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university_name</t>
        </is>
      </c>
      <c r="B1" t="inlineStr">
        <is>
          <t>rank_2025</t>
        </is>
      </c>
      <c r="C1" t="inlineStr">
        <is>
          <t>rank_2024</t>
        </is>
      </c>
      <c r="D1" t="inlineStr">
        <is>
          <t>location</t>
        </is>
      </c>
      <c r="E1" t="inlineStr">
        <is>
          <t>region</t>
        </is>
      </c>
      <c r="F1" t="inlineStr">
        <is>
          <t>qs_size_2025</t>
        </is>
      </c>
      <c r="G1" t="inlineStr">
        <is>
          <t>qs_focus_2025</t>
        </is>
      </c>
      <c r="H1" t="inlineStr">
        <is>
          <t>qs_research_2025</t>
        </is>
      </c>
      <c r="I1" t="inlineStr">
        <is>
          <t>qs_status_2025</t>
        </is>
      </c>
      <c r="J1" t="inlineStr">
        <is>
          <t>academic_reputation_score_2025</t>
        </is>
      </c>
      <c r="K1" t="inlineStr">
        <is>
          <t>academic_reputation_rank_2025</t>
        </is>
      </c>
      <c r="L1" t="inlineStr">
        <is>
          <t>employer_reputation_score_2025</t>
        </is>
      </c>
      <c r="M1" t="inlineStr">
        <is>
          <t>employer_reputation_rank_2025</t>
        </is>
      </c>
      <c r="N1" t="inlineStr">
        <is>
          <t>faculty_student_score_2025</t>
        </is>
      </c>
      <c r="O1" t="inlineStr">
        <is>
          <t>faculty_student_rank_2025</t>
        </is>
      </c>
      <c r="P1" t="inlineStr">
        <is>
          <t>citations_per_faculty_score_2025</t>
        </is>
      </c>
      <c r="Q1" t="inlineStr">
        <is>
          <t>citations_per_faculty_rank_2025</t>
        </is>
      </c>
      <c r="R1" t="inlineStr">
        <is>
          <t>international_faculty_score_2025</t>
        </is>
      </c>
      <c r="S1" t="inlineStr">
        <is>
          <t>international_faculty_rank_2025</t>
        </is>
      </c>
      <c r="T1" t="inlineStr">
        <is>
          <t>international_students_score_2025</t>
        </is>
      </c>
      <c r="U1" t="inlineStr">
        <is>
          <t>international_students_rank_2025</t>
        </is>
      </c>
      <c r="V1" t="inlineStr">
        <is>
          <t>international_research_network_score_2025</t>
        </is>
      </c>
      <c r="W1" t="inlineStr">
        <is>
          <t>international_research_network_rank_2025</t>
        </is>
      </c>
      <c r="X1" t="inlineStr">
        <is>
          <t>employment_outcomes_score_2025</t>
        </is>
      </c>
      <c r="Y1" t="inlineStr">
        <is>
          <t>employment_outcomes_rank_2025</t>
        </is>
      </c>
      <c r="Z1" t="inlineStr">
        <is>
          <t>sustainability_score_2025</t>
        </is>
      </c>
      <c r="AA1" t="inlineStr">
        <is>
          <t>sustainability_rank_2025</t>
        </is>
      </c>
      <c r="AB1" t="inlineStr">
        <is>
          <t>overall_score_2025</t>
        </is>
      </c>
      <c r="AC1" t="inlineStr">
        <is>
          <t>times_2024_rank</t>
        </is>
      </c>
      <c r="AD1" t="inlineStr">
        <is>
          <t>times_2023_rank</t>
        </is>
      </c>
      <c r="AE1" t="inlineStr">
        <is>
          <t>country_code</t>
        </is>
      </c>
      <c r="AF1" t="inlineStr">
        <is>
          <t>country_qs</t>
        </is>
      </c>
      <c r="AG1" t="inlineStr">
        <is>
          <t>qs_size_2024</t>
        </is>
      </c>
      <c r="AH1" t="inlineStr">
        <is>
          <t>qs_focus_2024</t>
        </is>
      </c>
      <c r="AI1" t="inlineStr">
        <is>
          <t>qs_research_2024</t>
        </is>
      </c>
      <c r="AJ1" t="inlineStr">
        <is>
          <t>age</t>
        </is>
      </c>
      <c r="AK1" t="inlineStr">
        <is>
          <t>qs_status_2024</t>
        </is>
      </c>
      <c r="AL1" t="inlineStr">
        <is>
          <t>academic_reputation_score_2024</t>
        </is>
      </c>
      <c r="AM1" t="inlineStr">
        <is>
          <t>academic_reputation_rank_2024</t>
        </is>
      </c>
      <c r="AN1" t="inlineStr">
        <is>
          <t>employer_reputation_score_2024</t>
        </is>
      </c>
      <c r="AO1" t="inlineStr">
        <is>
          <t>employer_reputation_rank_2024</t>
        </is>
      </c>
      <c r="AP1" t="inlineStr">
        <is>
          <t>faculty_student_score_2024</t>
        </is>
      </c>
      <c r="AQ1" t="inlineStr">
        <is>
          <t>faculty_student_rank_2024</t>
        </is>
      </c>
      <c r="AR1" t="inlineStr">
        <is>
          <t>citations_per_faculty_score_2024</t>
        </is>
      </c>
      <c r="AS1" t="inlineStr">
        <is>
          <t>citations_per_faculty_rank_2024</t>
        </is>
      </c>
      <c r="AT1" t="inlineStr">
        <is>
          <t>international_faculty_score_2024</t>
        </is>
      </c>
      <c r="AU1" t="inlineStr">
        <is>
          <t>international_faculty_rank_2024</t>
        </is>
      </c>
      <c r="AV1" t="inlineStr">
        <is>
          <t>international_students_score_2024</t>
        </is>
      </c>
      <c r="AW1" t="inlineStr">
        <is>
          <t>international_students_rank_2024</t>
        </is>
      </c>
      <c r="AX1" t="inlineStr">
        <is>
          <t>international_research_network_score_2024</t>
        </is>
      </c>
      <c r="AY1" t="inlineStr">
        <is>
          <t>international_research_network_rank_2024</t>
        </is>
      </c>
      <c r="AZ1" t="inlineStr">
        <is>
          <t>employment_outcomes_score_2024</t>
        </is>
      </c>
      <c r="BA1" t="inlineStr">
        <is>
          <t>employment_outcomes_rank_2024</t>
        </is>
      </c>
      <c r="BB1" t="inlineStr">
        <is>
          <t>sustainability_score_2024</t>
        </is>
      </c>
      <c r="BC1" t="inlineStr">
        <is>
          <t>sustainability_rank_2024</t>
        </is>
      </c>
      <c r="BD1" t="inlineStr">
        <is>
          <t>overall_score_2024</t>
        </is>
      </c>
      <c r="BE1" t="inlineStr">
        <is>
          <t>times_world_rank</t>
        </is>
      </c>
      <c r="BF1" t="inlineStr">
        <is>
          <t>country_times</t>
        </is>
      </c>
      <c r="BG1" t="inlineStr">
        <is>
          <t>teaching</t>
        </is>
      </c>
      <c r="BH1" t="inlineStr">
        <is>
          <t>international</t>
        </is>
      </c>
      <c r="BI1" t="inlineStr">
        <is>
          <t>research</t>
        </is>
      </c>
      <c r="BJ1" t="inlineStr">
        <is>
          <t>citations</t>
        </is>
      </c>
      <c r="BK1" t="inlineStr">
        <is>
          <t>income</t>
        </is>
      </c>
      <c r="BL1" t="inlineStr">
        <is>
          <t>times_total_score</t>
        </is>
      </c>
      <c r="BM1" t="inlineStr">
        <is>
          <t>num_students</t>
        </is>
      </c>
      <c r="BN1" t="inlineStr">
        <is>
          <t>student_staff_ratio</t>
        </is>
      </c>
      <c r="BO1" t="inlineStr">
        <is>
          <t>international_students</t>
        </is>
      </c>
      <c r="BP1" t="inlineStr">
        <is>
          <t>female_male_ratio</t>
        </is>
      </c>
      <c r="BQ1" t="inlineStr">
        <is>
          <t>times_year</t>
        </is>
      </c>
      <c r="BR1" t="inlineStr">
        <is>
          <t>shanghai_world_rank</t>
        </is>
      </c>
      <c r="BS1" t="inlineStr">
        <is>
          <t>national_rank</t>
        </is>
      </c>
      <c r="BT1" t="inlineStr">
        <is>
          <t>shanghai_total_score</t>
        </is>
      </c>
      <c r="BU1" t="inlineStr">
        <is>
          <t>alumni</t>
        </is>
      </c>
      <c r="BV1" t="inlineStr">
        <is>
          <t>award</t>
        </is>
      </c>
      <c r="BW1" t="inlineStr">
        <is>
          <t>hici</t>
        </is>
      </c>
      <c r="BX1" t="inlineStr">
        <is>
          <t>ns</t>
        </is>
      </c>
      <c r="BY1" t="inlineStr">
        <is>
          <t>pub</t>
        </is>
      </c>
      <c r="BZ1" t="inlineStr">
        <is>
          <t>pcp</t>
        </is>
      </c>
      <c r="CA1" t="inlineStr">
        <is>
          <t>shanghai_year</t>
        </is>
      </c>
      <c r="CB1" t="inlineStr">
        <is>
          <t>data_source</t>
        </is>
      </c>
      <c r="CC1" t="inlineStr">
        <is>
          <t>rank_2025_numeric</t>
        </is>
      </c>
      <c r="CD1" t="inlineStr">
        <is>
          <t>rank_2024_numeric</t>
        </is>
      </c>
      <c r="CE1" t="inlineStr">
        <is>
          <t>academic_reputation_rank_2025_numeric</t>
        </is>
      </c>
      <c r="CF1" t="inlineStr">
        <is>
          <t>employer_reputation_rank_2025_numeric</t>
        </is>
      </c>
      <c r="CG1" t="inlineStr">
        <is>
          <t>faculty_student_rank_2025_numeric</t>
        </is>
      </c>
      <c r="CH1" t="inlineStr">
        <is>
          <t>citations_per_faculty_rank_2025_numeric</t>
        </is>
      </c>
      <c r="CI1" t="inlineStr">
        <is>
          <t>international_faculty_rank_2025_numeric</t>
        </is>
      </c>
      <c r="CJ1" t="inlineStr">
        <is>
          <t>international_students_rank_2025_numeric</t>
        </is>
      </c>
      <c r="CK1" t="inlineStr">
        <is>
          <t>international_research_network_rank_2025_numeric</t>
        </is>
      </c>
      <c r="CL1" t="inlineStr">
        <is>
          <t>employment_outcomes_rank_2025_numeric</t>
        </is>
      </c>
      <c r="CM1" t="inlineStr">
        <is>
          <t>sustainability_rank_2025_numeric</t>
        </is>
      </c>
      <c r="CN1" t="inlineStr">
        <is>
          <t>times_2024_rank_numeric</t>
        </is>
      </c>
      <c r="CO1" t="inlineStr">
        <is>
          <t>times_2023_rank_numeric</t>
        </is>
      </c>
      <c r="CP1" t="inlineStr">
        <is>
          <t>academic_reputation_rank_2024_numeric</t>
        </is>
      </c>
      <c r="CQ1" t="inlineStr">
        <is>
          <t>employer_reputation_rank_2024_numeric</t>
        </is>
      </c>
      <c r="CR1" t="inlineStr">
        <is>
          <t>faculty_student_rank_2024_numeric</t>
        </is>
      </c>
      <c r="CS1" t="inlineStr">
        <is>
          <t>citations_per_faculty_rank_2024_numeric</t>
        </is>
      </c>
      <c r="CT1" t="inlineStr">
        <is>
          <t>international_faculty_rank_2024_numeric</t>
        </is>
      </c>
      <c r="CU1" t="inlineStr">
        <is>
          <t>international_students_rank_2024_numeric</t>
        </is>
      </c>
      <c r="CV1" t="inlineStr">
        <is>
          <t>international_research_network_rank_2024_numeric</t>
        </is>
      </c>
      <c r="CW1" t="inlineStr">
        <is>
          <t>employment_outcomes_rank_2024_numeric</t>
        </is>
      </c>
      <c r="CX1" t="inlineStr">
        <is>
          <t>sustainability_rank_2024_numeric</t>
        </is>
      </c>
      <c r="CY1" t="inlineStr">
        <is>
          <t>times_world_rank_numeric</t>
        </is>
      </c>
      <c r="CZ1" t="inlineStr">
        <is>
          <t>shanghai_world_rank_numeric</t>
        </is>
      </c>
      <c r="DA1" t="inlineStr">
        <is>
          <t>national_rank_numeric</t>
        </is>
      </c>
      <c r="DB1" t="inlineStr">
        <is>
          <t>global_ranking_score</t>
        </is>
      </c>
      <c r="DC1" t="inlineStr">
        <is>
          <t>research_impact_score</t>
        </is>
      </c>
      <c r="DD1" t="inlineStr">
        <is>
          <t>faculty_student_ratio</t>
        </is>
      </c>
      <c r="DE1" t="inlineStr">
        <is>
          <t>faculty_student_ratio_source</t>
        </is>
      </c>
      <c r="DF1" t="inlineStr">
        <is>
          <t>international_student_pct</t>
        </is>
      </c>
      <c r="DG1" t="inlineStr">
        <is>
          <t>international_student_pct_source</t>
        </is>
      </c>
      <c r="DH1" t="inlineStr">
        <is>
          <t>academic_reputation_score</t>
        </is>
      </c>
      <c r="DI1" t="inlineStr">
        <is>
          <t>research_productivity_index</t>
        </is>
      </c>
    </row>
    <row r="2">
      <c r="A2" t="inlineStr">
        <is>
          <t>aalborg university</t>
        </is>
      </c>
      <c r="B2" t="inlineStr">
        <is>
          <t>306</t>
        </is>
      </c>
      <c r="C2" t="inlineStr">
        <is>
          <t>336</t>
        </is>
      </c>
      <c r="D2" t="inlineStr">
        <is>
          <t>Denmark</t>
        </is>
      </c>
      <c r="E2" t="inlineStr">
        <is>
          <t>Europe</t>
        </is>
      </c>
      <c r="F2" t="inlineStr">
        <is>
          <t>L</t>
        </is>
      </c>
      <c r="G2" t="inlineStr">
        <is>
          <t>FC</t>
        </is>
      </c>
      <c r="H2" t="inlineStr">
        <is>
          <t>VH</t>
        </is>
      </c>
      <c r="I2" t="inlineStr">
        <is>
          <t>A</t>
        </is>
      </c>
      <c r="J2" t="n">
        <v>19.9</v>
      </c>
      <c r="K2" t="inlineStr">
        <is>
          <t>450</t>
        </is>
      </c>
      <c r="L2" t="n">
        <v>20.8</v>
      </c>
      <c r="M2" t="inlineStr">
        <is>
          <t>439</t>
        </is>
      </c>
      <c r="N2" t="n">
        <v>25.5</v>
      </c>
      <c r="O2" t="inlineStr">
        <is>
          <t>580</t>
        </is>
      </c>
      <c r="P2" t="n">
        <v>53.2</v>
      </c>
      <c r="Q2" t="inlineStr">
        <is>
          <t>241</t>
        </is>
      </c>
      <c r="R2" t="n">
        <v>77.3</v>
      </c>
      <c r="S2" t="inlineStr">
        <is>
          <t>250</t>
        </is>
      </c>
      <c r="T2" t="n">
        <v>14.9</v>
      </c>
      <c r="U2" t="inlineStr">
        <is>
          <t>627</t>
        </is>
      </c>
      <c r="V2" t="n">
        <v>92.09999999999999</v>
      </c>
      <c r="W2" t="inlineStr">
        <is>
          <t>134</t>
        </is>
      </c>
      <c r="X2" t="n">
        <v>23.3</v>
      </c>
      <c r="Y2" t="inlineStr">
        <is>
          <t>486</t>
        </is>
      </c>
      <c r="Z2" t="n">
        <v>75.59999999999999</v>
      </c>
      <c r="AA2" t="inlineStr">
        <is>
          <t>183</t>
        </is>
      </c>
      <c r="AB2" t="n">
        <v>35.7</v>
      </c>
      <c r="AC2">
        <f>336</f>
        <v/>
      </c>
      <c r="AD2" t="inlineStr">
        <is>
          <t>330</t>
        </is>
      </c>
      <c r="AE2" t="inlineStr">
        <is>
          <t>DK</t>
        </is>
      </c>
      <c r="AF2" t="inlineStr">
        <is>
          <t>Denmark</t>
        </is>
      </c>
      <c r="AG2" t="inlineStr">
        <is>
          <t>L</t>
        </is>
      </c>
      <c r="AH2" t="inlineStr">
        <is>
          <t>FC</t>
        </is>
      </c>
      <c r="AI2" t="inlineStr">
        <is>
          <t>VH</t>
        </is>
      </c>
      <c r="AJ2" t="n">
        <v>3</v>
      </c>
      <c r="AK2" t="inlineStr">
        <is>
          <t>A</t>
        </is>
      </c>
      <c r="AL2" t="n">
        <v>20</v>
      </c>
      <c r="AM2" t="inlineStr">
        <is>
          <t>442</t>
        </is>
      </c>
      <c r="AN2" t="n">
        <v>22.2</v>
      </c>
      <c r="AO2" t="inlineStr">
        <is>
          <t>424</t>
        </is>
      </c>
      <c r="AP2" t="n">
        <v>31.5</v>
      </c>
      <c r="AQ2" t="inlineStr">
        <is>
          <t>500</t>
        </is>
      </c>
      <c r="AR2" t="n">
        <v>42.4</v>
      </c>
      <c r="AS2" t="inlineStr">
        <is>
          <t>317</t>
        </is>
      </c>
      <c r="AT2" t="n">
        <v>76.40000000000001</v>
      </c>
      <c r="AU2" t="inlineStr">
        <is>
          <t>244</t>
        </is>
      </c>
      <c r="AV2" t="n">
        <v>18.2</v>
      </c>
      <c r="AW2" t="inlineStr">
        <is>
          <t>570</t>
        </is>
      </c>
      <c r="AX2" t="n">
        <v>79.2</v>
      </c>
      <c r="AY2" t="inlineStr">
        <is>
          <t>151</t>
        </is>
      </c>
      <c r="AZ2" t="n">
        <v>14.7</v>
      </c>
      <c r="BA2" t="inlineStr">
        <is>
          <t>569</t>
        </is>
      </c>
      <c r="BB2" t="n">
        <v>35.8</v>
      </c>
      <c r="BC2" t="inlineStr">
        <is>
          <t>393=</t>
        </is>
      </c>
      <c r="BD2" t="inlineStr">
        <is>
          <t>32.2</t>
        </is>
      </c>
      <c r="BE2" t="inlineStr">
        <is>
          <t>201-250</t>
        </is>
      </c>
      <c r="BF2" t="inlineStr">
        <is>
          <t>Denmark</t>
        </is>
      </c>
      <c r="BG2" t="n">
        <v>25.1</v>
      </c>
      <c r="BH2" t="inlineStr">
        <is>
          <t>71.0</t>
        </is>
      </c>
      <c r="BI2" t="n">
        <v>28.4</v>
      </c>
      <c r="BJ2" t="n">
        <v>73.8</v>
      </c>
      <c r="BK2" t="inlineStr">
        <is>
          <t>43.7</t>
        </is>
      </c>
      <c r="BL2" t="inlineStr">
        <is>
          <t>-</t>
        </is>
      </c>
      <c r="BM2" t="inlineStr">
        <is>
          <t>17,422</t>
        </is>
      </c>
      <c r="BN2" t="n">
        <v>15.9</v>
      </c>
      <c r="BO2" t="inlineStr">
        <is>
          <t>15%</t>
        </is>
      </c>
      <c r="BP2" t="inlineStr">
        <is>
          <t>48 : 52</t>
        </is>
      </c>
      <c r="BQ2" t="n">
        <v>2016</v>
      </c>
      <c r="BR2" t="inlineStr">
        <is>
          <t>301-400</t>
        </is>
      </c>
      <c r="BS2" t="inlineStr">
        <is>
          <t>5</t>
        </is>
      </c>
      <c r="BT2" t="inlineStr"/>
      <c r="BU2" t="n">
        <v>0</v>
      </c>
      <c r="BV2" t="n">
        <v>0</v>
      </c>
      <c r="BW2" t="n">
        <v>11.2</v>
      </c>
      <c r="BX2" t="n">
        <v>4.6</v>
      </c>
      <c r="BY2" t="n">
        <v>30.4</v>
      </c>
      <c r="BZ2" t="n">
        <v>16.8</v>
      </c>
      <c r="CA2" t="n">
        <v>2015</v>
      </c>
      <c r="CB2" t="inlineStr">
        <is>
          <t>QS+Times+Shanghai</t>
        </is>
      </c>
      <c r="CC2" t="n">
        <v>306</v>
      </c>
      <c r="CD2" t="n">
        <v>336</v>
      </c>
      <c r="CE2" t="n">
        <v>450</v>
      </c>
      <c r="CF2" t="n">
        <v>439</v>
      </c>
      <c r="CG2" t="n">
        <v>580</v>
      </c>
      <c r="CH2" t="n">
        <v>241</v>
      </c>
      <c r="CI2" t="n">
        <v>250</v>
      </c>
      <c r="CJ2" t="n">
        <v>627</v>
      </c>
      <c r="CK2" t="n">
        <v>134</v>
      </c>
      <c r="CL2" t="n">
        <v>486</v>
      </c>
      <c r="CM2" t="n">
        <v>183</v>
      </c>
      <c r="CN2" t="n">
        <v>336</v>
      </c>
      <c r="CO2" t="n">
        <v>330</v>
      </c>
      <c r="CP2" t="n">
        <v>442</v>
      </c>
      <c r="CQ2" t="n">
        <v>424</v>
      </c>
      <c r="CR2" t="n">
        <v>500</v>
      </c>
      <c r="CS2" t="n">
        <v>317</v>
      </c>
      <c r="CT2" t="n">
        <v>244</v>
      </c>
      <c r="CU2" t="n">
        <v>570</v>
      </c>
      <c r="CV2" t="n">
        <v>151</v>
      </c>
      <c r="CW2" t="n">
        <v>569</v>
      </c>
      <c r="CX2" t="n">
        <v>393</v>
      </c>
      <c r="CY2" t="n">
        <v>225.5</v>
      </c>
      <c r="CZ2" t="n">
        <v>350.5</v>
      </c>
      <c r="DA2" t="n">
        <v>5</v>
      </c>
      <c r="DB2" t="n">
        <v>56.46368774353598</v>
      </c>
      <c r="DC2" t="n">
        <v>37.86714694979657</v>
      </c>
      <c r="DD2" t="n">
        <v>15.9</v>
      </c>
      <c r="DE2" t="inlineStr">
        <is>
          <t>Times (raw ratio)</t>
        </is>
      </c>
      <c r="DF2" t="n">
        <v>15</v>
      </c>
      <c r="DG2" t="inlineStr">
        <is>
          <t>Times (raw %)</t>
        </is>
      </c>
      <c r="DH2" t="n">
        <v>19.95</v>
      </c>
      <c r="DI2" t="n">
        <v>12.53079067449293</v>
      </c>
    </row>
    <row r="3">
      <c r="A3" t="inlineStr">
        <is>
          <t>aalto university</t>
        </is>
      </c>
      <c r="B3" t="inlineStr">
        <is>
          <t>113</t>
        </is>
      </c>
      <c r="C3" t="inlineStr">
        <is>
          <t>109</t>
        </is>
      </c>
      <c r="D3" t="inlineStr">
        <is>
          <t>Finland</t>
        </is>
      </c>
      <c r="E3" t="inlineStr">
        <is>
          <t>Europe</t>
        </is>
      </c>
      <c r="F3" t="inlineStr">
        <is>
          <t>L</t>
        </is>
      </c>
      <c r="G3" t="inlineStr">
        <is>
          <t>FO</t>
        </is>
      </c>
      <c r="H3" t="inlineStr">
        <is>
          <t>VH</t>
        </is>
      </c>
      <c r="I3" t="inlineStr">
        <is>
          <t>A</t>
        </is>
      </c>
      <c r="J3" t="n">
        <v>45.7</v>
      </c>
      <c r="K3" t="inlineStr">
        <is>
          <t>180</t>
        </is>
      </c>
      <c r="L3" t="n">
        <v>40.6</v>
      </c>
      <c r="M3" t="inlineStr">
        <is>
          <t>231</t>
        </is>
      </c>
      <c r="N3" t="n">
        <v>33.2</v>
      </c>
      <c r="O3" t="inlineStr">
        <is>
          <t>476</t>
        </is>
      </c>
      <c r="P3" t="n">
        <v>73.59999999999999</v>
      </c>
      <c r="Q3" t="inlineStr">
        <is>
          <t>141</t>
        </is>
      </c>
      <c r="R3" t="n">
        <v>95.2</v>
      </c>
      <c r="S3" t="inlineStr">
        <is>
          <t>146</t>
        </is>
      </c>
      <c r="T3" t="n">
        <v>40.1</v>
      </c>
      <c r="U3" t="inlineStr">
        <is>
          <t>354</t>
        </is>
      </c>
      <c r="V3" t="n">
        <v>78.2</v>
      </c>
      <c r="W3" t="inlineStr">
        <is>
          <t>355</t>
        </is>
      </c>
      <c r="X3" t="n">
        <v>95.09999999999999</v>
      </c>
      <c r="Y3" t="inlineStr">
        <is>
          <t>52</t>
        </is>
      </c>
      <c r="Z3" t="n">
        <v>94.7</v>
      </c>
      <c r="AA3" t="inlineStr">
        <is>
          <t>59</t>
        </is>
      </c>
      <c r="AB3" t="n">
        <v>57.9</v>
      </c>
      <c r="AC3" t="inlineStr">
        <is>
          <t>109</t>
        </is>
      </c>
      <c r="AD3" t="inlineStr">
        <is>
          <t>116=</t>
        </is>
      </c>
      <c r="AE3" t="inlineStr">
        <is>
          <t>FI</t>
        </is>
      </c>
      <c r="AF3" t="inlineStr">
        <is>
          <t>Finland</t>
        </is>
      </c>
      <c r="AG3" t="inlineStr">
        <is>
          <t>L</t>
        </is>
      </c>
      <c r="AH3" t="inlineStr">
        <is>
          <t>FO</t>
        </is>
      </c>
      <c r="AI3" t="inlineStr">
        <is>
          <t>VH</t>
        </is>
      </c>
      <c r="AJ3" t="n">
        <v>2</v>
      </c>
      <c r="AK3" t="inlineStr">
        <is>
          <t>A</t>
        </is>
      </c>
      <c r="AL3" t="n">
        <v>44.6</v>
      </c>
      <c r="AM3" t="inlineStr">
        <is>
          <t>187</t>
        </is>
      </c>
      <c r="AN3" t="n">
        <v>41.8</v>
      </c>
      <c r="AO3" t="inlineStr">
        <is>
          <t>223</t>
        </is>
      </c>
      <c r="AP3" t="n">
        <v>40.2</v>
      </c>
      <c r="AQ3" t="inlineStr">
        <is>
          <t>391</t>
        </is>
      </c>
      <c r="AR3" t="n">
        <v>79.40000000000001</v>
      </c>
      <c r="AS3" t="inlineStr">
        <is>
          <t>112</t>
        </is>
      </c>
      <c r="AT3" t="n">
        <v>95.5</v>
      </c>
      <c r="AU3" t="inlineStr">
        <is>
          <t>147</t>
        </is>
      </c>
      <c r="AV3" t="n">
        <v>37.7</v>
      </c>
      <c r="AW3" t="inlineStr">
        <is>
          <t>363</t>
        </is>
      </c>
      <c r="AX3" t="n">
        <v>56.2</v>
      </c>
      <c r="AY3" t="inlineStr">
        <is>
          <t>277</t>
        </is>
      </c>
      <c r="AZ3" t="n">
        <v>88.90000000000001</v>
      </c>
      <c r="BA3" t="inlineStr">
        <is>
          <t>39</t>
        </is>
      </c>
      <c r="BB3" t="n">
        <v>95</v>
      </c>
      <c r="BC3" t="inlineStr">
        <is>
          <t>53=</t>
        </is>
      </c>
      <c r="BD3" t="inlineStr">
        <is>
          <t>58.7</t>
        </is>
      </c>
      <c r="BE3" t="inlineStr">
        <is>
          <t>251-300</t>
        </is>
      </c>
      <c r="BF3" t="inlineStr">
        <is>
          <t>Finland</t>
        </is>
      </c>
      <c r="BG3" t="n">
        <v>31.1</v>
      </c>
      <c r="BH3" t="inlineStr">
        <is>
          <t>65.4</t>
        </is>
      </c>
      <c r="BI3" t="n">
        <v>32.8</v>
      </c>
      <c r="BJ3" t="n">
        <v>62.1</v>
      </c>
      <c r="BK3" t="inlineStr">
        <is>
          <t>61.6</t>
        </is>
      </c>
      <c r="BL3" t="inlineStr">
        <is>
          <t>-</t>
        </is>
      </c>
      <c r="BM3" t="inlineStr">
        <is>
          <t>16,099</t>
        </is>
      </c>
      <c r="BN3" t="n">
        <v>24.2</v>
      </c>
      <c r="BO3" t="inlineStr">
        <is>
          <t>17%</t>
        </is>
      </c>
      <c r="BP3" t="inlineStr">
        <is>
          <t>32 : 68</t>
        </is>
      </c>
      <c r="BQ3" t="n">
        <v>2016</v>
      </c>
      <c r="BR3" t="inlineStr">
        <is>
          <t>401-500</t>
        </is>
      </c>
      <c r="BS3" t="inlineStr">
        <is>
          <t>4-6</t>
        </is>
      </c>
      <c r="BT3" t="inlineStr"/>
      <c r="BU3" t="n">
        <v>0</v>
      </c>
      <c r="BV3" t="n">
        <v>0</v>
      </c>
      <c r="BW3" t="n">
        <v>0</v>
      </c>
      <c r="BX3" t="n">
        <v>10.4</v>
      </c>
      <c r="BY3" t="n">
        <v>33.4</v>
      </c>
      <c r="BZ3" t="n">
        <v>17</v>
      </c>
      <c r="CA3" t="n">
        <v>2015</v>
      </c>
      <c r="CB3" t="inlineStr">
        <is>
          <t>QS+Times+Shanghai</t>
        </is>
      </c>
      <c r="CC3" t="n">
        <v>113</v>
      </c>
      <c r="CD3" t="n">
        <v>109</v>
      </c>
      <c r="CE3" t="n">
        <v>180</v>
      </c>
      <c r="CF3" t="n">
        <v>231</v>
      </c>
      <c r="CG3" t="n">
        <v>476</v>
      </c>
      <c r="CH3" t="n">
        <v>141</v>
      </c>
      <c r="CI3" t="n">
        <v>146</v>
      </c>
      <c r="CJ3" t="n">
        <v>354</v>
      </c>
      <c r="CK3" t="n">
        <v>355</v>
      </c>
      <c r="CL3" t="n">
        <v>52</v>
      </c>
      <c r="CM3" t="n">
        <v>59</v>
      </c>
      <c r="CN3" t="n">
        <v>109</v>
      </c>
      <c r="CO3" t="n">
        <v>116</v>
      </c>
      <c r="CP3" t="n">
        <v>187</v>
      </c>
      <c r="CQ3" t="n">
        <v>223</v>
      </c>
      <c r="CR3" t="n">
        <v>391</v>
      </c>
      <c r="CS3" t="n">
        <v>112</v>
      </c>
      <c r="CT3" t="n">
        <v>147</v>
      </c>
      <c r="CU3" t="n">
        <v>363</v>
      </c>
      <c r="CV3" t="n">
        <v>277</v>
      </c>
      <c r="CW3" t="n">
        <v>39</v>
      </c>
      <c r="CX3" t="n">
        <v>53</v>
      </c>
      <c r="CY3" t="n">
        <v>275.5</v>
      </c>
      <c r="CZ3" t="n">
        <v>450.5</v>
      </c>
      <c r="DA3" t="n">
        <v>5</v>
      </c>
      <c r="DB3" t="n">
        <v>51.358305956348</v>
      </c>
      <c r="DC3" t="n">
        <v>38.90168788727103</v>
      </c>
      <c r="DD3" t="n">
        <v>24.2</v>
      </c>
      <c r="DE3" t="inlineStr">
        <is>
          <t>Times (raw ratio)</t>
        </is>
      </c>
      <c r="DF3" t="n">
        <v>17</v>
      </c>
      <c r="DG3" t="inlineStr">
        <is>
          <t>Times (raw %)</t>
        </is>
      </c>
      <c r="DH3" t="n">
        <v>45.15000000000001</v>
      </c>
      <c r="DI3" t="n">
        <v>11.85375266459897</v>
      </c>
    </row>
    <row r="4">
      <c r="A4" t="inlineStr">
        <is>
          <t>aarhus university</t>
        </is>
      </c>
      <c r="B4" t="inlineStr">
        <is>
          <t>144</t>
        </is>
      </c>
      <c r="C4" t="inlineStr">
        <is>
          <t>143</t>
        </is>
      </c>
      <c r="D4" t="inlineStr">
        <is>
          <t>Denmark</t>
        </is>
      </c>
      <c r="E4" t="inlineStr">
        <is>
          <t>Europe</t>
        </is>
      </c>
      <c r="F4" t="inlineStr">
        <is>
          <t>L</t>
        </is>
      </c>
      <c r="G4" t="inlineStr">
        <is>
          <t>FC</t>
        </is>
      </c>
      <c r="H4" t="inlineStr">
        <is>
          <t>VH</t>
        </is>
      </c>
      <c r="I4" t="inlineStr">
        <is>
          <t>A</t>
        </is>
      </c>
      <c r="J4" t="n">
        <v>54.7</v>
      </c>
      <c r="K4" t="inlineStr">
        <is>
          <t>144</t>
        </is>
      </c>
      <c r="L4" t="n">
        <v>27.6</v>
      </c>
      <c r="M4" t="inlineStr">
        <is>
          <t>349</t>
        </is>
      </c>
      <c r="N4" t="n">
        <v>30.8</v>
      </c>
      <c r="O4" t="inlineStr">
        <is>
          <t>509</t>
        </is>
      </c>
      <c r="P4" t="n">
        <v>63.8</v>
      </c>
      <c r="Q4" t="inlineStr">
        <is>
          <t>177</t>
        </is>
      </c>
      <c r="R4" t="n">
        <v>89.8</v>
      </c>
      <c r="S4" t="inlineStr">
        <is>
          <t>192</t>
        </is>
      </c>
      <c r="T4" t="n">
        <v>11.9</v>
      </c>
      <c r="U4" t="inlineStr">
        <is>
          <t>682</t>
        </is>
      </c>
      <c r="V4" t="n">
        <v>96.09999999999999</v>
      </c>
      <c r="W4" t="inlineStr">
        <is>
          <t>54</t>
        </is>
      </c>
      <c r="X4" t="n">
        <v>69.5</v>
      </c>
      <c r="Y4" t="inlineStr">
        <is>
          <t>162</t>
        </is>
      </c>
      <c r="Z4" t="n">
        <v>76.40000000000001</v>
      </c>
      <c r="AA4" t="inlineStr">
        <is>
          <t>176=</t>
        </is>
      </c>
      <c r="AB4" t="n">
        <v>53.3</v>
      </c>
      <c r="AC4">
        <f>143</f>
        <v/>
      </c>
      <c r="AD4" t="inlineStr">
        <is>
          <t>161</t>
        </is>
      </c>
      <c r="AE4" t="inlineStr">
        <is>
          <t>DK</t>
        </is>
      </c>
      <c r="AF4" t="inlineStr">
        <is>
          <t>Denmark</t>
        </is>
      </c>
      <c r="AG4" t="inlineStr">
        <is>
          <t>L</t>
        </is>
      </c>
      <c r="AH4" t="inlineStr">
        <is>
          <t>FC</t>
        </is>
      </c>
      <c r="AI4" t="inlineStr">
        <is>
          <t>VH</t>
        </is>
      </c>
      <c r="AJ4" t="n">
        <v>4</v>
      </c>
      <c r="AK4" t="inlineStr">
        <is>
          <t>A</t>
        </is>
      </c>
      <c r="AL4" t="n">
        <v>55.8</v>
      </c>
      <c r="AM4" t="inlineStr">
        <is>
          <t>140</t>
        </is>
      </c>
      <c r="AN4" t="n">
        <v>24.7</v>
      </c>
      <c r="AO4" t="inlineStr">
        <is>
          <t>387</t>
        </is>
      </c>
      <c r="AP4" t="n">
        <v>32.5</v>
      </c>
      <c r="AQ4" t="inlineStr">
        <is>
          <t>490</t>
        </is>
      </c>
      <c r="AR4" t="n">
        <v>54.1</v>
      </c>
      <c r="AS4" t="inlineStr">
        <is>
          <t>238</t>
        </is>
      </c>
      <c r="AT4" t="n">
        <v>90.3</v>
      </c>
      <c r="AU4" t="inlineStr">
        <is>
          <t>181</t>
        </is>
      </c>
      <c r="AV4" t="n">
        <v>13.1</v>
      </c>
      <c r="AW4" t="inlineStr">
        <is>
          <t>661</t>
        </is>
      </c>
      <c r="AX4" t="n">
        <v>94.8</v>
      </c>
      <c r="AY4" t="inlineStr">
        <is>
          <t>56</t>
        </is>
      </c>
      <c r="AZ4" t="n">
        <v>45.1</v>
      </c>
      <c r="BA4" t="inlineStr">
        <is>
          <t>156</t>
        </is>
      </c>
      <c r="BB4" t="n">
        <v>98.40000000000001</v>
      </c>
      <c r="BC4" t="inlineStr">
        <is>
          <t>18=</t>
        </is>
      </c>
      <c r="BD4" t="inlineStr">
        <is>
          <t>52.0</t>
        </is>
      </c>
      <c r="BE4">
        <f>106</f>
        <v/>
      </c>
      <c r="BF4" t="inlineStr">
        <is>
          <t>Denmark</t>
        </is>
      </c>
      <c r="BG4" t="n">
        <v>36.9</v>
      </c>
      <c r="BH4" t="inlineStr">
        <is>
          <t>76.8</t>
        </is>
      </c>
      <c r="BI4" t="n">
        <v>50.7</v>
      </c>
      <c r="BJ4" t="n">
        <v>79.8</v>
      </c>
      <c r="BK4" t="inlineStr">
        <is>
          <t>68.3</t>
        </is>
      </c>
      <c r="BL4" t="inlineStr">
        <is>
          <t>57.7</t>
        </is>
      </c>
      <c r="BM4" t="inlineStr">
        <is>
          <t>23,895</t>
        </is>
      </c>
      <c r="BN4" t="n">
        <v>13.6</v>
      </c>
      <c r="BO4" t="inlineStr">
        <is>
          <t>14%</t>
        </is>
      </c>
      <c r="BP4" t="inlineStr">
        <is>
          <t>54 : 46</t>
        </is>
      </c>
      <c r="BQ4" t="n">
        <v>2016</v>
      </c>
      <c r="BR4" t="inlineStr">
        <is>
          <t>73</t>
        </is>
      </c>
      <c r="BS4" t="inlineStr">
        <is>
          <t>2</t>
        </is>
      </c>
      <c r="BT4" t="n">
        <v>27.3</v>
      </c>
      <c r="BU4" t="n">
        <v>11.5</v>
      </c>
      <c r="BV4" t="n">
        <v>22.1</v>
      </c>
      <c r="BW4" t="n">
        <v>12.3</v>
      </c>
      <c r="BX4" t="n">
        <v>25.8</v>
      </c>
      <c r="BY4" t="n">
        <v>51.8</v>
      </c>
      <c r="BZ4" t="n">
        <v>31</v>
      </c>
      <c r="CA4" t="n">
        <v>2015</v>
      </c>
      <c r="CB4" t="inlineStr">
        <is>
          <t>QS+Times+Shanghai</t>
        </is>
      </c>
      <c r="CC4" t="n">
        <v>144</v>
      </c>
      <c r="CD4" t="n">
        <v>143</v>
      </c>
      <c r="CE4" t="n">
        <v>144</v>
      </c>
      <c r="CF4" t="n">
        <v>349</v>
      </c>
      <c r="CG4" t="n">
        <v>509</v>
      </c>
      <c r="CH4" t="n">
        <v>177</v>
      </c>
      <c r="CI4" t="n">
        <v>192</v>
      </c>
      <c r="CJ4" t="n">
        <v>682</v>
      </c>
      <c r="CK4" t="n">
        <v>54</v>
      </c>
      <c r="CL4" t="n">
        <v>162</v>
      </c>
      <c r="CM4" t="n">
        <v>176</v>
      </c>
      <c r="CN4" t="n">
        <v>143</v>
      </c>
      <c r="CO4" t="n">
        <v>161</v>
      </c>
      <c r="CP4" t="n">
        <v>140</v>
      </c>
      <c r="CQ4" t="n">
        <v>387</v>
      </c>
      <c r="CR4" t="n">
        <v>490</v>
      </c>
      <c r="CS4" t="n">
        <v>238</v>
      </c>
      <c r="CT4" t="n">
        <v>181</v>
      </c>
      <c r="CU4" t="n">
        <v>661</v>
      </c>
      <c r="CV4" t="n">
        <v>56</v>
      </c>
      <c r="CW4" t="n">
        <v>156</v>
      </c>
      <c r="CX4" t="n">
        <v>18</v>
      </c>
      <c r="CY4" t="n">
        <v>106</v>
      </c>
      <c r="CZ4" t="n">
        <v>73</v>
      </c>
      <c r="DA4" t="n">
        <v>2</v>
      </c>
      <c r="DB4" t="n">
        <v>86.32272887781841</v>
      </c>
      <c r="DC4" t="n">
        <v>50.67976503669399</v>
      </c>
      <c r="DD4" t="n">
        <v>13.6</v>
      </c>
      <c r="DE4" t="inlineStr">
        <is>
          <t>Times (raw ratio)</t>
        </is>
      </c>
      <c r="DF4" t="n">
        <v>14</v>
      </c>
      <c r="DG4" t="inlineStr">
        <is>
          <t>Times (raw %)</t>
        </is>
      </c>
      <c r="DH4" t="n">
        <v>55.25</v>
      </c>
      <c r="DI4" t="n">
        <v>28.72883386260492</v>
      </c>
    </row>
    <row r="5">
      <c r="A5" t="inlineStr">
        <is>
          <t>abai kazakh national pedagogical university</t>
        </is>
      </c>
      <c r="B5" t="inlineStr">
        <is>
          <t>671-680</t>
        </is>
      </c>
      <c r="C5" t="inlineStr">
        <is>
          <t>681-690</t>
        </is>
      </c>
      <c r="D5" t="inlineStr">
        <is>
          <t>Kazakhstan</t>
        </is>
      </c>
      <c r="E5" t="inlineStr">
        <is>
          <t>Asia</t>
        </is>
      </c>
      <c r="F5" t="inlineStr">
        <is>
          <t>L</t>
        </is>
      </c>
      <c r="G5" t="inlineStr">
        <is>
          <t>CO</t>
        </is>
      </c>
      <c r="H5" t="inlineStr">
        <is>
          <t>MD</t>
        </is>
      </c>
      <c r="I5" t="inlineStr">
        <is>
          <t>A</t>
        </is>
      </c>
      <c r="J5" t="n">
        <v>26.5</v>
      </c>
      <c r="K5" t="inlineStr">
        <is>
          <t>333</t>
        </is>
      </c>
      <c r="L5" t="n">
        <v>22.8</v>
      </c>
      <c r="M5" t="inlineStr">
        <is>
          <t>413</t>
        </is>
      </c>
      <c r="N5" t="n">
        <v>53.8</v>
      </c>
      <c r="O5" t="inlineStr">
        <is>
          <t>283</t>
        </is>
      </c>
      <c r="P5" t="n">
        <v>1.1</v>
      </c>
      <c r="Q5" t="inlineStr">
        <is>
          <t>701+</t>
        </is>
      </c>
      <c r="R5" t="n">
        <v>37.8</v>
      </c>
      <c r="S5" t="inlineStr">
        <is>
          <t>427</t>
        </is>
      </c>
      <c r="T5" t="n">
        <v>3.7</v>
      </c>
      <c r="U5" t="inlineStr">
        <is>
          <t>701+</t>
        </is>
      </c>
      <c r="V5" t="n">
        <v>4.1</v>
      </c>
      <c r="W5" t="inlineStr">
        <is>
          <t>701+</t>
        </is>
      </c>
      <c r="X5" t="n">
        <v>12.6</v>
      </c>
      <c r="Y5" t="inlineStr">
        <is>
          <t>701+</t>
        </is>
      </c>
      <c r="Z5" t="n">
        <v>1.7</v>
      </c>
      <c r="AA5" t="inlineStr">
        <is>
          <t>701+</t>
        </is>
      </c>
      <c r="AB5" t="inlineStr"/>
      <c r="AC5" t="inlineStr">
        <is>
          <t>681-690</t>
        </is>
      </c>
      <c r="AD5" t="inlineStr">
        <is>
          <t>511-520</t>
        </is>
      </c>
      <c r="AE5" t="inlineStr">
        <is>
          <t>KZ</t>
        </is>
      </c>
      <c r="AF5" t="inlineStr">
        <is>
          <t>Kazakhstan</t>
        </is>
      </c>
      <c r="AG5" t="inlineStr">
        <is>
          <t>L</t>
        </is>
      </c>
      <c r="AH5" t="inlineStr">
        <is>
          <t>CO</t>
        </is>
      </c>
      <c r="AI5" t="inlineStr">
        <is>
          <t>MD</t>
        </is>
      </c>
      <c r="AJ5" t="n">
        <v>4</v>
      </c>
      <c r="AK5" t="inlineStr">
        <is>
          <t>A</t>
        </is>
      </c>
      <c r="AL5" t="n">
        <v>23.2</v>
      </c>
      <c r="AM5" t="inlineStr">
        <is>
          <t>372</t>
        </is>
      </c>
      <c r="AN5" t="n">
        <v>17</v>
      </c>
      <c r="AO5" t="inlineStr">
        <is>
          <t>510</t>
        </is>
      </c>
      <c r="AP5" t="n">
        <v>47.8</v>
      </c>
      <c r="AQ5" t="inlineStr">
        <is>
          <t>327</t>
        </is>
      </c>
      <c r="AR5" t="n">
        <v>1.2</v>
      </c>
      <c r="AS5" t="inlineStr">
        <is>
          <t>701+</t>
        </is>
      </c>
      <c r="AT5" t="n">
        <v>38</v>
      </c>
      <c r="AU5" t="inlineStr">
        <is>
          <t>423</t>
        </is>
      </c>
      <c r="AV5" t="n">
        <v>2.8</v>
      </c>
      <c r="AW5" t="inlineStr">
        <is>
          <t>701+</t>
        </is>
      </c>
      <c r="AX5" t="n">
        <v>1</v>
      </c>
      <c r="AY5" t="inlineStr">
        <is>
          <t>701+</t>
        </is>
      </c>
      <c r="AZ5" t="n">
        <v>12.1</v>
      </c>
      <c r="BA5" t="inlineStr">
        <is>
          <t>701+</t>
        </is>
      </c>
      <c r="BB5" t="n">
        <v>1</v>
      </c>
      <c r="BC5" t="inlineStr">
        <is>
          <t>701+</t>
        </is>
      </c>
      <c r="BD5" t="inlineStr">
        <is>
          <t>-</t>
        </is>
      </c>
      <c r="BE5" t="inlineStr"/>
      <c r="BF5" t="inlineStr">
        <is>
          <t>Not Reported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QS</t>
        </is>
      </c>
      <c r="CC5" t="n">
        <v>675.5</v>
      </c>
      <c r="CD5" t="n">
        <v>685.5</v>
      </c>
      <c r="CE5" t="n">
        <v>333</v>
      </c>
      <c r="CF5" t="n">
        <v>413</v>
      </c>
      <c r="CG5" t="n">
        <v>283</v>
      </c>
      <c r="CH5" t="n">
        <v>701</v>
      </c>
      <c r="CI5" t="n">
        <v>427</v>
      </c>
      <c r="CJ5" t="n">
        <v>701</v>
      </c>
      <c r="CK5" t="n">
        <v>701</v>
      </c>
      <c r="CL5" t="n">
        <v>701</v>
      </c>
      <c r="CM5" t="n">
        <v>701</v>
      </c>
      <c r="CN5" t="n">
        <v>685.5</v>
      </c>
      <c r="CO5" t="n">
        <v>515.5</v>
      </c>
      <c r="CP5" t="n">
        <v>372</v>
      </c>
      <c r="CQ5" t="n">
        <v>510</v>
      </c>
      <c r="CR5" t="n">
        <v>327</v>
      </c>
      <c r="CS5" t="n">
        <v>701</v>
      </c>
      <c r="CT5" t="n">
        <v>423</v>
      </c>
      <c r="CU5" t="n">
        <v>701</v>
      </c>
      <c r="CV5" t="n">
        <v>701</v>
      </c>
      <c r="CW5" t="n">
        <v>701</v>
      </c>
      <c r="CX5" t="n">
        <v>701</v>
      </c>
      <c r="CY5" t="inlineStr"/>
      <c r="CZ5" t="inlineStr"/>
      <c r="DA5" t="inlineStr"/>
      <c r="DB5" t="n">
        <v>51.82142857142858</v>
      </c>
      <c r="DC5" t="n">
        <v>1.1</v>
      </c>
      <c r="DD5" t="inlineStr"/>
      <c r="DE5" t="inlineStr">
        <is>
          <t>QS (score, not ratio)</t>
        </is>
      </c>
      <c r="DF5" t="inlineStr"/>
      <c r="DG5" t="inlineStr">
        <is>
          <t>QS (score, not %)</t>
        </is>
      </c>
      <c r="DH5" t="n">
        <v>24.85</v>
      </c>
      <c r="DI5" t="inlineStr"/>
    </row>
    <row r="6">
      <c r="A6" t="inlineStr">
        <is>
          <t>aberystwyth university</t>
        </is>
      </c>
      <c r="B6" t="inlineStr">
        <is>
          <t>661-670</t>
        </is>
      </c>
      <c r="C6" t="inlineStr">
        <is>
          <t>661-670</t>
        </is>
      </c>
      <c r="D6" t="inlineStr">
        <is>
          <t>United Kingdom</t>
        </is>
      </c>
      <c r="E6" t="inlineStr">
        <is>
          <t>Europe</t>
        </is>
      </c>
      <c r="F6" t="inlineStr">
        <is>
          <t>M</t>
        </is>
      </c>
      <c r="G6" t="inlineStr">
        <is>
          <t>CO</t>
        </is>
      </c>
      <c r="H6" t="inlineStr">
        <is>
          <t>VH</t>
        </is>
      </c>
      <c r="I6" t="inlineStr">
        <is>
          <t>A</t>
        </is>
      </c>
      <c r="J6" t="n">
        <v>9.4</v>
      </c>
      <c r="K6" t="inlineStr">
        <is>
          <t>601+</t>
        </is>
      </c>
      <c r="L6" t="n">
        <v>5.9</v>
      </c>
      <c r="M6" t="inlineStr">
        <is>
          <t>601+</t>
        </is>
      </c>
      <c r="N6" t="n">
        <v>18.5</v>
      </c>
      <c r="O6" t="inlineStr">
        <is>
          <t>701+</t>
        </is>
      </c>
      <c r="P6" t="n">
        <v>20.3</v>
      </c>
      <c r="Q6" t="inlineStr">
        <is>
          <t>553</t>
        </is>
      </c>
      <c r="R6" t="n">
        <v>44.6</v>
      </c>
      <c r="S6" t="inlineStr">
        <is>
          <t>397</t>
        </is>
      </c>
      <c r="T6" t="n">
        <v>46.5</v>
      </c>
      <c r="U6" t="inlineStr">
        <is>
          <t>316</t>
        </is>
      </c>
      <c r="V6" t="n">
        <v>65.90000000000001</v>
      </c>
      <c r="W6" t="inlineStr">
        <is>
          <t>541</t>
        </is>
      </c>
      <c r="X6" t="n">
        <v>7.1</v>
      </c>
      <c r="Y6" t="inlineStr">
        <is>
          <t>701+</t>
        </is>
      </c>
      <c r="Z6" t="n">
        <v>44.9</v>
      </c>
      <c r="AA6" t="inlineStr">
        <is>
          <t>338=</t>
        </is>
      </c>
      <c r="AB6" t="inlineStr"/>
      <c r="AC6" t="inlineStr">
        <is>
          <t>661-670</t>
        </is>
      </c>
      <c r="AD6" t="inlineStr">
        <is>
          <t>651-700</t>
        </is>
      </c>
      <c r="AE6" t="inlineStr">
        <is>
          <t>UK</t>
        </is>
      </c>
      <c r="AF6" t="inlineStr">
        <is>
          <t>United Kingdom</t>
        </is>
      </c>
      <c r="AG6" t="inlineStr">
        <is>
          <t>M</t>
        </is>
      </c>
      <c r="AH6" t="inlineStr">
        <is>
          <t>CO</t>
        </is>
      </c>
      <c r="AI6" t="inlineStr">
        <is>
          <t>VH</t>
        </is>
      </c>
      <c r="AJ6" t="n">
        <v>5</v>
      </c>
      <c r="AK6" t="inlineStr">
        <is>
          <t>A</t>
        </is>
      </c>
      <c r="AL6" t="n">
        <v>9.5</v>
      </c>
      <c r="AM6" t="inlineStr">
        <is>
          <t>601+</t>
        </is>
      </c>
      <c r="AN6" t="n">
        <v>6.4</v>
      </c>
      <c r="AO6" t="inlineStr">
        <is>
          <t>601+</t>
        </is>
      </c>
      <c r="AP6" t="n">
        <v>19.5</v>
      </c>
      <c r="AQ6" t="inlineStr">
        <is>
          <t>680</t>
        </is>
      </c>
      <c r="AR6" t="n">
        <v>23.5</v>
      </c>
      <c r="AS6" t="inlineStr">
        <is>
          <t>507</t>
        </is>
      </c>
      <c r="AT6" t="n">
        <v>46.1</v>
      </c>
      <c r="AU6" t="inlineStr">
        <is>
          <t>374</t>
        </is>
      </c>
      <c r="AV6" t="n">
        <v>49.5</v>
      </c>
      <c r="AW6" t="inlineStr">
        <is>
          <t>300</t>
        </is>
      </c>
      <c r="AX6" t="n">
        <v>27.1</v>
      </c>
      <c r="AY6" t="inlineStr">
        <is>
          <t>482</t>
        </is>
      </c>
      <c r="AZ6" t="n">
        <v>10.5</v>
      </c>
      <c r="BA6" t="inlineStr">
        <is>
          <t>701+</t>
        </is>
      </c>
      <c r="BB6" t="n">
        <v>9.6</v>
      </c>
      <c r="BC6" t="inlineStr">
        <is>
          <t>678=</t>
        </is>
      </c>
      <c r="BD6" t="inlineStr">
        <is>
          <t>-</t>
        </is>
      </c>
      <c r="BE6" t="inlineStr">
        <is>
          <t>301-350</t>
        </is>
      </c>
      <c r="BF6" t="inlineStr">
        <is>
          <t>United Kingdom</t>
        </is>
      </c>
      <c r="BG6" t="n">
        <v>21.6</v>
      </c>
      <c r="BH6" t="inlineStr">
        <is>
          <t>72.2</t>
        </is>
      </c>
      <c r="BI6" t="n">
        <v>18.9</v>
      </c>
      <c r="BJ6" t="n">
        <v>67.2</v>
      </c>
      <c r="BK6" t="inlineStr">
        <is>
          <t>31.3</t>
        </is>
      </c>
      <c r="BL6" t="inlineStr">
        <is>
          <t>-</t>
        </is>
      </c>
      <c r="BM6" t="inlineStr">
        <is>
          <t>9,252</t>
        </is>
      </c>
      <c r="BN6" t="n">
        <v>19.2</v>
      </c>
      <c r="BO6" t="inlineStr">
        <is>
          <t>18%</t>
        </is>
      </c>
      <c r="BP6" t="inlineStr">
        <is>
          <t>48 : 52</t>
        </is>
      </c>
      <c r="BQ6" t="n">
        <v>2016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QS+Times</t>
        </is>
      </c>
      <c r="CC6" t="n">
        <v>665.5</v>
      </c>
      <c r="CD6" t="n">
        <v>665.5</v>
      </c>
      <c r="CE6" t="n">
        <v>601</v>
      </c>
      <c r="CF6" t="n">
        <v>601</v>
      </c>
      <c r="CG6" t="n">
        <v>701</v>
      </c>
      <c r="CH6" t="n">
        <v>553</v>
      </c>
      <c r="CI6" t="n">
        <v>397</v>
      </c>
      <c r="CJ6" t="n">
        <v>316</v>
      </c>
      <c r="CK6" t="n">
        <v>541</v>
      </c>
      <c r="CL6" t="n">
        <v>701</v>
      </c>
      <c r="CM6" t="n">
        <v>338</v>
      </c>
      <c r="CN6" t="n">
        <v>665.5</v>
      </c>
      <c r="CO6" t="n">
        <v>675.5</v>
      </c>
      <c r="CP6" t="n">
        <v>601</v>
      </c>
      <c r="CQ6" t="n">
        <v>601</v>
      </c>
      <c r="CR6" t="n">
        <v>680</v>
      </c>
      <c r="CS6" t="n">
        <v>507</v>
      </c>
      <c r="CT6" t="n">
        <v>374</v>
      </c>
      <c r="CU6" t="n">
        <v>300</v>
      </c>
      <c r="CV6" t="n">
        <v>482</v>
      </c>
      <c r="CW6" t="n">
        <v>701</v>
      </c>
      <c r="CX6" t="n">
        <v>678</v>
      </c>
      <c r="CY6" t="n">
        <v>325.5</v>
      </c>
      <c r="CZ6" t="inlineStr"/>
      <c r="DA6" t="inlineStr"/>
      <c r="DB6" t="n">
        <v>53.07271775758195</v>
      </c>
      <c r="DC6" t="n">
        <v>34.58364768480876</v>
      </c>
      <c r="DD6" t="n">
        <v>19.2</v>
      </c>
      <c r="DE6" t="inlineStr">
        <is>
          <t>Times (raw ratio)</t>
        </is>
      </c>
      <c r="DF6" t="n">
        <v>18</v>
      </c>
      <c r="DG6" t="inlineStr">
        <is>
          <t>Times (raw %)</t>
        </is>
      </c>
      <c r="DH6" t="n">
        <v>9.449999999999999</v>
      </c>
      <c r="DI6" t="n">
        <v>16.64932362122789</v>
      </c>
    </row>
    <row r="7">
      <c r="A7" t="inlineStr">
        <is>
          <t>abo akademi university</t>
        </is>
      </c>
      <c r="B7" t="inlineStr">
        <is>
          <t>621-630</t>
        </is>
      </c>
      <c r="C7" t="inlineStr">
        <is>
          <t>601-610</t>
        </is>
      </c>
      <c r="D7" t="inlineStr">
        <is>
          <t>Finland</t>
        </is>
      </c>
      <c r="E7" t="inlineStr">
        <is>
          <t>Europe</t>
        </is>
      </c>
      <c r="F7" t="inlineStr">
        <is>
          <t>M</t>
        </is>
      </c>
      <c r="G7" t="inlineStr">
        <is>
          <t>CO</t>
        </is>
      </c>
      <c r="H7" t="inlineStr">
        <is>
          <t>VH</t>
        </is>
      </c>
      <c r="I7" t="inlineStr">
        <is>
          <t>A</t>
        </is>
      </c>
      <c r="J7" t="n">
        <v>7.5</v>
      </c>
      <c r="K7" t="inlineStr">
        <is>
          <t>601+</t>
        </is>
      </c>
      <c r="L7" t="n">
        <v>4.8</v>
      </c>
      <c r="M7" t="inlineStr">
        <is>
          <t>601+</t>
        </is>
      </c>
      <c r="N7" t="n">
        <v>18.9</v>
      </c>
      <c r="O7" t="inlineStr">
        <is>
          <t>701+</t>
        </is>
      </c>
      <c r="P7" t="n">
        <v>43.2</v>
      </c>
      <c r="Q7" t="inlineStr">
        <is>
          <t>319</t>
        </is>
      </c>
      <c r="R7" t="n">
        <v>45.9</v>
      </c>
      <c r="S7" t="inlineStr">
        <is>
          <t>390</t>
        </is>
      </c>
      <c r="T7" t="n">
        <v>22.6</v>
      </c>
      <c r="U7" t="inlineStr">
        <is>
          <t>510</t>
        </is>
      </c>
      <c r="V7" t="n">
        <v>64.5</v>
      </c>
      <c r="W7" t="inlineStr">
        <is>
          <t>567</t>
        </is>
      </c>
      <c r="X7" t="n">
        <v>8.300000000000001</v>
      </c>
      <c r="Y7" t="inlineStr">
        <is>
          <t>701+</t>
        </is>
      </c>
      <c r="Z7" t="n">
        <v>6.4</v>
      </c>
      <c r="AA7" t="inlineStr">
        <is>
          <t>701+</t>
        </is>
      </c>
      <c r="AB7" t="inlineStr"/>
      <c r="AC7" t="inlineStr">
        <is>
          <t>601-610</t>
        </is>
      </c>
      <c r="AD7" t="inlineStr">
        <is>
          <t>601-650</t>
        </is>
      </c>
      <c r="AE7" t="inlineStr">
        <is>
          <t>FI</t>
        </is>
      </c>
      <c r="AF7" t="inlineStr">
        <is>
          <t>Finland</t>
        </is>
      </c>
      <c r="AG7" t="inlineStr">
        <is>
          <t>M</t>
        </is>
      </c>
      <c r="AH7" t="inlineStr">
        <is>
          <t>CO</t>
        </is>
      </c>
      <c r="AI7" t="inlineStr">
        <is>
          <t>VH</t>
        </is>
      </c>
      <c r="AJ7" t="n">
        <v>5</v>
      </c>
      <c r="AK7" t="inlineStr">
        <is>
          <t>A</t>
        </is>
      </c>
      <c r="AL7" t="n">
        <v>8.300000000000001</v>
      </c>
      <c r="AM7" t="inlineStr">
        <is>
          <t>601+</t>
        </is>
      </c>
      <c r="AN7" t="n">
        <v>6.2</v>
      </c>
      <c r="AO7" t="inlineStr">
        <is>
          <t>601+</t>
        </is>
      </c>
      <c r="AP7" t="n">
        <v>23.6</v>
      </c>
      <c r="AQ7" t="inlineStr">
        <is>
          <t>605</t>
        </is>
      </c>
      <c r="AR7" t="n">
        <v>40.7</v>
      </c>
      <c r="AS7" t="inlineStr">
        <is>
          <t>336</t>
        </is>
      </c>
      <c r="AT7" t="n">
        <v>45.2</v>
      </c>
      <c r="AU7" t="inlineStr">
        <is>
          <t>377</t>
        </is>
      </c>
      <c r="AV7" t="n">
        <v>15.5</v>
      </c>
      <c r="AW7" t="inlineStr">
        <is>
          <t>612</t>
        </is>
      </c>
      <c r="AX7" t="n">
        <v>29.5</v>
      </c>
      <c r="AY7" t="inlineStr">
        <is>
          <t>460</t>
        </is>
      </c>
      <c r="AZ7" t="n">
        <v>11.5</v>
      </c>
      <c r="BA7" t="inlineStr">
        <is>
          <t>701+</t>
        </is>
      </c>
      <c r="BB7" t="n">
        <v>11.8</v>
      </c>
      <c r="BC7" t="inlineStr">
        <is>
          <t>644=</t>
        </is>
      </c>
      <c r="BD7" t="inlineStr">
        <is>
          <t>-</t>
        </is>
      </c>
      <c r="BE7" t="inlineStr"/>
      <c r="BF7" t="inlineStr">
        <is>
          <t>Not Reported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QS</t>
        </is>
      </c>
      <c r="CC7" t="n">
        <v>625.5</v>
      </c>
      <c r="CD7" t="n">
        <v>605.5</v>
      </c>
      <c r="CE7" t="n">
        <v>601</v>
      </c>
      <c r="CF7" t="n">
        <v>601</v>
      </c>
      <c r="CG7" t="n">
        <v>701</v>
      </c>
      <c r="CH7" t="n">
        <v>319</v>
      </c>
      <c r="CI7" t="n">
        <v>390</v>
      </c>
      <c r="CJ7" t="n">
        <v>510</v>
      </c>
      <c r="CK7" t="n">
        <v>567</v>
      </c>
      <c r="CL7" t="n">
        <v>701</v>
      </c>
      <c r="CM7" t="n">
        <v>701</v>
      </c>
      <c r="CN7" t="n">
        <v>605.5</v>
      </c>
      <c r="CO7" t="n">
        <v>625.5</v>
      </c>
      <c r="CP7" t="n">
        <v>601</v>
      </c>
      <c r="CQ7" t="n">
        <v>601</v>
      </c>
      <c r="CR7" t="n">
        <v>605</v>
      </c>
      <c r="CS7" t="n">
        <v>336</v>
      </c>
      <c r="CT7" t="n">
        <v>377</v>
      </c>
      <c r="CU7" t="n">
        <v>612</v>
      </c>
      <c r="CV7" t="n">
        <v>460</v>
      </c>
      <c r="CW7" t="n">
        <v>701</v>
      </c>
      <c r="CX7" t="n">
        <v>644</v>
      </c>
      <c r="CY7" t="inlineStr"/>
      <c r="CZ7" t="inlineStr"/>
      <c r="DA7" t="inlineStr"/>
      <c r="DB7" t="n">
        <v>55.39285714285715</v>
      </c>
      <c r="DC7" t="n">
        <v>43.2</v>
      </c>
      <c r="DD7" t="inlineStr"/>
      <c r="DE7" t="inlineStr">
        <is>
          <t>QS (score, not ratio)</t>
        </is>
      </c>
      <c r="DF7" t="inlineStr"/>
      <c r="DG7" t="inlineStr">
        <is>
          <t>QS (score, not %)</t>
        </is>
      </c>
      <c r="DH7" t="n">
        <v>7.9</v>
      </c>
      <c r="DI7" t="inlineStr"/>
    </row>
    <row r="8">
      <c r="A8" t="inlineStr">
        <is>
          <t>abu dhabi university</t>
        </is>
      </c>
      <c r="B8" t="inlineStr">
        <is>
          <t>501</t>
        </is>
      </c>
      <c r="C8" t="inlineStr">
        <is>
          <t>580</t>
        </is>
      </c>
      <c r="D8" t="inlineStr">
        <is>
          <t>United Arab Emirates</t>
        </is>
      </c>
      <c r="E8" t="inlineStr">
        <is>
          <t>Asia</t>
        </is>
      </c>
      <c r="F8" t="inlineStr">
        <is>
          <t>S</t>
        </is>
      </c>
      <c r="G8" t="inlineStr">
        <is>
          <t>FO</t>
        </is>
      </c>
      <c r="H8" t="inlineStr">
        <is>
          <t>VH</t>
        </is>
      </c>
      <c r="I8" t="inlineStr">
        <is>
          <t>C</t>
        </is>
      </c>
      <c r="J8" t="n">
        <v>15.9</v>
      </c>
      <c r="K8" t="inlineStr">
        <is>
          <t>556</t>
        </is>
      </c>
      <c r="L8" t="n">
        <v>24.6</v>
      </c>
      <c r="M8" t="inlineStr">
        <is>
          <t>390</t>
        </is>
      </c>
      <c r="N8" t="n">
        <v>14.9</v>
      </c>
      <c r="O8" t="inlineStr">
        <is>
          <t>701+</t>
        </is>
      </c>
      <c r="P8" t="n">
        <v>16.7</v>
      </c>
      <c r="Q8" t="inlineStr">
        <is>
          <t>610</t>
        </is>
      </c>
      <c r="R8" t="n">
        <v>100</v>
      </c>
      <c r="S8" t="inlineStr">
        <is>
          <t>5</t>
        </is>
      </c>
      <c r="T8" t="n">
        <v>99.8</v>
      </c>
      <c r="U8" t="inlineStr">
        <is>
          <t>38</t>
        </is>
      </c>
      <c r="V8" t="n">
        <v>27.3</v>
      </c>
      <c r="W8" t="inlineStr">
        <is>
          <t>701+</t>
        </is>
      </c>
      <c r="X8" t="n">
        <v>8.300000000000001</v>
      </c>
      <c r="Y8" t="inlineStr">
        <is>
          <t>701+</t>
        </is>
      </c>
      <c r="Z8" t="n">
        <v>1.5</v>
      </c>
      <c r="AA8" t="inlineStr">
        <is>
          <t>701+</t>
        </is>
      </c>
      <c r="AB8" t="n">
        <v>24.1</v>
      </c>
      <c r="AC8">
        <f>580</f>
        <v/>
      </c>
      <c r="AD8" t="inlineStr">
        <is>
          <t>651-700</t>
        </is>
      </c>
      <c r="AE8" t="inlineStr">
        <is>
          <t>AE</t>
        </is>
      </c>
      <c r="AF8" t="inlineStr">
        <is>
          <t>United Arab Emirates</t>
        </is>
      </c>
      <c r="AG8" t="inlineStr">
        <is>
          <t>S</t>
        </is>
      </c>
      <c r="AH8" t="inlineStr">
        <is>
          <t>SP</t>
        </is>
      </c>
      <c r="AI8" t="inlineStr"/>
      <c r="AJ8" t="n">
        <v>2</v>
      </c>
      <c r="AK8" t="inlineStr">
        <is>
          <t>C</t>
        </is>
      </c>
      <c r="AL8" t="n">
        <v>11.5</v>
      </c>
      <c r="AM8" t="inlineStr">
        <is>
          <t>601+</t>
        </is>
      </c>
      <c r="AN8" t="n">
        <v>17.9</v>
      </c>
      <c r="AO8" t="inlineStr">
        <is>
          <t>490</t>
        </is>
      </c>
      <c r="AP8" t="n">
        <v>12.6</v>
      </c>
      <c r="AQ8" t="inlineStr">
        <is>
          <t>701+</t>
        </is>
      </c>
      <c r="AR8" t="n">
        <v>12.4</v>
      </c>
      <c r="AS8" t="inlineStr">
        <is>
          <t>689</t>
        </is>
      </c>
      <c r="AT8" t="n">
        <v>100</v>
      </c>
      <c r="AU8" t="inlineStr">
        <is>
          <t>5</t>
        </is>
      </c>
      <c r="AV8" t="n">
        <v>99.90000000000001</v>
      </c>
      <c r="AW8" t="inlineStr">
        <is>
          <t>32</t>
        </is>
      </c>
      <c r="AX8" t="n">
        <v>1.2</v>
      </c>
      <c r="AY8" t="inlineStr">
        <is>
          <t>701+</t>
        </is>
      </c>
      <c r="AZ8" t="n">
        <v>11.3</v>
      </c>
      <c r="BA8" t="inlineStr">
        <is>
          <t>701+</t>
        </is>
      </c>
      <c r="BB8" t="n">
        <v>1.1</v>
      </c>
      <c r="BC8" t="inlineStr">
        <is>
          <t>701+</t>
        </is>
      </c>
      <c r="BD8" t="inlineStr">
        <is>
          <t>20.4</t>
        </is>
      </c>
      <c r="BE8" t="inlineStr"/>
      <c r="BF8" t="inlineStr">
        <is>
          <t>Not Reported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QS</t>
        </is>
      </c>
      <c r="CC8" t="n">
        <v>501</v>
      </c>
      <c r="CD8" t="n">
        <v>580</v>
      </c>
      <c r="CE8" t="n">
        <v>556</v>
      </c>
      <c r="CF8" t="n">
        <v>390</v>
      </c>
      <c r="CG8" t="n">
        <v>701</v>
      </c>
      <c r="CH8" t="n">
        <v>610</v>
      </c>
      <c r="CI8" t="n">
        <v>5</v>
      </c>
      <c r="CJ8" t="n">
        <v>38</v>
      </c>
      <c r="CK8" t="n">
        <v>701</v>
      </c>
      <c r="CL8" t="n">
        <v>701</v>
      </c>
      <c r="CM8" t="n">
        <v>701</v>
      </c>
      <c r="CN8" t="n">
        <v>580</v>
      </c>
      <c r="CO8" t="n">
        <v>675.5</v>
      </c>
      <c r="CP8" t="n">
        <v>601</v>
      </c>
      <c r="CQ8" t="n">
        <v>490</v>
      </c>
      <c r="CR8" t="n">
        <v>701</v>
      </c>
      <c r="CS8" t="n">
        <v>689</v>
      </c>
      <c r="CT8" t="n">
        <v>5</v>
      </c>
      <c r="CU8" t="n">
        <v>32</v>
      </c>
      <c r="CV8" t="n">
        <v>701</v>
      </c>
      <c r="CW8" t="n">
        <v>701</v>
      </c>
      <c r="CX8" t="n">
        <v>701</v>
      </c>
      <c r="CY8" t="inlineStr"/>
      <c r="CZ8" t="inlineStr"/>
      <c r="DA8" t="inlineStr"/>
      <c r="DB8" t="n">
        <v>64.28571428571428</v>
      </c>
      <c r="DC8" t="n">
        <v>16.7</v>
      </c>
      <c r="DD8" t="inlineStr"/>
      <c r="DE8" t="inlineStr">
        <is>
          <t>QS (score, not ratio)</t>
        </is>
      </c>
      <c r="DF8" t="inlineStr"/>
      <c r="DG8" t="inlineStr">
        <is>
          <t>QS (score, not %)</t>
        </is>
      </c>
      <c r="DH8" t="n">
        <v>13.7</v>
      </c>
      <c r="DI8" t="inlineStr"/>
    </row>
    <row r="9">
      <c r="A9" t="inlineStr">
        <is>
          <t>adam mickiewicz university</t>
        </is>
      </c>
      <c r="B9" t="inlineStr"/>
      <c r="C9" t="inlineStr"/>
      <c r="D9" t="inlineStr">
        <is>
          <t>Not Reported</t>
        </is>
      </c>
      <c r="E9" t="inlineStr">
        <is>
          <t>Not Reported</t>
        </is>
      </c>
      <c r="F9" t="inlineStr">
        <is>
          <t>Not Reported</t>
        </is>
      </c>
      <c r="G9" t="inlineStr">
        <is>
          <t>Not Reported</t>
        </is>
      </c>
      <c r="H9" t="inlineStr"/>
      <c r="I9" t="inlineStr">
        <is>
          <t>Not Reported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Not Reported</t>
        </is>
      </c>
      <c r="AF9" t="inlineStr">
        <is>
          <t>Not Reported</t>
        </is>
      </c>
      <c r="AG9" t="inlineStr">
        <is>
          <t>Not Reported</t>
        </is>
      </c>
      <c r="AH9" t="inlineStr">
        <is>
          <t>Not Reported</t>
        </is>
      </c>
      <c r="AI9" t="inlineStr"/>
      <c r="AJ9" t="inlineStr"/>
      <c r="AK9" t="inlineStr">
        <is>
          <t>Not Reported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601-800</t>
        </is>
      </c>
      <c r="BF9" t="inlineStr">
        <is>
          <t>Poland</t>
        </is>
      </c>
      <c r="BG9" t="n">
        <v>20</v>
      </c>
      <c r="BH9" t="inlineStr">
        <is>
          <t>25.7</t>
        </is>
      </c>
      <c r="BI9" t="n">
        <v>11</v>
      </c>
      <c r="BJ9" t="n">
        <v>15.3</v>
      </c>
      <c r="BK9" t="inlineStr">
        <is>
          <t>28.7</t>
        </is>
      </c>
      <c r="BL9" t="inlineStr">
        <is>
          <t>-</t>
        </is>
      </c>
      <c r="BM9" t="inlineStr">
        <is>
          <t>40,633</t>
        </is>
      </c>
      <c r="BN9" t="n">
        <v>15.6</v>
      </c>
      <c r="BO9" t="inlineStr">
        <is>
          <t>1%</t>
        </is>
      </c>
      <c r="BP9" t="inlineStr">
        <is>
          <t>71 : 29</t>
        </is>
      </c>
      <c r="BQ9" t="n">
        <v>2016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Times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n">
        <v>700.5</v>
      </c>
      <c r="CZ9" t="inlineStr"/>
      <c r="DA9" t="inlineStr"/>
      <c r="DB9" t="n">
        <v>0</v>
      </c>
      <c r="DC9" t="n">
        <v>11.34998757198768</v>
      </c>
      <c r="DD9" t="n">
        <v>15.6</v>
      </c>
      <c r="DE9" t="inlineStr">
        <is>
          <t>Times (raw ratio)</t>
        </is>
      </c>
      <c r="DF9" t="n">
        <v>1</v>
      </c>
      <c r="DG9" t="inlineStr">
        <is>
          <t>Times (raw %)</t>
        </is>
      </c>
      <c r="DH9" t="inlineStr"/>
      <c r="DI9" t="n">
        <v>8.428720083246619</v>
      </c>
    </row>
    <row r="10">
      <c r="A10" t="inlineStr">
        <is>
          <t>adam mickiewicz university, poznan</t>
        </is>
      </c>
      <c r="B10" t="inlineStr">
        <is>
          <t>761-770</t>
        </is>
      </c>
      <c r="C10" t="inlineStr">
        <is>
          <t>731-740</t>
        </is>
      </c>
      <c r="D10" t="inlineStr">
        <is>
          <t>Poland</t>
        </is>
      </c>
      <c r="E10" t="inlineStr">
        <is>
          <t>Europe</t>
        </is>
      </c>
      <c r="F10" t="inlineStr">
        <is>
          <t>L</t>
        </is>
      </c>
      <c r="G10" t="inlineStr">
        <is>
          <t>CO</t>
        </is>
      </c>
      <c r="H10" t="inlineStr">
        <is>
          <t>VH</t>
        </is>
      </c>
      <c r="I10" t="inlineStr">
        <is>
          <t>A</t>
        </is>
      </c>
      <c r="J10" t="n">
        <v>16</v>
      </c>
      <c r="K10" t="inlineStr">
        <is>
          <t>553</t>
        </is>
      </c>
      <c r="L10" t="n">
        <v>9.1</v>
      </c>
      <c r="M10" t="inlineStr">
        <is>
          <t>601+</t>
        </is>
      </c>
      <c r="N10" t="n">
        <v>33.3</v>
      </c>
      <c r="O10" t="inlineStr">
        <is>
          <t>473</t>
        </is>
      </c>
      <c r="P10" t="n">
        <v>4.8</v>
      </c>
      <c r="Q10" t="inlineStr">
        <is>
          <t>701+</t>
        </is>
      </c>
      <c r="R10" t="n">
        <v>7.7</v>
      </c>
      <c r="S10" t="inlineStr">
        <is>
          <t>701+</t>
        </is>
      </c>
      <c r="T10" t="n">
        <v>8.300000000000001</v>
      </c>
      <c r="U10" t="inlineStr">
        <is>
          <t>701+</t>
        </is>
      </c>
      <c r="V10" t="n">
        <v>86.7</v>
      </c>
      <c r="W10" t="inlineStr">
        <is>
          <t>218</t>
        </is>
      </c>
      <c r="X10" t="n">
        <v>7.5</v>
      </c>
      <c r="Y10" t="inlineStr">
        <is>
          <t>701+</t>
        </is>
      </c>
      <c r="Z10" t="n">
        <v>31.6</v>
      </c>
      <c r="AA10" t="inlineStr">
        <is>
          <t>432=</t>
        </is>
      </c>
      <c r="AB10" t="inlineStr"/>
      <c r="AC10" t="inlineStr"/>
      <c r="AD10" t="inlineStr"/>
      <c r="AE10" t="inlineStr">
        <is>
          <t>Not Reported</t>
        </is>
      </c>
      <c r="AF10" t="inlineStr">
        <is>
          <t>Not Reported</t>
        </is>
      </c>
      <c r="AG10" t="inlineStr">
        <is>
          <t>Not Reported</t>
        </is>
      </c>
      <c r="AH10" t="inlineStr">
        <is>
          <t>Not Reported</t>
        </is>
      </c>
      <c r="AI10" t="inlineStr"/>
      <c r="AJ10" t="inlineStr"/>
      <c r="AK10" t="inlineStr">
        <is>
          <t>Not Reported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Not Reported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QS</t>
        </is>
      </c>
      <c r="CC10" t="n">
        <v>765.5</v>
      </c>
      <c r="CD10" t="n">
        <v>735.5</v>
      </c>
      <c r="CE10" t="n">
        <v>553</v>
      </c>
      <c r="CF10" t="n">
        <v>601</v>
      </c>
      <c r="CG10" t="n">
        <v>473</v>
      </c>
      <c r="CH10" t="n">
        <v>701</v>
      </c>
      <c r="CI10" t="n">
        <v>701</v>
      </c>
      <c r="CJ10" t="n">
        <v>701</v>
      </c>
      <c r="CK10" t="n">
        <v>218</v>
      </c>
      <c r="CL10" t="n">
        <v>701</v>
      </c>
      <c r="CM10" t="n">
        <v>432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45.39285714285715</v>
      </c>
      <c r="DC10" t="n">
        <v>4.8</v>
      </c>
      <c r="DD10" t="inlineStr"/>
      <c r="DE10" t="inlineStr">
        <is>
          <t>QS (score, not ratio)</t>
        </is>
      </c>
      <c r="DF10" t="inlineStr"/>
      <c r="DG10" t="inlineStr">
        <is>
          <t>QS (score, not %)</t>
        </is>
      </c>
      <c r="DH10" t="n">
        <v>16</v>
      </c>
      <c r="DI10" t="inlineStr"/>
    </row>
    <row r="11">
      <c r="A11" t="inlineStr">
        <is>
          <t>addis ababa university</t>
        </is>
      </c>
      <c r="B11" t="inlineStr">
        <is>
          <t>771-780</t>
        </is>
      </c>
      <c r="C11" t="inlineStr">
        <is>
          <t>851-900</t>
        </is>
      </c>
      <c r="D11" t="inlineStr">
        <is>
          <t>Ethiopia</t>
        </is>
      </c>
      <c r="E11" t="inlineStr">
        <is>
          <t>Africa</t>
        </is>
      </c>
      <c r="F11" t="inlineStr">
        <is>
          <t>XL</t>
        </is>
      </c>
      <c r="G11" t="inlineStr">
        <is>
          <t>CO</t>
        </is>
      </c>
      <c r="H11" t="inlineStr">
        <is>
          <t>HI</t>
        </is>
      </c>
      <c r="I11" t="inlineStr">
        <is>
          <t>Not Reported</t>
        </is>
      </c>
      <c r="J11" t="n">
        <v>6.4</v>
      </c>
      <c r="K11" t="inlineStr">
        <is>
          <t>601+</t>
        </is>
      </c>
      <c r="L11" t="n">
        <v>9.300000000000001</v>
      </c>
      <c r="M11" t="inlineStr">
        <is>
          <t>601+</t>
        </is>
      </c>
      <c r="N11" t="n">
        <v>58.8</v>
      </c>
      <c r="O11" t="inlineStr">
        <is>
          <t>249</t>
        </is>
      </c>
      <c r="P11" t="n">
        <v>1.7</v>
      </c>
      <c r="Q11" t="inlineStr">
        <is>
          <t>701+</t>
        </is>
      </c>
      <c r="R11" t="inlineStr"/>
      <c r="S11" t="inlineStr"/>
      <c r="T11" t="inlineStr"/>
      <c r="U11" t="inlineStr"/>
      <c r="V11" t="n">
        <v>55.2</v>
      </c>
      <c r="W11" t="inlineStr">
        <is>
          <t>694</t>
        </is>
      </c>
      <c r="X11" t="n">
        <v>95.5</v>
      </c>
      <c r="Y11" t="inlineStr">
        <is>
          <t>49</t>
        </is>
      </c>
      <c r="Z11" t="n">
        <v>3.3</v>
      </c>
      <c r="AA11" t="inlineStr">
        <is>
          <t>701+</t>
        </is>
      </c>
      <c r="AB11" t="inlineStr"/>
      <c r="AC11" t="inlineStr">
        <is>
          <t>851-900</t>
        </is>
      </c>
      <c r="AD11" t="inlineStr"/>
      <c r="AE11" t="inlineStr">
        <is>
          <t>ET</t>
        </is>
      </c>
      <c r="AF11" t="inlineStr">
        <is>
          <t>Ethiopia</t>
        </is>
      </c>
      <c r="AG11" t="inlineStr">
        <is>
          <t>XL</t>
        </is>
      </c>
      <c r="AH11" t="inlineStr">
        <is>
          <t>CO</t>
        </is>
      </c>
      <c r="AI11" t="inlineStr">
        <is>
          <t>HI</t>
        </is>
      </c>
      <c r="AJ11" t="inlineStr"/>
      <c r="AK11" t="inlineStr">
        <is>
          <t>Not Reported</t>
        </is>
      </c>
      <c r="AL11" t="n">
        <v>5.6</v>
      </c>
      <c r="AM11" t="inlineStr">
        <is>
          <t>601+</t>
        </is>
      </c>
      <c r="AN11" t="n">
        <v>10.8</v>
      </c>
      <c r="AO11" t="inlineStr">
        <is>
          <t>601+</t>
        </is>
      </c>
      <c r="AP11" t="n">
        <v>61.1</v>
      </c>
      <c r="AQ11" t="inlineStr">
        <is>
          <t>231</t>
        </is>
      </c>
      <c r="AR11" t="n">
        <v>1.7</v>
      </c>
      <c r="AS11" t="inlineStr">
        <is>
          <t>701+</t>
        </is>
      </c>
      <c r="AT11" t="inlineStr"/>
      <c r="AU11" t="inlineStr"/>
      <c r="AV11" t="inlineStr"/>
      <c r="AW11" t="inlineStr"/>
      <c r="AX11" t="n">
        <v>14.3</v>
      </c>
      <c r="AY11" t="inlineStr">
        <is>
          <t>608</t>
        </is>
      </c>
      <c r="AZ11" t="n">
        <v>54.7</v>
      </c>
      <c r="BA11" t="inlineStr">
        <is>
          <t>114</t>
        </is>
      </c>
      <c r="BB11" t="inlineStr"/>
      <c r="BC11" t="inlineStr"/>
      <c r="BD11" t="inlineStr">
        <is>
          <t>-</t>
        </is>
      </c>
      <c r="BE11" t="inlineStr"/>
      <c r="BF11" t="inlineStr">
        <is>
          <t>Not Reported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QS</t>
        </is>
      </c>
      <c r="CC11" t="n">
        <v>775.5</v>
      </c>
      <c r="CD11" t="n">
        <v>875.5</v>
      </c>
      <c r="CE11" t="n">
        <v>601</v>
      </c>
      <c r="CF11" t="n">
        <v>601</v>
      </c>
      <c r="CG11" t="n">
        <v>249</v>
      </c>
      <c r="CH11" t="n">
        <v>701</v>
      </c>
      <c r="CI11" t="inlineStr"/>
      <c r="CJ11" t="inlineStr"/>
      <c r="CK11" t="n">
        <v>694</v>
      </c>
      <c r="CL11" t="n">
        <v>49</v>
      </c>
      <c r="CM11" t="n">
        <v>701</v>
      </c>
      <c r="CN11" t="n">
        <v>875.5</v>
      </c>
      <c r="CO11" t="inlineStr"/>
      <c r="CP11" t="n">
        <v>601</v>
      </c>
      <c r="CQ11" t="n">
        <v>601</v>
      </c>
      <c r="CR11" t="n">
        <v>231</v>
      </c>
      <c r="CS11" t="n">
        <v>701</v>
      </c>
      <c r="CT11" t="inlineStr"/>
      <c r="CU11" t="inlineStr"/>
      <c r="CV11" t="n">
        <v>608</v>
      </c>
      <c r="CW11" t="n">
        <v>114</v>
      </c>
      <c r="CX11" t="inlineStr"/>
      <c r="CY11" t="inlineStr"/>
      <c r="CZ11" t="inlineStr"/>
      <c r="DA11" t="inlineStr"/>
      <c r="DB11" t="n">
        <v>44.67857142857142</v>
      </c>
      <c r="DC11" t="n">
        <v>1.7</v>
      </c>
      <c r="DD11" t="inlineStr"/>
      <c r="DE11" t="inlineStr">
        <is>
          <t>QS (score, not ratio)</t>
        </is>
      </c>
      <c r="DF11" t="inlineStr"/>
      <c r="DG11" t="inlineStr">
        <is>
          <t>Missing</t>
        </is>
      </c>
      <c r="DH11" t="n">
        <v>6</v>
      </c>
      <c r="DI11" t="inlineStr"/>
    </row>
    <row r="12">
      <c r="A12" t="inlineStr">
        <is>
          <t>agh university of science and technology</t>
        </is>
      </c>
      <c r="B12" t="inlineStr">
        <is>
          <t>851-900</t>
        </is>
      </c>
      <c r="C12" t="inlineStr">
        <is>
          <t>901-950</t>
        </is>
      </c>
      <c r="D12" t="inlineStr">
        <is>
          <t>Poland</t>
        </is>
      </c>
      <c r="E12" t="inlineStr">
        <is>
          <t>Europe</t>
        </is>
      </c>
      <c r="F12" t="inlineStr">
        <is>
          <t>L</t>
        </is>
      </c>
      <c r="G12" t="inlineStr">
        <is>
          <t>CO</t>
        </is>
      </c>
      <c r="H12" t="inlineStr">
        <is>
          <t>VH</t>
        </is>
      </c>
      <c r="I12" t="inlineStr">
        <is>
          <t>A</t>
        </is>
      </c>
      <c r="J12" t="n">
        <v>9.6</v>
      </c>
      <c r="K12" t="inlineStr">
        <is>
          <t>601+</t>
        </is>
      </c>
      <c r="L12" t="n">
        <v>13.9</v>
      </c>
      <c r="M12" t="inlineStr">
        <is>
          <t>587</t>
        </is>
      </c>
      <c r="N12" t="n">
        <v>41.5</v>
      </c>
      <c r="O12" t="inlineStr">
        <is>
          <t>376</t>
        </is>
      </c>
      <c r="P12" t="n">
        <v>6.5</v>
      </c>
      <c r="Q12" t="inlineStr">
        <is>
          <t>701+</t>
        </is>
      </c>
      <c r="R12" t="n">
        <v>2.9</v>
      </c>
      <c r="S12" t="inlineStr">
        <is>
          <t>701+</t>
        </is>
      </c>
      <c r="T12" t="n">
        <v>5.3</v>
      </c>
      <c r="U12" t="inlineStr">
        <is>
          <t>701+</t>
        </is>
      </c>
      <c r="V12" t="n">
        <v>75.59999999999999</v>
      </c>
      <c r="W12" t="inlineStr">
        <is>
          <t>395</t>
        </is>
      </c>
      <c r="X12" t="n">
        <v>3.2</v>
      </c>
      <c r="Y12" t="inlineStr">
        <is>
          <t>701+</t>
        </is>
      </c>
      <c r="Z12" t="n">
        <v>1.7</v>
      </c>
      <c r="AA12" t="inlineStr">
        <is>
          <t>701+</t>
        </is>
      </c>
      <c r="AB12" t="inlineStr"/>
      <c r="AC12" t="inlineStr">
        <is>
          <t>901-950</t>
        </is>
      </c>
      <c r="AD12" t="inlineStr">
        <is>
          <t>801-1000</t>
        </is>
      </c>
      <c r="AE12" t="inlineStr">
        <is>
          <t>PL</t>
        </is>
      </c>
      <c r="AF12" t="inlineStr">
        <is>
          <t>Poland</t>
        </is>
      </c>
      <c r="AG12" t="inlineStr">
        <is>
          <t>L</t>
        </is>
      </c>
      <c r="AH12" t="inlineStr">
        <is>
          <t>CO</t>
        </is>
      </c>
      <c r="AI12" t="inlineStr">
        <is>
          <t>VH</t>
        </is>
      </c>
      <c r="AJ12" t="n">
        <v>5</v>
      </c>
      <c r="AK12" t="inlineStr">
        <is>
          <t>A</t>
        </is>
      </c>
      <c r="AL12" t="n">
        <v>9.199999999999999</v>
      </c>
      <c r="AM12" t="inlineStr">
        <is>
          <t>601+</t>
        </is>
      </c>
      <c r="AN12" t="n">
        <v>15.2</v>
      </c>
      <c r="AO12" t="inlineStr">
        <is>
          <t>542</t>
        </is>
      </c>
      <c r="AP12" t="n">
        <v>37.3</v>
      </c>
      <c r="AQ12" t="inlineStr">
        <is>
          <t>422</t>
        </is>
      </c>
      <c r="AR12" t="n">
        <v>7</v>
      </c>
      <c r="AS12" t="inlineStr">
        <is>
          <t>701+</t>
        </is>
      </c>
      <c r="AT12" t="n">
        <v>2.7</v>
      </c>
      <c r="AU12" t="inlineStr">
        <is>
          <t>701+</t>
        </is>
      </c>
      <c r="AV12" t="n">
        <v>4.5</v>
      </c>
      <c r="AW12" t="inlineStr">
        <is>
          <t>701+</t>
        </is>
      </c>
      <c r="AX12" t="n">
        <v>13.2</v>
      </c>
      <c r="AY12" t="inlineStr">
        <is>
          <t>623</t>
        </is>
      </c>
      <c r="AZ12" t="n">
        <v>8.800000000000001</v>
      </c>
      <c r="BA12" t="inlineStr">
        <is>
          <t>701+</t>
        </is>
      </c>
      <c r="BB12" t="n">
        <v>2.5</v>
      </c>
      <c r="BC12" t="inlineStr">
        <is>
          <t>701+</t>
        </is>
      </c>
      <c r="BD12" t="inlineStr">
        <is>
          <t>-</t>
        </is>
      </c>
      <c r="BE12" t="inlineStr">
        <is>
          <t>601-800</t>
        </is>
      </c>
      <c r="BF12" t="inlineStr">
        <is>
          <t>Poland</t>
        </is>
      </c>
      <c r="BG12" t="n">
        <v>14.2</v>
      </c>
      <c r="BH12" t="inlineStr">
        <is>
          <t>17.9</t>
        </is>
      </c>
      <c r="BI12" t="n">
        <v>3.7</v>
      </c>
      <c r="BJ12" t="n">
        <v>35.7</v>
      </c>
      <c r="BK12" t="inlineStr">
        <is>
          <t>-</t>
        </is>
      </c>
      <c r="BL12" t="inlineStr">
        <is>
          <t>-</t>
        </is>
      </c>
      <c r="BM12" t="inlineStr">
        <is>
          <t>35,569</t>
        </is>
      </c>
      <c r="BN12" t="n">
        <v>17</v>
      </c>
      <c r="BO12" t="inlineStr">
        <is>
          <t>1%</t>
        </is>
      </c>
      <c r="BP12" t="inlineStr">
        <is>
          <t>-</t>
        </is>
      </c>
      <c r="BQ12" t="n">
        <v>2016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QS+Times</t>
        </is>
      </c>
      <c r="CC12" t="n">
        <v>875.5</v>
      </c>
      <c r="CD12" t="n">
        <v>925.5</v>
      </c>
      <c r="CE12" t="n">
        <v>601</v>
      </c>
      <c r="CF12" t="n">
        <v>587</v>
      </c>
      <c r="CG12" t="n">
        <v>376</v>
      </c>
      <c r="CH12" t="n">
        <v>701</v>
      </c>
      <c r="CI12" t="n">
        <v>701</v>
      </c>
      <c r="CJ12" t="n">
        <v>701</v>
      </c>
      <c r="CK12" t="n">
        <v>395</v>
      </c>
      <c r="CL12" t="n">
        <v>701</v>
      </c>
      <c r="CM12" t="n">
        <v>701</v>
      </c>
      <c r="CN12" t="n">
        <v>925.5</v>
      </c>
      <c r="CO12" t="n">
        <v>900.5</v>
      </c>
      <c r="CP12" t="n">
        <v>601</v>
      </c>
      <c r="CQ12" t="n">
        <v>542</v>
      </c>
      <c r="CR12" t="n">
        <v>422</v>
      </c>
      <c r="CS12" t="n">
        <v>701</v>
      </c>
      <c r="CT12" t="n">
        <v>701</v>
      </c>
      <c r="CU12" t="n">
        <v>701</v>
      </c>
      <c r="CV12" t="n">
        <v>623</v>
      </c>
      <c r="CW12" t="n">
        <v>701</v>
      </c>
      <c r="CX12" t="n">
        <v>701</v>
      </c>
      <c r="CY12" t="n">
        <v>700.5</v>
      </c>
      <c r="CZ12" t="inlineStr"/>
      <c r="DA12" t="inlineStr"/>
      <c r="DB12" t="n">
        <v>18.76785714285714</v>
      </c>
      <c r="DC12" t="n">
        <v>14.08383150704745</v>
      </c>
      <c r="DD12" t="n">
        <v>17</v>
      </c>
      <c r="DE12" t="inlineStr">
        <is>
          <t>Times (raw ratio)</t>
        </is>
      </c>
      <c r="DF12" t="n">
        <v>1</v>
      </c>
      <c r="DG12" t="inlineStr">
        <is>
          <t>Times (raw %)</t>
        </is>
      </c>
      <c r="DH12" t="n">
        <v>9.399999999999999</v>
      </c>
      <c r="DI12" t="n">
        <v>0.8324661810613946</v>
      </c>
    </row>
    <row r="13">
      <c r="A13" t="inlineStr">
        <is>
          <t>ahlia university</t>
        </is>
      </c>
      <c r="B13" t="inlineStr">
        <is>
          <t>711-720</t>
        </is>
      </c>
      <c r="C13" t="inlineStr">
        <is>
          <t>751-760</t>
        </is>
      </c>
      <c r="D13" t="inlineStr">
        <is>
          <t>Bahrain</t>
        </is>
      </c>
      <c r="E13" t="inlineStr">
        <is>
          <t>Asia</t>
        </is>
      </c>
      <c r="F13" t="inlineStr">
        <is>
          <t>S</t>
        </is>
      </c>
      <c r="G13" t="inlineStr">
        <is>
          <t>SP</t>
        </is>
      </c>
      <c r="H13" t="inlineStr">
        <is>
          <t>HI</t>
        </is>
      </c>
      <c r="I13" t="inlineStr">
        <is>
          <t>B</t>
        </is>
      </c>
      <c r="J13" t="n">
        <v>16.7</v>
      </c>
      <c r="K13" t="inlineStr">
        <is>
          <t>536</t>
        </is>
      </c>
      <c r="L13" t="n">
        <v>8.4</v>
      </c>
      <c r="M13" t="inlineStr">
        <is>
          <t>601+</t>
        </is>
      </c>
      <c r="N13" t="n">
        <v>31.7</v>
      </c>
      <c r="O13" t="inlineStr">
        <is>
          <t>497</t>
        </is>
      </c>
      <c r="P13" t="n">
        <v>3.8</v>
      </c>
      <c r="Q13" t="inlineStr">
        <is>
          <t>701+</t>
        </is>
      </c>
      <c r="R13" t="n">
        <v>100</v>
      </c>
      <c r="S13" t="inlineStr">
        <is>
          <t>47</t>
        </is>
      </c>
      <c r="T13" t="n">
        <v>42.7</v>
      </c>
      <c r="U13" t="inlineStr">
        <is>
          <t>339</t>
        </is>
      </c>
      <c r="V13" t="n">
        <v>9.300000000000001</v>
      </c>
      <c r="W13" t="inlineStr">
        <is>
          <t>701+</t>
        </is>
      </c>
      <c r="X13" t="n">
        <v>12.7</v>
      </c>
      <c r="Y13" t="inlineStr">
        <is>
          <t>701+</t>
        </is>
      </c>
      <c r="Z13" t="n">
        <v>2.5</v>
      </c>
      <c r="AA13" t="inlineStr">
        <is>
          <t>701+</t>
        </is>
      </c>
      <c r="AB13" t="inlineStr"/>
      <c r="AC13" t="inlineStr">
        <is>
          <t>751-760</t>
        </is>
      </c>
      <c r="AD13" t="inlineStr">
        <is>
          <t>651-700</t>
        </is>
      </c>
      <c r="AE13" t="inlineStr">
        <is>
          <t>BH</t>
        </is>
      </c>
      <c r="AF13" t="inlineStr">
        <is>
          <t>Bahrain</t>
        </is>
      </c>
      <c r="AG13" t="inlineStr">
        <is>
          <t>S</t>
        </is>
      </c>
      <c r="AH13" t="inlineStr">
        <is>
          <t>FO</t>
        </is>
      </c>
      <c r="AI13" t="inlineStr">
        <is>
          <t>HI</t>
        </is>
      </c>
      <c r="AJ13" t="n">
        <v>2</v>
      </c>
      <c r="AK13" t="inlineStr">
        <is>
          <t>B</t>
        </is>
      </c>
      <c r="AL13" t="n">
        <v>12.8</v>
      </c>
      <c r="AM13" t="inlineStr">
        <is>
          <t>601+</t>
        </is>
      </c>
      <c r="AN13" t="n">
        <v>8</v>
      </c>
      <c r="AO13" t="inlineStr">
        <is>
          <t>601+</t>
        </is>
      </c>
      <c r="AP13" t="n">
        <v>31.7</v>
      </c>
      <c r="AQ13" t="inlineStr">
        <is>
          <t>495</t>
        </is>
      </c>
      <c r="AR13" t="n">
        <v>3</v>
      </c>
      <c r="AS13" t="inlineStr">
        <is>
          <t>701+</t>
        </is>
      </c>
      <c r="AT13" t="n">
        <v>100</v>
      </c>
      <c r="AU13" t="inlineStr">
        <is>
          <t>73=</t>
        </is>
      </c>
      <c r="AV13" t="n">
        <v>31</v>
      </c>
      <c r="AW13" t="inlineStr">
        <is>
          <t>411</t>
        </is>
      </c>
      <c r="AX13" t="n">
        <v>1</v>
      </c>
      <c r="AY13" t="inlineStr">
        <is>
          <t>701+</t>
        </is>
      </c>
      <c r="AZ13" t="n">
        <v>8.300000000000001</v>
      </c>
      <c r="BA13" t="inlineStr">
        <is>
          <t>701+</t>
        </is>
      </c>
      <c r="BB13" t="n">
        <v>1</v>
      </c>
      <c r="BC13" t="inlineStr">
        <is>
          <t>701+</t>
        </is>
      </c>
      <c r="BD13" t="inlineStr">
        <is>
          <t>-</t>
        </is>
      </c>
      <c r="BE13" t="inlineStr"/>
      <c r="BF13" t="inlineStr">
        <is>
          <t>Not Reported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QS</t>
        </is>
      </c>
      <c r="CC13" t="n">
        <v>715.5</v>
      </c>
      <c r="CD13" t="n">
        <v>755.5</v>
      </c>
      <c r="CE13" t="n">
        <v>536</v>
      </c>
      <c r="CF13" t="n">
        <v>601</v>
      </c>
      <c r="CG13" t="n">
        <v>497</v>
      </c>
      <c r="CH13" t="n">
        <v>701</v>
      </c>
      <c r="CI13" t="n">
        <v>47</v>
      </c>
      <c r="CJ13" t="n">
        <v>339</v>
      </c>
      <c r="CK13" t="n">
        <v>701</v>
      </c>
      <c r="CL13" t="n">
        <v>701</v>
      </c>
      <c r="CM13" t="n">
        <v>701</v>
      </c>
      <c r="CN13" t="n">
        <v>755.5</v>
      </c>
      <c r="CO13" t="n">
        <v>675.5</v>
      </c>
      <c r="CP13" t="n">
        <v>601</v>
      </c>
      <c r="CQ13" t="n">
        <v>601</v>
      </c>
      <c r="CR13" t="n">
        <v>495</v>
      </c>
      <c r="CS13" t="n">
        <v>701</v>
      </c>
      <c r="CT13" t="n">
        <v>73</v>
      </c>
      <c r="CU13" t="n">
        <v>411</v>
      </c>
      <c r="CV13" t="n">
        <v>701</v>
      </c>
      <c r="CW13" t="n">
        <v>701</v>
      </c>
      <c r="CX13" t="n">
        <v>701</v>
      </c>
      <c r="CY13" t="inlineStr"/>
      <c r="CZ13" t="inlineStr"/>
      <c r="DA13" t="inlineStr"/>
      <c r="DB13" t="n">
        <v>48.96428571428572</v>
      </c>
      <c r="DC13" t="n">
        <v>3.8</v>
      </c>
      <c r="DD13" t="inlineStr"/>
      <c r="DE13" t="inlineStr">
        <is>
          <t>QS (score, not ratio)</t>
        </is>
      </c>
      <c r="DF13" t="inlineStr"/>
      <c r="DG13" t="inlineStr">
        <is>
          <t>QS (score, not %)</t>
        </is>
      </c>
      <c r="DH13" t="n">
        <v>14.75</v>
      </c>
      <c r="DI13" t="inlineStr"/>
    </row>
    <row r="14">
      <c r="A14" t="inlineStr">
        <is>
          <t>ain shams university</t>
        </is>
      </c>
      <c r="B14" t="inlineStr">
        <is>
          <t>592</t>
        </is>
      </c>
      <c r="C14" t="inlineStr">
        <is>
          <t>721-730</t>
        </is>
      </c>
      <c r="D14" t="inlineStr">
        <is>
          <t>Egypt</t>
        </is>
      </c>
      <c r="E14" t="inlineStr">
        <is>
          <t>Africa</t>
        </is>
      </c>
      <c r="F14" t="inlineStr">
        <is>
          <t>XL</t>
        </is>
      </c>
      <c r="G14" t="inlineStr">
        <is>
          <t>FC</t>
        </is>
      </c>
      <c r="H14" t="inlineStr">
        <is>
          <t>VH</t>
        </is>
      </c>
      <c r="I14" t="inlineStr">
        <is>
          <t>A</t>
        </is>
      </c>
      <c r="J14" t="n">
        <v>24</v>
      </c>
      <c r="K14" t="inlineStr">
        <is>
          <t>364</t>
        </is>
      </c>
      <c r="L14" t="n">
        <v>32.2</v>
      </c>
      <c r="M14" t="inlineStr">
        <is>
          <t>292</t>
        </is>
      </c>
      <c r="N14" t="n">
        <v>11.3</v>
      </c>
      <c r="O14" t="inlineStr">
        <is>
          <t>701+</t>
        </is>
      </c>
      <c r="P14" t="n">
        <v>1.9</v>
      </c>
      <c r="Q14" t="inlineStr">
        <is>
          <t>701+</t>
        </is>
      </c>
      <c r="R14" t="n">
        <v>23.1</v>
      </c>
      <c r="S14" t="inlineStr">
        <is>
          <t>557</t>
        </is>
      </c>
      <c r="T14" t="n">
        <v>7.5</v>
      </c>
      <c r="U14" t="inlineStr">
        <is>
          <t>701+</t>
        </is>
      </c>
      <c r="V14" t="n">
        <v>74.2</v>
      </c>
      <c r="W14" t="inlineStr">
        <is>
          <t>418</t>
        </is>
      </c>
      <c r="X14" t="n">
        <v>56.3</v>
      </c>
      <c r="Y14" t="inlineStr">
        <is>
          <t>219</t>
        </is>
      </c>
      <c r="Z14" t="n">
        <v>9.800000000000001</v>
      </c>
      <c r="AA14" t="inlineStr">
        <is>
          <t>672=</t>
        </is>
      </c>
      <c r="AB14" t="n">
        <v>21</v>
      </c>
      <c r="AC14" t="inlineStr">
        <is>
          <t>721-730</t>
        </is>
      </c>
      <c r="AD14" t="inlineStr">
        <is>
          <t>801-1000</t>
        </is>
      </c>
      <c r="AE14" t="inlineStr">
        <is>
          <t>EG</t>
        </is>
      </c>
      <c r="AF14" t="inlineStr">
        <is>
          <t>Egypt</t>
        </is>
      </c>
      <c r="AG14" t="inlineStr">
        <is>
          <t>XL</t>
        </is>
      </c>
      <c r="AH14" t="inlineStr">
        <is>
          <t>FC</t>
        </is>
      </c>
      <c r="AI14" t="inlineStr">
        <is>
          <t>VH</t>
        </is>
      </c>
      <c r="AJ14" t="n">
        <v>4</v>
      </c>
      <c r="AK14" t="inlineStr">
        <is>
          <t>A</t>
        </is>
      </c>
      <c r="AL14" t="n">
        <v>22.4</v>
      </c>
      <c r="AM14" t="inlineStr">
        <is>
          <t>394</t>
        </is>
      </c>
      <c r="AN14" t="n">
        <v>25.4</v>
      </c>
      <c r="AO14" t="inlineStr">
        <is>
          <t>377</t>
        </is>
      </c>
      <c r="AP14" t="n">
        <v>10.2</v>
      </c>
      <c r="AQ14" t="inlineStr">
        <is>
          <t>701+</t>
        </is>
      </c>
      <c r="AR14" t="n">
        <v>1.9</v>
      </c>
      <c r="AS14" t="inlineStr">
        <is>
          <t>701+</t>
        </is>
      </c>
      <c r="AT14" t="n">
        <v>25</v>
      </c>
      <c r="AU14" t="inlineStr">
        <is>
          <t>536</t>
        </is>
      </c>
      <c r="AV14" t="n">
        <v>5.6</v>
      </c>
      <c r="AW14" t="inlineStr">
        <is>
          <t>701+</t>
        </is>
      </c>
      <c r="AX14" t="n">
        <v>22.2</v>
      </c>
      <c r="AY14" t="inlineStr">
        <is>
          <t>526</t>
        </is>
      </c>
      <c r="AZ14" t="n">
        <v>30.2</v>
      </c>
      <c r="BA14" t="inlineStr">
        <is>
          <t>255</t>
        </is>
      </c>
      <c r="BB14" t="n">
        <v>7</v>
      </c>
      <c r="BC14" t="inlineStr">
        <is>
          <t>701+</t>
        </is>
      </c>
      <c r="BD14" t="inlineStr">
        <is>
          <t>-</t>
        </is>
      </c>
      <c r="BE14" t="inlineStr"/>
      <c r="BF14" t="inlineStr">
        <is>
          <t>Not Reported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QS</t>
        </is>
      </c>
      <c r="CC14" t="n">
        <v>592</v>
      </c>
      <c r="CD14" t="n">
        <v>725.5</v>
      </c>
      <c r="CE14" t="n">
        <v>364</v>
      </c>
      <c r="CF14" t="n">
        <v>292</v>
      </c>
      <c r="CG14" t="n">
        <v>701</v>
      </c>
      <c r="CH14" t="n">
        <v>701</v>
      </c>
      <c r="CI14" t="n">
        <v>557</v>
      </c>
      <c r="CJ14" t="n">
        <v>701</v>
      </c>
      <c r="CK14" t="n">
        <v>418</v>
      </c>
      <c r="CL14" t="n">
        <v>219</v>
      </c>
      <c r="CM14" t="n">
        <v>672</v>
      </c>
      <c r="CN14" t="n">
        <v>725.5</v>
      </c>
      <c r="CO14" t="n">
        <v>900.5</v>
      </c>
      <c r="CP14" t="n">
        <v>394</v>
      </c>
      <c r="CQ14" t="n">
        <v>377</v>
      </c>
      <c r="CR14" t="n">
        <v>701</v>
      </c>
      <c r="CS14" t="n">
        <v>701</v>
      </c>
      <c r="CT14" t="n">
        <v>536</v>
      </c>
      <c r="CU14" t="n">
        <v>701</v>
      </c>
      <c r="CV14" t="n">
        <v>526</v>
      </c>
      <c r="CW14" t="n">
        <v>255</v>
      </c>
      <c r="CX14" t="n">
        <v>701</v>
      </c>
      <c r="CY14" t="inlineStr"/>
      <c r="CZ14" t="inlineStr"/>
      <c r="DA14" t="inlineStr"/>
      <c r="DB14" t="n">
        <v>57.78571428571428</v>
      </c>
      <c r="DC14" t="n">
        <v>1.9</v>
      </c>
      <c r="DD14" t="inlineStr"/>
      <c r="DE14" t="inlineStr">
        <is>
          <t>QS (score, not ratio)</t>
        </is>
      </c>
      <c r="DF14" t="inlineStr"/>
      <c r="DG14" t="inlineStr">
        <is>
          <t>QS (score, not %)</t>
        </is>
      </c>
      <c r="DH14" t="n">
        <v>23.2</v>
      </c>
      <c r="DI14" t="inlineStr"/>
    </row>
    <row r="15">
      <c r="A15" t="inlineStr">
        <is>
          <t>airlangga university</t>
        </is>
      </c>
      <c r="B15" t="inlineStr">
        <is>
          <t>308</t>
        </is>
      </c>
      <c r="C15" t="inlineStr">
        <is>
          <t>345</t>
        </is>
      </c>
      <c r="D15" t="inlineStr">
        <is>
          <t>Indonesia</t>
        </is>
      </c>
      <c r="E15" t="inlineStr">
        <is>
          <t>Asia</t>
        </is>
      </c>
      <c r="F15" t="inlineStr">
        <is>
          <t>XL</t>
        </is>
      </c>
      <c r="G15" t="inlineStr">
        <is>
          <t>FC</t>
        </is>
      </c>
      <c r="H15" t="inlineStr">
        <is>
          <t>HI</t>
        </is>
      </c>
      <c r="I15" t="inlineStr">
        <is>
          <t>A</t>
        </is>
      </c>
      <c r="J15" t="n">
        <v>37.1</v>
      </c>
      <c r="K15" t="inlineStr">
        <is>
          <t>232</t>
        </is>
      </c>
      <c r="L15" t="n">
        <v>79.09999999999999</v>
      </c>
      <c r="M15" t="inlineStr">
        <is>
          <t>80</t>
        </is>
      </c>
      <c r="N15" t="n">
        <v>57</v>
      </c>
      <c r="O15" t="inlineStr">
        <is>
          <t>259</t>
        </is>
      </c>
      <c r="P15" t="n">
        <v>1.5</v>
      </c>
      <c r="Q15" t="inlineStr">
        <is>
          <t>701+</t>
        </is>
      </c>
      <c r="R15" t="n">
        <v>58</v>
      </c>
      <c r="S15" t="inlineStr">
        <is>
          <t>330</t>
        </is>
      </c>
      <c r="T15" t="n">
        <v>6.7</v>
      </c>
      <c r="U15" t="inlineStr">
        <is>
          <t>701+</t>
        </is>
      </c>
      <c r="V15" t="n">
        <v>40.3</v>
      </c>
      <c r="W15" t="inlineStr">
        <is>
          <t>701+</t>
        </is>
      </c>
      <c r="X15" t="n">
        <v>18.9</v>
      </c>
      <c r="Y15" t="inlineStr">
        <is>
          <t>585</t>
        </is>
      </c>
      <c r="Z15" t="n">
        <v>16.3</v>
      </c>
      <c r="AA15" t="inlineStr">
        <is>
          <t>570=</t>
        </is>
      </c>
      <c r="AB15" t="n">
        <v>35.3</v>
      </c>
      <c r="AC15">
        <f>345</f>
        <v/>
      </c>
      <c r="AD15" t="inlineStr">
        <is>
          <t>369=</t>
        </is>
      </c>
      <c r="AE15" t="inlineStr">
        <is>
          <t>ID</t>
        </is>
      </c>
      <c r="AF15" t="inlineStr">
        <is>
          <t>Indonesia</t>
        </is>
      </c>
      <c r="AG15" t="inlineStr">
        <is>
          <t>L</t>
        </is>
      </c>
      <c r="AH15" t="inlineStr">
        <is>
          <t>FC</t>
        </is>
      </c>
      <c r="AI15" t="inlineStr">
        <is>
          <t>HI</t>
        </is>
      </c>
      <c r="AJ15" t="n">
        <v>4</v>
      </c>
      <c r="AK15" t="inlineStr">
        <is>
          <t>A</t>
        </is>
      </c>
      <c r="AL15" t="n">
        <v>34</v>
      </c>
      <c r="AM15" t="inlineStr">
        <is>
          <t>254</t>
        </is>
      </c>
      <c r="AN15" t="n">
        <v>72.5</v>
      </c>
      <c r="AO15" t="inlineStr">
        <is>
          <t>95</t>
        </is>
      </c>
      <c r="AP15" t="n">
        <v>52.4</v>
      </c>
      <c r="AQ15" t="inlineStr">
        <is>
          <t>301</t>
        </is>
      </c>
      <c r="AR15" t="n">
        <v>1.4</v>
      </c>
      <c r="AS15" t="inlineStr">
        <is>
          <t>701+</t>
        </is>
      </c>
      <c r="AT15" t="n">
        <v>44.6</v>
      </c>
      <c r="AU15" t="inlineStr">
        <is>
          <t>379</t>
        </is>
      </c>
      <c r="AV15" t="n">
        <v>6.3</v>
      </c>
      <c r="AW15" t="inlineStr">
        <is>
          <t>701+</t>
        </is>
      </c>
      <c r="AX15" t="n">
        <v>1.4</v>
      </c>
      <c r="AY15" t="inlineStr">
        <is>
          <t>701+</t>
        </is>
      </c>
      <c r="AZ15" t="n">
        <v>14.4</v>
      </c>
      <c r="BA15" t="inlineStr">
        <is>
          <t>582</t>
        </is>
      </c>
      <c r="BB15" t="n">
        <v>30.5</v>
      </c>
      <c r="BC15" t="inlineStr">
        <is>
          <t>444=</t>
        </is>
      </c>
      <c r="BD15" t="inlineStr">
        <is>
          <t>31.5</t>
        </is>
      </c>
      <c r="BE15" t="inlineStr"/>
      <c r="BF15" t="inlineStr">
        <is>
          <t>Not Reported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QS</t>
        </is>
      </c>
      <c r="CC15" t="n">
        <v>308</v>
      </c>
      <c r="CD15" t="n">
        <v>345</v>
      </c>
      <c r="CE15" t="n">
        <v>232</v>
      </c>
      <c r="CF15" t="n">
        <v>80</v>
      </c>
      <c r="CG15" t="n">
        <v>259</v>
      </c>
      <c r="CH15" t="n">
        <v>701</v>
      </c>
      <c r="CI15" t="n">
        <v>330</v>
      </c>
      <c r="CJ15" t="n">
        <v>701</v>
      </c>
      <c r="CK15" t="n">
        <v>701</v>
      </c>
      <c r="CL15" t="n">
        <v>585</v>
      </c>
      <c r="CM15" t="n">
        <v>570</v>
      </c>
      <c r="CN15" t="n">
        <v>345</v>
      </c>
      <c r="CO15" t="n">
        <v>369</v>
      </c>
      <c r="CP15" t="n">
        <v>254</v>
      </c>
      <c r="CQ15" t="n">
        <v>95</v>
      </c>
      <c r="CR15" t="n">
        <v>301</v>
      </c>
      <c r="CS15" t="n">
        <v>701</v>
      </c>
      <c r="CT15" t="n">
        <v>379</v>
      </c>
      <c r="CU15" t="n">
        <v>701</v>
      </c>
      <c r="CV15" t="n">
        <v>701</v>
      </c>
      <c r="CW15" t="n">
        <v>582</v>
      </c>
      <c r="CX15" t="n">
        <v>444</v>
      </c>
      <c r="CY15" t="inlineStr"/>
      <c r="CZ15" t="inlineStr"/>
      <c r="DA15" t="inlineStr"/>
      <c r="DB15" t="n">
        <v>78.07142857142857</v>
      </c>
      <c r="DC15" t="n">
        <v>1.5</v>
      </c>
      <c r="DD15" t="inlineStr"/>
      <c r="DE15" t="inlineStr">
        <is>
          <t>QS (score, not ratio)</t>
        </is>
      </c>
      <c r="DF15" t="inlineStr"/>
      <c r="DG15" t="inlineStr">
        <is>
          <t>QS (score, not %)</t>
        </is>
      </c>
      <c r="DH15" t="n">
        <v>35.55</v>
      </c>
      <c r="DI15" t="inlineStr"/>
    </row>
    <row r="16">
      <c r="A16" t="inlineStr">
        <is>
          <t>aix-marseille university</t>
        </is>
      </c>
      <c r="B16" t="inlineStr">
        <is>
          <t>481</t>
        </is>
      </c>
      <c r="C16" t="inlineStr">
        <is>
          <t>387</t>
        </is>
      </c>
      <c r="D16" t="inlineStr">
        <is>
          <t>France</t>
        </is>
      </c>
      <c r="E16" t="inlineStr">
        <is>
          <t>Europe</t>
        </is>
      </c>
      <c r="F16" t="inlineStr">
        <is>
          <t>XL</t>
        </is>
      </c>
      <c r="G16" t="inlineStr">
        <is>
          <t>FC</t>
        </is>
      </c>
      <c r="H16" t="inlineStr">
        <is>
          <t>VH</t>
        </is>
      </c>
      <c r="I16" t="inlineStr">
        <is>
          <t>A</t>
        </is>
      </c>
      <c r="J16" t="n">
        <v>36.9</v>
      </c>
      <c r="K16" t="inlineStr">
        <is>
          <t>235</t>
        </is>
      </c>
      <c r="L16" t="n">
        <v>6.5</v>
      </c>
      <c r="M16" t="inlineStr">
        <is>
          <t>601+</t>
        </is>
      </c>
      <c r="N16" t="n">
        <v>7.9</v>
      </c>
      <c r="O16" t="inlineStr">
        <is>
          <t>701+</t>
        </is>
      </c>
      <c r="P16" t="n">
        <v>21.7</v>
      </c>
      <c r="Q16" t="inlineStr">
        <is>
          <t>534</t>
        </is>
      </c>
      <c r="R16" t="n">
        <v>17.5</v>
      </c>
      <c r="S16" t="inlineStr">
        <is>
          <t>633</t>
        </is>
      </c>
      <c r="T16" t="n">
        <v>18.2</v>
      </c>
      <c r="U16" t="inlineStr">
        <is>
          <t>578</t>
        </is>
      </c>
      <c r="V16" t="n">
        <v>99.09999999999999</v>
      </c>
      <c r="W16" t="inlineStr">
        <is>
          <t>13</t>
        </is>
      </c>
      <c r="X16" t="n">
        <v>15.2</v>
      </c>
      <c r="Y16" t="inlineStr">
        <is>
          <t>656</t>
        </is>
      </c>
      <c r="Z16" t="n">
        <v>25.5</v>
      </c>
      <c r="AA16" t="inlineStr">
        <is>
          <t>488=</t>
        </is>
      </c>
      <c r="AB16" t="n">
        <v>25</v>
      </c>
      <c r="AC16">
        <f>387</f>
        <v/>
      </c>
      <c r="AD16" t="inlineStr">
        <is>
          <t>490=</t>
        </is>
      </c>
      <c r="AE16" t="inlineStr">
        <is>
          <t>FR</t>
        </is>
      </c>
      <c r="AF16" t="inlineStr">
        <is>
          <t>France</t>
        </is>
      </c>
      <c r="AG16" t="inlineStr">
        <is>
          <t>XL</t>
        </is>
      </c>
      <c r="AH16" t="inlineStr">
        <is>
          <t>FC</t>
        </is>
      </c>
      <c r="AI16" t="inlineStr">
        <is>
          <t>VH</t>
        </is>
      </c>
      <c r="AJ16" t="n">
        <v>5</v>
      </c>
      <c r="AK16" t="inlineStr">
        <is>
          <t>A</t>
        </is>
      </c>
      <c r="AL16" t="n">
        <v>36.1</v>
      </c>
      <c r="AM16" t="inlineStr">
        <is>
          <t>241</t>
        </is>
      </c>
      <c r="AN16" t="n">
        <v>4.5</v>
      </c>
      <c r="AO16" t="inlineStr">
        <is>
          <t>601+</t>
        </is>
      </c>
      <c r="AP16" t="n">
        <v>8.300000000000001</v>
      </c>
      <c r="AQ16" t="inlineStr">
        <is>
          <t>701+</t>
        </is>
      </c>
      <c r="AR16" t="n">
        <v>26.5</v>
      </c>
      <c r="AS16" t="inlineStr">
        <is>
          <t>468</t>
        </is>
      </c>
      <c r="AT16" t="n">
        <v>18.5</v>
      </c>
      <c r="AU16" t="inlineStr">
        <is>
          <t>609</t>
        </is>
      </c>
      <c r="AV16" t="n">
        <v>19.9</v>
      </c>
      <c r="AW16" t="inlineStr">
        <is>
          <t>549</t>
        </is>
      </c>
      <c r="AX16" t="n">
        <v>99.40000000000001</v>
      </c>
      <c r="AY16" t="inlineStr">
        <is>
          <t>13</t>
        </is>
      </c>
      <c r="AZ16" t="n">
        <v>11.3</v>
      </c>
      <c r="BA16" t="inlineStr">
        <is>
          <t>701+</t>
        </is>
      </c>
      <c r="BB16" t="n">
        <v>64.5</v>
      </c>
      <c r="BC16" t="inlineStr">
        <is>
          <t>228=</t>
        </is>
      </c>
      <c r="BD16" t="inlineStr">
        <is>
          <t>28.3</t>
        </is>
      </c>
      <c r="BE16" t="inlineStr">
        <is>
          <t>251-300</t>
        </is>
      </c>
      <c r="BF16" t="inlineStr">
        <is>
          <t>France</t>
        </is>
      </c>
      <c r="BG16" t="n">
        <v>36.7</v>
      </c>
      <c r="BH16" t="inlineStr">
        <is>
          <t>63.0</t>
        </is>
      </c>
      <c r="BI16" t="n">
        <v>22.1</v>
      </c>
      <c r="BJ16" t="n">
        <v>64.90000000000001</v>
      </c>
      <c r="BK16" t="inlineStr">
        <is>
          <t>33.1</t>
        </is>
      </c>
      <c r="BL16" t="inlineStr">
        <is>
          <t>-</t>
        </is>
      </c>
      <c r="BM16" t="inlineStr">
        <is>
          <t>71,749</t>
        </is>
      </c>
      <c r="BN16" t="n">
        <v>45.5</v>
      </c>
      <c r="BO16" t="inlineStr">
        <is>
          <t>13%</t>
        </is>
      </c>
      <c r="BP16" t="inlineStr">
        <is>
          <t>61 : 39</t>
        </is>
      </c>
      <c r="BQ16" t="n">
        <v>2016</v>
      </c>
      <c r="BR16" t="inlineStr">
        <is>
          <t>102-150</t>
        </is>
      </c>
      <c r="BS16" t="inlineStr">
        <is>
          <t>4-6</t>
        </is>
      </c>
      <c r="BT16" t="inlineStr"/>
      <c r="BU16" t="n">
        <v>15.6</v>
      </c>
      <c r="BV16" t="n">
        <v>0</v>
      </c>
      <c r="BW16" t="n">
        <v>16.1</v>
      </c>
      <c r="BX16" t="n">
        <v>22.4</v>
      </c>
      <c r="BY16" t="n">
        <v>44.3</v>
      </c>
      <c r="BZ16" t="n">
        <v>15.3</v>
      </c>
      <c r="CA16" t="n">
        <v>2011</v>
      </c>
      <c r="CB16" t="inlineStr">
        <is>
          <t>QS+Times+Shanghai</t>
        </is>
      </c>
      <c r="CC16" t="n">
        <v>481</v>
      </c>
      <c r="CD16" t="n">
        <v>387</v>
      </c>
      <c r="CE16" t="n">
        <v>235</v>
      </c>
      <c r="CF16" t="n">
        <v>601</v>
      </c>
      <c r="CG16" t="n">
        <v>701</v>
      </c>
      <c r="CH16" t="n">
        <v>534</v>
      </c>
      <c r="CI16" t="n">
        <v>633</v>
      </c>
      <c r="CJ16" t="n">
        <v>578</v>
      </c>
      <c r="CK16" t="n">
        <v>13</v>
      </c>
      <c r="CL16" t="n">
        <v>656</v>
      </c>
      <c r="CM16" t="n">
        <v>488</v>
      </c>
      <c r="CN16" t="n">
        <v>387</v>
      </c>
      <c r="CO16" t="n">
        <v>490</v>
      </c>
      <c r="CP16" t="n">
        <v>241</v>
      </c>
      <c r="CQ16" t="n">
        <v>601</v>
      </c>
      <c r="CR16" t="n">
        <v>701</v>
      </c>
      <c r="CS16" t="n">
        <v>468</v>
      </c>
      <c r="CT16" t="n">
        <v>609</v>
      </c>
      <c r="CU16" t="n">
        <v>549</v>
      </c>
      <c r="CV16" t="n">
        <v>13</v>
      </c>
      <c r="CW16" t="n">
        <v>701</v>
      </c>
      <c r="CX16" t="n">
        <v>228</v>
      </c>
      <c r="CY16" t="n">
        <v>275.5</v>
      </c>
      <c r="CZ16" t="n">
        <v>126</v>
      </c>
      <c r="DA16" t="n">
        <v>5</v>
      </c>
      <c r="DB16" t="n">
        <v>66.3431995844908</v>
      </c>
      <c r="DC16" t="n">
        <v>32.43331453277493</v>
      </c>
      <c r="DD16" t="n">
        <v>45.5</v>
      </c>
      <c r="DE16" t="inlineStr">
        <is>
          <t>Times (raw ratio)</t>
        </is>
      </c>
      <c r="DF16" t="n">
        <v>13</v>
      </c>
      <c r="DG16" t="inlineStr">
        <is>
          <t>Times (raw %)</t>
        </is>
      </c>
      <c r="DH16" t="n">
        <v>36.5</v>
      </c>
      <c r="DI16" t="n">
        <v>18.31857769066967</v>
      </c>
    </row>
    <row r="17">
      <c r="A17" t="inlineStr">
        <is>
          <t>ajman university</t>
        </is>
      </c>
      <c r="B17" t="inlineStr">
        <is>
          <t>477</t>
        </is>
      </c>
      <c r="C17" t="inlineStr">
        <is>
          <t>551</t>
        </is>
      </c>
      <c r="D17" t="inlineStr">
        <is>
          <t>United Arab Emirates</t>
        </is>
      </c>
      <c r="E17" t="inlineStr">
        <is>
          <t>Asia</t>
        </is>
      </c>
      <c r="F17" t="inlineStr">
        <is>
          <t>S</t>
        </is>
      </c>
      <c r="G17" t="inlineStr">
        <is>
          <t>FO</t>
        </is>
      </c>
      <c r="H17" t="inlineStr">
        <is>
          <t>VH</t>
        </is>
      </c>
      <c r="I17" t="inlineStr">
        <is>
          <t>B</t>
        </is>
      </c>
      <c r="J17" t="n">
        <v>17.3</v>
      </c>
      <c r="K17" t="inlineStr">
        <is>
          <t>521</t>
        </is>
      </c>
      <c r="L17" t="n">
        <v>42.2</v>
      </c>
      <c r="M17" t="inlineStr">
        <is>
          <t>221</t>
        </is>
      </c>
      <c r="N17" t="n">
        <v>9.6</v>
      </c>
      <c r="O17" t="inlineStr">
        <is>
          <t>701+</t>
        </is>
      </c>
      <c r="P17" t="n">
        <v>3.2</v>
      </c>
      <c r="Q17" t="inlineStr">
        <is>
          <t>701+</t>
        </is>
      </c>
      <c r="R17" t="n">
        <v>100</v>
      </c>
      <c r="S17" t="inlineStr">
        <is>
          <t>6</t>
        </is>
      </c>
      <c r="T17" t="n">
        <v>100</v>
      </c>
      <c r="U17" t="inlineStr">
        <is>
          <t>3</t>
        </is>
      </c>
      <c r="V17" t="n">
        <v>48.4</v>
      </c>
      <c r="W17" t="inlineStr">
        <is>
          <t>701+</t>
        </is>
      </c>
      <c r="X17" t="n">
        <v>9.800000000000001</v>
      </c>
      <c r="Y17" t="inlineStr">
        <is>
          <t>701+</t>
        </is>
      </c>
      <c r="Z17" t="n">
        <v>1.4</v>
      </c>
      <c r="AA17" t="inlineStr">
        <is>
          <t>701+</t>
        </is>
      </c>
      <c r="AB17" t="n">
        <v>25.1</v>
      </c>
      <c r="AC17">
        <f>551</f>
        <v/>
      </c>
      <c r="AD17" t="inlineStr">
        <is>
          <t>651-700</t>
        </is>
      </c>
      <c r="AE17" t="inlineStr">
        <is>
          <t>AE</t>
        </is>
      </c>
      <c r="AF17" t="inlineStr">
        <is>
          <t>United Arab Emirates</t>
        </is>
      </c>
      <c r="AG17" t="inlineStr">
        <is>
          <t>S</t>
        </is>
      </c>
      <c r="AH17" t="inlineStr">
        <is>
          <t>CO</t>
        </is>
      </c>
      <c r="AI17" t="inlineStr">
        <is>
          <t>HI</t>
        </is>
      </c>
      <c r="AJ17" t="n">
        <v>3</v>
      </c>
      <c r="AK17" t="inlineStr">
        <is>
          <t>C</t>
        </is>
      </c>
      <c r="AL17" t="n">
        <v>13.6</v>
      </c>
      <c r="AM17" t="inlineStr">
        <is>
          <t>601+</t>
        </is>
      </c>
      <c r="AN17" t="n">
        <v>34.7</v>
      </c>
      <c r="AO17" t="inlineStr">
        <is>
          <t>279</t>
        </is>
      </c>
      <c r="AP17" t="n">
        <v>8.199999999999999</v>
      </c>
      <c r="AQ17" t="inlineStr">
        <is>
          <t>701+</t>
        </is>
      </c>
      <c r="AR17" t="n">
        <v>2.2</v>
      </c>
      <c r="AS17" t="inlineStr">
        <is>
          <t>701+</t>
        </is>
      </c>
      <c r="AT17" t="n">
        <v>100</v>
      </c>
      <c r="AU17" t="inlineStr">
        <is>
          <t>8</t>
        </is>
      </c>
      <c r="AV17" t="n">
        <v>100</v>
      </c>
      <c r="AW17" t="inlineStr">
        <is>
          <t>3</t>
        </is>
      </c>
      <c r="AX17" t="n">
        <v>2</v>
      </c>
      <c r="AY17" t="inlineStr">
        <is>
          <t>701+</t>
        </is>
      </c>
      <c r="AZ17" t="n">
        <v>13.3</v>
      </c>
      <c r="BA17" t="inlineStr">
        <is>
          <t>644</t>
        </is>
      </c>
      <c r="BB17" t="n">
        <v>3</v>
      </c>
      <c r="BC17" t="inlineStr">
        <is>
          <t>701+</t>
        </is>
      </c>
      <c r="BD17" t="inlineStr">
        <is>
          <t>21.3</t>
        </is>
      </c>
      <c r="BE17" t="inlineStr"/>
      <c r="BF17" t="inlineStr">
        <is>
          <t>Not Reported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QS</t>
        </is>
      </c>
      <c r="CC17" t="n">
        <v>477</v>
      </c>
      <c r="CD17" t="n">
        <v>551</v>
      </c>
      <c r="CE17" t="n">
        <v>521</v>
      </c>
      <c r="CF17" t="n">
        <v>221</v>
      </c>
      <c r="CG17" t="n">
        <v>701</v>
      </c>
      <c r="CH17" t="n">
        <v>701</v>
      </c>
      <c r="CI17" t="n">
        <v>6</v>
      </c>
      <c r="CJ17" t="n">
        <v>3</v>
      </c>
      <c r="CK17" t="n">
        <v>701</v>
      </c>
      <c r="CL17" t="n">
        <v>701</v>
      </c>
      <c r="CM17" t="n">
        <v>701</v>
      </c>
      <c r="CN17" t="n">
        <v>551</v>
      </c>
      <c r="CO17" t="n">
        <v>675.5</v>
      </c>
      <c r="CP17" t="n">
        <v>601</v>
      </c>
      <c r="CQ17" t="n">
        <v>279</v>
      </c>
      <c r="CR17" t="n">
        <v>701</v>
      </c>
      <c r="CS17" t="n">
        <v>701</v>
      </c>
      <c r="CT17" t="n">
        <v>8</v>
      </c>
      <c r="CU17" t="n">
        <v>3</v>
      </c>
      <c r="CV17" t="n">
        <v>701</v>
      </c>
      <c r="CW17" t="n">
        <v>644</v>
      </c>
      <c r="CX17" t="n">
        <v>701</v>
      </c>
      <c r="CY17" t="inlineStr"/>
      <c r="CZ17" t="inlineStr"/>
      <c r="DA17" t="inlineStr"/>
      <c r="DB17" t="n">
        <v>66</v>
      </c>
      <c r="DC17" t="n">
        <v>3.2</v>
      </c>
      <c r="DD17" t="inlineStr"/>
      <c r="DE17" t="inlineStr">
        <is>
          <t>QS (score, not ratio)</t>
        </is>
      </c>
      <c r="DF17" t="inlineStr"/>
      <c r="DG17" t="inlineStr">
        <is>
          <t>QS (score, not %)</t>
        </is>
      </c>
      <c r="DH17" t="n">
        <v>15.45</v>
      </c>
      <c r="DI17" t="inlineStr"/>
    </row>
    <row r="18">
      <c r="A18" t="inlineStr">
        <is>
          <t>ajou university</t>
        </is>
      </c>
      <c r="B18" t="inlineStr">
        <is>
          <t>631-640</t>
        </is>
      </c>
      <c r="C18" t="inlineStr">
        <is>
          <t>631-640</t>
        </is>
      </c>
      <c r="D18" t="inlineStr">
        <is>
          <t>South Korea</t>
        </is>
      </c>
      <c r="E18" t="inlineStr">
        <is>
          <t>Asia</t>
        </is>
      </c>
      <c r="F18" t="inlineStr">
        <is>
          <t>M</t>
        </is>
      </c>
      <c r="G18" t="inlineStr">
        <is>
          <t>FC</t>
        </is>
      </c>
      <c r="H18" t="inlineStr">
        <is>
          <t>VH</t>
        </is>
      </c>
      <c r="I18" t="inlineStr">
        <is>
          <t>B</t>
        </is>
      </c>
      <c r="J18" t="n">
        <v>13.7</v>
      </c>
      <c r="K18" t="inlineStr">
        <is>
          <t>601+</t>
        </is>
      </c>
      <c r="L18" t="n">
        <v>15</v>
      </c>
      <c r="M18" t="inlineStr">
        <is>
          <t>558</t>
        </is>
      </c>
      <c r="N18" t="n">
        <v>68.90000000000001</v>
      </c>
      <c r="O18" t="inlineStr">
        <is>
          <t>187</t>
        </is>
      </c>
      <c r="P18" t="n">
        <v>17.9</v>
      </c>
      <c r="Q18" t="inlineStr">
        <is>
          <t>584</t>
        </is>
      </c>
      <c r="R18" t="n">
        <v>9.300000000000001</v>
      </c>
      <c r="S18" t="inlineStr">
        <is>
          <t>701+</t>
        </is>
      </c>
      <c r="T18" t="n">
        <v>24.2</v>
      </c>
      <c r="U18" t="inlineStr">
        <is>
          <t>488</t>
        </is>
      </c>
      <c r="V18" t="n">
        <v>18.8</v>
      </c>
      <c r="W18" t="inlineStr">
        <is>
          <t>701+</t>
        </is>
      </c>
      <c r="X18" t="n">
        <v>4.2</v>
      </c>
      <c r="Y18" t="inlineStr">
        <is>
          <t>701+</t>
        </is>
      </c>
      <c r="Z18" t="n">
        <v>23.7</v>
      </c>
      <c r="AA18" t="inlineStr">
        <is>
          <t>500=</t>
        </is>
      </c>
      <c r="AB18" t="inlineStr"/>
      <c r="AC18" t="inlineStr">
        <is>
          <t>631-640</t>
        </is>
      </c>
      <c r="AD18" t="inlineStr">
        <is>
          <t>488=</t>
        </is>
      </c>
      <c r="AE18" t="inlineStr">
        <is>
          <t>KR</t>
        </is>
      </c>
      <c r="AF18" t="inlineStr">
        <is>
          <t>South Korea</t>
        </is>
      </c>
      <c r="AG18" t="inlineStr">
        <is>
          <t>M</t>
        </is>
      </c>
      <c r="AH18" t="inlineStr">
        <is>
          <t>FC</t>
        </is>
      </c>
      <c r="AI18" t="inlineStr">
        <is>
          <t>VH</t>
        </is>
      </c>
      <c r="AJ18" t="n">
        <v>4</v>
      </c>
      <c r="AK18" t="inlineStr">
        <is>
          <t>B</t>
        </is>
      </c>
      <c r="AL18" t="n">
        <v>15.5</v>
      </c>
      <c r="AM18" t="inlineStr">
        <is>
          <t>563</t>
        </is>
      </c>
      <c r="AN18" t="n">
        <v>15.4</v>
      </c>
      <c r="AO18" t="inlineStr">
        <is>
          <t>535</t>
        </is>
      </c>
      <c r="AP18" t="n">
        <v>65.09999999999999</v>
      </c>
      <c r="AQ18" t="inlineStr">
        <is>
          <t>211</t>
        </is>
      </c>
      <c r="AR18" t="n">
        <v>17.4</v>
      </c>
      <c r="AS18" t="inlineStr">
        <is>
          <t>595</t>
        </is>
      </c>
      <c r="AT18" t="n">
        <v>6.2</v>
      </c>
      <c r="AU18" t="inlineStr">
        <is>
          <t>701+</t>
        </is>
      </c>
      <c r="AV18" t="n">
        <v>13.7</v>
      </c>
      <c r="AW18" t="inlineStr">
        <is>
          <t>648</t>
        </is>
      </c>
      <c r="AX18" t="n">
        <v>1.1</v>
      </c>
      <c r="AY18" t="inlineStr">
        <is>
          <t>701+</t>
        </is>
      </c>
      <c r="AZ18" t="n">
        <v>8.300000000000001</v>
      </c>
      <c r="BA18" t="inlineStr">
        <is>
          <t>701+</t>
        </is>
      </c>
      <c r="BB18" t="n">
        <v>5</v>
      </c>
      <c r="BC18" t="inlineStr">
        <is>
          <t>701+</t>
        </is>
      </c>
      <c r="BD18" t="inlineStr">
        <is>
          <t>-</t>
        </is>
      </c>
      <c r="BE18" t="inlineStr">
        <is>
          <t>601-800</t>
        </is>
      </c>
      <c r="BF18" t="inlineStr">
        <is>
          <t>South Korea</t>
        </is>
      </c>
      <c r="BG18" t="n">
        <v>19.5</v>
      </c>
      <c r="BH18" t="inlineStr">
        <is>
          <t>20.0</t>
        </is>
      </c>
      <c r="BI18" t="n">
        <v>11.9</v>
      </c>
      <c r="BJ18" t="n">
        <v>23.9</v>
      </c>
      <c r="BK18" t="inlineStr">
        <is>
          <t>45.7</t>
        </is>
      </c>
      <c r="BL18" t="inlineStr">
        <is>
          <t>-</t>
        </is>
      </c>
      <c r="BM18" t="inlineStr">
        <is>
          <t>12,706</t>
        </is>
      </c>
      <c r="BN18" t="n">
        <v>11.3</v>
      </c>
      <c r="BO18" t="inlineStr">
        <is>
          <t>2%</t>
        </is>
      </c>
      <c r="BP18" t="inlineStr">
        <is>
          <t>33 : 67</t>
        </is>
      </c>
      <c r="BQ18" t="n">
        <v>2016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QS+Times</t>
        </is>
      </c>
      <c r="CC18" t="n">
        <v>635.5</v>
      </c>
      <c r="CD18" t="n">
        <v>635.5</v>
      </c>
      <c r="CE18" t="n">
        <v>601</v>
      </c>
      <c r="CF18" t="n">
        <v>558</v>
      </c>
      <c r="CG18" t="n">
        <v>187</v>
      </c>
      <c r="CH18" t="n">
        <v>584</v>
      </c>
      <c r="CI18" t="n">
        <v>701</v>
      </c>
      <c r="CJ18" t="n">
        <v>488</v>
      </c>
      <c r="CK18" t="n">
        <v>701</v>
      </c>
      <c r="CL18" t="n">
        <v>701</v>
      </c>
      <c r="CM18" t="n">
        <v>500</v>
      </c>
      <c r="CN18" t="n">
        <v>635.5</v>
      </c>
      <c r="CO18" t="n">
        <v>488</v>
      </c>
      <c r="CP18" t="n">
        <v>563</v>
      </c>
      <c r="CQ18" t="n">
        <v>535</v>
      </c>
      <c r="CR18" t="n">
        <v>211</v>
      </c>
      <c r="CS18" t="n">
        <v>595</v>
      </c>
      <c r="CT18" t="n">
        <v>701</v>
      </c>
      <c r="CU18" t="n">
        <v>648</v>
      </c>
      <c r="CV18" t="n">
        <v>701</v>
      </c>
      <c r="CW18" t="n">
        <v>701</v>
      </c>
      <c r="CX18" t="n">
        <v>701</v>
      </c>
      <c r="CY18" t="n">
        <v>700.5</v>
      </c>
      <c r="CZ18" t="inlineStr"/>
      <c r="DA18" t="inlineStr"/>
      <c r="DB18" t="n">
        <v>27.33928571428571</v>
      </c>
      <c r="DC18" t="n">
        <v>16.74698434632166</v>
      </c>
      <c r="DD18" t="n">
        <v>11.3</v>
      </c>
      <c r="DE18" t="inlineStr">
        <is>
          <t>Times (raw ratio)</t>
        </is>
      </c>
      <c r="DF18" t="n">
        <v>2</v>
      </c>
      <c r="DG18" t="inlineStr">
        <is>
          <t>Times (raw %)</t>
        </is>
      </c>
      <c r="DH18" t="n">
        <v>14.6</v>
      </c>
      <c r="DI18" t="n">
        <v>9.365244536940686</v>
      </c>
    </row>
    <row r="19">
      <c r="A19" t="inlineStr">
        <is>
          <t>akdeniz üniversitesi</t>
        </is>
      </c>
      <c r="B19" t="inlineStr">
        <is>
          <t>1401+</t>
        </is>
      </c>
      <c r="C19" t="inlineStr">
        <is>
          <t>1401+</t>
        </is>
      </c>
      <c r="D19" t="inlineStr">
        <is>
          <t>Turkey</t>
        </is>
      </c>
      <c r="E19" t="inlineStr">
        <is>
          <t>Asia</t>
        </is>
      </c>
      <c r="F19" t="inlineStr">
        <is>
          <t>XL</t>
        </is>
      </c>
      <c r="G19" t="inlineStr">
        <is>
          <t>FO</t>
        </is>
      </c>
      <c r="H19" t="inlineStr">
        <is>
          <t>VH</t>
        </is>
      </c>
      <c r="I19" t="inlineStr">
        <is>
          <t>A</t>
        </is>
      </c>
      <c r="J19" t="n">
        <v>5.7</v>
      </c>
      <c r="K19" t="inlineStr">
        <is>
          <t>601+</t>
        </is>
      </c>
      <c r="L19" t="n">
        <v>4.8</v>
      </c>
      <c r="M19" t="inlineStr">
        <is>
          <t>601+</t>
        </is>
      </c>
      <c r="N19" t="n">
        <v>3.5</v>
      </c>
      <c r="O19" t="inlineStr">
        <is>
          <t>701+</t>
        </is>
      </c>
      <c r="P19" t="n">
        <v>3</v>
      </c>
      <c r="Q19" t="inlineStr">
        <is>
          <t>701+</t>
        </is>
      </c>
      <c r="R19" t="n">
        <v>1.2</v>
      </c>
      <c r="S19" t="inlineStr">
        <is>
          <t>701+</t>
        </is>
      </c>
      <c r="T19" t="n">
        <v>1.1</v>
      </c>
      <c r="U19" t="inlineStr">
        <is>
          <t>701+</t>
        </is>
      </c>
      <c r="V19" t="n">
        <v>33.7</v>
      </c>
      <c r="W19" t="inlineStr">
        <is>
          <t>701+</t>
        </is>
      </c>
      <c r="X19" t="n">
        <v>2</v>
      </c>
      <c r="Y19" t="inlineStr">
        <is>
          <t>701+</t>
        </is>
      </c>
      <c r="Z19" t="n">
        <v>1</v>
      </c>
      <c r="AA19" t="inlineStr">
        <is>
          <t>701+</t>
        </is>
      </c>
      <c r="AB19" t="inlineStr"/>
      <c r="AC19" t="inlineStr"/>
      <c r="AD19" t="inlineStr"/>
      <c r="AE19" t="inlineStr">
        <is>
          <t>Not Reported</t>
        </is>
      </c>
      <c r="AF19" t="inlineStr">
        <is>
          <t>Not Reported</t>
        </is>
      </c>
      <c r="AG19" t="inlineStr">
        <is>
          <t>Not Reported</t>
        </is>
      </c>
      <c r="AH19" t="inlineStr">
        <is>
          <t>Not Reported</t>
        </is>
      </c>
      <c r="AI19" t="inlineStr"/>
      <c r="AJ19" t="inlineStr"/>
      <c r="AK19" t="inlineStr">
        <is>
          <t>Not Reported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Not Reported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QS</t>
        </is>
      </c>
      <c r="CC19" t="n">
        <v>1401</v>
      </c>
      <c r="CD19" t="n">
        <v>1401</v>
      </c>
      <c r="CE19" t="n">
        <v>601</v>
      </c>
      <c r="CF19" t="n">
        <v>601</v>
      </c>
      <c r="CG19" t="n">
        <v>701</v>
      </c>
      <c r="CH19" t="n">
        <v>701</v>
      </c>
      <c r="CI19" t="n">
        <v>701</v>
      </c>
      <c r="CJ19" t="n">
        <v>701</v>
      </c>
      <c r="CK19" t="n">
        <v>701</v>
      </c>
      <c r="CL19" t="n">
        <v>701</v>
      </c>
      <c r="CM19" t="n">
        <v>701</v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0</v>
      </c>
      <c r="DC19" t="n">
        <v>3</v>
      </c>
      <c r="DD19" t="inlineStr"/>
      <c r="DE19" t="inlineStr">
        <is>
          <t>QS (score, not ratio)</t>
        </is>
      </c>
      <c r="DF19" t="inlineStr"/>
      <c r="DG19" t="inlineStr">
        <is>
          <t>QS (score, not %)</t>
        </is>
      </c>
      <c r="DH19" t="n">
        <v>5.7</v>
      </c>
      <c r="DI19" t="inlineStr"/>
    </row>
    <row r="20">
      <c r="A20" t="inlineStr">
        <is>
          <t>al-ahliyya amman university</t>
        </is>
      </c>
      <c r="B20" t="inlineStr">
        <is>
          <t>801-850</t>
        </is>
      </c>
      <c r="C20" t="inlineStr">
        <is>
          <t>801-850</t>
        </is>
      </c>
      <c r="D20" t="inlineStr">
        <is>
          <t>Jordan</t>
        </is>
      </c>
      <c r="E20" t="inlineStr">
        <is>
          <t>Asia</t>
        </is>
      </c>
      <c r="F20" t="inlineStr">
        <is>
          <t>M</t>
        </is>
      </c>
      <c r="G20" t="inlineStr">
        <is>
          <t>FO</t>
        </is>
      </c>
      <c r="H20" t="inlineStr">
        <is>
          <t>VH</t>
        </is>
      </c>
      <c r="I20" t="inlineStr">
        <is>
          <t>B</t>
        </is>
      </c>
      <c r="J20" t="n">
        <v>9.6</v>
      </c>
      <c r="K20" t="inlineStr">
        <is>
          <t>601+</t>
        </is>
      </c>
      <c r="L20" t="n">
        <v>10.1</v>
      </c>
      <c r="M20" t="inlineStr">
        <is>
          <t>601+</t>
        </is>
      </c>
      <c r="N20" t="n">
        <v>9.4</v>
      </c>
      <c r="O20" t="inlineStr">
        <is>
          <t>701+</t>
        </is>
      </c>
      <c r="P20" t="n">
        <v>2.7</v>
      </c>
      <c r="Q20" t="inlineStr">
        <is>
          <t>701+</t>
        </is>
      </c>
      <c r="R20" t="n">
        <v>75.5</v>
      </c>
      <c r="S20" t="inlineStr">
        <is>
          <t>260</t>
        </is>
      </c>
      <c r="T20" t="n">
        <v>100</v>
      </c>
      <c r="U20" t="inlineStr">
        <is>
          <t>28</t>
        </is>
      </c>
      <c r="V20" t="n">
        <v>16.9</v>
      </c>
      <c r="W20" t="inlineStr">
        <is>
          <t>701+</t>
        </is>
      </c>
      <c r="X20" t="n">
        <v>4.6</v>
      </c>
      <c r="Y20" t="inlineStr">
        <is>
          <t>701+</t>
        </is>
      </c>
      <c r="Z20" t="n">
        <v>1.5</v>
      </c>
      <c r="AA20" t="inlineStr">
        <is>
          <t>701+</t>
        </is>
      </c>
      <c r="AB20" t="inlineStr"/>
      <c r="AC20" t="inlineStr">
        <is>
          <t>801-850</t>
        </is>
      </c>
      <c r="AD20" t="inlineStr"/>
      <c r="AE20" t="inlineStr">
        <is>
          <t>JO</t>
        </is>
      </c>
      <c r="AF20" t="inlineStr">
        <is>
          <t>Jordan</t>
        </is>
      </c>
      <c r="AG20" t="inlineStr">
        <is>
          <t>M</t>
        </is>
      </c>
      <c r="AH20" t="inlineStr">
        <is>
          <t>FO</t>
        </is>
      </c>
      <c r="AI20" t="inlineStr">
        <is>
          <t>HI</t>
        </is>
      </c>
      <c r="AJ20" t="n">
        <v>3</v>
      </c>
      <c r="AK20" t="inlineStr">
        <is>
          <t>B</t>
        </is>
      </c>
      <c r="AL20" t="n">
        <v>6.8</v>
      </c>
      <c r="AM20" t="inlineStr">
        <is>
          <t>601+</t>
        </is>
      </c>
      <c r="AN20" t="n">
        <v>5.9</v>
      </c>
      <c r="AO20" t="inlineStr">
        <is>
          <t>601+</t>
        </is>
      </c>
      <c r="AP20" t="n">
        <v>9.300000000000001</v>
      </c>
      <c r="AQ20" t="inlineStr">
        <is>
          <t>701+</t>
        </is>
      </c>
      <c r="AR20" t="n">
        <v>2.3</v>
      </c>
      <c r="AS20" t="inlineStr">
        <is>
          <t>701+</t>
        </is>
      </c>
      <c r="AT20" t="n">
        <v>72.90000000000001</v>
      </c>
      <c r="AU20" t="inlineStr">
        <is>
          <t>262</t>
        </is>
      </c>
      <c r="AV20" t="n">
        <v>100</v>
      </c>
      <c r="AW20" t="inlineStr">
        <is>
          <t>25</t>
        </is>
      </c>
      <c r="AX20" t="n">
        <v>1</v>
      </c>
      <c r="AY20" t="inlineStr">
        <is>
          <t>701+</t>
        </is>
      </c>
      <c r="AZ20" t="n">
        <v>10.4</v>
      </c>
      <c r="BA20" t="inlineStr">
        <is>
          <t>701+</t>
        </is>
      </c>
      <c r="BB20" t="n">
        <v>1.6</v>
      </c>
      <c r="BC20" t="inlineStr">
        <is>
          <t>701+</t>
        </is>
      </c>
      <c r="BD20" t="inlineStr">
        <is>
          <t>-</t>
        </is>
      </c>
      <c r="BE20" t="inlineStr"/>
      <c r="BF20" t="inlineStr">
        <is>
          <t>Not Reported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QS</t>
        </is>
      </c>
      <c r="CC20" t="n">
        <v>825.5</v>
      </c>
      <c r="CD20" t="n">
        <v>825.5</v>
      </c>
      <c r="CE20" t="n">
        <v>601</v>
      </c>
      <c r="CF20" t="n">
        <v>601</v>
      </c>
      <c r="CG20" t="n">
        <v>701</v>
      </c>
      <c r="CH20" t="n">
        <v>701</v>
      </c>
      <c r="CI20" t="n">
        <v>260</v>
      </c>
      <c r="CJ20" t="n">
        <v>28</v>
      </c>
      <c r="CK20" t="n">
        <v>701</v>
      </c>
      <c r="CL20" t="n">
        <v>701</v>
      </c>
      <c r="CM20" t="n">
        <v>701</v>
      </c>
      <c r="CN20" t="n">
        <v>825.5</v>
      </c>
      <c r="CO20" t="inlineStr"/>
      <c r="CP20" t="n">
        <v>601</v>
      </c>
      <c r="CQ20" t="n">
        <v>601</v>
      </c>
      <c r="CR20" t="n">
        <v>701</v>
      </c>
      <c r="CS20" t="n">
        <v>701</v>
      </c>
      <c r="CT20" t="n">
        <v>262</v>
      </c>
      <c r="CU20" t="n">
        <v>25</v>
      </c>
      <c r="CV20" t="n">
        <v>701</v>
      </c>
      <c r="CW20" t="n">
        <v>701</v>
      </c>
      <c r="CX20" t="n">
        <v>701</v>
      </c>
      <c r="CY20" t="inlineStr"/>
      <c r="CZ20" t="inlineStr"/>
      <c r="DA20" t="inlineStr"/>
      <c r="DB20" t="n">
        <v>41.10714285714285</v>
      </c>
      <c r="DC20" t="n">
        <v>2.7</v>
      </c>
      <c r="DD20" t="inlineStr"/>
      <c r="DE20" t="inlineStr">
        <is>
          <t>QS (score, not ratio)</t>
        </is>
      </c>
      <c r="DF20" t="inlineStr"/>
      <c r="DG20" t="inlineStr">
        <is>
          <t>QS (score, not %)</t>
        </is>
      </c>
      <c r="DH20" t="n">
        <v>8.199999999999999</v>
      </c>
      <c r="DI20" t="inlineStr"/>
    </row>
    <row r="21">
      <c r="A21" t="inlineStr">
        <is>
          <t>al ain university</t>
        </is>
      </c>
      <c r="B21" t="inlineStr">
        <is>
          <t>552</t>
        </is>
      </c>
      <c r="C21" t="inlineStr">
        <is>
          <t>611-620</t>
        </is>
      </c>
      <c r="D21" t="inlineStr">
        <is>
          <t>United Arab Emirates</t>
        </is>
      </c>
      <c r="E21" t="inlineStr">
        <is>
          <t>Asia</t>
        </is>
      </c>
      <c r="F21" t="inlineStr">
        <is>
          <t>S</t>
        </is>
      </c>
      <c r="G21" t="inlineStr">
        <is>
          <t>FO</t>
        </is>
      </c>
      <c r="H21" t="inlineStr">
        <is>
          <t>VH</t>
        </is>
      </c>
      <c r="I21" t="inlineStr">
        <is>
          <t>B</t>
        </is>
      </c>
      <c r="J21" t="n">
        <v>22.6</v>
      </c>
      <c r="K21" t="inlineStr">
        <is>
          <t>397</t>
        </is>
      </c>
      <c r="L21" t="n">
        <v>15.7</v>
      </c>
      <c r="M21" t="inlineStr">
        <is>
          <t>543</t>
        </is>
      </c>
      <c r="N21" t="n">
        <v>13.4</v>
      </c>
      <c r="O21" t="inlineStr">
        <is>
          <t>701+</t>
        </is>
      </c>
      <c r="P21" t="n">
        <v>5.9</v>
      </c>
      <c r="Q21" t="inlineStr">
        <is>
          <t>701+</t>
        </is>
      </c>
      <c r="R21" t="n">
        <v>100</v>
      </c>
      <c r="S21" t="inlineStr">
        <is>
          <t>1=</t>
        </is>
      </c>
      <c r="T21" t="n">
        <v>100</v>
      </c>
      <c r="U21" t="inlineStr">
        <is>
          <t>18</t>
        </is>
      </c>
      <c r="V21" t="n">
        <v>27.5</v>
      </c>
      <c r="W21" t="inlineStr">
        <is>
          <t>701+</t>
        </is>
      </c>
      <c r="X21" t="n">
        <v>5.9</v>
      </c>
      <c r="Y21" t="inlineStr">
        <is>
          <t>701+</t>
        </is>
      </c>
      <c r="Z21" t="n">
        <v>5.2</v>
      </c>
      <c r="AA21" t="inlineStr">
        <is>
          <t>701+</t>
        </is>
      </c>
      <c r="AB21" t="n">
        <v>22.5</v>
      </c>
      <c r="AC21" t="inlineStr">
        <is>
          <t>611-620</t>
        </is>
      </c>
      <c r="AD21" t="inlineStr">
        <is>
          <t>601-650</t>
        </is>
      </c>
      <c r="AE21" t="inlineStr">
        <is>
          <t>AE</t>
        </is>
      </c>
      <c r="AF21" t="inlineStr">
        <is>
          <t>United Arab Emirates</t>
        </is>
      </c>
      <c r="AG21" t="inlineStr">
        <is>
          <t>S</t>
        </is>
      </c>
      <c r="AH21" t="inlineStr">
        <is>
          <t>FO</t>
        </is>
      </c>
      <c r="AI21" t="inlineStr">
        <is>
          <t>VH</t>
        </is>
      </c>
      <c r="AJ21" t="n">
        <v>2</v>
      </c>
      <c r="AK21" t="inlineStr">
        <is>
          <t>B</t>
        </is>
      </c>
      <c r="AL21" t="n">
        <v>17.4</v>
      </c>
      <c r="AM21" t="inlineStr">
        <is>
          <t>509</t>
        </is>
      </c>
      <c r="AN21" t="n">
        <v>11</v>
      </c>
      <c r="AO21" t="inlineStr">
        <is>
          <t>601+</t>
        </is>
      </c>
      <c r="AP21" t="n">
        <v>11.9</v>
      </c>
      <c r="AQ21" t="inlineStr">
        <is>
          <t>701+</t>
        </is>
      </c>
      <c r="AR21" t="n">
        <v>4.2</v>
      </c>
      <c r="AS21" t="inlineStr">
        <is>
          <t>701+</t>
        </is>
      </c>
      <c r="AT21" t="n">
        <v>100</v>
      </c>
      <c r="AU21" t="inlineStr">
        <is>
          <t>1</t>
        </is>
      </c>
      <c r="AV21" t="n">
        <v>100</v>
      </c>
      <c r="AW21" t="inlineStr">
        <is>
          <t>21</t>
        </is>
      </c>
      <c r="AX21" t="n">
        <v>1.4</v>
      </c>
      <c r="AY21" t="inlineStr">
        <is>
          <t>701+</t>
        </is>
      </c>
      <c r="AZ21" t="n">
        <v>11.4</v>
      </c>
      <c r="BA21" t="inlineStr">
        <is>
          <t>701+</t>
        </is>
      </c>
      <c r="BB21" t="n">
        <v>1</v>
      </c>
      <c r="BC21" t="inlineStr">
        <is>
          <t>701+</t>
        </is>
      </c>
      <c r="BD21" t="inlineStr">
        <is>
          <t>-</t>
        </is>
      </c>
      <c r="BE21" t="inlineStr"/>
      <c r="BF21" t="inlineStr">
        <is>
          <t>Not Reported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QS</t>
        </is>
      </c>
      <c r="CC21" t="n">
        <v>552</v>
      </c>
      <c r="CD21" t="n">
        <v>615.5</v>
      </c>
      <c r="CE21" t="n">
        <v>397</v>
      </c>
      <c r="CF21" t="n">
        <v>543</v>
      </c>
      <c r="CG21" t="n">
        <v>701</v>
      </c>
      <c r="CH21" t="n">
        <v>701</v>
      </c>
      <c r="CI21" t="n">
        <v>1</v>
      </c>
      <c r="CJ21" t="n">
        <v>18</v>
      </c>
      <c r="CK21" t="n">
        <v>701</v>
      </c>
      <c r="CL21" t="n">
        <v>701</v>
      </c>
      <c r="CM21" t="n">
        <v>701</v>
      </c>
      <c r="CN21" t="n">
        <v>615.5</v>
      </c>
      <c r="CO21" t="n">
        <v>625.5</v>
      </c>
      <c r="CP21" t="n">
        <v>509</v>
      </c>
      <c r="CQ21" t="n">
        <v>601</v>
      </c>
      <c r="CR21" t="n">
        <v>701</v>
      </c>
      <c r="CS21" t="n">
        <v>701</v>
      </c>
      <c r="CT21" t="n">
        <v>1</v>
      </c>
      <c r="CU21" t="n">
        <v>21</v>
      </c>
      <c r="CV21" t="n">
        <v>701</v>
      </c>
      <c r="CW21" t="n">
        <v>701</v>
      </c>
      <c r="CX21" t="n">
        <v>701</v>
      </c>
      <c r="CY21" t="inlineStr"/>
      <c r="CZ21" t="inlineStr"/>
      <c r="DA21" t="inlineStr"/>
      <c r="DB21" t="n">
        <v>60.64285714285715</v>
      </c>
      <c r="DC21" t="n">
        <v>5.9</v>
      </c>
      <c r="DD21" t="inlineStr"/>
      <c r="DE21" t="inlineStr">
        <is>
          <t>QS (score, not ratio)</t>
        </is>
      </c>
      <c r="DF21" t="inlineStr"/>
      <c r="DG21" t="inlineStr">
        <is>
          <t>QS (score, not %)</t>
        </is>
      </c>
      <c r="DH21" t="n">
        <v>20</v>
      </c>
      <c r="DI21" t="inlineStr"/>
    </row>
    <row r="22">
      <c r="A22" t="inlineStr">
        <is>
          <t>al-azhar university</t>
        </is>
      </c>
      <c r="B22" t="inlineStr">
        <is>
          <t>1001-1200</t>
        </is>
      </c>
      <c r="C22" t="inlineStr">
        <is>
          <t>1201-1400</t>
        </is>
      </c>
      <c r="D22" t="inlineStr">
        <is>
          <t>Egypt</t>
        </is>
      </c>
      <c r="E22" t="inlineStr">
        <is>
          <t>Africa</t>
        </is>
      </c>
      <c r="F22" t="inlineStr">
        <is>
          <t>XL</t>
        </is>
      </c>
      <c r="G22" t="inlineStr">
        <is>
          <t>CO</t>
        </is>
      </c>
      <c r="H22" t="inlineStr">
        <is>
          <t>VH</t>
        </is>
      </c>
      <c r="I22" t="inlineStr">
        <is>
          <t>A</t>
        </is>
      </c>
      <c r="J22" t="n">
        <v>13.1</v>
      </c>
      <c r="K22" t="inlineStr">
        <is>
          <t>601+</t>
        </is>
      </c>
      <c r="L22" t="n">
        <v>10.3</v>
      </c>
      <c r="M22" t="inlineStr">
        <is>
          <t>601+</t>
        </is>
      </c>
      <c r="N22" t="n">
        <v>11</v>
      </c>
      <c r="O22" t="inlineStr">
        <is>
          <t>701+</t>
        </is>
      </c>
      <c r="P22" t="n">
        <v>1.4</v>
      </c>
      <c r="Q22" t="inlineStr">
        <is>
          <t>701+</t>
        </is>
      </c>
      <c r="R22" t="n">
        <v>1.4</v>
      </c>
      <c r="S22" t="inlineStr">
        <is>
          <t>701+</t>
        </is>
      </c>
      <c r="T22" t="n">
        <v>9.5</v>
      </c>
      <c r="U22" t="inlineStr">
        <is>
          <t>701+</t>
        </is>
      </c>
      <c r="V22" t="n">
        <v>58.3</v>
      </c>
      <c r="W22" t="inlineStr">
        <is>
          <t>652</t>
        </is>
      </c>
      <c r="X22" t="n">
        <v>22.6</v>
      </c>
      <c r="Y22" t="inlineStr">
        <is>
          <t>505</t>
        </is>
      </c>
      <c r="Z22" t="n">
        <v>1.1</v>
      </c>
      <c r="AA22" t="inlineStr">
        <is>
          <t>701+</t>
        </is>
      </c>
      <c r="AB22" t="inlineStr"/>
      <c r="AC22" t="inlineStr">
        <is>
          <t>1201-1400</t>
        </is>
      </c>
      <c r="AD22" t="inlineStr">
        <is>
          <t>1201-1400</t>
        </is>
      </c>
      <c r="AE22" t="inlineStr">
        <is>
          <t>EG</t>
        </is>
      </c>
      <c r="AF22" t="inlineStr">
        <is>
          <t>Egypt</t>
        </is>
      </c>
      <c r="AG22" t="inlineStr">
        <is>
          <t>XL</t>
        </is>
      </c>
      <c r="AH22" t="inlineStr">
        <is>
          <t>CO</t>
        </is>
      </c>
      <c r="AI22" t="inlineStr">
        <is>
          <t>VH</t>
        </is>
      </c>
      <c r="AJ22" t="n">
        <v>4</v>
      </c>
      <c r="AK22" t="inlineStr">
        <is>
          <t>A</t>
        </is>
      </c>
      <c r="AL22" t="n">
        <v>11.2</v>
      </c>
      <c r="AM22" t="inlineStr">
        <is>
          <t>601+</t>
        </is>
      </c>
      <c r="AN22" t="n">
        <v>6.8</v>
      </c>
      <c r="AO22" t="inlineStr">
        <is>
          <t>601+</t>
        </is>
      </c>
      <c r="AP22" t="n">
        <v>11.1</v>
      </c>
      <c r="AQ22" t="inlineStr">
        <is>
          <t>701+</t>
        </is>
      </c>
      <c r="AR22" t="n">
        <v>1.3</v>
      </c>
      <c r="AS22" t="inlineStr">
        <is>
          <t>701+</t>
        </is>
      </c>
      <c r="AT22" t="n">
        <v>1.5</v>
      </c>
      <c r="AU22" t="inlineStr">
        <is>
          <t>701+</t>
        </is>
      </c>
      <c r="AV22" t="n">
        <v>10.4</v>
      </c>
      <c r="AW22" t="inlineStr">
        <is>
          <t>701+</t>
        </is>
      </c>
      <c r="AX22" t="n">
        <v>5.2</v>
      </c>
      <c r="AY22" t="inlineStr">
        <is>
          <t>701+</t>
        </is>
      </c>
      <c r="AZ22" t="n">
        <v>13.6</v>
      </c>
      <c r="BA22" t="inlineStr">
        <is>
          <t>628</t>
        </is>
      </c>
      <c r="BB22" t="n">
        <v>1.2</v>
      </c>
      <c r="BC22" t="inlineStr">
        <is>
          <t>701+</t>
        </is>
      </c>
      <c r="BD22" t="inlineStr">
        <is>
          <t>-</t>
        </is>
      </c>
      <c r="BE22" t="inlineStr"/>
      <c r="BF22" t="inlineStr">
        <is>
          <t>Not Reported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QS</t>
        </is>
      </c>
      <c r="CC22" t="n">
        <v>1100.5</v>
      </c>
      <c r="CD22" t="n">
        <v>1300.5</v>
      </c>
      <c r="CE22" t="n">
        <v>601</v>
      </c>
      <c r="CF22" t="n">
        <v>601</v>
      </c>
      <c r="CG22" t="n">
        <v>701</v>
      </c>
      <c r="CH22" t="n">
        <v>701</v>
      </c>
      <c r="CI22" t="n">
        <v>701</v>
      </c>
      <c r="CJ22" t="n">
        <v>701</v>
      </c>
      <c r="CK22" t="n">
        <v>652</v>
      </c>
      <c r="CL22" t="n">
        <v>505</v>
      </c>
      <c r="CM22" t="n">
        <v>701</v>
      </c>
      <c r="CN22" t="n">
        <v>1300.5</v>
      </c>
      <c r="CO22" t="n">
        <v>1300.5</v>
      </c>
      <c r="CP22" t="n">
        <v>601</v>
      </c>
      <c r="CQ22" t="n">
        <v>601</v>
      </c>
      <c r="CR22" t="n">
        <v>701</v>
      </c>
      <c r="CS22" t="n">
        <v>701</v>
      </c>
      <c r="CT22" t="n">
        <v>701</v>
      </c>
      <c r="CU22" t="n">
        <v>701</v>
      </c>
      <c r="CV22" t="n">
        <v>701</v>
      </c>
      <c r="CW22" t="n">
        <v>628</v>
      </c>
      <c r="CX22" t="n">
        <v>701</v>
      </c>
      <c r="CY22" t="inlineStr"/>
      <c r="CZ22" t="inlineStr"/>
      <c r="DA22" t="inlineStr"/>
      <c r="DB22" t="n">
        <v>21.46428571428571</v>
      </c>
      <c r="DC22" t="n">
        <v>1.4</v>
      </c>
      <c r="DD22" t="inlineStr"/>
      <c r="DE22" t="inlineStr">
        <is>
          <t>QS (score, not ratio)</t>
        </is>
      </c>
      <c r="DF22" t="inlineStr"/>
      <c r="DG22" t="inlineStr">
        <is>
          <t>QS (score, not %)</t>
        </is>
      </c>
      <c r="DH22" t="n">
        <v>12.15</v>
      </c>
      <c r="DI22" t="inlineStr"/>
    </row>
    <row r="23">
      <c r="A23" t="inlineStr">
        <is>
          <t>al-balqa applied university</t>
        </is>
      </c>
      <c r="B23" t="inlineStr">
        <is>
          <t>1201-1400</t>
        </is>
      </c>
      <c r="C23" t="inlineStr">
        <is>
          <t>1401+</t>
        </is>
      </c>
      <c r="D23" t="inlineStr">
        <is>
          <t>Jordan</t>
        </is>
      </c>
      <c r="E23" t="inlineStr">
        <is>
          <t>Asia</t>
        </is>
      </c>
      <c r="F23" t="inlineStr">
        <is>
          <t>L</t>
        </is>
      </c>
      <c r="G23" t="inlineStr">
        <is>
          <t>FC</t>
        </is>
      </c>
      <c r="H23" t="inlineStr">
        <is>
          <t>HI</t>
        </is>
      </c>
      <c r="I23" t="inlineStr">
        <is>
          <t>A</t>
        </is>
      </c>
      <c r="J23" t="n">
        <v>5.8</v>
      </c>
      <c r="K23" t="inlineStr">
        <is>
          <t>601+</t>
        </is>
      </c>
      <c r="L23" t="n">
        <v>6.6</v>
      </c>
      <c r="M23" t="inlineStr">
        <is>
          <t>601+</t>
        </is>
      </c>
      <c r="N23" t="n">
        <v>4.8</v>
      </c>
      <c r="O23" t="inlineStr">
        <is>
          <t>701+</t>
        </is>
      </c>
      <c r="P23" t="n">
        <v>2.7</v>
      </c>
      <c r="Q23" t="inlineStr">
        <is>
          <t>701+</t>
        </is>
      </c>
      <c r="R23" t="n">
        <v>7.6</v>
      </c>
      <c r="S23" t="inlineStr">
        <is>
          <t>701+</t>
        </is>
      </c>
      <c r="T23" t="n">
        <v>2.5</v>
      </c>
      <c r="U23" t="inlineStr">
        <is>
          <t>701+</t>
        </is>
      </c>
      <c r="V23" t="n">
        <v>32.9</v>
      </c>
      <c r="W23" t="inlineStr">
        <is>
          <t>701+</t>
        </is>
      </c>
      <c r="X23" t="n">
        <v>3.9</v>
      </c>
      <c r="Y23" t="inlineStr">
        <is>
          <t>701+</t>
        </is>
      </c>
      <c r="Z23" t="n">
        <v>6.7</v>
      </c>
      <c r="AA23" t="inlineStr">
        <is>
          <t>701+</t>
        </is>
      </c>
      <c r="AB23" t="inlineStr"/>
      <c r="AC23" t="inlineStr">
        <is>
          <t>1401+</t>
        </is>
      </c>
      <c r="AD23" t="inlineStr">
        <is>
          <t>1201-1400</t>
        </is>
      </c>
      <c r="AE23" t="inlineStr">
        <is>
          <t>JO</t>
        </is>
      </c>
      <c r="AF23" t="inlineStr">
        <is>
          <t>Jordan</t>
        </is>
      </c>
      <c r="AG23" t="inlineStr">
        <is>
          <t>L</t>
        </is>
      </c>
      <c r="AH23" t="inlineStr">
        <is>
          <t>FC</t>
        </is>
      </c>
      <c r="AI23" t="inlineStr">
        <is>
          <t>MD</t>
        </is>
      </c>
      <c r="AJ23" t="n">
        <v>3</v>
      </c>
      <c r="AK23" t="inlineStr">
        <is>
          <t>A</t>
        </is>
      </c>
      <c r="AL23" t="n">
        <v>5</v>
      </c>
      <c r="AM23" t="inlineStr">
        <is>
          <t>601+</t>
        </is>
      </c>
      <c r="AN23" t="n">
        <v>6.7</v>
      </c>
      <c r="AO23" t="inlineStr">
        <is>
          <t>601+</t>
        </is>
      </c>
      <c r="AP23" t="n">
        <v>4.3</v>
      </c>
      <c r="AQ23" t="inlineStr">
        <is>
          <t>701+</t>
        </is>
      </c>
      <c r="AR23" t="n">
        <v>2.4</v>
      </c>
      <c r="AS23" t="inlineStr">
        <is>
          <t>701+</t>
        </is>
      </c>
      <c r="AT23" t="n">
        <v>3.8</v>
      </c>
      <c r="AU23" t="inlineStr">
        <is>
          <t>701+</t>
        </is>
      </c>
      <c r="AV23" t="n">
        <v>1.8</v>
      </c>
      <c r="AW23" t="inlineStr">
        <is>
          <t>701+</t>
        </is>
      </c>
      <c r="AX23" t="n">
        <v>2</v>
      </c>
      <c r="AY23" t="inlineStr">
        <is>
          <t>701+</t>
        </is>
      </c>
      <c r="AZ23" t="n">
        <v>7.6</v>
      </c>
      <c r="BA23" t="inlineStr">
        <is>
          <t>701+</t>
        </is>
      </c>
      <c r="BB23" t="n">
        <v>1</v>
      </c>
      <c r="BC23" t="inlineStr">
        <is>
          <t>701+</t>
        </is>
      </c>
      <c r="BD23" t="inlineStr">
        <is>
          <t>-</t>
        </is>
      </c>
      <c r="BE23" t="inlineStr"/>
      <c r="BF23" t="inlineStr">
        <is>
          <t>Not Reported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QS</t>
        </is>
      </c>
      <c r="CC23" t="n">
        <v>1300.5</v>
      </c>
      <c r="CD23" t="n">
        <v>1401</v>
      </c>
      <c r="CE23" t="n">
        <v>601</v>
      </c>
      <c r="CF23" t="n">
        <v>601</v>
      </c>
      <c r="CG23" t="n">
        <v>701</v>
      </c>
      <c r="CH23" t="n">
        <v>701</v>
      </c>
      <c r="CI23" t="n">
        <v>701</v>
      </c>
      <c r="CJ23" t="n">
        <v>701</v>
      </c>
      <c r="CK23" t="n">
        <v>701</v>
      </c>
      <c r="CL23" t="n">
        <v>701</v>
      </c>
      <c r="CM23" t="n">
        <v>701</v>
      </c>
      <c r="CN23" t="n">
        <v>1401</v>
      </c>
      <c r="CO23" t="n">
        <v>1300.5</v>
      </c>
      <c r="CP23" t="n">
        <v>601</v>
      </c>
      <c r="CQ23" t="n">
        <v>601</v>
      </c>
      <c r="CR23" t="n">
        <v>701</v>
      </c>
      <c r="CS23" t="n">
        <v>701</v>
      </c>
      <c r="CT23" t="n">
        <v>701</v>
      </c>
      <c r="CU23" t="n">
        <v>701</v>
      </c>
      <c r="CV23" t="n">
        <v>701</v>
      </c>
      <c r="CW23" t="n">
        <v>701</v>
      </c>
      <c r="CX23" t="n">
        <v>701</v>
      </c>
      <c r="CY23" t="inlineStr"/>
      <c r="CZ23" t="inlineStr"/>
      <c r="DA23" t="inlineStr"/>
      <c r="DB23" t="n">
        <v>7.178571428571416</v>
      </c>
      <c r="DC23" t="n">
        <v>2.7</v>
      </c>
      <c r="DD23" t="inlineStr"/>
      <c r="DE23" t="inlineStr">
        <is>
          <t>QS (score, not ratio)</t>
        </is>
      </c>
      <c r="DF23" t="inlineStr"/>
      <c r="DG23" t="inlineStr">
        <is>
          <t>QS (score, not %)</t>
        </is>
      </c>
      <c r="DH23" t="n">
        <v>5.4</v>
      </c>
      <c r="DI23" t="inlineStr"/>
    </row>
    <row r="24">
      <c r="A24" t="inlineStr">
        <is>
          <t>al-farabi kazakh national university</t>
        </is>
      </c>
      <c r="B24" t="inlineStr">
        <is>
          <t>163</t>
        </is>
      </c>
      <c r="C24" t="inlineStr">
        <is>
          <t>230</t>
        </is>
      </c>
      <c r="D24" t="inlineStr">
        <is>
          <t>Kazakhstan</t>
        </is>
      </c>
      <c r="E24" t="inlineStr">
        <is>
          <t>Asia</t>
        </is>
      </c>
      <c r="F24" t="inlineStr">
        <is>
          <t>L</t>
        </is>
      </c>
      <c r="G24" t="inlineStr">
        <is>
          <t>FC</t>
        </is>
      </c>
      <c r="H24" t="inlineStr">
        <is>
          <t>HI</t>
        </is>
      </c>
      <c r="I24" t="inlineStr">
        <is>
          <t>A</t>
        </is>
      </c>
      <c r="J24" t="n">
        <v>54.2</v>
      </c>
      <c r="K24" t="inlineStr">
        <is>
          <t>146</t>
        </is>
      </c>
      <c r="L24" t="n">
        <v>79.59999999999999</v>
      </c>
      <c r="M24" t="inlineStr">
        <is>
          <t>77</t>
        </is>
      </c>
      <c r="N24" t="n">
        <v>99.3</v>
      </c>
      <c r="O24" t="inlineStr">
        <is>
          <t>33</t>
        </is>
      </c>
      <c r="P24" t="n">
        <v>1.4</v>
      </c>
      <c r="Q24" t="inlineStr">
        <is>
          <t>701+</t>
        </is>
      </c>
      <c r="R24" t="n">
        <v>49</v>
      </c>
      <c r="S24" t="inlineStr">
        <is>
          <t>370</t>
        </is>
      </c>
      <c r="T24" t="n">
        <v>54.2</v>
      </c>
      <c r="U24" t="inlineStr">
        <is>
          <t>272</t>
        </is>
      </c>
      <c r="V24" t="n">
        <v>64.7</v>
      </c>
      <c r="W24" t="inlineStr">
        <is>
          <t>561</t>
        </is>
      </c>
      <c r="X24" t="n">
        <v>59.6</v>
      </c>
      <c r="Y24" t="inlineStr">
        <is>
          <t>206</t>
        </is>
      </c>
      <c r="Z24" t="n">
        <v>29.8</v>
      </c>
      <c r="AA24" t="inlineStr">
        <is>
          <t>445=</t>
        </is>
      </c>
      <c r="AB24" t="n">
        <v>51</v>
      </c>
      <c r="AC24">
        <f>230</f>
        <v/>
      </c>
      <c r="AD24" t="inlineStr">
        <is>
          <t>150</t>
        </is>
      </c>
      <c r="AE24" t="inlineStr">
        <is>
          <t>KZ</t>
        </is>
      </c>
      <c r="AF24" t="inlineStr">
        <is>
          <t>Kazakhstan</t>
        </is>
      </c>
      <c r="AG24" t="inlineStr">
        <is>
          <t>L</t>
        </is>
      </c>
      <c r="AH24" t="inlineStr">
        <is>
          <t>FC</t>
        </is>
      </c>
      <c r="AI24" t="inlineStr">
        <is>
          <t>HI</t>
        </is>
      </c>
      <c r="AJ24" t="n">
        <v>4</v>
      </c>
      <c r="AK24" t="inlineStr">
        <is>
          <t>A</t>
        </is>
      </c>
      <c r="AL24" t="n">
        <v>51.4</v>
      </c>
      <c r="AM24" t="inlineStr">
        <is>
          <t>155</t>
        </is>
      </c>
      <c r="AN24" t="n">
        <v>74.90000000000001</v>
      </c>
      <c r="AO24" t="inlineStr">
        <is>
          <t>85</t>
        </is>
      </c>
      <c r="AP24" t="n">
        <v>98.90000000000001</v>
      </c>
      <c r="AQ24" t="inlineStr">
        <is>
          <t>38</t>
        </is>
      </c>
      <c r="AR24" t="n">
        <v>1.4</v>
      </c>
      <c r="AS24" t="inlineStr">
        <is>
          <t>701+</t>
        </is>
      </c>
      <c r="AT24" t="n">
        <v>28.8</v>
      </c>
      <c r="AU24" t="inlineStr">
        <is>
          <t>497</t>
        </is>
      </c>
      <c r="AV24" t="n">
        <v>34</v>
      </c>
      <c r="AW24" t="inlineStr">
        <is>
          <t>386</t>
        </is>
      </c>
      <c r="AX24" t="n">
        <v>12</v>
      </c>
      <c r="AY24" t="inlineStr">
        <is>
          <t>634</t>
        </is>
      </c>
      <c r="AZ24" t="n">
        <v>11.5</v>
      </c>
      <c r="BA24" t="inlineStr">
        <is>
          <t>701+</t>
        </is>
      </c>
      <c r="BB24" t="n">
        <v>5.1</v>
      </c>
      <c r="BC24" t="inlineStr">
        <is>
          <t>701+</t>
        </is>
      </c>
      <c r="BD24" t="inlineStr">
        <is>
          <t>41.6</t>
        </is>
      </c>
      <c r="BE24" t="inlineStr"/>
      <c r="BF24" t="inlineStr">
        <is>
          <t>Not Reported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QS</t>
        </is>
      </c>
      <c r="CC24" t="n">
        <v>163</v>
      </c>
      <c r="CD24" t="n">
        <v>230</v>
      </c>
      <c r="CE24" t="n">
        <v>146</v>
      </c>
      <c r="CF24" t="n">
        <v>77</v>
      </c>
      <c r="CG24" t="n">
        <v>33</v>
      </c>
      <c r="CH24" t="n">
        <v>701</v>
      </c>
      <c r="CI24" t="n">
        <v>370</v>
      </c>
      <c r="CJ24" t="n">
        <v>272</v>
      </c>
      <c r="CK24" t="n">
        <v>561</v>
      </c>
      <c r="CL24" t="n">
        <v>206</v>
      </c>
      <c r="CM24" t="n">
        <v>445</v>
      </c>
      <c r="CN24" t="n">
        <v>230</v>
      </c>
      <c r="CO24" t="n">
        <v>150</v>
      </c>
      <c r="CP24" t="n">
        <v>155</v>
      </c>
      <c r="CQ24" t="n">
        <v>85</v>
      </c>
      <c r="CR24" t="n">
        <v>38</v>
      </c>
      <c r="CS24" t="n">
        <v>701</v>
      </c>
      <c r="CT24" t="n">
        <v>497</v>
      </c>
      <c r="CU24" t="n">
        <v>386</v>
      </c>
      <c r="CV24" t="n">
        <v>634</v>
      </c>
      <c r="CW24" t="n">
        <v>701</v>
      </c>
      <c r="CX24" t="n">
        <v>701</v>
      </c>
      <c r="CY24" t="inlineStr"/>
      <c r="CZ24" t="inlineStr"/>
      <c r="DA24" t="inlineStr"/>
      <c r="DB24" t="n">
        <v>88.42857142857143</v>
      </c>
      <c r="DC24" t="n">
        <v>1.4</v>
      </c>
      <c r="DD24" t="inlineStr"/>
      <c r="DE24" t="inlineStr">
        <is>
          <t>QS (score, not ratio)</t>
        </is>
      </c>
      <c r="DF24" t="inlineStr"/>
      <c r="DG24" t="inlineStr">
        <is>
          <t>QS (score, not %)</t>
        </is>
      </c>
      <c r="DH24" t="n">
        <v>52.8</v>
      </c>
      <c r="DI24" t="inlineStr"/>
    </row>
    <row r="25">
      <c r="A25" t="inlineStr">
        <is>
          <t>al-quds university</t>
        </is>
      </c>
      <c r="B25" t="inlineStr">
        <is>
          <t>851-900</t>
        </is>
      </c>
      <c r="C25" t="inlineStr">
        <is>
          <t>1001-1200</t>
        </is>
      </c>
      <c r="D25" t="inlineStr">
        <is>
          <t>Palestinian Territory, Occupied</t>
        </is>
      </c>
      <c r="E25" t="inlineStr">
        <is>
          <t>Asia</t>
        </is>
      </c>
      <c r="F25" t="inlineStr">
        <is>
          <t>M</t>
        </is>
      </c>
      <c r="G25" t="inlineStr">
        <is>
          <t>FC</t>
        </is>
      </c>
      <c r="H25" t="inlineStr">
        <is>
          <t>MD</t>
        </is>
      </c>
      <c r="I25" t="inlineStr">
        <is>
          <t>A</t>
        </is>
      </c>
      <c r="J25" t="n">
        <v>5.8</v>
      </c>
      <c r="K25" t="inlineStr">
        <is>
          <t>601+</t>
        </is>
      </c>
      <c r="L25" t="n">
        <v>14.6</v>
      </c>
      <c r="M25" t="inlineStr">
        <is>
          <t>568</t>
        </is>
      </c>
      <c r="N25" t="n">
        <v>12.7</v>
      </c>
      <c r="O25" t="inlineStr">
        <is>
          <t>701+</t>
        </is>
      </c>
      <c r="P25" t="n">
        <v>1.7</v>
      </c>
      <c r="Q25" t="inlineStr">
        <is>
          <t>701+</t>
        </is>
      </c>
      <c r="R25" t="n">
        <v>61.5</v>
      </c>
      <c r="S25" t="inlineStr">
        <is>
          <t>318</t>
        </is>
      </c>
      <c r="T25" t="n">
        <v>66.8</v>
      </c>
      <c r="U25" t="inlineStr">
        <is>
          <t>222</t>
        </is>
      </c>
      <c r="V25" t="n">
        <v>30.6</v>
      </c>
      <c r="W25" t="inlineStr">
        <is>
          <t>701+</t>
        </is>
      </c>
      <c r="X25" t="n">
        <v>23.5</v>
      </c>
      <c r="Y25" t="inlineStr">
        <is>
          <t>482</t>
        </is>
      </c>
      <c r="Z25" t="n">
        <v>3</v>
      </c>
      <c r="AA25" t="inlineStr">
        <is>
          <t>701+</t>
        </is>
      </c>
      <c r="AB25" t="inlineStr"/>
      <c r="AC25" t="inlineStr"/>
      <c r="AD25" t="inlineStr"/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/>
      <c r="AJ25" t="inlineStr"/>
      <c r="AK25" t="inlineStr">
        <is>
          <t>Not Reported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Not Reported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QS</t>
        </is>
      </c>
      <c r="CC25" t="n">
        <v>875.5</v>
      </c>
      <c r="CD25" t="n">
        <v>1100.5</v>
      </c>
      <c r="CE25" t="n">
        <v>601</v>
      </c>
      <c r="CF25" t="n">
        <v>568</v>
      </c>
      <c r="CG25" t="n">
        <v>701</v>
      </c>
      <c r="CH25" t="n">
        <v>701</v>
      </c>
      <c r="CI25" t="n">
        <v>318</v>
      </c>
      <c r="CJ25" t="n">
        <v>222</v>
      </c>
      <c r="CK25" t="n">
        <v>701</v>
      </c>
      <c r="CL25" t="n">
        <v>482</v>
      </c>
      <c r="CM25" t="n">
        <v>701</v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n">
        <v>37.53571428571428</v>
      </c>
      <c r="DC25" t="n">
        <v>1.7</v>
      </c>
      <c r="DD25" t="inlineStr"/>
      <c r="DE25" t="inlineStr">
        <is>
          <t>QS (score, not ratio)</t>
        </is>
      </c>
      <c r="DF25" t="inlineStr"/>
      <c r="DG25" t="inlineStr">
        <is>
          <t>QS (score, not %)</t>
        </is>
      </c>
      <c r="DH25" t="n">
        <v>5.8</v>
      </c>
      <c r="DI25" t="inlineStr"/>
    </row>
    <row r="26">
      <c r="A26" t="inlineStr">
        <is>
          <t>albert-ludwigs-universitaet freiburg</t>
        </is>
      </c>
      <c r="B26" t="inlineStr">
        <is>
          <t>212</t>
        </is>
      </c>
      <c r="C26" t="inlineStr">
        <is>
          <t>192</t>
        </is>
      </c>
      <c r="D26" t="inlineStr">
        <is>
          <t>Germany</t>
        </is>
      </c>
      <c r="E26" t="inlineStr">
        <is>
          <t>Europe</t>
        </is>
      </c>
      <c r="F26" t="inlineStr">
        <is>
          <t>L</t>
        </is>
      </c>
      <c r="G26" t="inlineStr">
        <is>
          <t>FC</t>
        </is>
      </c>
      <c r="H26" t="inlineStr">
        <is>
          <t>VH</t>
        </is>
      </c>
      <c r="I26" t="inlineStr">
        <is>
          <t>A</t>
        </is>
      </c>
      <c r="J26" t="n">
        <v>43.1</v>
      </c>
      <c r="K26" t="inlineStr">
        <is>
          <t>198</t>
        </is>
      </c>
      <c r="L26" t="n">
        <v>24.5</v>
      </c>
      <c r="M26" t="inlineStr">
        <is>
          <t>394</t>
        </is>
      </c>
      <c r="N26" t="n">
        <v>24.6</v>
      </c>
      <c r="O26" t="inlineStr">
        <is>
          <t>597</t>
        </is>
      </c>
      <c r="P26" t="n">
        <v>52.2</v>
      </c>
      <c r="Q26" t="inlineStr">
        <is>
          <t>248</t>
        </is>
      </c>
      <c r="R26" t="n">
        <v>67.59999999999999</v>
      </c>
      <c r="S26" t="inlineStr">
        <is>
          <t>290</t>
        </is>
      </c>
      <c r="T26" t="n">
        <v>33.7</v>
      </c>
      <c r="U26" t="inlineStr">
        <is>
          <t>401</t>
        </is>
      </c>
      <c r="V26" t="n">
        <v>92.3</v>
      </c>
      <c r="W26" t="inlineStr">
        <is>
          <t>131</t>
        </is>
      </c>
      <c r="X26" t="n">
        <v>32.5</v>
      </c>
      <c r="Y26" t="inlineStr">
        <is>
          <t>391</t>
        </is>
      </c>
      <c r="Z26" t="n">
        <v>90</v>
      </c>
      <c r="AA26" t="inlineStr">
        <is>
          <t>94=</t>
        </is>
      </c>
      <c r="AB26" t="n">
        <v>44.8</v>
      </c>
      <c r="AC26">
        <f>192</f>
        <v/>
      </c>
      <c r="AD26" t="inlineStr">
        <is>
          <t>189</t>
        </is>
      </c>
      <c r="AE26" t="inlineStr">
        <is>
          <t>DE</t>
        </is>
      </c>
      <c r="AF26" t="inlineStr">
        <is>
          <t>Germany</t>
        </is>
      </c>
      <c r="AG26" t="inlineStr">
        <is>
          <t>L</t>
        </is>
      </c>
      <c r="AH26" t="inlineStr">
        <is>
          <t>FC</t>
        </is>
      </c>
      <c r="AI26" t="inlineStr">
        <is>
          <t>VH</t>
        </is>
      </c>
      <c r="AJ26" t="n">
        <v>5</v>
      </c>
      <c r="AK26" t="inlineStr">
        <is>
          <t>A</t>
        </is>
      </c>
      <c r="AL26" t="n">
        <v>46.1</v>
      </c>
      <c r="AM26" t="inlineStr">
        <is>
          <t>179</t>
        </is>
      </c>
      <c r="AN26" t="n">
        <v>19.8</v>
      </c>
      <c r="AO26" t="inlineStr">
        <is>
          <t>460</t>
        </is>
      </c>
      <c r="AP26" t="n">
        <v>29.1</v>
      </c>
      <c r="AQ26" t="inlineStr">
        <is>
          <t>531</t>
        </is>
      </c>
      <c r="AR26" t="n">
        <v>63.3</v>
      </c>
      <c r="AS26" t="inlineStr">
        <is>
          <t>187</t>
        </is>
      </c>
      <c r="AT26" t="n">
        <v>68.8</v>
      </c>
      <c r="AU26" t="inlineStr">
        <is>
          <t>281</t>
        </is>
      </c>
      <c r="AV26" t="n">
        <v>36.3</v>
      </c>
      <c r="AW26" t="inlineStr">
        <is>
          <t>371</t>
        </is>
      </c>
      <c r="AX26" t="n">
        <v>82.7</v>
      </c>
      <c r="AY26" t="inlineStr">
        <is>
          <t>131</t>
        </is>
      </c>
      <c r="AZ26" t="n">
        <v>25.3</v>
      </c>
      <c r="BA26" t="inlineStr">
        <is>
          <t>328</t>
        </is>
      </c>
      <c r="BB26" t="n">
        <v>68.2</v>
      </c>
      <c r="BC26" t="inlineStr">
        <is>
          <t>213</t>
        </is>
      </c>
      <c r="BD26" t="inlineStr">
        <is>
          <t>46.7</t>
        </is>
      </c>
      <c r="BE26" t="inlineStr"/>
      <c r="BF26" t="inlineStr">
        <is>
          <t>Not Reported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QS</t>
        </is>
      </c>
      <c r="CC26" t="n">
        <v>212</v>
      </c>
      <c r="CD26" t="n">
        <v>192</v>
      </c>
      <c r="CE26" t="n">
        <v>198</v>
      </c>
      <c r="CF26" t="n">
        <v>394</v>
      </c>
      <c r="CG26" t="n">
        <v>597</v>
      </c>
      <c r="CH26" t="n">
        <v>248</v>
      </c>
      <c r="CI26" t="n">
        <v>290</v>
      </c>
      <c r="CJ26" t="n">
        <v>401</v>
      </c>
      <c r="CK26" t="n">
        <v>131</v>
      </c>
      <c r="CL26" t="n">
        <v>391</v>
      </c>
      <c r="CM26" t="n">
        <v>94</v>
      </c>
      <c r="CN26" t="n">
        <v>192</v>
      </c>
      <c r="CO26" t="n">
        <v>189</v>
      </c>
      <c r="CP26" t="n">
        <v>179</v>
      </c>
      <c r="CQ26" t="n">
        <v>460</v>
      </c>
      <c r="CR26" t="n">
        <v>531</v>
      </c>
      <c r="CS26" t="n">
        <v>187</v>
      </c>
      <c r="CT26" t="n">
        <v>281</v>
      </c>
      <c r="CU26" t="n">
        <v>371</v>
      </c>
      <c r="CV26" t="n">
        <v>131</v>
      </c>
      <c r="CW26" t="n">
        <v>328</v>
      </c>
      <c r="CX26" t="n">
        <v>213</v>
      </c>
      <c r="CY26" t="inlineStr"/>
      <c r="CZ26" t="inlineStr"/>
      <c r="DA26" t="inlineStr"/>
      <c r="DB26" t="n">
        <v>84.92857142857143</v>
      </c>
      <c r="DC26" t="n">
        <v>52.2</v>
      </c>
      <c r="DD26" t="inlineStr"/>
      <c r="DE26" t="inlineStr">
        <is>
          <t>QS (score, not ratio)</t>
        </is>
      </c>
      <c r="DF26" t="inlineStr"/>
      <c r="DG26" t="inlineStr">
        <is>
          <t>QS (score, not %)</t>
        </is>
      </c>
      <c r="DH26" t="n">
        <v>44.6</v>
      </c>
      <c r="DI26" t="inlineStr"/>
    </row>
    <row r="27">
      <c r="A27" t="inlineStr">
        <is>
          <t>alexandria university</t>
        </is>
      </c>
      <c r="B27" t="inlineStr">
        <is>
          <t>801-850</t>
        </is>
      </c>
      <c r="C27" t="inlineStr">
        <is>
          <t>901-950</t>
        </is>
      </c>
      <c r="D27" t="inlineStr">
        <is>
          <t>Egypt</t>
        </is>
      </c>
      <c r="E27" t="inlineStr">
        <is>
          <t>Africa</t>
        </is>
      </c>
      <c r="F27" t="inlineStr">
        <is>
          <t>XL</t>
        </is>
      </c>
      <c r="G27" t="inlineStr">
        <is>
          <t>FC</t>
        </is>
      </c>
      <c r="H27" t="inlineStr">
        <is>
          <t>VH</t>
        </is>
      </c>
      <c r="I27" t="inlineStr">
        <is>
          <t>A</t>
        </is>
      </c>
      <c r="J27" t="n">
        <v>23.1</v>
      </c>
      <c r="K27" t="inlineStr">
        <is>
          <t>385</t>
        </is>
      </c>
      <c r="L27" t="n">
        <v>18.3</v>
      </c>
      <c r="M27" t="inlineStr">
        <is>
          <t>482</t>
        </is>
      </c>
      <c r="N27" t="n">
        <v>4.5</v>
      </c>
      <c r="O27" t="inlineStr">
        <is>
          <t>701+</t>
        </is>
      </c>
      <c r="P27" t="n">
        <v>2</v>
      </c>
      <c r="Q27" t="inlineStr">
        <is>
          <t>701+</t>
        </is>
      </c>
      <c r="R27" t="n">
        <v>1.7</v>
      </c>
      <c r="S27" t="inlineStr">
        <is>
          <t>701+</t>
        </is>
      </c>
      <c r="T27" t="n">
        <v>4.8</v>
      </c>
      <c r="U27" t="inlineStr">
        <is>
          <t>701+</t>
        </is>
      </c>
      <c r="V27" t="n">
        <v>76.40000000000001</v>
      </c>
      <c r="W27" t="inlineStr">
        <is>
          <t>386</t>
        </is>
      </c>
      <c r="X27" t="n">
        <v>24.3</v>
      </c>
      <c r="Y27" t="inlineStr">
        <is>
          <t>467</t>
        </is>
      </c>
      <c r="Z27" t="n">
        <v>6.9</v>
      </c>
      <c r="AA27" t="inlineStr">
        <is>
          <t>701+</t>
        </is>
      </c>
      <c r="AB27" t="inlineStr"/>
      <c r="AC27" t="inlineStr">
        <is>
          <t>901-950</t>
        </is>
      </c>
      <c r="AD27" t="inlineStr">
        <is>
          <t>1001-1200</t>
        </is>
      </c>
      <c r="AE27" t="inlineStr">
        <is>
          <t>EG</t>
        </is>
      </c>
      <c r="AF27" t="inlineStr">
        <is>
          <t>Egypt</t>
        </is>
      </c>
      <c r="AG27" t="inlineStr">
        <is>
          <t>XL</t>
        </is>
      </c>
      <c r="AH27" t="inlineStr">
        <is>
          <t>FC</t>
        </is>
      </c>
      <c r="AI27" t="inlineStr">
        <is>
          <t>HI</t>
        </is>
      </c>
      <c r="AJ27" t="n">
        <v>4</v>
      </c>
      <c r="AK27" t="inlineStr">
        <is>
          <t>A</t>
        </is>
      </c>
      <c r="AL27" t="n">
        <v>21.5</v>
      </c>
      <c r="AM27" t="inlineStr">
        <is>
          <t>400</t>
        </is>
      </c>
      <c r="AN27" t="n">
        <v>13.1</v>
      </c>
      <c r="AO27" t="inlineStr">
        <is>
          <t>601+</t>
        </is>
      </c>
      <c r="AP27" t="n">
        <v>5</v>
      </c>
      <c r="AQ27" t="inlineStr">
        <is>
          <t>701+</t>
        </is>
      </c>
      <c r="AR27" t="n">
        <v>1.9</v>
      </c>
      <c r="AS27" t="inlineStr">
        <is>
          <t>701+</t>
        </is>
      </c>
      <c r="AT27" t="n">
        <v>1.7</v>
      </c>
      <c r="AU27" t="inlineStr">
        <is>
          <t>701+</t>
        </is>
      </c>
      <c r="AV27" t="n">
        <v>5</v>
      </c>
      <c r="AW27" t="inlineStr">
        <is>
          <t>701+</t>
        </is>
      </c>
      <c r="AX27" t="n">
        <v>28.7</v>
      </c>
      <c r="AY27" t="inlineStr">
        <is>
          <t>466</t>
        </is>
      </c>
      <c r="AZ27" t="n">
        <v>13.5</v>
      </c>
      <c r="BA27" t="inlineStr">
        <is>
          <t>635</t>
        </is>
      </c>
      <c r="BB27" t="n">
        <v>2.7</v>
      </c>
      <c r="BC27" t="inlineStr">
        <is>
          <t>701+</t>
        </is>
      </c>
      <c r="BD27" t="inlineStr">
        <is>
          <t>-</t>
        </is>
      </c>
      <c r="BE27" t="inlineStr">
        <is>
          <t>601-800</t>
        </is>
      </c>
      <c r="BF27" t="inlineStr">
        <is>
          <t>Egypt</t>
        </is>
      </c>
      <c r="BG27" t="n">
        <v>20.3</v>
      </c>
      <c r="BH27" t="inlineStr">
        <is>
          <t>33.7</t>
        </is>
      </c>
      <c r="BI27" t="n">
        <v>8.199999999999999</v>
      </c>
      <c r="BJ27" t="n">
        <v>14.1</v>
      </c>
      <c r="BK27" t="inlineStr">
        <is>
          <t>29.7</t>
        </is>
      </c>
      <c r="BL27" t="inlineStr">
        <is>
          <t>-</t>
        </is>
      </c>
      <c r="BM27" t="inlineStr">
        <is>
          <t>127,431</t>
        </is>
      </c>
      <c r="BN27" t="n">
        <v>23.3</v>
      </c>
      <c r="BO27" t="inlineStr">
        <is>
          <t>1%</t>
        </is>
      </c>
      <c r="BP27" t="inlineStr">
        <is>
          <t>46 : 54</t>
        </is>
      </c>
      <c r="BQ27" t="n">
        <v>2016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QS+Times</t>
        </is>
      </c>
      <c r="CC27" t="n">
        <v>825.5</v>
      </c>
      <c r="CD27" t="n">
        <v>925.5</v>
      </c>
      <c r="CE27" t="n">
        <v>385</v>
      </c>
      <c r="CF27" t="n">
        <v>482</v>
      </c>
      <c r="CG27" t="n">
        <v>701</v>
      </c>
      <c r="CH27" t="n">
        <v>701</v>
      </c>
      <c r="CI27" t="n">
        <v>701</v>
      </c>
      <c r="CJ27" t="n">
        <v>701</v>
      </c>
      <c r="CK27" t="n">
        <v>386</v>
      </c>
      <c r="CL27" t="n">
        <v>467</v>
      </c>
      <c r="CM27" t="n">
        <v>701</v>
      </c>
      <c r="CN27" t="n">
        <v>925.5</v>
      </c>
      <c r="CO27" t="n">
        <v>1100.5</v>
      </c>
      <c r="CP27" t="n">
        <v>400</v>
      </c>
      <c r="CQ27" t="n">
        <v>601</v>
      </c>
      <c r="CR27" t="n">
        <v>701</v>
      </c>
      <c r="CS27" t="n">
        <v>701</v>
      </c>
      <c r="CT27" t="n">
        <v>701</v>
      </c>
      <c r="CU27" t="n">
        <v>701</v>
      </c>
      <c r="CV27" t="n">
        <v>466</v>
      </c>
      <c r="CW27" t="n">
        <v>635</v>
      </c>
      <c r="CX27" t="n">
        <v>701</v>
      </c>
      <c r="CY27" t="n">
        <v>700.5</v>
      </c>
      <c r="CZ27" t="inlineStr"/>
      <c r="DA27" t="inlineStr"/>
      <c r="DB27" t="n">
        <v>20.55357142857143</v>
      </c>
      <c r="DC27" t="n">
        <v>6.85725620382502</v>
      </c>
      <c r="DD27" t="n">
        <v>23.3</v>
      </c>
      <c r="DE27" t="inlineStr">
        <is>
          <t>Times (raw ratio)</t>
        </is>
      </c>
      <c r="DF27" t="n">
        <v>1</v>
      </c>
      <c r="DG27" t="inlineStr">
        <is>
          <t>Times (raw %)</t>
        </is>
      </c>
      <c r="DH27" t="n">
        <v>22.3</v>
      </c>
      <c r="DI27" t="n">
        <v>5.515088449531737</v>
      </c>
    </row>
    <row r="28">
      <c r="A28" t="inlineStr">
        <is>
          <t>alexandru ioan cuza university</t>
        </is>
      </c>
      <c r="B28" t="inlineStr">
        <is>
          <t>1201-1400</t>
        </is>
      </c>
      <c r="C28" t="inlineStr">
        <is>
          <t>1201-1400</t>
        </is>
      </c>
      <c r="D28" t="inlineStr">
        <is>
          <t>Romania</t>
        </is>
      </c>
      <c r="E28" t="inlineStr">
        <is>
          <t>Europe</t>
        </is>
      </c>
      <c r="F28" t="inlineStr">
        <is>
          <t>L</t>
        </is>
      </c>
      <c r="G28" t="inlineStr">
        <is>
          <t>FO</t>
        </is>
      </c>
      <c r="H28" t="inlineStr">
        <is>
          <t>VH</t>
        </is>
      </c>
      <c r="I28" t="inlineStr">
        <is>
          <t>A</t>
        </is>
      </c>
      <c r="J28" t="n">
        <v>7.5</v>
      </c>
      <c r="K28" t="inlineStr">
        <is>
          <t>601+</t>
        </is>
      </c>
      <c r="L28" t="n">
        <v>11.9</v>
      </c>
      <c r="M28" t="inlineStr">
        <is>
          <t>601+</t>
        </is>
      </c>
      <c r="N28" t="n">
        <v>5.5</v>
      </c>
      <c r="O28" t="inlineStr">
        <is>
          <t>701+</t>
        </is>
      </c>
      <c r="P28" t="n">
        <v>3</v>
      </c>
      <c r="Q28" t="inlineStr">
        <is>
          <t>701+</t>
        </is>
      </c>
      <c r="R28" t="n">
        <v>3.5</v>
      </c>
      <c r="S28" t="inlineStr">
        <is>
          <t>701+</t>
        </is>
      </c>
      <c r="T28" t="n">
        <v>9.6</v>
      </c>
      <c r="U28" t="inlineStr">
        <is>
          <t>701+</t>
        </is>
      </c>
      <c r="V28" t="n">
        <v>40.2</v>
      </c>
      <c r="W28" t="inlineStr">
        <is>
          <t>701+</t>
        </is>
      </c>
      <c r="X28" t="n">
        <v>14.3</v>
      </c>
      <c r="Y28" t="inlineStr">
        <is>
          <t>684</t>
        </is>
      </c>
      <c r="Z28" t="n">
        <v>3.2</v>
      </c>
      <c r="AA28" t="inlineStr">
        <is>
          <t>701+</t>
        </is>
      </c>
      <c r="AB28" t="inlineStr"/>
      <c r="AC28" t="inlineStr">
        <is>
          <t>1201-1400</t>
        </is>
      </c>
      <c r="AD28" t="inlineStr">
        <is>
          <t>1201-1400</t>
        </is>
      </c>
      <c r="AE28" t="inlineStr">
        <is>
          <t>RO</t>
        </is>
      </c>
      <c r="AF28" t="inlineStr">
        <is>
          <t>Romania</t>
        </is>
      </c>
      <c r="AG28" t="inlineStr">
        <is>
          <t>L</t>
        </is>
      </c>
      <c r="AH28" t="inlineStr">
        <is>
          <t>FO</t>
        </is>
      </c>
      <c r="AI28" t="inlineStr">
        <is>
          <t>VH</t>
        </is>
      </c>
      <c r="AJ28" t="n">
        <v>5</v>
      </c>
      <c r="AK28" t="inlineStr">
        <is>
          <t>A</t>
        </is>
      </c>
      <c r="AL28" t="n">
        <v>8</v>
      </c>
      <c r="AM28" t="inlineStr">
        <is>
          <t>601+</t>
        </is>
      </c>
      <c r="AN28" t="n">
        <v>8</v>
      </c>
      <c r="AO28" t="inlineStr">
        <is>
          <t>601+</t>
        </is>
      </c>
      <c r="AP28" t="n">
        <v>5.3</v>
      </c>
      <c r="AQ28" t="inlineStr">
        <is>
          <t>701+</t>
        </is>
      </c>
      <c r="AR28" t="n">
        <v>2.9</v>
      </c>
      <c r="AS28" t="inlineStr">
        <is>
          <t>701+</t>
        </is>
      </c>
      <c r="AT28" t="n">
        <v>3.6</v>
      </c>
      <c r="AU28" t="inlineStr">
        <is>
          <t>701+</t>
        </is>
      </c>
      <c r="AV28" t="n">
        <v>10.9</v>
      </c>
      <c r="AW28" t="inlineStr">
        <is>
          <t>693</t>
        </is>
      </c>
      <c r="AX28" t="n">
        <v>1.8</v>
      </c>
      <c r="AY28" t="inlineStr">
        <is>
          <t>701+</t>
        </is>
      </c>
      <c r="AZ28" t="n">
        <v>8</v>
      </c>
      <c r="BA28" t="inlineStr">
        <is>
          <t>701+</t>
        </is>
      </c>
      <c r="BB28" t="n">
        <v>1.2</v>
      </c>
      <c r="BC28" t="inlineStr">
        <is>
          <t>701+</t>
        </is>
      </c>
      <c r="BD28" t="inlineStr">
        <is>
          <t>-</t>
        </is>
      </c>
      <c r="BE28" t="inlineStr">
        <is>
          <t>601-800</t>
        </is>
      </c>
      <c r="BF28" t="inlineStr">
        <is>
          <t>Romania</t>
        </is>
      </c>
      <c r="BG28" t="n">
        <v>24.9</v>
      </c>
      <c r="BH28" t="inlineStr">
        <is>
          <t>46.9</t>
        </is>
      </c>
      <c r="BI28" t="n">
        <v>13.6</v>
      </c>
      <c r="BJ28" t="n">
        <v>7</v>
      </c>
      <c r="BK28" t="inlineStr">
        <is>
          <t>28.2</t>
        </is>
      </c>
      <c r="BL28" t="inlineStr">
        <is>
          <t>-</t>
        </is>
      </c>
      <c r="BM28" t="inlineStr">
        <is>
          <t>25,724</t>
        </is>
      </c>
      <c r="BN28" t="n">
        <v>33</v>
      </c>
      <c r="BO28" t="inlineStr">
        <is>
          <t>5%</t>
        </is>
      </c>
      <c r="BP28" t="inlineStr">
        <is>
          <t>63 : 37</t>
        </is>
      </c>
      <c r="BQ28" t="n">
        <v>2016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QS+Times</t>
        </is>
      </c>
      <c r="CC28" t="n">
        <v>1300.5</v>
      </c>
      <c r="CD28" t="n">
        <v>1300.5</v>
      </c>
      <c r="CE28" t="n">
        <v>601</v>
      </c>
      <c r="CF28" t="n">
        <v>601</v>
      </c>
      <c r="CG28" t="n">
        <v>701</v>
      </c>
      <c r="CH28" t="n">
        <v>701</v>
      </c>
      <c r="CI28" t="n">
        <v>701</v>
      </c>
      <c r="CJ28" t="n">
        <v>701</v>
      </c>
      <c r="CK28" t="n">
        <v>701</v>
      </c>
      <c r="CL28" t="n">
        <v>684</v>
      </c>
      <c r="CM28" t="n">
        <v>701</v>
      </c>
      <c r="CN28" t="n">
        <v>1300.5</v>
      </c>
      <c r="CO28" t="n">
        <v>1300.5</v>
      </c>
      <c r="CP28" t="n">
        <v>601</v>
      </c>
      <c r="CQ28" t="n">
        <v>601</v>
      </c>
      <c r="CR28" t="n">
        <v>701</v>
      </c>
      <c r="CS28" t="n">
        <v>701</v>
      </c>
      <c r="CT28" t="n">
        <v>701</v>
      </c>
      <c r="CU28" t="n">
        <v>693</v>
      </c>
      <c r="CV28" t="n">
        <v>701</v>
      </c>
      <c r="CW28" t="n">
        <v>701</v>
      </c>
      <c r="CX28" t="n">
        <v>701</v>
      </c>
      <c r="CY28" t="n">
        <v>700.5</v>
      </c>
      <c r="CZ28" t="inlineStr"/>
      <c r="DA28" t="inlineStr"/>
      <c r="DB28" t="n">
        <v>3.589285714285708</v>
      </c>
      <c r="DC28" t="n">
        <v>6.668226838608568</v>
      </c>
      <c r="DD28" t="n">
        <v>33</v>
      </c>
      <c r="DE28" t="inlineStr">
        <is>
          <t>Times (raw ratio)</t>
        </is>
      </c>
      <c r="DF28" t="n">
        <v>5</v>
      </c>
      <c r="DG28" t="inlineStr">
        <is>
          <t>Times (raw %)</t>
        </is>
      </c>
      <c r="DH28" t="n">
        <v>7.75</v>
      </c>
      <c r="DI28" t="n">
        <v>11.13423517169615</v>
      </c>
    </row>
    <row r="29">
      <c r="A29" t="inlineStr">
        <is>
          <t>alfaisal university</t>
        </is>
      </c>
      <c r="B29" t="inlineStr">
        <is>
          <t>791-800</t>
        </is>
      </c>
      <c r="C29" t="inlineStr">
        <is>
          <t>731-740</t>
        </is>
      </c>
      <c r="D29" t="inlineStr">
        <is>
          <t>Saudi Arabia</t>
        </is>
      </c>
      <c r="E29" t="inlineStr">
        <is>
          <t>Asia</t>
        </is>
      </c>
      <c r="F29" t="inlineStr">
        <is>
          <t>S</t>
        </is>
      </c>
      <c r="G29" t="inlineStr">
        <is>
          <t>FO</t>
        </is>
      </c>
      <c r="H29" t="inlineStr">
        <is>
          <t>VH</t>
        </is>
      </c>
      <c r="I29" t="inlineStr">
        <is>
          <t>B</t>
        </is>
      </c>
      <c r="J29" t="n">
        <v>4.8</v>
      </c>
      <c r="K29" t="inlineStr">
        <is>
          <t>601+</t>
        </is>
      </c>
      <c r="L29" t="n">
        <v>3</v>
      </c>
      <c r="M29" t="inlineStr">
        <is>
          <t>601+</t>
        </is>
      </c>
      <c r="N29" t="n">
        <v>21.6</v>
      </c>
      <c r="O29" t="inlineStr">
        <is>
          <t>644</t>
        </is>
      </c>
      <c r="P29" t="n">
        <v>10.6</v>
      </c>
      <c r="Q29" t="inlineStr">
        <is>
          <t>701+</t>
        </is>
      </c>
      <c r="R29" t="n">
        <v>100</v>
      </c>
      <c r="S29" t="inlineStr">
        <is>
          <t>30</t>
        </is>
      </c>
      <c r="T29" t="n">
        <v>89</v>
      </c>
      <c r="U29" t="inlineStr">
        <is>
          <t>128</t>
        </is>
      </c>
      <c r="V29" t="n">
        <v>19.1</v>
      </c>
      <c r="W29" t="inlineStr">
        <is>
          <t>701+</t>
        </is>
      </c>
      <c r="X29" t="n">
        <v>4.4</v>
      </c>
      <c r="Y29" t="inlineStr">
        <is>
          <t>701+</t>
        </is>
      </c>
      <c r="Z29" t="n">
        <v>1.1</v>
      </c>
      <c r="AA29" t="inlineStr">
        <is>
          <t>701+</t>
        </is>
      </c>
      <c r="AB29" t="inlineStr"/>
      <c r="AC29" t="inlineStr">
        <is>
          <t>731-740</t>
        </is>
      </c>
      <c r="AD29" t="inlineStr">
        <is>
          <t>651-700</t>
        </is>
      </c>
      <c r="AE29" t="inlineStr">
        <is>
          <t>SA</t>
        </is>
      </c>
      <c r="AF29" t="inlineStr">
        <is>
          <t>Saudi Arabia</t>
        </is>
      </c>
      <c r="AG29" t="inlineStr">
        <is>
          <t>S</t>
        </is>
      </c>
      <c r="AH29" t="inlineStr">
        <is>
          <t>FO</t>
        </is>
      </c>
      <c r="AI29" t="inlineStr">
        <is>
          <t>VH</t>
        </is>
      </c>
      <c r="AJ29" t="n">
        <v>2</v>
      </c>
      <c r="AK29" t="inlineStr">
        <is>
          <t>B</t>
        </is>
      </c>
      <c r="AL29" t="n">
        <v>3.9</v>
      </c>
      <c r="AM29" t="inlineStr">
        <is>
          <t>601+</t>
        </is>
      </c>
      <c r="AN29" t="n">
        <v>3.2</v>
      </c>
      <c r="AO29" t="inlineStr">
        <is>
          <t>601+</t>
        </is>
      </c>
      <c r="AP29" t="n">
        <v>23.9</v>
      </c>
      <c r="AQ29" t="inlineStr">
        <is>
          <t>594</t>
        </is>
      </c>
      <c r="AR29" t="n">
        <v>10.7</v>
      </c>
      <c r="AS29" t="inlineStr">
        <is>
          <t>701+</t>
        </is>
      </c>
      <c r="AT29" t="n">
        <v>100</v>
      </c>
      <c r="AU29" t="inlineStr">
        <is>
          <t>26</t>
        </is>
      </c>
      <c r="AV29" t="n">
        <v>89.40000000000001</v>
      </c>
      <c r="AW29" t="inlineStr">
        <is>
          <t>120</t>
        </is>
      </c>
      <c r="AX29" t="n">
        <v>1.1</v>
      </c>
      <c r="AY29" t="inlineStr">
        <is>
          <t>701+</t>
        </is>
      </c>
      <c r="AZ29" t="n">
        <v>9.199999999999999</v>
      </c>
      <c r="BA29" t="inlineStr">
        <is>
          <t>701+</t>
        </is>
      </c>
      <c r="BB29" t="n">
        <v>1.2</v>
      </c>
      <c r="BC29" t="inlineStr">
        <is>
          <t>701+</t>
        </is>
      </c>
      <c r="BD29" t="inlineStr">
        <is>
          <t>-</t>
        </is>
      </c>
      <c r="BE29" t="inlineStr"/>
      <c r="BF29" t="inlineStr">
        <is>
          <t>Not Reported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QS</t>
        </is>
      </c>
      <c r="CC29" t="n">
        <v>795.5</v>
      </c>
      <c r="CD29" t="n">
        <v>735.5</v>
      </c>
      <c r="CE29" t="n">
        <v>601</v>
      </c>
      <c r="CF29" t="n">
        <v>601</v>
      </c>
      <c r="CG29" t="n">
        <v>644</v>
      </c>
      <c r="CH29" t="n">
        <v>701</v>
      </c>
      <c r="CI29" t="n">
        <v>30</v>
      </c>
      <c r="CJ29" t="n">
        <v>128</v>
      </c>
      <c r="CK29" t="n">
        <v>701</v>
      </c>
      <c r="CL29" t="n">
        <v>701</v>
      </c>
      <c r="CM29" t="n">
        <v>701</v>
      </c>
      <c r="CN29" t="n">
        <v>735.5</v>
      </c>
      <c r="CO29" t="n">
        <v>675.5</v>
      </c>
      <c r="CP29" t="n">
        <v>601</v>
      </c>
      <c r="CQ29" t="n">
        <v>601</v>
      </c>
      <c r="CR29" t="n">
        <v>594</v>
      </c>
      <c r="CS29" t="n">
        <v>701</v>
      </c>
      <c r="CT29" t="n">
        <v>26</v>
      </c>
      <c r="CU29" t="n">
        <v>120</v>
      </c>
      <c r="CV29" t="n">
        <v>701</v>
      </c>
      <c r="CW29" t="n">
        <v>701</v>
      </c>
      <c r="CX29" t="n">
        <v>701</v>
      </c>
      <c r="CY29" t="inlineStr"/>
      <c r="CZ29" t="inlineStr"/>
      <c r="DA29" t="inlineStr"/>
      <c r="DB29" t="n">
        <v>43.25</v>
      </c>
      <c r="DC29" t="n">
        <v>10.6</v>
      </c>
      <c r="DD29" t="inlineStr"/>
      <c r="DE29" t="inlineStr">
        <is>
          <t>QS (score, not ratio)</t>
        </is>
      </c>
      <c r="DF29" t="inlineStr"/>
      <c r="DG29" t="inlineStr">
        <is>
          <t>QS (score, not %)</t>
        </is>
      </c>
      <c r="DH29" t="n">
        <v>4.35</v>
      </c>
      <c r="DI29" t="inlineStr"/>
    </row>
    <row r="30">
      <c r="A30" t="inlineStr">
        <is>
          <t>aligarh muslim university</t>
        </is>
      </c>
      <c r="B30" t="inlineStr">
        <is>
          <t>1001-1200</t>
        </is>
      </c>
      <c r="C30" t="inlineStr">
        <is>
          <t>1001-1200</t>
        </is>
      </c>
      <c r="D30" t="inlineStr">
        <is>
          <t>India</t>
        </is>
      </c>
      <c r="E30" t="inlineStr">
        <is>
          <t>Asia</t>
        </is>
      </c>
      <c r="F30" t="inlineStr">
        <is>
          <t>L</t>
        </is>
      </c>
      <c r="G30" t="inlineStr">
        <is>
          <t>CO</t>
        </is>
      </c>
      <c r="H30" t="inlineStr">
        <is>
          <t>VH</t>
        </is>
      </c>
      <c r="I30" t="inlineStr">
        <is>
          <t>A</t>
        </is>
      </c>
      <c r="J30" t="n">
        <v>11.1</v>
      </c>
      <c r="K30" t="inlineStr">
        <is>
          <t>601+</t>
        </is>
      </c>
      <c r="L30" t="n">
        <v>2.8</v>
      </c>
      <c r="M30" t="inlineStr">
        <is>
          <t>601+</t>
        </is>
      </c>
      <c r="N30" t="n">
        <v>16.2</v>
      </c>
      <c r="O30" t="inlineStr">
        <is>
          <t>701+</t>
        </is>
      </c>
      <c r="P30" t="n">
        <v>12.1</v>
      </c>
      <c r="Q30" t="inlineStr">
        <is>
          <t>690</t>
        </is>
      </c>
      <c r="R30" t="n">
        <v>1</v>
      </c>
      <c r="S30" t="inlineStr">
        <is>
          <t>701+</t>
        </is>
      </c>
      <c r="T30" t="n">
        <v>1.4</v>
      </c>
      <c r="U30" t="inlineStr">
        <is>
          <t>701+</t>
        </is>
      </c>
      <c r="V30" t="n">
        <v>46</v>
      </c>
      <c r="W30" t="inlineStr">
        <is>
          <t>701+</t>
        </is>
      </c>
      <c r="X30" t="n">
        <v>2.7</v>
      </c>
      <c r="Y30" t="inlineStr">
        <is>
          <t>701+</t>
        </is>
      </c>
      <c r="Z30" t="n">
        <v>13.2</v>
      </c>
      <c r="AA30" t="inlineStr">
        <is>
          <t>606=</t>
        </is>
      </c>
      <c r="AB30" t="inlineStr"/>
      <c r="AC30" t="inlineStr">
        <is>
          <t>1001-1200</t>
        </is>
      </c>
      <c r="AD30" t="inlineStr">
        <is>
          <t>1001-1200</t>
        </is>
      </c>
      <c r="AE30" t="inlineStr">
        <is>
          <t>IN</t>
        </is>
      </c>
      <c r="AF30" t="inlineStr">
        <is>
          <t>India</t>
        </is>
      </c>
      <c r="AG30" t="inlineStr">
        <is>
          <t>L</t>
        </is>
      </c>
      <c r="AH30" t="inlineStr">
        <is>
          <t>CO</t>
        </is>
      </c>
      <c r="AI30" t="inlineStr">
        <is>
          <t>VH</t>
        </is>
      </c>
      <c r="AJ30" t="n">
        <v>5</v>
      </c>
      <c r="AK30" t="inlineStr">
        <is>
          <t>A</t>
        </is>
      </c>
      <c r="AL30" t="n">
        <v>9.699999999999999</v>
      </c>
      <c r="AM30" t="inlineStr">
        <is>
          <t>601+</t>
        </is>
      </c>
      <c r="AN30" t="n">
        <v>2.5</v>
      </c>
      <c r="AO30" t="inlineStr">
        <is>
          <t>601+</t>
        </is>
      </c>
      <c r="AP30" t="n">
        <v>20.8</v>
      </c>
      <c r="AQ30" t="inlineStr">
        <is>
          <t>651</t>
        </is>
      </c>
      <c r="AR30" t="n">
        <v>10.2</v>
      </c>
      <c r="AS30" t="inlineStr">
        <is>
          <t>701+</t>
        </is>
      </c>
      <c r="AT30" t="n">
        <v>1.2</v>
      </c>
      <c r="AU30" t="inlineStr">
        <is>
          <t>701+</t>
        </is>
      </c>
      <c r="AV30" t="n">
        <v>1.7</v>
      </c>
      <c r="AW30" t="inlineStr">
        <is>
          <t>701+</t>
        </is>
      </c>
      <c r="AX30" t="n">
        <v>5</v>
      </c>
      <c r="AY30" t="inlineStr">
        <is>
          <t>701+</t>
        </is>
      </c>
      <c r="AZ30" t="n">
        <v>6.1</v>
      </c>
      <c r="BA30" t="inlineStr">
        <is>
          <t>701+</t>
        </is>
      </c>
      <c r="BB30" t="n">
        <v>17.1</v>
      </c>
      <c r="BC30" t="inlineStr">
        <is>
          <t>579=</t>
        </is>
      </c>
      <c r="BD30" t="inlineStr">
        <is>
          <t>-</t>
        </is>
      </c>
      <c r="BE30" t="inlineStr">
        <is>
          <t>601-800</t>
        </is>
      </c>
      <c r="BF30" t="inlineStr">
        <is>
          <t>India</t>
        </is>
      </c>
      <c r="BG30" t="n">
        <v>28.3</v>
      </c>
      <c r="BH30" t="inlineStr">
        <is>
          <t>18.7</t>
        </is>
      </c>
      <c r="BI30" t="n">
        <v>10</v>
      </c>
      <c r="BJ30" t="n">
        <v>20.9</v>
      </c>
      <c r="BK30" t="inlineStr">
        <is>
          <t>29.6</t>
        </is>
      </c>
      <c r="BL30" t="inlineStr">
        <is>
          <t>-</t>
        </is>
      </c>
      <c r="BM30" t="inlineStr">
        <is>
          <t>11,197</t>
        </is>
      </c>
      <c r="BN30" t="n">
        <v>10.5</v>
      </c>
      <c r="BO30" t="inlineStr">
        <is>
          <t>2%</t>
        </is>
      </c>
      <c r="BP30" t="inlineStr">
        <is>
          <t>17 : 83</t>
        </is>
      </c>
      <c r="BQ30" t="n">
        <v>2016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QS+Times</t>
        </is>
      </c>
      <c r="CC30" t="n">
        <v>1100.5</v>
      </c>
      <c r="CD30" t="n">
        <v>1100.5</v>
      </c>
      <c r="CE30" t="n">
        <v>601</v>
      </c>
      <c r="CF30" t="n">
        <v>601</v>
      </c>
      <c r="CG30" t="n">
        <v>701</v>
      </c>
      <c r="CH30" t="n">
        <v>690</v>
      </c>
      <c r="CI30" t="n">
        <v>701</v>
      </c>
      <c r="CJ30" t="n">
        <v>701</v>
      </c>
      <c r="CK30" t="n">
        <v>701</v>
      </c>
      <c r="CL30" t="n">
        <v>701</v>
      </c>
      <c r="CM30" t="n">
        <v>606</v>
      </c>
      <c r="CN30" t="n">
        <v>1100.5</v>
      </c>
      <c r="CO30" t="n">
        <v>1100.5</v>
      </c>
      <c r="CP30" t="n">
        <v>601</v>
      </c>
      <c r="CQ30" t="n">
        <v>601</v>
      </c>
      <c r="CR30" t="n">
        <v>651</v>
      </c>
      <c r="CS30" t="n">
        <v>701</v>
      </c>
      <c r="CT30" t="n">
        <v>701</v>
      </c>
      <c r="CU30" t="n">
        <v>701</v>
      </c>
      <c r="CV30" t="n">
        <v>701</v>
      </c>
      <c r="CW30" t="n">
        <v>701</v>
      </c>
      <c r="CX30" t="n">
        <v>579</v>
      </c>
      <c r="CY30" t="n">
        <v>700.5</v>
      </c>
      <c r="CZ30" t="inlineStr"/>
      <c r="DA30" t="inlineStr"/>
      <c r="DB30" t="n">
        <v>10.73214285714285</v>
      </c>
      <c r="DC30" t="n">
        <v>13.14246953732687</v>
      </c>
      <c r="DD30" t="n">
        <v>10.5</v>
      </c>
      <c r="DE30" t="inlineStr">
        <is>
          <t>Times (raw ratio)</t>
        </is>
      </c>
      <c r="DF30" t="n">
        <v>2</v>
      </c>
      <c r="DG30" t="inlineStr">
        <is>
          <t>Times (raw %)</t>
        </is>
      </c>
      <c r="DH30" t="n">
        <v>10.4</v>
      </c>
      <c r="DI30" t="n">
        <v>7.388137356919875</v>
      </c>
    </row>
    <row r="31">
      <c r="A31" t="inlineStr">
        <is>
          <t>alma mater studiorum - university of bologna</t>
        </is>
      </c>
      <c r="B31" t="inlineStr">
        <is>
          <t>133</t>
        </is>
      </c>
      <c r="C31" t="inlineStr">
        <is>
          <t>154</t>
        </is>
      </c>
      <c r="D31" t="inlineStr">
        <is>
          <t>Italy</t>
        </is>
      </c>
      <c r="E31" t="inlineStr">
        <is>
          <t>Europe</t>
        </is>
      </c>
      <c r="F31" t="inlineStr">
        <is>
          <t>XL</t>
        </is>
      </c>
      <c r="G31" t="inlineStr">
        <is>
          <t>FC</t>
        </is>
      </c>
      <c r="H31" t="inlineStr">
        <is>
          <t>VH</t>
        </is>
      </c>
      <c r="I31" t="inlineStr">
        <is>
          <t>A</t>
        </is>
      </c>
      <c r="J31" t="n">
        <v>80.8</v>
      </c>
      <c r="K31" t="inlineStr">
        <is>
          <t>69</t>
        </is>
      </c>
      <c r="L31" t="n">
        <v>47.8</v>
      </c>
      <c r="M31" t="inlineStr">
        <is>
          <t>194</t>
        </is>
      </c>
      <c r="N31" t="n">
        <v>3.7</v>
      </c>
      <c r="O31" t="inlineStr">
        <is>
          <t>701+</t>
        </is>
      </c>
      <c r="P31" t="n">
        <v>46.6</v>
      </c>
      <c r="Q31" t="inlineStr">
        <is>
          <t>296</t>
        </is>
      </c>
      <c r="R31" t="n">
        <v>14.5</v>
      </c>
      <c r="S31" t="inlineStr">
        <is>
          <t>672</t>
        </is>
      </c>
      <c r="T31" t="n">
        <v>12.3</v>
      </c>
      <c r="U31" t="inlineStr">
        <is>
          <t>672</t>
        </is>
      </c>
      <c r="V31" t="n">
        <v>96</v>
      </c>
      <c r="W31" t="inlineStr">
        <is>
          <t>56</t>
        </is>
      </c>
      <c r="X31" t="n">
        <v>53.8</v>
      </c>
      <c r="Y31" t="inlineStr">
        <is>
          <t>232</t>
        </is>
      </c>
      <c r="Z31" t="n">
        <v>88.40000000000001</v>
      </c>
      <c r="AA31" t="inlineStr">
        <is>
          <t>108</t>
        </is>
      </c>
      <c r="AB31" t="n">
        <v>54.1</v>
      </c>
      <c r="AC31">
        <f>154</f>
        <v/>
      </c>
      <c r="AD31" t="inlineStr">
        <is>
          <t>167=</t>
        </is>
      </c>
      <c r="AE31" t="inlineStr">
        <is>
          <t>IT</t>
        </is>
      </c>
      <c r="AF31" t="inlineStr">
        <is>
          <t>Italy</t>
        </is>
      </c>
      <c r="AG31" t="inlineStr">
        <is>
          <t>XL</t>
        </is>
      </c>
      <c r="AH31" t="inlineStr">
        <is>
          <t>FC</t>
        </is>
      </c>
      <c r="AI31" t="inlineStr">
        <is>
          <t>VH</t>
        </is>
      </c>
      <c r="AJ31" t="n">
        <v>5</v>
      </c>
      <c r="AK31" t="inlineStr">
        <is>
          <t>A</t>
        </is>
      </c>
      <c r="AL31" t="n">
        <v>79.59999999999999</v>
      </c>
      <c r="AM31" t="inlineStr">
        <is>
          <t>73</t>
        </is>
      </c>
      <c r="AN31" t="n">
        <v>40</v>
      </c>
      <c r="AO31" t="inlineStr">
        <is>
          <t>237</t>
        </is>
      </c>
      <c r="AP31" t="n">
        <v>3.4</v>
      </c>
      <c r="AQ31" t="inlineStr">
        <is>
          <t>701+</t>
        </is>
      </c>
      <c r="AR31" t="n">
        <v>49.5</v>
      </c>
      <c r="AS31" t="inlineStr">
        <is>
          <t>267</t>
        </is>
      </c>
      <c r="AT31" t="n">
        <v>8</v>
      </c>
      <c r="AU31" t="inlineStr">
        <is>
          <t>701+</t>
        </is>
      </c>
      <c r="AV31" t="n">
        <v>10.9</v>
      </c>
      <c r="AW31" t="inlineStr">
        <is>
          <t>695</t>
        </is>
      </c>
      <c r="AX31" t="n">
        <v>91</v>
      </c>
      <c r="AY31" t="inlineStr">
        <is>
          <t>75</t>
        </is>
      </c>
      <c r="AZ31" t="n">
        <v>34.8</v>
      </c>
      <c r="BA31" t="inlineStr">
        <is>
          <t>219</t>
        </is>
      </c>
      <c r="BB31" t="n">
        <v>56.5</v>
      </c>
      <c r="BC31" t="inlineStr">
        <is>
          <t>268=</t>
        </is>
      </c>
      <c r="BD31" t="inlineStr">
        <is>
          <t>50.5</t>
        </is>
      </c>
      <c r="BE31" t="inlineStr"/>
      <c r="BF31" t="inlineStr">
        <is>
          <t>Not Reported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QS</t>
        </is>
      </c>
      <c r="CC31" t="n">
        <v>133</v>
      </c>
      <c r="CD31" t="n">
        <v>154</v>
      </c>
      <c r="CE31" t="n">
        <v>69</v>
      </c>
      <c r="CF31" t="n">
        <v>194</v>
      </c>
      <c r="CG31" t="n">
        <v>701</v>
      </c>
      <c r="CH31" t="n">
        <v>296</v>
      </c>
      <c r="CI31" t="n">
        <v>672</v>
      </c>
      <c r="CJ31" t="n">
        <v>672</v>
      </c>
      <c r="CK31" t="n">
        <v>56</v>
      </c>
      <c r="CL31" t="n">
        <v>232</v>
      </c>
      <c r="CM31" t="n">
        <v>108</v>
      </c>
      <c r="CN31" t="n">
        <v>154</v>
      </c>
      <c r="CO31" t="n">
        <v>167</v>
      </c>
      <c r="CP31" t="n">
        <v>73</v>
      </c>
      <c r="CQ31" t="n">
        <v>237</v>
      </c>
      <c r="CR31" t="n">
        <v>701</v>
      </c>
      <c r="CS31" t="n">
        <v>267</v>
      </c>
      <c r="CT31" t="n">
        <v>701</v>
      </c>
      <c r="CU31" t="n">
        <v>695</v>
      </c>
      <c r="CV31" t="n">
        <v>75</v>
      </c>
      <c r="CW31" t="n">
        <v>219</v>
      </c>
      <c r="CX31" t="n">
        <v>268</v>
      </c>
      <c r="CY31" t="inlineStr"/>
      <c r="CZ31" t="inlineStr"/>
      <c r="DA31" t="inlineStr"/>
      <c r="DB31" t="n">
        <v>90.57142857142857</v>
      </c>
      <c r="DC31" t="n">
        <v>46.6</v>
      </c>
      <c r="DD31" t="inlineStr"/>
      <c r="DE31" t="inlineStr">
        <is>
          <t>QS (score, not ratio)</t>
        </is>
      </c>
      <c r="DF31" t="inlineStr"/>
      <c r="DG31" t="inlineStr">
        <is>
          <t>QS (score, not %)</t>
        </is>
      </c>
      <c r="DH31" t="n">
        <v>80.19999999999999</v>
      </c>
      <c r="DI31" t="inlineStr"/>
    </row>
    <row r="32">
      <c r="A32" t="inlineStr">
        <is>
          <t>almaty technological university</t>
        </is>
      </c>
      <c r="B32" t="inlineStr">
        <is>
          <t>951-1000</t>
        </is>
      </c>
      <c r="C32" t="inlineStr">
        <is>
          <t>801-850</t>
        </is>
      </c>
      <c r="D32" t="inlineStr">
        <is>
          <t>Kazakhstan</t>
        </is>
      </c>
      <c r="E32" t="inlineStr">
        <is>
          <t>Asia</t>
        </is>
      </c>
      <c r="F32" t="inlineStr">
        <is>
          <t>M</t>
        </is>
      </c>
      <c r="G32" t="inlineStr">
        <is>
          <t>FO</t>
        </is>
      </c>
      <c r="H32" t="inlineStr">
        <is>
          <t>HI</t>
        </is>
      </c>
      <c r="I32" t="inlineStr">
        <is>
          <t>A</t>
        </is>
      </c>
      <c r="J32" t="n">
        <v>6.2</v>
      </c>
      <c r="K32" t="inlineStr">
        <is>
          <t>601+</t>
        </is>
      </c>
      <c r="L32" t="n">
        <v>4.2</v>
      </c>
      <c r="M32" t="inlineStr">
        <is>
          <t>601+</t>
        </is>
      </c>
      <c r="N32" t="n">
        <v>88.09999999999999</v>
      </c>
      <c r="O32" t="inlineStr">
        <is>
          <t>93</t>
        </is>
      </c>
      <c r="P32" t="n">
        <v>1</v>
      </c>
      <c r="Q32" t="inlineStr">
        <is>
          <t>701+</t>
        </is>
      </c>
      <c r="R32" t="n">
        <v>25</v>
      </c>
      <c r="S32" t="inlineStr">
        <is>
          <t>536</t>
        </is>
      </c>
      <c r="T32" t="n">
        <v>4.8</v>
      </c>
      <c r="U32" t="inlineStr">
        <is>
          <t>701+</t>
        </is>
      </c>
      <c r="V32" t="n">
        <v>2.9</v>
      </c>
      <c r="W32" t="inlineStr">
        <is>
          <t>701+</t>
        </is>
      </c>
      <c r="X32" t="n">
        <v>3.3</v>
      </c>
      <c r="Y32" t="inlineStr">
        <is>
          <t>701+</t>
        </is>
      </c>
      <c r="Z32" t="n">
        <v>1.1</v>
      </c>
      <c r="AA32" t="inlineStr">
        <is>
          <t>701+</t>
        </is>
      </c>
      <c r="AB32" t="inlineStr"/>
      <c r="AC32" t="inlineStr">
        <is>
          <t>801-850</t>
        </is>
      </c>
      <c r="AD32" t="inlineStr">
        <is>
          <t>561-570</t>
        </is>
      </c>
      <c r="AE32" t="inlineStr">
        <is>
          <t>KZ</t>
        </is>
      </c>
      <c r="AF32" t="inlineStr">
        <is>
          <t>Kazakhstan</t>
        </is>
      </c>
      <c r="AG32" t="inlineStr">
        <is>
          <t>M</t>
        </is>
      </c>
      <c r="AH32" t="inlineStr">
        <is>
          <t>FO</t>
        </is>
      </c>
      <c r="AI32" t="inlineStr">
        <is>
          <t>HI</t>
        </is>
      </c>
      <c r="AJ32" t="n">
        <v>4</v>
      </c>
      <c r="AK32" t="inlineStr">
        <is>
          <t>A</t>
        </is>
      </c>
      <c r="AL32" t="n">
        <v>5.1</v>
      </c>
      <c r="AM32" t="inlineStr">
        <is>
          <t>601+</t>
        </is>
      </c>
      <c r="AN32" t="n">
        <v>3.3</v>
      </c>
      <c r="AO32" t="inlineStr">
        <is>
          <t>601+</t>
        </is>
      </c>
      <c r="AP32" t="n">
        <v>92.09999999999999</v>
      </c>
      <c r="AQ32" t="inlineStr">
        <is>
          <t>75</t>
        </is>
      </c>
      <c r="AR32" t="n">
        <v>1</v>
      </c>
      <c r="AS32" t="inlineStr">
        <is>
          <t>701+</t>
        </is>
      </c>
      <c r="AT32" t="n">
        <v>26</v>
      </c>
      <c r="AU32" t="inlineStr">
        <is>
          <t>523</t>
        </is>
      </c>
      <c r="AV32" t="n">
        <v>5.2</v>
      </c>
      <c r="AW32" t="inlineStr">
        <is>
          <t>701+</t>
        </is>
      </c>
      <c r="AX32" t="n">
        <v>1</v>
      </c>
      <c r="AY32" t="inlineStr">
        <is>
          <t>701+</t>
        </is>
      </c>
      <c r="AZ32" t="n">
        <v>11.8</v>
      </c>
      <c r="BA32" t="inlineStr">
        <is>
          <t>701+</t>
        </is>
      </c>
      <c r="BB32" t="n">
        <v>1</v>
      </c>
      <c r="BC32" t="inlineStr">
        <is>
          <t>701+</t>
        </is>
      </c>
      <c r="BD32" t="inlineStr">
        <is>
          <t>-</t>
        </is>
      </c>
      <c r="BE32" t="inlineStr"/>
      <c r="BF32" t="inlineStr">
        <is>
          <t>Not Reported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QS</t>
        </is>
      </c>
      <c r="CC32" t="n">
        <v>975.5</v>
      </c>
      <c r="CD32" t="n">
        <v>825.5</v>
      </c>
      <c r="CE32" t="n">
        <v>601</v>
      </c>
      <c r="CF32" t="n">
        <v>601</v>
      </c>
      <c r="CG32" t="n">
        <v>93</v>
      </c>
      <c r="CH32" t="n">
        <v>701</v>
      </c>
      <c r="CI32" t="n">
        <v>536</v>
      </c>
      <c r="CJ32" t="n">
        <v>701</v>
      </c>
      <c r="CK32" t="n">
        <v>701</v>
      </c>
      <c r="CL32" t="n">
        <v>701</v>
      </c>
      <c r="CM32" t="n">
        <v>701</v>
      </c>
      <c r="CN32" t="n">
        <v>825.5</v>
      </c>
      <c r="CO32" t="n">
        <v>565.5</v>
      </c>
      <c r="CP32" t="n">
        <v>601</v>
      </c>
      <c r="CQ32" t="n">
        <v>601</v>
      </c>
      <c r="CR32" t="n">
        <v>75</v>
      </c>
      <c r="CS32" t="n">
        <v>701</v>
      </c>
      <c r="CT32" t="n">
        <v>523</v>
      </c>
      <c r="CU32" t="n">
        <v>701</v>
      </c>
      <c r="CV32" t="n">
        <v>701</v>
      </c>
      <c r="CW32" t="n">
        <v>701</v>
      </c>
      <c r="CX32" t="n">
        <v>701</v>
      </c>
      <c r="CY32" t="inlineStr"/>
      <c r="CZ32" t="inlineStr"/>
      <c r="DA32" t="inlineStr"/>
      <c r="DB32" t="n">
        <v>30.39285714285714</v>
      </c>
      <c r="DC32" t="n">
        <v>1</v>
      </c>
      <c r="DD32" t="inlineStr"/>
      <c r="DE32" t="inlineStr">
        <is>
          <t>QS (score, not ratio)</t>
        </is>
      </c>
      <c r="DF32" t="inlineStr"/>
      <c r="DG32" t="inlineStr">
        <is>
          <t>QS (score, not %)</t>
        </is>
      </c>
      <c r="DH32" t="n">
        <v>5.65</v>
      </c>
      <c r="DI32" t="inlineStr"/>
    </row>
    <row r="33">
      <c r="A33" t="inlineStr">
        <is>
          <t>altai state university</t>
        </is>
      </c>
      <c r="B33" t="inlineStr">
        <is>
          <t>741-750</t>
        </is>
      </c>
      <c r="C33" t="inlineStr">
        <is>
          <t>701-710</t>
        </is>
      </c>
      <c r="D33" t="inlineStr">
        <is>
          <t>Russia</t>
        </is>
      </c>
      <c r="E33" t="inlineStr">
        <is>
          <t>Europe</t>
        </is>
      </c>
      <c r="F33" t="inlineStr">
        <is>
          <t>M</t>
        </is>
      </c>
      <c r="G33" t="inlineStr">
        <is>
          <t>FO</t>
        </is>
      </c>
      <c r="H33" t="inlineStr">
        <is>
          <t>VH</t>
        </is>
      </c>
      <c r="I33" t="inlineStr">
        <is>
          <t>A</t>
        </is>
      </c>
      <c r="J33" t="n">
        <v>11.7</v>
      </c>
      <c r="K33" t="inlineStr">
        <is>
          <t>601+</t>
        </is>
      </c>
      <c r="L33" t="n">
        <v>3.3</v>
      </c>
      <c r="M33" t="inlineStr">
        <is>
          <t>601+</t>
        </is>
      </c>
      <c r="N33" t="n">
        <v>87.5</v>
      </c>
      <c r="O33" t="inlineStr">
        <is>
          <t>97</t>
        </is>
      </c>
      <c r="P33" t="n">
        <v>1.4</v>
      </c>
      <c r="Q33" t="inlineStr">
        <is>
          <t>701+</t>
        </is>
      </c>
      <c r="R33" t="n">
        <v>6.3</v>
      </c>
      <c r="S33" t="inlineStr">
        <is>
          <t>701+</t>
        </is>
      </c>
      <c r="T33" t="n">
        <v>60</v>
      </c>
      <c r="U33" t="inlineStr">
        <is>
          <t>246</t>
        </is>
      </c>
      <c r="V33" t="n">
        <v>18.8</v>
      </c>
      <c r="W33" t="inlineStr">
        <is>
          <t>701+</t>
        </is>
      </c>
      <c r="X33" t="n">
        <v>1.9</v>
      </c>
      <c r="Y33" t="inlineStr">
        <is>
          <t>701+</t>
        </is>
      </c>
      <c r="Z33" t="n">
        <v>10.1</v>
      </c>
      <c r="AA33" t="inlineStr">
        <is>
          <t>661=</t>
        </is>
      </c>
      <c r="AB33" t="inlineStr"/>
      <c r="AC33" t="inlineStr">
        <is>
          <t>701-710</t>
        </is>
      </c>
      <c r="AD33" t="inlineStr">
        <is>
          <t>521-530</t>
        </is>
      </c>
      <c r="AE33" t="inlineStr">
        <is>
          <t>RU</t>
        </is>
      </c>
      <c r="AF33" t="inlineStr">
        <is>
          <t>Russia</t>
        </is>
      </c>
      <c r="AG33" t="inlineStr">
        <is>
          <t>M</t>
        </is>
      </c>
      <c r="AH33" t="inlineStr">
        <is>
          <t>FO</t>
        </is>
      </c>
      <c r="AI33" t="inlineStr">
        <is>
          <t>VH</t>
        </is>
      </c>
      <c r="AJ33" t="n">
        <v>4</v>
      </c>
      <c r="AK33" t="inlineStr">
        <is>
          <t>A</t>
        </is>
      </c>
      <c r="AL33" t="n">
        <v>10</v>
      </c>
      <c r="AM33" t="inlineStr">
        <is>
          <t>601+</t>
        </is>
      </c>
      <c r="AN33" t="n">
        <v>3.7</v>
      </c>
      <c r="AO33" t="inlineStr">
        <is>
          <t>601+</t>
        </is>
      </c>
      <c r="AP33" t="n">
        <v>84.40000000000001</v>
      </c>
      <c r="AQ33" t="inlineStr">
        <is>
          <t>110</t>
        </is>
      </c>
      <c r="AR33" t="n">
        <v>1.4</v>
      </c>
      <c r="AS33" t="inlineStr">
        <is>
          <t>701+</t>
        </is>
      </c>
      <c r="AT33" t="n">
        <v>6.7</v>
      </c>
      <c r="AU33" t="inlineStr">
        <is>
          <t>701+</t>
        </is>
      </c>
      <c r="AV33" t="n">
        <v>69.90000000000001</v>
      </c>
      <c r="AW33" t="inlineStr">
        <is>
          <t>212</t>
        </is>
      </c>
      <c r="AX33" t="n">
        <v>1</v>
      </c>
      <c r="AY33" t="inlineStr">
        <is>
          <t>701+</t>
        </is>
      </c>
      <c r="AZ33" t="n">
        <v>7.6</v>
      </c>
      <c r="BA33" t="inlineStr">
        <is>
          <t>701+</t>
        </is>
      </c>
      <c r="BB33" t="n">
        <v>6.1</v>
      </c>
      <c r="BC33" t="inlineStr">
        <is>
          <t>701+</t>
        </is>
      </c>
      <c r="BD33" t="inlineStr">
        <is>
          <t>-</t>
        </is>
      </c>
      <c r="BE33" t="inlineStr"/>
      <c r="BF33" t="inlineStr">
        <is>
          <t>Not Reported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QS</t>
        </is>
      </c>
      <c r="CC33" t="n">
        <v>745.5</v>
      </c>
      <c r="CD33" t="n">
        <v>705.5</v>
      </c>
      <c r="CE33" t="n">
        <v>601</v>
      </c>
      <c r="CF33" t="n">
        <v>601</v>
      </c>
      <c r="CG33" t="n">
        <v>97</v>
      </c>
      <c r="CH33" t="n">
        <v>701</v>
      </c>
      <c r="CI33" t="n">
        <v>701</v>
      </c>
      <c r="CJ33" t="n">
        <v>246</v>
      </c>
      <c r="CK33" t="n">
        <v>701</v>
      </c>
      <c r="CL33" t="n">
        <v>701</v>
      </c>
      <c r="CM33" t="n">
        <v>661</v>
      </c>
      <c r="CN33" t="n">
        <v>705.5</v>
      </c>
      <c r="CO33" t="n">
        <v>525.5</v>
      </c>
      <c r="CP33" t="n">
        <v>601</v>
      </c>
      <c r="CQ33" t="n">
        <v>601</v>
      </c>
      <c r="CR33" t="n">
        <v>110</v>
      </c>
      <c r="CS33" t="n">
        <v>701</v>
      </c>
      <c r="CT33" t="n">
        <v>701</v>
      </c>
      <c r="CU33" t="n">
        <v>212</v>
      </c>
      <c r="CV33" t="n">
        <v>701</v>
      </c>
      <c r="CW33" t="n">
        <v>701</v>
      </c>
      <c r="CX33" t="n">
        <v>701</v>
      </c>
      <c r="CY33" t="inlineStr"/>
      <c r="CZ33" t="inlineStr"/>
      <c r="DA33" t="inlineStr"/>
      <c r="DB33" t="n">
        <v>46.82142857142857</v>
      </c>
      <c r="DC33" t="n">
        <v>1.4</v>
      </c>
      <c r="DD33" t="inlineStr"/>
      <c r="DE33" t="inlineStr">
        <is>
          <t>QS (score, not ratio)</t>
        </is>
      </c>
      <c r="DF33" t="inlineStr"/>
      <c r="DG33" t="inlineStr">
        <is>
          <t>QS (score, not %)</t>
        </is>
      </c>
      <c r="DH33" t="n">
        <v>10.85</v>
      </c>
      <c r="DI33" t="inlineStr"/>
    </row>
    <row r="34">
      <c r="A34" t="inlineStr">
        <is>
          <t>american university</t>
        </is>
      </c>
      <c r="B34" t="inlineStr">
        <is>
          <t>711-720</t>
        </is>
      </c>
      <c r="C34" t="inlineStr">
        <is>
          <t>791-800</t>
        </is>
      </c>
      <c r="D34" t="inlineStr">
        <is>
          <t>United States</t>
        </is>
      </c>
      <c r="E34" t="inlineStr">
        <is>
          <t>Americas</t>
        </is>
      </c>
      <c r="F34" t="inlineStr">
        <is>
          <t>M</t>
        </is>
      </c>
      <c r="G34" t="inlineStr">
        <is>
          <t>CO</t>
        </is>
      </c>
      <c r="H34" t="inlineStr">
        <is>
          <t>VH</t>
        </is>
      </c>
      <c r="I34" t="inlineStr">
        <is>
          <t>B</t>
        </is>
      </c>
      <c r="J34" t="n">
        <v>16.2</v>
      </c>
      <c r="K34" t="inlineStr">
        <is>
          <t>550</t>
        </is>
      </c>
      <c r="L34" t="n">
        <v>29.3</v>
      </c>
      <c r="M34" t="inlineStr">
        <is>
          <t>321</t>
        </is>
      </c>
      <c r="N34" t="n">
        <v>32.9</v>
      </c>
      <c r="O34" t="inlineStr">
        <is>
          <t>479</t>
        </is>
      </c>
      <c r="P34" t="n">
        <v>4.3</v>
      </c>
      <c r="Q34" t="inlineStr">
        <is>
          <t>701+</t>
        </is>
      </c>
      <c r="R34" t="n">
        <v>8</v>
      </c>
      <c r="S34" t="inlineStr">
        <is>
          <t>701+</t>
        </is>
      </c>
      <c r="T34" t="n">
        <v>19.4</v>
      </c>
      <c r="U34" t="inlineStr">
        <is>
          <t>554</t>
        </is>
      </c>
      <c r="V34" t="n">
        <v>30.6</v>
      </c>
      <c r="W34" t="inlineStr">
        <is>
          <t>701+</t>
        </is>
      </c>
      <c r="X34" t="n">
        <v>40.5</v>
      </c>
      <c r="Y34" t="inlineStr">
        <is>
          <t>315</t>
        </is>
      </c>
      <c r="Z34" t="n">
        <v>4.8</v>
      </c>
      <c r="AA34" t="inlineStr">
        <is>
          <t>701+</t>
        </is>
      </c>
      <c r="AB34" t="inlineStr"/>
      <c r="AC34" t="inlineStr">
        <is>
          <t>791-800</t>
        </is>
      </c>
      <c r="AD34" t="inlineStr">
        <is>
          <t>701-750</t>
        </is>
      </c>
      <c r="AE34" t="inlineStr">
        <is>
          <t>US</t>
        </is>
      </c>
      <c r="AF34" t="inlineStr">
        <is>
          <t>United States</t>
        </is>
      </c>
      <c r="AG34" t="inlineStr">
        <is>
          <t>M</t>
        </is>
      </c>
      <c r="AH34" t="inlineStr">
        <is>
          <t>CO</t>
        </is>
      </c>
      <c r="AI34" t="inlineStr">
        <is>
          <t>HI</t>
        </is>
      </c>
      <c r="AJ34" t="n">
        <v>5</v>
      </c>
      <c r="AK34" t="inlineStr">
        <is>
          <t>B</t>
        </is>
      </c>
      <c r="AL34" t="n">
        <v>16.2</v>
      </c>
      <c r="AM34" t="inlineStr">
        <is>
          <t>542</t>
        </is>
      </c>
      <c r="AN34" t="n">
        <v>22.8</v>
      </c>
      <c r="AO34" t="inlineStr">
        <is>
          <t>418</t>
        </is>
      </c>
      <c r="AP34" t="n">
        <v>30</v>
      </c>
      <c r="AQ34" t="inlineStr">
        <is>
          <t>522</t>
        </is>
      </c>
      <c r="AR34" t="n">
        <v>4.1</v>
      </c>
      <c r="AS34" t="inlineStr">
        <is>
          <t>701+</t>
        </is>
      </c>
      <c r="AT34" t="n">
        <v>3</v>
      </c>
      <c r="AU34" t="inlineStr">
        <is>
          <t>701+</t>
        </is>
      </c>
      <c r="AV34" t="n">
        <v>15.6</v>
      </c>
      <c r="AW34" t="inlineStr">
        <is>
          <t>610</t>
        </is>
      </c>
      <c r="AX34" t="n">
        <v>1.2</v>
      </c>
      <c r="AY34" t="inlineStr">
        <is>
          <t>701+</t>
        </is>
      </c>
      <c r="AZ34" t="n">
        <v>33.3</v>
      </c>
      <c r="BA34" t="inlineStr">
        <is>
          <t>231</t>
        </is>
      </c>
      <c r="BB34" t="n">
        <v>3</v>
      </c>
      <c r="BC34" t="inlineStr">
        <is>
          <t>701+</t>
        </is>
      </c>
      <c r="BD34" t="inlineStr">
        <is>
          <t>-</t>
        </is>
      </c>
      <c r="BE34" t="inlineStr">
        <is>
          <t>401-500</t>
        </is>
      </c>
      <c r="BF34" t="inlineStr">
        <is>
          <t>United States of America</t>
        </is>
      </c>
      <c r="BG34" t="n">
        <v>42.2</v>
      </c>
      <c r="BH34" t="inlineStr">
        <is>
          <t>28.9</t>
        </is>
      </c>
      <c r="BI34" t="n">
        <v>16.5</v>
      </c>
      <c r="BJ34" t="n">
        <v>41.1</v>
      </c>
      <c r="BK34" t="inlineStr">
        <is>
          <t>35.9</t>
        </is>
      </c>
      <c r="BL34" t="inlineStr">
        <is>
          <t>-</t>
        </is>
      </c>
      <c r="BM34" t="inlineStr">
        <is>
          <t>11,604</t>
        </is>
      </c>
      <c r="BN34" t="n">
        <v>12</v>
      </c>
      <c r="BO34" t="inlineStr">
        <is>
          <t>12%</t>
        </is>
      </c>
      <c r="BP34" t="inlineStr">
        <is>
          <t>60 : 40</t>
        </is>
      </c>
      <c r="BQ34" t="n">
        <v>2016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QS+Times</t>
        </is>
      </c>
      <c r="CC34" t="n">
        <v>715.5</v>
      </c>
      <c r="CD34" t="n">
        <v>795.5</v>
      </c>
      <c r="CE34" t="n">
        <v>550</v>
      </c>
      <c r="CF34" t="n">
        <v>321</v>
      </c>
      <c r="CG34" t="n">
        <v>479</v>
      </c>
      <c r="CH34" t="n">
        <v>701</v>
      </c>
      <c r="CI34" t="n">
        <v>701</v>
      </c>
      <c r="CJ34" t="n">
        <v>554</v>
      </c>
      <c r="CK34" t="n">
        <v>701</v>
      </c>
      <c r="CL34" t="n">
        <v>315</v>
      </c>
      <c r="CM34" t="n">
        <v>701</v>
      </c>
      <c r="CN34" t="n">
        <v>795.5</v>
      </c>
      <c r="CO34" t="n">
        <v>725.5</v>
      </c>
      <c r="CP34" t="n">
        <v>542</v>
      </c>
      <c r="CQ34" t="n">
        <v>418</v>
      </c>
      <c r="CR34" t="n">
        <v>522</v>
      </c>
      <c r="CS34" t="n">
        <v>701</v>
      </c>
      <c r="CT34" t="n">
        <v>701</v>
      </c>
      <c r="CU34" t="n">
        <v>610</v>
      </c>
      <c r="CV34" t="n">
        <v>701</v>
      </c>
      <c r="CW34" t="n">
        <v>231</v>
      </c>
      <c r="CX34" t="n">
        <v>701</v>
      </c>
      <c r="CY34" t="n">
        <v>450.5</v>
      </c>
      <c r="CZ34" t="inlineStr"/>
      <c r="DA34" t="inlineStr"/>
      <c r="DB34" t="n">
        <v>42.35204993362606</v>
      </c>
      <c r="DC34" t="n">
        <v>19.6121801542197</v>
      </c>
      <c r="DD34" t="n">
        <v>12</v>
      </c>
      <c r="DE34" t="inlineStr">
        <is>
          <t>Times (raw ratio)</t>
        </is>
      </c>
      <c r="DF34" t="n">
        <v>12</v>
      </c>
      <c r="DG34" t="inlineStr">
        <is>
          <t>Times (raw %)</t>
        </is>
      </c>
      <c r="DH34" t="n">
        <v>16.2</v>
      </c>
      <c r="DI34" t="n">
        <v>14.15192507804371</v>
      </c>
    </row>
    <row r="35">
      <c r="A35" t="inlineStr">
        <is>
          <t>american university in dubai</t>
        </is>
      </c>
      <c r="B35" t="inlineStr">
        <is>
          <t>621-630</t>
        </is>
      </c>
      <c r="C35" t="inlineStr">
        <is>
          <t>601-610</t>
        </is>
      </c>
      <c r="D35" t="inlineStr">
        <is>
          <t>United Arab Emirates</t>
        </is>
      </c>
      <c r="E35" t="inlineStr">
        <is>
          <t>Asia</t>
        </is>
      </c>
      <c r="F35" t="inlineStr">
        <is>
          <t>S</t>
        </is>
      </c>
      <c r="G35" t="inlineStr">
        <is>
          <t>FO</t>
        </is>
      </c>
      <c r="H35" t="inlineStr">
        <is>
          <t>HI</t>
        </is>
      </c>
      <c r="I35" t="inlineStr">
        <is>
          <t>C</t>
        </is>
      </c>
      <c r="J35" t="n">
        <v>10.3</v>
      </c>
      <c r="K35" t="inlineStr">
        <is>
          <t>601+</t>
        </is>
      </c>
      <c r="L35" t="n">
        <v>16.9</v>
      </c>
      <c r="M35" t="inlineStr">
        <is>
          <t>506</t>
        </is>
      </c>
      <c r="N35" t="n">
        <v>25.2</v>
      </c>
      <c r="O35" t="inlineStr">
        <is>
          <t>590</t>
        </is>
      </c>
      <c r="P35" t="n">
        <v>1.9</v>
      </c>
      <c r="Q35" t="inlineStr">
        <is>
          <t>701+</t>
        </is>
      </c>
      <c r="R35" t="n">
        <v>100</v>
      </c>
      <c r="S35" t="inlineStr">
        <is>
          <t>81</t>
        </is>
      </c>
      <c r="T35" t="n">
        <v>100</v>
      </c>
      <c r="U35" t="inlineStr">
        <is>
          <t>2</t>
        </is>
      </c>
      <c r="V35" t="n">
        <v>4.5</v>
      </c>
      <c r="W35" t="inlineStr">
        <is>
          <t>701+</t>
        </is>
      </c>
      <c r="X35" t="n">
        <v>41.3</v>
      </c>
      <c r="Y35" t="inlineStr">
        <is>
          <t>310</t>
        </is>
      </c>
      <c r="Z35" t="n">
        <v>1</v>
      </c>
      <c r="AA35" t="inlineStr">
        <is>
          <t>701+</t>
        </is>
      </c>
      <c r="AB35" t="inlineStr"/>
      <c r="AC35" t="inlineStr">
        <is>
          <t>601-610</t>
        </is>
      </c>
      <c r="AD35" t="inlineStr">
        <is>
          <t>651-700</t>
        </is>
      </c>
      <c r="AE35" t="inlineStr">
        <is>
          <t>AE</t>
        </is>
      </c>
      <c r="AF35" t="inlineStr">
        <is>
          <t>United Arab Emirates</t>
        </is>
      </c>
      <c r="AG35" t="inlineStr">
        <is>
          <t>S</t>
        </is>
      </c>
      <c r="AH35" t="inlineStr">
        <is>
          <t>FO</t>
        </is>
      </c>
      <c r="AI35" t="inlineStr">
        <is>
          <t>HI</t>
        </is>
      </c>
      <c r="AJ35" t="n">
        <v>3</v>
      </c>
      <c r="AK35" t="inlineStr">
        <is>
          <t>C</t>
        </is>
      </c>
      <c r="AL35" t="n">
        <v>9.800000000000001</v>
      </c>
      <c r="AM35" t="inlineStr">
        <is>
          <t>601+</t>
        </is>
      </c>
      <c r="AN35" t="n">
        <v>16.8</v>
      </c>
      <c r="AO35" t="inlineStr">
        <is>
          <t>513</t>
        </is>
      </c>
      <c r="AP35" t="n">
        <v>20.4</v>
      </c>
      <c r="AQ35" t="inlineStr">
        <is>
          <t>657</t>
        </is>
      </c>
      <c r="AR35" t="n">
        <v>1.9</v>
      </c>
      <c r="AS35" t="inlineStr">
        <is>
          <t>701+</t>
        </is>
      </c>
      <c r="AT35" t="n">
        <v>100</v>
      </c>
      <c r="AU35" t="inlineStr">
        <is>
          <t>3</t>
        </is>
      </c>
      <c r="AV35" t="n">
        <v>100</v>
      </c>
      <c r="AW35" t="inlineStr">
        <is>
          <t>8</t>
        </is>
      </c>
      <c r="AX35" t="n">
        <v>1</v>
      </c>
      <c r="AY35" t="inlineStr">
        <is>
          <t>701+</t>
        </is>
      </c>
      <c r="AZ35" t="n">
        <v>37.3</v>
      </c>
      <c r="BA35" t="inlineStr">
        <is>
          <t>195</t>
        </is>
      </c>
      <c r="BB35" t="n">
        <v>1</v>
      </c>
      <c r="BC35" t="inlineStr">
        <is>
          <t>701+</t>
        </is>
      </c>
      <c r="BD35" t="inlineStr">
        <is>
          <t>-</t>
        </is>
      </c>
      <c r="BE35" t="inlineStr"/>
      <c r="BF35" t="inlineStr">
        <is>
          <t>Not Reported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QS</t>
        </is>
      </c>
      <c r="CC35" t="n">
        <v>625.5</v>
      </c>
      <c r="CD35" t="n">
        <v>605.5</v>
      </c>
      <c r="CE35" t="n">
        <v>601</v>
      </c>
      <c r="CF35" t="n">
        <v>506</v>
      </c>
      <c r="CG35" t="n">
        <v>590</v>
      </c>
      <c r="CH35" t="n">
        <v>701</v>
      </c>
      <c r="CI35" t="n">
        <v>81</v>
      </c>
      <c r="CJ35" t="n">
        <v>2</v>
      </c>
      <c r="CK35" t="n">
        <v>701</v>
      </c>
      <c r="CL35" t="n">
        <v>310</v>
      </c>
      <c r="CM35" t="n">
        <v>701</v>
      </c>
      <c r="CN35" t="n">
        <v>605.5</v>
      </c>
      <c r="CO35" t="n">
        <v>675.5</v>
      </c>
      <c r="CP35" t="n">
        <v>601</v>
      </c>
      <c r="CQ35" t="n">
        <v>513</v>
      </c>
      <c r="CR35" t="n">
        <v>657</v>
      </c>
      <c r="CS35" t="n">
        <v>701</v>
      </c>
      <c r="CT35" t="n">
        <v>3</v>
      </c>
      <c r="CU35" t="n">
        <v>8</v>
      </c>
      <c r="CV35" t="n">
        <v>701</v>
      </c>
      <c r="CW35" t="n">
        <v>195</v>
      </c>
      <c r="CX35" t="n">
        <v>701</v>
      </c>
      <c r="CY35" t="inlineStr"/>
      <c r="CZ35" t="inlineStr"/>
      <c r="DA35" t="inlineStr"/>
      <c r="DB35" t="n">
        <v>55.39285714285715</v>
      </c>
      <c r="DC35" t="n">
        <v>1.9</v>
      </c>
      <c r="DD35" t="inlineStr"/>
      <c r="DE35" t="inlineStr">
        <is>
          <t>QS (score, not ratio)</t>
        </is>
      </c>
      <c r="DF35" t="inlineStr"/>
      <c r="DG35" t="inlineStr">
        <is>
          <t>QS (score, not %)</t>
        </is>
      </c>
      <c r="DH35" t="n">
        <v>10.05</v>
      </c>
      <c r="DI35" t="inlineStr"/>
    </row>
    <row r="36">
      <c r="A36" t="inlineStr">
        <is>
          <t>american university of beirut</t>
        </is>
      </c>
      <c r="B36" t="inlineStr"/>
      <c r="C36" t="inlineStr"/>
      <c r="D36" t="inlineStr">
        <is>
          <t>Not Reported</t>
        </is>
      </c>
      <c r="E36" t="inlineStr">
        <is>
          <t>Not Reported</t>
        </is>
      </c>
      <c r="F36" t="inlineStr">
        <is>
          <t>Not Reported</t>
        </is>
      </c>
      <c r="G36" t="inlineStr">
        <is>
          <t>Not Reported</t>
        </is>
      </c>
      <c r="H36" t="inlineStr"/>
      <c r="I36" t="inlineStr">
        <is>
          <t>Not Reported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Not Reported</t>
        </is>
      </c>
      <c r="AF36" t="inlineStr">
        <is>
          <t>Not Reported</t>
        </is>
      </c>
      <c r="AG36" t="inlineStr">
        <is>
          <t>Not Reported</t>
        </is>
      </c>
      <c r="AH36" t="inlineStr">
        <is>
          <t>Not Reported</t>
        </is>
      </c>
      <c r="AI36" t="inlineStr"/>
      <c r="AJ36" t="inlineStr"/>
      <c r="AK36" t="inlineStr">
        <is>
          <t>Not Reported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501-600</t>
        </is>
      </c>
      <c r="BF36" t="inlineStr">
        <is>
          <t>Lebanon</t>
        </is>
      </c>
      <c r="BG36" t="n">
        <v>27.7</v>
      </c>
      <c r="BH36" t="inlineStr">
        <is>
          <t>93.0</t>
        </is>
      </c>
      <c r="BI36" t="n">
        <v>11.2</v>
      </c>
      <c r="BJ36" t="n">
        <v>31.9</v>
      </c>
      <c r="BK36" t="inlineStr">
        <is>
          <t>-</t>
        </is>
      </c>
      <c r="BL36" t="inlineStr">
        <is>
          <t>-</t>
        </is>
      </c>
      <c r="BM36" t="inlineStr">
        <is>
          <t>7,695</t>
        </is>
      </c>
      <c r="BN36" t="n">
        <v>8.9</v>
      </c>
      <c r="BO36" t="inlineStr">
        <is>
          <t>25%</t>
        </is>
      </c>
      <c r="BP36" t="inlineStr">
        <is>
          <t>51 : 49</t>
        </is>
      </c>
      <c r="BQ36" t="n">
        <v>2016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Times</t>
        </is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n">
        <v>550.5</v>
      </c>
      <c r="CZ36" t="inlineStr"/>
      <c r="DA36" t="inlineStr"/>
      <c r="DB36" t="n">
        <v>21.44388849177984</v>
      </c>
      <c r="DC36" t="n">
        <v>19.85485556121955</v>
      </c>
      <c r="DD36" t="n">
        <v>8.9</v>
      </c>
      <c r="DE36" t="inlineStr">
        <is>
          <t>Times (raw ratio)</t>
        </is>
      </c>
      <c r="DF36" t="n">
        <v>25</v>
      </c>
      <c r="DG36" t="inlineStr">
        <is>
          <t>Times (raw %)</t>
        </is>
      </c>
      <c r="DH36" t="inlineStr"/>
      <c r="DI36" t="n">
        <v>8.636836628511967</v>
      </c>
    </row>
    <row r="37">
      <c r="A37" t="inlineStr">
        <is>
          <t>american university of beirut (aub)</t>
        </is>
      </c>
      <c r="B37" t="inlineStr">
        <is>
          <t>250</t>
        </is>
      </c>
      <c r="C37" t="inlineStr">
        <is>
          <t>226</t>
        </is>
      </c>
      <c r="D37" t="inlineStr">
        <is>
          <t>Lebanon</t>
        </is>
      </c>
      <c r="E37" t="inlineStr">
        <is>
          <t>Asia</t>
        </is>
      </c>
      <c r="F37" t="inlineStr">
        <is>
          <t>M</t>
        </is>
      </c>
      <c r="G37" t="inlineStr">
        <is>
          <t>FC</t>
        </is>
      </c>
      <c r="H37" t="inlineStr">
        <is>
          <t>VH</t>
        </is>
      </c>
      <c r="I37" t="inlineStr">
        <is>
          <t>B</t>
        </is>
      </c>
      <c r="J37" t="n">
        <v>28.6</v>
      </c>
      <c r="K37" t="inlineStr">
        <is>
          <t>307</t>
        </is>
      </c>
      <c r="L37" t="n">
        <v>29.5</v>
      </c>
      <c r="M37" t="inlineStr">
        <is>
          <t>315</t>
        </is>
      </c>
      <c r="N37" t="n">
        <v>48.5</v>
      </c>
      <c r="O37" t="inlineStr">
        <is>
          <t>322</t>
        </is>
      </c>
      <c r="P37" t="n">
        <v>28.9</v>
      </c>
      <c r="Q37" t="inlineStr">
        <is>
          <t>449</t>
        </is>
      </c>
      <c r="R37" t="n">
        <v>63.2</v>
      </c>
      <c r="S37" t="inlineStr">
        <is>
          <t>310</t>
        </is>
      </c>
      <c r="T37" t="n">
        <v>37</v>
      </c>
      <c r="U37" t="inlineStr">
        <is>
          <t>379</t>
        </is>
      </c>
      <c r="V37" t="n">
        <v>73.09999999999999</v>
      </c>
      <c r="W37" t="inlineStr">
        <is>
          <t>438</t>
        </is>
      </c>
      <c r="X37" t="n">
        <v>97</v>
      </c>
      <c r="Y37" t="inlineStr">
        <is>
          <t>35</t>
        </is>
      </c>
      <c r="Z37" t="n">
        <v>80.5</v>
      </c>
      <c r="AA37" t="inlineStr">
        <is>
          <t>152=</t>
        </is>
      </c>
      <c r="AB37" t="n">
        <v>40.6</v>
      </c>
      <c r="AC37">
        <f>226</f>
        <v/>
      </c>
      <c r="AD37" t="inlineStr">
        <is>
          <t>252</t>
        </is>
      </c>
      <c r="AE37" t="inlineStr">
        <is>
          <t>LB</t>
        </is>
      </c>
      <c r="AF37" t="inlineStr">
        <is>
          <t>Lebanon</t>
        </is>
      </c>
      <c r="AG37" t="inlineStr">
        <is>
          <t>M</t>
        </is>
      </c>
      <c r="AH37" t="inlineStr">
        <is>
          <t>FC</t>
        </is>
      </c>
      <c r="AI37" t="inlineStr">
        <is>
          <t>VH</t>
        </is>
      </c>
      <c r="AJ37" t="n">
        <v>5</v>
      </c>
      <c r="AK37" t="inlineStr">
        <is>
          <t>B</t>
        </is>
      </c>
      <c r="AL37" t="n">
        <v>27.6</v>
      </c>
      <c r="AM37" t="inlineStr">
        <is>
          <t>316</t>
        </is>
      </c>
      <c r="AN37" t="n">
        <v>41.6</v>
      </c>
      <c r="AO37" t="inlineStr">
        <is>
          <t>225</t>
        </is>
      </c>
      <c r="AP37" t="n">
        <v>57.3</v>
      </c>
      <c r="AQ37" t="inlineStr">
        <is>
          <t>254</t>
        </is>
      </c>
      <c r="AR37" t="n">
        <v>24.2</v>
      </c>
      <c r="AS37" t="inlineStr">
        <is>
          <t>499</t>
        </is>
      </c>
      <c r="AT37" t="n">
        <v>67.8</v>
      </c>
      <c r="AU37" t="inlineStr">
        <is>
          <t>288</t>
        </is>
      </c>
      <c r="AV37" t="n">
        <v>46.8</v>
      </c>
      <c r="AW37" t="inlineStr">
        <is>
          <t>310</t>
        </is>
      </c>
      <c r="AX37" t="n">
        <v>35.6</v>
      </c>
      <c r="AY37" t="inlineStr">
        <is>
          <t>415</t>
        </is>
      </c>
      <c r="AZ37" t="n">
        <v>88.5</v>
      </c>
      <c r="BA37" t="inlineStr">
        <is>
          <t>40</t>
        </is>
      </c>
      <c r="BB37" t="n">
        <v>93.2</v>
      </c>
      <c r="BC37" t="inlineStr">
        <is>
          <t>70=</t>
        </is>
      </c>
      <c r="BD37" t="inlineStr">
        <is>
          <t>41.9</t>
        </is>
      </c>
      <c r="BE37" t="inlineStr"/>
      <c r="BF37" t="inlineStr">
        <is>
          <t>Not Reported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QS</t>
        </is>
      </c>
      <c r="CC37" t="n">
        <v>250</v>
      </c>
      <c r="CD37" t="n">
        <v>226</v>
      </c>
      <c r="CE37" t="n">
        <v>307</v>
      </c>
      <c r="CF37" t="n">
        <v>315</v>
      </c>
      <c r="CG37" t="n">
        <v>322</v>
      </c>
      <c r="CH37" t="n">
        <v>449</v>
      </c>
      <c r="CI37" t="n">
        <v>310</v>
      </c>
      <c r="CJ37" t="n">
        <v>379</v>
      </c>
      <c r="CK37" t="n">
        <v>438</v>
      </c>
      <c r="CL37" t="n">
        <v>35</v>
      </c>
      <c r="CM37" t="n">
        <v>152</v>
      </c>
      <c r="CN37" t="n">
        <v>226</v>
      </c>
      <c r="CO37" t="n">
        <v>252</v>
      </c>
      <c r="CP37" t="n">
        <v>316</v>
      </c>
      <c r="CQ37" t="n">
        <v>225</v>
      </c>
      <c r="CR37" t="n">
        <v>254</v>
      </c>
      <c r="CS37" t="n">
        <v>499</v>
      </c>
      <c r="CT37" t="n">
        <v>288</v>
      </c>
      <c r="CU37" t="n">
        <v>310</v>
      </c>
      <c r="CV37" t="n">
        <v>415</v>
      </c>
      <c r="CW37" t="n">
        <v>40</v>
      </c>
      <c r="CX37" t="n">
        <v>70</v>
      </c>
      <c r="CY37" t="inlineStr"/>
      <c r="CZ37" t="inlineStr"/>
      <c r="DA37" t="inlineStr"/>
      <c r="DB37" t="n">
        <v>82.21428571428572</v>
      </c>
      <c r="DC37" t="n">
        <v>28.9</v>
      </c>
      <c r="DD37" t="inlineStr"/>
      <c r="DE37" t="inlineStr">
        <is>
          <t>QS (score, not ratio)</t>
        </is>
      </c>
      <c r="DF37" t="inlineStr"/>
      <c r="DG37" t="inlineStr">
        <is>
          <t>QS (score, not %)</t>
        </is>
      </c>
      <c r="DH37" t="n">
        <v>28.1</v>
      </c>
      <c r="DI37" t="inlineStr"/>
    </row>
    <row r="38">
      <c r="A38" t="inlineStr">
        <is>
          <t>american university of ras al khaimah ( aurak )</t>
        </is>
      </c>
      <c r="B38" t="inlineStr">
        <is>
          <t>485</t>
        </is>
      </c>
      <c r="C38" t="inlineStr"/>
      <c r="D38" t="inlineStr">
        <is>
          <t>United Arab Emirates</t>
        </is>
      </c>
      <c r="E38" t="inlineStr">
        <is>
          <t>Asia</t>
        </is>
      </c>
      <c r="F38" t="inlineStr">
        <is>
          <t>S</t>
        </is>
      </c>
      <c r="G38" t="inlineStr">
        <is>
          <t>FO</t>
        </is>
      </c>
      <c r="H38" t="inlineStr">
        <is>
          <t>VH</t>
        </is>
      </c>
      <c r="I38" t="inlineStr">
        <is>
          <t>A</t>
        </is>
      </c>
      <c r="J38" t="n">
        <v>4.6</v>
      </c>
      <c r="K38" t="inlineStr">
        <is>
          <t>601+</t>
        </is>
      </c>
      <c r="L38" t="n">
        <v>3.3</v>
      </c>
      <c r="M38" t="inlineStr">
        <is>
          <t>601+</t>
        </is>
      </c>
      <c r="N38" t="n">
        <v>35.5</v>
      </c>
      <c r="O38" t="inlineStr">
        <is>
          <t>446</t>
        </is>
      </c>
      <c r="P38" t="n">
        <v>46.8</v>
      </c>
      <c r="Q38" t="inlineStr">
        <is>
          <t>293</t>
        </is>
      </c>
      <c r="R38" t="n">
        <v>100</v>
      </c>
      <c r="S38" t="inlineStr">
        <is>
          <t>10</t>
        </is>
      </c>
      <c r="T38" t="n">
        <v>100</v>
      </c>
      <c r="U38" t="inlineStr">
        <is>
          <t>15</t>
        </is>
      </c>
      <c r="V38" t="n">
        <v>15.4</v>
      </c>
      <c r="W38" t="inlineStr">
        <is>
          <t>701+</t>
        </is>
      </c>
      <c r="X38" t="n">
        <v>4.1</v>
      </c>
      <c r="Y38" t="inlineStr">
        <is>
          <t>701+</t>
        </is>
      </c>
      <c r="Z38" t="n">
        <v>1.1</v>
      </c>
      <c r="AA38" t="inlineStr">
        <is>
          <t>701+</t>
        </is>
      </c>
      <c r="AB38" t="n">
        <v>24.8</v>
      </c>
      <c r="AC38" t="inlineStr"/>
      <c r="AD38" t="inlineStr"/>
      <c r="AE38" t="inlineStr">
        <is>
          <t>Not Reported</t>
        </is>
      </c>
      <c r="AF38" t="inlineStr">
        <is>
          <t>Not Reported</t>
        </is>
      </c>
      <c r="AG38" t="inlineStr">
        <is>
          <t>Not Reported</t>
        </is>
      </c>
      <c r="AH38" t="inlineStr">
        <is>
          <t>Not Reported</t>
        </is>
      </c>
      <c r="AI38" t="inlineStr"/>
      <c r="AJ38" t="inlineStr"/>
      <c r="AK38" t="inlineStr">
        <is>
          <t>Not Reported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Not Reported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QS</t>
        </is>
      </c>
      <c r="CC38" t="n">
        <v>485</v>
      </c>
      <c r="CD38" t="inlineStr"/>
      <c r="CE38" t="n">
        <v>601</v>
      </c>
      <c r="CF38" t="n">
        <v>601</v>
      </c>
      <c r="CG38" t="n">
        <v>446</v>
      </c>
      <c r="CH38" t="n">
        <v>293</v>
      </c>
      <c r="CI38" t="n">
        <v>10</v>
      </c>
      <c r="CJ38" t="n">
        <v>15</v>
      </c>
      <c r="CK38" t="n">
        <v>701</v>
      </c>
      <c r="CL38" t="n">
        <v>701</v>
      </c>
      <c r="CM38" t="n">
        <v>701</v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n">
        <v>65.42857142857143</v>
      </c>
      <c r="DC38" t="n">
        <v>46.8</v>
      </c>
      <c r="DD38" t="inlineStr"/>
      <c r="DE38" t="inlineStr">
        <is>
          <t>QS (score, not ratio)</t>
        </is>
      </c>
      <c r="DF38" t="inlineStr"/>
      <c r="DG38" t="inlineStr">
        <is>
          <t>QS (score, not %)</t>
        </is>
      </c>
      <c r="DH38" t="n">
        <v>4.6</v>
      </c>
      <c r="DI38" t="inlineStr"/>
    </row>
    <row r="39">
      <c r="A39" t="inlineStr">
        <is>
          <t>american university of sharjah</t>
        </is>
      </c>
      <c r="B39" t="inlineStr">
        <is>
          <t>332</t>
        </is>
      </c>
      <c r="C39" t="inlineStr">
        <is>
          <t>364</t>
        </is>
      </c>
      <c r="D39" t="inlineStr">
        <is>
          <t>United Arab Emirates</t>
        </is>
      </c>
      <c r="E39" t="inlineStr">
        <is>
          <t>Asia</t>
        </is>
      </c>
      <c r="F39" t="inlineStr">
        <is>
          <t>M</t>
        </is>
      </c>
      <c r="G39" t="inlineStr">
        <is>
          <t>CO</t>
        </is>
      </c>
      <c r="H39" t="inlineStr">
        <is>
          <t>VH</t>
        </is>
      </c>
      <c r="I39" t="inlineStr">
        <is>
          <t>B</t>
        </is>
      </c>
      <c r="J39" t="n">
        <v>20.9</v>
      </c>
      <c r="K39" t="inlineStr">
        <is>
          <t>421</t>
        </is>
      </c>
      <c r="L39" t="n">
        <v>38.6</v>
      </c>
      <c r="M39" t="inlineStr">
        <is>
          <t>245</t>
        </is>
      </c>
      <c r="N39" t="n">
        <v>19.1</v>
      </c>
      <c r="O39" t="inlineStr">
        <is>
          <t>696</t>
        </is>
      </c>
      <c r="P39" t="n">
        <v>23.9</v>
      </c>
      <c r="Q39" t="inlineStr">
        <is>
          <t>511</t>
        </is>
      </c>
      <c r="R39" t="n">
        <v>100</v>
      </c>
      <c r="S39" t="inlineStr">
        <is>
          <t>3</t>
        </is>
      </c>
      <c r="T39" t="n">
        <v>100</v>
      </c>
      <c r="U39" t="inlineStr">
        <is>
          <t>8</t>
        </is>
      </c>
      <c r="V39" t="n">
        <v>48.1</v>
      </c>
      <c r="W39" t="inlineStr">
        <is>
          <t>701+</t>
        </is>
      </c>
      <c r="X39" t="n">
        <v>48</v>
      </c>
      <c r="Y39" t="inlineStr">
        <is>
          <t>267</t>
        </is>
      </c>
      <c r="Z39" t="n">
        <v>16.5</v>
      </c>
      <c r="AA39" t="inlineStr">
        <is>
          <t>567=</t>
        </is>
      </c>
      <c r="AB39" t="n">
        <v>33.6</v>
      </c>
      <c r="AC39">
        <f>364</f>
        <v/>
      </c>
      <c r="AD39" t="inlineStr">
        <is>
          <t>369=</t>
        </is>
      </c>
      <c r="AE39" t="inlineStr">
        <is>
          <t>AE</t>
        </is>
      </c>
      <c r="AF39" t="inlineStr">
        <is>
          <t>United Arab Emirates</t>
        </is>
      </c>
      <c r="AG39" t="inlineStr">
        <is>
          <t>S</t>
        </is>
      </c>
      <c r="AH39" t="inlineStr">
        <is>
          <t>CO</t>
        </is>
      </c>
      <c r="AI39" t="inlineStr">
        <is>
          <t>VH</t>
        </is>
      </c>
      <c r="AJ39" t="n">
        <v>3</v>
      </c>
      <c r="AK39" t="inlineStr">
        <is>
          <t>B</t>
        </is>
      </c>
      <c r="AL39" t="n">
        <v>20</v>
      </c>
      <c r="AM39" t="inlineStr">
        <is>
          <t>438</t>
        </is>
      </c>
      <c r="AN39" t="n">
        <v>39.1</v>
      </c>
      <c r="AO39" t="inlineStr">
        <is>
          <t>243</t>
        </is>
      </c>
      <c r="AP39" t="n">
        <v>20.7</v>
      </c>
      <c r="AQ39" t="inlineStr">
        <is>
          <t>653</t>
        </is>
      </c>
      <c r="AR39" t="n">
        <v>20</v>
      </c>
      <c r="AS39" t="inlineStr">
        <is>
          <t>559</t>
        </is>
      </c>
      <c r="AT39" t="n">
        <v>100</v>
      </c>
      <c r="AU39" t="inlineStr">
        <is>
          <t>2</t>
        </is>
      </c>
      <c r="AV39" t="n">
        <v>100</v>
      </c>
      <c r="AW39" t="inlineStr">
        <is>
          <t>6</t>
        </is>
      </c>
      <c r="AX39" t="n">
        <v>6.4</v>
      </c>
      <c r="AY39" t="inlineStr">
        <is>
          <t>701+</t>
        </is>
      </c>
      <c r="AZ39" t="n">
        <v>36.9</v>
      </c>
      <c r="BA39" t="inlineStr">
        <is>
          <t>202</t>
        </is>
      </c>
      <c r="BB39" t="n">
        <v>3</v>
      </c>
      <c r="BC39" t="inlineStr">
        <is>
          <t>701+</t>
        </is>
      </c>
      <c r="BD39" t="inlineStr">
        <is>
          <t>30.3</t>
        </is>
      </c>
      <c r="BE39" t="inlineStr">
        <is>
          <t>601-800</t>
        </is>
      </c>
      <c r="BF39" t="inlineStr">
        <is>
          <t>United Arab Emirates</t>
        </is>
      </c>
      <c r="BG39" t="n">
        <v>12.4</v>
      </c>
      <c r="BH39" t="inlineStr">
        <is>
          <t>95.6</t>
        </is>
      </c>
      <c r="BI39" t="n">
        <v>10.6</v>
      </c>
      <c r="BJ39" t="n">
        <v>13.3</v>
      </c>
      <c r="BK39" t="inlineStr">
        <is>
          <t>33.3</t>
        </is>
      </c>
      <c r="BL39" t="inlineStr">
        <is>
          <t>-</t>
        </is>
      </c>
      <c r="BM39" t="inlineStr">
        <is>
          <t>5,226</t>
        </is>
      </c>
      <c r="BN39" t="n">
        <v>14.1</v>
      </c>
      <c r="BO39" t="inlineStr">
        <is>
          <t>82%</t>
        </is>
      </c>
      <c r="BP39" t="inlineStr">
        <is>
          <t>48 : 52</t>
        </is>
      </c>
      <c r="BQ39" t="n">
        <v>2016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QS+Times</t>
        </is>
      </c>
      <c r="CC39" t="n">
        <v>332</v>
      </c>
      <c r="CD39" t="n">
        <v>364</v>
      </c>
      <c r="CE39" t="n">
        <v>421</v>
      </c>
      <c r="CF39" t="n">
        <v>245</v>
      </c>
      <c r="CG39" t="n">
        <v>696</v>
      </c>
      <c r="CH39" t="n">
        <v>511</v>
      </c>
      <c r="CI39" t="n">
        <v>3</v>
      </c>
      <c r="CJ39" t="n">
        <v>8</v>
      </c>
      <c r="CK39" t="n">
        <v>701</v>
      </c>
      <c r="CL39" t="n">
        <v>267</v>
      </c>
      <c r="CM39" t="n">
        <v>567</v>
      </c>
      <c r="CN39" t="n">
        <v>364</v>
      </c>
      <c r="CO39" t="n">
        <v>369</v>
      </c>
      <c r="CP39" t="n">
        <v>438</v>
      </c>
      <c r="CQ39" t="n">
        <v>243</v>
      </c>
      <c r="CR39" t="n">
        <v>653</v>
      </c>
      <c r="CS39" t="n">
        <v>559</v>
      </c>
      <c r="CT39" t="n">
        <v>2</v>
      </c>
      <c r="CU39" t="n">
        <v>6</v>
      </c>
      <c r="CV39" t="n">
        <v>701</v>
      </c>
      <c r="CW39" t="n">
        <v>202</v>
      </c>
      <c r="CX39" t="n">
        <v>701</v>
      </c>
      <c r="CY39" t="n">
        <v>700.5</v>
      </c>
      <c r="CZ39" t="inlineStr"/>
      <c r="DA39" t="inlineStr"/>
      <c r="DB39" t="n">
        <v>38.17857142857143</v>
      </c>
      <c r="DC39" t="n">
        <v>14.71981685182299</v>
      </c>
      <c r="DD39" t="n">
        <v>14.1</v>
      </c>
      <c r="DE39" t="inlineStr">
        <is>
          <t>Times (raw ratio)</t>
        </is>
      </c>
      <c r="DF39" t="n">
        <v>82</v>
      </c>
      <c r="DG39" t="inlineStr">
        <is>
          <t>Times (raw %)</t>
        </is>
      </c>
      <c r="DH39" t="n">
        <v>20.45</v>
      </c>
      <c r="DI39" t="n">
        <v>8.012486992715921</v>
      </c>
    </row>
    <row r="40">
      <c r="A40" t="inlineStr">
        <is>
          <t>american university of the middle east</t>
        </is>
      </c>
      <c r="B40" t="inlineStr">
        <is>
          <t>611-620</t>
        </is>
      </c>
      <c r="C40" t="inlineStr">
        <is>
          <t>671-680</t>
        </is>
      </c>
      <c r="D40" t="inlineStr">
        <is>
          <t>Kuwait</t>
        </is>
      </c>
      <c r="E40" t="inlineStr">
        <is>
          <t>Asia</t>
        </is>
      </c>
      <c r="F40" t="inlineStr">
        <is>
          <t>M</t>
        </is>
      </c>
      <c r="G40" t="inlineStr">
        <is>
          <t>SP</t>
        </is>
      </c>
      <c r="H40" t="inlineStr">
        <is>
          <t>HI</t>
        </is>
      </c>
      <c r="I40" t="inlineStr">
        <is>
          <t>C</t>
        </is>
      </c>
      <c r="J40" t="n">
        <v>23.1</v>
      </c>
      <c r="K40" t="inlineStr">
        <is>
          <t>388</t>
        </is>
      </c>
      <c r="L40" t="n">
        <v>21.6</v>
      </c>
      <c r="M40" t="inlineStr">
        <is>
          <t>428</t>
        </is>
      </c>
      <c r="N40" t="n">
        <v>19.7</v>
      </c>
      <c r="O40" t="inlineStr">
        <is>
          <t>682</t>
        </is>
      </c>
      <c r="P40" t="n">
        <v>3.7</v>
      </c>
      <c r="Q40" t="inlineStr">
        <is>
          <t>701+</t>
        </is>
      </c>
      <c r="R40" t="n">
        <v>100</v>
      </c>
      <c r="S40" t="inlineStr">
        <is>
          <t>7</t>
        </is>
      </c>
      <c r="T40" t="n">
        <v>23</v>
      </c>
      <c r="U40" t="inlineStr">
        <is>
          <t>501</t>
        </is>
      </c>
      <c r="V40" t="n">
        <v>35.1</v>
      </c>
      <c r="W40" t="inlineStr">
        <is>
          <t>701+</t>
        </is>
      </c>
      <c r="X40" t="n">
        <v>5.1</v>
      </c>
      <c r="Y40" t="inlineStr">
        <is>
          <t>701+</t>
        </is>
      </c>
      <c r="Z40" t="n">
        <v>3.5</v>
      </c>
      <c r="AA40" t="inlineStr">
        <is>
          <t>701+</t>
        </is>
      </c>
      <c r="AB40" t="inlineStr"/>
      <c r="AC40" t="inlineStr">
        <is>
          <t>671-680</t>
        </is>
      </c>
      <c r="AD40" t="inlineStr">
        <is>
          <t>701-750</t>
        </is>
      </c>
      <c r="AE40" t="inlineStr">
        <is>
          <t>KW</t>
        </is>
      </c>
      <c r="AF40" t="inlineStr">
        <is>
          <t>Kuwait</t>
        </is>
      </c>
      <c r="AG40" t="inlineStr">
        <is>
          <t>M</t>
        </is>
      </c>
      <c r="AH40" t="inlineStr">
        <is>
          <t>SP</t>
        </is>
      </c>
      <c r="AI40" t="inlineStr"/>
      <c r="AJ40" t="n">
        <v>2</v>
      </c>
      <c r="AK40" t="inlineStr">
        <is>
          <t>C</t>
        </is>
      </c>
      <c r="AL40" t="n">
        <v>17.7</v>
      </c>
      <c r="AM40" t="inlineStr">
        <is>
          <t>504</t>
        </is>
      </c>
      <c r="AN40" t="n">
        <v>18</v>
      </c>
      <c r="AO40" t="inlineStr">
        <is>
          <t>487</t>
        </is>
      </c>
      <c r="AP40" t="n">
        <v>17.8</v>
      </c>
      <c r="AQ40" t="inlineStr">
        <is>
          <t>701+</t>
        </is>
      </c>
      <c r="AR40" t="n">
        <v>3.3</v>
      </c>
      <c r="AS40" t="inlineStr">
        <is>
          <t>701+</t>
        </is>
      </c>
      <c r="AT40" t="n">
        <v>100</v>
      </c>
      <c r="AU40" t="inlineStr">
        <is>
          <t>6</t>
        </is>
      </c>
      <c r="AV40" t="n">
        <v>25</v>
      </c>
      <c r="AW40" t="inlineStr">
        <is>
          <t>474</t>
        </is>
      </c>
      <c r="AX40" t="n">
        <v>1.3</v>
      </c>
      <c r="AY40" t="inlineStr">
        <is>
          <t>701+</t>
        </is>
      </c>
      <c r="AZ40" t="n">
        <v>12.7</v>
      </c>
      <c r="BA40" t="inlineStr">
        <is>
          <t>680</t>
        </is>
      </c>
      <c r="BB40" t="n">
        <v>1.1</v>
      </c>
      <c r="BC40" t="inlineStr">
        <is>
          <t>701+</t>
        </is>
      </c>
      <c r="BD40" t="inlineStr">
        <is>
          <t>-</t>
        </is>
      </c>
      <c r="BE40" t="inlineStr"/>
      <c r="BF40" t="inlineStr">
        <is>
          <t>Not Reported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QS</t>
        </is>
      </c>
      <c r="CC40" t="n">
        <v>615.5</v>
      </c>
      <c r="CD40" t="n">
        <v>675.5</v>
      </c>
      <c r="CE40" t="n">
        <v>388</v>
      </c>
      <c r="CF40" t="n">
        <v>428</v>
      </c>
      <c r="CG40" t="n">
        <v>682</v>
      </c>
      <c r="CH40" t="n">
        <v>701</v>
      </c>
      <c r="CI40" t="n">
        <v>7</v>
      </c>
      <c r="CJ40" t="n">
        <v>501</v>
      </c>
      <c r="CK40" t="n">
        <v>701</v>
      </c>
      <c r="CL40" t="n">
        <v>701</v>
      </c>
      <c r="CM40" t="n">
        <v>701</v>
      </c>
      <c r="CN40" t="n">
        <v>675.5</v>
      </c>
      <c r="CO40" t="n">
        <v>725.5</v>
      </c>
      <c r="CP40" t="n">
        <v>504</v>
      </c>
      <c r="CQ40" t="n">
        <v>487</v>
      </c>
      <c r="CR40" t="n">
        <v>701</v>
      </c>
      <c r="CS40" t="n">
        <v>701</v>
      </c>
      <c r="CT40" t="n">
        <v>6</v>
      </c>
      <c r="CU40" t="n">
        <v>474</v>
      </c>
      <c r="CV40" t="n">
        <v>701</v>
      </c>
      <c r="CW40" t="n">
        <v>680</v>
      </c>
      <c r="CX40" t="n">
        <v>701</v>
      </c>
      <c r="CY40" t="inlineStr"/>
      <c r="CZ40" t="inlineStr"/>
      <c r="DA40" t="inlineStr"/>
      <c r="DB40" t="n">
        <v>56.10714285714285</v>
      </c>
      <c r="DC40" t="n">
        <v>3.7</v>
      </c>
      <c r="DD40" t="inlineStr"/>
      <c r="DE40" t="inlineStr">
        <is>
          <t>QS (score, not ratio)</t>
        </is>
      </c>
      <c r="DF40" t="inlineStr"/>
      <c r="DG40" t="inlineStr">
        <is>
          <t>QS (score, not %)</t>
        </is>
      </c>
      <c r="DH40" t="n">
        <v>20.4</v>
      </c>
      <c r="DI40" t="inlineStr"/>
    </row>
    <row r="41">
      <c r="A41" t="inlineStr">
        <is>
          <t>amirkabir university of technology</t>
        </is>
      </c>
      <c r="B41" t="inlineStr">
        <is>
          <t>403</t>
        </is>
      </c>
      <c r="C41" t="inlineStr">
        <is>
          <t>375</t>
        </is>
      </c>
      <c r="D41" t="inlineStr">
        <is>
          <t>Iran, Islamic Republic of</t>
        </is>
      </c>
      <c r="E41" t="inlineStr">
        <is>
          <t>Asia</t>
        </is>
      </c>
      <c r="F41" t="inlineStr">
        <is>
          <t>M</t>
        </is>
      </c>
      <c r="G41" t="inlineStr">
        <is>
          <t>FO</t>
        </is>
      </c>
      <c r="H41" t="inlineStr">
        <is>
          <t>VH</t>
        </is>
      </c>
      <c r="I41" t="inlineStr">
        <is>
          <t>A</t>
        </is>
      </c>
      <c r="J41" t="n">
        <v>5.2</v>
      </c>
      <c r="K41" t="inlineStr">
        <is>
          <t>601+</t>
        </is>
      </c>
      <c r="L41" t="n">
        <v>20.5</v>
      </c>
      <c r="M41" t="inlineStr">
        <is>
          <t>445</t>
        </is>
      </c>
      <c r="N41" t="n">
        <v>4.6</v>
      </c>
      <c r="O41" t="inlineStr">
        <is>
          <t>701+</t>
        </is>
      </c>
      <c r="P41" t="n">
        <v>100</v>
      </c>
      <c r="Q41" t="inlineStr">
        <is>
          <t>7</t>
        </is>
      </c>
      <c r="R41" t="n">
        <v>24.6</v>
      </c>
      <c r="S41" t="inlineStr">
        <is>
          <t>543</t>
        </is>
      </c>
      <c r="T41" t="n">
        <v>2.8</v>
      </c>
      <c r="U41" t="inlineStr">
        <is>
          <t>701+</t>
        </is>
      </c>
      <c r="V41" t="n">
        <v>70.2</v>
      </c>
      <c r="W41" t="inlineStr">
        <is>
          <t>483</t>
        </is>
      </c>
      <c r="X41" t="n">
        <v>5.8</v>
      </c>
      <c r="Y41" t="inlineStr">
        <is>
          <t>701+</t>
        </is>
      </c>
      <c r="Z41" t="n">
        <v>1.6</v>
      </c>
      <c r="AA41" t="inlineStr">
        <is>
          <t>701+</t>
        </is>
      </c>
      <c r="AB41" t="n">
        <v>29.5</v>
      </c>
      <c r="AC41">
        <f>375</f>
        <v/>
      </c>
      <c r="AD41" t="inlineStr">
        <is>
          <t>443=</t>
        </is>
      </c>
      <c r="AE41" t="inlineStr">
        <is>
          <t>IR</t>
        </is>
      </c>
      <c r="AF41" t="inlineStr">
        <is>
          <t>Iran, Islamic Republic of</t>
        </is>
      </c>
      <c r="AG41" t="inlineStr">
        <is>
          <t>M</t>
        </is>
      </c>
      <c r="AH41" t="inlineStr">
        <is>
          <t>FO</t>
        </is>
      </c>
      <c r="AI41" t="inlineStr">
        <is>
          <t>VH</t>
        </is>
      </c>
      <c r="AJ41" t="n">
        <v>4</v>
      </c>
      <c r="AK41" t="inlineStr">
        <is>
          <t>A</t>
        </is>
      </c>
      <c r="AL41" t="n">
        <v>4.1</v>
      </c>
      <c r="AM41" t="inlineStr">
        <is>
          <t>601+</t>
        </is>
      </c>
      <c r="AN41" t="n">
        <v>33.4</v>
      </c>
      <c r="AO41" t="inlineStr">
        <is>
          <t>295</t>
        </is>
      </c>
      <c r="AP41" t="n">
        <v>5.1</v>
      </c>
      <c r="AQ41" t="inlineStr">
        <is>
          <t>701+</t>
        </is>
      </c>
      <c r="AR41" t="n">
        <v>99.8</v>
      </c>
      <c r="AS41" t="inlineStr">
        <is>
          <t>13</t>
        </is>
      </c>
      <c r="AT41" t="n">
        <v>15.9</v>
      </c>
      <c r="AU41" t="inlineStr">
        <is>
          <t>652</t>
        </is>
      </c>
      <c r="AV41" t="n">
        <v>2.8</v>
      </c>
      <c r="AW41" t="inlineStr">
        <is>
          <t>701+</t>
        </is>
      </c>
      <c r="AX41" t="n">
        <v>9.5</v>
      </c>
      <c r="AY41" t="inlineStr">
        <is>
          <t>681</t>
        </is>
      </c>
      <c r="AZ41" t="n">
        <v>10.3</v>
      </c>
      <c r="BA41" t="inlineStr">
        <is>
          <t>701+</t>
        </is>
      </c>
      <c r="BB41" t="n">
        <v>16.5</v>
      </c>
      <c r="BC41" t="inlineStr">
        <is>
          <t>586=</t>
        </is>
      </c>
      <c r="BD41" t="inlineStr">
        <is>
          <t>29.5</t>
        </is>
      </c>
      <c r="BE41" t="inlineStr">
        <is>
          <t>501-600</t>
        </is>
      </c>
      <c r="BF41" t="inlineStr">
        <is>
          <t>Iran</t>
        </is>
      </c>
      <c r="BG41" t="n">
        <v>24.5</v>
      </c>
      <c r="BH41" t="inlineStr">
        <is>
          <t>7.7</t>
        </is>
      </c>
      <c r="BI41" t="n">
        <v>25.7</v>
      </c>
      <c r="BJ41" t="n">
        <v>34.8</v>
      </c>
      <c r="BK41" t="inlineStr">
        <is>
          <t>55.7</t>
        </is>
      </c>
      <c r="BL41" t="inlineStr">
        <is>
          <t>-</t>
        </is>
      </c>
      <c r="BM41" t="inlineStr">
        <is>
          <t>14,080</t>
        </is>
      </c>
      <c r="BN41" t="n">
        <v>25.6</v>
      </c>
      <c r="BO41" t="inlineStr">
        <is>
          <t>1%</t>
        </is>
      </c>
      <c r="BP41" t="inlineStr">
        <is>
          <t>34 : 66</t>
        </is>
      </c>
      <c r="BQ41" t="n">
        <v>2016</v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QS+Times</t>
        </is>
      </c>
      <c r="CC41" t="n">
        <v>403</v>
      </c>
      <c r="CD41" t="n">
        <v>375</v>
      </c>
      <c r="CE41" t="n">
        <v>601</v>
      </c>
      <c r="CF41" t="n">
        <v>445</v>
      </c>
      <c r="CG41" t="n">
        <v>701</v>
      </c>
      <c r="CH41" t="n">
        <v>7</v>
      </c>
      <c r="CI41" t="n">
        <v>543</v>
      </c>
      <c r="CJ41" t="n">
        <v>701</v>
      </c>
      <c r="CK41" t="n">
        <v>483</v>
      </c>
      <c r="CL41" t="n">
        <v>701</v>
      </c>
      <c r="CM41" t="n">
        <v>701</v>
      </c>
      <c r="CN41" t="n">
        <v>375</v>
      </c>
      <c r="CO41" t="n">
        <v>443</v>
      </c>
      <c r="CP41" t="n">
        <v>601</v>
      </c>
      <c r="CQ41" t="n">
        <v>295</v>
      </c>
      <c r="CR41" t="n">
        <v>701</v>
      </c>
      <c r="CS41" t="n">
        <v>13</v>
      </c>
      <c r="CT41" t="n">
        <v>652</v>
      </c>
      <c r="CU41" t="n">
        <v>701</v>
      </c>
      <c r="CV41" t="n">
        <v>681</v>
      </c>
      <c r="CW41" t="n">
        <v>701</v>
      </c>
      <c r="CX41" t="n">
        <v>586</v>
      </c>
      <c r="CY41" t="n">
        <v>550.5</v>
      </c>
      <c r="CZ41" t="inlineStr"/>
      <c r="DA41" t="inlineStr"/>
      <c r="DB41" t="n">
        <v>46.36480138874706</v>
      </c>
      <c r="DC41" t="n">
        <v>52.57779444208055</v>
      </c>
      <c r="DD41" t="n">
        <v>25.6</v>
      </c>
      <c r="DE41" t="inlineStr">
        <is>
          <t>Times (raw ratio)</t>
        </is>
      </c>
      <c r="DF41" t="n">
        <v>1</v>
      </c>
      <c r="DG41" t="inlineStr">
        <is>
          <t>Times (raw %)</t>
        </is>
      </c>
      <c r="DH41" t="n">
        <v>4.65</v>
      </c>
      <c r="DI41" t="n">
        <v>23.72528616024974</v>
      </c>
    </row>
    <row r="42">
      <c r="A42" t="inlineStr">
        <is>
          <t>amity university</t>
        </is>
      </c>
      <c r="B42" t="inlineStr">
        <is>
          <t>1001-1200</t>
        </is>
      </c>
      <c r="C42" t="inlineStr">
        <is>
          <t>1001-1200</t>
        </is>
      </c>
      <c r="D42" t="inlineStr">
        <is>
          <t>India</t>
        </is>
      </c>
      <c r="E42" t="inlineStr">
        <is>
          <t>Asia</t>
        </is>
      </c>
      <c r="F42" t="inlineStr">
        <is>
          <t>L</t>
        </is>
      </c>
      <c r="G42" t="inlineStr">
        <is>
          <t>CO</t>
        </is>
      </c>
      <c r="H42" t="inlineStr">
        <is>
          <t>VH</t>
        </is>
      </c>
      <c r="I42" t="inlineStr">
        <is>
          <t>B</t>
        </is>
      </c>
      <c r="J42" t="n">
        <v>9.800000000000001</v>
      </c>
      <c r="K42" t="inlineStr">
        <is>
          <t>601+</t>
        </is>
      </c>
      <c r="L42" t="n">
        <v>10.6</v>
      </c>
      <c r="M42" t="inlineStr">
        <is>
          <t>601+</t>
        </is>
      </c>
      <c r="N42" t="n">
        <v>10.7</v>
      </c>
      <c r="O42" t="inlineStr">
        <is>
          <t>701+</t>
        </is>
      </c>
      <c r="P42" t="n">
        <v>7.1</v>
      </c>
      <c r="Q42" t="inlineStr">
        <is>
          <t>701+</t>
        </is>
      </c>
      <c r="R42" t="n">
        <v>3.7</v>
      </c>
      <c r="S42" t="inlineStr">
        <is>
          <t>701+</t>
        </is>
      </c>
      <c r="T42" t="n">
        <v>21.1</v>
      </c>
      <c r="U42" t="inlineStr">
        <is>
          <t>527</t>
        </is>
      </c>
      <c r="V42" t="n">
        <v>61.5</v>
      </c>
      <c r="W42" t="inlineStr">
        <is>
          <t>609</t>
        </is>
      </c>
      <c r="X42" t="n">
        <v>4.1</v>
      </c>
      <c r="Y42" t="inlineStr">
        <is>
          <t>701+</t>
        </is>
      </c>
      <c r="Z42" t="n">
        <v>10.8</v>
      </c>
      <c r="AA42" t="inlineStr">
        <is>
          <t>650=</t>
        </is>
      </c>
      <c r="AB42" t="inlineStr"/>
      <c r="AC42" t="inlineStr">
        <is>
          <t>1001-1200</t>
        </is>
      </c>
      <c r="AD42" t="inlineStr">
        <is>
          <t>1001-1200</t>
        </is>
      </c>
      <c r="AE42" t="inlineStr">
        <is>
          <t>IN</t>
        </is>
      </c>
      <c r="AF42" t="inlineStr">
        <is>
          <t>India</t>
        </is>
      </c>
      <c r="AG42" t="inlineStr">
        <is>
          <t>L</t>
        </is>
      </c>
      <c r="AH42" t="inlineStr">
        <is>
          <t>CO</t>
        </is>
      </c>
      <c r="AI42" t="inlineStr">
        <is>
          <t>VH</t>
        </is>
      </c>
      <c r="AJ42" t="n">
        <v>2</v>
      </c>
      <c r="AK42" t="inlineStr">
        <is>
          <t>B</t>
        </is>
      </c>
      <c r="AL42" t="n">
        <v>8.5</v>
      </c>
      <c r="AM42" t="inlineStr">
        <is>
          <t>601+</t>
        </is>
      </c>
      <c r="AN42" t="n">
        <v>7.6</v>
      </c>
      <c r="AO42" t="inlineStr">
        <is>
          <t>601+</t>
        </is>
      </c>
      <c r="AP42" t="n">
        <v>10.6</v>
      </c>
      <c r="AQ42" t="inlineStr">
        <is>
          <t>701+</t>
        </is>
      </c>
      <c r="AR42" t="n">
        <v>5.9</v>
      </c>
      <c r="AS42" t="inlineStr">
        <is>
          <t>701+</t>
        </is>
      </c>
      <c r="AT42" t="n">
        <v>3.8</v>
      </c>
      <c r="AU42" t="inlineStr">
        <is>
          <t>701+</t>
        </is>
      </c>
      <c r="AV42" t="n">
        <v>21.8</v>
      </c>
      <c r="AW42" t="inlineStr">
        <is>
          <t>519</t>
        </is>
      </c>
      <c r="AX42" t="n">
        <v>22.4</v>
      </c>
      <c r="AY42" t="inlineStr">
        <is>
          <t>524</t>
        </is>
      </c>
      <c r="AZ42" t="n">
        <v>9.1</v>
      </c>
      <c r="BA42" t="inlineStr">
        <is>
          <t>701+</t>
        </is>
      </c>
      <c r="BB42" t="n">
        <v>1.9</v>
      </c>
      <c r="BC42" t="inlineStr">
        <is>
          <t>701+</t>
        </is>
      </c>
      <c r="BD42" t="inlineStr">
        <is>
          <t>-</t>
        </is>
      </c>
      <c r="BE42" t="inlineStr"/>
      <c r="BF42" t="inlineStr">
        <is>
          <t>Not Reported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QS</t>
        </is>
      </c>
      <c r="CC42" t="n">
        <v>1100.5</v>
      </c>
      <c r="CD42" t="n">
        <v>1100.5</v>
      </c>
      <c r="CE42" t="n">
        <v>601</v>
      </c>
      <c r="CF42" t="n">
        <v>601</v>
      </c>
      <c r="CG42" t="n">
        <v>701</v>
      </c>
      <c r="CH42" t="n">
        <v>701</v>
      </c>
      <c r="CI42" t="n">
        <v>701</v>
      </c>
      <c r="CJ42" t="n">
        <v>527</v>
      </c>
      <c r="CK42" t="n">
        <v>609</v>
      </c>
      <c r="CL42" t="n">
        <v>701</v>
      </c>
      <c r="CM42" t="n">
        <v>650</v>
      </c>
      <c r="CN42" t="n">
        <v>1100.5</v>
      </c>
      <c r="CO42" t="n">
        <v>1100.5</v>
      </c>
      <c r="CP42" t="n">
        <v>601</v>
      </c>
      <c r="CQ42" t="n">
        <v>601</v>
      </c>
      <c r="CR42" t="n">
        <v>701</v>
      </c>
      <c r="CS42" t="n">
        <v>701</v>
      </c>
      <c r="CT42" t="n">
        <v>701</v>
      </c>
      <c r="CU42" t="n">
        <v>519</v>
      </c>
      <c r="CV42" t="n">
        <v>524</v>
      </c>
      <c r="CW42" t="n">
        <v>701</v>
      </c>
      <c r="CX42" t="n">
        <v>701</v>
      </c>
      <c r="CY42" t="inlineStr"/>
      <c r="CZ42" t="inlineStr"/>
      <c r="DA42" t="inlineStr"/>
      <c r="DB42" t="n">
        <v>21.46428571428571</v>
      </c>
      <c r="DC42" t="n">
        <v>7.1</v>
      </c>
      <c r="DD42" t="inlineStr"/>
      <c r="DE42" t="inlineStr">
        <is>
          <t>QS (score, not ratio)</t>
        </is>
      </c>
      <c r="DF42" t="inlineStr"/>
      <c r="DG42" t="inlineStr">
        <is>
          <t>QS (score, not %)</t>
        </is>
      </c>
      <c r="DH42" t="n">
        <v>9.15</v>
      </c>
      <c r="DI42" t="inlineStr"/>
    </row>
    <row r="43">
      <c r="A43" t="inlineStr">
        <is>
          <t>amrita university</t>
        </is>
      </c>
      <c r="B43" t="inlineStr"/>
      <c r="C43" t="inlineStr"/>
      <c r="D43" t="inlineStr">
        <is>
          <t>Not Reported</t>
        </is>
      </c>
      <c r="E43" t="inlineStr">
        <is>
          <t>Not Reported</t>
        </is>
      </c>
      <c r="F43" t="inlineStr">
        <is>
          <t>Not Reported</t>
        </is>
      </c>
      <c r="G43" t="inlineStr">
        <is>
          <t>Not Reported</t>
        </is>
      </c>
      <c r="H43" t="inlineStr"/>
      <c r="I43" t="inlineStr">
        <is>
          <t>Not Reported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Not Reported</t>
        </is>
      </c>
      <c r="AF43" t="inlineStr">
        <is>
          <t>Not Reported</t>
        </is>
      </c>
      <c r="AG43" t="inlineStr">
        <is>
          <t>Not Reported</t>
        </is>
      </c>
      <c r="AH43" t="inlineStr">
        <is>
          <t>Not Reported</t>
        </is>
      </c>
      <c r="AI43" t="inlineStr"/>
      <c r="AJ43" t="inlineStr"/>
      <c r="AK43" t="inlineStr">
        <is>
          <t>Not Reported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601-800</t>
        </is>
      </c>
      <c r="BF43" t="inlineStr">
        <is>
          <t>India</t>
        </is>
      </c>
      <c r="BG43" t="n">
        <v>20.4</v>
      </c>
      <c r="BH43" t="inlineStr">
        <is>
          <t>29.6</t>
        </is>
      </c>
      <c r="BI43" t="n">
        <v>5.8</v>
      </c>
      <c r="BJ43" t="n">
        <v>20.7</v>
      </c>
      <c r="BK43" t="inlineStr">
        <is>
          <t>28.0</t>
        </is>
      </c>
      <c r="BL43" t="inlineStr">
        <is>
          <t>-</t>
        </is>
      </c>
      <c r="BM43" t="inlineStr">
        <is>
          <t>17,273</t>
        </is>
      </c>
      <c r="BN43" t="n">
        <v>6.6</v>
      </c>
      <c r="BO43" t="inlineStr">
        <is>
          <t>8%</t>
        </is>
      </c>
      <c r="BP43" t="inlineStr"/>
      <c r="BQ43" t="n">
        <v>2016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>Times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n">
        <v>700.5</v>
      </c>
      <c r="CZ43" t="inlineStr"/>
      <c r="DA43" t="inlineStr"/>
      <c r="DB43" t="n">
        <v>0</v>
      </c>
      <c r="DC43" t="n">
        <v>11.37726600580536</v>
      </c>
      <c r="DD43" t="n">
        <v>6.6</v>
      </c>
      <c r="DE43" t="inlineStr">
        <is>
          <t>Times (raw ratio)</t>
        </is>
      </c>
      <c r="DF43" t="n">
        <v>8</v>
      </c>
      <c r="DG43" t="inlineStr">
        <is>
          <t>Times (raw %)</t>
        </is>
      </c>
      <c r="DH43" t="inlineStr"/>
      <c r="DI43" t="n">
        <v>3.017689906347555</v>
      </c>
    </row>
    <row r="44">
      <c r="A44" t="inlineStr">
        <is>
          <t>amrita vishwa vidyapeetham</t>
        </is>
      </c>
      <c r="B44" t="inlineStr">
        <is>
          <t>1001-1200</t>
        </is>
      </c>
      <c r="C44" t="inlineStr">
        <is>
          <t>1001-1200</t>
        </is>
      </c>
      <c r="D44" t="inlineStr">
        <is>
          <t>India</t>
        </is>
      </c>
      <c r="E44" t="inlineStr">
        <is>
          <t>Asia</t>
        </is>
      </c>
      <c r="F44" t="inlineStr">
        <is>
          <t>L</t>
        </is>
      </c>
      <c r="G44" t="inlineStr">
        <is>
          <t>FC</t>
        </is>
      </c>
      <c r="H44" t="inlineStr">
        <is>
          <t>VH</t>
        </is>
      </c>
      <c r="I44" t="inlineStr">
        <is>
          <t>B</t>
        </is>
      </c>
      <c r="J44" t="n">
        <v>5.8</v>
      </c>
      <c r="K44" t="inlineStr">
        <is>
          <t>601+</t>
        </is>
      </c>
      <c r="L44" t="n">
        <v>4.7</v>
      </c>
      <c r="M44" t="inlineStr">
        <is>
          <t>601+</t>
        </is>
      </c>
      <c r="N44" t="n">
        <v>24</v>
      </c>
      <c r="O44" t="inlineStr">
        <is>
          <t>611</t>
        </is>
      </c>
      <c r="P44" t="n">
        <v>5.7</v>
      </c>
      <c r="Q44" t="inlineStr">
        <is>
          <t>701+</t>
        </is>
      </c>
      <c r="R44" t="n">
        <v>35.5</v>
      </c>
      <c r="S44" t="inlineStr">
        <is>
          <t>450</t>
        </is>
      </c>
      <c r="T44" t="n">
        <v>1.6</v>
      </c>
      <c r="U44" t="inlineStr">
        <is>
          <t>701+</t>
        </is>
      </c>
      <c r="V44" t="n">
        <v>39.7</v>
      </c>
      <c r="W44" t="inlineStr">
        <is>
          <t>701+</t>
        </is>
      </c>
      <c r="X44" t="n">
        <v>1.7</v>
      </c>
      <c r="Y44" t="inlineStr">
        <is>
          <t>701+</t>
        </is>
      </c>
      <c r="Z44" t="n">
        <v>1.1</v>
      </c>
      <c r="AA44" t="inlineStr">
        <is>
          <t>701+</t>
        </is>
      </c>
      <c r="AB44" t="inlineStr"/>
      <c r="AC44" t="inlineStr">
        <is>
          <t>1001-1200</t>
        </is>
      </c>
      <c r="AD44" t="inlineStr">
        <is>
          <t>1001-1200</t>
        </is>
      </c>
      <c r="AE44" t="inlineStr">
        <is>
          <t>IN</t>
        </is>
      </c>
      <c r="AF44" t="inlineStr">
        <is>
          <t>India</t>
        </is>
      </c>
      <c r="AG44" t="inlineStr">
        <is>
          <t>L</t>
        </is>
      </c>
      <c r="AH44" t="inlineStr">
        <is>
          <t>FC</t>
        </is>
      </c>
      <c r="AI44" t="inlineStr">
        <is>
          <t>VH</t>
        </is>
      </c>
      <c r="AJ44" t="n">
        <v>2</v>
      </c>
      <c r="AK44" t="inlineStr">
        <is>
          <t>B</t>
        </is>
      </c>
      <c r="AL44" t="n">
        <v>4.8</v>
      </c>
      <c r="AM44" t="inlineStr">
        <is>
          <t>601+</t>
        </is>
      </c>
      <c r="AN44" t="n">
        <v>4.1</v>
      </c>
      <c r="AO44" t="inlineStr">
        <is>
          <t>601+</t>
        </is>
      </c>
      <c r="AP44" t="n">
        <v>25.3</v>
      </c>
      <c r="AQ44" t="inlineStr">
        <is>
          <t>579</t>
        </is>
      </c>
      <c r="AR44" t="n">
        <v>5.2</v>
      </c>
      <c r="AS44" t="inlineStr">
        <is>
          <t>701+</t>
        </is>
      </c>
      <c r="AT44" t="n">
        <v>37</v>
      </c>
      <c r="AU44" t="inlineStr">
        <is>
          <t>438</t>
        </is>
      </c>
      <c r="AV44" t="n">
        <v>1.7</v>
      </c>
      <c r="AW44" t="inlineStr">
        <is>
          <t>701+</t>
        </is>
      </c>
      <c r="AX44" t="n">
        <v>1.4</v>
      </c>
      <c r="AY44" t="inlineStr">
        <is>
          <t>701+</t>
        </is>
      </c>
      <c r="AZ44" t="n">
        <v>4.5</v>
      </c>
      <c r="BA44" t="inlineStr">
        <is>
          <t>701+</t>
        </is>
      </c>
      <c r="BB44" t="n">
        <v>1.1</v>
      </c>
      <c r="BC44" t="inlineStr">
        <is>
          <t>701+</t>
        </is>
      </c>
      <c r="BD44" t="inlineStr">
        <is>
          <t>-</t>
        </is>
      </c>
      <c r="BE44" t="inlineStr"/>
      <c r="BF44" t="inlineStr">
        <is>
          <t>Not Reported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>
        <is>
          <t>QS</t>
        </is>
      </c>
      <c r="CC44" t="n">
        <v>1100.5</v>
      </c>
      <c r="CD44" t="n">
        <v>1100.5</v>
      </c>
      <c r="CE44" t="n">
        <v>601</v>
      </c>
      <c r="CF44" t="n">
        <v>601</v>
      </c>
      <c r="CG44" t="n">
        <v>611</v>
      </c>
      <c r="CH44" t="n">
        <v>701</v>
      </c>
      <c r="CI44" t="n">
        <v>450</v>
      </c>
      <c r="CJ44" t="n">
        <v>701</v>
      </c>
      <c r="CK44" t="n">
        <v>701</v>
      </c>
      <c r="CL44" t="n">
        <v>701</v>
      </c>
      <c r="CM44" t="n">
        <v>701</v>
      </c>
      <c r="CN44" t="n">
        <v>1100.5</v>
      </c>
      <c r="CO44" t="n">
        <v>1100.5</v>
      </c>
      <c r="CP44" t="n">
        <v>601</v>
      </c>
      <c r="CQ44" t="n">
        <v>601</v>
      </c>
      <c r="CR44" t="n">
        <v>579</v>
      </c>
      <c r="CS44" t="n">
        <v>701</v>
      </c>
      <c r="CT44" t="n">
        <v>438</v>
      </c>
      <c r="CU44" t="n">
        <v>701</v>
      </c>
      <c r="CV44" t="n">
        <v>701</v>
      </c>
      <c r="CW44" t="n">
        <v>701</v>
      </c>
      <c r="CX44" t="n">
        <v>701</v>
      </c>
      <c r="CY44" t="inlineStr"/>
      <c r="CZ44" t="inlineStr"/>
      <c r="DA44" t="inlineStr"/>
      <c r="DB44" t="n">
        <v>21.46428571428571</v>
      </c>
      <c r="DC44" t="n">
        <v>5.7</v>
      </c>
      <c r="DD44" t="inlineStr"/>
      <c r="DE44" t="inlineStr">
        <is>
          <t>QS (score, not ratio)</t>
        </is>
      </c>
      <c r="DF44" t="inlineStr"/>
      <c r="DG44" t="inlineStr">
        <is>
          <t>QS (score, not %)</t>
        </is>
      </c>
      <c r="DH44" t="n">
        <v>5.3</v>
      </c>
      <c r="DI44" t="inlineStr"/>
    </row>
    <row r="45">
      <c r="A45" t="inlineStr">
        <is>
          <t>an-najah national university</t>
        </is>
      </c>
      <c r="B45" t="inlineStr">
        <is>
          <t>1001-1200</t>
        </is>
      </c>
      <c r="C45" t="inlineStr">
        <is>
          <t>1001-1200</t>
        </is>
      </c>
      <c r="D45" t="inlineStr">
        <is>
          <t>Palestinian Territory, Occupied</t>
        </is>
      </c>
      <c r="E45" t="inlineStr">
        <is>
          <t>Asia</t>
        </is>
      </c>
      <c r="F45" t="inlineStr">
        <is>
          <t>L</t>
        </is>
      </c>
      <c r="G45" t="inlineStr">
        <is>
          <t>FC</t>
        </is>
      </c>
      <c r="H45" t="inlineStr">
        <is>
          <t>MD</t>
        </is>
      </c>
      <c r="I45" t="inlineStr">
        <is>
          <t>A</t>
        </is>
      </c>
      <c r="J45" t="n">
        <v>7.7</v>
      </c>
      <c r="K45" t="inlineStr">
        <is>
          <t>601+</t>
        </is>
      </c>
      <c r="L45" t="n">
        <v>12.1</v>
      </c>
      <c r="M45" t="inlineStr">
        <is>
          <t>601+</t>
        </is>
      </c>
      <c r="N45" t="n">
        <v>7.3</v>
      </c>
      <c r="O45" t="inlineStr">
        <is>
          <t>701+</t>
        </is>
      </c>
      <c r="P45" t="n">
        <v>2.3</v>
      </c>
      <c r="Q45" t="inlineStr">
        <is>
          <t>701+</t>
        </is>
      </c>
      <c r="R45" t="n">
        <v>34.6</v>
      </c>
      <c r="S45" t="inlineStr">
        <is>
          <t>464</t>
        </is>
      </c>
      <c r="T45" t="n">
        <v>24.8</v>
      </c>
      <c r="U45" t="inlineStr">
        <is>
          <t>481</t>
        </is>
      </c>
      <c r="V45" t="n">
        <v>31.8</v>
      </c>
      <c r="W45" t="inlineStr">
        <is>
          <t>701+</t>
        </is>
      </c>
      <c r="X45" t="n">
        <v>21.8</v>
      </c>
      <c r="Y45" t="inlineStr">
        <is>
          <t>524</t>
        </is>
      </c>
      <c r="Z45" t="n">
        <v>1.1</v>
      </c>
      <c r="AA45" t="inlineStr">
        <is>
          <t>701+</t>
        </is>
      </c>
      <c r="AB45" t="inlineStr"/>
      <c r="AC45" t="inlineStr">
        <is>
          <t>1001-1200</t>
        </is>
      </c>
      <c r="AD45" t="inlineStr">
        <is>
          <t>1001-1200</t>
        </is>
      </c>
      <c r="AE45" t="inlineStr">
        <is>
          <t>PS</t>
        </is>
      </c>
      <c r="AF45" t="inlineStr">
        <is>
          <t>Palestinian Territory, Occupied</t>
        </is>
      </c>
      <c r="AG45" t="inlineStr">
        <is>
          <t>L</t>
        </is>
      </c>
      <c r="AH45" t="inlineStr">
        <is>
          <t>FC</t>
        </is>
      </c>
      <c r="AI45" t="inlineStr">
        <is>
          <t>MD</t>
        </is>
      </c>
      <c r="AJ45" t="n">
        <v>4</v>
      </c>
      <c r="AK45" t="inlineStr">
        <is>
          <t>A</t>
        </is>
      </c>
      <c r="AL45" t="n">
        <v>6.4</v>
      </c>
      <c r="AM45" t="inlineStr">
        <is>
          <t>601+</t>
        </is>
      </c>
      <c r="AN45" t="n">
        <v>16.5</v>
      </c>
      <c r="AO45" t="inlineStr">
        <is>
          <t>518</t>
        </is>
      </c>
      <c r="AP45" t="n">
        <v>7.3</v>
      </c>
      <c r="AQ45" t="inlineStr">
        <is>
          <t>701+</t>
        </is>
      </c>
      <c r="AR45" t="n">
        <v>2.2</v>
      </c>
      <c r="AS45" t="inlineStr">
        <is>
          <t>701+</t>
        </is>
      </c>
      <c r="AT45" t="n">
        <v>36.2</v>
      </c>
      <c r="AU45" t="inlineStr">
        <is>
          <t>446</t>
        </is>
      </c>
      <c r="AV45" t="n">
        <v>25</v>
      </c>
      <c r="AW45" t="inlineStr">
        <is>
          <t>473</t>
        </is>
      </c>
      <c r="AX45" t="n">
        <v>1.3</v>
      </c>
      <c r="AY45" t="inlineStr">
        <is>
          <t>701+</t>
        </is>
      </c>
      <c r="AZ45" t="n">
        <v>10.9</v>
      </c>
      <c r="BA45" t="inlineStr">
        <is>
          <t>701+</t>
        </is>
      </c>
      <c r="BB45" t="n">
        <v>3.1</v>
      </c>
      <c r="BC45" t="inlineStr">
        <is>
          <t>701+</t>
        </is>
      </c>
      <c r="BD45" t="inlineStr">
        <is>
          <t>-</t>
        </is>
      </c>
      <c r="BE45" t="inlineStr"/>
      <c r="BF45" t="inlineStr">
        <is>
          <t>Not Reported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>
        <is>
          <t>QS</t>
        </is>
      </c>
      <c r="CC45" t="n">
        <v>1100.5</v>
      </c>
      <c r="CD45" t="n">
        <v>1100.5</v>
      </c>
      <c r="CE45" t="n">
        <v>601</v>
      </c>
      <c r="CF45" t="n">
        <v>601</v>
      </c>
      <c r="CG45" t="n">
        <v>701</v>
      </c>
      <c r="CH45" t="n">
        <v>701</v>
      </c>
      <c r="CI45" t="n">
        <v>464</v>
      </c>
      <c r="CJ45" t="n">
        <v>481</v>
      </c>
      <c r="CK45" t="n">
        <v>701</v>
      </c>
      <c r="CL45" t="n">
        <v>524</v>
      </c>
      <c r="CM45" t="n">
        <v>701</v>
      </c>
      <c r="CN45" t="n">
        <v>1100.5</v>
      </c>
      <c r="CO45" t="n">
        <v>1100.5</v>
      </c>
      <c r="CP45" t="n">
        <v>601</v>
      </c>
      <c r="CQ45" t="n">
        <v>518</v>
      </c>
      <c r="CR45" t="n">
        <v>701</v>
      </c>
      <c r="CS45" t="n">
        <v>701</v>
      </c>
      <c r="CT45" t="n">
        <v>446</v>
      </c>
      <c r="CU45" t="n">
        <v>473</v>
      </c>
      <c r="CV45" t="n">
        <v>701</v>
      </c>
      <c r="CW45" t="n">
        <v>701</v>
      </c>
      <c r="CX45" t="n">
        <v>701</v>
      </c>
      <c r="CY45" t="inlineStr"/>
      <c r="CZ45" t="inlineStr"/>
      <c r="DA45" t="inlineStr"/>
      <c r="DB45" t="n">
        <v>21.46428571428571</v>
      </c>
      <c r="DC45" t="n">
        <v>2.3</v>
      </c>
      <c r="DD45" t="inlineStr"/>
      <c r="DE45" t="inlineStr">
        <is>
          <t>QS (score, not ratio)</t>
        </is>
      </c>
      <c r="DF45" t="inlineStr"/>
      <c r="DG45" t="inlineStr">
        <is>
          <t>QS (score, not %)</t>
        </is>
      </c>
      <c r="DH45" t="n">
        <v>7.050000000000001</v>
      </c>
      <c r="DI45" t="inlineStr"/>
    </row>
    <row r="46">
      <c r="A46" t="inlineStr">
        <is>
          <t>anadolu university</t>
        </is>
      </c>
      <c r="B46" t="inlineStr">
        <is>
          <t>1201-1400</t>
        </is>
      </c>
      <c r="C46" t="inlineStr">
        <is>
          <t>1201-1400</t>
        </is>
      </c>
      <c r="D46" t="inlineStr">
        <is>
          <t>Turkey</t>
        </is>
      </c>
      <c r="E46" t="inlineStr">
        <is>
          <t>Asia</t>
        </is>
      </c>
      <c r="F46" t="inlineStr">
        <is>
          <t>L</t>
        </is>
      </c>
      <c r="G46" t="inlineStr">
        <is>
          <t>FO</t>
        </is>
      </c>
      <c r="H46" t="inlineStr">
        <is>
          <t>HI</t>
        </is>
      </c>
      <c r="I46" t="inlineStr">
        <is>
          <t>A</t>
        </is>
      </c>
      <c r="J46" t="n">
        <v>4.9</v>
      </c>
      <c r="K46" t="inlineStr">
        <is>
          <t>601+</t>
        </is>
      </c>
      <c r="L46" t="n">
        <v>3.9</v>
      </c>
      <c r="M46" t="inlineStr">
        <is>
          <t>601+</t>
        </is>
      </c>
      <c r="N46" t="n">
        <v>13.1</v>
      </c>
      <c r="O46" t="inlineStr">
        <is>
          <t>701+</t>
        </is>
      </c>
      <c r="P46" t="n">
        <v>2.6</v>
      </c>
      <c r="Q46" t="inlineStr">
        <is>
          <t>701+</t>
        </is>
      </c>
      <c r="R46" t="n">
        <v>1.8</v>
      </c>
      <c r="S46" t="inlineStr">
        <is>
          <t>701+</t>
        </is>
      </c>
      <c r="T46" t="n">
        <v>2.9</v>
      </c>
      <c r="U46" t="inlineStr">
        <is>
          <t>701+</t>
        </is>
      </c>
      <c r="V46" t="n">
        <v>17.5</v>
      </c>
      <c r="W46" t="inlineStr">
        <is>
          <t>701+</t>
        </is>
      </c>
      <c r="X46" t="n">
        <v>13.9</v>
      </c>
      <c r="Y46" t="inlineStr">
        <is>
          <t>697</t>
        </is>
      </c>
      <c r="Z46" t="n">
        <v>1</v>
      </c>
      <c r="AA46" t="inlineStr">
        <is>
          <t>701+</t>
        </is>
      </c>
      <c r="AB46" t="inlineStr"/>
      <c r="AC46" t="inlineStr">
        <is>
          <t>1201-1400</t>
        </is>
      </c>
      <c r="AD46" t="inlineStr">
        <is>
          <t>1201-1400</t>
        </is>
      </c>
      <c r="AE46" t="inlineStr">
        <is>
          <t>TR</t>
        </is>
      </c>
      <c r="AF46" t="inlineStr">
        <is>
          <t>Turkey</t>
        </is>
      </c>
      <c r="AG46" t="inlineStr">
        <is>
          <t>L</t>
        </is>
      </c>
      <c r="AH46" t="inlineStr">
        <is>
          <t>FO</t>
        </is>
      </c>
      <c r="AI46" t="inlineStr">
        <is>
          <t>VH</t>
        </is>
      </c>
      <c r="AJ46" t="n">
        <v>4</v>
      </c>
      <c r="AK46" t="inlineStr">
        <is>
          <t>A</t>
        </is>
      </c>
      <c r="AL46" t="n">
        <v>4</v>
      </c>
      <c r="AM46" t="inlineStr">
        <is>
          <t>601+</t>
        </is>
      </c>
      <c r="AN46" t="n">
        <v>4</v>
      </c>
      <c r="AO46" t="inlineStr">
        <is>
          <t>601+</t>
        </is>
      </c>
      <c r="AP46" t="n">
        <v>13.8</v>
      </c>
      <c r="AQ46" t="inlineStr">
        <is>
          <t>701+</t>
        </is>
      </c>
      <c r="AR46" t="n">
        <v>2.9</v>
      </c>
      <c r="AS46" t="inlineStr">
        <is>
          <t>701+</t>
        </is>
      </c>
      <c r="AT46" t="n">
        <v>1.9</v>
      </c>
      <c r="AU46" t="inlineStr">
        <is>
          <t>701+</t>
        </is>
      </c>
      <c r="AV46" t="n">
        <v>3.1</v>
      </c>
      <c r="AW46" t="inlineStr">
        <is>
          <t>701+</t>
        </is>
      </c>
      <c r="AX46" t="n">
        <v>1.4</v>
      </c>
      <c r="AY46" t="inlineStr">
        <is>
          <t>701+</t>
        </is>
      </c>
      <c r="AZ46" t="n">
        <v>10.6</v>
      </c>
      <c r="BA46" t="inlineStr">
        <is>
          <t>701+</t>
        </is>
      </c>
      <c r="BB46" t="n">
        <v>1.1</v>
      </c>
      <c r="BC46" t="inlineStr">
        <is>
          <t>701+</t>
        </is>
      </c>
      <c r="BD46" t="inlineStr">
        <is>
          <t>-</t>
        </is>
      </c>
      <c r="BE46" t="inlineStr">
        <is>
          <t>601-800</t>
        </is>
      </c>
      <c r="BF46" t="inlineStr">
        <is>
          <t>Turkey</t>
        </is>
      </c>
      <c r="BG46" t="n">
        <v>12.2</v>
      </c>
      <c r="BH46" t="inlineStr">
        <is>
          <t>14.3</t>
        </is>
      </c>
      <c r="BI46" t="n">
        <v>22.6</v>
      </c>
      <c r="BJ46" t="n">
        <v>10.9</v>
      </c>
      <c r="BK46" t="inlineStr">
        <is>
          <t>100.0</t>
        </is>
      </c>
      <c r="BL46" t="inlineStr">
        <is>
          <t>-</t>
        </is>
      </c>
      <c r="BM46" t="inlineStr">
        <is>
          <t>379,231</t>
        </is>
      </c>
      <c r="BN46" t="n">
        <v>162.6</v>
      </c>
      <c r="BO46" t="inlineStr">
        <is>
          <t>1%</t>
        </is>
      </c>
      <c r="BP46" t="inlineStr">
        <is>
          <t>78 : 22</t>
        </is>
      </c>
      <c r="BQ46" t="n">
        <v>2016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QS+Times</t>
        </is>
      </c>
      <c r="CC46" t="n">
        <v>1300.5</v>
      </c>
      <c r="CD46" t="n">
        <v>1300.5</v>
      </c>
      <c r="CE46" t="n">
        <v>601</v>
      </c>
      <c r="CF46" t="n">
        <v>601</v>
      </c>
      <c r="CG46" t="n">
        <v>701</v>
      </c>
      <c r="CH46" t="n">
        <v>701</v>
      </c>
      <c r="CI46" t="n">
        <v>701</v>
      </c>
      <c r="CJ46" t="n">
        <v>701</v>
      </c>
      <c r="CK46" t="n">
        <v>701</v>
      </c>
      <c r="CL46" t="n">
        <v>697</v>
      </c>
      <c r="CM46" t="n">
        <v>701</v>
      </c>
      <c r="CN46" t="n">
        <v>1300.5</v>
      </c>
      <c r="CO46" t="n">
        <v>1300.5</v>
      </c>
      <c r="CP46" t="n">
        <v>601</v>
      </c>
      <c r="CQ46" t="n">
        <v>601</v>
      </c>
      <c r="CR46" t="n">
        <v>701</v>
      </c>
      <c r="CS46" t="n">
        <v>701</v>
      </c>
      <c r="CT46" t="n">
        <v>701</v>
      </c>
      <c r="CU46" t="n">
        <v>701</v>
      </c>
      <c r="CV46" t="n">
        <v>701</v>
      </c>
      <c r="CW46" t="n">
        <v>701</v>
      </c>
      <c r="CX46" t="n">
        <v>701</v>
      </c>
      <c r="CY46" t="n">
        <v>700.5</v>
      </c>
      <c r="CZ46" t="inlineStr"/>
      <c r="DA46" t="inlineStr"/>
      <c r="DB46" t="n">
        <v>3.589285714285708</v>
      </c>
      <c r="DC46" t="n">
        <v>10.97243115793968</v>
      </c>
      <c r="DD46" t="n">
        <v>162.6</v>
      </c>
      <c r="DE46" t="inlineStr">
        <is>
          <t>Times (raw ratio)</t>
        </is>
      </c>
      <c r="DF46" t="n">
        <v>1</v>
      </c>
      <c r="DG46" t="inlineStr">
        <is>
          <t>Times (raw %)</t>
        </is>
      </c>
      <c r="DH46" t="n">
        <v>4.45</v>
      </c>
      <c r="DI46" t="n">
        <v>20.49947970863684</v>
      </c>
    </row>
    <row r="47">
      <c r="A47" t="inlineStr">
        <is>
          <t>andhra university</t>
        </is>
      </c>
      <c r="B47" t="inlineStr"/>
      <c r="C47" t="inlineStr"/>
      <c r="D47" t="inlineStr">
        <is>
          <t>Not Reported</t>
        </is>
      </c>
      <c r="E47" t="inlineStr">
        <is>
          <t>Not Reported</t>
        </is>
      </c>
      <c r="F47" t="inlineStr">
        <is>
          <t>Not Reported</t>
        </is>
      </c>
      <c r="G47" t="inlineStr">
        <is>
          <t>Not Reported</t>
        </is>
      </c>
      <c r="H47" t="inlineStr"/>
      <c r="I47" t="inlineStr">
        <is>
          <t>Not Reported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Not Reported</t>
        </is>
      </c>
      <c r="AF47" t="inlineStr">
        <is>
          <t>Not Reported</t>
        </is>
      </c>
      <c r="AG47" t="inlineStr">
        <is>
          <t>Not Reported</t>
        </is>
      </c>
      <c r="AH47" t="inlineStr">
        <is>
          <t>Not Reported</t>
        </is>
      </c>
      <c r="AI47" t="inlineStr"/>
      <c r="AJ47" t="inlineStr"/>
      <c r="AK47" t="inlineStr">
        <is>
          <t>Not Reported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601-800</t>
        </is>
      </c>
      <c r="BF47" t="inlineStr">
        <is>
          <t>India</t>
        </is>
      </c>
      <c r="BG47" t="n">
        <v>34.8</v>
      </c>
      <c r="BH47" t="inlineStr">
        <is>
          <t>7.2</t>
        </is>
      </c>
      <c r="BI47" t="n">
        <v>6.9</v>
      </c>
      <c r="BJ47" t="n">
        <v>1.2</v>
      </c>
      <c r="BK47" t="inlineStr">
        <is>
          <t>31.3</t>
        </is>
      </c>
      <c r="BL47" t="inlineStr">
        <is>
          <t>-</t>
        </is>
      </c>
      <c r="BM47" t="inlineStr">
        <is>
          <t>10,407</t>
        </is>
      </c>
      <c r="BN47" t="n">
        <v>20.2</v>
      </c>
      <c r="BO47" t="inlineStr">
        <is>
          <t>3%</t>
        </is>
      </c>
      <c r="BP47" t="inlineStr">
        <is>
          <t>36 : 64</t>
        </is>
      </c>
      <c r="BQ47" t="n">
        <v>2016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Times</t>
        </is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700.5</v>
      </c>
      <c r="CZ47" t="inlineStr"/>
      <c r="DA47" t="inlineStr"/>
      <c r="DB47" t="n">
        <v>0</v>
      </c>
      <c r="DC47" t="n">
        <v>2.081165452653486</v>
      </c>
      <c r="DD47" t="n">
        <v>20.2</v>
      </c>
      <c r="DE47" t="inlineStr">
        <is>
          <t>Times (raw ratio)</t>
        </is>
      </c>
      <c r="DF47" t="n">
        <v>3</v>
      </c>
      <c r="DG47" t="inlineStr">
        <is>
          <t>Times (raw %)</t>
        </is>
      </c>
      <c r="DH47" t="inlineStr"/>
      <c r="DI47" t="n">
        <v>4.162330905306972</v>
      </c>
    </row>
    <row r="48">
      <c r="A48" t="inlineStr">
        <is>
          <t>ankara üniversitesi</t>
        </is>
      </c>
      <c r="B48" t="inlineStr">
        <is>
          <t>801-850</t>
        </is>
      </c>
      <c r="C48" t="inlineStr">
        <is>
          <t>901-950</t>
        </is>
      </c>
      <c r="D48" t="inlineStr">
        <is>
          <t>Turkey</t>
        </is>
      </c>
      <c r="E48" t="inlineStr">
        <is>
          <t>Asia</t>
        </is>
      </c>
      <c r="F48" t="inlineStr">
        <is>
          <t>XL</t>
        </is>
      </c>
      <c r="G48" t="inlineStr">
        <is>
          <t>FC</t>
        </is>
      </c>
      <c r="H48" t="inlineStr">
        <is>
          <t>HI</t>
        </is>
      </c>
      <c r="I48" t="inlineStr">
        <is>
          <t>A</t>
        </is>
      </c>
      <c r="J48" t="n">
        <v>20.2</v>
      </c>
      <c r="K48" t="inlineStr">
        <is>
          <t>439</t>
        </is>
      </c>
      <c r="L48" t="n">
        <v>16.8</v>
      </c>
      <c r="M48" t="inlineStr">
        <is>
          <t>511</t>
        </is>
      </c>
      <c r="N48" t="n">
        <v>7.8</v>
      </c>
      <c r="O48" t="inlineStr">
        <is>
          <t>701+</t>
        </is>
      </c>
      <c r="P48" t="n">
        <v>2.6</v>
      </c>
      <c r="Q48" t="inlineStr">
        <is>
          <t>701+</t>
        </is>
      </c>
      <c r="R48" t="n">
        <v>2.3</v>
      </c>
      <c r="S48" t="inlineStr">
        <is>
          <t>701+</t>
        </is>
      </c>
      <c r="T48" t="n">
        <v>4.6</v>
      </c>
      <c r="U48" t="inlineStr">
        <is>
          <t>701+</t>
        </is>
      </c>
      <c r="V48" t="n">
        <v>70.59999999999999</v>
      </c>
      <c r="W48" t="inlineStr">
        <is>
          <t>477</t>
        </is>
      </c>
      <c r="X48" t="n">
        <v>53.5</v>
      </c>
      <c r="Y48" t="inlineStr">
        <is>
          <t>234</t>
        </is>
      </c>
      <c r="Z48" t="n">
        <v>2.9</v>
      </c>
      <c r="AA48" t="inlineStr">
        <is>
          <t>701+</t>
        </is>
      </c>
      <c r="AB48" t="inlineStr"/>
      <c r="AC48" t="inlineStr"/>
      <c r="AD48" t="inlineStr"/>
      <c r="AE48" t="inlineStr">
        <is>
          <t>Not Reported</t>
        </is>
      </c>
      <c r="AF48" t="inlineStr">
        <is>
          <t>Not Reported</t>
        </is>
      </c>
      <c r="AG48" t="inlineStr">
        <is>
          <t>Not Reported</t>
        </is>
      </c>
      <c r="AH48" t="inlineStr">
        <is>
          <t>Not Reported</t>
        </is>
      </c>
      <c r="AI48" t="inlineStr"/>
      <c r="AJ48" t="inlineStr"/>
      <c r="AK48" t="inlineStr">
        <is>
          <t>Not Reported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>
        <is>
          <t>Not Reported</t>
        </is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QS</t>
        </is>
      </c>
      <c r="CC48" t="n">
        <v>825.5</v>
      </c>
      <c r="CD48" t="n">
        <v>925.5</v>
      </c>
      <c r="CE48" t="n">
        <v>439</v>
      </c>
      <c r="CF48" t="n">
        <v>511</v>
      </c>
      <c r="CG48" t="n">
        <v>701</v>
      </c>
      <c r="CH48" t="n">
        <v>701</v>
      </c>
      <c r="CI48" t="n">
        <v>701</v>
      </c>
      <c r="CJ48" t="n">
        <v>701</v>
      </c>
      <c r="CK48" t="n">
        <v>477</v>
      </c>
      <c r="CL48" t="n">
        <v>234</v>
      </c>
      <c r="CM48" t="n">
        <v>701</v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n">
        <v>41.10714285714285</v>
      </c>
      <c r="DC48" t="n">
        <v>2.6</v>
      </c>
      <c r="DD48" t="inlineStr"/>
      <c r="DE48" t="inlineStr">
        <is>
          <t>QS (score, not ratio)</t>
        </is>
      </c>
      <c r="DF48" t="inlineStr"/>
      <c r="DG48" t="inlineStr">
        <is>
          <t>QS (score, not %)</t>
        </is>
      </c>
      <c r="DH48" t="n">
        <v>20.2</v>
      </c>
      <c r="DI48" t="inlineStr"/>
    </row>
    <row r="49">
      <c r="A49" t="inlineStr">
        <is>
          <t>anna university</t>
        </is>
      </c>
      <c r="B49" t="inlineStr">
        <is>
          <t>383</t>
        </is>
      </c>
      <c r="C49" t="inlineStr">
        <is>
          <t>427</t>
        </is>
      </c>
      <c r="D49" t="inlineStr">
        <is>
          <t>India</t>
        </is>
      </c>
      <c r="E49" t="inlineStr">
        <is>
          <t>Asia</t>
        </is>
      </c>
      <c r="F49" t="inlineStr">
        <is>
          <t>L</t>
        </is>
      </c>
      <c r="G49" t="inlineStr">
        <is>
          <t>SP</t>
        </is>
      </c>
      <c r="H49" t="inlineStr">
        <is>
          <t>VH</t>
        </is>
      </c>
      <c r="I49" t="inlineStr">
        <is>
          <t>A</t>
        </is>
      </c>
      <c r="J49" t="n">
        <v>10</v>
      </c>
      <c r="K49" t="inlineStr">
        <is>
          <t>601+</t>
        </is>
      </c>
      <c r="L49" t="n">
        <v>12</v>
      </c>
      <c r="M49" t="inlineStr">
        <is>
          <t>601+</t>
        </is>
      </c>
      <c r="N49" t="n">
        <v>5.5</v>
      </c>
      <c r="O49" t="inlineStr">
        <is>
          <t>701+</t>
        </is>
      </c>
      <c r="P49" t="n">
        <v>100</v>
      </c>
      <c r="Q49" t="inlineStr">
        <is>
          <t>2</t>
        </is>
      </c>
      <c r="R49" t="inlineStr"/>
      <c r="S49" t="inlineStr"/>
      <c r="T49" t="n">
        <v>1.3</v>
      </c>
      <c r="U49" t="inlineStr">
        <is>
          <t>701+</t>
        </is>
      </c>
      <c r="V49" t="n">
        <v>89.2</v>
      </c>
      <c r="W49" t="inlineStr">
        <is>
          <t>181</t>
        </is>
      </c>
      <c r="X49" t="n">
        <v>5.9</v>
      </c>
      <c r="Y49" t="inlineStr">
        <is>
          <t>701+</t>
        </is>
      </c>
      <c r="Z49" t="n">
        <v>24.7</v>
      </c>
      <c r="AA49" t="inlineStr">
        <is>
          <t>491</t>
        </is>
      </c>
      <c r="AB49" t="n">
        <v>30.6</v>
      </c>
      <c r="AC49" t="inlineStr">
        <is>
          <t>427</t>
        </is>
      </c>
      <c r="AD49" t="inlineStr">
        <is>
          <t>551-560</t>
        </is>
      </c>
      <c r="AE49" t="inlineStr">
        <is>
          <t>IN</t>
        </is>
      </c>
      <c r="AF49" t="inlineStr">
        <is>
          <t>India</t>
        </is>
      </c>
      <c r="AG49" t="inlineStr">
        <is>
          <t>L</t>
        </is>
      </c>
      <c r="AH49" t="inlineStr">
        <is>
          <t>FO</t>
        </is>
      </c>
      <c r="AI49" t="inlineStr">
        <is>
          <t>VH</t>
        </is>
      </c>
      <c r="AJ49" t="n">
        <v>3</v>
      </c>
      <c r="AK49" t="inlineStr">
        <is>
          <t>A</t>
        </is>
      </c>
      <c r="AL49" t="n">
        <v>8.5</v>
      </c>
      <c r="AM49" t="inlineStr">
        <is>
          <t>601+</t>
        </is>
      </c>
      <c r="AN49" t="n">
        <v>8.5</v>
      </c>
      <c r="AO49" t="inlineStr">
        <is>
          <t>601+</t>
        </is>
      </c>
      <c r="AP49" t="n">
        <v>5.3</v>
      </c>
      <c r="AQ49" t="inlineStr">
        <is>
          <t>701+</t>
        </is>
      </c>
      <c r="AR49" t="n">
        <v>99.8</v>
      </c>
      <c r="AS49" t="inlineStr">
        <is>
          <t>12</t>
        </is>
      </c>
      <c r="AT49" t="inlineStr"/>
      <c r="AU49" t="inlineStr"/>
      <c r="AV49" t="n">
        <v>1.5</v>
      </c>
      <c r="AW49" t="inlineStr">
        <is>
          <t>701+</t>
        </is>
      </c>
      <c r="AX49" t="n">
        <v>33.8</v>
      </c>
      <c r="AY49" t="inlineStr">
        <is>
          <t>427</t>
        </is>
      </c>
      <c r="AZ49" t="n">
        <v>9.800000000000001</v>
      </c>
      <c r="BA49" t="inlineStr">
        <is>
          <t>701+</t>
        </is>
      </c>
      <c r="BB49" t="inlineStr"/>
      <c r="BC49" t="inlineStr"/>
      <c r="BD49" t="inlineStr">
        <is>
          <t>26.5</t>
        </is>
      </c>
      <c r="BE49" t="inlineStr"/>
      <c r="BF49" t="inlineStr">
        <is>
          <t>Not Reported</t>
        </is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>
        <is>
          <t>QS</t>
        </is>
      </c>
      <c r="CC49" t="n">
        <v>383</v>
      </c>
      <c r="CD49" t="n">
        <v>427</v>
      </c>
      <c r="CE49" t="n">
        <v>601</v>
      </c>
      <c r="CF49" t="n">
        <v>601</v>
      </c>
      <c r="CG49" t="n">
        <v>701</v>
      </c>
      <c r="CH49" t="n">
        <v>2</v>
      </c>
      <c r="CI49" t="inlineStr"/>
      <c r="CJ49" t="n">
        <v>701</v>
      </c>
      <c r="CK49" t="n">
        <v>181</v>
      </c>
      <c r="CL49" t="n">
        <v>701</v>
      </c>
      <c r="CM49" t="n">
        <v>491</v>
      </c>
      <c r="CN49" t="n">
        <v>427</v>
      </c>
      <c r="CO49" t="n">
        <v>555.5</v>
      </c>
      <c r="CP49" t="n">
        <v>601</v>
      </c>
      <c r="CQ49" t="n">
        <v>601</v>
      </c>
      <c r="CR49" t="n">
        <v>701</v>
      </c>
      <c r="CS49" t="n">
        <v>12</v>
      </c>
      <c r="CT49" t="inlineStr"/>
      <c r="CU49" t="n">
        <v>701</v>
      </c>
      <c r="CV49" t="n">
        <v>427</v>
      </c>
      <c r="CW49" t="n">
        <v>701</v>
      </c>
      <c r="CX49" t="inlineStr"/>
      <c r="CY49" t="inlineStr"/>
      <c r="CZ49" t="inlineStr"/>
      <c r="DA49" t="inlineStr"/>
      <c r="DB49" t="n">
        <v>72.71428571428572</v>
      </c>
      <c r="DC49" t="n">
        <v>100</v>
      </c>
      <c r="DD49" t="inlineStr"/>
      <c r="DE49" t="inlineStr">
        <is>
          <t>QS (score, not ratio)</t>
        </is>
      </c>
      <c r="DF49" t="inlineStr"/>
      <c r="DG49" t="inlineStr">
        <is>
          <t>QS (score, not %)</t>
        </is>
      </c>
      <c r="DH49" t="n">
        <v>9.25</v>
      </c>
      <c r="DI49" t="inlineStr"/>
    </row>
    <row r="50">
      <c r="A50" t="inlineStr">
        <is>
          <t>aoyama gakuin university</t>
        </is>
      </c>
      <c r="B50" t="inlineStr">
        <is>
          <t>1201-1400</t>
        </is>
      </c>
      <c r="C50" t="inlineStr">
        <is>
          <t>1201-1400</t>
        </is>
      </c>
      <c r="D50" t="inlineStr">
        <is>
          <t>Japan</t>
        </is>
      </c>
      <c r="E50" t="inlineStr">
        <is>
          <t>Asia</t>
        </is>
      </c>
      <c r="F50" t="inlineStr">
        <is>
          <t>L</t>
        </is>
      </c>
      <c r="G50" t="inlineStr">
        <is>
          <t>CO</t>
        </is>
      </c>
      <c r="H50" t="inlineStr">
        <is>
          <t>MD</t>
        </is>
      </c>
      <c r="I50" t="inlineStr">
        <is>
          <t>B</t>
        </is>
      </c>
      <c r="J50" t="n">
        <v>7</v>
      </c>
      <c r="K50" t="inlineStr">
        <is>
          <t>601+</t>
        </is>
      </c>
      <c r="L50" t="n">
        <v>10.9</v>
      </c>
      <c r="M50" t="inlineStr">
        <is>
          <t>601+</t>
        </is>
      </c>
      <c r="N50" t="n">
        <v>5.2</v>
      </c>
      <c r="O50" t="inlineStr">
        <is>
          <t>701+</t>
        </is>
      </c>
      <c r="P50" t="n">
        <v>1.8</v>
      </c>
      <c r="Q50" t="inlineStr">
        <is>
          <t>701+</t>
        </is>
      </c>
      <c r="R50" t="n">
        <v>15.4</v>
      </c>
      <c r="S50" t="inlineStr">
        <is>
          <t>663</t>
        </is>
      </c>
      <c r="T50" t="n">
        <v>2.5</v>
      </c>
      <c r="U50" t="inlineStr">
        <is>
          <t>701+</t>
        </is>
      </c>
      <c r="V50" t="n">
        <v>6.2</v>
      </c>
      <c r="W50" t="inlineStr">
        <is>
          <t>701+</t>
        </is>
      </c>
      <c r="X50" t="n">
        <v>9.5</v>
      </c>
      <c r="Y50" t="inlineStr">
        <is>
          <t>701+</t>
        </is>
      </c>
      <c r="Z50" t="n">
        <v>1</v>
      </c>
      <c r="AA50" t="inlineStr">
        <is>
          <t>701+</t>
        </is>
      </c>
      <c r="AB50" t="inlineStr"/>
      <c r="AC50" t="inlineStr">
        <is>
          <t>1201-1400</t>
        </is>
      </c>
      <c r="AD50" t="inlineStr">
        <is>
          <t>1201-1400</t>
        </is>
      </c>
      <c r="AE50" t="inlineStr">
        <is>
          <t>JP</t>
        </is>
      </c>
      <c r="AF50" t="inlineStr">
        <is>
          <t>Japan</t>
        </is>
      </c>
      <c r="AG50" t="inlineStr">
        <is>
          <t>L</t>
        </is>
      </c>
      <c r="AH50" t="inlineStr">
        <is>
          <t>CO</t>
        </is>
      </c>
      <c r="AI50" t="inlineStr">
        <is>
          <t>MD</t>
        </is>
      </c>
      <c r="AJ50" t="n">
        <v>4</v>
      </c>
      <c r="AK50" t="inlineStr">
        <is>
          <t>B</t>
        </is>
      </c>
      <c r="AL50" t="n">
        <v>6.9</v>
      </c>
      <c r="AM50" t="inlineStr">
        <is>
          <t>601+</t>
        </is>
      </c>
      <c r="AN50" t="n">
        <v>12.3</v>
      </c>
      <c r="AO50" t="inlineStr">
        <is>
          <t>601+</t>
        </is>
      </c>
      <c r="AP50" t="n">
        <v>5.4</v>
      </c>
      <c r="AQ50" t="inlineStr">
        <is>
          <t>701+</t>
        </is>
      </c>
      <c r="AR50" t="n">
        <v>2</v>
      </c>
      <c r="AS50" t="inlineStr">
        <is>
          <t>701+</t>
        </is>
      </c>
      <c r="AT50" t="n">
        <v>16.3</v>
      </c>
      <c r="AU50" t="inlineStr">
        <is>
          <t>648</t>
        </is>
      </c>
      <c r="AV50" t="n">
        <v>2.7</v>
      </c>
      <c r="AW50" t="inlineStr">
        <is>
          <t>701+</t>
        </is>
      </c>
      <c r="AX50" t="n">
        <v>1</v>
      </c>
      <c r="AY50" t="inlineStr">
        <is>
          <t>701+</t>
        </is>
      </c>
      <c r="AZ50" t="n">
        <v>11.4</v>
      </c>
      <c r="BA50" t="inlineStr">
        <is>
          <t>701+</t>
        </is>
      </c>
      <c r="BB50" t="n">
        <v>1</v>
      </c>
      <c r="BC50" t="inlineStr">
        <is>
          <t>701+</t>
        </is>
      </c>
      <c r="BD50" t="inlineStr">
        <is>
          <t>-</t>
        </is>
      </c>
      <c r="BE50" t="inlineStr"/>
      <c r="BF50" t="inlineStr">
        <is>
          <t>Not Reported</t>
        </is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QS</t>
        </is>
      </c>
      <c r="CC50" t="n">
        <v>1300.5</v>
      </c>
      <c r="CD50" t="n">
        <v>1300.5</v>
      </c>
      <c r="CE50" t="n">
        <v>601</v>
      </c>
      <c r="CF50" t="n">
        <v>601</v>
      </c>
      <c r="CG50" t="n">
        <v>701</v>
      </c>
      <c r="CH50" t="n">
        <v>701</v>
      </c>
      <c r="CI50" t="n">
        <v>663</v>
      </c>
      <c r="CJ50" t="n">
        <v>701</v>
      </c>
      <c r="CK50" t="n">
        <v>701</v>
      </c>
      <c r="CL50" t="n">
        <v>701</v>
      </c>
      <c r="CM50" t="n">
        <v>701</v>
      </c>
      <c r="CN50" t="n">
        <v>1300.5</v>
      </c>
      <c r="CO50" t="n">
        <v>1300.5</v>
      </c>
      <c r="CP50" t="n">
        <v>601</v>
      </c>
      <c r="CQ50" t="n">
        <v>601</v>
      </c>
      <c r="CR50" t="n">
        <v>701</v>
      </c>
      <c r="CS50" t="n">
        <v>701</v>
      </c>
      <c r="CT50" t="n">
        <v>648</v>
      </c>
      <c r="CU50" t="n">
        <v>701</v>
      </c>
      <c r="CV50" t="n">
        <v>701</v>
      </c>
      <c r="CW50" t="n">
        <v>701</v>
      </c>
      <c r="CX50" t="n">
        <v>701</v>
      </c>
      <c r="CY50" t="inlineStr"/>
      <c r="CZ50" t="inlineStr"/>
      <c r="DA50" t="inlineStr"/>
      <c r="DB50" t="n">
        <v>7.178571428571416</v>
      </c>
      <c r="DC50" t="n">
        <v>1.8</v>
      </c>
      <c r="DD50" t="inlineStr"/>
      <c r="DE50" t="inlineStr">
        <is>
          <t>QS (score, not ratio)</t>
        </is>
      </c>
      <c r="DF50" t="inlineStr"/>
      <c r="DG50" t="inlineStr">
        <is>
          <t>QS (score, not %)</t>
        </is>
      </c>
      <c r="DH50" t="n">
        <v>6.95</v>
      </c>
      <c r="DI50" t="inlineStr"/>
    </row>
    <row r="51">
      <c r="A51" t="inlineStr">
        <is>
          <t>applied science private university - jordan</t>
        </is>
      </c>
      <c r="B51" t="inlineStr">
        <is>
          <t>851-900</t>
        </is>
      </c>
      <c r="C51" t="inlineStr"/>
      <c r="D51" t="inlineStr">
        <is>
          <t>Jordan</t>
        </is>
      </c>
      <c r="E51" t="inlineStr">
        <is>
          <t>Asia</t>
        </is>
      </c>
      <c r="F51" t="inlineStr">
        <is>
          <t>S</t>
        </is>
      </c>
      <c r="G51" t="inlineStr">
        <is>
          <t>CO</t>
        </is>
      </c>
      <c r="H51" t="inlineStr">
        <is>
          <t>HI</t>
        </is>
      </c>
      <c r="I51" t="inlineStr">
        <is>
          <t>C</t>
        </is>
      </c>
      <c r="J51" t="n">
        <v>9.9</v>
      </c>
      <c r="K51" t="inlineStr">
        <is>
          <t>601+</t>
        </is>
      </c>
      <c r="L51" t="n">
        <v>15.7</v>
      </c>
      <c r="M51" t="inlineStr">
        <is>
          <t>542</t>
        </is>
      </c>
      <c r="N51" t="n">
        <v>28.6</v>
      </c>
      <c r="O51" t="inlineStr">
        <is>
          <t>541</t>
        </is>
      </c>
      <c r="P51" t="n">
        <v>3.1</v>
      </c>
      <c r="Q51" t="inlineStr">
        <is>
          <t>701+</t>
        </is>
      </c>
      <c r="R51" t="n">
        <v>39.3</v>
      </c>
      <c r="S51" t="inlineStr">
        <is>
          <t>422</t>
        </is>
      </c>
      <c r="T51" t="n">
        <v>59.7</v>
      </c>
      <c r="U51" t="inlineStr">
        <is>
          <t>248</t>
        </is>
      </c>
      <c r="V51" t="n">
        <v>10.4</v>
      </c>
      <c r="W51" t="inlineStr">
        <is>
          <t>701+</t>
        </is>
      </c>
      <c r="X51" t="n">
        <v>4.6</v>
      </c>
      <c r="Y51" t="inlineStr">
        <is>
          <t>701+</t>
        </is>
      </c>
      <c r="Z51" t="n">
        <v>1.8</v>
      </c>
      <c r="AA51" t="inlineStr">
        <is>
          <t>701+</t>
        </is>
      </c>
      <c r="AB51" t="inlineStr"/>
      <c r="AC51" t="inlineStr"/>
      <c r="AD51" t="inlineStr"/>
      <c r="AE51" t="inlineStr">
        <is>
          <t>Not Reported</t>
        </is>
      </c>
      <c r="AF51" t="inlineStr">
        <is>
          <t>Not Reported</t>
        </is>
      </c>
      <c r="AG51" t="inlineStr">
        <is>
          <t>Not Reported</t>
        </is>
      </c>
      <c r="AH51" t="inlineStr">
        <is>
          <t>Not Reported</t>
        </is>
      </c>
      <c r="AI51" t="inlineStr"/>
      <c r="AJ51" t="inlineStr"/>
      <c r="AK51" t="inlineStr">
        <is>
          <t>Not Reported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>
        <is>
          <t>Not Reported</t>
        </is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>
        <is>
          <t>QS</t>
        </is>
      </c>
      <c r="CC51" t="n">
        <v>875.5</v>
      </c>
      <c r="CD51" t="inlineStr"/>
      <c r="CE51" t="n">
        <v>601</v>
      </c>
      <c r="CF51" t="n">
        <v>542</v>
      </c>
      <c r="CG51" t="n">
        <v>541</v>
      </c>
      <c r="CH51" t="n">
        <v>701</v>
      </c>
      <c r="CI51" t="n">
        <v>422</v>
      </c>
      <c r="CJ51" t="n">
        <v>248</v>
      </c>
      <c r="CK51" t="n">
        <v>701</v>
      </c>
      <c r="CL51" t="n">
        <v>701</v>
      </c>
      <c r="CM51" t="n">
        <v>701</v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37.53571428571428</v>
      </c>
      <c r="DC51" t="n">
        <v>3.1</v>
      </c>
      <c r="DD51" t="inlineStr"/>
      <c r="DE51" t="inlineStr">
        <is>
          <t>QS (score, not ratio)</t>
        </is>
      </c>
      <c r="DF51" t="inlineStr"/>
      <c r="DG51" t="inlineStr">
        <is>
          <t>QS (score, not %)</t>
        </is>
      </c>
      <c r="DH51" t="n">
        <v>9.9</v>
      </c>
      <c r="DI51" t="inlineStr"/>
    </row>
    <row r="52">
      <c r="A52" t="inlineStr">
        <is>
          <t>applied science university - bahrain</t>
        </is>
      </c>
      <c r="B52" t="inlineStr">
        <is>
          <t>539</t>
        </is>
      </c>
      <c r="C52" t="inlineStr">
        <is>
          <t>582</t>
        </is>
      </c>
      <c r="D52" t="inlineStr">
        <is>
          <t>Bahrain</t>
        </is>
      </c>
      <c r="E52" t="inlineStr">
        <is>
          <t>Asia</t>
        </is>
      </c>
      <c r="F52" t="inlineStr">
        <is>
          <t>S</t>
        </is>
      </c>
      <c r="G52" t="inlineStr">
        <is>
          <t>FO</t>
        </is>
      </c>
      <c r="H52" t="inlineStr">
        <is>
          <t>VH</t>
        </is>
      </c>
      <c r="I52" t="inlineStr">
        <is>
          <t>B</t>
        </is>
      </c>
      <c r="J52" t="n">
        <v>23.5</v>
      </c>
      <c r="K52" t="inlineStr">
        <is>
          <t>377</t>
        </is>
      </c>
      <c r="L52" t="n">
        <v>25</v>
      </c>
      <c r="M52" t="inlineStr">
        <is>
          <t>380</t>
        </is>
      </c>
      <c r="N52" t="n">
        <v>39.3</v>
      </c>
      <c r="O52" t="inlineStr">
        <is>
          <t>398</t>
        </is>
      </c>
      <c r="P52" t="n">
        <v>2</v>
      </c>
      <c r="Q52" t="inlineStr">
        <is>
          <t>701+</t>
        </is>
      </c>
      <c r="R52" t="n">
        <v>100</v>
      </c>
      <c r="S52" t="inlineStr">
        <is>
          <t>17</t>
        </is>
      </c>
      <c r="T52" t="n">
        <v>46.8</v>
      </c>
      <c r="U52" t="inlineStr">
        <is>
          <t>313</t>
        </is>
      </c>
      <c r="V52" t="n">
        <v>13.3</v>
      </c>
      <c r="W52" t="inlineStr">
        <is>
          <t>701+</t>
        </is>
      </c>
      <c r="X52" t="n">
        <v>11.3</v>
      </c>
      <c r="Y52" t="inlineStr">
        <is>
          <t>701+</t>
        </is>
      </c>
      <c r="Z52" t="n">
        <v>1.7</v>
      </c>
      <c r="AA52" t="inlineStr">
        <is>
          <t>701+</t>
        </is>
      </c>
      <c r="AB52" t="n">
        <v>22.8</v>
      </c>
      <c r="AC52">
        <f>582</f>
        <v/>
      </c>
      <c r="AD52" t="inlineStr">
        <is>
          <t>561-570</t>
        </is>
      </c>
      <c r="AE52" t="inlineStr">
        <is>
          <t>BH</t>
        </is>
      </c>
      <c r="AF52" t="inlineStr">
        <is>
          <t>Bahrain</t>
        </is>
      </c>
      <c r="AG52" t="inlineStr">
        <is>
          <t>S</t>
        </is>
      </c>
      <c r="AH52" t="inlineStr">
        <is>
          <t>FO</t>
        </is>
      </c>
      <c r="AI52" t="inlineStr">
        <is>
          <t>HI</t>
        </is>
      </c>
      <c r="AJ52" t="n">
        <v>2</v>
      </c>
      <c r="AK52" t="inlineStr">
        <is>
          <t>B</t>
        </is>
      </c>
      <c r="AL52" t="n">
        <v>18.2</v>
      </c>
      <c r="AM52" t="inlineStr">
        <is>
          <t>493</t>
        </is>
      </c>
      <c r="AN52" t="n">
        <v>21.9</v>
      </c>
      <c r="AO52" t="inlineStr">
        <is>
          <t>429</t>
        </is>
      </c>
      <c r="AP52" t="n">
        <v>36.8</v>
      </c>
      <c r="AQ52" t="inlineStr">
        <is>
          <t>431</t>
        </is>
      </c>
      <c r="AR52" t="n">
        <v>1.7</v>
      </c>
      <c r="AS52" t="inlineStr">
        <is>
          <t>701+</t>
        </is>
      </c>
      <c r="AT52" t="n">
        <v>100</v>
      </c>
      <c r="AU52" t="inlineStr">
        <is>
          <t>21</t>
        </is>
      </c>
      <c r="AV52" t="n">
        <v>44.9</v>
      </c>
      <c r="AW52" t="inlineStr">
        <is>
          <t>324</t>
        </is>
      </c>
      <c r="AX52" t="n">
        <v>1</v>
      </c>
      <c r="AY52" t="inlineStr">
        <is>
          <t>701+</t>
        </is>
      </c>
      <c r="AZ52" t="n">
        <v>8.300000000000001</v>
      </c>
      <c r="BA52" t="inlineStr">
        <is>
          <t>701+</t>
        </is>
      </c>
      <c r="BB52" t="inlineStr"/>
      <c r="BC52" t="inlineStr"/>
      <c r="BD52" t="inlineStr">
        <is>
          <t>20.3</t>
        </is>
      </c>
      <c r="BE52" t="inlineStr"/>
      <c r="BF52" t="inlineStr">
        <is>
          <t>Not Reported</t>
        </is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>
        <is>
          <t>QS</t>
        </is>
      </c>
      <c r="CC52" t="n">
        <v>539</v>
      </c>
      <c r="CD52" t="n">
        <v>582</v>
      </c>
      <c r="CE52" t="n">
        <v>377</v>
      </c>
      <c r="CF52" t="n">
        <v>380</v>
      </c>
      <c r="CG52" t="n">
        <v>398</v>
      </c>
      <c r="CH52" t="n">
        <v>701</v>
      </c>
      <c r="CI52" t="n">
        <v>17</v>
      </c>
      <c r="CJ52" t="n">
        <v>313</v>
      </c>
      <c r="CK52" t="n">
        <v>701</v>
      </c>
      <c r="CL52" t="n">
        <v>701</v>
      </c>
      <c r="CM52" t="n">
        <v>701</v>
      </c>
      <c r="CN52" t="n">
        <v>582</v>
      </c>
      <c r="CO52" t="n">
        <v>565.5</v>
      </c>
      <c r="CP52" t="n">
        <v>493</v>
      </c>
      <c r="CQ52" t="n">
        <v>429</v>
      </c>
      <c r="CR52" t="n">
        <v>431</v>
      </c>
      <c r="CS52" t="n">
        <v>701</v>
      </c>
      <c r="CT52" t="n">
        <v>21</v>
      </c>
      <c r="CU52" t="n">
        <v>324</v>
      </c>
      <c r="CV52" t="n">
        <v>701</v>
      </c>
      <c r="CW52" t="n">
        <v>701</v>
      </c>
      <c r="CX52" t="inlineStr"/>
      <c r="CY52" t="inlineStr"/>
      <c r="CZ52" t="inlineStr"/>
      <c r="DA52" t="inlineStr"/>
      <c r="DB52" t="n">
        <v>61.57142857142857</v>
      </c>
      <c r="DC52" t="n">
        <v>2</v>
      </c>
      <c r="DD52" t="inlineStr"/>
      <c r="DE52" t="inlineStr">
        <is>
          <t>QS (score, not ratio)</t>
        </is>
      </c>
      <c r="DF52" t="inlineStr"/>
      <c r="DG52" t="inlineStr">
        <is>
          <t>QS (score, not %)</t>
        </is>
      </c>
      <c r="DH52" t="n">
        <v>20.85</v>
      </c>
      <c r="DI52" t="inlineStr"/>
    </row>
    <row r="53">
      <c r="A53" t="inlineStr">
        <is>
          <t>arab academy for science, technology and maritime transport</t>
        </is>
      </c>
      <c r="B53" t="inlineStr">
        <is>
          <t>1001-1200</t>
        </is>
      </c>
      <c r="C53" t="inlineStr">
        <is>
          <t>1001-1200</t>
        </is>
      </c>
      <c r="D53" t="inlineStr">
        <is>
          <t>Egypt</t>
        </is>
      </c>
      <c r="E53" t="inlineStr">
        <is>
          <t>Africa</t>
        </is>
      </c>
      <c r="F53" t="inlineStr">
        <is>
          <t>L</t>
        </is>
      </c>
      <c r="G53" t="inlineStr">
        <is>
          <t>FO</t>
        </is>
      </c>
      <c r="H53" t="inlineStr">
        <is>
          <t>VH</t>
        </is>
      </c>
      <c r="I53" t="inlineStr">
        <is>
          <t>A</t>
        </is>
      </c>
      <c r="J53" t="n">
        <v>7.4</v>
      </c>
      <c r="K53" t="inlineStr">
        <is>
          <t>601+</t>
        </is>
      </c>
      <c r="L53" t="n">
        <v>8.4</v>
      </c>
      <c r="M53" t="inlineStr">
        <is>
          <t>601+</t>
        </is>
      </c>
      <c r="N53" t="n">
        <v>33</v>
      </c>
      <c r="O53" t="inlineStr">
        <is>
          <t>478</t>
        </is>
      </c>
      <c r="P53" t="n">
        <v>1.5</v>
      </c>
      <c r="Q53" t="inlineStr">
        <is>
          <t>701+</t>
        </is>
      </c>
      <c r="R53" t="n">
        <v>6.8</v>
      </c>
      <c r="S53" t="inlineStr">
        <is>
          <t>701+</t>
        </is>
      </c>
      <c r="T53" t="n">
        <v>20.4</v>
      </c>
      <c r="U53" t="inlineStr">
        <is>
          <t>533</t>
        </is>
      </c>
      <c r="V53" t="n">
        <v>29.8</v>
      </c>
      <c r="W53" t="inlineStr">
        <is>
          <t>701+</t>
        </is>
      </c>
      <c r="X53" t="n">
        <v>11.4</v>
      </c>
      <c r="Y53" t="inlineStr">
        <is>
          <t>701+</t>
        </is>
      </c>
      <c r="Z53" t="n">
        <v>1.6</v>
      </c>
      <c r="AA53" t="inlineStr">
        <is>
          <t>701+</t>
        </is>
      </c>
      <c r="AB53" t="inlineStr"/>
      <c r="AC53" t="inlineStr">
        <is>
          <t>1001-1200</t>
        </is>
      </c>
      <c r="AD53" t="inlineStr"/>
      <c r="AE53" t="inlineStr">
        <is>
          <t>EG</t>
        </is>
      </c>
      <c r="AF53" t="inlineStr">
        <is>
          <t>Egypt</t>
        </is>
      </c>
      <c r="AG53" t="inlineStr">
        <is>
          <t>L</t>
        </is>
      </c>
      <c r="AH53" t="inlineStr">
        <is>
          <t>FO</t>
        </is>
      </c>
      <c r="AI53" t="inlineStr">
        <is>
          <t>HI</t>
        </is>
      </c>
      <c r="AJ53" t="n">
        <v>4</v>
      </c>
      <c r="AK53" t="inlineStr">
        <is>
          <t>A</t>
        </is>
      </c>
      <c r="AL53" t="n">
        <v>5.3</v>
      </c>
      <c r="AM53" t="inlineStr">
        <is>
          <t>601+</t>
        </is>
      </c>
      <c r="AN53" t="n">
        <v>5.8</v>
      </c>
      <c r="AO53" t="inlineStr">
        <is>
          <t>601+</t>
        </is>
      </c>
      <c r="AP53" t="n">
        <v>32.6</v>
      </c>
      <c r="AQ53" t="inlineStr">
        <is>
          <t>486</t>
        </is>
      </c>
      <c r="AR53" t="n">
        <v>1.5</v>
      </c>
      <c r="AS53" t="inlineStr">
        <is>
          <t>701+</t>
        </is>
      </c>
      <c r="AT53" t="n">
        <v>6.9</v>
      </c>
      <c r="AU53" t="inlineStr">
        <is>
          <t>701+</t>
        </is>
      </c>
      <c r="AV53" t="n">
        <v>26.8</v>
      </c>
      <c r="AW53" t="inlineStr">
        <is>
          <t>450</t>
        </is>
      </c>
      <c r="AX53" t="n">
        <v>1.1</v>
      </c>
      <c r="AY53" t="inlineStr">
        <is>
          <t>701+</t>
        </is>
      </c>
      <c r="AZ53" t="n">
        <v>11.4</v>
      </c>
      <c r="BA53" t="inlineStr">
        <is>
          <t>701+</t>
        </is>
      </c>
      <c r="BB53" t="n">
        <v>1.1</v>
      </c>
      <c r="BC53" t="inlineStr">
        <is>
          <t>701+</t>
        </is>
      </c>
      <c r="BD53" t="inlineStr">
        <is>
          <t>-</t>
        </is>
      </c>
      <c r="BE53" t="inlineStr"/>
      <c r="BF53" t="inlineStr">
        <is>
          <t>Not Reported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>
        <is>
          <t>QS</t>
        </is>
      </c>
      <c r="CC53" t="n">
        <v>1100.5</v>
      </c>
      <c r="CD53" t="n">
        <v>1100.5</v>
      </c>
      <c r="CE53" t="n">
        <v>601</v>
      </c>
      <c r="CF53" t="n">
        <v>601</v>
      </c>
      <c r="CG53" t="n">
        <v>478</v>
      </c>
      <c r="CH53" t="n">
        <v>701</v>
      </c>
      <c r="CI53" t="n">
        <v>701</v>
      </c>
      <c r="CJ53" t="n">
        <v>533</v>
      </c>
      <c r="CK53" t="n">
        <v>701</v>
      </c>
      <c r="CL53" t="n">
        <v>701</v>
      </c>
      <c r="CM53" t="n">
        <v>701</v>
      </c>
      <c r="CN53" t="n">
        <v>1100.5</v>
      </c>
      <c r="CO53" t="inlineStr"/>
      <c r="CP53" t="n">
        <v>601</v>
      </c>
      <c r="CQ53" t="n">
        <v>601</v>
      </c>
      <c r="CR53" t="n">
        <v>486</v>
      </c>
      <c r="CS53" t="n">
        <v>701</v>
      </c>
      <c r="CT53" t="n">
        <v>701</v>
      </c>
      <c r="CU53" t="n">
        <v>450</v>
      </c>
      <c r="CV53" t="n">
        <v>701</v>
      </c>
      <c r="CW53" t="n">
        <v>701</v>
      </c>
      <c r="CX53" t="n">
        <v>701</v>
      </c>
      <c r="CY53" t="inlineStr"/>
      <c r="CZ53" t="inlineStr"/>
      <c r="DA53" t="inlineStr"/>
      <c r="DB53" t="n">
        <v>21.46428571428571</v>
      </c>
      <c r="DC53" t="n">
        <v>1.5</v>
      </c>
      <c r="DD53" t="inlineStr"/>
      <c r="DE53" t="inlineStr">
        <is>
          <t>QS (score, not ratio)</t>
        </is>
      </c>
      <c r="DF53" t="inlineStr"/>
      <c r="DG53" t="inlineStr">
        <is>
          <t>QS (score, not %)</t>
        </is>
      </c>
      <c r="DH53" t="n">
        <v>6.35</v>
      </c>
      <c r="DI53" t="inlineStr"/>
    </row>
    <row r="54">
      <c r="A54" t="inlineStr">
        <is>
          <t>aristotle university of thessaloniki</t>
        </is>
      </c>
      <c r="B54" t="inlineStr">
        <is>
          <t>508</t>
        </is>
      </c>
      <c r="C54" t="inlineStr">
        <is>
          <t>530</t>
        </is>
      </c>
      <c r="D54" t="inlineStr">
        <is>
          <t>Greece</t>
        </is>
      </c>
      <c r="E54" t="inlineStr">
        <is>
          <t>Europe</t>
        </is>
      </c>
      <c r="F54" t="inlineStr">
        <is>
          <t>XL</t>
        </is>
      </c>
      <c r="G54" t="inlineStr">
        <is>
          <t>FC</t>
        </is>
      </c>
      <c r="H54" t="inlineStr">
        <is>
          <t>VH</t>
        </is>
      </c>
      <c r="I54" t="inlineStr">
        <is>
          <t>A</t>
        </is>
      </c>
      <c r="J54" t="n">
        <v>28.2</v>
      </c>
      <c r="K54" t="inlineStr">
        <is>
          <t>313</t>
        </is>
      </c>
      <c r="L54" t="n">
        <v>26.1</v>
      </c>
      <c r="M54" t="inlineStr">
        <is>
          <t>365</t>
        </is>
      </c>
      <c r="N54" t="n">
        <v>4.3</v>
      </c>
      <c r="O54" t="inlineStr">
        <is>
          <t>701+</t>
        </is>
      </c>
      <c r="P54" t="n">
        <v>15.8</v>
      </c>
      <c r="Q54" t="inlineStr">
        <is>
          <t>623</t>
        </is>
      </c>
      <c r="R54" t="n">
        <v>1.7</v>
      </c>
      <c r="S54" t="inlineStr">
        <is>
          <t>701+</t>
        </is>
      </c>
      <c r="T54" t="n">
        <v>4.1</v>
      </c>
      <c r="U54" t="inlineStr">
        <is>
          <t>701+</t>
        </is>
      </c>
      <c r="V54" t="n">
        <v>90.5</v>
      </c>
      <c r="W54" t="inlineStr">
        <is>
          <t>164</t>
        </is>
      </c>
      <c r="X54" t="n">
        <v>38.3</v>
      </c>
      <c r="Y54" t="inlineStr">
        <is>
          <t>335</t>
        </is>
      </c>
      <c r="Z54" t="n">
        <v>44.3</v>
      </c>
      <c r="AA54" t="inlineStr">
        <is>
          <t>348=</t>
        </is>
      </c>
      <c r="AB54" t="n">
        <v>23.9</v>
      </c>
      <c r="AC54">
        <f>530</f>
        <v/>
      </c>
      <c r="AD54" t="inlineStr">
        <is>
          <t>651-700</t>
        </is>
      </c>
      <c r="AE54" t="inlineStr">
        <is>
          <t>GR</t>
        </is>
      </c>
      <c r="AF54" t="inlineStr">
        <is>
          <t>Greece</t>
        </is>
      </c>
      <c r="AG54" t="inlineStr">
        <is>
          <t>XL</t>
        </is>
      </c>
      <c r="AH54" t="inlineStr">
        <is>
          <t>FC</t>
        </is>
      </c>
      <c r="AI54" t="inlineStr">
        <is>
          <t>VH</t>
        </is>
      </c>
      <c r="AJ54" t="n">
        <v>4</v>
      </c>
      <c r="AK54" t="inlineStr">
        <is>
          <t>A</t>
        </is>
      </c>
      <c r="AL54" t="n">
        <v>28.7</v>
      </c>
      <c r="AM54" t="inlineStr">
        <is>
          <t>305</t>
        </is>
      </c>
      <c r="AN54" t="n">
        <v>25.9</v>
      </c>
      <c r="AO54" t="inlineStr">
        <is>
          <t>370</t>
        </is>
      </c>
      <c r="AP54" t="n">
        <v>3.8</v>
      </c>
      <c r="AQ54" t="inlineStr">
        <is>
          <t>701+</t>
        </is>
      </c>
      <c r="AR54" t="n">
        <v>13.5</v>
      </c>
      <c r="AS54" t="inlineStr">
        <is>
          <t>667</t>
        </is>
      </c>
      <c r="AT54" t="n">
        <v>1.4</v>
      </c>
      <c r="AU54" t="inlineStr">
        <is>
          <t>701+</t>
        </is>
      </c>
      <c r="AV54" t="n">
        <v>4</v>
      </c>
      <c r="AW54" t="inlineStr">
        <is>
          <t>701+</t>
        </is>
      </c>
      <c r="AX54" t="n">
        <v>75.40000000000001</v>
      </c>
      <c r="AY54" t="inlineStr">
        <is>
          <t>169</t>
        </is>
      </c>
      <c r="AZ54" t="n">
        <v>15.7</v>
      </c>
      <c r="BA54" t="inlineStr">
        <is>
          <t>532</t>
        </is>
      </c>
      <c r="BB54" t="n">
        <v>36.6</v>
      </c>
      <c r="BC54" t="inlineStr">
        <is>
          <t>388</t>
        </is>
      </c>
      <c r="BD54" t="inlineStr">
        <is>
          <t>22.1</t>
        </is>
      </c>
      <c r="BE54" t="inlineStr">
        <is>
          <t>601-800</t>
        </is>
      </c>
      <c r="BF54" t="inlineStr">
        <is>
          <t>Greece</t>
        </is>
      </c>
      <c r="BG54" t="n">
        <v>22.6</v>
      </c>
      <c r="BH54" t="inlineStr">
        <is>
          <t>36.6</t>
        </is>
      </c>
      <c r="BI54" t="n">
        <v>15</v>
      </c>
      <c r="BJ54" t="n">
        <v>29.5</v>
      </c>
      <c r="BK54" t="inlineStr">
        <is>
          <t>33.6</t>
        </is>
      </c>
      <c r="BL54" t="inlineStr">
        <is>
          <t>-</t>
        </is>
      </c>
      <c r="BM54" t="inlineStr">
        <is>
          <t>46,288</t>
        </is>
      </c>
      <c r="BN54" t="n">
        <v>22.2</v>
      </c>
      <c r="BO54" t="inlineStr">
        <is>
          <t>9%</t>
        </is>
      </c>
      <c r="BP54" t="inlineStr">
        <is>
          <t>52 : 48</t>
        </is>
      </c>
      <c r="BQ54" t="n">
        <v>2016</v>
      </c>
      <c r="BR54" t="inlineStr">
        <is>
          <t>401-500</t>
        </is>
      </c>
      <c r="BS54" t="inlineStr">
        <is>
          <t>2</t>
        </is>
      </c>
      <c r="BT54" t="inlineStr"/>
      <c r="BU54" t="n">
        <v>0</v>
      </c>
      <c r="BV54" t="n">
        <v>0</v>
      </c>
      <c r="BW54" t="n">
        <v>4.9</v>
      </c>
      <c r="BX54" t="n">
        <v>1.5</v>
      </c>
      <c r="BY54" t="n">
        <v>34</v>
      </c>
      <c r="BZ54" t="n">
        <v>16.8</v>
      </c>
      <c r="CA54" t="n">
        <v>2015</v>
      </c>
      <c r="CB54" t="inlineStr">
        <is>
          <t>QS+Times+Shanghai</t>
        </is>
      </c>
      <c r="CC54" t="n">
        <v>508</v>
      </c>
      <c r="CD54" t="n">
        <v>530</v>
      </c>
      <c r="CE54" t="n">
        <v>313</v>
      </c>
      <c r="CF54" t="n">
        <v>365</v>
      </c>
      <c r="CG54" t="n">
        <v>701</v>
      </c>
      <c r="CH54" t="n">
        <v>623</v>
      </c>
      <c r="CI54" t="n">
        <v>701</v>
      </c>
      <c r="CJ54" t="n">
        <v>701</v>
      </c>
      <c r="CK54" t="n">
        <v>164</v>
      </c>
      <c r="CL54" t="n">
        <v>335</v>
      </c>
      <c r="CM54" t="n">
        <v>348</v>
      </c>
      <c r="CN54" t="n">
        <v>530</v>
      </c>
      <c r="CO54" t="n">
        <v>675.5</v>
      </c>
      <c r="CP54" t="n">
        <v>305</v>
      </c>
      <c r="CQ54" t="n">
        <v>370</v>
      </c>
      <c r="CR54" t="n">
        <v>701</v>
      </c>
      <c r="CS54" t="n">
        <v>667</v>
      </c>
      <c r="CT54" t="n">
        <v>701</v>
      </c>
      <c r="CU54" t="n">
        <v>701</v>
      </c>
      <c r="CV54" t="n">
        <v>169</v>
      </c>
      <c r="CW54" t="n">
        <v>532</v>
      </c>
      <c r="CX54" t="n">
        <v>388</v>
      </c>
      <c r="CY54" t="n">
        <v>700.5</v>
      </c>
      <c r="CZ54" t="n">
        <v>450.5</v>
      </c>
      <c r="DA54" t="n">
        <v>2</v>
      </c>
      <c r="DB54" t="n">
        <v>21.70098269823846</v>
      </c>
      <c r="DC54" t="n">
        <v>18.14747293633473</v>
      </c>
      <c r="DD54" t="n">
        <v>22.2</v>
      </c>
      <c r="DE54" t="inlineStr">
        <is>
          <t>Times (raw ratio)</t>
        </is>
      </c>
      <c r="DF54" t="n">
        <v>9</v>
      </c>
      <c r="DG54" t="inlineStr">
        <is>
          <t>Times (raw %)</t>
        </is>
      </c>
      <c r="DH54" t="n">
        <v>28.45</v>
      </c>
      <c r="DI54" t="n">
        <v>9.258727997063469</v>
      </c>
    </row>
    <row r="55">
      <c r="A55" t="inlineStr">
        <is>
          <t>arizona state university</t>
        </is>
      </c>
      <c r="B55" t="inlineStr">
        <is>
          <t>200</t>
        </is>
      </c>
      <c r="C55" t="inlineStr">
        <is>
          <t>179</t>
        </is>
      </c>
      <c r="D55" t="inlineStr">
        <is>
          <t>United States</t>
        </is>
      </c>
      <c r="E55" t="inlineStr">
        <is>
          <t>Americas</t>
        </is>
      </c>
      <c r="F55" t="inlineStr">
        <is>
          <t>XL</t>
        </is>
      </c>
      <c r="G55" t="inlineStr">
        <is>
          <t>CO</t>
        </is>
      </c>
      <c r="H55" t="inlineStr">
        <is>
          <t>VH</t>
        </is>
      </c>
      <c r="I55" t="inlineStr">
        <is>
          <t>A</t>
        </is>
      </c>
      <c r="J55" t="n">
        <v>48.6</v>
      </c>
      <c r="K55" t="inlineStr">
        <is>
          <t>165</t>
        </is>
      </c>
      <c r="L55" t="n">
        <v>44.1</v>
      </c>
      <c r="M55" t="inlineStr">
        <is>
          <t>209</t>
        </is>
      </c>
      <c r="N55" t="n">
        <v>7.4</v>
      </c>
      <c r="O55" t="inlineStr">
        <is>
          <t>701+</t>
        </is>
      </c>
      <c r="P55" t="n">
        <v>47.1</v>
      </c>
      <c r="Q55" t="inlineStr">
        <is>
          <t>289</t>
        </is>
      </c>
      <c r="R55" t="n">
        <v>52.1</v>
      </c>
      <c r="S55" t="inlineStr">
        <is>
          <t>357</t>
        </is>
      </c>
      <c r="T55" t="n">
        <v>37.2</v>
      </c>
      <c r="U55" t="inlineStr">
        <is>
          <t>378</t>
        </is>
      </c>
      <c r="V55" t="n">
        <v>95.7</v>
      </c>
      <c r="W55" t="inlineStr">
        <is>
          <t>66</t>
        </is>
      </c>
      <c r="X55" t="n">
        <v>23.6</v>
      </c>
      <c r="Y55" t="inlineStr">
        <is>
          <t>479</t>
        </is>
      </c>
      <c r="Z55" t="n">
        <v>96.3</v>
      </c>
      <c r="AA55" t="inlineStr">
        <is>
          <t>41=</t>
        </is>
      </c>
      <c r="AB55" t="n">
        <v>46.2</v>
      </c>
      <c r="AC55" t="inlineStr">
        <is>
          <t>179</t>
        </is>
      </c>
      <c r="AD55" t="inlineStr">
        <is>
          <t>219</t>
        </is>
      </c>
      <c r="AE55" t="inlineStr">
        <is>
          <t>US</t>
        </is>
      </c>
      <c r="AF55" t="inlineStr">
        <is>
          <t>United States</t>
        </is>
      </c>
      <c r="AG55" t="inlineStr">
        <is>
          <t>XL</t>
        </is>
      </c>
      <c r="AH55" t="inlineStr">
        <is>
          <t>CO</t>
        </is>
      </c>
      <c r="AI55" t="inlineStr">
        <is>
          <t>VH</t>
        </is>
      </c>
      <c r="AJ55" t="n">
        <v>5</v>
      </c>
      <c r="AK55" t="inlineStr">
        <is>
          <t>A</t>
        </is>
      </c>
      <c r="AL55" t="n">
        <v>46.7</v>
      </c>
      <c r="AM55" t="inlineStr">
        <is>
          <t>174</t>
        </is>
      </c>
      <c r="AN55" t="n">
        <v>36.7</v>
      </c>
      <c r="AO55" t="inlineStr">
        <is>
          <t>265</t>
        </is>
      </c>
      <c r="AP55" t="n">
        <v>6.8</v>
      </c>
      <c r="AQ55" t="inlineStr">
        <is>
          <t>701+</t>
        </is>
      </c>
      <c r="AR55" t="n">
        <v>61.5</v>
      </c>
      <c r="AS55" t="inlineStr">
        <is>
          <t>199</t>
        </is>
      </c>
      <c r="AT55" t="n">
        <v>64.5</v>
      </c>
      <c r="AU55" t="inlineStr">
        <is>
          <t>299</t>
        </is>
      </c>
      <c r="AV55" t="n">
        <v>30.1</v>
      </c>
      <c r="AW55" t="inlineStr">
        <is>
          <t>422</t>
        </is>
      </c>
      <c r="AX55" t="n">
        <v>87.90000000000001</v>
      </c>
      <c r="AY55" t="inlineStr">
        <is>
          <t>97</t>
        </is>
      </c>
      <c r="AZ55" t="n">
        <v>26.6</v>
      </c>
      <c r="BA55" t="inlineStr">
        <is>
          <t>307</t>
        </is>
      </c>
      <c r="BB55" t="n">
        <v>97.3</v>
      </c>
      <c r="BC55" t="inlineStr">
        <is>
          <t>33=</t>
        </is>
      </c>
      <c r="BD55" t="inlineStr">
        <is>
          <t>48.1</t>
        </is>
      </c>
      <c r="BE55" t="inlineStr">
        <is>
          <t>189</t>
        </is>
      </c>
      <c r="BF55" t="inlineStr">
        <is>
          <t>United States of America</t>
        </is>
      </c>
      <c r="BG55" t="n">
        <v>32.4</v>
      </c>
      <c r="BH55" t="inlineStr">
        <is>
          <t>31.9</t>
        </is>
      </c>
      <c r="BI55" t="n">
        <v>38.1</v>
      </c>
      <c r="BJ55" t="n">
        <v>84.59999999999999</v>
      </c>
      <c r="BK55" t="inlineStr">
        <is>
          <t>32.0</t>
        </is>
      </c>
      <c r="BL55" t="inlineStr">
        <is>
          <t>49.7</t>
        </is>
      </c>
      <c r="BM55" t="inlineStr">
        <is>
          <t>83,236</t>
        </is>
      </c>
      <c r="BN55" t="n">
        <v>29.9</v>
      </c>
      <c r="BO55" t="inlineStr">
        <is>
          <t>9%</t>
        </is>
      </c>
      <c r="BP55" t="inlineStr">
        <is>
          <t>50 : 50</t>
        </is>
      </c>
      <c r="BQ55" t="n">
        <v>2016</v>
      </c>
      <c r="BR55" t="inlineStr">
        <is>
          <t>93</t>
        </is>
      </c>
      <c r="BS55" t="inlineStr">
        <is>
          <t>47</t>
        </is>
      </c>
      <c r="BT55" t="n">
        <v>24.5</v>
      </c>
      <c r="BU55" t="n">
        <v>0</v>
      </c>
      <c r="BV55" t="n">
        <v>20</v>
      </c>
      <c r="BW55" t="n">
        <v>22.2</v>
      </c>
      <c r="BX55" t="n">
        <v>25.5</v>
      </c>
      <c r="BY55" t="n">
        <v>42.6</v>
      </c>
      <c r="BZ55" t="n">
        <v>19.1</v>
      </c>
      <c r="CA55" t="n">
        <v>2015</v>
      </c>
      <c r="CB55" t="inlineStr">
        <is>
          <t>QS+Times+Shanghai</t>
        </is>
      </c>
      <c r="CC55" t="n">
        <v>200</v>
      </c>
      <c r="CD55" t="n">
        <v>179</v>
      </c>
      <c r="CE55" t="n">
        <v>165</v>
      </c>
      <c r="CF55" t="n">
        <v>209</v>
      </c>
      <c r="CG55" t="n">
        <v>701</v>
      </c>
      <c r="CH55" t="n">
        <v>289</v>
      </c>
      <c r="CI55" t="n">
        <v>357</v>
      </c>
      <c r="CJ55" t="n">
        <v>378</v>
      </c>
      <c r="CK55" t="n">
        <v>66</v>
      </c>
      <c r="CL55" t="n">
        <v>479</v>
      </c>
      <c r="CM55" t="n">
        <v>41</v>
      </c>
      <c r="CN55" t="n">
        <v>179</v>
      </c>
      <c r="CO55" t="n">
        <v>219</v>
      </c>
      <c r="CP55" t="n">
        <v>174</v>
      </c>
      <c r="CQ55" t="n">
        <v>265</v>
      </c>
      <c r="CR55" t="n">
        <v>701</v>
      </c>
      <c r="CS55" t="n">
        <v>199</v>
      </c>
      <c r="CT55" t="n">
        <v>299</v>
      </c>
      <c r="CU55" t="n">
        <v>422</v>
      </c>
      <c r="CV55" t="n">
        <v>97</v>
      </c>
      <c r="CW55" t="n">
        <v>307</v>
      </c>
      <c r="CX55" t="n">
        <v>33</v>
      </c>
      <c r="CY55" t="n">
        <v>189</v>
      </c>
      <c r="CZ55" t="n">
        <v>93</v>
      </c>
      <c r="DA55" t="n">
        <v>47</v>
      </c>
      <c r="DB55" t="n">
        <v>79.57059632377779</v>
      </c>
      <c r="DC55" t="n">
        <v>45.68425896650082</v>
      </c>
      <c r="DD55" t="n">
        <v>29.9</v>
      </c>
      <c r="DE55" t="inlineStr">
        <is>
          <t>Times (raw ratio)</t>
        </is>
      </c>
      <c r="DF55" t="n">
        <v>9</v>
      </c>
      <c r="DG55" t="inlineStr">
        <is>
          <t>Times (raw %)</t>
        </is>
      </c>
      <c r="DH55" t="n">
        <v>47.65000000000001</v>
      </c>
      <c r="DI55" t="n">
        <v>23.38166787338342</v>
      </c>
    </row>
    <row r="56">
      <c r="A56" t="inlineStr">
        <is>
          <t>arizona state university - tempe</t>
        </is>
      </c>
      <c r="B56" t="inlineStr"/>
      <c r="C56" t="inlineStr"/>
      <c r="D56" t="inlineStr">
        <is>
          <t>Not Reported</t>
        </is>
      </c>
      <c r="E56" t="inlineStr">
        <is>
          <t>Not Reported</t>
        </is>
      </c>
      <c r="F56" t="inlineStr">
        <is>
          <t>Not Reported</t>
        </is>
      </c>
      <c r="G56" t="inlineStr">
        <is>
          <t>Not Reported</t>
        </is>
      </c>
      <c r="H56" t="inlineStr"/>
      <c r="I56" t="inlineStr">
        <is>
          <t>Not Reported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Not Reported</t>
        </is>
      </c>
      <c r="AF56" t="inlineStr">
        <is>
          <t>Not Reported</t>
        </is>
      </c>
      <c r="AG56" t="inlineStr">
        <is>
          <t>Not Reported</t>
        </is>
      </c>
      <c r="AH56" t="inlineStr">
        <is>
          <t>Not Reported</t>
        </is>
      </c>
      <c r="AI56" t="inlineStr"/>
      <c r="AJ56" t="inlineStr"/>
      <c r="AK56" t="inlineStr">
        <is>
          <t>Not Reported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>
        <is>
          <t>Not Reported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>
        <is>
          <t>79</t>
        </is>
      </c>
      <c r="BS56" t="inlineStr">
        <is>
          <t>46.0</t>
        </is>
      </c>
      <c r="BT56" t="n">
        <v>26.1</v>
      </c>
      <c r="BU56" t="n">
        <v>0</v>
      </c>
      <c r="BV56" t="n">
        <v>20.1</v>
      </c>
      <c r="BW56" t="n">
        <v>27.1</v>
      </c>
      <c r="BX56" t="n">
        <v>27.5</v>
      </c>
      <c r="BY56" t="n">
        <v>42.5</v>
      </c>
      <c r="BZ56" t="n">
        <v>18.9</v>
      </c>
      <c r="CA56" t="n">
        <v>2013</v>
      </c>
      <c r="CB56" t="inlineStr">
        <is>
          <t>Shanghai</t>
        </is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79</v>
      </c>
      <c r="DA56" t="n">
        <v>46</v>
      </c>
      <c r="DB56" t="n">
        <v>82.87596048298573</v>
      </c>
      <c r="DC56" t="n">
        <v>32.53597626752966</v>
      </c>
      <c r="DD56" t="inlineStr"/>
      <c r="DE56" t="inlineStr">
        <is>
          <t>Missing</t>
        </is>
      </c>
      <c r="DF56" t="inlineStr"/>
      <c r="DG56" t="inlineStr">
        <is>
          <t>Missing</t>
        </is>
      </c>
      <c r="DH56" t="inlineStr"/>
      <c r="DI56" t="n">
        <v>21.29298813376483</v>
      </c>
    </row>
    <row r="57">
      <c r="A57" t="inlineStr">
        <is>
          <t>asia pacific university of technology and innovation (apu)</t>
        </is>
      </c>
      <c r="B57" t="inlineStr">
        <is>
          <t>611-620</t>
        </is>
      </c>
      <c r="C57" t="inlineStr">
        <is>
          <t>621-630</t>
        </is>
      </c>
      <c r="D57" t="inlineStr">
        <is>
          <t>Malaysia</t>
        </is>
      </c>
      <c r="E57" t="inlineStr">
        <is>
          <t>Asia</t>
        </is>
      </c>
      <c r="F57" t="inlineStr">
        <is>
          <t>S</t>
        </is>
      </c>
      <c r="G57" t="inlineStr">
        <is>
          <t>FO</t>
        </is>
      </c>
      <c r="H57" t="inlineStr">
        <is>
          <t>VH</t>
        </is>
      </c>
      <c r="I57" t="inlineStr">
        <is>
          <t>C</t>
        </is>
      </c>
      <c r="J57" t="n">
        <v>9.300000000000001</v>
      </c>
      <c r="K57" t="inlineStr">
        <is>
          <t>601+</t>
        </is>
      </c>
      <c r="L57" t="n">
        <v>12.5</v>
      </c>
      <c r="M57" t="inlineStr">
        <is>
          <t>601+</t>
        </is>
      </c>
      <c r="N57" t="n">
        <v>62.2</v>
      </c>
      <c r="O57" t="inlineStr">
        <is>
          <t>228</t>
        </is>
      </c>
      <c r="P57" t="n">
        <v>1.6</v>
      </c>
      <c r="Q57" t="inlineStr">
        <is>
          <t>701+</t>
        </is>
      </c>
      <c r="R57" t="n">
        <v>92</v>
      </c>
      <c r="S57" t="inlineStr">
        <is>
          <t>177</t>
        </is>
      </c>
      <c r="T57" t="n">
        <v>100</v>
      </c>
      <c r="U57" t="inlineStr">
        <is>
          <t>16</t>
        </is>
      </c>
      <c r="V57" t="n">
        <v>6.8</v>
      </c>
      <c r="W57" t="inlineStr">
        <is>
          <t>701+</t>
        </is>
      </c>
      <c r="X57" t="n">
        <v>4</v>
      </c>
      <c r="Y57" t="inlineStr">
        <is>
          <t>701+</t>
        </is>
      </c>
      <c r="Z57" t="n">
        <v>1.6</v>
      </c>
      <c r="AA57" t="inlineStr">
        <is>
          <t>701+</t>
        </is>
      </c>
      <c r="AB57" t="inlineStr"/>
      <c r="AC57" t="inlineStr">
        <is>
          <t>621-630</t>
        </is>
      </c>
      <c r="AD57" t="inlineStr"/>
      <c r="AE57" t="inlineStr">
        <is>
          <t>MY</t>
        </is>
      </c>
      <c r="AF57" t="inlineStr">
        <is>
          <t>Malaysia</t>
        </is>
      </c>
      <c r="AG57" t="inlineStr">
        <is>
          <t>S</t>
        </is>
      </c>
      <c r="AH57" t="inlineStr">
        <is>
          <t>FO</t>
        </is>
      </c>
      <c r="AI57" t="inlineStr">
        <is>
          <t>VH</t>
        </is>
      </c>
      <c r="AJ57" t="n">
        <v>2</v>
      </c>
      <c r="AK57" t="inlineStr">
        <is>
          <t>C</t>
        </is>
      </c>
      <c r="AL57" t="n">
        <v>6.4</v>
      </c>
      <c r="AM57" t="inlineStr">
        <is>
          <t>601+</t>
        </is>
      </c>
      <c r="AN57" t="n">
        <v>8.6</v>
      </c>
      <c r="AO57" t="inlineStr">
        <is>
          <t>601+</t>
        </is>
      </c>
      <c r="AP57" t="n">
        <v>57.8</v>
      </c>
      <c r="AQ57" t="inlineStr">
        <is>
          <t>250</t>
        </is>
      </c>
      <c r="AR57" t="n">
        <v>1.5</v>
      </c>
      <c r="AS57" t="inlineStr">
        <is>
          <t>701+</t>
        </is>
      </c>
      <c r="AT57" t="n">
        <v>89.8</v>
      </c>
      <c r="AU57" t="inlineStr">
        <is>
          <t>185</t>
        </is>
      </c>
      <c r="AV57" t="n">
        <v>100</v>
      </c>
      <c r="AW57" t="inlineStr">
        <is>
          <t>16</t>
        </is>
      </c>
      <c r="AX57" t="n">
        <v>1</v>
      </c>
      <c r="AY57" t="inlineStr">
        <is>
          <t>701+</t>
        </is>
      </c>
      <c r="AZ57" t="n">
        <v>9.4</v>
      </c>
      <c r="BA57" t="inlineStr">
        <is>
          <t>701+</t>
        </is>
      </c>
      <c r="BB57" t="n">
        <v>1</v>
      </c>
      <c r="BC57" t="inlineStr">
        <is>
          <t>701+</t>
        </is>
      </c>
      <c r="BD57" t="inlineStr">
        <is>
          <t>-</t>
        </is>
      </c>
      <c r="BE57" t="inlineStr"/>
      <c r="BF57" t="inlineStr">
        <is>
          <t>Not Reported</t>
        </is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>
        <is>
          <t>QS</t>
        </is>
      </c>
      <c r="CC57" t="n">
        <v>615.5</v>
      </c>
      <c r="CD57" t="n">
        <v>625.5</v>
      </c>
      <c r="CE57" t="n">
        <v>601</v>
      </c>
      <c r="CF57" t="n">
        <v>601</v>
      </c>
      <c r="CG57" t="n">
        <v>228</v>
      </c>
      <c r="CH57" t="n">
        <v>701</v>
      </c>
      <c r="CI57" t="n">
        <v>177</v>
      </c>
      <c r="CJ57" t="n">
        <v>16</v>
      </c>
      <c r="CK57" t="n">
        <v>701</v>
      </c>
      <c r="CL57" t="n">
        <v>701</v>
      </c>
      <c r="CM57" t="n">
        <v>701</v>
      </c>
      <c r="CN57" t="n">
        <v>625.5</v>
      </c>
      <c r="CO57" t="inlineStr"/>
      <c r="CP57" t="n">
        <v>601</v>
      </c>
      <c r="CQ57" t="n">
        <v>601</v>
      </c>
      <c r="CR57" t="n">
        <v>250</v>
      </c>
      <c r="CS57" t="n">
        <v>701</v>
      </c>
      <c r="CT57" t="n">
        <v>185</v>
      </c>
      <c r="CU57" t="n">
        <v>16</v>
      </c>
      <c r="CV57" t="n">
        <v>701</v>
      </c>
      <c r="CW57" t="n">
        <v>701</v>
      </c>
      <c r="CX57" t="n">
        <v>701</v>
      </c>
      <c r="CY57" t="inlineStr"/>
      <c r="CZ57" t="inlineStr"/>
      <c r="DA57" t="inlineStr"/>
      <c r="DB57" t="n">
        <v>56.10714285714285</v>
      </c>
      <c r="DC57" t="n">
        <v>1.6</v>
      </c>
      <c r="DD57" t="inlineStr"/>
      <c r="DE57" t="inlineStr">
        <is>
          <t>QS (score, not ratio)</t>
        </is>
      </c>
      <c r="DF57" t="inlineStr"/>
      <c r="DG57" t="inlineStr">
        <is>
          <t>QS (score, not %)</t>
        </is>
      </c>
      <c r="DH57" t="n">
        <v>7.850000000000001</v>
      </c>
      <c r="DI57" t="inlineStr"/>
    </row>
    <row r="58">
      <c r="A58" t="inlineStr">
        <is>
          <t>asia university taiwan</t>
        </is>
      </c>
      <c r="B58" t="inlineStr">
        <is>
          <t>801-850</t>
        </is>
      </c>
      <c r="C58" t="inlineStr">
        <is>
          <t>901-950</t>
        </is>
      </c>
      <c r="D58" t="inlineStr">
        <is>
          <t>Taiwan</t>
        </is>
      </c>
      <c r="E58" t="inlineStr">
        <is>
          <t>Asia</t>
        </is>
      </c>
      <c r="F58" t="inlineStr">
        <is>
          <t>M</t>
        </is>
      </c>
      <c r="G58" t="inlineStr">
        <is>
          <t>FO</t>
        </is>
      </c>
      <c r="H58" t="inlineStr">
        <is>
          <t>VH</t>
        </is>
      </c>
      <c r="I58" t="inlineStr">
        <is>
          <t>C</t>
        </is>
      </c>
      <c r="J58" t="n">
        <v>5.9</v>
      </c>
      <c r="K58" t="inlineStr">
        <is>
          <t>601+</t>
        </is>
      </c>
      <c r="L58" t="n">
        <v>1.8</v>
      </c>
      <c r="M58" t="inlineStr">
        <is>
          <t>601+</t>
        </is>
      </c>
      <c r="N58" t="n">
        <v>3.6</v>
      </c>
      <c r="O58" t="inlineStr">
        <is>
          <t>701+</t>
        </is>
      </c>
      <c r="P58" t="n">
        <v>52.5</v>
      </c>
      <c r="Q58" t="inlineStr">
        <is>
          <t>247</t>
        </is>
      </c>
      <c r="R58" t="n">
        <v>9.9</v>
      </c>
      <c r="S58" t="inlineStr">
        <is>
          <t>701+</t>
        </is>
      </c>
      <c r="T58" t="n">
        <v>3.2</v>
      </c>
      <c r="U58" t="inlineStr">
        <is>
          <t>701+</t>
        </is>
      </c>
      <c r="V58" t="n">
        <v>57.1</v>
      </c>
      <c r="W58" t="inlineStr">
        <is>
          <t>661</t>
        </is>
      </c>
      <c r="X58" t="n">
        <v>2</v>
      </c>
      <c r="Y58" t="inlineStr">
        <is>
          <t>701+</t>
        </is>
      </c>
      <c r="Z58" t="n">
        <v>1.7</v>
      </c>
      <c r="AA58" t="inlineStr">
        <is>
          <t>701+</t>
        </is>
      </c>
      <c r="AB58" t="inlineStr"/>
      <c r="AC58" t="inlineStr">
        <is>
          <t>901-950</t>
        </is>
      </c>
      <c r="AD58" t="inlineStr">
        <is>
          <t>1001-1200</t>
        </is>
      </c>
      <c r="AE58" t="inlineStr">
        <is>
          <t>TW</t>
        </is>
      </c>
      <c r="AF58" t="inlineStr">
        <is>
          <t>Taiwan</t>
        </is>
      </c>
      <c r="AG58" t="inlineStr">
        <is>
          <t>M</t>
        </is>
      </c>
      <c r="AH58" t="inlineStr">
        <is>
          <t>FO</t>
        </is>
      </c>
      <c r="AI58" t="inlineStr">
        <is>
          <t>VH</t>
        </is>
      </c>
      <c r="AJ58" t="n">
        <v>2</v>
      </c>
      <c r="AK58" t="inlineStr">
        <is>
          <t>C</t>
        </is>
      </c>
      <c r="AL58" t="n">
        <v>5.9</v>
      </c>
      <c r="AM58" t="inlineStr">
        <is>
          <t>601+</t>
        </is>
      </c>
      <c r="AN58" t="n">
        <v>1.8</v>
      </c>
      <c r="AO58" t="inlineStr">
        <is>
          <t>601+</t>
        </is>
      </c>
      <c r="AP58" t="n">
        <v>3.3</v>
      </c>
      <c r="AQ58" t="inlineStr">
        <is>
          <t>701+</t>
        </is>
      </c>
      <c r="AR58" t="n">
        <v>38.7</v>
      </c>
      <c r="AS58" t="inlineStr">
        <is>
          <t>358</t>
        </is>
      </c>
      <c r="AT58" t="n">
        <v>9.5</v>
      </c>
      <c r="AU58" t="inlineStr">
        <is>
          <t>701+</t>
        </is>
      </c>
      <c r="AV58" t="n">
        <v>3.5</v>
      </c>
      <c r="AW58" t="inlineStr">
        <is>
          <t>701+</t>
        </is>
      </c>
      <c r="AX58" t="n">
        <v>12</v>
      </c>
      <c r="AY58" t="inlineStr">
        <is>
          <t>637</t>
        </is>
      </c>
      <c r="AZ58" t="n">
        <v>7.9</v>
      </c>
      <c r="BA58" t="inlineStr">
        <is>
          <t>701+</t>
        </is>
      </c>
      <c r="BB58" t="n">
        <v>2.3</v>
      </c>
      <c r="BC58" t="inlineStr">
        <is>
          <t>701+</t>
        </is>
      </c>
      <c r="BD58" t="inlineStr">
        <is>
          <t>-</t>
        </is>
      </c>
      <c r="BE58" t="inlineStr">
        <is>
          <t>601-800</t>
        </is>
      </c>
      <c r="BF58" t="inlineStr">
        <is>
          <t>Not Reported</t>
        </is>
      </c>
      <c r="BG58" t="n">
        <v>14.4</v>
      </c>
      <c r="BH58" t="inlineStr">
        <is>
          <t>18.3</t>
        </is>
      </c>
      <c r="BI58" t="n">
        <v>15.9</v>
      </c>
      <c r="BJ58" t="n">
        <v>30.5</v>
      </c>
      <c r="BK58" t="inlineStr">
        <is>
          <t>38.4</t>
        </is>
      </c>
      <c r="BL58" t="inlineStr">
        <is>
          <t>-</t>
        </is>
      </c>
      <c r="BM58" t="inlineStr">
        <is>
          <t>12,119</t>
        </is>
      </c>
      <c r="BN58" t="n">
        <v>26.3</v>
      </c>
      <c r="BO58" t="inlineStr">
        <is>
          <t>3%</t>
        </is>
      </c>
      <c r="BP58" t="inlineStr">
        <is>
          <t>53 : 47</t>
        </is>
      </c>
      <c r="BQ58" t="n">
        <v>2016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QS</t>
        </is>
      </c>
      <c r="CC58" t="n">
        <v>825.5</v>
      </c>
      <c r="CD58" t="n">
        <v>925.5</v>
      </c>
      <c r="CE58" t="n">
        <v>601</v>
      </c>
      <c r="CF58" t="n">
        <v>601</v>
      </c>
      <c r="CG58" t="n">
        <v>701</v>
      </c>
      <c r="CH58" t="n">
        <v>247</v>
      </c>
      <c r="CI58" t="n">
        <v>701</v>
      </c>
      <c r="CJ58" t="n">
        <v>701</v>
      </c>
      <c r="CK58" t="n">
        <v>661</v>
      </c>
      <c r="CL58" t="n">
        <v>701</v>
      </c>
      <c r="CM58" t="n">
        <v>701</v>
      </c>
      <c r="CN58" t="n">
        <v>925.5</v>
      </c>
      <c r="CO58" t="n">
        <v>1100.5</v>
      </c>
      <c r="CP58" t="n">
        <v>601</v>
      </c>
      <c r="CQ58" t="n">
        <v>601</v>
      </c>
      <c r="CR58" t="n">
        <v>701</v>
      </c>
      <c r="CS58" t="n">
        <v>358</v>
      </c>
      <c r="CT58" t="n">
        <v>701</v>
      </c>
      <c r="CU58" t="n">
        <v>701</v>
      </c>
      <c r="CV58" t="n">
        <v>637</v>
      </c>
      <c r="CW58" t="n">
        <v>701</v>
      </c>
      <c r="CX58" t="n">
        <v>701</v>
      </c>
      <c r="CY58" t="n">
        <v>700.5</v>
      </c>
      <c r="CZ58" t="inlineStr"/>
      <c r="DA58" t="inlineStr"/>
      <c r="DB58" t="n">
        <v>20.55357142857143</v>
      </c>
      <c r="DC58" t="n">
        <v>31.8944819625306</v>
      </c>
      <c r="DD58" t="n">
        <v>26.3</v>
      </c>
      <c r="DE58" t="inlineStr">
        <is>
          <t>Times (raw ratio)</t>
        </is>
      </c>
      <c r="DF58" t="n">
        <v>3</v>
      </c>
      <c r="DG58" t="inlineStr">
        <is>
          <t>Times (raw %)</t>
        </is>
      </c>
      <c r="DH58" t="n">
        <v>5.9</v>
      </c>
      <c r="DI58" t="n">
        <v>13.52757544224766</v>
      </c>
    </row>
    <row r="59">
      <c r="A59" t="inlineStr">
        <is>
          <t>assiut university</t>
        </is>
      </c>
      <c r="B59" t="inlineStr">
        <is>
          <t>1001-1200</t>
        </is>
      </c>
      <c r="C59" t="inlineStr">
        <is>
          <t>1001-1200</t>
        </is>
      </c>
      <c r="D59" t="inlineStr">
        <is>
          <t>Egypt</t>
        </is>
      </c>
      <c r="E59" t="inlineStr">
        <is>
          <t>Africa</t>
        </is>
      </c>
      <c r="F59" t="inlineStr">
        <is>
          <t>XL</t>
        </is>
      </c>
      <c r="G59" t="inlineStr">
        <is>
          <t>FC</t>
        </is>
      </c>
      <c r="H59" t="inlineStr">
        <is>
          <t>HI</t>
        </is>
      </c>
      <c r="I59" t="inlineStr">
        <is>
          <t>A</t>
        </is>
      </c>
      <c r="J59" t="n">
        <v>11.4</v>
      </c>
      <c r="K59" t="inlineStr">
        <is>
          <t>601+</t>
        </is>
      </c>
      <c r="L59" t="n">
        <v>9.800000000000001</v>
      </c>
      <c r="M59" t="inlineStr">
        <is>
          <t>601+</t>
        </is>
      </c>
      <c r="N59" t="n">
        <v>13.6</v>
      </c>
      <c r="O59" t="inlineStr">
        <is>
          <t>701+</t>
        </is>
      </c>
      <c r="P59" t="n">
        <v>2.2</v>
      </c>
      <c r="Q59" t="inlineStr">
        <is>
          <t>701+</t>
        </is>
      </c>
      <c r="R59" t="n">
        <v>11.8</v>
      </c>
      <c r="S59" t="inlineStr">
        <is>
          <t>701+</t>
        </is>
      </c>
      <c r="T59" t="n">
        <v>3.5</v>
      </c>
      <c r="U59" t="inlineStr">
        <is>
          <t>701+</t>
        </is>
      </c>
      <c r="V59" t="n">
        <v>56</v>
      </c>
      <c r="W59" t="inlineStr">
        <is>
          <t>678</t>
        </is>
      </c>
      <c r="X59" t="n">
        <v>2.5</v>
      </c>
      <c r="Y59" t="inlineStr">
        <is>
          <t>701+</t>
        </is>
      </c>
      <c r="Z59" t="n">
        <v>5.4</v>
      </c>
      <c r="AA59" t="inlineStr">
        <is>
          <t>701+</t>
        </is>
      </c>
      <c r="AB59" t="inlineStr"/>
      <c r="AC59" t="inlineStr">
        <is>
          <t>1001-1200</t>
        </is>
      </c>
      <c r="AD59" t="inlineStr">
        <is>
          <t>1001-1200</t>
        </is>
      </c>
      <c r="AE59" t="inlineStr">
        <is>
          <t>EG</t>
        </is>
      </c>
      <c r="AF59" t="inlineStr">
        <is>
          <t>Egypt</t>
        </is>
      </c>
      <c r="AG59" t="inlineStr">
        <is>
          <t>XL</t>
        </is>
      </c>
      <c r="AH59" t="inlineStr">
        <is>
          <t>FC</t>
        </is>
      </c>
      <c r="AI59" t="inlineStr">
        <is>
          <t>HI</t>
        </is>
      </c>
      <c r="AJ59" t="n">
        <v>4</v>
      </c>
      <c r="AK59" t="inlineStr">
        <is>
          <t>A</t>
        </is>
      </c>
      <c r="AL59" t="n">
        <v>11.2</v>
      </c>
      <c r="AM59" t="inlineStr">
        <is>
          <t>601+</t>
        </is>
      </c>
      <c r="AN59" t="n">
        <v>6.9</v>
      </c>
      <c r="AO59" t="inlineStr">
        <is>
          <t>601+</t>
        </is>
      </c>
      <c r="AP59" t="n">
        <v>12.3</v>
      </c>
      <c r="AQ59" t="inlineStr">
        <is>
          <t>701+</t>
        </is>
      </c>
      <c r="AR59" t="n">
        <v>2.3</v>
      </c>
      <c r="AS59" t="inlineStr">
        <is>
          <t>701+</t>
        </is>
      </c>
      <c r="AT59" t="n">
        <v>15.5</v>
      </c>
      <c r="AU59" t="inlineStr">
        <is>
          <t>660</t>
        </is>
      </c>
      <c r="AV59" t="n">
        <v>4</v>
      </c>
      <c r="AW59" t="inlineStr">
        <is>
          <t>701+</t>
        </is>
      </c>
      <c r="AX59" t="n">
        <v>10.7</v>
      </c>
      <c r="AY59" t="inlineStr">
        <is>
          <t>658</t>
        </is>
      </c>
      <c r="AZ59" t="n">
        <v>6.9</v>
      </c>
      <c r="BA59" t="inlineStr">
        <is>
          <t>701+</t>
        </is>
      </c>
      <c r="BB59" t="n">
        <v>1.9</v>
      </c>
      <c r="BC59" t="inlineStr">
        <is>
          <t>701+</t>
        </is>
      </c>
      <c r="BD59" t="inlineStr">
        <is>
          <t>-</t>
        </is>
      </c>
      <c r="BE59" t="inlineStr"/>
      <c r="BF59" t="inlineStr">
        <is>
          <t>Not Reported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QS</t>
        </is>
      </c>
      <c r="CC59" t="n">
        <v>1100.5</v>
      </c>
      <c r="CD59" t="n">
        <v>1100.5</v>
      </c>
      <c r="CE59" t="n">
        <v>601</v>
      </c>
      <c r="CF59" t="n">
        <v>601</v>
      </c>
      <c r="CG59" t="n">
        <v>701</v>
      </c>
      <c r="CH59" t="n">
        <v>701</v>
      </c>
      <c r="CI59" t="n">
        <v>701</v>
      </c>
      <c r="CJ59" t="n">
        <v>701</v>
      </c>
      <c r="CK59" t="n">
        <v>678</v>
      </c>
      <c r="CL59" t="n">
        <v>701</v>
      </c>
      <c r="CM59" t="n">
        <v>701</v>
      </c>
      <c r="CN59" t="n">
        <v>1100.5</v>
      </c>
      <c r="CO59" t="n">
        <v>1100.5</v>
      </c>
      <c r="CP59" t="n">
        <v>601</v>
      </c>
      <c r="CQ59" t="n">
        <v>601</v>
      </c>
      <c r="CR59" t="n">
        <v>701</v>
      </c>
      <c r="CS59" t="n">
        <v>701</v>
      </c>
      <c r="CT59" t="n">
        <v>660</v>
      </c>
      <c r="CU59" t="n">
        <v>701</v>
      </c>
      <c r="CV59" t="n">
        <v>658</v>
      </c>
      <c r="CW59" t="n">
        <v>701</v>
      </c>
      <c r="CX59" t="n">
        <v>701</v>
      </c>
      <c r="CY59" t="inlineStr"/>
      <c r="CZ59" t="inlineStr"/>
      <c r="DA59" t="inlineStr"/>
      <c r="DB59" t="n">
        <v>21.46428571428571</v>
      </c>
      <c r="DC59" t="n">
        <v>2.2</v>
      </c>
      <c r="DD59" t="inlineStr"/>
      <c r="DE59" t="inlineStr">
        <is>
          <t>QS (score, not ratio)</t>
        </is>
      </c>
      <c r="DF59" t="inlineStr"/>
      <c r="DG59" t="inlineStr">
        <is>
          <t>QS (score, not %)</t>
        </is>
      </c>
      <c r="DH59" t="n">
        <v>11.3</v>
      </c>
      <c r="DI59" t="inlineStr"/>
    </row>
    <row r="60">
      <c r="A60" t="inlineStr">
        <is>
          <t>aston university</t>
        </is>
      </c>
      <c r="B60" t="inlineStr">
        <is>
          <t>423</t>
        </is>
      </c>
      <c r="C60" t="inlineStr">
        <is>
          <t>446</t>
        </is>
      </c>
      <c r="D60" t="inlineStr">
        <is>
          <t>United Kingdom</t>
        </is>
      </c>
      <c r="E60" t="inlineStr">
        <is>
          <t>Europe</t>
        </is>
      </c>
      <c r="F60" t="inlineStr">
        <is>
          <t>L</t>
        </is>
      </c>
      <c r="G60" t="inlineStr">
        <is>
          <t>CO</t>
        </is>
      </c>
      <c r="H60" t="inlineStr">
        <is>
          <t>VH</t>
        </is>
      </c>
      <c r="I60" t="inlineStr">
        <is>
          <t>A</t>
        </is>
      </c>
      <c r="J60" t="n">
        <v>12.5</v>
      </c>
      <c r="K60" t="inlineStr">
        <is>
          <t>601+</t>
        </is>
      </c>
      <c r="L60" t="n">
        <v>18.5</v>
      </c>
      <c r="M60" t="inlineStr">
        <is>
          <t>478</t>
        </is>
      </c>
      <c r="N60" t="n">
        <v>9</v>
      </c>
      <c r="O60" t="inlineStr">
        <is>
          <t>701+</t>
        </is>
      </c>
      <c r="P60" t="n">
        <v>34.4</v>
      </c>
      <c r="Q60" t="inlineStr">
        <is>
          <t>388</t>
        </is>
      </c>
      <c r="R60" t="n">
        <v>94.2</v>
      </c>
      <c r="S60" t="inlineStr">
        <is>
          <t>160</t>
        </is>
      </c>
      <c r="T60" t="n">
        <v>53.8</v>
      </c>
      <c r="U60" t="inlineStr">
        <is>
          <t>274</t>
        </is>
      </c>
      <c r="V60" t="n">
        <v>79.2</v>
      </c>
      <c r="W60" t="inlineStr">
        <is>
          <t>336</t>
        </is>
      </c>
      <c r="X60" t="n">
        <v>19.6</v>
      </c>
      <c r="Y60" t="inlineStr">
        <is>
          <t>569</t>
        </is>
      </c>
      <c r="Z60" t="n">
        <v>46.9</v>
      </c>
      <c r="AA60" t="inlineStr">
        <is>
          <t>330=</t>
        </is>
      </c>
      <c r="AB60" t="n">
        <v>28.1</v>
      </c>
      <c r="AC60">
        <f>446</f>
        <v/>
      </c>
      <c r="AD60" t="inlineStr">
        <is>
          <t>561-570</t>
        </is>
      </c>
      <c r="AE60" t="inlineStr">
        <is>
          <t>UK</t>
        </is>
      </c>
      <c r="AF60" t="inlineStr">
        <is>
          <t>United Kingdom</t>
        </is>
      </c>
      <c r="AG60" t="inlineStr">
        <is>
          <t>L</t>
        </is>
      </c>
      <c r="AH60" t="inlineStr">
        <is>
          <t>CO</t>
        </is>
      </c>
      <c r="AI60" t="inlineStr">
        <is>
          <t>VH</t>
        </is>
      </c>
      <c r="AJ60" t="n">
        <v>4</v>
      </c>
      <c r="AK60" t="inlineStr">
        <is>
          <t>A</t>
        </is>
      </c>
      <c r="AL60" t="n">
        <v>12.9</v>
      </c>
      <c r="AM60" t="inlineStr">
        <is>
          <t>601+</t>
        </is>
      </c>
      <c r="AN60" t="n">
        <v>22.8</v>
      </c>
      <c r="AO60" t="inlineStr">
        <is>
          <t>416</t>
        </is>
      </c>
      <c r="AP60" t="n">
        <v>10</v>
      </c>
      <c r="AQ60" t="inlineStr">
        <is>
          <t>701+</t>
        </is>
      </c>
      <c r="AR60" t="n">
        <v>34.1</v>
      </c>
      <c r="AS60" t="inlineStr">
        <is>
          <t>400</t>
        </is>
      </c>
      <c r="AT60" t="n">
        <v>93</v>
      </c>
      <c r="AU60" t="inlineStr">
        <is>
          <t>164</t>
        </is>
      </c>
      <c r="AV60" t="n">
        <v>38.3</v>
      </c>
      <c r="AW60" t="inlineStr">
        <is>
          <t>359</t>
        </is>
      </c>
      <c r="AX60" t="n">
        <v>50.5</v>
      </c>
      <c r="AY60" t="inlineStr">
        <is>
          <t>310</t>
        </is>
      </c>
      <c r="AZ60" t="n">
        <v>18.1</v>
      </c>
      <c r="BA60" t="inlineStr">
        <is>
          <t>463</t>
        </is>
      </c>
      <c r="BB60" t="n">
        <v>12.3</v>
      </c>
      <c r="BC60" t="inlineStr">
        <is>
          <t>640=</t>
        </is>
      </c>
      <c r="BD60" t="inlineStr">
        <is>
          <t>25.7</t>
        </is>
      </c>
      <c r="BE60" t="inlineStr">
        <is>
          <t>401-500</t>
        </is>
      </c>
      <c r="BF60" t="inlineStr">
        <is>
          <t>Unted Kingdom</t>
        </is>
      </c>
      <c r="BG60" t="n">
        <v>18.4</v>
      </c>
      <c r="BH60" t="inlineStr">
        <is>
          <t>92.5</t>
        </is>
      </c>
      <c r="BI60" t="n">
        <v>20.4</v>
      </c>
      <c r="BJ60" t="n">
        <v>51.9</v>
      </c>
      <c r="BK60" t="inlineStr">
        <is>
          <t>34.6</t>
        </is>
      </c>
      <c r="BL60" t="inlineStr">
        <is>
          <t>-</t>
        </is>
      </c>
      <c r="BM60" t="inlineStr"/>
      <c r="BN60" t="inlineStr"/>
      <c r="BO60" t="inlineStr"/>
      <c r="BP60" t="inlineStr"/>
      <c r="BQ60" t="n">
        <v>2016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>
        <is>
          <t>QS+Times</t>
        </is>
      </c>
      <c r="CC60" t="n">
        <v>423</v>
      </c>
      <c r="CD60" t="n">
        <v>446</v>
      </c>
      <c r="CE60" t="n">
        <v>601</v>
      </c>
      <c r="CF60" t="n">
        <v>478</v>
      </c>
      <c r="CG60" t="n">
        <v>701</v>
      </c>
      <c r="CH60" t="n">
        <v>388</v>
      </c>
      <c r="CI60" t="n">
        <v>160</v>
      </c>
      <c r="CJ60" t="n">
        <v>274</v>
      </c>
      <c r="CK60" t="n">
        <v>336</v>
      </c>
      <c r="CL60" t="n">
        <v>569</v>
      </c>
      <c r="CM60" t="n">
        <v>330</v>
      </c>
      <c r="CN60" t="n">
        <v>446</v>
      </c>
      <c r="CO60" t="n">
        <v>565.5</v>
      </c>
      <c r="CP60" t="n">
        <v>601</v>
      </c>
      <c r="CQ60" t="n">
        <v>416</v>
      </c>
      <c r="CR60" t="n">
        <v>701</v>
      </c>
      <c r="CS60" t="n">
        <v>400</v>
      </c>
      <c r="CT60" t="n">
        <v>164</v>
      </c>
      <c r="CU60" t="n">
        <v>359</v>
      </c>
      <c r="CV60" t="n">
        <v>310</v>
      </c>
      <c r="CW60" t="n">
        <v>463</v>
      </c>
      <c r="CX60" t="n">
        <v>640</v>
      </c>
      <c r="CY60" t="n">
        <v>450.5</v>
      </c>
      <c r="CZ60" t="inlineStr"/>
      <c r="DA60" t="inlineStr"/>
      <c r="DB60" t="n">
        <v>52.79847850505463</v>
      </c>
      <c r="DC60" t="n">
        <v>34.64199572813407</v>
      </c>
      <c r="DD60" t="inlineStr"/>
      <c r="DE60" t="inlineStr">
        <is>
          <t>QS (score, not ratio)</t>
        </is>
      </c>
      <c r="DF60" t="inlineStr"/>
      <c r="DG60" t="inlineStr">
        <is>
          <t>QS (score, not %)</t>
        </is>
      </c>
      <c r="DH60" t="n">
        <v>12.7</v>
      </c>
      <c r="DI60" t="n">
        <v>18.210197710718</v>
      </c>
    </row>
    <row r="61">
      <c r="A61" t="inlineStr">
        <is>
          <t>ataturk university</t>
        </is>
      </c>
      <c r="B61" t="inlineStr">
        <is>
          <t>1201-1400</t>
        </is>
      </c>
      <c r="C61" t="inlineStr">
        <is>
          <t>1401+</t>
        </is>
      </c>
      <c r="D61" t="inlineStr">
        <is>
          <t>Turkey</t>
        </is>
      </c>
      <c r="E61" t="inlineStr">
        <is>
          <t>Asia</t>
        </is>
      </c>
      <c r="F61" t="inlineStr">
        <is>
          <t>XL</t>
        </is>
      </c>
      <c r="G61" t="inlineStr">
        <is>
          <t>SP</t>
        </is>
      </c>
      <c r="H61" t="inlineStr">
        <is>
          <t>VH</t>
        </is>
      </c>
      <c r="I61" t="inlineStr">
        <is>
          <t>A</t>
        </is>
      </c>
      <c r="J61" t="n">
        <v>5.8</v>
      </c>
      <c r="K61" t="inlineStr">
        <is>
          <t>601+</t>
        </is>
      </c>
      <c r="L61" t="n">
        <v>2.3</v>
      </c>
      <c r="M61" t="inlineStr">
        <is>
          <t>601+</t>
        </is>
      </c>
      <c r="N61" t="n">
        <v>2.9</v>
      </c>
      <c r="O61" t="inlineStr">
        <is>
          <t>701+</t>
        </is>
      </c>
      <c r="P61" t="n">
        <v>4.4</v>
      </c>
      <c r="Q61" t="inlineStr">
        <is>
          <t>701+</t>
        </is>
      </c>
      <c r="R61" t="n">
        <v>3.2</v>
      </c>
      <c r="S61" t="inlineStr">
        <is>
          <t>701+</t>
        </is>
      </c>
      <c r="T61" t="n">
        <v>7.4</v>
      </c>
      <c r="U61" t="inlineStr">
        <is>
          <t>701+</t>
        </is>
      </c>
      <c r="V61" t="n">
        <v>39.4</v>
      </c>
      <c r="W61" t="inlineStr">
        <is>
          <t>701+</t>
        </is>
      </c>
      <c r="X61" t="n">
        <v>7.8</v>
      </c>
      <c r="Y61" t="inlineStr">
        <is>
          <t>701+</t>
        </is>
      </c>
      <c r="Z61" t="n">
        <v>1.1</v>
      </c>
      <c r="AA61" t="inlineStr">
        <is>
          <t>701+</t>
        </is>
      </c>
      <c r="AB61" t="inlineStr"/>
      <c r="AC61" t="inlineStr">
        <is>
          <t>1401+</t>
        </is>
      </c>
      <c r="AD61" t="inlineStr">
        <is>
          <t>1401+</t>
        </is>
      </c>
      <c r="AE61" t="inlineStr">
        <is>
          <t>TR</t>
        </is>
      </c>
      <c r="AF61" t="inlineStr">
        <is>
          <t>Turkey</t>
        </is>
      </c>
      <c r="AG61" t="inlineStr">
        <is>
          <t>XL</t>
        </is>
      </c>
      <c r="AH61" t="inlineStr">
        <is>
          <t>CO</t>
        </is>
      </c>
      <c r="AI61" t="inlineStr">
        <is>
          <t>HI</t>
        </is>
      </c>
      <c r="AJ61" t="n">
        <v>4</v>
      </c>
      <c r="AK61" t="inlineStr">
        <is>
          <t>A</t>
        </is>
      </c>
      <c r="AL61" t="n">
        <v>4.9</v>
      </c>
      <c r="AM61" t="inlineStr">
        <is>
          <t>601+</t>
        </is>
      </c>
      <c r="AN61" t="n">
        <v>2</v>
      </c>
      <c r="AO61" t="inlineStr">
        <is>
          <t>601+</t>
        </is>
      </c>
      <c r="AP61" t="n">
        <v>2.8</v>
      </c>
      <c r="AQ61" t="inlineStr">
        <is>
          <t>701+</t>
        </is>
      </c>
      <c r="AR61" t="n">
        <v>3.9</v>
      </c>
      <c r="AS61" t="inlineStr">
        <is>
          <t>701+</t>
        </is>
      </c>
      <c r="AT61" t="n">
        <v>2.7</v>
      </c>
      <c r="AU61" t="inlineStr">
        <is>
          <t>701+</t>
        </is>
      </c>
      <c r="AV61" t="n">
        <v>3.6</v>
      </c>
      <c r="AW61" t="inlineStr">
        <is>
          <t>701+</t>
        </is>
      </c>
      <c r="AX61" t="n">
        <v>2.3</v>
      </c>
      <c r="AY61" t="inlineStr">
        <is>
          <t>701+</t>
        </is>
      </c>
      <c r="AZ61" t="n">
        <v>9.4</v>
      </c>
      <c r="BA61" t="inlineStr">
        <is>
          <t>701+</t>
        </is>
      </c>
      <c r="BB61" t="n">
        <v>4.3</v>
      </c>
      <c r="BC61" t="inlineStr">
        <is>
          <t>701+</t>
        </is>
      </c>
      <c r="BD61" t="inlineStr">
        <is>
          <t>-</t>
        </is>
      </c>
      <c r="BE61" t="inlineStr"/>
      <c r="BF61" t="inlineStr">
        <is>
          <t>Not Reported</t>
        </is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>
        <is>
          <t>QS</t>
        </is>
      </c>
      <c r="CC61" t="n">
        <v>1300.5</v>
      </c>
      <c r="CD61" t="n">
        <v>1401</v>
      </c>
      <c r="CE61" t="n">
        <v>601</v>
      </c>
      <c r="CF61" t="n">
        <v>601</v>
      </c>
      <c r="CG61" t="n">
        <v>701</v>
      </c>
      <c r="CH61" t="n">
        <v>701</v>
      </c>
      <c r="CI61" t="n">
        <v>701</v>
      </c>
      <c r="CJ61" t="n">
        <v>701</v>
      </c>
      <c r="CK61" t="n">
        <v>701</v>
      </c>
      <c r="CL61" t="n">
        <v>701</v>
      </c>
      <c r="CM61" t="n">
        <v>701</v>
      </c>
      <c r="CN61" t="n">
        <v>1401</v>
      </c>
      <c r="CO61" t="n">
        <v>1401</v>
      </c>
      <c r="CP61" t="n">
        <v>601</v>
      </c>
      <c r="CQ61" t="n">
        <v>601</v>
      </c>
      <c r="CR61" t="n">
        <v>701</v>
      </c>
      <c r="CS61" t="n">
        <v>701</v>
      </c>
      <c r="CT61" t="n">
        <v>701</v>
      </c>
      <c r="CU61" t="n">
        <v>701</v>
      </c>
      <c r="CV61" t="n">
        <v>701</v>
      </c>
      <c r="CW61" t="n">
        <v>701</v>
      </c>
      <c r="CX61" t="n">
        <v>701</v>
      </c>
      <c r="CY61" t="inlineStr"/>
      <c r="CZ61" t="inlineStr"/>
      <c r="DA61" t="inlineStr"/>
      <c r="DB61" t="n">
        <v>7.178571428571416</v>
      </c>
      <c r="DC61" t="n">
        <v>4.4</v>
      </c>
      <c r="DD61" t="inlineStr"/>
      <c r="DE61" t="inlineStr">
        <is>
          <t>QS (score, not ratio)</t>
        </is>
      </c>
      <c r="DF61" t="inlineStr"/>
      <c r="DG61" t="inlineStr">
        <is>
          <t>QS (score, not %)</t>
        </is>
      </c>
      <c r="DH61" t="n">
        <v>5.35</v>
      </c>
      <c r="DI61" t="inlineStr"/>
    </row>
    <row r="62">
      <c r="A62" t="inlineStr">
        <is>
          <t>ateneo de manila university</t>
        </is>
      </c>
      <c r="B62" t="inlineStr">
        <is>
          <t>516</t>
        </is>
      </c>
      <c r="C62" t="inlineStr">
        <is>
          <t>563</t>
        </is>
      </c>
      <c r="D62" t="inlineStr">
        <is>
          <t>Philippines</t>
        </is>
      </c>
      <c r="E62" t="inlineStr">
        <is>
          <t>Asia</t>
        </is>
      </c>
      <c r="F62" t="inlineStr">
        <is>
          <t>L</t>
        </is>
      </c>
      <c r="G62" t="inlineStr">
        <is>
          <t>SP</t>
        </is>
      </c>
      <c r="H62" t="inlineStr">
        <is>
          <t>VH</t>
        </is>
      </c>
      <c r="I62" t="inlineStr">
        <is>
          <t>B</t>
        </is>
      </c>
      <c r="J62" t="n">
        <v>21.4</v>
      </c>
      <c r="K62" t="inlineStr">
        <is>
          <t>410</t>
        </is>
      </c>
      <c r="L62" t="n">
        <v>64.5</v>
      </c>
      <c r="M62" t="inlineStr">
        <is>
          <t>122</t>
        </is>
      </c>
      <c r="N62" t="n">
        <v>24.4</v>
      </c>
      <c r="O62" t="inlineStr">
        <is>
          <t>601</t>
        </is>
      </c>
      <c r="P62" t="n">
        <v>1.8</v>
      </c>
      <c r="Q62" t="inlineStr">
        <is>
          <t>701+</t>
        </is>
      </c>
      <c r="R62" t="n">
        <v>2.9</v>
      </c>
      <c r="S62" t="inlineStr">
        <is>
          <t>701+</t>
        </is>
      </c>
      <c r="T62" t="n">
        <v>2.5</v>
      </c>
      <c r="U62" t="inlineStr">
        <is>
          <t>701+</t>
        </is>
      </c>
      <c r="V62" t="n">
        <v>23</v>
      </c>
      <c r="W62" t="inlineStr">
        <is>
          <t>701+</t>
        </is>
      </c>
      <c r="X62" t="n">
        <v>70.59999999999999</v>
      </c>
      <c r="Y62" t="inlineStr">
        <is>
          <t>156</t>
        </is>
      </c>
      <c r="Z62" t="n">
        <v>15.6</v>
      </c>
      <c r="AA62" t="inlineStr">
        <is>
          <t>584</t>
        </is>
      </c>
      <c r="AB62" t="n">
        <v>23.6</v>
      </c>
      <c r="AC62">
        <f>563</f>
        <v/>
      </c>
      <c r="AD62" t="inlineStr">
        <is>
          <t>651-700</t>
        </is>
      </c>
      <c r="AE62" t="inlineStr">
        <is>
          <t>PH</t>
        </is>
      </c>
      <c r="AF62" t="inlineStr">
        <is>
          <t>Philippines</t>
        </is>
      </c>
      <c r="AG62" t="inlineStr">
        <is>
          <t>L</t>
        </is>
      </c>
      <c r="AH62" t="inlineStr">
        <is>
          <t>FC</t>
        </is>
      </c>
      <c r="AI62" t="inlineStr">
        <is>
          <t>MD</t>
        </is>
      </c>
      <c r="AJ62" t="n">
        <v>5</v>
      </c>
      <c r="AK62" t="inlineStr">
        <is>
          <t>B</t>
        </is>
      </c>
      <c r="AL62" t="n">
        <v>19.7</v>
      </c>
      <c r="AM62" t="inlineStr">
        <is>
          <t>451</t>
        </is>
      </c>
      <c r="AN62" t="n">
        <v>57.9</v>
      </c>
      <c r="AO62" t="inlineStr">
        <is>
          <t>141</t>
        </is>
      </c>
      <c r="AP62" t="n">
        <v>29</v>
      </c>
      <c r="AQ62" t="inlineStr">
        <is>
          <t>533</t>
        </is>
      </c>
      <c r="AR62" t="n">
        <v>1.7</v>
      </c>
      <c r="AS62" t="inlineStr">
        <is>
          <t>701+</t>
        </is>
      </c>
      <c r="AT62" t="n">
        <v>3.3</v>
      </c>
      <c r="AU62" t="inlineStr">
        <is>
          <t>701+</t>
        </is>
      </c>
      <c r="AV62" t="n">
        <v>2.7</v>
      </c>
      <c r="AW62" t="inlineStr">
        <is>
          <t>701+</t>
        </is>
      </c>
      <c r="AX62" t="n">
        <v>1.1</v>
      </c>
      <c r="AY62" t="inlineStr">
        <is>
          <t>701+</t>
        </is>
      </c>
      <c r="AZ62" t="n">
        <v>54.6</v>
      </c>
      <c r="BA62" t="inlineStr">
        <is>
          <t>115</t>
        </is>
      </c>
      <c r="BB62" t="n">
        <v>1.7</v>
      </c>
      <c r="BC62" t="inlineStr">
        <is>
          <t>701+</t>
        </is>
      </c>
      <c r="BD62" t="inlineStr">
        <is>
          <t>20.9</t>
        </is>
      </c>
      <c r="BE62" t="inlineStr"/>
      <c r="BF62" t="inlineStr">
        <is>
          <t>Not Reported</t>
        </is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>
        <is>
          <t>QS</t>
        </is>
      </c>
      <c r="CC62" t="n">
        <v>516</v>
      </c>
      <c r="CD62" t="n">
        <v>563</v>
      </c>
      <c r="CE62" t="n">
        <v>410</v>
      </c>
      <c r="CF62" t="n">
        <v>122</v>
      </c>
      <c r="CG62" t="n">
        <v>601</v>
      </c>
      <c r="CH62" t="n">
        <v>701</v>
      </c>
      <c r="CI62" t="n">
        <v>701</v>
      </c>
      <c r="CJ62" t="n">
        <v>701</v>
      </c>
      <c r="CK62" t="n">
        <v>701</v>
      </c>
      <c r="CL62" t="n">
        <v>156</v>
      </c>
      <c r="CM62" t="n">
        <v>584</v>
      </c>
      <c r="CN62" t="n">
        <v>563</v>
      </c>
      <c r="CO62" t="n">
        <v>675.5</v>
      </c>
      <c r="CP62" t="n">
        <v>451</v>
      </c>
      <c r="CQ62" t="n">
        <v>141</v>
      </c>
      <c r="CR62" t="n">
        <v>533</v>
      </c>
      <c r="CS62" t="n">
        <v>701</v>
      </c>
      <c r="CT62" t="n">
        <v>701</v>
      </c>
      <c r="CU62" t="n">
        <v>701</v>
      </c>
      <c r="CV62" t="n">
        <v>701</v>
      </c>
      <c r="CW62" t="n">
        <v>115</v>
      </c>
      <c r="CX62" t="n">
        <v>701</v>
      </c>
      <c r="CY62" t="inlineStr"/>
      <c r="CZ62" t="inlineStr"/>
      <c r="DA62" t="inlineStr"/>
      <c r="DB62" t="n">
        <v>63.21428571428571</v>
      </c>
      <c r="DC62" t="n">
        <v>1.8</v>
      </c>
      <c r="DD62" t="inlineStr"/>
      <c r="DE62" t="inlineStr">
        <is>
          <t>QS (score, not ratio)</t>
        </is>
      </c>
      <c r="DF62" t="inlineStr"/>
      <c r="DG62" t="inlineStr">
        <is>
          <t>QS (score, not %)</t>
        </is>
      </c>
      <c r="DH62" t="n">
        <v>20.55</v>
      </c>
      <c r="DI62" t="inlineStr"/>
    </row>
    <row r="63">
      <c r="A63" t="inlineStr">
        <is>
          <t>athens university of economics and business</t>
        </is>
      </c>
      <c r="B63" t="inlineStr">
        <is>
          <t>951-1000</t>
        </is>
      </c>
      <c r="C63" t="inlineStr">
        <is>
          <t>901-950</t>
        </is>
      </c>
      <c r="D63" t="inlineStr">
        <is>
          <t>Greece</t>
        </is>
      </c>
      <c r="E63" t="inlineStr">
        <is>
          <t>Europe</t>
        </is>
      </c>
      <c r="F63" t="inlineStr">
        <is>
          <t>M</t>
        </is>
      </c>
      <c r="G63" t="inlineStr">
        <is>
          <t>SP</t>
        </is>
      </c>
      <c r="H63" t="inlineStr">
        <is>
          <t>HI</t>
        </is>
      </c>
      <c r="I63" t="inlineStr">
        <is>
          <t>A</t>
        </is>
      </c>
      <c r="J63" t="n">
        <v>7.6</v>
      </c>
      <c r="K63" t="inlineStr">
        <is>
          <t>601+</t>
        </is>
      </c>
      <c r="L63" t="n">
        <v>29.3</v>
      </c>
      <c r="M63" t="inlineStr">
        <is>
          <t>323</t>
        </is>
      </c>
      <c r="N63" t="n">
        <v>1.7</v>
      </c>
      <c r="O63" t="inlineStr">
        <is>
          <t>701+</t>
        </is>
      </c>
      <c r="P63" t="n">
        <v>20</v>
      </c>
      <c r="Q63" t="inlineStr">
        <is>
          <t>556</t>
        </is>
      </c>
      <c r="R63" t="n">
        <v>1.6</v>
      </c>
      <c r="S63" t="inlineStr">
        <is>
          <t>701+</t>
        </is>
      </c>
      <c r="T63" t="n">
        <v>3.1</v>
      </c>
      <c r="U63" t="inlineStr">
        <is>
          <t>701+</t>
        </is>
      </c>
      <c r="V63" t="n">
        <v>14</v>
      </c>
      <c r="W63" t="inlineStr">
        <is>
          <t>701+</t>
        </is>
      </c>
      <c r="X63" t="n">
        <v>20.9</v>
      </c>
      <c r="Y63" t="inlineStr">
        <is>
          <t>547</t>
        </is>
      </c>
      <c r="Z63" t="n">
        <v>2.4</v>
      </c>
      <c r="AA63" t="inlineStr">
        <is>
          <t>701+</t>
        </is>
      </c>
      <c r="AB63" t="inlineStr"/>
      <c r="AC63" t="inlineStr">
        <is>
          <t>901-950</t>
        </is>
      </c>
      <c r="AD63" t="inlineStr">
        <is>
          <t>1001-1200</t>
        </is>
      </c>
      <c r="AE63" t="inlineStr">
        <is>
          <t>GR</t>
        </is>
      </c>
      <c r="AF63" t="inlineStr">
        <is>
          <t>Greece</t>
        </is>
      </c>
      <c r="AG63" t="inlineStr">
        <is>
          <t>M</t>
        </is>
      </c>
      <c r="AH63" t="inlineStr">
        <is>
          <t>FO</t>
        </is>
      </c>
      <c r="AI63" t="inlineStr">
        <is>
          <t>VH</t>
        </is>
      </c>
      <c r="AJ63" t="n">
        <v>5</v>
      </c>
      <c r="AK63" t="inlineStr">
        <is>
          <t>A</t>
        </is>
      </c>
      <c r="AL63" t="n">
        <v>7.4</v>
      </c>
      <c r="AM63" t="inlineStr">
        <is>
          <t>601+</t>
        </is>
      </c>
      <c r="AN63" t="n">
        <v>33.3</v>
      </c>
      <c r="AO63" t="inlineStr">
        <is>
          <t>296</t>
        </is>
      </c>
      <c r="AP63" t="n">
        <v>1.6</v>
      </c>
      <c r="AQ63" t="inlineStr">
        <is>
          <t>701+</t>
        </is>
      </c>
      <c r="AR63" t="n">
        <v>17.7</v>
      </c>
      <c r="AS63" t="inlineStr">
        <is>
          <t>588</t>
        </is>
      </c>
      <c r="AT63" t="n">
        <v>1.7</v>
      </c>
      <c r="AU63" t="inlineStr">
        <is>
          <t>701+</t>
        </is>
      </c>
      <c r="AV63" t="n">
        <v>3.3</v>
      </c>
      <c r="AW63" t="inlineStr">
        <is>
          <t>701+</t>
        </is>
      </c>
      <c r="AX63" t="n">
        <v>1</v>
      </c>
      <c r="AY63" t="inlineStr">
        <is>
          <t>701+</t>
        </is>
      </c>
      <c r="AZ63" t="n">
        <v>15.7</v>
      </c>
      <c r="BA63" t="inlineStr">
        <is>
          <t>530</t>
        </is>
      </c>
      <c r="BB63" t="n">
        <v>4.1</v>
      </c>
      <c r="BC63" t="inlineStr">
        <is>
          <t>701+</t>
        </is>
      </c>
      <c r="BD63" t="inlineStr">
        <is>
          <t>-</t>
        </is>
      </c>
      <c r="BE63" t="inlineStr">
        <is>
          <t>601-800</t>
        </is>
      </c>
      <c r="BF63" t="inlineStr">
        <is>
          <t>Greece</t>
        </is>
      </c>
      <c r="BG63" t="n">
        <v>13.4</v>
      </c>
      <c r="BH63" t="inlineStr">
        <is>
          <t>39.2</t>
        </is>
      </c>
      <c r="BI63" t="n">
        <v>18.8</v>
      </c>
      <c r="BJ63" t="n">
        <v>31.2</v>
      </c>
      <c r="BK63" t="inlineStr">
        <is>
          <t>66.5</t>
        </is>
      </c>
      <c r="BL63" t="inlineStr">
        <is>
          <t>-</t>
        </is>
      </c>
      <c r="BM63" t="inlineStr">
        <is>
          <t>13,167</t>
        </is>
      </c>
      <c r="BN63" t="n">
        <v>57.5</v>
      </c>
      <c r="BO63" t="inlineStr">
        <is>
          <t>6%</t>
        </is>
      </c>
      <c r="BP63" t="inlineStr">
        <is>
          <t>47 : 53</t>
        </is>
      </c>
      <c r="BQ63" t="n">
        <v>2016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>
        <is>
          <t>QS+Times</t>
        </is>
      </c>
      <c r="CC63" t="n">
        <v>975.5</v>
      </c>
      <c r="CD63" t="n">
        <v>925.5</v>
      </c>
      <c r="CE63" t="n">
        <v>601</v>
      </c>
      <c r="CF63" t="n">
        <v>323</v>
      </c>
      <c r="CG63" t="n">
        <v>701</v>
      </c>
      <c r="CH63" t="n">
        <v>556</v>
      </c>
      <c r="CI63" t="n">
        <v>701</v>
      </c>
      <c r="CJ63" t="n">
        <v>701</v>
      </c>
      <c r="CK63" t="n">
        <v>701</v>
      </c>
      <c r="CL63" t="n">
        <v>547</v>
      </c>
      <c r="CM63" t="n">
        <v>701</v>
      </c>
      <c r="CN63" t="n">
        <v>925.5</v>
      </c>
      <c r="CO63" t="n">
        <v>1100.5</v>
      </c>
      <c r="CP63" t="n">
        <v>601</v>
      </c>
      <c r="CQ63" t="n">
        <v>296</v>
      </c>
      <c r="CR63" t="n">
        <v>701</v>
      </c>
      <c r="CS63" t="n">
        <v>588</v>
      </c>
      <c r="CT63" t="n">
        <v>701</v>
      </c>
      <c r="CU63" t="n">
        <v>701</v>
      </c>
      <c r="CV63" t="n">
        <v>701</v>
      </c>
      <c r="CW63" t="n">
        <v>530</v>
      </c>
      <c r="CX63" t="n">
        <v>701</v>
      </c>
      <c r="CY63" t="n">
        <v>700.5</v>
      </c>
      <c r="CZ63" t="inlineStr"/>
      <c r="DA63" t="inlineStr"/>
      <c r="DB63" t="n">
        <v>15.19642857142857</v>
      </c>
      <c r="DC63" t="n">
        <v>22.30321260607695</v>
      </c>
      <c r="DD63" t="n">
        <v>57.5</v>
      </c>
      <c r="DE63" t="inlineStr">
        <is>
          <t>Times (raw ratio)</t>
        </is>
      </c>
      <c r="DF63" t="n">
        <v>6</v>
      </c>
      <c r="DG63" t="inlineStr">
        <is>
          <t>Times (raw %)</t>
        </is>
      </c>
      <c r="DH63" t="n">
        <v>7.5</v>
      </c>
      <c r="DI63" t="n">
        <v>16.54526534859522</v>
      </c>
    </row>
    <row r="64">
      <c r="A64" t="inlineStr">
        <is>
          <t>atma jaya catholic university jakarta</t>
        </is>
      </c>
      <c r="B64" t="inlineStr">
        <is>
          <t>1201-1400</t>
        </is>
      </c>
      <c r="C64" t="inlineStr">
        <is>
          <t>1201-1400</t>
        </is>
      </c>
      <c r="D64" t="inlineStr">
        <is>
          <t>Indonesia</t>
        </is>
      </c>
      <c r="E64" t="inlineStr">
        <is>
          <t>Asia</t>
        </is>
      </c>
      <c r="F64" t="inlineStr">
        <is>
          <t>M</t>
        </is>
      </c>
      <c r="G64" t="inlineStr">
        <is>
          <t>FO</t>
        </is>
      </c>
      <c r="H64" t="inlineStr">
        <is>
          <t>HI</t>
        </is>
      </c>
      <c r="I64" t="inlineStr">
        <is>
          <t>C</t>
        </is>
      </c>
      <c r="J64" t="n">
        <v>6.8</v>
      </c>
      <c r="K64" t="inlineStr">
        <is>
          <t>601+</t>
        </is>
      </c>
      <c r="L64" t="n">
        <v>7.7</v>
      </c>
      <c r="M64" t="inlineStr">
        <is>
          <t>601+</t>
        </is>
      </c>
      <c r="N64" t="n">
        <v>8.699999999999999</v>
      </c>
      <c r="O64" t="inlineStr">
        <is>
          <t>701+</t>
        </is>
      </c>
      <c r="P64" t="n">
        <v>1.3</v>
      </c>
      <c r="Q64" t="inlineStr">
        <is>
          <t>701+</t>
        </is>
      </c>
      <c r="R64" t="n">
        <v>3.4</v>
      </c>
      <c r="S64" t="inlineStr">
        <is>
          <t>701+</t>
        </is>
      </c>
      <c r="T64" t="n">
        <v>1.2</v>
      </c>
      <c r="U64" t="inlineStr">
        <is>
          <t>701+</t>
        </is>
      </c>
      <c r="V64" t="n">
        <v>7.5</v>
      </c>
      <c r="W64" t="inlineStr">
        <is>
          <t>701+</t>
        </is>
      </c>
      <c r="X64" t="n">
        <v>18</v>
      </c>
      <c r="Y64" t="inlineStr">
        <is>
          <t>601</t>
        </is>
      </c>
      <c r="Z64" t="n">
        <v>1.1</v>
      </c>
      <c r="AA64" t="inlineStr">
        <is>
          <t>701+</t>
        </is>
      </c>
      <c r="AB64" t="inlineStr"/>
      <c r="AC64" t="inlineStr">
        <is>
          <t>1201-1400</t>
        </is>
      </c>
      <c r="AD64" t="inlineStr"/>
      <c r="AE64" t="inlineStr">
        <is>
          <t>ID</t>
        </is>
      </c>
      <c r="AF64" t="inlineStr">
        <is>
          <t>Indonesia</t>
        </is>
      </c>
      <c r="AG64" t="inlineStr">
        <is>
          <t>M</t>
        </is>
      </c>
      <c r="AH64" t="inlineStr">
        <is>
          <t>FO</t>
        </is>
      </c>
      <c r="AI64" t="inlineStr">
        <is>
          <t>HI</t>
        </is>
      </c>
      <c r="AJ64" t="n">
        <v>4</v>
      </c>
      <c r="AK64" t="inlineStr">
        <is>
          <t>C</t>
        </is>
      </c>
      <c r="AL64" t="n">
        <v>5.8</v>
      </c>
      <c r="AM64" t="inlineStr">
        <is>
          <t>601+</t>
        </is>
      </c>
      <c r="AN64" t="n">
        <v>6.3</v>
      </c>
      <c r="AO64" t="inlineStr">
        <is>
          <t>601+</t>
        </is>
      </c>
      <c r="AP64" t="n">
        <v>8.800000000000001</v>
      </c>
      <c r="AQ64" t="inlineStr">
        <is>
          <t>701+</t>
        </is>
      </c>
      <c r="AR64" t="n">
        <v>1.3</v>
      </c>
      <c r="AS64" t="inlineStr">
        <is>
          <t>701+</t>
        </is>
      </c>
      <c r="AT64" t="n">
        <v>2.1</v>
      </c>
      <c r="AU64" t="inlineStr">
        <is>
          <t>701+</t>
        </is>
      </c>
      <c r="AV64" t="n">
        <v>1.1</v>
      </c>
      <c r="AW64" t="inlineStr">
        <is>
          <t>701+</t>
        </is>
      </c>
      <c r="AX64" t="n">
        <v>1</v>
      </c>
      <c r="AY64" t="inlineStr">
        <is>
          <t>701+</t>
        </is>
      </c>
      <c r="AZ64" t="n">
        <v>15.9</v>
      </c>
      <c r="BA64" t="inlineStr">
        <is>
          <t>526</t>
        </is>
      </c>
      <c r="BB64" t="n">
        <v>1.4</v>
      </c>
      <c r="BC64" t="inlineStr">
        <is>
          <t>701+</t>
        </is>
      </c>
      <c r="BD64" t="inlineStr">
        <is>
          <t>-</t>
        </is>
      </c>
      <c r="BE64" t="inlineStr"/>
      <c r="BF64" t="inlineStr">
        <is>
          <t>Not Reported</t>
        </is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>
        <is>
          <t>QS</t>
        </is>
      </c>
      <c r="CC64" t="n">
        <v>1300.5</v>
      </c>
      <c r="CD64" t="n">
        <v>1300.5</v>
      </c>
      <c r="CE64" t="n">
        <v>601</v>
      </c>
      <c r="CF64" t="n">
        <v>601</v>
      </c>
      <c r="CG64" t="n">
        <v>701</v>
      </c>
      <c r="CH64" t="n">
        <v>701</v>
      </c>
      <c r="CI64" t="n">
        <v>701</v>
      </c>
      <c r="CJ64" t="n">
        <v>701</v>
      </c>
      <c r="CK64" t="n">
        <v>701</v>
      </c>
      <c r="CL64" t="n">
        <v>601</v>
      </c>
      <c r="CM64" t="n">
        <v>701</v>
      </c>
      <c r="CN64" t="n">
        <v>1300.5</v>
      </c>
      <c r="CO64" t="inlineStr"/>
      <c r="CP64" t="n">
        <v>601</v>
      </c>
      <c r="CQ64" t="n">
        <v>601</v>
      </c>
      <c r="CR64" t="n">
        <v>701</v>
      </c>
      <c r="CS64" t="n">
        <v>701</v>
      </c>
      <c r="CT64" t="n">
        <v>701</v>
      </c>
      <c r="CU64" t="n">
        <v>701</v>
      </c>
      <c r="CV64" t="n">
        <v>701</v>
      </c>
      <c r="CW64" t="n">
        <v>526</v>
      </c>
      <c r="CX64" t="n">
        <v>701</v>
      </c>
      <c r="CY64" t="inlineStr"/>
      <c r="CZ64" t="inlineStr"/>
      <c r="DA64" t="inlineStr"/>
      <c r="DB64" t="n">
        <v>7.178571428571416</v>
      </c>
      <c r="DC64" t="n">
        <v>1.3</v>
      </c>
      <c r="DD64" t="inlineStr"/>
      <c r="DE64" t="inlineStr">
        <is>
          <t>QS (score, not ratio)</t>
        </is>
      </c>
      <c r="DF64" t="inlineStr"/>
      <c r="DG64" t="inlineStr">
        <is>
          <t>QS (score, not %)</t>
        </is>
      </c>
      <c r="DH64" t="n">
        <v>6.3</v>
      </c>
      <c r="DI64" t="inlineStr"/>
    </row>
    <row r="65">
      <c r="A65" t="inlineStr">
        <is>
          <t>auburn university</t>
        </is>
      </c>
      <c r="B65" t="inlineStr">
        <is>
          <t>951-1000</t>
        </is>
      </c>
      <c r="C65" t="inlineStr">
        <is>
          <t>801-850</t>
        </is>
      </c>
      <c r="D65" t="inlineStr">
        <is>
          <t>United States</t>
        </is>
      </c>
      <c r="E65" t="inlineStr">
        <is>
          <t>Americas</t>
        </is>
      </c>
      <c r="F65" t="inlineStr">
        <is>
          <t>L</t>
        </is>
      </c>
      <c r="G65" t="inlineStr">
        <is>
          <t>CO</t>
        </is>
      </c>
      <c r="H65" t="inlineStr">
        <is>
          <t>VH</t>
        </is>
      </c>
      <c r="I65" t="inlineStr">
        <is>
          <t>A</t>
        </is>
      </c>
      <c r="J65" t="n">
        <v>7.1</v>
      </c>
      <c r="K65" t="inlineStr">
        <is>
          <t>601+</t>
        </is>
      </c>
      <c r="L65" t="n">
        <v>7.7</v>
      </c>
      <c r="M65" t="inlineStr">
        <is>
          <t>601+</t>
        </is>
      </c>
      <c r="N65" t="n">
        <v>7.6</v>
      </c>
      <c r="O65" t="inlineStr">
        <is>
          <t>701+</t>
        </is>
      </c>
      <c r="P65" t="n">
        <v>17.2</v>
      </c>
      <c r="Q65" t="inlineStr">
        <is>
          <t>597</t>
        </is>
      </c>
      <c r="R65" t="n">
        <v>27.6</v>
      </c>
      <c r="S65" t="inlineStr">
        <is>
          <t>510</t>
        </is>
      </c>
      <c r="T65" t="n">
        <v>6</v>
      </c>
      <c r="U65" t="inlineStr">
        <is>
          <t>701+</t>
        </is>
      </c>
      <c r="V65" t="n">
        <v>54.7</v>
      </c>
      <c r="W65" t="inlineStr">
        <is>
          <t>701+</t>
        </is>
      </c>
      <c r="X65" t="n">
        <v>16.4</v>
      </c>
      <c r="Y65" t="inlineStr">
        <is>
          <t>627</t>
        </is>
      </c>
      <c r="Z65" t="n">
        <v>10.9</v>
      </c>
      <c r="AA65" t="inlineStr">
        <is>
          <t>648=</t>
        </is>
      </c>
      <c r="AB65" t="inlineStr"/>
      <c r="AC65" t="inlineStr">
        <is>
          <t>801-850</t>
        </is>
      </c>
      <c r="AD65" t="inlineStr">
        <is>
          <t>1001-1200</t>
        </is>
      </c>
      <c r="AE65" t="inlineStr">
        <is>
          <t>US</t>
        </is>
      </c>
      <c r="AF65" t="inlineStr">
        <is>
          <t>United States</t>
        </is>
      </c>
      <c r="AG65" t="inlineStr">
        <is>
          <t>L</t>
        </is>
      </c>
      <c r="AH65" t="inlineStr">
        <is>
          <t>CO</t>
        </is>
      </c>
      <c r="AI65" t="inlineStr">
        <is>
          <t>VH</t>
        </is>
      </c>
      <c r="AJ65" t="n">
        <v>4</v>
      </c>
      <c r="AK65" t="inlineStr">
        <is>
          <t>A</t>
        </is>
      </c>
      <c r="AL65" t="n">
        <v>7.2</v>
      </c>
      <c r="AM65" t="inlineStr">
        <is>
          <t>601+</t>
        </is>
      </c>
      <c r="AN65" t="n">
        <v>8.5</v>
      </c>
      <c r="AO65" t="inlineStr">
        <is>
          <t>601+</t>
        </is>
      </c>
      <c r="AP65" t="n">
        <v>7.4</v>
      </c>
      <c r="AQ65" t="inlineStr">
        <is>
          <t>701+</t>
        </is>
      </c>
      <c r="AR65" t="n">
        <v>19</v>
      </c>
      <c r="AS65" t="inlineStr">
        <is>
          <t>568</t>
        </is>
      </c>
      <c r="AT65" t="n">
        <v>23.9</v>
      </c>
      <c r="AU65" t="inlineStr">
        <is>
          <t>551</t>
        </is>
      </c>
      <c r="AV65" t="n">
        <v>7.8</v>
      </c>
      <c r="AW65" t="inlineStr">
        <is>
          <t>701+</t>
        </is>
      </c>
      <c r="AX65" t="n">
        <v>14.3</v>
      </c>
      <c r="AY65" t="inlineStr">
        <is>
          <t>610</t>
        </is>
      </c>
      <c r="AZ65" t="n">
        <v>17.4</v>
      </c>
      <c r="BA65" t="inlineStr">
        <is>
          <t>479</t>
        </is>
      </c>
      <c r="BB65" t="n">
        <v>53.4</v>
      </c>
      <c r="BC65" t="inlineStr">
        <is>
          <t>288=</t>
        </is>
      </c>
      <c r="BD65" t="inlineStr">
        <is>
          <t>-</t>
        </is>
      </c>
      <c r="BE65" t="inlineStr">
        <is>
          <t>501-600</t>
        </is>
      </c>
      <c r="BF65" t="inlineStr">
        <is>
          <t>United States of America</t>
        </is>
      </c>
      <c r="BG65" t="n">
        <v>30.2</v>
      </c>
      <c r="BH65" t="inlineStr">
        <is>
          <t>27.9</t>
        </is>
      </c>
      <c r="BI65" t="n">
        <v>19.4</v>
      </c>
      <c r="BJ65" t="n">
        <v>21</v>
      </c>
      <c r="BK65" t="inlineStr">
        <is>
          <t>37.2</t>
        </is>
      </c>
      <c r="BL65" t="inlineStr">
        <is>
          <t>-</t>
        </is>
      </c>
      <c r="BM65" t="inlineStr">
        <is>
          <t>22,386</t>
        </is>
      </c>
      <c r="BN65" t="n">
        <v>17.6</v>
      </c>
      <c r="BO65" t="inlineStr">
        <is>
          <t>4%</t>
        </is>
      </c>
      <c r="BP65" t="inlineStr">
        <is>
          <t>51 : 49</t>
        </is>
      </c>
      <c r="BQ65" t="n">
        <v>2016</v>
      </c>
      <c r="BR65" t="inlineStr">
        <is>
          <t>401-500</t>
        </is>
      </c>
      <c r="BS65" t="inlineStr">
        <is>
          <t>126-146</t>
        </is>
      </c>
      <c r="BT65" t="inlineStr"/>
      <c r="BU65" t="n">
        <v>0</v>
      </c>
      <c r="BV65" t="n">
        <v>0</v>
      </c>
      <c r="BW65" t="n">
        <v>8.6</v>
      </c>
      <c r="BX65" t="n">
        <v>6.3</v>
      </c>
      <c r="BY65" t="n">
        <v>28.2</v>
      </c>
      <c r="BZ65" t="n">
        <v>13.3</v>
      </c>
      <c r="CA65" t="n">
        <v>2015</v>
      </c>
      <c r="CB65" t="inlineStr">
        <is>
          <t>QS+Times+Shanghai</t>
        </is>
      </c>
      <c r="CC65" t="n">
        <v>975.5</v>
      </c>
      <c r="CD65" t="n">
        <v>825.5</v>
      </c>
      <c r="CE65" t="n">
        <v>601</v>
      </c>
      <c r="CF65" t="n">
        <v>601</v>
      </c>
      <c r="CG65" t="n">
        <v>701</v>
      </c>
      <c r="CH65" t="n">
        <v>597</v>
      </c>
      <c r="CI65" t="n">
        <v>510</v>
      </c>
      <c r="CJ65" t="n">
        <v>701</v>
      </c>
      <c r="CK65" t="n">
        <v>701</v>
      </c>
      <c r="CL65" t="n">
        <v>627</v>
      </c>
      <c r="CM65" t="n">
        <v>648</v>
      </c>
      <c r="CN65" t="n">
        <v>825.5</v>
      </c>
      <c r="CO65" t="n">
        <v>1100.5</v>
      </c>
      <c r="CP65" t="n">
        <v>601</v>
      </c>
      <c r="CQ65" t="n">
        <v>601</v>
      </c>
      <c r="CR65" t="n">
        <v>701</v>
      </c>
      <c r="CS65" t="n">
        <v>568</v>
      </c>
      <c r="CT65" t="n">
        <v>551</v>
      </c>
      <c r="CU65" t="n">
        <v>701</v>
      </c>
      <c r="CV65" t="n">
        <v>610</v>
      </c>
      <c r="CW65" t="n">
        <v>479</v>
      </c>
      <c r="CX65" t="n">
        <v>288</v>
      </c>
      <c r="CY65" t="n">
        <v>550.5</v>
      </c>
      <c r="CZ65" t="n">
        <v>450.5</v>
      </c>
      <c r="DA65" t="n">
        <v>136</v>
      </c>
      <c r="DB65" t="n">
        <v>17.71799314787936</v>
      </c>
      <c r="DC65" t="n">
        <v>17.11118952640845</v>
      </c>
      <c r="DD65" t="n">
        <v>17.6</v>
      </c>
      <c r="DE65" t="inlineStr">
        <is>
          <t>Times (raw ratio)</t>
        </is>
      </c>
      <c r="DF65" t="n">
        <v>4</v>
      </c>
      <c r="DG65" t="inlineStr">
        <is>
          <t>Times (raw %)</t>
        </is>
      </c>
      <c r="DH65" t="n">
        <v>7.15</v>
      </c>
      <c r="DI65" t="n">
        <v>9.663092360416547</v>
      </c>
    </row>
    <row r="66">
      <c r="A66" t="inlineStr">
        <is>
          <t>auckland university of technology</t>
        </is>
      </c>
      <c r="B66" t="inlineStr"/>
      <c r="C66" t="inlineStr"/>
      <c r="D66" t="inlineStr">
        <is>
          <t>Not Reported</t>
        </is>
      </c>
      <c r="E66" t="inlineStr">
        <is>
          <t>Not Reported</t>
        </is>
      </c>
      <c r="F66" t="inlineStr">
        <is>
          <t>Not Reported</t>
        </is>
      </c>
      <c r="G66" t="inlineStr">
        <is>
          <t>Not Reported</t>
        </is>
      </c>
      <c r="H66" t="inlineStr"/>
      <c r="I66" t="inlineStr">
        <is>
          <t>Not Reported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Not Reported</t>
        </is>
      </c>
      <c r="AF66" t="inlineStr">
        <is>
          <t>Not Reported</t>
        </is>
      </c>
      <c r="AG66" t="inlineStr">
        <is>
          <t>Not Reported</t>
        </is>
      </c>
      <c r="AH66" t="inlineStr">
        <is>
          <t>Not Reported</t>
        </is>
      </c>
      <c r="AI66" t="inlineStr"/>
      <c r="AJ66" t="inlineStr"/>
      <c r="AK66" t="inlineStr">
        <is>
          <t>Not Reported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601-800</t>
        </is>
      </c>
      <c r="BF66" t="inlineStr">
        <is>
          <t>New Zealand</t>
        </is>
      </c>
      <c r="BG66" t="n">
        <v>17.3</v>
      </c>
      <c r="BH66" t="inlineStr">
        <is>
          <t>95.6</t>
        </is>
      </c>
      <c r="BI66" t="n">
        <v>9.800000000000001</v>
      </c>
      <c r="BJ66" t="n">
        <v>21.7</v>
      </c>
      <c r="BK66" t="inlineStr">
        <is>
          <t>28.5</t>
        </is>
      </c>
      <c r="BL66" t="inlineStr">
        <is>
          <t>-</t>
        </is>
      </c>
      <c r="BM66" t="inlineStr">
        <is>
          <t>18,981</t>
        </is>
      </c>
      <c r="BN66" t="n">
        <v>18.1</v>
      </c>
      <c r="BO66" t="inlineStr">
        <is>
          <t>38%</t>
        </is>
      </c>
      <c r="BP66" t="inlineStr">
        <is>
          <t>58 : 42</t>
        </is>
      </c>
      <c r="BQ66" t="n">
        <v>2016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>
        <is>
          <t>Times</t>
        </is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700.5</v>
      </c>
      <c r="CZ66" t="inlineStr"/>
      <c r="DA66" t="inlineStr"/>
      <c r="DB66" t="n">
        <v>0</v>
      </c>
      <c r="DC66" t="n">
        <v>13.96450433295277</v>
      </c>
      <c r="DD66" t="n">
        <v>18.1</v>
      </c>
      <c r="DE66" t="inlineStr">
        <is>
          <t>Times (raw ratio)</t>
        </is>
      </c>
      <c r="DF66" t="n">
        <v>38</v>
      </c>
      <c r="DG66" t="inlineStr">
        <is>
          <t>Times (raw %)</t>
        </is>
      </c>
      <c r="DH66" t="inlineStr"/>
      <c r="DI66" t="n">
        <v>7.180020811654527</v>
      </c>
    </row>
    <row r="67">
      <c r="A67" t="inlineStr">
        <is>
          <t>auckland university of technology (aut)</t>
        </is>
      </c>
      <c r="B67" t="inlineStr">
        <is>
          <t>412</t>
        </is>
      </c>
      <c r="C67" t="inlineStr">
        <is>
          <t>407</t>
        </is>
      </c>
      <c r="D67" t="inlineStr">
        <is>
          <t>New Zealand</t>
        </is>
      </c>
      <c r="E67" t="inlineStr">
        <is>
          <t>Oceania</t>
        </is>
      </c>
      <c r="F67" t="inlineStr">
        <is>
          <t>L</t>
        </is>
      </c>
      <c r="G67" t="inlineStr">
        <is>
          <t>CO</t>
        </is>
      </c>
      <c r="H67" t="inlineStr">
        <is>
          <t>VH</t>
        </is>
      </c>
      <c r="I67" t="inlineStr">
        <is>
          <t>A</t>
        </is>
      </c>
      <c r="J67" t="n">
        <v>19.3</v>
      </c>
      <c r="K67" t="inlineStr">
        <is>
          <t>464</t>
        </is>
      </c>
      <c r="L67" t="n">
        <v>11.2</v>
      </c>
      <c r="M67" t="inlineStr">
        <is>
          <t>601+</t>
        </is>
      </c>
      <c r="N67" t="n">
        <v>10.6</v>
      </c>
      <c r="O67" t="inlineStr">
        <is>
          <t>701+</t>
        </is>
      </c>
      <c r="P67" t="n">
        <v>21.7</v>
      </c>
      <c r="Q67" t="inlineStr">
        <is>
          <t>536</t>
        </is>
      </c>
      <c r="R67" t="n">
        <v>100</v>
      </c>
      <c r="S67" t="inlineStr">
        <is>
          <t>64</t>
        </is>
      </c>
      <c r="T67" t="n">
        <v>99.8</v>
      </c>
      <c r="U67" t="inlineStr">
        <is>
          <t>42</t>
        </is>
      </c>
      <c r="V67" t="n">
        <v>52.6</v>
      </c>
      <c r="W67" t="inlineStr">
        <is>
          <t>701+</t>
        </is>
      </c>
      <c r="X67" t="n">
        <v>12.4</v>
      </c>
      <c r="Y67" t="inlineStr">
        <is>
          <t>701+</t>
        </is>
      </c>
      <c r="Z67" t="n">
        <v>72.59999999999999</v>
      </c>
      <c r="AA67" t="inlineStr">
        <is>
          <t>202=</t>
        </is>
      </c>
      <c r="AB67" t="n">
        <v>28.9</v>
      </c>
      <c r="AC67">
        <f>407</f>
        <v/>
      </c>
      <c r="AD67" t="inlineStr">
        <is>
          <t>486=</t>
        </is>
      </c>
      <c r="AE67" t="inlineStr">
        <is>
          <t>NZ</t>
        </is>
      </c>
      <c r="AF67" t="inlineStr">
        <is>
          <t>New Zealand</t>
        </is>
      </c>
      <c r="AG67" t="inlineStr">
        <is>
          <t>L</t>
        </is>
      </c>
      <c r="AH67" t="inlineStr">
        <is>
          <t>CO</t>
        </is>
      </c>
      <c r="AI67" t="inlineStr">
        <is>
          <t>VH</t>
        </is>
      </c>
      <c r="AJ67" t="n">
        <v>2</v>
      </c>
      <c r="AK67" t="inlineStr">
        <is>
          <t>A</t>
        </is>
      </c>
      <c r="AL67" t="n">
        <v>19.3</v>
      </c>
      <c r="AM67" t="inlineStr">
        <is>
          <t>464</t>
        </is>
      </c>
      <c r="AN67" t="n">
        <v>11.7</v>
      </c>
      <c r="AO67" t="inlineStr">
        <is>
          <t>601+</t>
        </is>
      </c>
      <c r="AP67" t="n">
        <v>10.3</v>
      </c>
      <c r="AQ67" t="inlineStr">
        <is>
          <t>701+</t>
        </is>
      </c>
      <c r="AR67" t="n">
        <v>18.5</v>
      </c>
      <c r="AS67" t="inlineStr">
        <is>
          <t>575</t>
        </is>
      </c>
      <c r="AT67" t="n">
        <v>100</v>
      </c>
      <c r="AU67" t="inlineStr">
        <is>
          <t>59</t>
        </is>
      </c>
      <c r="AV67" t="n">
        <v>99.3</v>
      </c>
      <c r="AW67" t="inlineStr">
        <is>
          <t>48</t>
        </is>
      </c>
      <c r="AX67" t="n">
        <v>12</v>
      </c>
      <c r="AY67" t="inlineStr">
        <is>
          <t>635</t>
        </is>
      </c>
      <c r="AZ67" t="n">
        <v>19.3</v>
      </c>
      <c r="BA67" t="inlineStr">
        <is>
          <t>433</t>
        </is>
      </c>
      <c r="BB67" t="n">
        <v>71.5</v>
      </c>
      <c r="BC67" t="inlineStr">
        <is>
          <t>196=</t>
        </is>
      </c>
      <c r="BD67" t="inlineStr">
        <is>
          <t>27.4</t>
        </is>
      </c>
      <c r="BE67" t="inlineStr"/>
      <c r="BF67" t="inlineStr">
        <is>
          <t>Not Reported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>
        <is>
          <t>QS</t>
        </is>
      </c>
      <c r="CC67" t="n">
        <v>412</v>
      </c>
      <c r="CD67" t="n">
        <v>407</v>
      </c>
      <c r="CE67" t="n">
        <v>464</v>
      </c>
      <c r="CF67" t="n">
        <v>601</v>
      </c>
      <c r="CG67" t="n">
        <v>701</v>
      </c>
      <c r="CH67" t="n">
        <v>536</v>
      </c>
      <c r="CI67" t="n">
        <v>64</v>
      </c>
      <c r="CJ67" t="n">
        <v>42</v>
      </c>
      <c r="CK67" t="n">
        <v>701</v>
      </c>
      <c r="CL67" t="n">
        <v>701</v>
      </c>
      <c r="CM67" t="n">
        <v>202</v>
      </c>
      <c r="CN67" t="n">
        <v>407</v>
      </c>
      <c r="CO67" t="n">
        <v>486</v>
      </c>
      <c r="CP67" t="n">
        <v>464</v>
      </c>
      <c r="CQ67" t="n">
        <v>601</v>
      </c>
      <c r="CR67" t="n">
        <v>701</v>
      </c>
      <c r="CS67" t="n">
        <v>575</v>
      </c>
      <c r="CT67" t="n">
        <v>59</v>
      </c>
      <c r="CU67" t="n">
        <v>48</v>
      </c>
      <c r="CV67" t="n">
        <v>635</v>
      </c>
      <c r="CW67" t="n">
        <v>433</v>
      </c>
      <c r="CX67" t="n">
        <v>196</v>
      </c>
      <c r="CY67" t="inlineStr"/>
      <c r="CZ67" t="inlineStr"/>
      <c r="DA67" t="inlineStr"/>
      <c r="DB67" t="n">
        <v>70.64285714285714</v>
      </c>
      <c r="DC67" t="n">
        <v>21.7</v>
      </c>
      <c r="DD67" t="inlineStr"/>
      <c r="DE67" t="inlineStr">
        <is>
          <t>QS (score, not ratio)</t>
        </is>
      </c>
      <c r="DF67" t="inlineStr"/>
      <c r="DG67" t="inlineStr">
        <is>
          <t>QS (score, not %)</t>
        </is>
      </c>
      <c r="DH67" t="n">
        <v>19.3</v>
      </c>
      <c r="DI67" t="inlineStr"/>
    </row>
    <row r="68">
      <c r="A68" t="inlineStr">
        <is>
          <t>auezov south kazakhstan university (sku)</t>
        </is>
      </c>
      <c r="B68" t="inlineStr">
        <is>
          <t>621-630</t>
        </is>
      </c>
      <c r="C68" t="inlineStr">
        <is>
          <t>611-620</t>
        </is>
      </c>
      <c r="D68" t="inlineStr">
        <is>
          <t>Kazakhstan</t>
        </is>
      </c>
      <c r="E68" t="inlineStr">
        <is>
          <t>Asia</t>
        </is>
      </c>
      <c r="F68" t="inlineStr">
        <is>
          <t>L</t>
        </is>
      </c>
      <c r="G68" t="inlineStr">
        <is>
          <t>CO</t>
        </is>
      </c>
      <c r="H68" t="inlineStr">
        <is>
          <t>MD</t>
        </is>
      </c>
      <c r="I68" t="inlineStr">
        <is>
          <t>A</t>
        </is>
      </c>
      <c r="J68" t="n">
        <v>18.5</v>
      </c>
      <c r="K68" t="inlineStr">
        <is>
          <t>488</t>
        </is>
      </c>
      <c r="L68" t="n">
        <v>28.7</v>
      </c>
      <c r="M68" t="inlineStr">
        <is>
          <t>333</t>
        </is>
      </c>
      <c r="N68" t="n">
        <v>89.5</v>
      </c>
      <c r="O68" t="inlineStr">
        <is>
          <t>86</t>
        </is>
      </c>
      <c r="P68" t="n">
        <v>1</v>
      </c>
      <c r="Q68" t="inlineStr">
        <is>
          <t>701+</t>
        </is>
      </c>
      <c r="R68" t="n">
        <v>12.9</v>
      </c>
      <c r="S68" t="inlineStr">
        <is>
          <t>701+</t>
        </is>
      </c>
      <c r="T68" t="n">
        <v>16.2</v>
      </c>
      <c r="U68" t="inlineStr">
        <is>
          <t>601</t>
        </is>
      </c>
      <c r="V68" t="n">
        <v>4</v>
      </c>
      <c r="W68" t="inlineStr">
        <is>
          <t>701+</t>
        </is>
      </c>
      <c r="X68" t="n">
        <v>3.2</v>
      </c>
      <c r="Y68" t="inlineStr">
        <is>
          <t>701+</t>
        </is>
      </c>
      <c r="Z68" t="n">
        <v>2.6</v>
      </c>
      <c r="AA68" t="inlineStr">
        <is>
          <t>701+</t>
        </is>
      </c>
      <c r="AB68" t="inlineStr"/>
      <c r="AC68" t="inlineStr">
        <is>
          <t>611-620</t>
        </is>
      </c>
      <c r="AD68" t="inlineStr">
        <is>
          <t>443=</t>
        </is>
      </c>
      <c r="AE68" t="inlineStr">
        <is>
          <t>KZ</t>
        </is>
      </c>
      <c r="AF68" t="inlineStr">
        <is>
          <t>Kazakhstan</t>
        </is>
      </c>
      <c r="AG68" t="inlineStr">
        <is>
          <t>L</t>
        </is>
      </c>
      <c r="AH68" t="inlineStr">
        <is>
          <t>CO</t>
        </is>
      </c>
      <c r="AI68" t="inlineStr">
        <is>
          <t>MD</t>
        </is>
      </c>
      <c r="AJ68" t="n">
        <v>4</v>
      </c>
      <c r="AK68" t="inlineStr">
        <is>
          <t>A</t>
        </is>
      </c>
      <c r="AL68" t="n">
        <v>15.2</v>
      </c>
      <c r="AM68" t="inlineStr">
        <is>
          <t>574</t>
        </is>
      </c>
      <c r="AN68" t="n">
        <v>21.5</v>
      </c>
      <c r="AO68" t="inlineStr">
        <is>
          <t>432</t>
        </is>
      </c>
      <c r="AP68" t="n">
        <v>92</v>
      </c>
      <c r="AQ68" t="inlineStr">
        <is>
          <t>76</t>
        </is>
      </c>
      <c r="AR68" t="n">
        <v>1</v>
      </c>
      <c r="AS68" t="inlineStr">
        <is>
          <t>701+</t>
        </is>
      </c>
      <c r="AT68" t="n">
        <v>13.3</v>
      </c>
      <c r="AU68" t="inlineStr">
        <is>
          <t>697</t>
        </is>
      </c>
      <c r="AV68" t="n">
        <v>21.3</v>
      </c>
      <c r="AW68" t="inlineStr">
        <is>
          <t>526</t>
        </is>
      </c>
      <c r="AX68" t="n">
        <v>1</v>
      </c>
      <c r="AY68" t="inlineStr">
        <is>
          <t>701+</t>
        </is>
      </c>
      <c r="AZ68" t="n">
        <v>11.2</v>
      </c>
      <c r="BA68" t="inlineStr">
        <is>
          <t>701+</t>
        </is>
      </c>
      <c r="BB68" t="n">
        <v>1</v>
      </c>
      <c r="BC68" t="inlineStr">
        <is>
          <t>701+</t>
        </is>
      </c>
      <c r="BD68" t="inlineStr">
        <is>
          <t>-</t>
        </is>
      </c>
      <c r="BE68" t="inlineStr"/>
      <c r="BF68" t="inlineStr">
        <is>
          <t>Not Reported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>
        <is>
          <t>QS</t>
        </is>
      </c>
      <c r="CC68" t="n">
        <v>625.5</v>
      </c>
      <c r="CD68" t="n">
        <v>615.5</v>
      </c>
      <c r="CE68" t="n">
        <v>488</v>
      </c>
      <c r="CF68" t="n">
        <v>333</v>
      </c>
      <c r="CG68" t="n">
        <v>86</v>
      </c>
      <c r="CH68" t="n">
        <v>701</v>
      </c>
      <c r="CI68" t="n">
        <v>701</v>
      </c>
      <c r="CJ68" t="n">
        <v>601</v>
      </c>
      <c r="CK68" t="n">
        <v>701</v>
      </c>
      <c r="CL68" t="n">
        <v>701</v>
      </c>
      <c r="CM68" t="n">
        <v>701</v>
      </c>
      <c r="CN68" t="n">
        <v>615.5</v>
      </c>
      <c r="CO68" t="n">
        <v>443</v>
      </c>
      <c r="CP68" t="n">
        <v>574</v>
      </c>
      <c r="CQ68" t="n">
        <v>432</v>
      </c>
      <c r="CR68" t="n">
        <v>76</v>
      </c>
      <c r="CS68" t="n">
        <v>701</v>
      </c>
      <c r="CT68" t="n">
        <v>697</v>
      </c>
      <c r="CU68" t="n">
        <v>526</v>
      </c>
      <c r="CV68" t="n">
        <v>701</v>
      </c>
      <c r="CW68" t="n">
        <v>701</v>
      </c>
      <c r="CX68" t="n">
        <v>701</v>
      </c>
      <c r="CY68" t="inlineStr"/>
      <c r="CZ68" t="inlineStr"/>
      <c r="DA68" t="inlineStr"/>
      <c r="DB68" t="n">
        <v>55.39285714285715</v>
      </c>
      <c r="DC68" t="n">
        <v>1</v>
      </c>
      <c r="DD68" t="inlineStr"/>
      <c r="DE68" t="inlineStr">
        <is>
          <t>QS (score, not ratio)</t>
        </is>
      </c>
      <c r="DF68" t="inlineStr"/>
      <c r="DG68" t="inlineStr">
        <is>
          <t>QS (score, not %)</t>
        </is>
      </c>
      <c r="DH68" t="n">
        <v>16.85</v>
      </c>
      <c r="DI68" t="inlineStr"/>
    </row>
    <row r="69">
      <c r="A69" t="inlineStr">
        <is>
          <t>austral university of chile</t>
        </is>
      </c>
      <c r="B69" t="inlineStr"/>
      <c r="C69" t="inlineStr"/>
      <c r="D69" t="inlineStr">
        <is>
          <t>Not Reported</t>
        </is>
      </c>
      <c r="E69" t="inlineStr">
        <is>
          <t>Not Reported</t>
        </is>
      </c>
      <c r="F69" t="inlineStr">
        <is>
          <t>Not Reported</t>
        </is>
      </c>
      <c r="G69" t="inlineStr">
        <is>
          <t>Not Reported</t>
        </is>
      </c>
      <c r="H69" t="inlineStr"/>
      <c r="I69" t="inlineStr">
        <is>
          <t>Not Reported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Not Reported</t>
        </is>
      </c>
      <c r="AF69" t="inlineStr">
        <is>
          <t>Not Reported</t>
        </is>
      </c>
      <c r="AG69" t="inlineStr">
        <is>
          <t>Not Reported</t>
        </is>
      </c>
      <c r="AH69" t="inlineStr">
        <is>
          <t>Not Reported</t>
        </is>
      </c>
      <c r="AI69" t="inlineStr"/>
      <c r="AJ69" t="inlineStr"/>
      <c r="AK69" t="inlineStr">
        <is>
          <t>Not Reported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601-800</t>
        </is>
      </c>
      <c r="BF69" t="inlineStr">
        <is>
          <t>Chile</t>
        </is>
      </c>
      <c r="BG69" t="n">
        <v>16.7</v>
      </c>
      <c r="BH69" t="inlineStr">
        <is>
          <t>45.2</t>
        </is>
      </c>
      <c r="BI69" t="n">
        <v>9.699999999999999</v>
      </c>
      <c r="BJ69" t="n">
        <v>14.2</v>
      </c>
      <c r="BK69" t="inlineStr">
        <is>
          <t>41.1</t>
        </is>
      </c>
      <c r="BL69" t="inlineStr">
        <is>
          <t>-</t>
        </is>
      </c>
      <c r="BM69" t="inlineStr">
        <is>
          <t>13,794</t>
        </is>
      </c>
      <c r="BN69" t="n">
        <v>17.8</v>
      </c>
      <c r="BO69" t="inlineStr">
        <is>
          <t>1%</t>
        </is>
      </c>
      <c r="BP69" t="inlineStr">
        <is>
          <t>47 : 53</t>
        </is>
      </c>
      <c r="BQ69" t="n">
        <v>2016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>Times</t>
        </is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n">
        <v>700.5</v>
      </c>
      <c r="CZ69" t="inlineStr"/>
      <c r="DA69" t="inlineStr"/>
      <c r="DB69" t="n">
        <v>0</v>
      </c>
      <c r="DC69" t="n">
        <v>10.11692863793198</v>
      </c>
      <c r="DD69" t="n">
        <v>17.8</v>
      </c>
      <c r="DE69" t="inlineStr">
        <is>
          <t>Times (raw ratio)</t>
        </is>
      </c>
      <c r="DF69" t="n">
        <v>1</v>
      </c>
      <c r="DG69" t="inlineStr">
        <is>
          <t>Times (raw %)</t>
        </is>
      </c>
      <c r="DH69" t="inlineStr"/>
      <c r="DI69" t="n">
        <v>7.075962539021852</v>
      </c>
    </row>
    <row r="70">
      <c r="A70" t="inlineStr">
        <is>
          <t>australian catholic university</t>
        </is>
      </c>
      <c r="B70" t="inlineStr">
        <is>
          <t>901-950</t>
        </is>
      </c>
      <c r="C70" t="inlineStr">
        <is>
          <t>801-850</t>
        </is>
      </c>
      <c r="D70" t="inlineStr">
        <is>
          <t>Australia</t>
        </is>
      </c>
      <c r="E70" t="inlineStr">
        <is>
          <t>Oceania</t>
        </is>
      </c>
      <c r="F70" t="inlineStr">
        <is>
          <t>L</t>
        </is>
      </c>
      <c r="G70" t="inlineStr">
        <is>
          <t>CO</t>
        </is>
      </c>
      <c r="H70" t="inlineStr">
        <is>
          <t>HI</t>
        </is>
      </c>
      <c r="I70" t="inlineStr">
        <is>
          <t>A</t>
        </is>
      </c>
      <c r="J70" t="n">
        <v>8.199999999999999</v>
      </c>
      <c r="K70" t="inlineStr">
        <is>
          <t>601+</t>
        </is>
      </c>
      <c r="L70" t="n">
        <v>8.9</v>
      </c>
      <c r="M70" t="inlineStr">
        <is>
          <t>601+</t>
        </is>
      </c>
      <c r="N70" t="n">
        <v>5.1</v>
      </c>
      <c r="O70" t="inlineStr">
        <is>
          <t>701+</t>
        </is>
      </c>
      <c r="P70" t="n">
        <v>12.1</v>
      </c>
      <c r="Q70" t="inlineStr">
        <is>
          <t>688</t>
        </is>
      </c>
      <c r="R70" t="n">
        <v>71</v>
      </c>
      <c r="S70" t="inlineStr">
        <is>
          <t>279</t>
        </is>
      </c>
      <c r="T70" t="n">
        <v>41.7</v>
      </c>
      <c r="U70" t="inlineStr">
        <is>
          <t>340</t>
        </is>
      </c>
      <c r="V70" t="n">
        <v>33.9</v>
      </c>
      <c r="W70" t="inlineStr">
        <is>
          <t>701+</t>
        </is>
      </c>
      <c r="X70" t="n">
        <v>1.7</v>
      </c>
      <c r="Y70" t="inlineStr">
        <is>
          <t>701+</t>
        </is>
      </c>
      <c r="Z70" t="n">
        <v>2.7</v>
      </c>
      <c r="AA70" t="inlineStr">
        <is>
          <t>701+</t>
        </is>
      </c>
      <c r="AB70" t="inlineStr"/>
      <c r="AC70" t="inlineStr">
        <is>
          <t>801-850</t>
        </is>
      </c>
      <c r="AD70" t="inlineStr">
        <is>
          <t>801-1000</t>
        </is>
      </c>
      <c r="AE70" t="inlineStr">
        <is>
          <t>AU</t>
        </is>
      </c>
      <c r="AF70" t="inlineStr">
        <is>
          <t>Australia</t>
        </is>
      </c>
      <c r="AG70" t="inlineStr">
        <is>
          <t>L</t>
        </is>
      </c>
      <c r="AH70" t="inlineStr">
        <is>
          <t>CO</t>
        </is>
      </c>
      <c r="AI70" t="inlineStr">
        <is>
          <t>VH</t>
        </is>
      </c>
      <c r="AJ70" t="n">
        <v>3</v>
      </c>
      <c r="AK70" t="inlineStr">
        <is>
          <t>A</t>
        </is>
      </c>
      <c r="AL70" t="n">
        <v>8.300000000000001</v>
      </c>
      <c r="AM70" t="inlineStr">
        <is>
          <t>601+</t>
        </is>
      </c>
      <c r="AN70" t="n">
        <v>10.5</v>
      </c>
      <c r="AO70" t="inlineStr">
        <is>
          <t>601+</t>
        </is>
      </c>
      <c r="AP70" t="n">
        <v>4.7</v>
      </c>
      <c r="AQ70" t="inlineStr">
        <is>
          <t>701+</t>
        </is>
      </c>
      <c r="AR70" t="n">
        <v>13.5</v>
      </c>
      <c r="AS70" t="inlineStr">
        <is>
          <t>669</t>
        </is>
      </c>
      <c r="AT70" t="n">
        <v>70.2</v>
      </c>
      <c r="AU70" t="inlineStr">
        <is>
          <t>277</t>
        </is>
      </c>
      <c r="AV70" t="n">
        <v>43.2</v>
      </c>
      <c r="AW70" t="inlineStr">
        <is>
          <t>333</t>
        </is>
      </c>
      <c r="AX70" t="n">
        <v>3.2</v>
      </c>
      <c r="AY70" t="inlineStr">
        <is>
          <t>701+</t>
        </is>
      </c>
      <c r="AZ70" t="n">
        <v>8.1</v>
      </c>
      <c r="BA70" t="inlineStr">
        <is>
          <t>701+</t>
        </is>
      </c>
      <c r="BB70" t="n">
        <v>4.7</v>
      </c>
      <c r="BC70" t="inlineStr">
        <is>
          <t>701+</t>
        </is>
      </c>
      <c r="BD70" t="inlineStr">
        <is>
          <t>-</t>
        </is>
      </c>
      <c r="BE70" t="inlineStr"/>
      <c r="BF70" t="inlineStr">
        <is>
          <t>Not Reported</t>
        </is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>
        <is>
          <t>QS</t>
        </is>
      </c>
      <c r="CC70" t="n">
        <v>925.5</v>
      </c>
      <c r="CD70" t="n">
        <v>825.5</v>
      </c>
      <c r="CE70" t="n">
        <v>601</v>
      </c>
      <c r="CF70" t="n">
        <v>601</v>
      </c>
      <c r="CG70" t="n">
        <v>701</v>
      </c>
      <c r="CH70" t="n">
        <v>688</v>
      </c>
      <c r="CI70" t="n">
        <v>279</v>
      </c>
      <c r="CJ70" t="n">
        <v>340</v>
      </c>
      <c r="CK70" t="n">
        <v>701</v>
      </c>
      <c r="CL70" t="n">
        <v>701</v>
      </c>
      <c r="CM70" t="n">
        <v>701</v>
      </c>
      <c r="CN70" t="n">
        <v>825.5</v>
      </c>
      <c r="CO70" t="n">
        <v>900.5</v>
      </c>
      <c r="CP70" t="n">
        <v>601</v>
      </c>
      <c r="CQ70" t="n">
        <v>601</v>
      </c>
      <c r="CR70" t="n">
        <v>701</v>
      </c>
      <c r="CS70" t="n">
        <v>669</v>
      </c>
      <c r="CT70" t="n">
        <v>277</v>
      </c>
      <c r="CU70" t="n">
        <v>333</v>
      </c>
      <c r="CV70" t="n">
        <v>701</v>
      </c>
      <c r="CW70" t="n">
        <v>701</v>
      </c>
      <c r="CX70" t="n">
        <v>701</v>
      </c>
      <c r="CY70" t="inlineStr"/>
      <c r="CZ70" t="inlineStr"/>
      <c r="DA70" t="inlineStr"/>
      <c r="DB70" t="n">
        <v>33.96428571428571</v>
      </c>
      <c r="DC70" t="n">
        <v>12.1</v>
      </c>
      <c r="DD70" t="inlineStr"/>
      <c r="DE70" t="inlineStr">
        <is>
          <t>QS (score, not ratio)</t>
        </is>
      </c>
      <c r="DF70" t="inlineStr"/>
      <c r="DG70" t="inlineStr">
        <is>
          <t>QS (score, not %)</t>
        </is>
      </c>
      <c r="DH70" t="n">
        <v>8.25</v>
      </c>
      <c r="DI70" t="inlineStr"/>
    </row>
    <row r="71">
      <c r="A71" t="inlineStr">
        <is>
          <t>australian national university</t>
        </is>
      </c>
      <c r="B71" t="inlineStr"/>
      <c r="C71" t="inlineStr"/>
      <c r="D71" t="inlineStr">
        <is>
          <t>Not Reported</t>
        </is>
      </c>
      <c r="E71" t="inlineStr">
        <is>
          <t>Not Reported</t>
        </is>
      </c>
      <c r="F71" t="inlineStr">
        <is>
          <t>Not Reported</t>
        </is>
      </c>
      <c r="G71" t="inlineStr">
        <is>
          <t>Not Reported</t>
        </is>
      </c>
      <c r="H71" t="inlineStr"/>
      <c r="I71" t="inlineStr">
        <is>
          <t>Not Reported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Not Reported</t>
        </is>
      </c>
      <c r="AF71" t="inlineStr">
        <is>
          <t>Not Reported</t>
        </is>
      </c>
      <c r="AG71" t="inlineStr">
        <is>
          <t>Not Reported</t>
        </is>
      </c>
      <c r="AH71" t="inlineStr">
        <is>
          <t>Not Reported</t>
        </is>
      </c>
      <c r="AI71" t="inlineStr"/>
      <c r="AJ71" t="inlineStr"/>
      <c r="AK71" t="inlineStr">
        <is>
          <t>Not Reported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52</t>
        </is>
      </c>
      <c r="BF71" t="inlineStr">
        <is>
          <t>Australia</t>
        </is>
      </c>
      <c r="BG71" t="n">
        <v>54.7</v>
      </c>
      <c r="BH71" t="inlineStr">
        <is>
          <t>93.3</t>
        </is>
      </c>
      <c r="BI71" t="n">
        <v>77.3</v>
      </c>
      <c r="BJ71" t="n">
        <v>72.3</v>
      </c>
      <c r="BK71" t="inlineStr">
        <is>
          <t>48.0</t>
        </is>
      </c>
      <c r="BL71" t="inlineStr">
        <is>
          <t>69.5</t>
        </is>
      </c>
      <c r="BM71" t="inlineStr">
        <is>
          <t>14,604</t>
        </is>
      </c>
      <c r="BN71" t="n">
        <v>19.2</v>
      </c>
      <c r="BO71" t="inlineStr">
        <is>
          <t>35%</t>
        </is>
      </c>
      <c r="BP71" t="inlineStr">
        <is>
          <t>52 : 48</t>
        </is>
      </c>
      <c r="BQ71" t="n">
        <v>2016</v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>
        <is>
          <t>Times</t>
        </is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52</v>
      </c>
      <c r="CZ71" t="inlineStr"/>
      <c r="DA71" t="inlineStr"/>
      <c r="DB71" t="n">
        <v>92.70907791279485</v>
      </c>
      <c r="DC71" t="n">
        <v>74.69145879587306</v>
      </c>
      <c r="DD71" t="n">
        <v>19.2</v>
      </c>
      <c r="DE71" t="inlineStr">
        <is>
          <t>Times (raw ratio)</t>
        </is>
      </c>
      <c r="DF71" t="n">
        <v>35</v>
      </c>
      <c r="DG71" t="inlineStr">
        <is>
          <t>Times (raw %)</t>
        </is>
      </c>
      <c r="DH71" t="inlineStr"/>
      <c r="DI71" t="n">
        <v>77.41935483870968</v>
      </c>
    </row>
    <row r="72">
      <c r="A72" t="inlineStr">
        <is>
          <t>autonomous university of barcelona</t>
        </is>
      </c>
      <c r="B72" t="inlineStr"/>
      <c r="C72" t="inlineStr"/>
      <c r="D72" t="inlineStr">
        <is>
          <t>Not Reported</t>
        </is>
      </c>
      <c r="E72" t="inlineStr">
        <is>
          <t>Not Reported</t>
        </is>
      </c>
      <c r="F72" t="inlineStr">
        <is>
          <t>Not Reported</t>
        </is>
      </c>
      <c r="G72" t="inlineStr">
        <is>
          <t>Not Reported</t>
        </is>
      </c>
      <c r="H72" t="inlineStr"/>
      <c r="I72" t="inlineStr">
        <is>
          <t>Not Reported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Not Reported</t>
        </is>
      </c>
      <c r="AF72" t="inlineStr">
        <is>
          <t>Not Reported</t>
        </is>
      </c>
      <c r="AG72" t="inlineStr">
        <is>
          <t>Not Reported</t>
        </is>
      </c>
      <c r="AH72" t="inlineStr">
        <is>
          <t>Not Reported</t>
        </is>
      </c>
      <c r="AI72" t="inlineStr"/>
      <c r="AJ72" t="inlineStr"/>
      <c r="AK72" t="inlineStr">
        <is>
          <t>Not Reported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146</t>
        </is>
      </c>
      <c r="BF72" t="inlineStr">
        <is>
          <t>Spain</t>
        </is>
      </c>
      <c r="BG72" t="n">
        <v>40.3</v>
      </c>
      <c r="BH72" t="inlineStr">
        <is>
          <t>50.3</t>
        </is>
      </c>
      <c r="BI72" t="n">
        <v>40</v>
      </c>
      <c r="BJ72" t="n">
        <v>83.8</v>
      </c>
      <c r="BK72" t="inlineStr">
        <is>
          <t>34.9</t>
        </is>
      </c>
      <c r="BL72" t="inlineStr">
        <is>
          <t>53.8</t>
        </is>
      </c>
      <c r="BM72" t="inlineStr">
        <is>
          <t>30,538</t>
        </is>
      </c>
      <c r="BN72" t="n">
        <v>12.3</v>
      </c>
      <c r="BO72" t="inlineStr">
        <is>
          <t>10%</t>
        </is>
      </c>
      <c r="BP72" t="inlineStr">
        <is>
          <t>59 : 41</t>
        </is>
      </c>
      <c r="BQ72" t="n">
        <v>2016</v>
      </c>
      <c r="BR72" t="inlineStr">
        <is>
          <t>201-300</t>
        </is>
      </c>
      <c r="BS72" t="inlineStr">
        <is>
          <t>2-5</t>
        </is>
      </c>
      <c r="BT72" t="inlineStr"/>
      <c r="BU72" t="n">
        <v>0</v>
      </c>
      <c r="BV72" t="n">
        <v>0</v>
      </c>
      <c r="BW72" t="n">
        <v>5</v>
      </c>
      <c r="BX72" t="n">
        <v>12.9</v>
      </c>
      <c r="BY72" t="n">
        <v>44.5</v>
      </c>
      <c r="BZ72" t="n">
        <v>20.2</v>
      </c>
      <c r="CA72" t="n">
        <v>2015</v>
      </c>
      <c r="CB72" t="inlineStr">
        <is>
          <t>Times+Shanghai</t>
        </is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146</v>
      </c>
      <c r="CZ72" t="n">
        <v>250.5</v>
      </c>
      <c r="DA72" t="n">
        <v>3.5</v>
      </c>
      <c r="DB72" t="n">
        <v>62.24796761682525</v>
      </c>
      <c r="DC72" t="n">
        <v>41.83457696282665</v>
      </c>
      <c r="DD72" t="n">
        <v>12.3</v>
      </c>
      <c r="DE72" t="inlineStr">
        <is>
          <t>Times (raw ratio)</t>
        </is>
      </c>
      <c r="DF72" t="n">
        <v>10</v>
      </c>
      <c r="DG72" t="inlineStr">
        <is>
          <t>Times (raw %)</t>
        </is>
      </c>
      <c r="DH72" t="inlineStr"/>
      <c r="DI72" t="n">
        <v>16.74701379698197</v>
      </c>
    </row>
    <row r="73">
      <c r="A73" t="inlineStr">
        <is>
          <t>autonomous university of madrid</t>
        </is>
      </c>
      <c r="B73" t="inlineStr"/>
      <c r="C73" t="inlineStr"/>
      <c r="D73" t="inlineStr">
        <is>
          <t>Not Reported</t>
        </is>
      </c>
      <c r="E73" t="inlineStr">
        <is>
          <t>Not Reported</t>
        </is>
      </c>
      <c r="F73" t="inlineStr">
        <is>
          <t>Not Reported</t>
        </is>
      </c>
      <c r="G73" t="inlineStr">
        <is>
          <t>Not Reported</t>
        </is>
      </c>
      <c r="H73" t="inlineStr"/>
      <c r="I73" t="inlineStr">
        <is>
          <t>Not Reported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Not Reported</t>
        </is>
      </c>
      <c r="AF73" t="inlineStr">
        <is>
          <t>Not Reported</t>
        </is>
      </c>
      <c r="AG73" t="inlineStr">
        <is>
          <t>Not Reported</t>
        </is>
      </c>
      <c r="AH73" t="inlineStr">
        <is>
          <t>Not Reported</t>
        </is>
      </c>
      <c r="AI73" t="inlineStr"/>
      <c r="AJ73" t="inlineStr"/>
      <c r="AK73" t="inlineStr">
        <is>
          <t>Not Reported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301-350</t>
        </is>
      </c>
      <c r="BF73" t="inlineStr">
        <is>
          <t>Spain</t>
        </is>
      </c>
      <c r="BG73" t="n">
        <v>35.6</v>
      </c>
      <c r="BH73" t="inlineStr">
        <is>
          <t>48.6</t>
        </is>
      </c>
      <c r="BI73" t="n">
        <v>30.9</v>
      </c>
      <c r="BJ73" t="n">
        <v>46.9</v>
      </c>
      <c r="BK73" t="inlineStr">
        <is>
          <t>33.0</t>
        </is>
      </c>
      <c r="BL73" t="inlineStr">
        <is>
          <t>-</t>
        </is>
      </c>
      <c r="BM73" t="inlineStr">
        <is>
          <t>28,296</t>
        </is>
      </c>
      <c r="BN73" t="n">
        <v>13</v>
      </c>
      <c r="BO73" t="inlineStr">
        <is>
          <t>15%</t>
        </is>
      </c>
      <c r="BP73" t="inlineStr">
        <is>
          <t>56 : 44</t>
        </is>
      </c>
      <c r="BQ73" t="n">
        <v>2016</v>
      </c>
      <c r="BR73" t="inlineStr">
        <is>
          <t>201-300</t>
        </is>
      </c>
      <c r="BS73" t="inlineStr">
        <is>
          <t>2-5</t>
        </is>
      </c>
      <c r="BT73" t="inlineStr"/>
      <c r="BU73" t="n">
        <v>0</v>
      </c>
      <c r="BV73" t="n">
        <v>0</v>
      </c>
      <c r="BW73" t="n">
        <v>11.3</v>
      </c>
      <c r="BX73" t="n">
        <v>9.9</v>
      </c>
      <c r="BY73" t="n">
        <v>39.3</v>
      </c>
      <c r="BZ73" t="n">
        <v>17.3</v>
      </c>
      <c r="CA73" t="n">
        <v>2015</v>
      </c>
      <c r="CB73" t="inlineStr">
        <is>
          <t>Times+Shanghai</t>
        </is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n">
        <v>325.5</v>
      </c>
      <c r="CZ73" t="n">
        <v>250.5</v>
      </c>
      <c r="DA73" t="n">
        <v>3.5</v>
      </c>
      <c r="DB73" t="n">
        <v>49.41737433591032</v>
      </c>
      <c r="DC73" t="n">
        <v>30.30283347898692</v>
      </c>
      <c r="DD73" t="n">
        <v>13</v>
      </c>
      <c r="DE73" t="inlineStr">
        <is>
          <t>Times (raw ratio)</t>
        </is>
      </c>
      <c r="DF73" t="n">
        <v>15</v>
      </c>
      <c r="DG73" t="inlineStr">
        <is>
          <t>Times (raw %)</t>
        </is>
      </c>
      <c r="DH73" t="inlineStr"/>
      <c r="DI73" t="n">
        <v>14.99125463744055</v>
      </c>
    </row>
    <row r="74">
      <c r="A74" t="inlineStr">
        <is>
          <t>azerbaijan state oil and industry university</t>
        </is>
      </c>
      <c r="B74" t="inlineStr">
        <is>
          <t>1001-1200</t>
        </is>
      </c>
      <c r="C74" t="inlineStr">
        <is>
          <t>1201-1400</t>
        </is>
      </c>
      <c r="D74" t="inlineStr">
        <is>
          <t>Azerbaijan</t>
        </is>
      </c>
      <c r="E74" t="inlineStr">
        <is>
          <t>Asia</t>
        </is>
      </c>
      <c r="F74" t="inlineStr">
        <is>
          <t>L</t>
        </is>
      </c>
      <c r="G74" t="inlineStr">
        <is>
          <t>FO</t>
        </is>
      </c>
      <c r="H74" t="inlineStr">
        <is>
          <t>HI</t>
        </is>
      </c>
      <c r="I74" t="inlineStr">
        <is>
          <t>A</t>
        </is>
      </c>
      <c r="J74" t="n">
        <v>7.3</v>
      </c>
      <c r="K74" t="inlineStr">
        <is>
          <t>601+</t>
        </is>
      </c>
      <c r="L74" t="n">
        <v>5.3</v>
      </c>
      <c r="M74" t="inlineStr">
        <is>
          <t>601+</t>
        </is>
      </c>
      <c r="N74" t="n">
        <v>29.9</v>
      </c>
      <c r="O74" t="inlineStr">
        <is>
          <t>521</t>
        </is>
      </c>
      <c r="P74" t="n">
        <v>1.1</v>
      </c>
      <c r="Q74" t="inlineStr">
        <is>
          <t>701+</t>
        </is>
      </c>
      <c r="R74" t="n">
        <v>17.4</v>
      </c>
      <c r="S74" t="inlineStr">
        <is>
          <t>634</t>
        </is>
      </c>
      <c r="T74" t="n">
        <v>2.6</v>
      </c>
      <c r="U74" t="inlineStr">
        <is>
          <t>701+</t>
        </is>
      </c>
      <c r="V74" t="n">
        <v>6.6</v>
      </c>
      <c r="W74" t="inlineStr">
        <is>
          <t>701+</t>
        </is>
      </c>
      <c r="X74" t="n">
        <v>31.4</v>
      </c>
      <c r="Y74" t="inlineStr">
        <is>
          <t>401</t>
        </is>
      </c>
      <c r="Z74" t="inlineStr"/>
      <c r="AA74" t="inlineStr"/>
      <c r="AB74" t="inlineStr"/>
      <c r="AC74" t="inlineStr">
        <is>
          <t>1201-1400</t>
        </is>
      </c>
      <c r="AD74" t="inlineStr"/>
      <c r="AE74" t="inlineStr">
        <is>
          <t>AZ</t>
        </is>
      </c>
      <c r="AF74" t="inlineStr">
        <is>
          <t>Azerbaijan</t>
        </is>
      </c>
      <c r="AG74" t="inlineStr">
        <is>
          <t>L</t>
        </is>
      </c>
      <c r="AH74" t="inlineStr">
        <is>
          <t>SP</t>
        </is>
      </c>
      <c r="AI74" t="inlineStr"/>
      <c r="AJ74" t="n">
        <v>5</v>
      </c>
      <c r="AK74" t="inlineStr">
        <is>
          <t>A</t>
        </is>
      </c>
      <c r="AL74" t="n">
        <v>4.9</v>
      </c>
      <c r="AM74" t="inlineStr">
        <is>
          <t>601+</t>
        </is>
      </c>
      <c r="AN74" t="n">
        <v>3</v>
      </c>
      <c r="AO74" t="inlineStr">
        <is>
          <t>601+</t>
        </is>
      </c>
      <c r="AP74" t="n">
        <v>27.3</v>
      </c>
      <c r="AQ74" t="inlineStr">
        <is>
          <t>556</t>
        </is>
      </c>
      <c r="AR74" t="n">
        <v>1.1</v>
      </c>
      <c r="AS74" t="inlineStr">
        <is>
          <t>701+</t>
        </is>
      </c>
      <c r="AT74" t="n">
        <v>10.1</v>
      </c>
      <c r="AU74" t="inlineStr">
        <is>
          <t>701+</t>
        </is>
      </c>
      <c r="AV74" t="n">
        <v>2.7</v>
      </c>
      <c r="AW74" t="inlineStr">
        <is>
          <t>701+</t>
        </is>
      </c>
      <c r="AX74" t="n">
        <v>1</v>
      </c>
      <c r="AY74" t="inlineStr">
        <is>
          <t>701+</t>
        </is>
      </c>
      <c r="AZ74" t="n">
        <v>29.5</v>
      </c>
      <c r="BA74" t="inlineStr">
        <is>
          <t>271</t>
        </is>
      </c>
      <c r="BB74" t="n">
        <v>1.3</v>
      </c>
      <c r="BC74" t="inlineStr">
        <is>
          <t>701+</t>
        </is>
      </c>
      <c r="BD74" t="inlineStr">
        <is>
          <t>-</t>
        </is>
      </c>
      <c r="BE74" t="inlineStr"/>
      <c r="BF74" t="inlineStr">
        <is>
          <t>Not Reported</t>
        </is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>
        <is>
          <t>QS</t>
        </is>
      </c>
      <c r="CC74" t="n">
        <v>1100.5</v>
      </c>
      <c r="CD74" t="n">
        <v>1300.5</v>
      </c>
      <c r="CE74" t="n">
        <v>601</v>
      </c>
      <c r="CF74" t="n">
        <v>601</v>
      </c>
      <c r="CG74" t="n">
        <v>521</v>
      </c>
      <c r="CH74" t="n">
        <v>701</v>
      </c>
      <c r="CI74" t="n">
        <v>634</v>
      </c>
      <c r="CJ74" t="n">
        <v>701</v>
      </c>
      <c r="CK74" t="n">
        <v>701</v>
      </c>
      <c r="CL74" t="n">
        <v>401</v>
      </c>
      <c r="CM74" t="inlineStr"/>
      <c r="CN74" t="n">
        <v>1300.5</v>
      </c>
      <c r="CO74" t="inlineStr"/>
      <c r="CP74" t="n">
        <v>601</v>
      </c>
      <c r="CQ74" t="n">
        <v>601</v>
      </c>
      <c r="CR74" t="n">
        <v>556</v>
      </c>
      <c r="CS74" t="n">
        <v>701</v>
      </c>
      <c r="CT74" t="n">
        <v>701</v>
      </c>
      <c r="CU74" t="n">
        <v>701</v>
      </c>
      <c r="CV74" t="n">
        <v>701</v>
      </c>
      <c r="CW74" t="n">
        <v>271</v>
      </c>
      <c r="CX74" t="n">
        <v>701</v>
      </c>
      <c r="CY74" t="inlineStr"/>
      <c r="CZ74" t="inlineStr"/>
      <c r="DA74" t="inlineStr"/>
      <c r="DB74" t="n">
        <v>21.46428571428571</v>
      </c>
      <c r="DC74" t="n">
        <v>1.1</v>
      </c>
      <c r="DD74" t="inlineStr"/>
      <c r="DE74" t="inlineStr">
        <is>
          <t>QS (score, not ratio)</t>
        </is>
      </c>
      <c r="DF74" t="inlineStr"/>
      <c r="DG74" t="inlineStr">
        <is>
          <t>QS (score, not %)</t>
        </is>
      </c>
      <c r="DH74" t="n">
        <v>6.1</v>
      </c>
      <c r="DI74" t="inlineStr"/>
    </row>
    <row r="75">
      <c r="A75" t="inlineStr">
        <is>
          <t>azerbaijan state university of economics</t>
        </is>
      </c>
      <c r="B75" t="inlineStr">
        <is>
          <t>1001-1200</t>
        </is>
      </c>
      <c r="C75" t="inlineStr">
        <is>
          <t>1001-1200</t>
        </is>
      </c>
      <c r="D75" t="inlineStr">
        <is>
          <t>Azerbaijan</t>
        </is>
      </c>
      <c r="E75" t="inlineStr">
        <is>
          <t>Asia</t>
        </is>
      </c>
      <c r="F75" t="inlineStr">
        <is>
          <t>L</t>
        </is>
      </c>
      <c r="G75" t="inlineStr">
        <is>
          <t>FO</t>
        </is>
      </c>
      <c r="H75" t="inlineStr">
        <is>
          <t>HI</t>
        </is>
      </c>
      <c r="I75" t="inlineStr">
        <is>
          <t>A</t>
        </is>
      </c>
      <c r="J75" t="n">
        <v>13</v>
      </c>
      <c r="K75" t="inlineStr">
        <is>
          <t>601+</t>
        </is>
      </c>
      <c r="L75" t="n">
        <v>14.5</v>
      </c>
      <c r="M75" t="inlineStr">
        <is>
          <t>570</t>
        </is>
      </c>
      <c r="N75" t="n">
        <v>26.1</v>
      </c>
      <c r="O75" t="inlineStr">
        <is>
          <t>569</t>
        </is>
      </c>
      <c r="P75" t="n">
        <v>1.2</v>
      </c>
      <c r="Q75" t="inlineStr">
        <is>
          <t>701+</t>
        </is>
      </c>
      <c r="R75" t="n">
        <v>14.2</v>
      </c>
      <c r="S75" t="inlineStr">
        <is>
          <t>678</t>
        </is>
      </c>
      <c r="T75" t="n">
        <v>3.4</v>
      </c>
      <c r="U75" t="inlineStr">
        <is>
          <t>701+</t>
        </is>
      </c>
      <c r="V75" t="n">
        <v>4.6</v>
      </c>
      <c r="W75" t="inlineStr">
        <is>
          <t>701+</t>
        </is>
      </c>
      <c r="X75" t="n">
        <v>38.6</v>
      </c>
      <c r="Y75" t="inlineStr">
        <is>
          <t>330</t>
        </is>
      </c>
      <c r="Z75" t="n">
        <v>1.9</v>
      </c>
      <c r="AA75" t="inlineStr">
        <is>
          <t>701+</t>
        </is>
      </c>
      <c r="AB75" t="inlineStr"/>
      <c r="AC75" t="inlineStr">
        <is>
          <t>1001-1200</t>
        </is>
      </c>
      <c r="AD75" t="inlineStr">
        <is>
          <t>1001-1200</t>
        </is>
      </c>
      <c r="AE75" t="inlineStr">
        <is>
          <t>AZ</t>
        </is>
      </c>
      <c r="AF75" t="inlineStr">
        <is>
          <t>Azerbaijan</t>
        </is>
      </c>
      <c r="AG75" t="inlineStr">
        <is>
          <t>L</t>
        </is>
      </c>
      <c r="AH75" t="inlineStr">
        <is>
          <t>SP</t>
        </is>
      </c>
      <c r="AI75" t="inlineStr"/>
      <c r="AJ75" t="n">
        <v>4</v>
      </c>
      <c r="AK75" t="inlineStr">
        <is>
          <t>A</t>
        </is>
      </c>
      <c r="AL75" t="n">
        <v>10.1</v>
      </c>
      <c r="AM75" t="inlineStr">
        <is>
          <t>601+</t>
        </is>
      </c>
      <c r="AN75" t="n">
        <v>9.4</v>
      </c>
      <c r="AO75" t="inlineStr">
        <is>
          <t>601+</t>
        </is>
      </c>
      <c r="AP75" t="n">
        <v>22</v>
      </c>
      <c r="AQ75" t="inlineStr">
        <is>
          <t>631</t>
        </is>
      </c>
      <c r="AR75" t="n">
        <v>1.2</v>
      </c>
      <c r="AS75" t="inlineStr">
        <is>
          <t>701+</t>
        </is>
      </c>
      <c r="AT75" t="n">
        <v>7</v>
      </c>
      <c r="AU75" t="inlineStr">
        <is>
          <t>701+</t>
        </is>
      </c>
      <c r="AV75" t="n">
        <v>2.6</v>
      </c>
      <c r="AW75" t="inlineStr">
        <is>
          <t>701+</t>
        </is>
      </c>
      <c r="AX75" t="n">
        <v>1</v>
      </c>
      <c r="AY75" t="inlineStr">
        <is>
          <t>701+</t>
        </is>
      </c>
      <c r="AZ75" t="n">
        <v>10.4</v>
      </c>
      <c r="BA75" t="inlineStr">
        <is>
          <t>701+</t>
        </is>
      </c>
      <c r="BB75" t="n">
        <v>1.4</v>
      </c>
      <c r="BC75" t="inlineStr">
        <is>
          <t>701+</t>
        </is>
      </c>
      <c r="BD75" t="inlineStr">
        <is>
          <t>-</t>
        </is>
      </c>
      <c r="BE75" t="inlineStr"/>
      <c r="BF75" t="inlineStr">
        <is>
          <t>Not Reported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>
        <is>
          <t>QS</t>
        </is>
      </c>
      <c r="CC75" t="n">
        <v>1100.5</v>
      </c>
      <c r="CD75" t="n">
        <v>1100.5</v>
      </c>
      <c r="CE75" t="n">
        <v>601</v>
      </c>
      <c r="CF75" t="n">
        <v>570</v>
      </c>
      <c r="CG75" t="n">
        <v>569</v>
      </c>
      <c r="CH75" t="n">
        <v>701</v>
      </c>
      <c r="CI75" t="n">
        <v>678</v>
      </c>
      <c r="CJ75" t="n">
        <v>701</v>
      </c>
      <c r="CK75" t="n">
        <v>701</v>
      </c>
      <c r="CL75" t="n">
        <v>330</v>
      </c>
      <c r="CM75" t="n">
        <v>701</v>
      </c>
      <c r="CN75" t="n">
        <v>1100.5</v>
      </c>
      <c r="CO75" t="n">
        <v>1100.5</v>
      </c>
      <c r="CP75" t="n">
        <v>601</v>
      </c>
      <c r="CQ75" t="n">
        <v>601</v>
      </c>
      <c r="CR75" t="n">
        <v>631</v>
      </c>
      <c r="CS75" t="n">
        <v>701</v>
      </c>
      <c r="CT75" t="n">
        <v>701</v>
      </c>
      <c r="CU75" t="n">
        <v>701</v>
      </c>
      <c r="CV75" t="n">
        <v>701</v>
      </c>
      <c r="CW75" t="n">
        <v>701</v>
      </c>
      <c r="CX75" t="n">
        <v>701</v>
      </c>
      <c r="CY75" t="inlineStr"/>
      <c r="CZ75" t="inlineStr"/>
      <c r="DA75" t="inlineStr"/>
      <c r="DB75" t="n">
        <v>21.46428571428571</v>
      </c>
      <c r="DC75" t="n">
        <v>1.2</v>
      </c>
      <c r="DD75" t="inlineStr"/>
      <c r="DE75" t="inlineStr">
        <is>
          <t>QS (score, not ratio)</t>
        </is>
      </c>
      <c r="DF75" t="inlineStr"/>
      <c r="DG75" t="inlineStr">
        <is>
          <t>QS (score, not %)</t>
        </is>
      </c>
      <c r="DH75" t="n">
        <v>11.55</v>
      </c>
      <c r="DI75" t="inlineStr"/>
    </row>
    <row r="76">
      <c r="A76" t="inlineStr">
        <is>
          <t>babes-bolyai university</t>
        </is>
      </c>
      <c r="B76" t="inlineStr">
        <is>
          <t>781-790</t>
        </is>
      </c>
      <c r="C76" t="inlineStr">
        <is>
          <t>801-850</t>
        </is>
      </c>
      <c r="D76" t="inlineStr">
        <is>
          <t>Romania</t>
        </is>
      </c>
      <c r="E76" t="inlineStr">
        <is>
          <t>Europe</t>
        </is>
      </c>
      <c r="F76" t="inlineStr">
        <is>
          <t>XL</t>
        </is>
      </c>
      <c r="G76" t="inlineStr">
        <is>
          <t>CO</t>
        </is>
      </c>
      <c r="H76" t="inlineStr">
        <is>
          <t>VH</t>
        </is>
      </c>
      <c r="I76" t="inlineStr">
        <is>
          <t>A</t>
        </is>
      </c>
      <c r="J76" t="n">
        <v>15.5</v>
      </c>
      <c r="K76" t="inlineStr">
        <is>
          <t>569</t>
        </is>
      </c>
      <c r="L76" t="n">
        <v>19.5</v>
      </c>
      <c r="M76" t="inlineStr">
        <is>
          <t>463</t>
        </is>
      </c>
      <c r="N76" t="n">
        <v>5.3</v>
      </c>
      <c r="O76" t="inlineStr">
        <is>
          <t>701+</t>
        </is>
      </c>
      <c r="P76" t="n">
        <v>4.4</v>
      </c>
      <c r="Q76" t="inlineStr">
        <is>
          <t>701+</t>
        </is>
      </c>
      <c r="R76" t="n">
        <v>7.8</v>
      </c>
      <c r="S76" t="inlineStr">
        <is>
          <t>701+</t>
        </is>
      </c>
      <c r="T76" t="n">
        <v>3.8</v>
      </c>
      <c r="U76" t="inlineStr">
        <is>
          <t>701+</t>
        </is>
      </c>
      <c r="V76" t="n">
        <v>80.09999999999999</v>
      </c>
      <c r="W76" t="inlineStr">
        <is>
          <t>321</t>
        </is>
      </c>
      <c r="X76" t="n">
        <v>26.7</v>
      </c>
      <c r="Y76" t="inlineStr">
        <is>
          <t>445</t>
        </is>
      </c>
      <c r="Z76" t="n">
        <v>42.7</v>
      </c>
      <c r="AA76" t="inlineStr">
        <is>
          <t>354</t>
        </is>
      </c>
      <c r="AB76" t="inlineStr"/>
      <c r="AC76" t="inlineStr">
        <is>
          <t>801-850</t>
        </is>
      </c>
      <c r="AD76" t="inlineStr">
        <is>
          <t>1001-1200</t>
        </is>
      </c>
      <c r="AE76" t="inlineStr">
        <is>
          <t>RO</t>
        </is>
      </c>
      <c r="AF76" t="inlineStr">
        <is>
          <t>Romania</t>
        </is>
      </c>
      <c r="AG76" t="inlineStr">
        <is>
          <t>XL</t>
        </is>
      </c>
      <c r="AH76" t="inlineStr">
        <is>
          <t>CO</t>
        </is>
      </c>
      <c r="AI76" t="inlineStr">
        <is>
          <t>VH</t>
        </is>
      </c>
      <c r="AJ76" t="n">
        <v>5</v>
      </c>
      <c r="AK76" t="inlineStr">
        <is>
          <t>A</t>
        </is>
      </c>
      <c r="AL76" t="n">
        <v>16.4</v>
      </c>
      <c r="AM76" t="inlineStr">
        <is>
          <t>533</t>
        </is>
      </c>
      <c r="AN76" t="n">
        <v>13.7</v>
      </c>
      <c r="AO76" t="inlineStr">
        <is>
          <t>591</t>
        </is>
      </c>
      <c r="AP76" t="n">
        <v>4.7</v>
      </c>
      <c r="AQ76" t="inlineStr">
        <is>
          <t>701+</t>
        </is>
      </c>
      <c r="AR76" t="n">
        <v>4.2</v>
      </c>
      <c r="AS76" t="inlineStr">
        <is>
          <t>701+</t>
        </is>
      </c>
      <c r="AT76" t="n">
        <v>7.7</v>
      </c>
      <c r="AU76" t="inlineStr">
        <is>
          <t>701+</t>
        </is>
      </c>
      <c r="AV76" t="n">
        <v>4</v>
      </c>
      <c r="AW76" t="inlineStr">
        <is>
          <t>701+</t>
        </is>
      </c>
      <c r="AX76" t="n">
        <v>42.6</v>
      </c>
      <c r="AY76" t="inlineStr">
        <is>
          <t>358</t>
        </is>
      </c>
      <c r="AZ76" t="n">
        <v>23.1</v>
      </c>
      <c r="BA76" t="inlineStr">
        <is>
          <t>362</t>
        </is>
      </c>
      <c r="BB76" t="n">
        <v>48.4</v>
      </c>
      <c r="BC76" t="inlineStr">
        <is>
          <t>316=</t>
        </is>
      </c>
      <c r="BD76" t="inlineStr">
        <is>
          <t>-</t>
        </is>
      </c>
      <c r="BE76" t="inlineStr"/>
      <c r="BF76" t="inlineStr">
        <is>
          <t>Not Reported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QS</t>
        </is>
      </c>
      <c r="CC76" t="n">
        <v>785.5</v>
      </c>
      <c r="CD76" t="n">
        <v>825.5</v>
      </c>
      <c r="CE76" t="n">
        <v>569</v>
      </c>
      <c r="CF76" t="n">
        <v>463</v>
      </c>
      <c r="CG76" t="n">
        <v>701</v>
      </c>
      <c r="CH76" t="n">
        <v>701</v>
      </c>
      <c r="CI76" t="n">
        <v>701</v>
      </c>
      <c r="CJ76" t="n">
        <v>701</v>
      </c>
      <c r="CK76" t="n">
        <v>321</v>
      </c>
      <c r="CL76" t="n">
        <v>445</v>
      </c>
      <c r="CM76" t="n">
        <v>354</v>
      </c>
      <c r="CN76" t="n">
        <v>825.5</v>
      </c>
      <c r="CO76" t="n">
        <v>1100.5</v>
      </c>
      <c r="CP76" t="n">
        <v>533</v>
      </c>
      <c r="CQ76" t="n">
        <v>591</v>
      </c>
      <c r="CR76" t="n">
        <v>701</v>
      </c>
      <c r="CS76" t="n">
        <v>701</v>
      </c>
      <c r="CT76" t="n">
        <v>701</v>
      </c>
      <c r="CU76" t="n">
        <v>701</v>
      </c>
      <c r="CV76" t="n">
        <v>358</v>
      </c>
      <c r="CW76" t="n">
        <v>362</v>
      </c>
      <c r="CX76" t="n">
        <v>316</v>
      </c>
      <c r="CY76" t="inlineStr"/>
      <c r="CZ76" t="inlineStr"/>
      <c r="DA76" t="inlineStr"/>
      <c r="DB76" t="n">
        <v>43.96428571428571</v>
      </c>
      <c r="DC76" t="n">
        <v>4.4</v>
      </c>
      <c r="DD76" t="inlineStr"/>
      <c r="DE76" t="inlineStr">
        <is>
          <t>QS (score, not ratio)</t>
        </is>
      </c>
      <c r="DF76" t="inlineStr"/>
      <c r="DG76" t="inlineStr">
        <is>
          <t>QS (score, not %)</t>
        </is>
      </c>
      <c r="DH76" t="n">
        <v>15.95</v>
      </c>
      <c r="DI76" t="inlineStr"/>
    </row>
    <row r="77">
      <c r="A77" t="inlineStr">
        <is>
          <t>babeş-bolyai university</t>
        </is>
      </c>
      <c r="B77" t="inlineStr"/>
      <c r="C77" t="inlineStr"/>
      <c r="D77" t="inlineStr">
        <is>
          <t>Not Reported</t>
        </is>
      </c>
      <c r="E77" t="inlineStr">
        <is>
          <t>Not Reported</t>
        </is>
      </c>
      <c r="F77" t="inlineStr">
        <is>
          <t>Not Reported</t>
        </is>
      </c>
      <c r="G77" t="inlineStr">
        <is>
          <t>Not Reported</t>
        </is>
      </c>
      <c r="H77" t="inlineStr"/>
      <c r="I77" t="inlineStr">
        <is>
          <t>Not Reported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Not Reported</t>
        </is>
      </c>
      <c r="AF77" t="inlineStr">
        <is>
          <t>Not Reported</t>
        </is>
      </c>
      <c r="AG77" t="inlineStr">
        <is>
          <t>Not Reported</t>
        </is>
      </c>
      <c r="AH77" t="inlineStr">
        <is>
          <t>Not Reported</t>
        </is>
      </c>
      <c r="AI77" t="inlineStr"/>
      <c r="AJ77" t="inlineStr"/>
      <c r="AK77" t="inlineStr">
        <is>
          <t>Not Reported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501-600</t>
        </is>
      </c>
      <c r="BF77" t="inlineStr">
        <is>
          <t>Romania</t>
        </is>
      </c>
      <c r="BG77" t="n">
        <v>27.9</v>
      </c>
      <c r="BH77" t="inlineStr">
        <is>
          <t>35.4</t>
        </is>
      </c>
      <c r="BI77" t="n">
        <v>12.5</v>
      </c>
      <c r="BJ77" t="n">
        <v>32.1</v>
      </c>
      <c r="BK77" t="inlineStr">
        <is>
          <t>28.6</t>
        </is>
      </c>
      <c r="BL77" t="inlineStr">
        <is>
          <t>-</t>
        </is>
      </c>
      <c r="BM77" t="inlineStr">
        <is>
          <t>37,915</t>
        </is>
      </c>
      <c r="BN77" t="n">
        <v>23.5</v>
      </c>
      <c r="BO77" t="inlineStr">
        <is>
          <t>2%</t>
        </is>
      </c>
      <c r="BP77" t="inlineStr">
        <is>
          <t>67 : 33</t>
        </is>
      </c>
      <c r="BQ77" t="n">
        <v>2016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>
        <is>
          <t>Times</t>
        </is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n">
        <v>550.5</v>
      </c>
      <c r="CZ77" t="inlineStr"/>
      <c r="DA77" t="inlineStr"/>
      <c r="DB77" t="n">
        <v>21.44388849177984</v>
      </c>
      <c r="DC77" t="n">
        <v>20.63244890823072</v>
      </c>
      <c r="DD77" t="n">
        <v>23.5</v>
      </c>
      <c r="DE77" t="inlineStr">
        <is>
          <t>Times (raw ratio)</t>
        </is>
      </c>
      <c r="DF77" t="n">
        <v>2</v>
      </c>
      <c r="DG77" t="inlineStr">
        <is>
          <t>Times (raw %)</t>
        </is>
      </c>
      <c r="DH77" t="inlineStr"/>
      <c r="DI77" t="n">
        <v>9.989594172736732</v>
      </c>
    </row>
    <row r="78">
      <c r="A78" t="inlineStr">
        <is>
          <t>bahauddin zakariya university</t>
        </is>
      </c>
      <c r="B78" t="inlineStr">
        <is>
          <t>1201-1400</t>
        </is>
      </c>
      <c r="C78" t="inlineStr">
        <is>
          <t>1201-1400</t>
        </is>
      </c>
      <c r="D78" t="inlineStr">
        <is>
          <t>Pakistan</t>
        </is>
      </c>
      <c r="E78" t="inlineStr">
        <is>
          <t>Asia</t>
        </is>
      </c>
      <c r="F78" t="inlineStr">
        <is>
          <t>XL</t>
        </is>
      </c>
      <c r="G78" t="inlineStr">
        <is>
          <t>CO</t>
        </is>
      </c>
      <c r="H78" t="inlineStr">
        <is>
          <t>HI</t>
        </is>
      </c>
      <c r="I78" t="inlineStr">
        <is>
          <t>A</t>
        </is>
      </c>
      <c r="J78" t="n">
        <v>6</v>
      </c>
      <c r="K78" t="inlineStr">
        <is>
          <t>601+</t>
        </is>
      </c>
      <c r="L78" t="n">
        <v>6.2</v>
      </c>
      <c r="M78" t="inlineStr">
        <is>
          <t>601+</t>
        </is>
      </c>
      <c r="N78" t="n">
        <v>1.8</v>
      </c>
      <c r="O78" t="inlineStr">
        <is>
          <t>701+</t>
        </is>
      </c>
      <c r="P78" t="n">
        <v>14.6</v>
      </c>
      <c r="Q78" t="inlineStr">
        <is>
          <t>644</t>
        </is>
      </c>
      <c r="R78" t="inlineStr"/>
      <c r="S78" t="inlineStr"/>
      <c r="T78" t="n">
        <v>1</v>
      </c>
      <c r="U78" t="inlineStr">
        <is>
          <t>701+</t>
        </is>
      </c>
      <c r="V78" t="n">
        <v>44.6</v>
      </c>
      <c r="W78" t="inlineStr">
        <is>
          <t>701+</t>
        </is>
      </c>
      <c r="X78" t="n">
        <v>4.1</v>
      </c>
      <c r="Y78" t="inlineStr">
        <is>
          <t>701+</t>
        </is>
      </c>
      <c r="Z78" t="n">
        <v>1</v>
      </c>
      <c r="AA78" t="inlineStr">
        <is>
          <t>701+</t>
        </is>
      </c>
      <c r="AB78" t="inlineStr"/>
      <c r="AC78" t="inlineStr">
        <is>
          <t>1201-1400</t>
        </is>
      </c>
      <c r="AD78" t="inlineStr">
        <is>
          <t>1201-1400</t>
        </is>
      </c>
      <c r="AE78" t="inlineStr">
        <is>
          <t>PK</t>
        </is>
      </c>
      <c r="AF78" t="inlineStr">
        <is>
          <t>Pakistan</t>
        </is>
      </c>
      <c r="AG78" t="inlineStr">
        <is>
          <t>XL</t>
        </is>
      </c>
      <c r="AH78" t="inlineStr">
        <is>
          <t>CO</t>
        </is>
      </c>
      <c r="AI78" t="inlineStr">
        <is>
          <t>HI</t>
        </is>
      </c>
      <c r="AJ78" t="n">
        <v>3</v>
      </c>
      <c r="AK78" t="inlineStr">
        <is>
          <t>A</t>
        </is>
      </c>
      <c r="AL78" t="n">
        <v>5.4</v>
      </c>
      <c r="AM78" t="inlineStr">
        <is>
          <t>601+</t>
        </is>
      </c>
      <c r="AN78" t="n">
        <v>5.5</v>
      </c>
      <c r="AO78" t="inlineStr">
        <is>
          <t>601+</t>
        </is>
      </c>
      <c r="AP78" t="n">
        <v>1.7</v>
      </c>
      <c r="AQ78" t="inlineStr">
        <is>
          <t>701+</t>
        </is>
      </c>
      <c r="AR78" t="n">
        <v>12.1</v>
      </c>
      <c r="AS78" t="inlineStr">
        <is>
          <t>698</t>
        </is>
      </c>
      <c r="AT78" t="inlineStr"/>
      <c r="AU78" t="inlineStr"/>
      <c r="AV78" t="n">
        <v>1</v>
      </c>
      <c r="AW78" t="inlineStr">
        <is>
          <t>701+</t>
        </is>
      </c>
      <c r="AX78" t="n">
        <v>2.7</v>
      </c>
      <c r="AY78" t="inlineStr">
        <is>
          <t>701+</t>
        </is>
      </c>
      <c r="AZ78" t="n">
        <v>5.7</v>
      </c>
      <c r="BA78" t="inlineStr">
        <is>
          <t>701+</t>
        </is>
      </c>
      <c r="BB78" t="n">
        <v>1.1</v>
      </c>
      <c r="BC78" t="inlineStr">
        <is>
          <t>701+</t>
        </is>
      </c>
      <c r="BD78" t="inlineStr">
        <is>
          <t>-</t>
        </is>
      </c>
      <c r="BE78" t="inlineStr"/>
      <c r="BF78" t="inlineStr">
        <is>
          <t>Not Reported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>
        <is>
          <t>QS</t>
        </is>
      </c>
      <c r="CC78" t="n">
        <v>1300.5</v>
      </c>
      <c r="CD78" t="n">
        <v>1300.5</v>
      </c>
      <c r="CE78" t="n">
        <v>601</v>
      </c>
      <c r="CF78" t="n">
        <v>601</v>
      </c>
      <c r="CG78" t="n">
        <v>701</v>
      </c>
      <c r="CH78" t="n">
        <v>644</v>
      </c>
      <c r="CI78" t="inlineStr"/>
      <c r="CJ78" t="n">
        <v>701</v>
      </c>
      <c r="CK78" t="n">
        <v>701</v>
      </c>
      <c r="CL78" t="n">
        <v>701</v>
      </c>
      <c r="CM78" t="n">
        <v>701</v>
      </c>
      <c r="CN78" t="n">
        <v>1300.5</v>
      </c>
      <c r="CO78" t="n">
        <v>1300.5</v>
      </c>
      <c r="CP78" t="n">
        <v>601</v>
      </c>
      <c r="CQ78" t="n">
        <v>601</v>
      </c>
      <c r="CR78" t="n">
        <v>701</v>
      </c>
      <c r="CS78" t="n">
        <v>698</v>
      </c>
      <c r="CT78" t="inlineStr"/>
      <c r="CU78" t="n">
        <v>701</v>
      </c>
      <c r="CV78" t="n">
        <v>701</v>
      </c>
      <c r="CW78" t="n">
        <v>701</v>
      </c>
      <c r="CX78" t="n">
        <v>701</v>
      </c>
      <c r="CY78" t="inlineStr"/>
      <c r="CZ78" t="inlineStr"/>
      <c r="DA78" t="inlineStr"/>
      <c r="DB78" t="n">
        <v>7.178571428571416</v>
      </c>
      <c r="DC78" t="n">
        <v>14.6</v>
      </c>
      <c r="DD78" t="inlineStr"/>
      <c r="DE78" t="inlineStr">
        <is>
          <t>QS (score, not ratio)</t>
        </is>
      </c>
      <c r="DF78" t="inlineStr"/>
      <c r="DG78" t="inlineStr">
        <is>
          <t>QS (score, not %)</t>
        </is>
      </c>
      <c r="DH78" t="n">
        <v>5.7</v>
      </c>
      <c r="DI78" t="inlineStr"/>
    </row>
    <row r="79">
      <c r="A79" t="inlineStr">
        <is>
          <t>baku state university</t>
        </is>
      </c>
      <c r="B79" t="inlineStr">
        <is>
          <t>951-1000</t>
        </is>
      </c>
      <c r="C79" t="inlineStr">
        <is>
          <t>1001-1200</t>
        </is>
      </c>
      <c r="D79" t="inlineStr">
        <is>
          <t>Azerbaijan</t>
        </is>
      </c>
      <c r="E79" t="inlineStr">
        <is>
          <t>Asia</t>
        </is>
      </c>
      <c r="F79" t="inlineStr">
        <is>
          <t>L</t>
        </is>
      </c>
      <c r="G79" t="inlineStr">
        <is>
          <t>CO</t>
        </is>
      </c>
      <c r="H79" t="inlineStr">
        <is>
          <t>HI</t>
        </is>
      </c>
      <c r="I79" t="inlineStr">
        <is>
          <t>A</t>
        </is>
      </c>
      <c r="J79" t="n">
        <v>12.9</v>
      </c>
      <c r="K79" t="inlineStr">
        <is>
          <t>601+</t>
        </is>
      </c>
      <c r="L79" t="n">
        <v>5.5</v>
      </c>
      <c r="M79" t="inlineStr">
        <is>
          <t>601+</t>
        </is>
      </c>
      <c r="N79" t="n">
        <v>41.7</v>
      </c>
      <c r="O79" t="inlineStr">
        <is>
          <t>373</t>
        </is>
      </c>
      <c r="P79" t="n">
        <v>1.4</v>
      </c>
      <c r="Q79" t="inlineStr">
        <is>
          <t>701+</t>
        </is>
      </c>
      <c r="R79" t="n">
        <v>5.3</v>
      </c>
      <c r="S79" t="inlineStr">
        <is>
          <t>701+</t>
        </is>
      </c>
      <c r="T79" t="n">
        <v>2.2</v>
      </c>
      <c r="U79" t="inlineStr">
        <is>
          <t>701+</t>
        </is>
      </c>
      <c r="V79" t="n">
        <v>16.7</v>
      </c>
      <c r="W79" t="inlineStr">
        <is>
          <t>701+</t>
        </is>
      </c>
      <c r="X79" t="n">
        <v>47.7</v>
      </c>
      <c r="Y79" t="inlineStr">
        <is>
          <t>271</t>
        </is>
      </c>
      <c r="Z79" t="n">
        <v>1.3</v>
      </c>
      <c r="AA79" t="inlineStr">
        <is>
          <t>701+</t>
        </is>
      </c>
      <c r="AB79" t="inlineStr"/>
      <c r="AC79" t="inlineStr">
        <is>
          <t>1001-1200</t>
        </is>
      </c>
      <c r="AD79" t="inlineStr">
        <is>
          <t>1001-1200</t>
        </is>
      </c>
      <c r="AE79" t="inlineStr">
        <is>
          <t>AZ</t>
        </is>
      </c>
      <c r="AF79" t="inlineStr">
        <is>
          <t>Azerbaijan</t>
        </is>
      </c>
      <c r="AG79" t="inlineStr">
        <is>
          <t>L</t>
        </is>
      </c>
      <c r="AH79" t="inlineStr">
        <is>
          <t>FO</t>
        </is>
      </c>
      <c r="AI79" t="inlineStr">
        <is>
          <t>VH</t>
        </is>
      </c>
      <c r="AJ79" t="n">
        <v>5</v>
      </c>
      <c r="AK79" t="inlineStr">
        <is>
          <t>A</t>
        </is>
      </c>
      <c r="AL79" t="n">
        <v>9.6</v>
      </c>
      <c r="AM79" t="inlineStr">
        <is>
          <t>601+</t>
        </is>
      </c>
      <c r="AN79" t="n">
        <v>3.2</v>
      </c>
      <c r="AO79" t="inlineStr">
        <is>
          <t>601+</t>
        </is>
      </c>
      <c r="AP79" t="n">
        <v>33.9</v>
      </c>
      <c r="AQ79" t="inlineStr">
        <is>
          <t>472</t>
        </is>
      </c>
      <c r="AR79" t="n">
        <v>1.4</v>
      </c>
      <c r="AS79" t="inlineStr">
        <is>
          <t>701+</t>
        </is>
      </c>
      <c r="AT79" t="n">
        <v>2.1</v>
      </c>
      <c r="AU79" t="inlineStr">
        <is>
          <t>701+</t>
        </is>
      </c>
      <c r="AV79" t="n">
        <v>1.7</v>
      </c>
      <c r="AW79" t="inlineStr">
        <is>
          <t>701+</t>
        </is>
      </c>
      <c r="AX79" t="n">
        <v>1.1</v>
      </c>
      <c r="AY79" t="inlineStr">
        <is>
          <t>701+</t>
        </is>
      </c>
      <c r="AZ79" t="n">
        <v>9.6</v>
      </c>
      <c r="BA79" t="inlineStr">
        <is>
          <t>701+</t>
        </is>
      </c>
      <c r="BB79" t="n">
        <v>1</v>
      </c>
      <c r="BC79" t="inlineStr">
        <is>
          <t>701+</t>
        </is>
      </c>
      <c r="BD79" t="inlineStr">
        <is>
          <t>-</t>
        </is>
      </c>
      <c r="BE79" t="inlineStr"/>
      <c r="BF79" t="inlineStr">
        <is>
          <t>Not Reported</t>
        </is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>
        <is>
          <t>QS</t>
        </is>
      </c>
      <c r="CC79" t="n">
        <v>975.5</v>
      </c>
      <c r="CD79" t="n">
        <v>1100.5</v>
      </c>
      <c r="CE79" t="n">
        <v>601</v>
      </c>
      <c r="CF79" t="n">
        <v>601</v>
      </c>
      <c r="CG79" t="n">
        <v>373</v>
      </c>
      <c r="CH79" t="n">
        <v>701</v>
      </c>
      <c r="CI79" t="n">
        <v>701</v>
      </c>
      <c r="CJ79" t="n">
        <v>701</v>
      </c>
      <c r="CK79" t="n">
        <v>701</v>
      </c>
      <c r="CL79" t="n">
        <v>271</v>
      </c>
      <c r="CM79" t="n">
        <v>701</v>
      </c>
      <c r="CN79" t="n">
        <v>1100.5</v>
      </c>
      <c r="CO79" t="n">
        <v>1100.5</v>
      </c>
      <c r="CP79" t="n">
        <v>601</v>
      </c>
      <c r="CQ79" t="n">
        <v>601</v>
      </c>
      <c r="CR79" t="n">
        <v>472</v>
      </c>
      <c r="CS79" t="n">
        <v>701</v>
      </c>
      <c r="CT79" t="n">
        <v>701</v>
      </c>
      <c r="CU79" t="n">
        <v>701</v>
      </c>
      <c r="CV79" t="n">
        <v>701</v>
      </c>
      <c r="CW79" t="n">
        <v>701</v>
      </c>
      <c r="CX79" t="n">
        <v>701</v>
      </c>
      <c r="CY79" t="inlineStr"/>
      <c r="CZ79" t="inlineStr"/>
      <c r="DA79" t="inlineStr"/>
      <c r="DB79" t="n">
        <v>30.39285714285714</v>
      </c>
      <c r="DC79" t="n">
        <v>1.4</v>
      </c>
      <c r="DD79" t="inlineStr"/>
      <c r="DE79" t="inlineStr">
        <is>
          <t>QS (score, not ratio)</t>
        </is>
      </c>
      <c r="DF79" t="inlineStr"/>
      <c r="DG79" t="inlineStr">
        <is>
          <t>QS (score, not %)</t>
        </is>
      </c>
      <c r="DH79" t="n">
        <v>11.25</v>
      </c>
      <c r="DI79" t="inlineStr"/>
    </row>
    <row r="80">
      <c r="A80" t="inlineStr">
        <is>
          <t>banaras hindu university</t>
        </is>
      </c>
      <c r="B80" t="inlineStr">
        <is>
          <t>1001-1200</t>
        </is>
      </c>
      <c r="C80" t="inlineStr">
        <is>
          <t>1001-1200</t>
        </is>
      </c>
      <c r="D80" t="inlineStr">
        <is>
          <t>India</t>
        </is>
      </c>
      <c r="E80" t="inlineStr">
        <is>
          <t>Asia</t>
        </is>
      </c>
      <c r="F80" t="inlineStr">
        <is>
          <t>L</t>
        </is>
      </c>
      <c r="G80" t="inlineStr">
        <is>
          <t>FC</t>
        </is>
      </c>
      <c r="H80" t="inlineStr">
        <is>
          <t>VH</t>
        </is>
      </c>
      <c r="I80" t="inlineStr">
        <is>
          <t>A</t>
        </is>
      </c>
      <c r="J80" t="n">
        <v>13.5</v>
      </c>
      <c r="K80" t="inlineStr">
        <is>
          <t>601+</t>
        </is>
      </c>
      <c r="L80" t="n">
        <v>8</v>
      </c>
      <c r="M80" t="inlineStr">
        <is>
          <t>601+</t>
        </is>
      </c>
      <c r="N80" t="n">
        <v>12.4</v>
      </c>
      <c r="O80" t="inlineStr">
        <is>
          <t>701+</t>
        </is>
      </c>
      <c r="P80" t="n">
        <v>9</v>
      </c>
      <c r="Q80" t="inlineStr">
        <is>
          <t>701+</t>
        </is>
      </c>
      <c r="R80" t="n">
        <v>1.2</v>
      </c>
      <c r="S80" t="inlineStr">
        <is>
          <t>701+</t>
        </is>
      </c>
      <c r="T80" t="n">
        <v>1.7</v>
      </c>
      <c r="U80" t="inlineStr">
        <is>
          <t>701+</t>
        </is>
      </c>
      <c r="V80" t="n">
        <v>56.4</v>
      </c>
      <c r="W80" t="inlineStr">
        <is>
          <t>673</t>
        </is>
      </c>
      <c r="X80" t="n">
        <v>8.800000000000001</v>
      </c>
      <c r="Y80" t="inlineStr">
        <is>
          <t>701+</t>
        </is>
      </c>
      <c r="Z80" t="n">
        <v>2.7</v>
      </c>
      <c r="AA80" t="inlineStr">
        <is>
          <t>701+</t>
        </is>
      </c>
      <c r="AB80" t="inlineStr"/>
      <c r="AC80" t="inlineStr">
        <is>
          <t>1001-1200</t>
        </is>
      </c>
      <c r="AD80" t="inlineStr">
        <is>
          <t>1001-1200</t>
        </is>
      </c>
      <c r="AE80" t="inlineStr">
        <is>
          <t>IN</t>
        </is>
      </c>
      <c r="AF80" t="inlineStr">
        <is>
          <t>India</t>
        </is>
      </c>
      <c r="AG80" t="inlineStr">
        <is>
          <t>L</t>
        </is>
      </c>
      <c r="AH80" t="inlineStr">
        <is>
          <t>FC</t>
        </is>
      </c>
      <c r="AI80" t="inlineStr">
        <is>
          <t>HI</t>
        </is>
      </c>
      <c r="AJ80" t="n">
        <v>5</v>
      </c>
      <c r="AK80" t="inlineStr">
        <is>
          <t>A</t>
        </is>
      </c>
      <c r="AL80" t="n">
        <v>12.1</v>
      </c>
      <c r="AM80" t="inlineStr">
        <is>
          <t>601+</t>
        </is>
      </c>
      <c r="AN80" t="n">
        <v>6.5</v>
      </c>
      <c r="AO80" t="inlineStr">
        <is>
          <t>601+</t>
        </is>
      </c>
      <c r="AP80" t="n">
        <v>15.9</v>
      </c>
      <c r="AQ80" t="inlineStr">
        <is>
          <t>701+</t>
        </is>
      </c>
      <c r="AR80" t="n">
        <v>7.8</v>
      </c>
      <c r="AS80" t="inlineStr">
        <is>
          <t>701+</t>
        </is>
      </c>
      <c r="AT80" t="n">
        <v>1.2</v>
      </c>
      <c r="AU80" t="inlineStr">
        <is>
          <t>701+</t>
        </is>
      </c>
      <c r="AV80" t="n">
        <v>1.6</v>
      </c>
      <c r="AW80" t="inlineStr">
        <is>
          <t>701+</t>
        </is>
      </c>
      <c r="AX80" t="n">
        <v>15.3</v>
      </c>
      <c r="AY80" t="inlineStr">
        <is>
          <t>591</t>
        </is>
      </c>
      <c r="AZ80" t="n">
        <v>6.3</v>
      </c>
      <c r="BA80" t="inlineStr">
        <is>
          <t>701+</t>
        </is>
      </c>
      <c r="BB80" t="n">
        <v>4.1</v>
      </c>
      <c r="BC80" t="inlineStr">
        <is>
          <t>701+</t>
        </is>
      </c>
      <c r="BD80" t="inlineStr">
        <is>
          <t>-</t>
        </is>
      </c>
      <c r="BE80" t="inlineStr"/>
      <c r="BF80" t="inlineStr">
        <is>
          <t>Not Reported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QS</t>
        </is>
      </c>
      <c r="CC80" t="n">
        <v>1100.5</v>
      </c>
      <c r="CD80" t="n">
        <v>1100.5</v>
      </c>
      <c r="CE80" t="n">
        <v>601</v>
      </c>
      <c r="CF80" t="n">
        <v>601</v>
      </c>
      <c r="CG80" t="n">
        <v>701</v>
      </c>
      <c r="CH80" t="n">
        <v>701</v>
      </c>
      <c r="CI80" t="n">
        <v>701</v>
      </c>
      <c r="CJ80" t="n">
        <v>701</v>
      </c>
      <c r="CK80" t="n">
        <v>673</v>
      </c>
      <c r="CL80" t="n">
        <v>701</v>
      </c>
      <c r="CM80" t="n">
        <v>701</v>
      </c>
      <c r="CN80" t="n">
        <v>1100.5</v>
      </c>
      <c r="CO80" t="n">
        <v>1100.5</v>
      </c>
      <c r="CP80" t="n">
        <v>601</v>
      </c>
      <c r="CQ80" t="n">
        <v>601</v>
      </c>
      <c r="CR80" t="n">
        <v>701</v>
      </c>
      <c r="CS80" t="n">
        <v>701</v>
      </c>
      <c r="CT80" t="n">
        <v>701</v>
      </c>
      <c r="CU80" t="n">
        <v>701</v>
      </c>
      <c r="CV80" t="n">
        <v>591</v>
      </c>
      <c r="CW80" t="n">
        <v>701</v>
      </c>
      <c r="CX80" t="n">
        <v>701</v>
      </c>
      <c r="CY80" t="inlineStr"/>
      <c r="CZ80" t="inlineStr"/>
      <c r="DA80" t="inlineStr"/>
      <c r="DB80" t="n">
        <v>21.46428571428571</v>
      </c>
      <c r="DC80" t="n">
        <v>9</v>
      </c>
      <c r="DD80" t="inlineStr"/>
      <c r="DE80" t="inlineStr">
        <is>
          <t>QS (score, not ratio)</t>
        </is>
      </c>
      <c r="DF80" t="inlineStr"/>
      <c r="DG80" t="inlineStr">
        <is>
          <t>QS (score, not %)</t>
        </is>
      </c>
      <c r="DH80" t="n">
        <v>12.8</v>
      </c>
      <c r="DI80" t="inlineStr"/>
    </row>
    <row r="81">
      <c r="A81" t="inlineStr">
        <is>
          <t>bandung institute of technology (itb)</t>
        </is>
      </c>
      <c r="B81" t="inlineStr">
        <is>
          <t>256</t>
        </is>
      </c>
      <c r="C81" t="inlineStr">
        <is>
          <t>281</t>
        </is>
      </c>
      <c r="D81" t="inlineStr">
        <is>
          <t>Indonesia</t>
        </is>
      </c>
      <c r="E81" t="inlineStr">
        <is>
          <t>Asia</t>
        </is>
      </c>
      <c r="F81" t="inlineStr">
        <is>
          <t>L</t>
        </is>
      </c>
      <c r="G81" t="inlineStr">
        <is>
          <t>CO</t>
        </is>
      </c>
      <c r="H81" t="inlineStr">
        <is>
          <t>VH</t>
        </is>
      </c>
      <c r="I81" t="inlineStr">
        <is>
          <t>A</t>
        </is>
      </c>
      <c r="J81" t="n">
        <v>43.2</v>
      </c>
      <c r="K81" t="inlineStr">
        <is>
          <t>197</t>
        </is>
      </c>
      <c r="L81" t="n">
        <v>72.7</v>
      </c>
      <c r="M81" t="inlineStr">
        <is>
          <t>95</t>
        </is>
      </c>
      <c r="N81" t="n">
        <v>55.8</v>
      </c>
      <c r="O81" t="inlineStr">
        <is>
          <t>266</t>
        </is>
      </c>
      <c r="P81" t="n">
        <v>2.6</v>
      </c>
      <c r="Q81" t="inlineStr">
        <is>
          <t>701+</t>
        </is>
      </c>
      <c r="R81" t="n">
        <v>94.40000000000001</v>
      </c>
      <c r="S81" t="inlineStr">
        <is>
          <t>158</t>
        </is>
      </c>
      <c r="T81" t="n">
        <v>3.8</v>
      </c>
      <c r="U81" t="inlineStr">
        <is>
          <t>701+</t>
        </is>
      </c>
      <c r="V81" t="n">
        <v>26.3</v>
      </c>
      <c r="W81" t="inlineStr">
        <is>
          <t>701+</t>
        </is>
      </c>
      <c r="X81" t="n">
        <v>49.2</v>
      </c>
      <c r="Y81" t="inlineStr">
        <is>
          <t>260</t>
        </is>
      </c>
      <c r="Z81" t="n">
        <v>37.6</v>
      </c>
      <c r="AA81" t="inlineStr">
        <is>
          <t>388=</t>
        </is>
      </c>
      <c r="AB81" t="n">
        <v>39.9</v>
      </c>
      <c r="AC81">
        <f>281</f>
        <v/>
      </c>
      <c r="AD81" t="inlineStr">
        <is>
          <t>235=</t>
        </is>
      </c>
      <c r="AE81" t="inlineStr">
        <is>
          <t>ID</t>
        </is>
      </c>
      <c r="AF81" t="inlineStr">
        <is>
          <t>Indonesia</t>
        </is>
      </c>
      <c r="AG81" t="inlineStr">
        <is>
          <t>L</t>
        </is>
      </c>
      <c r="AH81" t="inlineStr">
        <is>
          <t>CO</t>
        </is>
      </c>
      <c r="AI81" t="inlineStr">
        <is>
          <t>VH</t>
        </is>
      </c>
      <c r="AJ81" t="n">
        <v>5</v>
      </c>
      <c r="AK81" t="inlineStr">
        <is>
          <t>A</t>
        </is>
      </c>
      <c r="AL81" t="n">
        <v>41</v>
      </c>
      <c r="AM81" t="inlineStr">
        <is>
          <t>203</t>
        </is>
      </c>
      <c r="AN81" t="n">
        <v>65.59999999999999</v>
      </c>
      <c r="AO81" t="inlineStr">
        <is>
          <t>122</t>
        </is>
      </c>
      <c r="AP81" t="n">
        <v>65.59999999999999</v>
      </c>
      <c r="AQ81" t="inlineStr">
        <is>
          <t>208</t>
        </is>
      </c>
      <c r="AR81" t="n">
        <v>2.5</v>
      </c>
      <c r="AS81" t="inlineStr">
        <is>
          <t>701+</t>
        </is>
      </c>
      <c r="AT81" t="n">
        <v>84.40000000000001</v>
      </c>
      <c r="AU81" t="inlineStr">
        <is>
          <t>213</t>
        </is>
      </c>
      <c r="AV81" t="n">
        <v>2.3</v>
      </c>
      <c r="AW81" t="inlineStr">
        <is>
          <t>701+</t>
        </is>
      </c>
      <c r="AX81" t="n">
        <v>1.2</v>
      </c>
      <c r="AY81" t="inlineStr">
        <is>
          <t>701+</t>
        </is>
      </c>
      <c r="AZ81" t="n">
        <v>35.7</v>
      </c>
      <c r="BA81" t="inlineStr">
        <is>
          <t>209</t>
        </is>
      </c>
      <c r="BB81" t="n">
        <v>21.2</v>
      </c>
      <c r="BC81" t="inlineStr">
        <is>
          <t>533=</t>
        </is>
      </c>
      <c r="BD81" t="inlineStr">
        <is>
          <t>36.6</t>
        </is>
      </c>
      <c r="BE81" t="inlineStr"/>
      <c r="BF81" t="inlineStr">
        <is>
          <t>Not Reported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QS</t>
        </is>
      </c>
      <c r="CC81" t="n">
        <v>256</v>
      </c>
      <c r="CD81" t="n">
        <v>281</v>
      </c>
      <c r="CE81" t="n">
        <v>197</v>
      </c>
      <c r="CF81" t="n">
        <v>95</v>
      </c>
      <c r="CG81" t="n">
        <v>266</v>
      </c>
      <c r="CH81" t="n">
        <v>701</v>
      </c>
      <c r="CI81" t="n">
        <v>158</v>
      </c>
      <c r="CJ81" t="n">
        <v>701</v>
      </c>
      <c r="CK81" t="n">
        <v>701</v>
      </c>
      <c r="CL81" t="n">
        <v>260</v>
      </c>
      <c r="CM81" t="n">
        <v>388</v>
      </c>
      <c r="CN81" t="n">
        <v>281</v>
      </c>
      <c r="CO81" t="n">
        <v>235</v>
      </c>
      <c r="CP81" t="n">
        <v>203</v>
      </c>
      <c r="CQ81" t="n">
        <v>122</v>
      </c>
      <c r="CR81" t="n">
        <v>208</v>
      </c>
      <c r="CS81" t="n">
        <v>701</v>
      </c>
      <c r="CT81" t="n">
        <v>213</v>
      </c>
      <c r="CU81" t="n">
        <v>701</v>
      </c>
      <c r="CV81" t="n">
        <v>701</v>
      </c>
      <c r="CW81" t="n">
        <v>209</v>
      </c>
      <c r="CX81" t="n">
        <v>533</v>
      </c>
      <c r="CY81" t="inlineStr"/>
      <c r="CZ81" t="inlineStr"/>
      <c r="DA81" t="inlineStr"/>
      <c r="DB81" t="n">
        <v>81.78571428571429</v>
      </c>
      <c r="DC81" t="n">
        <v>2.6</v>
      </c>
      <c r="DD81" t="inlineStr"/>
      <c r="DE81" t="inlineStr">
        <is>
          <t>QS (score, not ratio)</t>
        </is>
      </c>
      <c r="DF81" t="inlineStr"/>
      <c r="DG81" t="inlineStr">
        <is>
          <t>QS (score, not %)</t>
        </is>
      </c>
      <c r="DH81" t="n">
        <v>42.1</v>
      </c>
      <c r="DI81" t="inlineStr"/>
    </row>
    <row r="82">
      <c r="A82" t="inlineStr">
        <is>
          <t>bangladesh university of engineering and technology</t>
        </is>
      </c>
      <c r="B82" t="inlineStr">
        <is>
          <t>761-770</t>
        </is>
      </c>
      <c r="C82" t="inlineStr">
        <is>
          <t>801-850</t>
        </is>
      </c>
      <c r="D82" t="inlineStr">
        <is>
          <t>Bangladesh</t>
        </is>
      </c>
      <c r="E82" t="inlineStr">
        <is>
          <t>Asia</t>
        </is>
      </c>
      <c r="F82" t="inlineStr">
        <is>
          <t>M</t>
        </is>
      </c>
      <c r="G82" t="inlineStr">
        <is>
          <t>SP</t>
        </is>
      </c>
      <c r="H82" t="inlineStr">
        <is>
          <t>VH</t>
        </is>
      </c>
      <c r="I82" t="inlineStr">
        <is>
          <t>A</t>
        </is>
      </c>
      <c r="J82" t="n">
        <v>16.9</v>
      </c>
      <c r="K82" t="inlineStr">
        <is>
          <t>534</t>
        </is>
      </c>
      <c r="L82" t="n">
        <v>36.6</v>
      </c>
      <c r="M82" t="inlineStr">
        <is>
          <t>256</t>
        </is>
      </c>
      <c r="N82" t="n">
        <v>13.6</v>
      </c>
      <c r="O82" t="inlineStr">
        <is>
          <t>701+</t>
        </is>
      </c>
      <c r="P82" t="n">
        <v>14.9</v>
      </c>
      <c r="Q82" t="inlineStr">
        <is>
          <t>640</t>
        </is>
      </c>
      <c r="R82" t="inlineStr"/>
      <c r="S82" t="inlineStr"/>
      <c r="T82" t="n">
        <v>1</v>
      </c>
      <c r="U82" t="inlineStr">
        <is>
          <t>701+</t>
        </is>
      </c>
      <c r="V82" t="n">
        <v>25.1</v>
      </c>
      <c r="W82" t="inlineStr">
        <is>
          <t>701+</t>
        </is>
      </c>
      <c r="X82" t="n">
        <v>22.2</v>
      </c>
      <c r="Y82" t="inlineStr">
        <is>
          <t>518</t>
        </is>
      </c>
      <c r="Z82" t="n">
        <v>1.2</v>
      </c>
      <c r="AA82" t="inlineStr">
        <is>
          <t>701+</t>
        </is>
      </c>
      <c r="AB82" t="inlineStr"/>
      <c r="AC82" t="inlineStr">
        <is>
          <t>801-850</t>
        </is>
      </c>
      <c r="AD82" t="inlineStr">
        <is>
          <t>801-1000</t>
        </is>
      </c>
      <c r="AE82" t="inlineStr">
        <is>
          <t>BD</t>
        </is>
      </c>
      <c r="AF82" t="inlineStr">
        <is>
          <t>Bangladesh</t>
        </is>
      </c>
      <c r="AG82" t="inlineStr">
        <is>
          <t>M</t>
        </is>
      </c>
      <c r="AH82" t="inlineStr">
        <is>
          <t>SP</t>
        </is>
      </c>
      <c r="AI82" t="inlineStr"/>
      <c r="AJ82" t="n">
        <v>4</v>
      </c>
      <c r="AK82" t="inlineStr">
        <is>
          <t>A</t>
        </is>
      </c>
      <c r="AL82" t="n">
        <v>15.6</v>
      </c>
      <c r="AM82" t="inlineStr">
        <is>
          <t>561</t>
        </is>
      </c>
      <c r="AN82" t="n">
        <v>34.8</v>
      </c>
      <c r="AO82" t="inlineStr">
        <is>
          <t>278</t>
        </is>
      </c>
      <c r="AP82" t="n">
        <v>16.9</v>
      </c>
      <c r="AQ82" t="inlineStr">
        <is>
          <t>701+</t>
        </is>
      </c>
      <c r="AR82" t="n">
        <v>12</v>
      </c>
      <c r="AS82" t="inlineStr">
        <is>
          <t>701+</t>
        </is>
      </c>
      <c r="AT82" t="inlineStr"/>
      <c r="AU82" t="inlineStr"/>
      <c r="AV82" t="n">
        <v>1</v>
      </c>
      <c r="AW82" t="inlineStr">
        <is>
          <t>701+</t>
        </is>
      </c>
      <c r="AX82" t="n">
        <v>1.2</v>
      </c>
      <c r="AY82" t="inlineStr">
        <is>
          <t>701+</t>
        </is>
      </c>
      <c r="AZ82" t="n">
        <v>7</v>
      </c>
      <c r="BA82" t="inlineStr">
        <is>
          <t>701+</t>
        </is>
      </c>
      <c r="BB82" t="n">
        <v>3.4</v>
      </c>
      <c r="BC82" t="inlineStr">
        <is>
          <t>701+</t>
        </is>
      </c>
      <c r="BD82" t="inlineStr">
        <is>
          <t>-</t>
        </is>
      </c>
      <c r="BE82" t="inlineStr"/>
      <c r="BF82" t="inlineStr">
        <is>
          <t>Not Reported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>
        <is>
          <t>QS</t>
        </is>
      </c>
      <c r="CC82" t="n">
        <v>765.5</v>
      </c>
      <c r="CD82" t="n">
        <v>825.5</v>
      </c>
      <c r="CE82" t="n">
        <v>534</v>
      </c>
      <c r="CF82" t="n">
        <v>256</v>
      </c>
      <c r="CG82" t="n">
        <v>701</v>
      </c>
      <c r="CH82" t="n">
        <v>640</v>
      </c>
      <c r="CI82" t="inlineStr"/>
      <c r="CJ82" t="n">
        <v>701</v>
      </c>
      <c r="CK82" t="n">
        <v>701</v>
      </c>
      <c r="CL82" t="n">
        <v>518</v>
      </c>
      <c r="CM82" t="n">
        <v>701</v>
      </c>
      <c r="CN82" t="n">
        <v>825.5</v>
      </c>
      <c r="CO82" t="n">
        <v>900.5</v>
      </c>
      <c r="CP82" t="n">
        <v>561</v>
      </c>
      <c r="CQ82" t="n">
        <v>278</v>
      </c>
      <c r="CR82" t="n">
        <v>701</v>
      </c>
      <c r="CS82" t="n">
        <v>701</v>
      </c>
      <c r="CT82" t="inlineStr"/>
      <c r="CU82" t="n">
        <v>701</v>
      </c>
      <c r="CV82" t="n">
        <v>701</v>
      </c>
      <c r="CW82" t="n">
        <v>701</v>
      </c>
      <c r="CX82" t="n">
        <v>701</v>
      </c>
      <c r="CY82" t="inlineStr"/>
      <c r="CZ82" t="inlineStr"/>
      <c r="DA82" t="inlineStr"/>
      <c r="DB82" t="n">
        <v>45.39285714285715</v>
      </c>
      <c r="DC82" t="n">
        <v>14.9</v>
      </c>
      <c r="DD82" t="inlineStr"/>
      <c r="DE82" t="inlineStr">
        <is>
          <t>QS (score, not ratio)</t>
        </is>
      </c>
      <c r="DF82" t="inlineStr"/>
      <c r="DG82" t="inlineStr">
        <is>
          <t>QS (score, not %)</t>
        </is>
      </c>
      <c r="DH82" t="n">
        <v>16.25</v>
      </c>
      <c r="DI82" t="inlineStr"/>
    </row>
    <row r="83">
      <c r="A83" t="inlineStr">
        <is>
          <t>bangor university</t>
        </is>
      </c>
      <c r="B83" t="inlineStr">
        <is>
          <t>474</t>
        </is>
      </c>
      <c r="C83" t="inlineStr">
        <is>
          <t>481</t>
        </is>
      </c>
      <c r="D83" t="inlineStr">
        <is>
          <t>United Kingdom</t>
        </is>
      </c>
      <c r="E83" t="inlineStr">
        <is>
          <t>Europe</t>
        </is>
      </c>
      <c r="F83" t="inlineStr">
        <is>
          <t>M</t>
        </is>
      </c>
      <c r="G83" t="inlineStr">
        <is>
          <t>FC</t>
        </is>
      </c>
      <c r="H83" t="inlineStr">
        <is>
          <t>VH</t>
        </is>
      </c>
      <c r="I83" t="inlineStr">
        <is>
          <t>A</t>
        </is>
      </c>
      <c r="J83" t="n">
        <v>8.6</v>
      </c>
      <c r="K83" t="inlineStr">
        <is>
          <t>601+</t>
        </is>
      </c>
      <c r="L83" t="n">
        <v>5.8</v>
      </c>
      <c r="M83" t="inlineStr">
        <is>
          <t>601+</t>
        </is>
      </c>
      <c r="N83" t="n">
        <v>12.1</v>
      </c>
      <c r="O83" t="inlineStr">
        <is>
          <t>701+</t>
        </is>
      </c>
      <c r="P83" t="n">
        <v>43</v>
      </c>
      <c r="Q83" t="inlineStr">
        <is>
          <t>321</t>
        </is>
      </c>
      <c r="R83" t="n">
        <v>40.7</v>
      </c>
      <c r="S83" t="inlineStr">
        <is>
          <t>416</t>
        </is>
      </c>
      <c r="T83" t="n">
        <v>52.3</v>
      </c>
      <c r="U83" t="inlineStr">
        <is>
          <t>280</t>
        </is>
      </c>
      <c r="V83" t="n">
        <v>75</v>
      </c>
      <c r="W83" t="inlineStr">
        <is>
          <t>409</t>
        </is>
      </c>
      <c r="X83" t="n">
        <v>8.1</v>
      </c>
      <c r="Y83" t="inlineStr">
        <is>
          <t>701+</t>
        </is>
      </c>
      <c r="Z83" t="n">
        <v>82.90000000000001</v>
      </c>
      <c r="AA83" t="inlineStr">
        <is>
          <t>139=</t>
        </is>
      </c>
      <c r="AB83" t="n">
        <v>25.2</v>
      </c>
      <c r="AC83">
        <f>481</f>
        <v/>
      </c>
      <c r="AD83" t="inlineStr">
        <is>
          <t>601-650</t>
        </is>
      </c>
      <c r="AE83" t="inlineStr">
        <is>
          <t>UK</t>
        </is>
      </c>
      <c r="AF83" t="inlineStr">
        <is>
          <t>United Kingdom</t>
        </is>
      </c>
      <c r="AG83" t="inlineStr">
        <is>
          <t>M</t>
        </is>
      </c>
      <c r="AH83" t="inlineStr">
        <is>
          <t>FC</t>
        </is>
      </c>
      <c r="AI83" t="inlineStr">
        <is>
          <t>VH</t>
        </is>
      </c>
      <c r="AJ83" t="n">
        <v>5</v>
      </c>
      <c r="AK83" t="inlineStr">
        <is>
          <t>A</t>
        </is>
      </c>
      <c r="AL83" t="n">
        <v>8.800000000000001</v>
      </c>
      <c r="AM83" t="inlineStr">
        <is>
          <t>601+</t>
        </is>
      </c>
      <c r="AN83" t="n">
        <v>5.3</v>
      </c>
      <c r="AO83" t="inlineStr">
        <is>
          <t>601+</t>
        </is>
      </c>
      <c r="AP83" t="n">
        <v>14.9</v>
      </c>
      <c r="AQ83" t="inlineStr">
        <is>
          <t>701+</t>
        </is>
      </c>
      <c r="AR83" t="n">
        <v>39.7</v>
      </c>
      <c r="AS83" t="inlineStr">
        <is>
          <t>346</t>
        </is>
      </c>
      <c r="AT83" t="n">
        <v>42.2</v>
      </c>
      <c r="AU83" t="inlineStr">
        <is>
          <t>391</t>
        </is>
      </c>
      <c r="AV83" t="n">
        <v>55.4</v>
      </c>
      <c r="AW83" t="inlineStr">
        <is>
          <t>267</t>
        </is>
      </c>
      <c r="AX83" t="n">
        <v>24.6</v>
      </c>
      <c r="AY83" t="inlineStr">
        <is>
          <t>503</t>
        </is>
      </c>
      <c r="AZ83" t="n">
        <v>13</v>
      </c>
      <c r="BA83" t="inlineStr">
        <is>
          <t>661</t>
        </is>
      </c>
      <c r="BB83" t="n">
        <v>87.40000000000001</v>
      </c>
      <c r="BC83" t="inlineStr">
        <is>
          <t>108=</t>
        </is>
      </c>
      <c r="BD83" t="inlineStr">
        <is>
          <t>23.9</t>
        </is>
      </c>
      <c r="BE83" t="inlineStr">
        <is>
          <t>301-350</t>
        </is>
      </c>
      <c r="BF83" t="inlineStr">
        <is>
          <t>United Kingdom</t>
        </is>
      </c>
      <c r="BG83" t="n">
        <v>22.6</v>
      </c>
      <c r="BH83" t="inlineStr">
        <is>
          <t>81.3</t>
        </is>
      </c>
      <c r="BI83" t="n">
        <v>22.1</v>
      </c>
      <c r="BJ83" t="n">
        <v>65.40000000000001</v>
      </c>
      <c r="BK83" t="inlineStr">
        <is>
          <t>31.0</t>
        </is>
      </c>
      <c r="BL83" t="inlineStr">
        <is>
          <t>-</t>
        </is>
      </c>
      <c r="BM83" t="inlineStr">
        <is>
          <t>9,567</t>
        </is>
      </c>
      <c r="BN83" t="n">
        <v>19.5</v>
      </c>
      <c r="BO83" t="inlineStr">
        <is>
          <t>22%</t>
        </is>
      </c>
      <c r="BP83" t="inlineStr">
        <is>
          <t>55 : 45</t>
        </is>
      </c>
      <c r="BQ83" t="n">
        <v>2016</v>
      </c>
      <c r="BR83" t="inlineStr">
        <is>
          <t>401-500</t>
        </is>
      </c>
      <c r="BS83" t="inlineStr">
        <is>
          <t>38-43</t>
        </is>
      </c>
      <c r="BT83" t="inlineStr"/>
      <c r="BU83" t="n">
        <v>0</v>
      </c>
      <c r="BV83" t="n">
        <v>0</v>
      </c>
      <c r="BW83" t="n">
        <v>0</v>
      </c>
      <c r="BX83" t="n">
        <v>9.800000000000001</v>
      </c>
      <c r="BY83" t="n">
        <v>20.1</v>
      </c>
      <c r="BZ83" t="n">
        <v>23.7</v>
      </c>
      <c r="CA83" t="n">
        <v>2006</v>
      </c>
      <c r="CB83" t="inlineStr">
        <is>
          <t>QS+Times+Shanghai</t>
        </is>
      </c>
      <c r="CC83" t="n">
        <v>474</v>
      </c>
      <c r="CD83" t="n">
        <v>481</v>
      </c>
      <c r="CE83" t="n">
        <v>601</v>
      </c>
      <c r="CF83" t="n">
        <v>601</v>
      </c>
      <c r="CG83" t="n">
        <v>701</v>
      </c>
      <c r="CH83" t="n">
        <v>321</v>
      </c>
      <c r="CI83" t="n">
        <v>416</v>
      </c>
      <c r="CJ83" t="n">
        <v>280</v>
      </c>
      <c r="CK83" t="n">
        <v>409</v>
      </c>
      <c r="CL83" t="n">
        <v>701</v>
      </c>
      <c r="CM83" t="n">
        <v>139</v>
      </c>
      <c r="CN83" t="n">
        <v>481</v>
      </c>
      <c r="CO83" t="n">
        <v>625.5</v>
      </c>
      <c r="CP83" t="n">
        <v>601</v>
      </c>
      <c r="CQ83" t="n">
        <v>601</v>
      </c>
      <c r="CR83" t="n">
        <v>701</v>
      </c>
      <c r="CS83" t="n">
        <v>346</v>
      </c>
      <c r="CT83" t="n">
        <v>391</v>
      </c>
      <c r="CU83" t="n">
        <v>267</v>
      </c>
      <c r="CV83" t="n">
        <v>503</v>
      </c>
      <c r="CW83" t="n">
        <v>661</v>
      </c>
      <c r="CX83" t="n">
        <v>108</v>
      </c>
      <c r="CY83" t="n">
        <v>325.5</v>
      </c>
      <c r="CZ83" t="n">
        <v>450.5</v>
      </c>
      <c r="DA83" t="n">
        <v>40.5</v>
      </c>
      <c r="DB83" t="n">
        <v>40.38041358424547</v>
      </c>
      <c r="DC83" t="n">
        <v>28.35338563410306</v>
      </c>
      <c r="DD83" t="n">
        <v>19.5</v>
      </c>
      <c r="DE83" t="inlineStr">
        <is>
          <t>Times (raw ratio)</t>
        </is>
      </c>
      <c r="DF83" t="n">
        <v>22</v>
      </c>
      <c r="DG83" t="inlineStr">
        <is>
          <t>Times (raw %)</t>
        </is>
      </c>
      <c r="DH83" t="n">
        <v>8.699999999999999</v>
      </c>
      <c r="DI83" t="n">
        <v>6.757434217099009</v>
      </c>
    </row>
    <row r="84">
      <c r="A84" t="inlineStr">
        <is>
          <t>bar-ilan university</t>
        </is>
      </c>
      <c r="B84" t="inlineStr">
        <is>
          <t>671-680</t>
        </is>
      </c>
      <c r="C84" t="inlineStr">
        <is>
          <t>545</t>
        </is>
      </c>
      <c r="D84" t="inlineStr">
        <is>
          <t>Israel</t>
        </is>
      </c>
      <c r="E84" t="inlineStr">
        <is>
          <t>Asia</t>
        </is>
      </c>
      <c r="F84" t="inlineStr">
        <is>
          <t>L</t>
        </is>
      </c>
      <c r="G84" t="inlineStr">
        <is>
          <t>FC</t>
        </is>
      </c>
      <c r="H84" t="inlineStr">
        <is>
          <t>VH</t>
        </is>
      </c>
      <c r="I84" t="inlineStr">
        <is>
          <t>A</t>
        </is>
      </c>
      <c r="J84" t="n">
        <v>7.8</v>
      </c>
      <c r="K84" t="inlineStr">
        <is>
          <t>601+</t>
        </is>
      </c>
      <c r="L84" t="n">
        <v>6.1</v>
      </c>
      <c r="M84" t="inlineStr">
        <is>
          <t>601+</t>
        </is>
      </c>
      <c r="N84" t="n">
        <v>7.5</v>
      </c>
      <c r="O84" t="inlineStr">
        <is>
          <t>701+</t>
        </is>
      </c>
      <c r="P84" t="n">
        <v>48.1</v>
      </c>
      <c r="Q84" t="inlineStr">
        <is>
          <t>279</t>
        </is>
      </c>
      <c r="R84" t="n">
        <v>46.4</v>
      </c>
      <c r="S84" t="inlineStr">
        <is>
          <t>386</t>
        </is>
      </c>
      <c r="T84" t="n">
        <v>2.7</v>
      </c>
      <c r="U84" t="inlineStr">
        <is>
          <t>701+</t>
        </is>
      </c>
      <c r="V84" t="n">
        <v>50.1</v>
      </c>
      <c r="W84" t="inlineStr">
        <is>
          <t>701+</t>
        </is>
      </c>
      <c r="X84" t="n">
        <v>22.9</v>
      </c>
      <c r="Y84" t="inlineStr">
        <is>
          <t>498</t>
        </is>
      </c>
      <c r="Z84" t="n">
        <v>4.2</v>
      </c>
      <c r="AA84" t="inlineStr">
        <is>
          <t>701+</t>
        </is>
      </c>
      <c r="AB84" t="inlineStr"/>
      <c r="AC84">
        <f>545</f>
        <v/>
      </c>
      <c r="AD84" t="inlineStr">
        <is>
          <t>501-510</t>
        </is>
      </c>
      <c r="AE84" t="inlineStr">
        <is>
          <t>IL</t>
        </is>
      </c>
      <c r="AF84" t="inlineStr">
        <is>
          <t>Israel</t>
        </is>
      </c>
      <c r="AG84" t="inlineStr">
        <is>
          <t>L</t>
        </is>
      </c>
      <c r="AH84" t="inlineStr">
        <is>
          <t>FC</t>
        </is>
      </c>
      <c r="AI84" t="inlineStr">
        <is>
          <t>VH</t>
        </is>
      </c>
      <c r="AJ84" t="n">
        <v>4</v>
      </c>
      <c r="AK84" t="inlineStr">
        <is>
          <t>A</t>
        </is>
      </c>
      <c r="AL84" t="n">
        <v>8</v>
      </c>
      <c r="AM84" t="inlineStr">
        <is>
          <t>601+</t>
        </is>
      </c>
      <c r="AN84" t="n">
        <v>5.3</v>
      </c>
      <c r="AO84" t="inlineStr">
        <is>
          <t>601+</t>
        </is>
      </c>
      <c r="AP84" t="n">
        <v>7.8</v>
      </c>
      <c r="AQ84" t="inlineStr">
        <is>
          <t>701+</t>
        </is>
      </c>
      <c r="AR84" t="n">
        <v>62.2</v>
      </c>
      <c r="AS84" t="inlineStr">
        <is>
          <t>194</t>
        </is>
      </c>
      <c r="AT84" t="n">
        <v>47.9</v>
      </c>
      <c r="AU84" t="inlineStr">
        <is>
          <t>366</t>
        </is>
      </c>
      <c r="AV84" t="n">
        <v>2.9</v>
      </c>
      <c r="AW84" t="inlineStr">
        <is>
          <t>701+</t>
        </is>
      </c>
      <c r="AX84" t="n">
        <v>10.2</v>
      </c>
      <c r="AY84" t="inlineStr">
        <is>
          <t>667</t>
        </is>
      </c>
      <c r="AZ84" t="n">
        <v>15.2</v>
      </c>
      <c r="BA84" t="inlineStr">
        <is>
          <t>554</t>
        </is>
      </c>
      <c r="BB84" t="n">
        <v>28.4</v>
      </c>
      <c r="BC84" t="inlineStr">
        <is>
          <t>463=</t>
        </is>
      </c>
      <c r="BD84" t="inlineStr">
        <is>
          <t>21.5</t>
        </is>
      </c>
      <c r="BE84" t="inlineStr">
        <is>
          <t>401-500</t>
        </is>
      </c>
      <c r="BF84" t="inlineStr">
        <is>
          <t>Israel</t>
        </is>
      </c>
      <c r="BG84" t="n">
        <v>22.6</v>
      </c>
      <c r="BH84" t="inlineStr">
        <is>
          <t>49.4</t>
        </is>
      </c>
      <c r="BI84" t="n">
        <v>21.3</v>
      </c>
      <c r="BJ84" t="n">
        <v>42.3</v>
      </c>
      <c r="BK84" t="inlineStr">
        <is>
          <t>28.9</t>
        </is>
      </c>
      <c r="BL84" t="inlineStr">
        <is>
          <t>-</t>
        </is>
      </c>
      <c r="BM84" t="inlineStr">
        <is>
          <t>17,503</t>
        </is>
      </c>
      <c r="BN84" t="n">
        <v>16</v>
      </c>
      <c r="BO84" t="inlineStr">
        <is>
          <t>5%</t>
        </is>
      </c>
      <c r="BP84" t="inlineStr">
        <is>
          <t>59 : 41</t>
        </is>
      </c>
      <c r="BQ84" t="n">
        <v>2016</v>
      </c>
      <c r="BR84" t="inlineStr">
        <is>
          <t>401-500</t>
        </is>
      </c>
      <c r="BS84" t="inlineStr">
        <is>
          <t>5-6</t>
        </is>
      </c>
      <c r="BT84" t="inlineStr"/>
      <c r="BU84" t="n">
        <v>0</v>
      </c>
      <c r="BV84" t="n">
        <v>0</v>
      </c>
      <c r="BW84" t="n">
        <v>7.2</v>
      </c>
      <c r="BX84" t="n">
        <v>6.9</v>
      </c>
      <c r="BY84" t="n">
        <v>27.7</v>
      </c>
      <c r="BZ84" t="n">
        <v>14.7</v>
      </c>
      <c r="CA84" t="n">
        <v>2015</v>
      </c>
      <c r="CB84" t="inlineStr">
        <is>
          <t>QS+Times+Shanghai</t>
        </is>
      </c>
      <c r="CC84" t="n">
        <v>675.5</v>
      </c>
      <c r="CD84" t="n">
        <v>545</v>
      </c>
      <c r="CE84" t="n">
        <v>601</v>
      </c>
      <c r="CF84" t="n">
        <v>601</v>
      </c>
      <c r="CG84" t="n">
        <v>701</v>
      </c>
      <c r="CH84" t="n">
        <v>279</v>
      </c>
      <c r="CI84" t="n">
        <v>386</v>
      </c>
      <c r="CJ84" t="n">
        <v>701</v>
      </c>
      <c r="CK84" t="n">
        <v>701</v>
      </c>
      <c r="CL84" t="n">
        <v>498</v>
      </c>
      <c r="CM84" t="n">
        <v>701</v>
      </c>
      <c r="CN84" t="n">
        <v>545</v>
      </c>
      <c r="CO84" t="n">
        <v>505.5</v>
      </c>
      <c r="CP84" t="n">
        <v>601</v>
      </c>
      <c r="CQ84" t="n">
        <v>601</v>
      </c>
      <c r="CR84" t="n">
        <v>701</v>
      </c>
      <c r="CS84" t="n">
        <v>194</v>
      </c>
      <c r="CT84" t="n">
        <v>366</v>
      </c>
      <c r="CU84" t="n">
        <v>701</v>
      </c>
      <c r="CV84" t="n">
        <v>667</v>
      </c>
      <c r="CW84" t="n">
        <v>554</v>
      </c>
      <c r="CX84" t="n">
        <v>463</v>
      </c>
      <c r="CY84" t="n">
        <v>450.5</v>
      </c>
      <c r="CZ84" t="n">
        <v>450.5</v>
      </c>
      <c r="DA84" t="n">
        <v>5.5</v>
      </c>
      <c r="DB84" t="n">
        <v>29.62615884446536</v>
      </c>
      <c r="DC84" t="n">
        <v>27.61047698794445</v>
      </c>
      <c r="DD84" t="n">
        <v>16</v>
      </c>
      <c r="DE84" t="inlineStr">
        <is>
          <t>Times (raw ratio)</t>
        </is>
      </c>
      <c r="DF84" t="n">
        <v>5</v>
      </c>
      <c r="DG84" t="inlineStr">
        <is>
          <t>Times (raw %)</t>
        </is>
      </c>
      <c r="DH84" t="n">
        <v>7.9</v>
      </c>
      <c r="DI84" t="n">
        <v>9.670638931264291</v>
      </c>
    </row>
    <row r="85">
      <c r="A85" t="inlineStr">
        <is>
          <t>bauman moscow state technical university</t>
        </is>
      </c>
      <c r="B85" t="inlineStr">
        <is>
          <t>298</t>
        </is>
      </c>
      <c r="C85" t="inlineStr">
        <is>
          <t>319</t>
        </is>
      </c>
      <c r="D85" t="inlineStr">
        <is>
          <t>Russia</t>
        </is>
      </c>
      <c r="E85" t="inlineStr">
        <is>
          <t>Europe</t>
        </is>
      </c>
      <c r="F85" t="inlineStr">
        <is>
          <t>L</t>
        </is>
      </c>
      <c r="G85" t="inlineStr">
        <is>
          <t>CO</t>
        </is>
      </c>
      <c r="H85" t="inlineStr">
        <is>
          <t>VH</t>
        </is>
      </c>
      <c r="I85" t="inlineStr">
        <is>
          <t>A</t>
        </is>
      </c>
      <c r="J85" t="n">
        <v>36.2</v>
      </c>
      <c r="K85" t="inlineStr">
        <is>
          <t>242</t>
        </is>
      </c>
      <c r="L85" t="n">
        <v>51.9</v>
      </c>
      <c r="M85" t="inlineStr">
        <is>
          <t>169</t>
        </is>
      </c>
      <c r="N85" t="n">
        <v>99.90000000000001</v>
      </c>
      <c r="O85" t="inlineStr">
        <is>
          <t>22</t>
        </is>
      </c>
      <c r="P85" t="n">
        <v>1.4</v>
      </c>
      <c r="Q85" t="inlineStr">
        <is>
          <t>701+</t>
        </is>
      </c>
      <c r="R85" t="n">
        <v>65.59999999999999</v>
      </c>
      <c r="S85" t="inlineStr">
        <is>
          <t>298</t>
        </is>
      </c>
      <c r="T85" t="n">
        <v>70</v>
      </c>
      <c r="U85" t="inlineStr">
        <is>
          <t>210</t>
        </is>
      </c>
      <c r="V85" t="n">
        <v>15.2</v>
      </c>
      <c r="W85" t="inlineStr">
        <is>
          <t>701+</t>
        </is>
      </c>
      <c r="X85" t="n">
        <v>7.7</v>
      </c>
      <c r="Y85" t="inlineStr">
        <is>
          <t>701+</t>
        </is>
      </c>
      <c r="Z85" t="n">
        <v>6.8</v>
      </c>
      <c r="AA85" t="inlineStr">
        <is>
          <t>701+</t>
        </is>
      </c>
      <c r="AB85" t="n">
        <v>36.5</v>
      </c>
      <c r="AC85">
        <f>319</f>
        <v/>
      </c>
      <c r="AD85" t="inlineStr">
        <is>
          <t>230</t>
        </is>
      </c>
      <c r="AE85" t="inlineStr">
        <is>
          <t>RU</t>
        </is>
      </c>
      <c r="AF85" t="inlineStr">
        <is>
          <t>Russia</t>
        </is>
      </c>
      <c r="AG85" t="inlineStr">
        <is>
          <t>L</t>
        </is>
      </c>
      <c r="AH85" t="inlineStr">
        <is>
          <t>CO</t>
        </is>
      </c>
      <c r="AI85" t="inlineStr">
        <is>
          <t>VH</t>
        </is>
      </c>
      <c r="AJ85" t="n">
        <v>5</v>
      </c>
      <c r="AK85" t="inlineStr">
        <is>
          <t>A</t>
        </is>
      </c>
      <c r="AL85" t="n">
        <v>31.3</v>
      </c>
      <c r="AM85" t="inlineStr">
        <is>
          <t>279</t>
        </is>
      </c>
      <c r="AN85" t="n">
        <v>44.4</v>
      </c>
      <c r="AO85" t="inlineStr">
        <is>
          <t>202</t>
        </is>
      </c>
      <c r="AP85" t="n">
        <v>100</v>
      </c>
      <c r="AQ85" t="inlineStr">
        <is>
          <t>18</t>
        </is>
      </c>
      <c r="AR85" t="n">
        <v>1.4</v>
      </c>
      <c r="AS85" t="inlineStr">
        <is>
          <t>701+</t>
        </is>
      </c>
      <c r="AT85" t="n">
        <v>53.6</v>
      </c>
      <c r="AU85" t="inlineStr">
        <is>
          <t>343</t>
        </is>
      </c>
      <c r="AV85" t="n">
        <v>58.9</v>
      </c>
      <c r="AW85" t="inlineStr">
        <is>
          <t>256</t>
        </is>
      </c>
      <c r="AX85" t="n">
        <v>1</v>
      </c>
      <c r="AY85" t="inlineStr">
        <is>
          <t>701+</t>
        </is>
      </c>
      <c r="AZ85" t="n">
        <v>12.2</v>
      </c>
      <c r="BA85" t="inlineStr">
        <is>
          <t>701+</t>
        </is>
      </c>
      <c r="BB85" t="n">
        <v>10.5</v>
      </c>
      <c r="BC85" t="inlineStr">
        <is>
          <t>663=</t>
        </is>
      </c>
      <c r="BD85" t="inlineStr">
        <is>
          <t>33.2</t>
        </is>
      </c>
      <c r="BE85" t="inlineStr">
        <is>
          <t>501-600</t>
        </is>
      </c>
      <c r="BF85" t="inlineStr">
        <is>
          <t>Russian Federation</t>
        </is>
      </c>
      <c r="BG85" t="n">
        <v>44</v>
      </c>
      <c r="BH85" t="inlineStr">
        <is>
          <t>15.6</t>
        </is>
      </c>
      <c r="BI85" t="n">
        <v>23.7</v>
      </c>
      <c r="BJ85" t="n">
        <v>3.1</v>
      </c>
      <c r="BK85" t="inlineStr">
        <is>
          <t>68.1</t>
        </is>
      </c>
      <c r="BL85" t="inlineStr">
        <is>
          <t>-</t>
        </is>
      </c>
      <c r="BM85" t="inlineStr">
        <is>
          <t>18,808</t>
        </is>
      </c>
      <c r="BN85" t="n">
        <v>4</v>
      </c>
      <c r="BO85" t="inlineStr">
        <is>
          <t>4%</t>
        </is>
      </c>
      <c r="BP85" t="inlineStr">
        <is>
          <t>23 : 77</t>
        </is>
      </c>
      <c r="BQ85" t="n">
        <v>2016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QS+Times</t>
        </is>
      </c>
      <c r="CC85" t="n">
        <v>298</v>
      </c>
      <c r="CD85" t="n">
        <v>319</v>
      </c>
      <c r="CE85" t="n">
        <v>242</v>
      </c>
      <c r="CF85" t="n">
        <v>169</v>
      </c>
      <c r="CG85" t="n">
        <v>22</v>
      </c>
      <c r="CH85" t="n">
        <v>701</v>
      </c>
      <c r="CI85" t="n">
        <v>298</v>
      </c>
      <c r="CJ85" t="n">
        <v>210</v>
      </c>
      <c r="CK85" t="n">
        <v>701</v>
      </c>
      <c r="CL85" t="n">
        <v>701</v>
      </c>
      <c r="CM85" t="n">
        <v>701</v>
      </c>
      <c r="CN85" t="n">
        <v>319</v>
      </c>
      <c r="CO85" t="n">
        <v>230</v>
      </c>
      <c r="CP85" t="n">
        <v>279</v>
      </c>
      <c r="CQ85" t="n">
        <v>202</v>
      </c>
      <c r="CR85" t="n">
        <v>18</v>
      </c>
      <c r="CS85" t="n">
        <v>701</v>
      </c>
      <c r="CT85" t="n">
        <v>343</v>
      </c>
      <c r="CU85" t="n">
        <v>256</v>
      </c>
      <c r="CV85" t="n">
        <v>701</v>
      </c>
      <c r="CW85" t="n">
        <v>701</v>
      </c>
      <c r="CX85" t="n">
        <v>663</v>
      </c>
      <c r="CY85" t="n">
        <v>550.5</v>
      </c>
      <c r="CZ85" t="inlineStr"/>
      <c r="DA85" t="inlineStr"/>
      <c r="DB85" t="n">
        <v>50.11480138874707</v>
      </c>
      <c r="DC85" t="n">
        <v>8.322399210224393</v>
      </c>
      <c r="DD85" t="n">
        <v>4</v>
      </c>
      <c r="DE85" t="inlineStr">
        <is>
          <t>Times (raw ratio)</t>
        </is>
      </c>
      <c r="DF85" t="n">
        <v>4</v>
      </c>
      <c r="DG85" t="inlineStr">
        <is>
          <t>Times (raw %)</t>
        </is>
      </c>
      <c r="DH85" t="n">
        <v>33.75</v>
      </c>
      <c r="DI85" t="n">
        <v>21.64412070759626</v>
      </c>
    </row>
    <row r="86">
      <c r="A86" t="inlineStr">
        <is>
          <t>baylor college of medicine</t>
        </is>
      </c>
      <c r="B86" t="inlineStr"/>
      <c r="C86" t="inlineStr"/>
      <c r="D86" t="inlineStr">
        <is>
          <t>Not Reported</t>
        </is>
      </c>
      <c r="E86" t="inlineStr">
        <is>
          <t>Not Reported</t>
        </is>
      </c>
      <c r="F86" t="inlineStr">
        <is>
          <t>Not Reported</t>
        </is>
      </c>
      <c r="G86" t="inlineStr">
        <is>
          <t>Not Reported</t>
        </is>
      </c>
      <c r="H86" t="inlineStr"/>
      <c r="I86" t="inlineStr">
        <is>
          <t>Not Reported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Not Reported</t>
        </is>
      </c>
      <c r="AF86" t="inlineStr">
        <is>
          <t>Not Reported</t>
        </is>
      </c>
      <c r="AG86" t="inlineStr">
        <is>
          <t>Not Reported</t>
        </is>
      </c>
      <c r="AH86" t="inlineStr">
        <is>
          <t>Not Reported</t>
        </is>
      </c>
      <c r="AI86" t="inlineStr"/>
      <c r="AJ86" t="inlineStr"/>
      <c r="AK86" t="inlineStr">
        <is>
          <t>Not Reported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Not Reported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>
        <is>
          <t>101-150</t>
        </is>
      </c>
      <c r="BS86" t="inlineStr">
        <is>
          <t>52-65</t>
        </is>
      </c>
      <c r="BT86" t="inlineStr"/>
      <c r="BU86" t="n">
        <v>0</v>
      </c>
      <c r="BV86" t="n">
        <v>0</v>
      </c>
      <c r="BW86" t="n">
        <v>23.7</v>
      </c>
      <c r="BX86" t="n">
        <v>29.2</v>
      </c>
      <c r="BY86" t="n">
        <v>39.7</v>
      </c>
      <c r="BZ86" t="n">
        <v>19.9</v>
      </c>
      <c r="CA86" t="n">
        <v>2015</v>
      </c>
      <c r="CB86" t="inlineStr">
        <is>
          <t>Shanghai</t>
        </is>
      </c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n">
        <v>125.5</v>
      </c>
      <c r="DA86" t="n">
        <v>58.5</v>
      </c>
      <c r="DB86" t="n">
        <v>72.66739846322722</v>
      </c>
      <c r="DC86" t="n">
        <v>29.32572815533981</v>
      </c>
      <c r="DD86" t="inlineStr"/>
      <c r="DE86" t="inlineStr">
        <is>
          <t>Missing</t>
        </is>
      </c>
      <c r="DF86" t="inlineStr"/>
      <c r="DG86" t="inlineStr">
        <is>
          <t>Missing</t>
        </is>
      </c>
      <c r="DH86" t="inlineStr"/>
      <c r="DI86" t="n">
        <v>14.66286407766991</v>
      </c>
    </row>
    <row r="87">
      <c r="A87" t="inlineStr">
        <is>
          <t>baylor university</t>
        </is>
      </c>
      <c r="B87" t="inlineStr">
        <is>
          <t>1001-1200</t>
        </is>
      </c>
      <c r="C87" t="inlineStr">
        <is>
          <t>1001-1200</t>
        </is>
      </c>
      <c r="D87" t="inlineStr">
        <is>
          <t>United States</t>
        </is>
      </c>
      <c r="E87" t="inlineStr">
        <is>
          <t>Americas</t>
        </is>
      </c>
      <c r="F87" t="inlineStr">
        <is>
          <t>L</t>
        </is>
      </c>
      <c r="G87" t="inlineStr">
        <is>
          <t>CO</t>
        </is>
      </c>
      <c r="H87" t="inlineStr">
        <is>
          <t>VH</t>
        </is>
      </c>
      <c r="I87" t="inlineStr">
        <is>
          <t>B</t>
        </is>
      </c>
      <c r="J87" t="n">
        <v>6.1</v>
      </c>
      <c r="K87" t="inlineStr">
        <is>
          <t>601+</t>
        </is>
      </c>
      <c r="L87" t="n">
        <v>9.1</v>
      </c>
      <c r="M87" t="inlineStr">
        <is>
          <t>601+</t>
        </is>
      </c>
      <c r="N87" t="n">
        <v>11.9</v>
      </c>
      <c r="O87" t="inlineStr">
        <is>
          <t>701+</t>
        </is>
      </c>
      <c r="P87" t="n">
        <v>7.5</v>
      </c>
      <c r="Q87" t="inlineStr">
        <is>
          <t>701+</t>
        </is>
      </c>
      <c r="R87" t="n">
        <v>2.4</v>
      </c>
      <c r="S87" t="inlineStr">
        <is>
          <t>701+</t>
        </is>
      </c>
      <c r="T87" t="n">
        <v>3.8</v>
      </c>
      <c r="U87" t="inlineStr">
        <is>
          <t>701+</t>
        </is>
      </c>
      <c r="V87" t="n">
        <v>41.8</v>
      </c>
      <c r="W87" t="inlineStr">
        <is>
          <t>701+</t>
        </is>
      </c>
      <c r="X87" t="n">
        <v>11.6</v>
      </c>
      <c r="Y87" t="inlineStr">
        <is>
          <t>701+</t>
        </is>
      </c>
      <c r="Z87" t="n">
        <v>4</v>
      </c>
      <c r="AA87" t="inlineStr">
        <is>
          <t>701+</t>
        </is>
      </c>
      <c r="AB87" t="inlineStr"/>
      <c r="AC87" t="inlineStr">
        <is>
          <t>1001-1200</t>
        </is>
      </c>
      <c r="AD87" t="inlineStr">
        <is>
          <t>1001-1200</t>
        </is>
      </c>
      <c r="AE87" t="inlineStr">
        <is>
          <t>US</t>
        </is>
      </c>
      <c r="AF87" t="inlineStr">
        <is>
          <t>United States</t>
        </is>
      </c>
      <c r="AG87" t="inlineStr">
        <is>
          <t>L</t>
        </is>
      </c>
      <c r="AH87" t="inlineStr">
        <is>
          <t>CO</t>
        </is>
      </c>
      <c r="AI87" t="inlineStr">
        <is>
          <t>VH</t>
        </is>
      </c>
      <c r="AJ87" t="n">
        <v>5</v>
      </c>
      <c r="AK87" t="inlineStr">
        <is>
          <t>B</t>
        </is>
      </c>
      <c r="AL87" t="n">
        <v>6.1</v>
      </c>
      <c r="AM87" t="inlineStr">
        <is>
          <t>601+</t>
        </is>
      </c>
      <c r="AN87" t="n">
        <v>16.8</v>
      </c>
      <c r="AO87" t="inlineStr">
        <is>
          <t>514</t>
        </is>
      </c>
      <c r="AP87" t="n">
        <v>11.7</v>
      </c>
      <c r="AQ87" t="inlineStr">
        <is>
          <t>701+</t>
        </is>
      </c>
      <c r="AR87" t="n">
        <v>8.300000000000001</v>
      </c>
      <c r="AS87" t="inlineStr">
        <is>
          <t>701+</t>
        </is>
      </c>
      <c r="AT87" t="n">
        <v>2.4</v>
      </c>
      <c r="AU87" t="inlineStr">
        <is>
          <t>701+</t>
        </is>
      </c>
      <c r="AV87" t="n">
        <v>3.8</v>
      </c>
      <c r="AW87" t="inlineStr">
        <is>
          <t>701+</t>
        </is>
      </c>
      <c r="AX87" t="n">
        <v>3.5</v>
      </c>
      <c r="AY87" t="inlineStr">
        <is>
          <t>701+</t>
        </is>
      </c>
      <c r="AZ87" t="n">
        <v>12.8</v>
      </c>
      <c r="BA87" t="inlineStr">
        <is>
          <t>673</t>
        </is>
      </c>
      <c r="BB87" t="n">
        <v>3.8</v>
      </c>
      <c r="BC87" t="inlineStr">
        <is>
          <t>701+</t>
        </is>
      </c>
      <c r="BD87" t="inlineStr">
        <is>
          <t>-</t>
        </is>
      </c>
      <c r="BE87" t="inlineStr"/>
      <c r="BF87" t="inlineStr">
        <is>
          <t>Not Reported</t>
        </is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>
        <is>
          <t>QS</t>
        </is>
      </c>
      <c r="CC87" t="n">
        <v>1100.5</v>
      </c>
      <c r="CD87" t="n">
        <v>1100.5</v>
      </c>
      <c r="CE87" t="n">
        <v>601</v>
      </c>
      <c r="CF87" t="n">
        <v>601</v>
      </c>
      <c r="CG87" t="n">
        <v>701</v>
      </c>
      <c r="CH87" t="n">
        <v>701</v>
      </c>
      <c r="CI87" t="n">
        <v>701</v>
      </c>
      <c r="CJ87" t="n">
        <v>701</v>
      </c>
      <c r="CK87" t="n">
        <v>701</v>
      </c>
      <c r="CL87" t="n">
        <v>701</v>
      </c>
      <c r="CM87" t="n">
        <v>701</v>
      </c>
      <c r="CN87" t="n">
        <v>1100.5</v>
      </c>
      <c r="CO87" t="n">
        <v>1100.5</v>
      </c>
      <c r="CP87" t="n">
        <v>601</v>
      </c>
      <c r="CQ87" t="n">
        <v>514</v>
      </c>
      <c r="CR87" t="n">
        <v>701</v>
      </c>
      <c r="CS87" t="n">
        <v>701</v>
      </c>
      <c r="CT87" t="n">
        <v>701</v>
      </c>
      <c r="CU87" t="n">
        <v>701</v>
      </c>
      <c r="CV87" t="n">
        <v>701</v>
      </c>
      <c r="CW87" t="n">
        <v>673</v>
      </c>
      <c r="CX87" t="n">
        <v>701</v>
      </c>
      <c r="CY87" t="inlineStr"/>
      <c r="CZ87" t="inlineStr"/>
      <c r="DA87" t="inlineStr"/>
      <c r="DB87" t="n">
        <v>21.46428571428571</v>
      </c>
      <c r="DC87" t="n">
        <v>7.5</v>
      </c>
      <c r="DD87" t="inlineStr"/>
      <c r="DE87" t="inlineStr">
        <is>
          <t>QS (score, not ratio)</t>
        </is>
      </c>
      <c r="DF87" t="inlineStr"/>
      <c r="DG87" t="inlineStr">
        <is>
          <t>QS (score, not %)</t>
        </is>
      </c>
      <c r="DH87" t="n">
        <v>6.1</v>
      </c>
      <c r="DI87" t="inlineStr"/>
    </row>
    <row r="88">
      <c r="A88" t="inlineStr">
        <is>
          <t>bayreuth university</t>
        </is>
      </c>
      <c r="B88" t="inlineStr"/>
      <c r="C88" t="inlineStr"/>
      <c r="D88" t="inlineStr">
        <is>
          <t>Not Reported</t>
        </is>
      </c>
      <c r="E88" t="inlineStr">
        <is>
          <t>Not Reported</t>
        </is>
      </c>
      <c r="F88" t="inlineStr">
        <is>
          <t>Not Reported</t>
        </is>
      </c>
      <c r="G88" t="inlineStr">
        <is>
          <t>Not Reported</t>
        </is>
      </c>
      <c r="H88" t="inlineStr"/>
      <c r="I88" t="inlineStr">
        <is>
          <t>Not Reported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Not Reported</t>
        </is>
      </c>
      <c r="AF88" t="inlineStr">
        <is>
          <t>Not Reported</t>
        </is>
      </c>
      <c r="AG88" t="inlineStr">
        <is>
          <t>Not Reported</t>
        </is>
      </c>
      <c r="AH88" t="inlineStr">
        <is>
          <t>Not Reported</t>
        </is>
      </c>
      <c r="AI88" t="inlineStr"/>
      <c r="AJ88" t="inlineStr"/>
      <c r="AK88" t="inlineStr">
        <is>
          <t>Not Reported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251-300</t>
        </is>
      </c>
      <c r="BF88" t="inlineStr">
        <is>
          <t>Germany</t>
        </is>
      </c>
      <c r="BG88" t="n">
        <v>32.2</v>
      </c>
      <c r="BH88" t="inlineStr">
        <is>
          <t>52.6</t>
        </is>
      </c>
      <c r="BI88" t="n">
        <v>31.2</v>
      </c>
      <c r="BJ88" t="n">
        <v>60.1</v>
      </c>
      <c r="BK88" t="inlineStr">
        <is>
          <t>56.4</t>
        </is>
      </c>
      <c r="BL88" t="inlineStr">
        <is>
          <t>-</t>
        </is>
      </c>
      <c r="BM88" t="inlineStr">
        <is>
          <t>12,520</t>
        </is>
      </c>
      <c r="BN88" t="n">
        <v>35.5</v>
      </c>
      <c r="BO88" t="inlineStr">
        <is>
          <t>8%</t>
        </is>
      </c>
      <c r="BP88" t="inlineStr">
        <is>
          <t>46 : 54</t>
        </is>
      </c>
      <c r="BQ88" t="n">
        <v>2016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>
        <is>
          <t>Times</t>
        </is>
      </c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n">
        <v>275.5</v>
      </c>
      <c r="CZ88" t="inlineStr"/>
      <c r="DA88" t="inlineStr"/>
      <c r="DB88" t="n">
        <v>60.75768406004289</v>
      </c>
      <c r="DC88" t="n">
        <v>44.53193788521573</v>
      </c>
      <c r="DD88" t="n">
        <v>35.5</v>
      </c>
      <c r="DE88" t="inlineStr">
        <is>
          <t>Times (raw ratio)</t>
        </is>
      </c>
      <c r="DF88" t="n">
        <v>8</v>
      </c>
      <c r="DG88" t="inlineStr">
        <is>
          <t>Times (raw %)</t>
        </is>
      </c>
      <c r="DH88" t="inlineStr"/>
      <c r="DI88" t="n">
        <v>29.44849115504683</v>
      </c>
    </row>
    <row r="89">
      <c r="A89" t="inlineStr">
        <is>
          <t>beihang university</t>
        </is>
      </c>
      <c r="B89" t="inlineStr"/>
      <c r="C89" t="inlineStr"/>
      <c r="D89" t="inlineStr">
        <is>
          <t>Not Reported</t>
        </is>
      </c>
      <c r="E89" t="inlineStr">
        <is>
          <t>Not Reported</t>
        </is>
      </c>
      <c r="F89" t="inlineStr">
        <is>
          <t>Not Reported</t>
        </is>
      </c>
      <c r="G89" t="inlineStr">
        <is>
          <t>Not Reported</t>
        </is>
      </c>
      <c r="H89" t="inlineStr"/>
      <c r="I89" t="inlineStr">
        <is>
          <t>Not Reported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Not Reported</t>
        </is>
      </c>
      <c r="AF89" t="inlineStr">
        <is>
          <t>Not Reported</t>
        </is>
      </c>
      <c r="AG89" t="inlineStr">
        <is>
          <t>Not Reported</t>
        </is>
      </c>
      <c r="AH89" t="inlineStr">
        <is>
          <t>Not Reported</t>
        </is>
      </c>
      <c r="AI89" t="inlineStr"/>
      <c r="AJ89" t="inlineStr"/>
      <c r="AK89" t="inlineStr">
        <is>
          <t>Not Reported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Not Reported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>
        <is>
          <t>301-400</t>
        </is>
      </c>
      <c r="BS89" t="inlineStr">
        <is>
          <t>14-27</t>
        </is>
      </c>
      <c r="BT89" t="inlineStr"/>
      <c r="BU89" t="n">
        <v>0</v>
      </c>
      <c r="BV89" t="n">
        <v>0</v>
      </c>
      <c r="BW89" t="n">
        <v>8.6</v>
      </c>
      <c r="BX89" t="n">
        <v>3.9</v>
      </c>
      <c r="BY89" t="n">
        <v>40.3</v>
      </c>
      <c r="BZ89" t="n">
        <v>16.5</v>
      </c>
      <c r="CA89" t="n">
        <v>2015</v>
      </c>
      <c r="CB89" t="inlineStr">
        <is>
          <t>Shanghai</t>
        </is>
      </c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n">
        <v>350.5</v>
      </c>
      <c r="DA89" t="n">
        <v>20.5</v>
      </c>
      <c r="DB89" t="n">
        <v>23.27113062568606</v>
      </c>
      <c r="DC89" t="n">
        <v>22.09935275080906</v>
      </c>
      <c r="DD89" t="inlineStr"/>
      <c r="DE89" t="inlineStr">
        <is>
          <t>Missing</t>
        </is>
      </c>
      <c r="DF89" t="inlineStr"/>
      <c r="DG89" t="inlineStr">
        <is>
          <t>Missing</t>
        </is>
      </c>
      <c r="DH89" t="inlineStr"/>
      <c r="DI89" t="n">
        <v>11.04967637540453</v>
      </c>
    </row>
    <row r="90">
      <c r="A90" t="inlineStr">
        <is>
          <t>beihang university (former buaa)</t>
        </is>
      </c>
      <c r="B90" t="inlineStr">
        <is>
          <t>452</t>
        </is>
      </c>
      <c r="C90" t="inlineStr">
        <is>
          <t>473</t>
        </is>
      </c>
      <c r="D90" t="inlineStr">
        <is>
          <t>China (Mainland)</t>
        </is>
      </c>
      <c r="E90" t="inlineStr">
        <is>
          <t>Asia</t>
        </is>
      </c>
      <c r="F90" t="inlineStr">
        <is>
          <t>L</t>
        </is>
      </c>
      <c r="G90" t="inlineStr">
        <is>
          <t>CO</t>
        </is>
      </c>
      <c r="H90" t="inlineStr">
        <is>
          <t>VH</t>
        </is>
      </c>
      <c r="I90" t="inlineStr">
        <is>
          <t>A</t>
        </is>
      </c>
      <c r="J90" t="n">
        <v>12.1</v>
      </c>
      <c r="K90" t="inlineStr">
        <is>
          <t>601+</t>
        </is>
      </c>
      <c r="L90" t="n">
        <v>7.8</v>
      </c>
      <c r="M90" t="inlineStr">
        <is>
          <t>601+</t>
        </is>
      </c>
      <c r="N90" t="n">
        <v>41.5</v>
      </c>
      <c r="O90" t="inlineStr">
        <is>
          <t>375</t>
        </is>
      </c>
      <c r="P90" t="n">
        <v>72.09999999999999</v>
      </c>
      <c r="Q90" t="inlineStr">
        <is>
          <t>147</t>
        </is>
      </c>
      <c r="R90" t="n">
        <v>7</v>
      </c>
      <c r="S90" t="inlineStr">
        <is>
          <t>701+</t>
        </is>
      </c>
      <c r="T90" t="n">
        <v>4.5</v>
      </c>
      <c r="U90" t="inlineStr">
        <is>
          <t>701+</t>
        </is>
      </c>
      <c r="V90" t="n">
        <v>51.2</v>
      </c>
      <c r="W90" t="inlineStr">
        <is>
          <t>701+</t>
        </is>
      </c>
      <c r="X90" t="n">
        <v>12.8</v>
      </c>
      <c r="Y90" t="inlineStr">
        <is>
          <t>701+</t>
        </is>
      </c>
      <c r="Z90" t="n">
        <v>4.3</v>
      </c>
      <c r="AA90" t="inlineStr">
        <is>
          <t>701+</t>
        </is>
      </c>
      <c r="AB90" t="n">
        <v>26.4</v>
      </c>
      <c r="AC90">
        <f>473</f>
        <v/>
      </c>
      <c r="AD90" t="inlineStr">
        <is>
          <t>443=</t>
        </is>
      </c>
      <c r="AE90" t="inlineStr">
        <is>
          <t>CN</t>
        </is>
      </c>
      <c r="AF90" t="inlineStr">
        <is>
          <t>China (Mainland)</t>
        </is>
      </c>
      <c r="AG90" t="inlineStr">
        <is>
          <t>L</t>
        </is>
      </c>
      <c r="AH90" t="inlineStr">
        <is>
          <t>CO</t>
        </is>
      </c>
      <c r="AI90" t="inlineStr">
        <is>
          <t>VH</t>
        </is>
      </c>
      <c r="AJ90" t="n">
        <v>2</v>
      </c>
      <c r="AK90" t="inlineStr">
        <is>
          <t>A</t>
        </is>
      </c>
      <c r="AL90" t="n">
        <v>13.1</v>
      </c>
      <c r="AM90" t="inlineStr">
        <is>
          <t>601+</t>
        </is>
      </c>
      <c r="AN90" t="n">
        <v>5.5</v>
      </c>
      <c r="AO90" t="inlineStr">
        <is>
          <t>601+</t>
        </is>
      </c>
      <c r="AP90" t="n">
        <v>36.1</v>
      </c>
      <c r="AQ90" t="inlineStr">
        <is>
          <t>440</t>
        </is>
      </c>
      <c r="AR90" t="n">
        <v>68.7</v>
      </c>
      <c r="AS90" t="inlineStr">
        <is>
          <t>150</t>
        </is>
      </c>
      <c r="AT90" t="n">
        <v>7.5</v>
      </c>
      <c r="AU90" t="inlineStr">
        <is>
          <t>701+</t>
        </is>
      </c>
      <c r="AV90" t="n">
        <v>4.9</v>
      </c>
      <c r="AW90" t="inlineStr">
        <is>
          <t>701+</t>
        </is>
      </c>
      <c r="AX90" t="n">
        <v>7</v>
      </c>
      <c r="AY90" t="inlineStr">
        <is>
          <t>701+</t>
        </is>
      </c>
      <c r="AZ90" t="n">
        <v>13.1</v>
      </c>
      <c r="BA90" t="inlineStr">
        <is>
          <t>656</t>
        </is>
      </c>
      <c r="BB90" t="n">
        <v>15.2</v>
      </c>
      <c r="BC90" t="inlineStr">
        <is>
          <t>608=</t>
        </is>
      </c>
      <c r="BD90" t="inlineStr">
        <is>
          <t>24.4</t>
        </is>
      </c>
      <c r="BE90" t="inlineStr"/>
      <c r="BF90" t="inlineStr">
        <is>
          <t>Not Reported</t>
        </is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>
        <is>
          <t>QS</t>
        </is>
      </c>
      <c r="CC90" t="n">
        <v>452</v>
      </c>
      <c r="CD90" t="n">
        <v>473</v>
      </c>
      <c r="CE90" t="n">
        <v>601</v>
      </c>
      <c r="CF90" t="n">
        <v>601</v>
      </c>
      <c r="CG90" t="n">
        <v>375</v>
      </c>
      <c r="CH90" t="n">
        <v>147</v>
      </c>
      <c r="CI90" t="n">
        <v>701</v>
      </c>
      <c r="CJ90" t="n">
        <v>701</v>
      </c>
      <c r="CK90" t="n">
        <v>701</v>
      </c>
      <c r="CL90" t="n">
        <v>701</v>
      </c>
      <c r="CM90" t="n">
        <v>701</v>
      </c>
      <c r="CN90" t="n">
        <v>473</v>
      </c>
      <c r="CO90" t="n">
        <v>443</v>
      </c>
      <c r="CP90" t="n">
        <v>601</v>
      </c>
      <c r="CQ90" t="n">
        <v>601</v>
      </c>
      <c r="CR90" t="n">
        <v>440</v>
      </c>
      <c r="CS90" t="n">
        <v>150</v>
      </c>
      <c r="CT90" t="n">
        <v>701</v>
      </c>
      <c r="CU90" t="n">
        <v>701</v>
      </c>
      <c r="CV90" t="n">
        <v>701</v>
      </c>
      <c r="CW90" t="n">
        <v>656</v>
      </c>
      <c r="CX90" t="n">
        <v>608</v>
      </c>
      <c r="CY90" t="inlineStr"/>
      <c r="CZ90" t="inlineStr"/>
      <c r="DA90" t="inlineStr"/>
      <c r="DB90" t="n">
        <v>67.78571428571428</v>
      </c>
      <c r="DC90" t="n">
        <v>72.09999999999999</v>
      </c>
      <c r="DD90" t="inlineStr"/>
      <c r="DE90" t="inlineStr">
        <is>
          <t>QS (score, not ratio)</t>
        </is>
      </c>
      <c r="DF90" t="inlineStr"/>
      <c r="DG90" t="inlineStr">
        <is>
          <t>QS (score, not %)</t>
        </is>
      </c>
      <c r="DH90" t="n">
        <v>12.6</v>
      </c>
      <c r="DI90" t="inlineStr"/>
    </row>
    <row r="91">
      <c r="A91" t="inlineStr">
        <is>
          <t>beijing foreign studies university</t>
        </is>
      </c>
      <c r="B91" t="inlineStr">
        <is>
          <t>1201-1400</t>
        </is>
      </c>
      <c r="C91" t="inlineStr">
        <is>
          <t>1001-1200</t>
        </is>
      </c>
      <c r="D91" t="inlineStr">
        <is>
          <t>China (Mainland)</t>
        </is>
      </c>
      <c r="E91" t="inlineStr">
        <is>
          <t>Asia</t>
        </is>
      </c>
      <c r="F91" t="inlineStr">
        <is>
          <t>M</t>
        </is>
      </c>
      <c r="G91" t="inlineStr">
        <is>
          <t>SP</t>
        </is>
      </c>
      <c r="H91" t="inlineStr">
        <is>
          <t>VH</t>
        </is>
      </c>
      <c r="I91" t="inlineStr">
        <is>
          <t>A</t>
        </is>
      </c>
      <c r="J91" t="n">
        <v>5.7</v>
      </c>
      <c r="K91" t="inlineStr">
        <is>
          <t>601+</t>
        </is>
      </c>
      <c r="L91" t="n">
        <v>2.9</v>
      </c>
      <c r="M91" t="inlineStr">
        <is>
          <t>601+</t>
        </is>
      </c>
      <c r="N91" t="n">
        <v>25.9</v>
      </c>
      <c r="O91" t="inlineStr">
        <is>
          <t>574</t>
        </is>
      </c>
      <c r="P91" t="n">
        <v>1.5</v>
      </c>
      <c r="Q91" t="inlineStr">
        <is>
          <t>701+</t>
        </is>
      </c>
      <c r="R91" t="n">
        <v>19.6</v>
      </c>
      <c r="S91" t="inlineStr">
        <is>
          <t>606</t>
        </is>
      </c>
      <c r="T91" t="n">
        <v>25.8</v>
      </c>
      <c r="U91" t="inlineStr">
        <is>
          <t>468</t>
        </is>
      </c>
      <c r="V91" t="n">
        <v>3.4</v>
      </c>
      <c r="W91" t="inlineStr">
        <is>
          <t>701+</t>
        </is>
      </c>
      <c r="X91" t="n">
        <v>7.4</v>
      </c>
      <c r="Y91" t="inlineStr">
        <is>
          <t>701+</t>
        </is>
      </c>
      <c r="Z91" t="n">
        <v>1</v>
      </c>
      <c r="AA91" t="inlineStr">
        <is>
          <t>701+</t>
        </is>
      </c>
      <c r="AB91" t="inlineStr"/>
      <c r="AC91" t="inlineStr">
        <is>
          <t>1001-1200</t>
        </is>
      </c>
      <c r="AD91" t="inlineStr">
        <is>
          <t>801-1000</t>
        </is>
      </c>
      <c r="AE91" t="inlineStr">
        <is>
          <t>CN</t>
        </is>
      </c>
      <c r="AF91" t="inlineStr">
        <is>
          <t>China (Mainland)</t>
        </is>
      </c>
      <c r="AG91" t="inlineStr">
        <is>
          <t>M</t>
        </is>
      </c>
      <c r="AH91" t="inlineStr">
        <is>
          <t>SP</t>
        </is>
      </c>
      <c r="AI91" t="inlineStr"/>
      <c r="AJ91" t="n">
        <v>4</v>
      </c>
      <c r="AK91" t="inlineStr">
        <is>
          <t>A</t>
        </is>
      </c>
      <c r="AL91" t="n">
        <v>6.6</v>
      </c>
      <c r="AM91" t="inlineStr">
        <is>
          <t>601+</t>
        </is>
      </c>
      <c r="AN91" t="n">
        <v>2.5</v>
      </c>
      <c r="AO91" t="inlineStr">
        <is>
          <t>601+</t>
        </is>
      </c>
      <c r="AP91" t="n">
        <v>27.3</v>
      </c>
      <c r="AQ91" t="inlineStr">
        <is>
          <t>557</t>
        </is>
      </c>
      <c r="AR91" t="n">
        <v>1.5</v>
      </c>
      <c r="AS91" t="inlineStr">
        <is>
          <t>701+</t>
        </is>
      </c>
      <c r="AT91" t="n">
        <v>20.7</v>
      </c>
      <c r="AU91" t="inlineStr">
        <is>
          <t>585</t>
        </is>
      </c>
      <c r="AV91" t="n">
        <v>28</v>
      </c>
      <c r="AW91" t="inlineStr">
        <is>
          <t>440</t>
        </is>
      </c>
      <c r="AX91" t="n">
        <v>1</v>
      </c>
      <c r="AY91" t="inlineStr">
        <is>
          <t>701+</t>
        </is>
      </c>
      <c r="AZ91" t="n">
        <v>7.8</v>
      </c>
      <c r="BA91" t="inlineStr">
        <is>
          <t>701+</t>
        </is>
      </c>
      <c r="BB91" t="n">
        <v>1</v>
      </c>
      <c r="BC91" t="inlineStr">
        <is>
          <t>701+</t>
        </is>
      </c>
      <c r="BD91" t="inlineStr">
        <is>
          <t>-</t>
        </is>
      </c>
      <c r="BE91" t="inlineStr"/>
      <c r="BF91" t="inlineStr">
        <is>
          <t>Not Reported</t>
        </is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>
        <is>
          <t>QS</t>
        </is>
      </c>
      <c r="CC91" t="n">
        <v>1300.5</v>
      </c>
      <c r="CD91" t="n">
        <v>1100.5</v>
      </c>
      <c r="CE91" t="n">
        <v>601</v>
      </c>
      <c r="CF91" t="n">
        <v>601</v>
      </c>
      <c r="CG91" t="n">
        <v>574</v>
      </c>
      <c r="CH91" t="n">
        <v>701</v>
      </c>
      <c r="CI91" t="n">
        <v>606</v>
      </c>
      <c r="CJ91" t="n">
        <v>468</v>
      </c>
      <c r="CK91" t="n">
        <v>701</v>
      </c>
      <c r="CL91" t="n">
        <v>701</v>
      </c>
      <c r="CM91" t="n">
        <v>701</v>
      </c>
      <c r="CN91" t="n">
        <v>1100.5</v>
      </c>
      <c r="CO91" t="n">
        <v>900.5</v>
      </c>
      <c r="CP91" t="n">
        <v>601</v>
      </c>
      <c r="CQ91" t="n">
        <v>601</v>
      </c>
      <c r="CR91" t="n">
        <v>557</v>
      </c>
      <c r="CS91" t="n">
        <v>701</v>
      </c>
      <c r="CT91" t="n">
        <v>585</v>
      </c>
      <c r="CU91" t="n">
        <v>440</v>
      </c>
      <c r="CV91" t="n">
        <v>701</v>
      </c>
      <c r="CW91" t="n">
        <v>701</v>
      </c>
      <c r="CX91" t="n">
        <v>701</v>
      </c>
      <c r="CY91" t="inlineStr"/>
      <c r="CZ91" t="inlineStr"/>
      <c r="DA91" t="inlineStr"/>
      <c r="DB91" t="n">
        <v>7.178571428571416</v>
      </c>
      <c r="DC91" t="n">
        <v>1.5</v>
      </c>
      <c r="DD91" t="inlineStr"/>
      <c r="DE91" t="inlineStr">
        <is>
          <t>QS (score, not ratio)</t>
        </is>
      </c>
      <c r="DF91" t="inlineStr"/>
      <c r="DG91" t="inlineStr">
        <is>
          <t>QS (score, not %)</t>
        </is>
      </c>
      <c r="DH91" t="n">
        <v>6.15</v>
      </c>
      <c r="DI91" t="inlineStr"/>
    </row>
    <row r="92">
      <c r="A92" t="inlineStr">
        <is>
          <t>beijing institute of technology</t>
        </is>
      </c>
      <c r="B92" t="inlineStr">
        <is>
          <t>302</t>
        </is>
      </c>
      <c r="C92" t="inlineStr">
        <is>
          <t>340</t>
        </is>
      </c>
      <c r="D92" t="inlineStr">
        <is>
          <t>China (Mainland)</t>
        </is>
      </c>
      <c r="E92" t="inlineStr">
        <is>
          <t>Asia</t>
        </is>
      </c>
      <c r="F92" t="inlineStr">
        <is>
          <t>XL</t>
        </is>
      </c>
      <c r="G92" t="inlineStr">
        <is>
          <t>FO</t>
        </is>
      </c>
      <c r="H92" t="inlineStr">
        <is>
          <t>VH</t>
        </is>
      </c>
      <c r="I92" t="inlineStr">
        <is>
          <t>A</t>
        </is>
      </c>
      <c r="J92" t="n">
        <v>23.2</v>
      </c>
      <c r="K92" t="inlineStr">
        <is>
          <t>384</t>
        </is>
      </c>
      <c r="L92" t="n">
        <v>24.3</v>
      </c>
      <c r="M92" t="inlineStr">
        <is>
          <t>396</t>
        </is>
      </c>
      <c r="N92" t="n">
        <v>43.4</v>
      </c>
      <c r="O92" t="inlineStr">
        <is>
          <t>361</t>
        </is>
      </c>
      <c r="P92" t="n">
        <v>82</v>
      </c>
      <c r="Q92" t="inlineStr">
        <is>
          <t>103</t>
        </is>
      </c>
      <c r="R92" t="n">
        <v>5.7</v>
      </c>
      <c r="S92" t="inlineStr">
        <is>
          <t>701+</t>
        </is>
      </c>
      <c r="T92" t="n">
        <v>6.7</v>
      </c>
      <c r="U92" t="inlineStr">
        <is>
          <t>701+</t>
        </is>
      </c>
      <c r="V92" t="n">
        <v>68.59999999999999</v>
      </c>
      <c r="W92" t="inlineStr">
        <is>
          <t>505</t>
        </is>
      </c>
      <c r="X92" t="n">
        <v>14.3</v>
      </c>
      <c r="Y92" t="inlineStr">
        <is>
          <t>681</t>
        </is>
      </c>
      <c r="Z92" t="n">
        <v>10.1</v>
      </c>
      <c r="AA92" t="inlineStr">
        <is>
          <t>661=</t>
        </is>
      </c>
      <c r="AB92" t="n">
        <v>35.9</v>
      </c>
      <c r="AC92">
        <f>340</f>
        <v/>
      </c>
      <c r="AD92" t="inlineStr">
        <is>
          <t>355=</t>
        </is>
      </c>
      <c r="AE92" t="inlineStr">
        <is>
          <t>CN</t>
        </is>
      </c>
      <c r="AF92" t="inlineStr">
        <is>
          <t>China (Mainland)</t>
        </is>
      </c>
      <c r="AG92" t="inlineStr">
        <is>
          <t>L</t>
        </is>
      </c>
      <c r="AH92" t="inlineStr">
        <is>
          <t>FO</t>
        </is>
      </c>
      <c r="AI92" t="inlineStr">
        <is>
          <t>VH</t>
        </is>
      </c>
      <c r="AJ92" t="n">
        <v>4</v>
      </c>
      <c r="AK92" t="inlineStr">
        <is>
          <t>A</t>
        </is>
      </c>
      <c r="AL92" t="n">
        <v>22.7</v>
      </c>
      <c r="AM92" t="inlineStr">
        <is>
          <t>385</t>
        </is>
      </c>
      <c r="AN92" t="n">
        <v>18.1</v>
      </c>
      <c r="AO92" t="inlineStr">
        <is>
          <t>484</t>
        </is>
      </c>
      <c r="AP92" t="n">
        <v>41.1</v>
      </c>
      <c r="AQ92" t="inlineStr">
        <is>
          <t>381</t>
        </is>
      </c>
      <c r="AR92" t="n">
        <v>76.40000000000001</v>
      </c>
      <c r="AS92" t="inlineStr">
        <is>
          <t>125</t>
        </is>
      </c>
      <c r="AT92" t="n">
        <v>3.1</v>
      </c>
      <c r="AU92" t="inlineStr">
        <is>
          <t>701+</t>
        </is>
      </c>
      <c r="AV92" t="n">
        <v>4.2</v>
      </c>
      <c r="AW92" t="inlineStr">
        <is>
          <t>701+</t>
        </is>
      </c>
      <c r="AX92" t="n">
        <v>17.1</v>
      </c>
      <c r="AY92" t="inlineStr">
        <is>
          <t>572</t>
        </is>
      </c>
      <c r="AZ92" t="n">
        <v>14.1</v>
      </c>
      <c r="BA92" t="inlineStr">
        <is>
          <t>599</t>
        </is>
      </c>
      <c r="BB92" t="n">
        <v>23.7</v>
      </c>
      <c r="BC92" t="inlineStr">
        <is>
          <t>506=</t>
        </is>
      </c>
      <c r="BD92" t="inlineStr">
        <is>
          <t>32.1</t>
        </is>
      </c>
      <c r="BE92" t="inlineStr">
        <is>
          <t>601-800</t>
        </is>
      </c>
      <c r="BF92" t="inlineStr">
        <is>
          <t>China</t>
        </is>
      </c>
      <c r="BG92" t="n">
        <v>25.9</v>
      </c>
      <c r="BH92" t="inlineStr">
        <is>
          <t>16.9</t>
        </is>
      </c>
      <c r="BI92" t="n">
        <v>21.7</v>
      </c>
      <c r="BJ92" t="n">
        <v>9.1</v>
      </c>
      <c r="BK92" t="inlineStr">
        <is>
          <t>87.6</t>
        </is>
      </c>
      <c r="BL92" t="inlineStr">
        <is>
          <t>-</t>
        </is>
      </c>
      <c r="BM92" t="inlineStr"/>
      <c r="BN92" t="inlineStr"/>
      <c r="BO92" t="inlineStr"/>
      <c r="BP92" t="inlineStr"/>
      <c r="BQ92" t="n">
        <v>2016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>
        <is>
          <t>QS+Times</t>
        </is>
      </c>
      <c r="CC92" t="n">
        <v>302</v>
      </c>
      <c r="CD92" t="n">
        <v>340</v>
      </c>
      <c r="CE92" t="n">
        <v>384</v>
      </c>
      <c r="CF92" t="n">
        <v>396</v>
      </c>
      <c r="CG92" t="n">
        <v>361</v>
      </c>
      <c r="CH92" t="n">
        <v>103</v>
      </c>
      <c r="CI92" t="n">
        <v>701</v>
      </c>
      <c r="CJ92" t="n">
        <v>701</v>
      </c>
      <c r="CK92" t="n">
        <v>505</v>
      </c>
      <c r="CL92" t="n">
        <v>681</v>
      </c>
      <c r="CM92" t="n">
        <v>661</v>
      </c>
      <c r="CN92" t="n">
        <v>340</v>
      </c>
      <c r="CO92" t="n">
        <v>355</v>
      </c>
      <c r="CP92" t="n">
        <v>385</v>
      </c>
      <c r="CQ92" t="n">
        <v>484</v>
      </c>
      <c r="CR92" t="n">
        <v>381</v>
      </c>
      <c r="CS92" t="n">
        <v>125</v>
      </c>
      <c r="CT92" t="n">
        <v>701</v>
      </c>
      <c r="CU92" t="n">
        <v>701</v>
      </c>
      <c r="CV92" t="n">
        <v>572</v>
      </c>
      <c r="CW92" t="n">
        <v>599</v>
      </c>
      <c r="CX92" t="n">
        <v>506</v>
      </c>
      <c r="CY92" t="n">
        <v>700.5</v>
      </c>
      <c r="CZ92" t="inlineStr"/>
      <c r="DA92" t="inlineStr"/>
      <c r="DB92" t="n">
        <v>39.25</v>
      </c>
      <c r="DC92" t="n">
        <v>36.51963555731561</v>
      </c>
      <c r="DD92" t="inlineStr"/>
      <c r="DE92" t="inlineStr">
        <is>
          <t>QS (score, not ratio)</t>
        </is>
      </c>
      <c r="DF92" t="inlineStr"/>
      <c r="DG92" t="inlineStr">
        <is>
          <t>QS (score, not %)</t>
        </is>
      </c>
      <c r="DH92" t="n">
        <v>22.95</v>
      </c>
      <c r="DI92" t="n">
        <v>19.56295525494277</v>
      </c>
    </row>
    <row r="93">
      <c r="A93" t="inlineStr">
        <is>
          <t>beijing jiaotong university</t>
        </is>
      </c>
      <c r="B93" t="inlineStr">
        <is>
          <t>901-950</t>
        </is>
      </c>
      <c r="C93" t="inlineStr">
        <is>
          <t>901-950</t>
        </is>
      </c>
      <c r="D93" t="inlineStr">
        <is>
          <t>China (Mainland)</t>
        </is>
      </c>
      <c r="E93" t="inlineStr">
        <is>
          <t>Asia</t>
        </is>
      </c>
      <c r="F93" t="inlineStr">
        <is>
          <t>L</t>
        </is>
      </c>
      <c r="G93" t="inlineStr">
        <is>
          <t>CO</t>
        </is>
      </c>
      <c r="H93" t="inlineStr">
        <is>
          <t>VH</t>
        </is>
      </c>
      <c r="I93" t="inlineStr">
        <is>
          <t>A</t>
        </is>
      </c>
      <c r="J93" t="n">
        <v>9.699999999999999</v>
      </c>
      <c r="K93" t="inlineStr">
        <is>
          <t>601+</t>
        </is>
      </c>
      <c r="L93" t="n">
        <v>5.4</v>
      </c>
      <c r="M93" t="inlineStr">
        <is>
          <t>601+</t>
        </is>
      </c>
      <c r="N93" t="n">
        <v>15.2</v>
      </c>
      <c r="O93" t="inlineStr">
        <is>
          <t>701+</t>
        </is>
      </c>
      <c r="P93" t="n">
        <v>31.8</v>
      </c>
      <c r="Q93" t="inlineStr">
        <is>
          <t>414</t>
        </is>
      </c>
      <c r="R93" t="n">
        <v>4.7</v>
      </c>
      <c r="S93" t="inlineStr">
        <is>
          <t>701+</t>
        </is>
      </c>
      <c r="T93" t="n">
        <v>9.6</v>
      </c>
      <c r="U93" t="inlineStr">
        <is>
          <t>701+</t>
        </is>
      </c>
      <c r="V93" t="n">
        <v>29.1</v>
      </c>
      <c r="W93" t="inlineStr">
        <is>
          <t>701+</t>
        </is>
      </c>
      <c r="X93" t="n">
        <v>9.6</v>
      </c>
      <c r="Y93" t="inlineStr">
        <is>
          <t>701+</t>
        </is>
      </c>
      <c r="Z93" t="n">
        <v>1.2</v>
      </c>
      <c r="AA93" t="inlineStr">
        <is>
          <t>701+</t>
        </is>
      </c>
      <c r="AB93" t="inlineStr"/>
      <c r="AC93" t="inlineStr">
        <is>
          <t>901-950</t>
        </is>
      </c>
      <c r="AD93" t="inlineStr">
        <is>
          <t>801-1000</t>
        </is>
      </c>
      <c r="AE93" t="inlineStr">
        <is>
          <t>CN</t>
        </is>
      </c>
      <c r="AF93" t="inlineStr">
        <is>
          <t>China (Mainland)</t>
        </is>
      </c>
      <c r="AG93" t="inlineStr">
        <is>
          <t>L</t>
        </is>
      </c>
      <c r="AH93" t="inlineStr">
        <is>
          <t>CO</t>
        </is>
      </c>
      <c r="AI93" t="inlineStr">
        <is>
          <t>VH</t>
        </is>
      </c>
      <c r="AJ93" t="n">
        <v>2</v>
      </c>
      <c r="AK93" t="inlineStr">
        <is>
          <t>A</t>
        </is>
      </c>
      <c r="AL93" t="n">
        <v>10.1</v>
      </c>
      <c r="AM93" t="inlineStr">
        <is>
          <t>601+</t>
        </is>
      </c>
      <c r="AN93" t="n">
        <v>4.2</v>
      </c>
      <c r="AO93" t="inlineStr">
        <is>
          <t>601+</t>
        </is>
      </c>
      <c r="AP93" t="n">
        <v>16</v>
      </c>
      <c r="AQ93" t="inlineStr">
        <is>
          <t>701+</t>
        </is>
      </c>
      <c r="AR93" t="n">
        <v>28.8</v>
      </c>
      <c r="AS93" t="inlineStr">
        <is>
          <t>446</t>
        </is>
      </c>
      <c r="AT93" t="n">
        <v>5</v>
      </c>
      <c r="AU93" t="inlineStr">
        <is>
          <t>701+</t>
        </is>
      </c>
      <c r="AV93" t="n">
        <v>10.6</v>
      </c>
      <c r="AW93" t="inlineStr">
        <is>
          <t>701+</t>
        </is>
      </c>
      <c r="AX93" t="n">
        <v>2.6</v>
      </c>
      <c r="AY93" t="inlineStr">
        <is>
          <t>701+</t>
        </is>
      </c>
      <c r="AZ93" t="n">
        <v>8.199999999999999</v>
      </c>
      <c r="BA93" t="inlineStr">
        <is>
          <t>701+</t>
        </is>
      </c>
      <c r="BB93" t="n">
        <v>1.7</v>
      </c>
      <c r="BC93" t="inlineStr">
        <is>
          <t>701+</t>
        </is>
      </c>
      <c r="BD93" t="inlineStr">
        <is>
          <t>-</t>
        </is>
      </c>
      <c r="BE93" t="inlineStr"/>
      <c r="BF93" t="inlineStr">
        <is>
          <t>Not Reported</t>
        </is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>
        <is>
          <t>QS</t>
        </is>
      </c>
      <c r="CC93" t="n">
        <v>925.5</v>
      </c>
      <c r="CD93" t="n">
        <v>925.5</v>
      </c>
      <c r="CE93" t="n">
        <v>601</v>
      </c>
      <c r="CF93" t="n">
        <v>601</v>
      </c>
      <c r="CG93" t="n">
        <v>701</v>
      </c>
      <c r="CH93" t="n">
        <v>414</v>
      </c>
      <c r="CI93" t="n">
        <v>701</v>
      </c>
      <c r="CJ93" t="n">
        <v>701</v>
      </c>
      <c r="CK93" t="n">
        <v>701</v>
      </c>
      <c r="CL93" t="n">
        <v>701</v>
      </c>
      <c r="CM93" t="n">
        <v>701</v>
      </c>
      <c r="CN93" t="n">
        <v>925.5</v>
      </c>
      <c r="CO93" t="n">
        <v>900.5</v>
      </c>
      <c r="CP93" t="n">
        <v>601</v>
      </c>
      <c r="CQ93" t="n">
        <v>601</v>
      </c>
      <c r="CR93" t="n">
        <v>701</v>
      </c>
      <c r="CS93" t="n">
        <v>446</v>
      </c>
      <c r="CT93" t="n">
        <v>701</v>
      </c>
      <c r="CU93" t="n">
        <v>701</v>
      </c>
      <c r="CV93" t="n">
        <v>701</v>
      </c>
      <c r="CW93" t="n">
        <v>701</v>
      </c>
      <c r="CX93" t="n">
        <v>701</v>
      </c>
      <c r="CY93" t="inlineStr"/>
      <c r="CZ93" t="inlineStr"/>
      <c r="DA93" t="inlineStr"/>
      <c r="DB93" t="n">
        <v>33.96428571428571</v>
      </c>
      <c r="DC93" t="n">
        <v>31.8</v>
      </c>
      <c r="DD93" t="inlineStr"/>
      <c r="DE93" t="inlineStr">
        <is>
          <t>QS (score, not ratio)</t>
        </is>
      </c>
      <c r="DF93" t="inlineStr"/>
      <c r="DG93" t="inlineStr">
        <is>
          <t>QS (score, not %)</t>
        </is>
      </c>
      <c r="DH93" t="n">
        <v>9.899999999999999</v>
      </c>
      <c r="DI93" t="inlineStr"/>
    </row>
    <row r="94">
      <c r="A94" t="inlineStr">
        <is>
          <t>beijing normal university</t>
        </is>
      </c>
      <c r="B94" t="inlineStr">
        <is>
          <t>271</t>
        </is>
      </c>
      <c r="C94" t="inlineStr">
        <is>
          <t>272</t>
        </is>
      </c>
      <c r="D94" t="inlineStr">
        <is>
          <t>China (Mainland)</t>
        </is>
      </c>
      <c r="E94" t="inlineStr">
        <is>
          <t>Asia</t>
        </is>
      </c>
      <c r="F94" t="inlineStr">
        <is>
          <t>L</t>
        </is>
      </c>
      <c r="G94" t="inlineStr">
        <is>
          <t>CO</t>
        </is>
      </c>
      <c r="H94" t="inlineStr">
        <is>
          <t>VH</t>
        </is>
      </c>
      <c r="I94" t="inlineStr">
        <is>
          <t>A</t>
        </is>
      </c>
      <c r="J94" t="n">
        <v>33.9</v>
      </c>
      <c r="K94" t="inlineStr">
        <is>
          <t>259</t>
        </is>
      </c>
      <c r="L94" t="n">
        <v>10.3</v>
      </c>
      <c r="M94" t="inlineStr">
        <is>
          <t>601+</t>
        </is>
      </c>
      <c r="N94" t="n">
        <v>24.2</v>
      </c>
      <c r="O94" t="inlineStr">
        <is>
          <t>605</t>
        </is>
      </c>
      <c r="P94" t="n">
        <v>92.59999999999999</v>
      </c>
      <c r="Q94" t="inlineStr">
        <is>
          <t>65</t>
        </is>
      </c>
      <c r="R94" t="n">
        <v>6.6</v>
      </c>
      <c r="S94" t="inlineStr">
        <is>
          <t>701+</t>
        </is>
      </c>
      <c r="T94" t="n">
        <v>21.3</v>
      </c>
      <c r="U94" t="inlineStr">
        <is>
          <t>524</t>
        </is>
      </c>
      <c r="V94" t="n">
        <v>70.8</v>
      </c>
      <c r="W94" t="inlineStr">
        <is>
          <t>471</t>
        </is>
      </c>
      <c r="X94" t="n">
        <v>10.5</v>
      </c>
      <c r="Y94" t="inlineStr">
        <is>
          <t>701+</t>
        </is>
      </c>
      <c r="Z94" t="n">
        <v>19.7</v>
      </c>
      <c r="AA94" t="inlineStr">
        <is>
          <t>537=</t>
        </is>
      </c>
      <c r="AB94" t="n">
        <v>38.5</v>
      </c>
      <c r="AC94">
        <f>272</f>
        <v/>
      </c>
      <c r="AD94" t="inlineStr">
        <is>
          <t>262=</t>
        </is>
      </c>
      <c r="AE94" t="inlineStr">
        <is>
          <t>CN</t>
        </is>
      </c>
      <c r="AF94" t="inlineStr">
        <is>
          <t>China (Mainland)</t>
        </is>
      </c>
      <c r="AG94" t="inlineStr">
        <is>
          <t>L</t>
        </is>
      </c>
      <c r="AH94" t="inlineStr">
        <is>
          <t>CO</t>
        </is>
      </c>
      <c r="AI94" t="inlineStr">
        <is>
          <t>VH</t>
        </is>
      </c>
      <c r="AJ94" t="n">
        <v>5</v>
      </c>
      <c r="AK94" t="inlineStr">
        <is>
          <t>A</t>
        </is>
      </c>
      <c r="AL94" t="n">
        <v>38.4</v>
      </c>
      <c r="AM94" t="inlineStr">
        <is>
          <t>227</t>
        </is>
      </c>
      <c r="AN94" t="n">
        <v>6.8</v>
      </c>
      <c r="AO94" t="inlineStr">
        <is>
          <t>601+</t>
        </is>
      </c>
      <c r="AP94" t="n">
        <v>25.6</v>
      </c>
      <c r="AQ94" t="inlineStr">
        <is>
          <t>576</t>
        </is>
      </c>
      <c r="AR94" t="n">
        <v>86.40000000000001</v>
      </c>
      <c r="AS94" t="inlineStr">
        <is>
          <t>87</t>
        </is>
      </c>
      <c r="AT94" t="n">
        <v>7.1</v>
      </c>
      <c r="AU94" t="inlineStr">
        <is>
          <t>701+</t>
        </is>
      </c>
      <c r="AV94" t="n">
        <v>23.3</v>
      </c>
      <c r="AW94" t="inlineStr">
        <is>
          <t>496</t>
        </is>
      </c>
      <c r="AX94" t="n">
        <v>22.8</v>
      </c>
      <c r="AY94" t="inlineStr">
        <is>
          <t>520</t>
        </is>
      </c>
      <c r="AZ94" t="n">
        <v>12.2</v>
      </c>
      <c r="BA94" t="inlineStr">
        <is>
          <t>701+</t>
        </is>
      </c>
      <c r="BB94" t="n">
        <v>30.5</v>
      </c>
      <c r="BC94" t="inlineStr">
        <is>
          <t>444=</t>
        </is>
      </c>
      <c r="BD94" t="inlineStr">
        <is>
          <t>37.3</t>
        </is>
      </c>
      <c r="BE94" t="inlineStr"/>
      <c r="BF94" t="inlineStr">
        <is>
          <t>Not Reported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>
        <is>
          <t>201-300</t>
        </is>
      </c>
      <c r="BS94" t="inlineStr">
        <is>
          <t>8-13</t>
        </is>
      </c>
      <c r="BT94" t="inlineStr"/>
      <c r="BU94" t="n">
        <v>15.4</v>
      </c>
      <c r="BV94" t="n">
        <v>0</v>
      </c>
      <c r="BW94" t="n">
        <v>5</v>
      </c>
      <c r="BX94" t="n">
        <v>7.9</v>
      </c>
      <c r="BY94" t="n">
        <v>38.8</v>
      </c>
      <c r="BZ94" t="n">
        <v>16.1</v>
      </c>
      <c r="CA94" t="n">
        <v>2015</v>
      </c>
      <c r="CB94" t="inlineStr">
        <is>
          <t>QS+Shanghai</t>
        </is>
      </c>
      <c r="CC94" t="n">
        <v>271</v>
      </c>
      <c r="CD94" t="n">
        <v>272</v>
      </c>
      <c r="CE94" t="n">
        <v>259</v>
      </c>
      <c r="CF94" t="n">
        <v>601</v>
      </c>
      <c r="CG94" t="n">
        <v>605</v>
      </c>
      <c r="CH94" t="n">
        <v>65</v>
      </c>
      <c r="CI94" t="n">
        <v>701</v>
      </c>
      <c r="CJ94" t="n">
        <v>524</v>
      </c>
      <c r="CK94" t="n">
        <v>471</v>
      </c>
      <c r="CL94" t="n">
        <v>701</v>
      </c>
      <c r="CM94" t="n">
        <v>537</v>
      </c>
      <c r="CN94" t="n">
        <v>272</v>
      </c>
      <c r="CO94" t="n">
        <v>262</v>
      </c>
      <c r="CP94" t="n">
        <v>227</v>
      </c>
      <c r="CQ94" t="n">
        <v>601</v>
      </c>
      <c r="CR94" t="n">
        <v>576</v>
      </c>
      <c r="CS94" t="n">
        <v>87</v>
      </c>
      <c r="CT94" t="n">
        <v>701</v>
      </c>
      <c r="CU94" t="n">
        <v>496</v>
      </c>
      <c r="CV94" t="n">
        <v>520</v>
      </c>
      <c r="CW94" t="n">
        <v>701</v>
      </c>
      <c r="CX94" t="n">
        <v>444</v>
      </c>
      <c r="CY94" t="inlineStr"/>
      <c r="CZ94" t="n">
        <v>250.5</v>
      </c>
      <c r="DA94" t="n">
        <v>10.5</v>
      </c>
      <c r="DB94" t="n">
        <v>62.96965657832837</v>
      </c>
      <c r="DC94" t="n">
        <v>43.86019417475728</v>
      </c>
      <c r="DD94" t="inlineStr"/>
      <c r="DE94" t="inlineStr">
        <is>
          <t>QS (score, not ratio)</t>
        </is>
      </c>
      <c r="DF94" t="inlineStr"/>
      <c r="DG94" t="inlineStr">
        <is>
          <t>QS (score, not %)</t>
        </is>
      </c>
      <c r="DH94" t="n">
        <v>36.15</v>
      </c>
      <c r="DI94" t="n">
        <v>13.59514563106796</v>
      </c>
    </row>
    <row r="95">
      <c r="A95" t="inlineStr">
        <is>
          <t>beijing university of aeronautics and astronautics</t>
        </is>
      </c>
      <c r="B95" t="inlineStr"/>
      <c r="C95" t="inlineStr"/>
      <c r="D95" t="inlineStr">
        <is>
          <t>Not Reported</t>
        </is>
      </c>
      <c r="E95" t="inlineStr">
        <is>
          <t>Not Reported</t>
        </is>
      </c>
      <c r="F95" t="inlineStr">
        <is>
          <t>Not Reported</t>
        </is>
      </c>
      <c r="G95" t="inlineStr">
        <is>
          <t>Not Reported</t>
        </is>
      </c>
      <c r="H95" t="inlineStr"/>
      <c r="I95" t="inlineStr">
        <is>
          <t>Not Reported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Not Reported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/>
      <c r="AJ95" t="inlineStr"/>
      <c r="AK95" t="inlineStr">
        <is>
          <t>Not Reported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Not Reported</t>
        </is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>
        <is>
          <t>401-500</t>
        </is>
      </c>
      <c r="BS95" t="inlineStr">
        <is>
          <t>13-23</t>
        </is>
      </c>
      <c r="BT95" t="inlineStr"/>
      <c r="BU95" t="n">
        <v>0</v>
      </c>
      <c r="BV95" t="n">
        <v>0</v>
      </c>
      <c r="BW95" t="n">
        <v>7.2</v>
      </c>
      <c r="BX95" t="n">
        <v>3.4</v>
      </c>
      <c r="BY95" t="n">
        <v>30.7</v>
      </c>
      <c r="BZ95" t="n">
        <v>12</v>
      </c>
      <c r="CA95" t="n">
        <v>2011</v>
      </c>
      <c r="CB95" t="inlineStr">
        <is>
          <t>Shanghai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n">
        <v>450.5</v>
      </c>
      <c r="DA95" t="n">
        <v>18</v>
      </c>
      <c r="DB95" t="n">
        <v>1.317233809001095</v>
      </c>
      <c r="DC95" t="n">
        <v>16.22135922330097</v>
      </c>
      <c r="DD95" t="inlineStr"/>
      <c r="DE95" t="inlineStr">
        <is>
          <t>Missing</t>
        </is>
      </c>
      <c r="DF95" t="inlineStr"/>
      <c r="DG95" t="inlineStr">
        <is>
          <t>Missing</t>
        </is>
      </c>
      <c r="DH95" t="inlineStr"/>
      <c r="DI95" t="n">
        <v>8.110679611650486</v>
      </c>
    </row>
    <row r="96">
      <c r="A96" t="inlineStr">
        <is>
          <t>beijing university of chemical technology</t>
        </is>
      </c>
      <c r="B96" t="inlineStr">
        <is>
          <t>701-710</t>
        </is>
      </c>
      <c r="C96" t="inlineStr">
        <is>
          <t>721-730</t>
        </is>
      </c>
      <c r="D96" t="inlineStr">
        <is>
          <t>China (Mainland)</t>
        </is>
      </c>
      <c r="E96" t="inlineStr">
        <is>
          <t>Asia</t>
        </is>
      </c>
      <c r="F96" t="inlineStr">
        <is>
          <t>L</t>
        </is>
      </c>
      <c r="G96" t="inlineStr">
        <is>
          <t>CO</t>
        </is>
      </c>
      <c r="H96" t="inlineStr">
        <is>
          <t>VH</t>
        </is>
      </c>
      <c r="I96" t="inlineStr">
        <is>
          <t>A</t>
        </is>
      </c>
      <c r="J96" t="n">
        <v>4.5</v>
      </c>
      <c r="K96" t="inlineStr">
        <is>
          <t>601+</t>
        </is>
      </c>
      <c r="L96" t="n">
        <v>1.8</v>
      </c>
      <c r="M96" t="inlineStr">
        <is>
          <t>601+</t>
        </is>
      </c>
      <c r="N96" t="n">
        <v>19</v>
      </c>
      <c r="O96" t="inlineStr">
        <is>
          <t>701+</t>
        </is>
      </c>
      <c r="P96" t="n">
        <v>67.09999999999999</v>
      </c>
      <c r="Q96" t="inlineStr">
        <is>
          <t>164</t>
        </is>
      </c>
      <c r="R96" t="n">
        <v>2.5</v>
      </c>
      <c r="S96" t="inlineStr">
        <is>
          <t>701+</t>
        </is>
      </c>
      <c r="T96" t="n">
        <v>1.7</v>
      </c>
      <c r="U96" t="inlineStr">
        <is>
          <t>701+</t>
        </is>
      </c>
      <c r="V96" t="n">
        <v>37.2</v>
      </c>
      <c r="W96" t="inlineStr">
        <is>
          <t>701+</t>
        </is>
      </c>
      <c r="X96" t="n">
        <v>2.4</v>
      </c>
      <c r="Y96" t="inlineStr">
        <is>
          <t>701+</t>
        </is>
      </c>
      <c r="Z96" t="n">
        <v>1.3</v>
      </c>
      <c r="AA96" t="inlineStr">
        <is>
          <t>701+</t>
        </is>
      </c>
      <c r="AB96" t="inlineStr"/>
      <c r="AC96" t="inlineStr">
        <is>
          <t>721-730</t>
        </is>
      </c>
      <c r="AD96" t="inlineStr">
        <is>
          <t>521-530</t>
        </is>
      </c>
      <c r="AE96" t="inlineStr">
        <is>
          <t>CN</t>
        </is>
      </c>
      <c r="AF96" t="inlineStr">
        <is>
          <t>China (Mainland)</t>
        </is>
      </c>
      <c r="AG96" t="inlineStr">
        <is>
          <t>XL</t>
        </is>
      </c>
      <c r="AH96" t="inlineStr">
        <is>
          <t>CO</t>
        </is>
      </c>
      <c r="AI96" t="inlineStr">
        <is>
          <t>VH</t>
        </is>
      </c>
      <c r="AJ96" t="n">
        <v>4</v>
      </c>
      <c r="AK96" t="inlineStr">
        <is>
          <t>A</t>
        </is>
      </c>
      <c r="AL96" t="n">
        <v>4.8</v>
      </c>
      <c r="AM96" t="inlineStr">
        <is>
          <t>601+</t>
        </is>
      </c>
      <c r="AN96" t="n">
        <v>1.8</v>
      </c>
      <c r="AO96" t="inlineStr">
        <is>
          <t>601+</t>
        </is>
      </c>
      <c r="AP96" t="n">
        <v>15.6</v>
      </c>
      <c r="AQ96" t="inlineStr">
        <is>
          <t>701+</t>
        </is>
      </c>
      <c r="AR96" t="n">
        <v>62.7</v>
      </c>
      <c r="AS96" t="inlineStr">
        <is>
          <t>192</t>
        </is>
      </c>
      <c r="AT96" t="inlineStr"/>
      <c r="AU96" t="inlineStr"/>
      <c r="AV96" t="inlineStr"/>
      <c r="AW96" t="inlineStr"/>
      <c r="AX96" t="n">
        <v>2</v>
      </c>
      <c r="AY96" t="inlineStr">
        <is>
          <t>701+</t>
        </is>
      </c>
      <c r="AZ96" t="n">
        <v>5.9</v>
      </c>
      <c r="BA96" t="inlineStr">
        <is>
          <t>701+</t>
        </is>
      </c>
      <c r="BB96" t="n">
        <v>1.4</v>
      </c>
      <c r="BC96" t="inlineStr">
        <is>
          <t>701+</t>
        </is>
      </c>
      <c r="BD96" t="inlineStr">
        <is>
          <t>-</t>
        </is>
      </c>
      <c r="BE96" t="inlineStr"/>
      <c r="BF96" t="inlineStr">
        <is>
          <t>Not Reported</t>
        </is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>
        <is>
          <t>QS</t>
        </is>
      </c>
      <c r="CC96" t="n">
        <v>705.5</v>
      </c>
      <c r="CD96" t="n">
        <v>725.5</v>
      </c>
      <c r="CE96" t="n">
        <v>601</v>
      </c>
      <c r="CF96" t="n">
        <v>601</v>
      </c>
      <c r="CG96" t="n">
        <v>701</v>
      </c>
      <c r="CH96" t="n">
        <v>164</v>
      </c>
      <c r="CI96" t="n">
        <v>701</v>
      </c>
      <c r="CJ96" t="n">
        <v>701</v>
      </c>
      <c r="CK96" t="n">
        <v>701</v>
      </c>
      <c r="CL96" t="n">
        <v>701</v>
      </c>
      <c r="CM96" t="n">
        <v>701</v>
      </c>
      <c r="CN96" t="n">
        <v>725.5</v>
      </c>
      <c r="CO96" t="n">
        <v>525.5</v>
      </c>
      <c r="CP96" t="n">
        <v>601</v>
      </c>
      <c r="CQ96" t="n">
        <v>601</v>
      </c>
      <c r="CR96" t="n">
        <v>701</v>
      </c>
      <c r="CS96" t="n">
        <v>192</v>
      </c>
      <c r="CT96" t="inlineStr"/>
      <c r="CU96" t="inlineStr"/>
      <c r="CV96" t="n">
        <v>701</v>
      </c>
      <c r="CW96" t="n">
        <v>701</v>
      </c>
      <c r="CX96" t="n">
        <v>701</v>
      </c>
      <c r="CY96" t="inlineStr"/>
      <c r="CZ96" t="inlineStr"/>
      <c r="DA96" t="inlineStr"/>
      <c r="DB96" t="n">
        <v>49.67857142857143</v>
      </c>
      <c r="DC96" t="n">
        <v>67.09999999999999</v>
      </c>
      <c r="DD96" t="inlineStr"/>
      <c r="DE96" t="inlineStr">
        <is>
          <t>QS (score, not ratio)</t>
        </is>
      </c>
      <c r="DF96" t="inlineStr"/>
      <c r="DG96" t="inlineStr">
        <is>
          <t>QS (score, not %)</t>
        </is>
      </c>
      <c r="DH96" t="n">
        <v>4.65</v>
      </c>
      <c r="DI96" t="inlineStr"/>
    </row>
    <row r="97">
      <c r="A97" t="inlineStr">
        <is>
          <t>beijing university of chinese medicine</t>
        </is>
      </c>
      <c r="B97" t="inlineStr">
        <is>
          <t>1201-1400</t>
        </is>
      </c>
      <c r="C97" t="inlineStr">
        <is>
          <t>1001-1200</t>
        </is>
      </c>
      <c r="D97" t="inlineStr">
        <is>
          <t>China (Mainland)</t>
        </is>
      </c>
      <c r="E97" t="inlineStr">
        <is>
          <t>Asia</t>
        </is>
      </c>
      <c r="F97" t="inlineStr">
        <is>
          <t>M</t>
        </is>
      </c>
      <c r="G97" t="inlineStr">
        <is>
          <t>FO</t>
        </is>
      </c>
      <c r="H97" t="inlineStr">
        <is>
          <t>VH</t>
        </is>
      </c>
      <c r="I97" t="inlineStr">
        <is>
          <t>A</t>
        </is>
      </c>
      <c r="J97" t="n">
        <v>4.4</v>
      </c>
      <c r="K97" t="inlineStr">
        <is>
          <t>601+</t>
        </is>
      </c>
      <c r="L97" t="n">
        <v>1.6</v>
      </c>
      <c r="M97" t="inlineStr">
        <is>
          <t>601+</t>
        </is>
      </c>
      <c r="N97" t="n">
        <v>37.2</v>
      </c>
      <c r="O97" t="inlineStr">
        <is>
          <t>431</t>
        </is>
      </c>
      <c r="P97" t="n">
        <v>9.4</v>
      </c>
      <c r="Q97" t="inlineStr">
        <is>
          <t>701+</t>
        </is>
      </c>
      <c r="R97" t="inlineStr"/>
      <c r="S97" t="inlineStr"/>
      <c r="T97" t="n">
        <v>8.800000000000001</v>
      </c>
      <c r="U97" t="inlineStr">
        <is>
          <t>701+</t>
        </is>
      </c>
      <c r="V97" t="n">
        <v>7.1</v>
      </c>
      <c r="W97" t="inlineStr">
        <is>
          <t>701+</t>
        </is>
      </c>
      <c r="X97" t="n">
        <v>3</v>
      </c>
      <c r="Y97" t="inlineStr">
        <is>
          <t>701+</t>
        </is>
      </c>
      <c r="Z97" t="n">
        <v>1</v>
      </c>
      <c r="AA97" t="inlineStr">
        <is>
          <t>701+</t>
        </is>
      </c>
      <c r="AB97" t="inlineStr"/>
      <c r="AC97" t="inlineStr">
        <is>
          <t>1001-1200</t>
        </is>
      </c>
      <c r="AD97" t="inlineStr">
        <is>
          <t>801-1000</t>
        </is>
      </c>
      <c r="AE97" t="inlineStr">
        <is>
          <t>CN</t>
        </is>
      </c>
      <c r="AF97" t="inlineStr">
        <is>
          <t>China (Mainland)</t>
        </is>
      </c>
      <c r="AG97" t="inlineStr">
        <is>
          <t>M</t>
        </is>
      </c>
      <c r="AH97" t="inlineStr">
        <is>
          <t>FC</t>
        </is>
      </c>
      <c r="AI97" t="inlineStr">
        <is>
          <t>VH</t>
        </is>
      </c>
      <c r="AJ97" t="n">
        <v>2</v>
      </c>
      <c r="AK97" t="inlineStr">
        <is>
          <t>A</t>
        </is>
      </c>
      <c r="AL97" t="n">
        <v>4.9</v>
      </c>
      <c r="AM97" t="inlineStr">
        <is>
          <t>601+</t>
        </is>
      </c>
      <c r="AN97" t="n">
        <v>1.4</v>
      </c>
      <c r="AO97" t="inlineStr">
        <is>
          <t>601+</t>
        </is>
      </c>
      <c r="AP97" t="n">
        <v>35.8</v>
      </c>
      <c r="AQ97" t="inlineStr">
        <is>
          <t>444</t>
        </is>
      </c>
      <c r="AR97" t="n">
        <v>8.199999999999999</v>
      </c>
      <c r="AS97" t="inlineStr">
        <is>
          <t>701+</t>
        </is>
      </c>
      <c r="AT97" t="inlineStr"/>
      <c r="AU97" t="inlineStr"/>
      <c r="AV97" t="n">
        <v>9.199999999999999</v>
      </c>
      <c r="AW97" t="inlineStr">
        <is>
          <t>701+</t>
        </is>
      </c>
      <c r="AX97" t="n">
        <v>1</v>
      </c>
      <c r="AY97" t="inlineStr">
        <is>
          <t>701+</t>
        </is>
      </c>
      <c r="AZ97" t="n">
        <v>5.3</v>
      </c>
      <c r="BA97" t="inlineStr">
        <is>
          <t>701+</t>
        </is>
      </c>
      <c r="BB97" t="n">
        <v>1</v>
      </c>
      <c r="BC97" t="inlineStr">
        <is>
          <t>701+</t>
        </is>
      </c>
      <c r="BD97" t="inlineStr">
        <is>
          <t>-</t>
        </is>
      </c>
      <c r="BE97" t="inlineStr"/>
      <c r="BF97" t="inlineStr">
        <is>
          <t>Not Reported</t>
        </is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>
        <is>
          <t>QS</t>
        </is>
      </c>
      <c r="CC97" t="n">
        <v>1300.5</v>
      </c>
      <c r="CD97" t="n">
        <v>1100.5</v>
      </c>
      <c r="CE97" t="n">
        <v>601</v>
      </c>
      <c r="CF97" t="n">
        <v>601</v>
      </c>
      <c r="CG97" t="n">
        <v>431</v>
      </c>
      <c r="CH97" t="n">
        <v>701</v>
      </c>
      <c r="CI97" t="inlineStr"/>
      <c r="CJ97" t="n">
        <v>701</v>
      </c>
      <c r="CK97" t="n">
        <v>701</v>
      </c>
      <c r="CL97" t="n">
        <v>701</v>
      </c>
      <c r="CM97" t="n">
        <v>701</v>
      </c>
      <c r="CN97" t="n">
        <v>1100.5</v>
      </c>
      <c r="CO97" t="n">
        <v>900.5</v>
      </c>
      <c r="CP97" t="n">
        <v>601</v>
      </c>
      <c r="CQ97" t="n">
        <v>601</v>
      </c>
      <c r="CR97" t="n">
        <v>444</v>
      </c>
      <c r="CS97" t="n">
        <v>701</v>
      </c>
      <c r="CT97" t="inlineStr"/>
      <c r="CU97" t="n">
        <v>701</v>
      </c>
      <c r="CV97" t="n">
        <v>701</v>
      </c>
      <c r="CW97" t="n">
        <v>701</v>
      </c>
      <c r="CX97" t="n">
        <v>701</v>
      </c>
      <c r="CY97" t="inlineStr"/>
      <c r="CZ97" t="inlineStr"/>
      <c r="DA97" t="inlineStr"/>
      <c r="DB97" t="n">
        <v>7.178571428571416</v>
      </c>
      <c r="DC97" t="n">
        <v>9.4</v>
      </c>
      <c r="DD97" t="inlineStr"/>
      <c r="DE97" t="inlineStr">
        <is>
          <t>QS (score, not ratio)</t>
        </is>
      </c>
      <c r="DF97" t="inlineStr"/>
      <c r="DG97" t="inlineStr">
        <is>
          <t>QS (score, not %)</t>
        </is>
      </c>
      <c r="DH97" t="n">
        <v>4.65</v>
      </c>
      <c r="DI97" t="inlineStr"/>
    </row>
    <row r="98">
      <c r="A98" t="inlineStr">
        <is>
          <t>beijing university of posts and telecommunications</t>
        </is>
      </c>
      <c r="B98" t="inlineStr">
        <is>
          <t>901-950</t>
        </is>
      </c>
      <c r="C98" t="inlineStr">
        <is>
          <t>851-900</t>
        </is>
      </c>
      <c r="D98" t="inlineStr">
        <is>
          <t>China (Mainland)</t>
        </is>
      </c>
      <c r="E98" t="inlineStr">
        <is>
          <t>Asia</t>
        </is>
      </c>
      <c r="F98" t="inlineStr">
        <is>
          <t>L</t>
        </is>
      </c>
      <c r="G98" t="inlineStr">
        <is>
          <t>FO</t>
        </is>
      </c>
      <c r="H98" t="inlineStr">
        <is>
          <t>VH</t>
        </is>
      </c>
      <c r="I98" t="inlineStr">
        <is>
          <t>A</t>
        </is>
      </c>
      <c r="J98" t="n">
        <v>3.2</v>
      </c>
      <c r="K98" t="inlineStr">
        <is>
          <t>601+</t>
        </is>
      </c>
      <c r="L98" t="n">
        <v>2.6</v>
      </c>
      <c r="M98" t="inlineStr">
        <is>
          <t>601+</t>
        </is>
      </c>
      <c r="N98" t="n">
        <v>10.2</v>
      </c>
      <c r="O98" t="inlineStr">
        <is>
          <t>701+</t>
        </is>
      </c>
      <c r="P98" t="n">
        <v>49.3</v>
      </c>
      <c r="Q98" t="inlineStr">
        <is>
          <t>271</t>
        </is>
      </c>
      <c r="R98" t="n">
        <v>4.7</v>
      </c>
      <c r="S98" t="inlineStr">
        <is>
          <t>701+</t>
        </is>
      </c>
      <c r="T98" t="n">
        <v>1.7</v>
      </c>
      <c r="U98" t="inlineStr">
        <is>
          <t>701+</t>
        </is>
      </c>
      <c r="V98" t="n">
        <v>18.7</v>
      </c>
      <c r="W98" t="inlineStr">
        <is>
          <t>701+</t>
        </is>
      </c>
      <c r="X98" t="n">
        <v>13.5</v>
      </c>
      <c r="Y98" t="inlineStr">
        <is>
          <t>701+</t>
        </is>
      </c>
      <c r="Z98" t="n">
        <v>1.4</v>
      </c>
      <c r="AA98" t="inlineStr">
        <is>
          <t>701+</t>
        </is>
      </c>
      <c r="AB98" t="inlineStr"/>
      <c r="AC98" t="inlineStr">
        <is>
          <t>851-900</t>
        </is>
      </c>
      <c r="AD98" t="inlineStr">
        <is>
          <t>801-1000</t>
        </is>
      </c>
      <c r="AE98" t="inlineStr">
        <is>
          <t>CN</t>
        </is>
      </c>
      <c r="AF98" t="inlineStr">
        <is>
          <t>China (Mainland)</t>
        </is>
      </c>
      <c r="AG98" t="inlineStr">
        <is>
          <t>L</t>
        </is>
      </c>
      <c r="AH98" t="inlineStr">
        <is>
          <t>CO</t>
        </is>
      </c>
      <c r="AI98" t="inlineStr">
        <is>
          <t>VH</t>
        </is>
      </c>
      <c r="AJ98" t="n">
        <v>3</v>
      </c>
      <c r="AK98" t="inlineStr">
        <is>
          <t>A</t>
        </is>
      </c>
      <c r="AL98" t="n">
        <v>3.9</v>
      </c>
      <c r="AM98" t="inlineStr">
        <is>
          <t>601+</t>
        </is>
      </c>
      <c r="AN98" t="n">
        <v>2.2</v>
      </c>
      <c r="AO98" t="inlineStr">
        <is>
          <t>601+</t>
        </is>
      </c>
      <c r="AP98" t="n">
        <v>10</v>
      </c>
      <c r="AQ98" t="inlineStr">
        <is>
          <t>701+</t>
        </is>
      </c>
      <c r="AR98" t="n">
        <v>49.2</v>
      </c>
      <c r="AS98" t="inlineStr">
        <is>
          <t>271</t>
        </is>
      </c>
      <c r="AT98" t="n">
        <v>5</v>
      </c>
      <c r="AU98" t="inlineStr">
        <is>
          <t>701+</t>
        </is>
      </c>
      <c r="AV98" t="n">
        <v>1.8</v>
      </c>
      <c r="AW98" t="inlineStr">
        <is>
          <t>701+</t>
        </is>
      </c>
      <c r="AX98" t="n">
        <v>1.1</v>
      </c>
      <c r="AY98" t="inlineStr">
        <is>
          <t>701+</t>
        </is>
      </c>
      <c r="AZ98" t="n">
        <v>10.4</v>
      </c>
      <c r="BA98" t="inlineStr">
        <is>
          <t>701+</t>
        </is>
      </c>
      <c r="BB98" t="n">
        <v>1.2</v>
      </c>
      <c r="BC98" t="inlineStr">
        <is>
          <t>701+</t>
        </is>
      </c>
      <c r="BD98" t="inlineStr">
        <is>
          <t>-</t>
        </is>
      </c>
      <c r="BE98" t="inlineStr"/>
      <c r="BF98" t="inlineStr">
        <is>
          <t>Not Reported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>
        <is>
          <t>QS</t>
        </is>
      </c>
      <c r="CC98" t="n">
        <v>925.5</v>
      </c>
      <c r="CD98" t="n">
        <v>875.5</v>
      </c>
      <c r="CE98" t="n">
        <v>601</v>
      </c>
      <c r="CF98" t="n">
        <v>601</v>
      </c>
      <c r="CG98" t="n">
        <v>701</v>
      </c>
      <c r="CH98" t="n">
        <v>271</v>
      </c>
      <c r="CI98" t="n">
        <v>701</v>
      </c>
      <c r="CJ98" t="n">
        <v>701</v>
      </c>
      <c r="CK98" t="n">
        <v>701</v>
      </c>
      <c r="CL98" t="n">
        <v>701</v>
      </c>
      <c r="CM98" t="n">
        <v>701</v>
      </c>
      <c r="CN98" t="n">
        <v>875.5</v>
      </c>
      <c r="CO98" t="n">
        <v>900.5</v>
      </c>
      <c r="CP98" t="n">
        <v>601</v>
      </c>
      <c r="CQ98" t="n">
        <v>601</v>
      </c>
      <c r="CR98" t="n">
        <v>701</v>
      </c>
      <c r="CS98" t="n">
        <v>271</v>
      </c>
      <c r="CT98" t="n">
        <v>701</v>
      </c>
      <c r="CU98" t="n">
        <v>701</v>
      </c>
      <c r="CV98" t="n">
        <v>701</v>
      </c>
      <c r="CW98" t="n">
        <v>701</v>
      </c>
      <c r="CX98" t="n">
        <v>701</v>
      </c>
      <c r="CY98" t="inlineStr"/>
      <c r="CZ98" t="inlineStr"/>
      <c r="DA98" t="inlineStr"/>
      <c r="DB98" t="n">
        <v>33.96428571428571</v>
      </c>
      <c r="DC98" t="n">
        <v>49.3</v>
      </c>
      <c r="DD98" t="inlineStr"/>
      <c r="DE98" t="inlineStr">
        <is>
          <t>QS (score, not ratio)</t>
        </is>
      </c>
      <c r="DF98" t="inlineStr"/>
      <c r="DG98" t="inlineStr">
        <is>
          <t>QS (score, not %)</t>
        </is>
      </c>
      <c r="DH98" t="n">
        <v>3.55</v>
      </c>
      <c r="DI98" t="inlineStr"/>
    </row>
    <row r="99">
      <c r="A99" t="inlineStr">
        <is>
          <t>beijing university of technology</t>
        </is>
      </c>
      <c r="B99" t="inlineStr">
        <is>
          <t>801-850</t>
        </is>
      </c>
      <c r="C99" t="inlineStr">
        <is>
          <t>801-850</t>
        </is>
      </c>
      <c r="D99" t="inlineStr">
        <is>
          <t>China (Mainland)</t>
        </is>
      </c>
      <c r="E99" t="inlineStr">
        <is>
          <t>Asia</t>
        </is>
      </c>
      <c r="F99" t="inlineStr">
        <is>
          <t>L</t>
        </is>
      </c>
      <c r="G99" t="inlineStr">
        <is>
          <t>CO</t>
        </is>
      </c>
      <c r="H99" t="inlineStr">
        <is>
          <t>VH</t>
        </is>
      </c>
      <c r="I99" t="inlineStr">
        <is>
          <t>A</t>
        </is>
      </c>
      <c r="J99" t="n">
        <v>7.7</v>
      </c>
      <c r="K99" t="inlineStr">
        <is>
          <t>601+</t>
        </is>
      </c>
      <c r="L99" t="n">
        <v>4.9</v>
      </c>
      <c r="M99" t="inlineStr">
        <is>
          <t>601+</t>
        </is>
      </c>
      <c r="N99" t="n">
        <v>38.2</v>
      </c>
      <c r="O99" t="inlineStr">
        <is>
          <t>417</t>
        </is>
      </c>
      <c r="P99" t="n">
        <v>33.1</v>
      </c>
      <c r="Q99" t="inlineStr">
        <is>
          <t>399</t>
        </is>
      </c>
      <c r="R99" t="n">
        <v>4.7</v>
      </c>
      <c r="S99" t="inlineStr">
        <is>
          <t>701+</t>
        </is>
      </c>
      <c r="T99" t="n">
        <v>1.8</v>
      </c>
      <c r="U99" t="inlineStr">
        <is>
          <t>701+</t>
        </is>
      </c>
      <c r="V99" t="n">
        <v>31.9</v>
      </c>
      <c r="W99" t="inlineStr">
        <is>
          <t>701+</t>
        </is>
      </c>
      <c r="X99" t="n">
        <v>4.2</v>
      </c>
      <c r="Y99" t="inlineStr">
        <is>
          <t>701+</t>
        </is>
      </c>
      <c r="Z99" t="n">
        <v>1.6</v>
      </c>
      <c r="AA99" t="inlineStr">
        <is>
          <t>701+</t>
        </is>
      </c>
      <c r="AB99" t="inlineStr"/>
      <c r="AC99" t="inlineStr">
        <is>
          <t>801-850</t>
        </is>
      </c>
      <c r="AD99" t="inlineStr">
        <is>
          <t>751-800</t>
        </is>
      </c>
      <c r="AE99" t="inlineStr">
        <is>
          <t>CN</t>
        </is>
      </c>
      <c r="AF99" t="inlineStr">
        <is>
          <t>China (Mainland)</t>
        </is>
      </c>
      <c r="AG99" t="inlineStr">
        <is>
          <t>L</t>
        </is>
      </c>
      <c r="AH99" t="inlineStr">
        <is>
          <t>CO</t>
        </is>
      </c>
      <c r="AI99" t="inlineStr">
        <is>
          <t>VH</t>
        </is>
      </c>
      <c r="AJ99" t="n">
        <v>4</v>
      </c>
      <c r="AK99" t="inlineStr">
        <is>
          <t>A</t>
        </is>
      </c>
      <c r="AL99" t="n">
        <v>8.300000000000001</v>
      </c>
      <c r="AM99" t="inlineStr">
        <is>
          <t>601+</t>
        </is>
      </c>
      <c r="AN99" t="n">
        <v>3.5</v>
      </c>
      <c r="AO99" t="inlineStr">
        <is>
          <t>601+</t>
        </is>
      </c>
      <c r="AP99" t="n">
        <v>42.9</v>
      </c>
      <c r="AQ99" t="inlineStr">
        <is>
          <t>367</t>
        </is>
      </c>
      <c r="AR99" t="n">
        <v>26.6</v>
      </c>
      <c r="AS99" t="inlineStr">
        <is>
          <t>466</t>
        </is>
      </c>
      <c r="AT99" t="n">
        <v>4.8</v>
      </c>
      <c r="AU99" t="inlineStr">
        <is>
          <t>701+</t>
        </is>
      </c>
      <c r="AV99" t="n">
        <v>2.9</v>
      </c>
      <c r="AW99" t="inlineStr">
        <is>
          <t>701+</t>
        </is>
      </c>
      <c r="AX99" t="n">
        <v>1.7</v>
      </c>
      <c r="AY99" t="inlineStr">
        <is>
          <t>701+</t>
        </is>
      </c>
      <c r="AZ99" t="n">
        <v>8.9</v>
      </c>
      <c r="BA99" t="inlineStr">
        <is>
          <t>701+</t>
        </is>
      </c>
      <c r="BB99" t="n">
        <v>2.9</v>
      </c>
      <c r="BC99" t="inlineStr">
        <is>
          <t>701+</t>
        </is>
      </c>
      <c r="BD99" t="inlineStr">
        <is>
          <t>-</t>
        </is>
      </c>
      <c r="BE99" t="inlineStr"/>
      <c r="BF99" t="inlineStr">
        <is>
          <t>Not Reported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>
        <is>
          <t>QS</t>
        </is>
      </c>
      <c r="CC99" t="n">
        <v>825.5</v>
      </c>
      <c r="CD99" t="n">
        <v>825.5</v>
      </c>
      <c r="CE99" t="n">
        <v>601</v>
      </c>
      <c r="CF99" t="n">
        <v>601</v>
      </c>
      <c r="CG99" t="n">
        <v>417</v>
      </c>
      <c r="CH99" t="n">
        <v>399</v>
      </c>
      <c r="CI99" t="n">
        <v>701</v>
      </c>
      <c r="CJ99" t="n">
        <v>701</v>
      </c>
      <c r="CK99" t="n">
        <v>701</v>
      </c>
      <c r="CL99" t="n">
        <v>701</v>
      </c>
      <c r="CM99" t="n">
        <v>701</v>
      </c>
      <c r="CN99" t="n">
        <v>825.5</v>
      </c>
      <c r="CO99" t="n">
        <v>775.5</v>
      </c>
      <c r="CP99" t="n">
        <v>601</v>
      </c>
      <c r="CQ99" t="n">
        <v>601</v>
      </c>
      <c r="CR99" t="n">
        <v>367</v>
      </c>
      <c r="CS99" t="n">
        <v>466</v>
      </c>
      <c r="CT99" t="n">
        <v>701</v>
      </c>
      <c r="CU99" t="n">
        <v>701</v>
      </c>
      <c r="CV99" t="n">
        <v>701</v>
      </c>
      <c r="CW99" t="n">
        <v>701</v>
      </c>
      <c r="CX99" t="n">
        <v>701</v>
      </c>
      <c r="CY99" t="inlineStr"/>
      <c r="CZ99" t="inlineStr"/>
      <c r="DA99" t="inlineStr"/>
      <c r="DB99" t="n">
        <v>41.10714285714285</v>
      </c>
      <c r="DC99" t="n">
        <v>33.1</v>
      </c>
      <c r="DD99" t="inlineStr"/>
      <c r="DE99" t="inlineStr">
        <is>
          <t>QS (score, not ratio)</t>
        </is>
      </c>
      <c r="DF99" t="inlineStr"/>
      <c r="DG99" t="inlineStr">
        <is>
          <t>QS (score, not %)</t>
        </is>
      </c>
      <c r="DH99" t="n">
        <v>8</v>
      </c>
      <c r="DI99" t="inlineStr"/>
    </row>
    <row r="100">
      <c r="A100" t="inlineStr">
        <is>
          <t>beirut arab university</t>
        </is>
      </c>
      <c r="B100" t="inlineStr">
        <is>
          <t>641-650</t>
        </is>
      </c>
      <c r="C100" t="inlineStr">
        <is>
          <t>711-720</t>
        </is>
      </c>
      <c r="D100" t="inlineStr">
        <is>
          <t>Lebanon</t>
        </is>
      </c>
      <c r="E100" t="inlineStr">
        <is>
          <t>Asia</t>
        </is>
      </c>
      <c r="F100" t="inlineStr">
        <is>
          <t>S</t>
        </is>
      </c>
      <c r="G100" t="inlineStr">
        <is>
          <t>FC</t>
        </is>
      </c>
      <c r="H100" t="inlineStr">
        <is>
          <t>HI</t>
        </is>
      </c>
      <c r="I100" t="inlineStr">
        <is>
          <t>B</t>
        </is>
      </c>
      <c r="J100" t="n">
        <v>17.7</v>
      </c>
      <c r="K100" t="inlineStr">
        <is>
          <t>509</t>
        </is>
      </c>
      <c r="L100" t="n">
        <v>14.8</v>
      </c>
      <c r="M100" t="inlineStr">
        <is>
          <t>563</t>
        </is>
      </c>
      <c r="N100" t="n">
        <v>19.1</v>
      </c>
      <c r="O100" t="inlineStr">
        <is>
          <t>698</t>
        </is>
      </c>
      <c r="P100" t="n">
        <v>3.3</v>
      </c>
      <c r="Q100" t="inlineStr">
        <is>
          <t>701+</t>
        </is>
      </c>
      <c r="R100" t="n">
        <v>88.5</v>
      </c>
      <c r="S100" t="inlineStr">
        <is>
          <t>200</t>
        </is>
      </c>
      <c r="T100" t="n">
        <v>48.2</v>
      </c>
      <c r="U100" t="inlineStr">
        <is>
          <t>301</t>
        </is>
      </c>
      <c r="V100" t="n">
        <v>28</v>
      </c>
      <c r="W100" t="inlineStr">
        <is>
          <t>701+</t>
        </is>
      </c>
      <c r="X100" t="n">
        <v>38.2</v>
      </c>
      <c r="Y100" t="inlineStr">
        <is>
          <t>336</t>
        </is>
      </c>
      <c r="Z100" t="n">
        <v>1</v>
      </c>
      <c r="AA100" t="inlineStr">
        <is>
          <t>701+</t>
        </is>
      </c>
      <c r="AB100" t="inlineStr"/>
      <c r="AC100" t="inlineStr">
        <is>
          <t>711-720</t>
        </is>
      </c>
      <c r="AD100" t="inlineStr">
        <is>
          <t>801-1000</t>
        </is>
      </c>
      <c r="AE100" t="inlineStr">
        <is>
          <t>LB</t>
        </is>
      </c>
      <c r="AF100" t="inlineStr">
        <is>
          <t>Lebanon</t>
        </is>
      </c>
      <c r="AG100" t="inlineStr">
        <is>
          <t>S</t>
        </is>
      </c>
      <c r="AH100" t="inlineStr">
        <is>
          <t>FC</t>
        </is>
      </c>
      <c r="AI100" t="inlineStr">
        <is>
          <t>HI</t>
        </is>
      </c>
      <c r="AJ100" t="n">
        <v>4</v>
      </c>
      <c r="AK100" t="inlineStr">
        <is>
          <t>B</t>
        </is>
      </c>
      <c r="AL100" t="n">
        <v>13.4</v>
      </c>
      <c r="AM100" t="inlineStr">
        <is>
          <t>601+</t>
        </is>
      </c>
      <c r="AN100" t="n">
        <v>18.8</v>
      </c>
      <c r="AO100" t="inlineStr">
        <is>
          <t>474</t>
        </is>
      </c>
      <c r="AP100" t="n">
        <v>16.5</v>
      </c>
      <c r="AQ100" t="inlineStr">
        <is>
          <t>701+</t>
        </is>
      </c>
      <c r="AR100" t="n">
        <v>2.7</v>
      </c>
      <c r="AS100" t="inlineStr">
        <is>
          <t>701+</t>
        </is>
      </c>
      <c r="AT100" t="n">
        <v>80.09999999999999</v>
      </c>
      <c r="AU100" t="inlineStr">
        <is>
          <t>228</t>
        </is>
      </c>
      <c r="AV100" t="n">
        <v>51.3</v>
      </c>
      <c r="AW100" t="inlineStr">
        <is>
          <t>281</t>
        </is>
      </c>
      <c r="AX100" t="n">
        <v>1.1</v>
      </c>
      <c r="AY100" t="inlineStr">
        <is>
          <t>701+</t>
        </is>
      </c>
      <c r="AZ100" t="n">
        <v>18.2</v>
      </c>
      <c r="BA100" t="inlineStr">
        <is>
          <t>460</t>
        </is>
      </c>
      <c r="BB100" t="n">
        <v>1.1</v>
      </c>
      <c r="BC100" t="inlineStr">
        <is>
          <t>701+</t>
        </is>
      </c>
      <c r="BD100" t="inlineStr">
        <is>
          <t>-</t>
        </is>
      </c>
      <c r="BE100" t="inlineStr"/>
      <c r="BF100" t="inlineStr">
        <is>
          <t>Not Reported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>
        <is>
          <t>QS</t>
        </is>
      </c>
      <c r="CC100" t="n">
        <v>645.5</v>
      </c>
      <c r="CD100" t="n">
        <v>715.5</v>
      </c>
      <c r="CE100" t="n">
        <v>509</v>
      </c>
      <c r="CF100" t="n">
        <v>563</v>
      </c>
      <c r="CG100" t="n">
        <v>698</v>
      </c>
      <c r="CH100" t="n">
        <v>701</v>
      </c>
      <c r="CI100" t="n">
        <v>200</v>
      </c>
      <c r="CJ100" t="n">
        <v>301</v>
      </c>
      <c r="CK100" t="n">
        <v>701</v>
      </c>
      <c r="CL100" t="n">
        <v>336</v>
      </c>
      <c r="CM100" t="n">
        <v>701</v>
      </c>
      <c r="CN100" t="n">
        <v>715.5</v>
      </c>
      <c r="CO100" t="n">
        <v>900.5</v>
      </c>
      <c r="CP100" t="n">
        <v>601</v>
      </c>
      <c r="CQ100" t="n">
        <v>474</v>
      </c>
      <c r="CR100" t="n">
        <v>701</v>
      </c>
      <c r="CS100" t="n">
        <v>701</v>
      </c>
      <c r="CT100" t="n">
        <v>228</v>
      </c>
      <c r="CU100" t="n">
        <v>281</v>
      </c>
      <c r="CV100" t="n">
        <v>701</v>
      </c>
      <c r="CW100" t="n">
        <v>460</v>
      </c>
      <c r="CX100" t="n">
        <v>701</v>
      </c>
      <c r="CY100" t="inlineStr"/>
      <c r="CZ100" t="inlineStr"/>
      <c r="DA100" t="inlineStr"/>
      <c r="DB100" t="n">
        <v>53.96428571428572</v>
      </c>
      <c r="DC100" t="n">
        <v>3.3</v>
      </c>
      <c r="DD100" t="inlineStr"/>
      <c r="DE100" t="inlineStr">
        <is>
          <t>QS (score, not ratio)</t>
        </is>
      </c>
      <c r="DF100" t="inlineStr"/>
      <c r="DG100" t="inlineStr">
        <is>
          <t>QS (score, not %)</t>
        </is>
      </c>
      <c r="DH100" t="n">
        <v>15.55</v>
      </c>
      <c r="DI100" t="inlineStr"/>
    </row>
    <row r="101">
      <c r="A101" t="inlineStr">
        <is>
          <t>belarusian national technical university (bntu)</t>
        </is>
      </c>
      <c r="B101" t="inlineStr">
        <is>
          <t>801-850</t>
        </is>
      </c>
      <c r="C101" t="inlineStr">
        <is>
          <t>801-850</t>
        </is>
      </c>
      <c r="D101" t="inlineStr">
        <is>
          <t>Belarus</t>
        </is>
      </c>
      <c r="E101" t="inlineStr">
        <is>
          <t>Europe</t>
        </is>
      </c>
      <c r="F101" t="inlineStr">
        <is>
          <t>L</t>
        </is>
      </c>
      <c r="G101" t="inlineStr">
        <is>
          <t>SP</t>
        </is>
      </c>
      <c r="H101" t="inlineStr">
        <is>
          <t>MD</t>
        </is>
      </c>
      <c r="I101" t="inlineStr">
        <is>
          <t>A</t>
        </is>
      </c>
      <c r="J101" t="n">
        <v>14.8</v>
      </c>
      <c r="K101" t="inlineStr">
        <is>
          <t>588</t>
        </is>
      </c>
      <c r="L101" t="n">
        <v>26.7</v>
      </c>
      <c r="M101" t="inlineStr">
        <is>
          <t>359</t>
        </is>
      </c>
      <c r="N101" t="n">
        <v>51</v>
      </c>
      <c r="O101" t="inlineStr">
        <is>
          <t>302</t>
        </is>
      </c>
      <c r="P101" t="n">
        <v>1</v>
      </c>
      <c r="Q101" t="inlineStr">
        <is>
          <t>701+</t>
        </is>
      </c>
      <c r="R101" t="n">
        <v>2.1</v>
      </c>
      <c r="S101" t="inlineStr">
        <is>
          <t>701+</t>
        </is>
      </c>
      <c r="T101" t="n">
        <v>34.1</v>
      </c>
      <c r="U101" t="inlineStr">
        <is>
          <t>398</t>
        </is>
      </c>
      <c r="V101" t="n">
        <v>5.1</v>
      </c>
      <c r="W101" t="inlineStr">
        <is>
          <t>701+</t>
        </is>
      </c>
      <c r="X101" t="n">
        <v>5.6</v>
      </c>
      <c r="Y101" t="inlineStr">
        <is>
          <t>701+</t>
        </is>
      </c>
      <c r="Z101" t="inlineStr"/>
      <c r="AA101" t="inlineStr"/>
      <c r="AB101" t="inlineStr"/>
      <c r="AC101" t="inlineStr">
        <is>
          <t>801-850</t>
        </is>
      </c>
      <c r="AD101" t="inlineStr">
        <is>
          <t>751-800</t>
        </is>
      </c>
      <c r="AE101" t="inlineStr">
        <is>
          <t>BY</t>
        </is>
      </c>
      <c r="AF101" t="inlineStr">
        <is>
          <t>Belarus</t>
        </is>
      </c>
      <c r="AG101" t="inlineStr">
        <is>
          <t>L</t>
        </is>
      </c>
      <c r="AH101" t="inlineStr">
        <is>
          <t>SP</t>
        </is>
      </c>
      <c r="AI101" t="inlineStr"/>
      <c r="AJ101" t="n">
        <v>5</v>
      </c>
      <c r="AK101" t="inlineStr">
        <is>
          <t>A</t>
        </is>
      </c>
      <c r="AL101" t="n">
        <v>13.1</v>
      </c>
      <c r="AM101" t="inlineStr">
        <is>
          <t>601+</t>
        </is>
      </c>
      <c r="AN101" t="n">
        <v>29.8</v>
      </c>
      <c r="AO101" t="inlineStr">
        <is>
          <t>327</t>
        </is>
      </c>
      <c r="AP101" t="n">
        <v>45.6</v>
      </c>
      <c r="AQ101" t="inlineStr">
        <is>
          <t>345</t>
        </is>
      </c>
      <c r="AR101" t="n">
        <v>1</v>
      </c>
      <c r="AS101" t="inlineStr">
        <is>
          <t>701+</t>
        </is>
      </c>
      <c r="AT101" t="n">
        <v>2.2</v>
      </c>
      <c r="AU101" t="inlineStr">
        <is>
          <t>701+</t>
        </is>
      </c>
      <c r="AV101" t="n">
        <v>12.6</v>
      </c>
      <c r="AW101" t="inlineStr">
        <is>
          <t>670</t>
        </is>
      </c>
      <c r="AX101" t="n">
        <v>1</v>
      </c>
      <c r="AY101" t="inlineStr">
        <is>
          <t>701+</t>
        </is>
      </c>
      <c r="AZ101" t="n">
        <v>7.1</v>
      </c>
      <c r="BA101" t="inlineStr">
        <is>
          <t>701+</t>
        </is>
      </c>
      <c r="BB101" t="inlineStr"/>
      <c r="BC101" t="inlineStr"/>
      <c r="BD101" t="inlineStr">
        <is>
          <t>-</t>
        </is>
      </c>
      <c r="BE101" t="inlineStr"/>
      <c r="BF101" t="inlineStr">
        <is>
          <t>Not Reported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>
        <is>
          <t>QS</t>
        </is>
      </c>
      <c r="CC101" t="n">
        <v>825.5</v>
      </c>
      <c r="CD101" t="n">
        <v>825.5</v>
      </c>
      <c r="CE101" t="n">
        <v>588</v>
      </c>
      <c r="CF101" t="n">
        <v>359</v>
      </c>
      <c r="CG101" t="n">
        <v>302</v>
      </c>
      <c r="CH101" t="n">
        <v>701</v>
      </c>
      <c r="CI101" t="n">
        <v>701</v>
      </c>
      <c r="CJ101" t="n">
        <v>398</v>
      </c>
      <c r="CK101" t="n">
        <v>701</v>
      </c>
      <c r="CL101" t="n">
        <v>701</v>
      </c>
      <c r="CM101" t="inlineStr"/>
      <c r="CN101" t="n">
        <v>825.5</v>
      </c>
      <c r="CO101" t="n">
        <v>775.5</v>
      </c>
      <c r="CP101" t="n">
        <v>601</v>
      </c>
      <c r="CQ101" t="n">
        <v>327</v>
      </c>
      <c r="CR101" t="n">
        <v>345</v>
      </c>
      <c r="CS101" t="n">
        <v>701</v>
      </c>
      <c r="CT101" t="n">
        <v>701</v>
      </c>
      <c r="CU101" t="n">
        <v>670</v>
      </c>
      <c r="CV101" t="n">
        <v>701</v>
      </c>
      <c r="CW101" t="n">
        <v>701</v>
      </c>
      <c r="CX101" t="inlineStr"/>
      <c r="CY101" t="inlineStr"/>
      <c r="CZ101" t="inlineStr"/>
      <c r="DA101" t="inlineStr"/>
      <c r="DB101" t="n">
        <v>41.10714285714285</v>
      </c>
      <c r="DC101" t="n">
        <v>1</v>
      </c>
      <c r="DD101" t="inlineStr"/>
      <c r="DE101" t="inlineStr">
        <is>
          <t>QS (score, not ratio)</t>
        </is>
      </c>
      <c r="DF101" t="inlineStr"/>
      <c r="DG101" t="inlineStr">
        <is>
          <t>QS (score, not %)</t>
        </is>
      </c>
      <c r="DH101" t="n">
        <v>13.95</v>
      </c>
      <c r="DI101" t="inlineStr"/>
    </row>
    <row r="102">
      <c r="A102" t="inlineStr">
        <is>
          <t>belarusian state university</t>
        </is>
      </c>
      <c r="B102" t="inlineStr">
        <is>
          <t>387</t>
        </is>
      </c>
      <c r="C102" t="inlineStr">
        <is>
          <t>387</t>
        </is>
      </c>
      <c r="D102" t="inlineStr">
        <is>
          <t>Belarus</t>
        </is>
      </c>
      <c r="E102" t="inlineStr">
        <is>
          <t>Europe</t>
        </is>
      </c>
      <c r="F102" t="inlineStr">
        <is>
          <t>L</t>
        </is>
      </c>
      <c r="G102" t="inlineStr">
        <is>
          <t>CO</t>
        </is>
      </c>
      <c r="H102" t="inlineStr">
        <is>
          <t>HI</t>
        </is>
      </c>
      <c r="I102" t="inlineStr">
        <is>
          <t>A</t>
        </is>
      </c>
      <c r="J102" t="n">
        <v>28.4</v>
      </c>
      <c r="K102" t="inlineStr">
        <is>
          <t>308</t>
        </is>
      </c>
      <c r="L102" t="n">
        <v>40.7</v>
      </c>
      <c r="M102" t="inlineStr">
        <is>
          <t>230</t>
        </is>
      </c>
      <c r="N102" t="n">
        <v>93</v>
      </c>
      <c r="O102" t="inlineStr">
        <is>
          <t>72</t>
        </is>
      </c>
      <c r="P102" t="n">
        <v>1.3</v>
      </c>
      <c r="Q102" t="inlineStr">
        <is>
          <t>701+</t>
        </is>
      </c>
      <c r="R102" t="n">
        <v>3.8</v>
      </c>
      <c r="S102" t="inlineStr">
        <is>
          <t>701+</t>
        </is>
      </c>
      <c r="T102" t="n">
        <v>59.3</v>
      </c>
      <c r="U102" t="inlineStr">
        <is>
          <t>250</t>
        </is>
      </c>
      <c r="V102" t="n">
        <v>36.4</v>
      </c>
      <c r="W102" t="inlineStr">
        <is>
          <t>701+</t>
        </is>
      </c>
      <c r="X102" t="n">
        <v>38.2</v>
      </c>
      <c r="Y102" t="inlineStr">
        <is>
          <t>338</t>
        </is>
      </c>
      <c r="Z102" t="n">
        <v>1</v>
      </c>
      <c r="AA102" t="inlineStr">
        <is>
          <t>701+</t>
        </is>
      </c>
      <c r="AB102" t="n">
        <v>30.3</v>
      </c>
      <c r="AC102">
        <f>387</f>
        <v/>
      </c>
      <c r="AD102" t="inlineStr">
        <is>
          <t>288=</t>
        </is>
      </c>
      <c r="AE102" t="inlineStr">
        <is>
          <t>BY</t>
        </is>
      </c>
      <c r="AF102" t="inlineStr">
        <is>
          <t>Belarus</t>
        </is>
      </c>
      <c r="AG102" t="inlineStr">
        <is>
          <t>L</t>
        </is>
      </c>
      <c r="AH102" t="inlineStr">
        <is>
          <t>FO</t>
        </is>
      </c>
      <c r="AI102" t="inlineStr">
        <is>
          <t>VH</t>
        </is>
      </c>
      <c r="AJ102" t="n">
        <v>5</v>
      </c>
      <c r="AK102" t="inlineStr">
        <is>
          <t>A</t>
        </is>
      </c>
      <c r="AL102" t="n">
        <v>26.6</v>
      </c>
      <c r="AM102" t="inlineStr">
        <is>
          <t>327</t>
        </is>
      </c>
      <c r="AN102" t="n">
        <v>42.5</v>
      </c>
      <c r="AO102" t="inlineStr">
        <is>
          <t>219</t>
        </is>
      </c>
      <c r="AP102" t="n">
        <v>95.3</v>
      </c>
      <c r="AQ102" t="inlineStr">
        <is>
          <t>61</t>
        </is>
      </c>
      <c r="AR102" t="n">
        <v>1.3</v>
      </c>
      <c r="AS102" t="inlineStr">
        <is>
          <t>701+</t>
        </is>
      </c>
      <c r="AT102" t="n">
        <v>4.1</v>
      </c>
      <c r="AU102" t="inlineStr">
        <is>
          <t>701+</t>
        </is>
      </c>
      <c r="AV102" t="n">
        <v>49.9</v>
      </c>
      <c r="AW102" t="inlineStr">
        <is>
          <t>294</t>
        </is>
      </c>
      <c r="AX102" t="n">
        <v>3.4</v>
      </c>
      <c r="AY102" t="inlineStr">
        <is>
          <t>701+</t>
        </is>
      </c>
      <c r="AZ102" t="n">
        <v>24.5</v>
      </c>
      <c r="BA102" t="inlineStr">
        <is>
          <t>341</t>
        </is>
      </c>
      <c r="BB102" t="n">
        <v>1.4</v>
      </c>
      <c r="BC102" t="inlineStr">
        <is>
          <t>701+</t>
        </is>
      </c>
      <c r="BD102" t="inlineStr">
        <is>
          <t>28.3</t>
        </is>
      </c>
      <c r="BE102" t="inlineStr">
        <is>
          <t>601-800</t>
        </is>
      </c>
      <c r="BF102" t="inlineStr">
        <is>
          <t>Belarus</t>
        </is>
      </c>
      <c r="BG102" t="n">
        <v>20.2</v>
      </c>
      <c r="BH102" t="inlineStr">
        <is>
          <t>48.2</t>
        </is>
      </c>
      <c r="BI102" t="n">
        <v>8.699999999999999</v>
      </c>
      <c r="BJ102" t="n">
        <v>6</v>
      </c>
      <c r="BK102" t="inlineStr">
        <is>
          <t>28.0</t>
        </is>
      </c>
      <c r="BL102" t="inlineStr">
        <is>
          <t>-</t>
        </is>
      </c>
      <c r="BM102" t="inlineStr">
        <is>
          <t>29,303</t>
        </is>
      </c>
      <c r="BN102" t="n">
        <v>10.6</v>
      </c>
      <c r="BO102" t="inlineStr">
        <is>
          <t>6%</t>
        </is>
      </c>
      <c r="BP102" t="inlineStr">
        <is>
          <t>69 : 31</t>
        </is>
      </c>
      <c r="BQ102" t="n">
        <v>2016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>
        <is>
          <t>QS+Times</t>
        </is>
      </c>
      <c r="CC102" t="n">
        <v>387</v>
      </c>
      <c r="CD102" t="n">
        <v>387</v>
      </c>
      <c r="CE102" t="n">
        <v>308</v>
      </c>
      <c r="CF102" t="n">
        <v>230</v>
      </c>
      <c r="CG102" t="n">
        <v>72</v>
      </c>
      <c r="CH102" t="n">
        <v>701</v>
      </c>
      <c r="CI102" t="n">
        <v>701</v>
      </c>
      <c r="CJ102" t="n">
        <v>250</v>
      </c>
      <c r="CK102" t="n">
        <v>701</v>
      </c>
      <c r="CL102" t="n">
        <v>338</v>
      </c>
      <c r="CM102" t="n">
        <v>701</v>
      </c>
      <c r="CN102" t="n">
        <v>387</v>
      </c>
      <c r="CO102" t="n">
        <v>288</v>
      </c>
      <c r="CP102" t="n">
        <v>327</v>
      </c>
      <c r="CQ102" t="n">
        <v>219</v>
      </c>
      <c r="CR102" t="n">
        <v>61</v>
      </c>
      <c r="CS102" t="n">
        <v>701</v>
      </c>
      <c r="CT102" t="n">
        <v>701</v>
      </c>
      <c r="CU102" t="n">
        <v>294</v>
      </c>
      <c r="CV102" t="n">
        <v>701</v>
      </c>
      <c r="CW102" t="n">
        <v>341</v>
      </c>
      <c r="CX102" t="n">
        <v>701</v>
      </c>
      <c r="CY102" t="n">
        <v>700.5</v>
      </c>
      <c r="CZ102" t="inlineStr"/>
      <c r="DA102" t="inlineStr"/>
      <c r="DB102" t="n">
        <v>36.21428571428572</v>
      </c>
      <c r="DC102" t="n">
        <v>4.064559802612269</v>
      </c>
      <c r="DD102" t="n">
        <v>10.6</v>
      </c>
      <c r="DE102" t="inlineStr">
        <is>
          <t>Times (raw ratio)</t>
        </is>
      </c>
      <c r="DF102" t="n">
        <v>6</v>
      </c>
      <c r="DG102" t="inlineStr">
        <is>
          <t>Times (raw %)</t>
        </is>
      </c>
      <c r="DH102" t="n">
        <v>27.5</v>
      </c>
      <c r="DI102" t="n">
        <v>6.035379812695108</v>
      </c>
    </row>
    <row r="103">
      <c r="A103" t="inlineStr">
        <is>
          <t>belarusian state university of informatics and radioelectronics</t>
        </is>
      </c>
      <c r="B103" t="inlineStr">
        <is>
          <t>1201-1400</t>
        </is>
      </c>
      <c r="C103" t="inlineStr">
        <is>
          <t>1201-1400</t>
        </is>
      </c>
      <c r="D103" t="inlineStr">
        <is>
          <t>Belarus</t>
        </is>
      </c>
      <c r="E103" t="inlineStr">
        <is>
          <t>Europe</t>
        </is>
      </c>
      <c r="F103" t="inlineStr">
        <is>
          <t>M</t>
        </is>
      </c>
      <c r="G103" t="inlineStr">
        <is>
          <t>SP</t>
        </is>
      </c>
      <c r="H103" t="inlineStr">
        <is>
          <t>MD</t>
        </is>
      </c>
      <c r="I103" t="inlineStr">
        <is>
          <t>A</t>
        </is>
      </c>
      <c r="J103" t="n">
        <v>6.6</v>
      </c>
      <c r="K103" t="inlineStr">
        <is>
          <t>601+</t>
        </is>
      </c>
      <c r="L103" t="n">
        <v>17.1</v>
      </c>
      <c r="M103" t="inlineStr">
        <is>
          <t>500</t>
        </is>
      </c>
      <c r="N103" t="n">
        <v>15.3</v>
      </c>
      <c r="O103" t="inlineStr">
        <is>
          <t>701+</t>
        </is>
      </c>
      <c r="P103" t="n">
        <v>1.2</v>
      </c>
      <c r="Q103" t="inlineStr">
        <is>
          <t>701+</t>
        </is>
      </c>
      <c r="R103" t="n">
        <v>1.1</v>
      </c>
      <c r="S103" t="inlineStr">
        <is>
          <t>701+</t>
        </is>
      </c>
      <c r="T103" t="n">
        <v>9.300000000000001</v>
      </c>
      <c r="U103" t="inlineStr">
        <is>
          <t>701+</t>
        </is>
      </c>
      <c r="V103" t="n">
        <v>7.4</v>
      </c>
      <c r="W103" t="inlineStr">
        <is>
          <t>701+</t>
        </is>
      </c>
      <c r="X103" t="n">
        <v>5.9</v>
      </c>
      <c r="Y103" t="inlineStr">
        <is>
          <t>701+</t>
        </is>
      </c>
      <c r="Z103" t="inlineStr"/>
      <c r="AA103" t="inlineStr"/>
      <c r="AB103" t="inlineStr"/>
      <c r="AC103" t="inlineStr">
        <is>
          <t>1201-1400</t>
        </is>
      </c>
      <c r="AD103" t="inlineStr">
        <is>
          <t>1001-1200</t>
        </is>
      </c>
      <c r="AE103" t="inlineStr">
        <is>
          <t>BY</t>
        </is>
      </c>
      <c r="AF103" t="inlineStr">
        <is>
          <t>Belarus</t>
        </is>
      </c>
      <c r="AG103" t="inlineStr">
        <is>
          <t>M</t>
        </is>
      </c>
      <c r="AH103" t="inlineStr">
        <is>
          <t>SP</t>
        </is>
      </c>
      <c r="AI103" t="inlineStr"/>
      <c r="AJ103" t="n">
        <v>4</v>
      </c>
      <c r="AK103" t="inlineStr">
        <is>
          <t>A</t>
        </is>
      </c>
      <c r="AL103" t="n">
        <v>7.4</v>
      </c>
      <c r="AM103" t="inlineStr">
        <is>
          <t>601+</t>
        </is>
      </c>
      <c r="AN103" t="n">
        <v>18.3</v>
      </c>
      <c r="AO103" t="inlineStr">
        <is>
          <t>478</t>
        </is>
      </c>
      <c r="AP103" t="n">
        <v>12</v>
      </c>
      <c r="AQ103" t="inlineStr">
        <is>
          <t>701+</t>
        </is>
      </c>
      <c r="AR103" t="n">
        <v>1.3</v>
      </c>
      <c r="AS103" t="inlineStr">
        <is>
          <t>701+</t>
        </is>
      </c>
      <c r="AT103" t="n">
        <v>1.2</v>
      </c>
      <c r="AU103" t="inlineStr">
        <is>
          <t>701+</t>
        </is>
      </c>
      <c r="AV103" t="n">
        <v>5.6</v>
      </c>
      <c r="AW103" t="inlineStr">
        <is>
          <t>701+</t>
        </is>
      </c>
      <c r="AX103" t="n">
        <v>1</v>
      </c>
      <c r="AY103" t="inlineStr">
        <is>
          <t>701+</t>
        </is>
      </c>
      <c r="AZ103" t="n">
        <v>10.9</v>
      </c>
      <c r="BA103" t="inlineStr">
        <is>
          <t>701+</t>
        </is>
      </c>
      <c r="BB103" t="inlineStr"/>
      <c r="BC103" t="inlineStr"/>
      <c r="BD103" t="inlineStr">
        <is>
          <t>-</t>
        </is>
      </c>
      <c r="BE103" t="inlineStr"/>
      <c r="BF103" t="inlineStr">
        <is>
          <t>Not Reported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>
        <is>
          <t>QS</t>
        </is>
      </c>
      <c r="CC103" t="n">
        <v>1300.5</v>
      </c>
      <c r="CD103" t="n">
        <v>1300.5</v>
      </c>
      <c r="CE103" t="n">
        <v>601</v>
      </c>
      <c r="CF103" t="n">
        <v>500</v>
      </c>
      <c r="CG103" t="n">
        <v>701</v>
      </c>
      <c r="CH103" t="n">
        <v>701</v>
      </c>
      <c r="CI103" t="n">
        <v>701</v>
      </c>
      <c r="CJ103" t="n">
        <v>701</v>
      </c>
      <c r="CK103" t="n">
        <v>701</v>
      </c>
      <c r="CL103" t="n">
        <v>701</v>
      </c>
      <c r="CM103" t="inlineStr"/>
      <c r="CN103" t="n">
        <v>1300.5</v>
      </c>
      <c r="CO103" t="n">
        <v>1100.5</v>
      </c>
      <c r="CP103" t="n">
        <v>601</v>
      </c>
      <c r="CQ103" t="n">
        <v>478</v>
      </c>
      <c r="CR103" t="n">
        <v>701</v>
      </c>
      <c r="CS103" t="n">
        <v>701</v>
      </c>
      <c r="CT103" t="n">
        <v>701</v>
      </c>
      <c r="CU103" t="n">
        <v>701</v>
      </c>
      <c r="CV103" t="n">
        <v>701</v>
      </c>
      <c r="CW103" t="n">
        <v>701</v>
      </c>
      <c r="CX103" t="inlineStr"/>
      <c r="CY103" t="inlineStr"/>
      <c r="CZ103" t="inlineStr"/>
      <c r="DA103" t="inlineStr"/>
      <c r="DB103" t="n">
        <v>7.178571428571416</v>
      </c>
      <c r="DC103" t="n">
        <v>1.2</v>
      </c>
      <c r="DD103" t="inlineStr"/>
      <c r="DE103" t="inlineStr">
        <is>
          <t>QS (score, not ratio)</t>
        </is>
      </c>
      <c r="DF103" t="inlineStr"/>
      <c r="DG103" t="inlineStr">
        <is>
          <t>QS (score, not %)</t>
        </is>
      </c>
      <c r="DH103" t="n">
        <v>7</v>
      </c>
      <c r="DI103" t="inlineStr"/>
    </row>
    <row r="104">
      <c r="A104" t="inlineStr">
        <is>
          <t>ben-gurion university of the negev</t>
        </is>
      </c>
      <c r="B104" t="inlineStr">
        <is>
          <t>471</t>
        </is>
      </c>
      <c r="C104" t="inlineStr">
        <is>
          <t>469</t>
        </is>
      </c>
      <c r="D104" t="inlineStr">
        <is>
          <t>Israel</t>
        </is>
      </c>
      <c r="E104" t="inlineStr">
        <is>
          <t>Asia</t>
        </is>
      </c>
      <c r="F104" t="inlineStr">
        <is>
          <t>L</t>
        </is>
      </c>
      <c r="G104" t="inlineStr">
        <is>
          <t>FC</t>
        </is>
      </c>
      <c r="H104" t="inlineStr">
        <is>
          <t>VH</t>
        </is>
      </c>
      <c r="I104" t="inlineStr">
        <is>
          <t>A</t>
        </is>
      </c>
      <c r="J104" t="n">
        <v>14.4</v>
      </c>
      <c r="K104" t="inlineStr">
        <is>
          <t>601+</t>
        </is>
      </c>
      <c r="L104" t="n">
        <v>14.5</v>
      </c>
      <c r="M104" t="inlineStr">
        <is>
          <t>569</t>
        </is>
      </c>
      <c r="N104" t="n">
        <v>11.1</v>
      </c>
      <c r="O104" t="inlineStr">
        <is>
          <t>701+</t>
        </is>
      </c>
      <c r="P104" t="n">
        <v>51.7</v>
      </c>
      <c r="Q104" t="inlineStr">
        <is>
          <t>253</t>
        </is>
      </c>
      <c r="R104" t="n">
        <v>64</v>
      </c>
      <c r="S104" t="inlineStr">
        <is>
          <t>304</t>
        </is>
      </c>
      <c r="T104" t="n">
        <v>14.3</v>
      </c>
      <c r="U104" t="inlineStr">
        <is>
          <t>635</t>
        </is>
      </c>
      <c r="V104" t="n">
        <v>64.90000000000001</v>
      </c>
      <c r="W104" t="inlineStr">
        <is>
          <t>558</t>
        </is>
      </c>
      <c r="X104" t="n">
        <v>16.3</v>
      </c>
      <c r="Y104" t="inlineStr">
        <is>
          <t>630</t>
        </is>
      </c>
      <c r="Z104" t="n">
        <v>11.8</v>
      </c>
      <c r="AA104" t="inlineStr">
        <is>
          <t>623=</t>
        </is>
      </c>
      <c r="AB104" t="n">
        <v>25.5</v>
      </c>
      <c r="AC104">
        <f>469</f>
        <v/>
      </c>
      <c r="AD104" t="inlineStr">
        <is>
          <t>490=</t>
        </is>
      </c>
      <c r="AE104" t="inlineStr">
        <is>
          <t>IL</t>
        </is>
      </c>
      <c r="AF104" t="inlineStr">
        <is>
          <t>Israel</t>
        </is>
      </c>
      <c r="AG104" t="inlineStr">
        <is>
          <t>L</t>
        </is>
      </c>
      <c r="AH104" t="inlineStr">
        <is>
          <t>FC</t>
        </is>
      </c>
      <c r="AI104" t="inlineStr">
        <is>
          <t>VH</t>
        </is>
      </c>
      <c r="AJ104" t="n">
        <v>4</v>
      </c>
      <c r="AK104" t="inlineStr">
        <is>
          <t>A</t>
        </is>
      </c>
      <c r="AL104" t="n">
        <v>14.6</v>
      </c>
      <c r="AM104" t="inlineStr">
        <is>
          <t>592</t>
        </is>
      </c>
      <c r="AN104" t="n">
        <v>14.2</v>
      </c>
      <c r="AO104" t="inlineStr">
        <is>
          <t>577</t>
        </is>
      </c>
      <c r="AP104" t="n">
        <v>11.7</v>
      </c>
      <c r="AQ104" t="inlineStr">
        <is>
          <t>701+</t>
        </is>
      </c>
      <c r="AR104" t="n">
        <v>52.7</v>
      </c>
      <c r="AS104" t="inlineStr">
        <is>
          <t>245</t>
        </is>
      </c>
      <c r="AT104" t="n">
        <v>65.3</v>
      </c>
      <c r="AU104" t="inlineStr">
        <is>
          <t>294</t>
        </is>
      </c>
      <c r="AV104" t="n">
        <v>15.7</v>
      </c>
      <c r="AW104" t="inlineStr">
        <is>
          <t>607</t>
        </is>
      </c>
      <c r="AX104" t="n">
        <v>20.1</v>
      </c>
      <c r="AY104" t="inlineStr">
        <is>
          <t>544</t>
        </is>
      </c>
      <c r="AZ104" t="n">
        <v>10.5</v>
      </c>
      <c r="BA104" t="inlineStr">
        <is>
          <t>701+</t>
        </is>
      </c>
      <c r="BB104" t="n">
        <v>18.2</v>
      </c>
      <c r="BC104" t="inlineStr">
        <is>
          <t>564=</t>
        </is>
      </c>
      <c r="BD104" t="inlineStr">
        <is>
          <t>24.6</t>
        </is>
      </c>
      <c r="BE104" t="inlineStr">
        <is>
          <t>501-600</t>
        </is>
      </c>
      <c r="BF104" t="inlineStr">
        <is>
          <t>Israel</t>
        </is>
      </c>
      <c r="BG104" t="n">
        <v>25.1</v>
      </c>
      <c r="BH104" t="inlineStr">
        <is>
          <t>52.9</t>
        </is>
      </c>
      <c r="BI104" t="n">
        <v>21.3</v>
      </c>
      <c r="BJ104" t="n">
        <v>30.1</v>
      </c>
      <c r="BK104" t="inlineStr">
        <is>
          <t>28.7</t>
        </is>
      </c>
      <c r="BL104" t="inlineStr">
        <is>
          <t>-</t>
        </is>
      </c>
      <c r="BM104" t="inlineStr">
        <is>
          <t>16,695</t>
        </is>
      </c>
      <c r="BN104" t="n">
        <v>12.6</v>
      </c>
      <c r="BO104" t="inlineStr">
        <is>
          <t>2%</t>
        </is>
      </c>
      <c r="BP104" t="inlineStr">
        <is>
          <t>49 : 51</t>
        </is>
      </c>
      <c r="BQ104" t="n">
        <v>2016</v>
      </c>
      <c r="BR104" t="inlineStr">
        <is>
          <t>401-500</t>
        </is>
      </c>
      <c r="BS104" t="inlineStr">
        <is>
          <t>5-6</t>
        </is>
      </c>
      <c r="BT104" t="inlineStr"/>
      <c r="BU104" t="n">
        <v>0</v>
      </c>
      <c r="BV104" t="n">
        <v>0</v>
      </c>
      <c r="BW104" t="n">
        <v>3.6</v>
      </c>
      <c r="BX104" t="n">
        <v>5.6</v>
      </c>
      <c r="BY104" t="n">
        <v>32.9</v>
      </c>
      <c r="BZ104" t="n">
        <v>16.4</v>
      </c>
      <c r="CA104" t="n">
        <v>2015</v>
      </c>
      <c r="CB104" t="inlineStr">
        <is>
          <t>QS+Times+Shanghai</t>
        </is>
      </c>
      <c r="CC104" t="n">
        <v>471</v>
      </c>
      <c r="CD104" t="n">
        <v>469</v>
      </c>
      <c r="CE104" t="n">
        <v>601</v>
      </c>
      <c r="CF104" t="n">
        <v>569</v>
      </c>
      <c r="CG104" t="n">
        <v>701</v>
      </c>
      <c r="CH104" t="n">
        <v>253</v>
      </c>
      <c r="CI104" t="n">
        <v>304</v>
      </c>
      <c r="CJ104" t="n">
        <v>635</v>
      </c>
      <c r="CK104" t="n">
        <v>558</v>
      </c>
      <c r="CL104" t="n">
        <v>630</v>
      </c>
      <c r="CM104" t="n">
        <v>623</v>
      </c>
      <c r="CN104" t="n">
        <v>469</v>
      </c>
      <c r="CO104" t="n">
        <v>490</v>
      </c>
      <c r="CP104" t="n">
        <v>592</v>
      </c>
      <c r="CQ104" t="n">
        <v>577</v>
      </c>
      <c r="CR104" t="n">
        <v>701</v>
      </c>
      <c r="CS104" t="n">
        <v>245</v>
      </c>
      <c r="CT104" t="n">
        <v>294</v>
      </c>
      <c r="CU104" t="n">
        <v>607</v>
      </c>
      <c r="CV104" t="n">
        <v>544</v>
      </c>
      <c r="CW104" t="n">
        <v>701</v>
      </c>
      <c r="CX104" t="n">
        <v>564</v>
      </c>
      <c r="CY104" t="n">
        <v>550.5</v>
      </c>
      <c r="CZ104" t="n">
        <v>450.5</v>
      </c>
      <c r="DA104" t="n">
        <v>5.5</v>
      </c>
      <c r="DB104" t="n">
        <v>29.72989790978412</v>
      </c>
      <c r="DC104" t="n">
        <v>26.26273995804085</v>
      </c>
      <c r="DD104" t="n">
        <v>12.6</v>
      </c>
      <c r="DE104" t="inlineStr">
        <is>
          <t>Times (raw ratio)</t>
        </is>
      </c>
      <c r="DF104" t="n">
        <v>2</v>
      </c>
      <c r="DG104" t="inlineStr">
        <is>
          <t>Times (raw %)</t>
        </is>
      </c>
      <c r="DH104" t="n">
        <v>14.5</v>
      </c>
      <c r="DI104" t="n">
        <v>10.07253752889104</v>
      </c>
    </row>
    <row r="105">
      <c r="A105" t="inlineStr">
        <is>
          <t>benemérita universidad autónoma de puebla</t>
        </is>
      </c>
      <c r="B105" t="inlineStr">
        <is>
          <t>1201-1400</t>
        </is>
      </c>
      <c r="C105" t="inlineStr">
        <is>
          <t>1201-1400</t>
        </is>
      </c>
      <c r="D105" t="inlineStr">
        <is>
          <t>Mexico</t>
        </is>
      </c>
      <c r="E105" t="inlineStr">
        <is>
          <t>Americas</t>
        </is>
      </c>
      <c r="F105" t="inlineStr">
        <is>
          <t>XL</t>
        </is>
      </c>
      <c r="G105" t="inlineStr">
        <is>
          <t>FC</t>
        </is>
      </c>
      <c r="H105" t="inlineStr">
        <is>
          <t>HI</t>
        </is>
      </c>
      <c r="I105" t="inlineStr">
        <is>
          <t>A</t>
        </is>
      </c>
      <c r="J105" t="n">
        <v>13.7</v>
      </c>
      <c r="K105" t="inlineStr">
        <is>
          <t>601+</t>
        </is>
      </c>
      <c r="L105" t="n">
        <v>5.4</v>
      </c>
      <c r="M105" t="inlineStr">
        <is>
          <t>601+</t>
        </is>
      </c>
      <c r="N105" t="n">
        <v>2.8</v>
      </c>
      <c r="O105" t="inlineStr">
        <is>
          <t>701+</t>
        </is>
      </c>
      <c r="P105" t="n">
        <v>1.9</v>
      </c>
      <c r="Q105" t="inlineStr">
        <is>
          <t>701+</t>
        </is>
      </c>
      <c r="R105" t="n">
        <v>2.8</v>
      </c>
      <c r="S105" t="inlineStr">
        <is>
          <t>701+</t>
        </is>
      </c>
      <c r="T105" t="n">
        <v>1.3</v>
      </c>
      <c r="U105" t="inlineStr">
        <is>
          <t>701+</t>
        </is>
      </c>
      <c r="V105" t="n">
        <v>24.5</v>
      </c>
      <c r="W105" t="inlineStr">
        <is>
          <t>701+</t>
        </is>
      </c>
      <c r="X105" t="n">
        <v>2</v>
      </c>
      <c r="Y105" t="inlineStr">
        <is>
          <t>701+</t>
        </is>
      </c>
      <c r="Z105" t="n">
        <v>1.2</v>
      </c>
      <c r="AA105" t="inlineStr">
        <is>
          <t>701+</t>
        </is>
      </c>
      <c r="AB105" t="inlineStr"/>
      <c r="AC105" t="inlineStr"/>
      <c r="AD105" t="inlineStr"/>
      <c r="AE105" t="inlineStr">
        <is>
          <t>Not Reported</t>
        </is>
      </c>
      <c r="AF105" t="inlineStr">
        <is>
          <t>Not Reported</t>
        </is>
      </c>
      <c r="AG105" t="inlineStr">
        <is>
          <t>Not Reported</t>
        </is>
      </c>
      <c r="AH105" t="inlineStr">
        <is>
          <t>Not Reported</t>
        </is>
      </c>
      <c r="AI105" t="inlineStr"/>
      <c r="AJ105" t="inlineStr"/>
      <c r="AK105" t="inlineStr">
        <is>
          <t>Not Reported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>
        <is>
          <t>Not Reported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QS</t>
        </is>
      </c>
      <c r="CC105" t="n">
        <v>1300.5</v>
      </c>
      <c r="CD105" t="n">
        <v>1300.5</v>
      </c>
      <c r="CE105" t="n">
        <v>601</v>
      </c>
      <c r="CF105" t="n">
        <v>601</v>
      </c>
      <c r="CG105" t="n">
        <v>701</v>
      </c>
      <c r="CH105" t="n">
        <v>701</v>
      </c>
      <c r="CI105" t="n">
        <v>701</v>
      </c>
      <c r="CJ105" t="n">
        <v>701</v>
      </c>
      <c r="CK105" t="n">
        <v>701</v>
      </c>
      <c r="CL105" t="n">
        <v>701</v>
      </c>
      <c r="CM105" t="n">
        <v>701</v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n">
        <v>7.178571428571416</v>
      </c>
      <c r="DC105" t="n">
        <v>1.9</v>
      </c>
      <c r="DD105" t="inlineStr"/>
      <c r="DE105" t="inlineStr">
        <is>
          <t>QS (score, not ratio)</t>
        </is>
      </c>
      <c r="DF105" t="inlineStr"/>
      <c r="DG105" t="inlineStr">
        <is>
          <t>QS (score, not %)</t>
        </is>
      </c>
      <c r="DH105" t="n">
        <v>13.7</v>
      </c>
      <c r="DI105" t="inlineStr"/>
    </row>
    <row r="106">
      <c r="A106" t="inlineStr">
        <is>
          <t>bielefeld university</t>
        </is>
      </c>
      <c r="B106" t="inlineStr">
        <is>
          <t>1001-1200</t>
        </is>
      </c>
      <c r="C106" t="inlineStr">
        <is>
          <t>951-1000</t>
        </is>
      </c>
      <c r="D106" t="inlineStr">
        <is>
          <t>Germany</t>
        </is>
      </c>
      <c r="E106" t="inlineStr">
        <is>
          <t>Europe</t>
        </is>
      </c>
      <c r="F106" t="inlineStr">
        <is>
          <t>L</t>
        </is>
      </c>
      <c r="G106" t="inlineStr">
        <is>
          <t>CO</t>
        </is>
      </c>
      <c r="H106" t="inlineStr">
        <is>
          <t>VH</t>
        </is>
      </c>
      <c r="I106" t="inlineStr">
        <is>
          <t>A</t>
        </is>
      </c>
      <c r="J106" t="n">
        <v>14.2</v>
      </c>
      <c r="K106" t="inlineStr">
        <is>
          <t>601+</t>
        </is>
      </c>
      <c r="L106" t="n">
        <v>3.3</v>
      </c>
      <c r="M106" t="inlineStr">
        <is>
          <t>601+</t>
        </is>
      </c>
      <c r="N106" t="n">
        <v>8</v>
      </c>
      <c r="O106" t="inlineStr">
        <is>
          <t>701+</t>
        </is>
      </c>
      <c r="P106" t="n">
        <v>6.7</v>
      </c>
      <c r="Q106" t="inlineStr">
        <is>
          <t>701+</t>
        </is>
      </c>
      <c r="R106" t="n">
        <v>20</v>
      </c>
      <c r="S106" t="inlineStr">
        <is>
          <t>597</t>
        </is>
      </c>
      <c r="T106" t="n">
        <v>7</v>
      </c>
      <c r="U106" t="inlineStr">
        <is>
          <t>701+</t>
        </is>
      </c>
      <c r="V106" t="n">
        <v>67</v>
      </c>
      <c r="W106" t="inlineStr">
        <is>
          <t>524</t>
        </is>
      </c>
      <c r="X106" t="n">
        <v>2.9</v>
      </c>
      <c r="Y106" t="inlineStr">
        <is>
          <t>701+</t>
        </is>
      </c>
      <c r="Z106" t="n">
        <v>4.9</v>
      </c>
      <c r="AA106" t="inlineStr">
        <is>
          <t>701+</t>
        </is>
      </c>
      <c r="AB106" t="inlineStr"/>
      <c r="AC106" t="inlineStr">
        <is>
          <t>951-1000</t>
        </is>
      </c>
      <c r="AD106" t="inlineStr">
        <is>
          <t>1001-1200</t>
        </is>
      </c>
      <c r="AE106" t="inlineStr">
        <is>
          <t>DE</t>
        </is>
      </c>
      <c r="AF106" t="inlineStr">
        <is>
          <t>Germany</t>
        </is>
      </c>
      <c r="AG106" t="inlineStr">
        <is>
          <t>L</t>
        </is>
      </c>
      <c r="AH106" t="inlineStr">
        <is>
          <t>CO</t>
        </is>
      </c>
      <c r="AI106" t="inlineStr">
        <is>
          <t>VH</t>
        </is>
      </c>
      <c r="AJ106" t="n">
        <v>4</v>
      </c>
      <c r="AK106" t="inlineStr">
        <is>
          <t>A</t>
        </is>
      </c>
      <c r="AL106" t="n">
        <v>14.6</v>
      </c>
      <c r="AM106" t="inlineStr">
        <is>
          <t>594</t>
        </is>
      </c>
      <c r="AN106" t="n">
        <v>3.8</v>
      </c>
      <c r="AO106" t="inlineStr">
        <is>
          <t>601+</t>
        </is>
      </c>
      <c r="AP106" t="n">
        <v>8.4</v>
      </c>
      <c r="AQ106" t="inlineStr">
        <is>
          <t>701+</t>
        </is>
      </c>
      <c r="AR106" t="n">
        <v>8.199999999999999</v>
      </c>
      <c r="AS106" t="inlineStr">
        <is>
          <t>701+</t>
        </is>
      </c>
      <c r="AT106" t="n">
        <v>21.2</v>
      </c>
      <c r="AU106" t="inlineStr">
        <is>
          <t>580</t>
        </is>
      </c>
      <c r="AV106" t="n">
        <v>7.7</v>
      </c>
      <c r="AW106" t="inlineStr">
        <is>
          <t>701+</t>
        </is>
      </c>
      <c r="AX106" t="n">
        <v>32.8</v>
      </c>
      <c r="AY106" t="inlineStr">
        <is>
          <t>437</t>
        </is>
      </c>
      <c r="AZ106" t="n">
        <v>8.1</v>
      </c>
      <c r="BA106" t="inlineStr">
        <is>
          <t>701+</t>
        </is>
      </c>
      <c r="BB106" t="n">
        <v>6.5</v>
      </c>
      <c r="BC106" t="inlineStr">
        <is>
          <t>701+</t>
        </is>
      </c>
      <c r="BD106" t="inlineStr">
        <is>
          <t>-</t>
        </is>
      </c>
      <c r="BE106" t="inlineStr">
        <is>
          <t>251-300</t>
        </is>
      </c>
      <c r="BF106" t="inlineStr">
        <is>
          <t>Germany</t>
        </is>
      </c>
      <c r="BG106" t="n">
        <v>35.2</v>
      </c>
      <c r="BH106" t="inlineStr">
        <is>
          <t>45.4</t>
        </is>
      </c>
      <c r="BI106" t="n">
        <v>46.2</v>
      </c>
      <c r="BJ106" t="n">
        <v>49.9</v>
      </c>
      <c r="BK106" t="inlineStr">
        <is>
          <t>60.9</t>
        </is>
      </c>
      <c r="BL106" t="inlineStr">
        <is>
          <t>-</t>
        </is>
      </c>
      <c r="BM106" t="inlineStr">
        <is>
          <t>21,428</t>
        </is>
      </c>
      <c r="BN106" t="n">
        <v>67.8</v>
      </c>
      <c r="BO106" t="inlineStr">
        <is>
          <t>8%</t>
        </is>
      </c>
      <c r="BP106" t="inlineStr">
        <is>
          <t>57 : 43</t>
        </is>
      </c>
      <c r="BQ106" t="n">
        <v>2016</v>
      </c>
      <c r="BR106" t="inlineStr">
        <is>
          <t>401-500</t>
        </is>
      </c>
      <c r="BS106" t="inlineStr">
        <is>
          <t>29-39</t>
        </is>
      </c>
      <c r="BT106" t="inlineStr"/>
      <c r="BU106" t="n">
        <v>0</v>
      </c>
      <c r="BV106" t="n">
        <v>0</v>
      </c>
      <c r="BW106" t="n">
        <v>11.8</v>
      </c>
      <c r="BX106" t="n">
        <v>8.6</v>
      </c>
      <c r="BY106" t="n">
        <v>24.8</v>
      </c>
      <c r="BZ106" t="n">
        <v>14</v>
      </c>
      <c r="CA106" t="n">
        <v>2015</v>
      </c>
      <c r="CB106" t="inlineStr">
        <is>
          <t>QS+Times+Shanghai</t>
        </is>
      </c>
      <c r="CC106" t="n">
        <v>1100.5</v>
      </c>
      <c r="CD106" t="n">
        <v>975.5</v>
      </c>
      <c r="CE106" t="n">
        <v>601</v>
      </c>
      <c r="CF106" t="n">
        <v>601</v>
      </c>
      <c r="CG106" t="n">
        <v>701</v>
      </c>
      <c r="CH106" t="n">
        <v>701</v>
      </c>
      <c r="CI106" t="n">
        <v>597</v>
      </c>
      <c r="CJ106" t="n">
        <v>701</v>
      </c>
      <c r="CK106" t="n">
        <v>524</v>
      </c>
      <c r="CL106" t="n">
        <v>701</v>
      </c>
      <c r="CM106" t="n">
        <v>701</v>
      </c>
      <c r="CN106" t="n">
        <v>975.5</v>
      </c>
      <c r="CO106" t="n">
        <v>1100.5</v>
      </c>
      <c r="CP106" t="n">
        <v>594</v>
      </c>
      <c r="CQ106" t="n">
        <v>601</v>
      </c>
      <c r="CR106" t="n">
        <v>701</v>
      </c>
      <c r="CS106" t="n">
        <v>701</v>
      </c>
      <c r="CT106" t="n">
        <v>580</v>
      </c>
      <c r="CU106" t="n">
        <v>701</v>
      </c>
      <c r="CV106" t="n">
        <v>437</v>
      </c>
      <c r="CW106" t="n">
        <v>701</v>
      </c>
      <c r="CX106" t="n">
        <v>701</v>
      </c>
      <c r="CY106" t="n">
        <v>275.5</v>
      </c>
      <c r="CZ106" t="n">
        <v>450.5</v>
      </c>
      <c r="DA106" t="n">
        <v>34</v>
      </c>
      <c r="DB106" t="n">
        <v>27.84640119444323</v>
      </c>
      <c r="DC106" t="n">
        <v>26.34536628560594</v>
      </c>
      <c r="DD106" t="n">
        <v>67.8</v>
      </c>
      <c r="DE106" t="inlineStr">
        <is>
          <t>Times (raw ratio)</t>
        </is>
      </c>
      <c r="DF106" t="n">
        <v>8</v>
      </c>
      <c r="DG106" t="inlineStr">
        <is>
          <t>Times (raw %)</t>
        </is>
      </c>
      <c r="DH106" t="n">
        <v>14.4</v>
      </c>
      <c r="DI106" t="n">
        <v>15.14706669046425</v>
      </c>
    </row>
    <row r="107">
      <c r="A107" t="inlineStr">
        <is>
          <t>bilkent university</t>
        </is>
      </c>
      <c r="B107" t="inlineStr">
        <is>
          <t>477</t>
        </is>
      </c>
      <c r="C107" t="inlineStr">
        <is>
          <t>502</t>
        </is>
      </c>
      <c r="D107" t="inlineStr">
        <is>
          <t>Turkey</t>
        </is>
      </c>
      <c r="E107" t="inlineStr">
        <is>
          <t>Asia</t>
        </is>
      </c>
      <c r="F107" t="inlineStr">
        <is>
          <t>M</t>
        </is>
      </c>
      <c r="G107" t="inlineStr">
        <is>
          <t>CO</t>
        </is>
      </c>
      <c r="H107" t="inlineStr">
        <is>
          <t>VH</t>
        </is>
      </c>
      <c r="I107" t="inlineStr">
        <is>
          <t>B</t>
        </is>
      </c>
      <c r="J107" t="n">
        <v>24</v>
      </c>
      <c r="K107" t="inlineStr">
        <is>
          <t>365</t>
        </is>
      </c>
      <c r="L107" t="n">
        <v>52.1</v>
      </c>
      <c r="M107" t="inlineStr">
        <is>
          <t>164</t>
        </is>
      </c>
      <c r="N107" t="n">
        <v>13.3</v>
      </c>
      <c r="O107" t="inlineStr">
        <is>
          <t>701+</t>
        </is>
      </c>
      <c r="P107" t="n">
        <v>15.2</v>
      </c>
      <c r="Q107" t="inlineStr">
        <is>
          <t>632</t>
        </is>
      </c>
      <c r="R107" t="n">
        <v>61.4</v>
      </c>
      <c r="S107" t="inlineStr">
        <is>
          <t>319</t>
        </is>
      </c>
      <c r="T107" t="n">
        <v>3.7</v>
      </c>
      <c r="U107" t="inlineStr">
        <is>
          <t>701+</t>
        </is>
      </c>
      <c r="V107" t="n">
        <v>38.3</v>
      </c>
      <c r="W107" t="inlineStr">
        <is>
          <t>701+</t>
        </is>
      </c>
      <c r="X107" t="n">
        <v>19.3</v>
      </c>
      <c r="Y107" t="inlineStr">
        <is>
          <t>573</t>
        </is>
      </c>
      <c r="Z107" t="n">
        <v>10.6</v>
      </c>
      <c r="AA107" t="inlineStr">
        <is>
          <t>653=</t>
        </is>
      </c>
      <c r="AB107" t="n">
        <v>25.1</v>
      </c>
      <c r="AC107">
        <f>502</f>
        <v/>
      </c>
      <c r="AD107" t="inlineStr">
        <is>
          <t>561-570</t>
        </is>
      </c>
      <c r="AE107" t="inlineStr">
        <is>
          <t>TR</t>
        </is>
      </c>
      <c r="AF107" t="inlineStr">
        <is>
          <t>Turkey</t>
        </is>
      </c>
      <c r="AG107" t="inlineStr">
        <is>
          <t>M</t>
        </is>
      </c>
      <c r="AH107" t="inlineStr">
        <is>
          <t>CO</t>
        </is>
      </c>
      <c r="AI107" t="inlineStr">
        <is>
          <t>VH</t>
        </is>
      </c>
      <c r="AJ107" t="n">
        <v>3</v>
      </c>
      <c r="AK107" t="inlineStr">
        <is>
          <t>B</t>
        </is>
      </c>
      <c r="AL107" t="n">
        <v>22.2</v>
      </c>
      <c r="AM107" t="inlineStr">
        <is>
          <t>396</t>
        </is>
      </c>
      <c r="AN107" t="n">
        <v>44.9</v>
      </c>
      <c r="AO107" t="inlineStr">
        <is>
          <t>196</t>
        </is>
      </c>
      <c r="AP107" t="n">
        <v>17.2</v>
      </c>
      <c r="AQ107" t="inlineStr">
        <is>
          <t>701+</t>
        </is>
      </c>
      <c r="AR107" t="n">
        <v>12.9</v>
      </c>
      <c r="AS107" t="inlineStr">
        <is>
          <t>679</t>
        </is>
      </c>
      <c r="AT107" t="n">
        <v>72</v>
      </c>
      <c r="AU107" t="inlineStr">
        <is>
          <t>264</t>
        </is>
      </c>
      <c r="AV107" t="n">
        <v>5.7</v>
      </c>
      <c r="AW107" t="inlineStr">
        <is>
          <t>701+</t>
        </is>
      </c>
      <c r="AX107" t="n">
        <v>4.1</v>
      </c>
      <c r="AY107" t="inlineStr">
        <is>
          <t>701+</t>
        </is>
      </c>
      <c r="AZ107" t="n">
        <v>14.3</v>
      </c>
      <c r="BA107" t="inlineStr">
        <is>
          <t>588</t>
        </is>
      </c>
      <c r="BB107" t="n">
        <v>14.2</v>
      </c>
      <c r="BC107" t="inlineStr">
        <is>
          <t>621=</t>
        </is>
      </c>
      <c r="BD107" t="inlineStr">
        <is>
          <t>23.1</t>
        </is>
      </c>
      <c r="BE107" t="inlineStr">
        <is>
          <t>351-400</t>
        </is>
      </c>
      <c r="BF107" t="inlineStr">
        <is>
          <t>Turkey</t>
        </is>
      </c>
      <c r="BG107" t="n">
        <v>22.6</v>
      </c>
      <c r="BH107" t="inlineStr">
        <is>
          <t>47.5</t>
        </is>
      </c>
      <c r="BI107" t="n">
        <v>17.5</v>
      </c>
      <c r="BJ107" t="n">
        <v>64.09999999999999</v>
      </c>
      <c r="BK107" t="inlineStr">
        <is>
          <t>30.2</t>
        </is>
      </c>
      <c r="BL107" t="inlineStr">
        <is>
          <t>-</t>
        </is>
      </c>
      <c r="BM107" t="inlineStr"/>
      <c r="BN107" t="inlineStr"/>
      <c r="BO107" t="inlineStr"/>
      <c r="BP107" t="inlineStr"/>
      <c r="BQ107" t="n">
        <v>2016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>
        <is>
          <t>QS+Times</t>
        </is>
      </c>
      <c r="CC107" t="n">
        <v>477</v>
      </c>
      <c r="CD107" t="n">
        <v>502</v>
      </c>
      <c r="CE107" t="n">
        <v>365</v>
      </c>
      <c r="CF107" t="n">
        <v>164</v>
      </c>
      <c r="CG107" t="n">
        <v>701</v>
      </c>
      <c r="CH107" t="n">
        <v>632</v>
      </c>
      <c r="CI107" t="n">
        <v>319</v>
      </c>
      <c r="CJ107" t="n">
        <v>701</v>
      </c>
      <c r="CK107" t="n">
        <v>701</v>
      </c>
      <c r="CL107" t="n">
        <v>573</v>
      </c>
      <c r="CM107" t="n">
        <v>653</v>
      </c>
      <c r="CN107" t="n">
        <v>502</v>
      </c>
      <c r="CO107" t="n">
        <v>565.5</v>
      </c>
      <c r="CP107" t="n">
        <v>396</v>
      </c>
      <c r="CQ107" t="n">
        <v>196</v>
      </c>
      <c r="CR107" t="n">
        <v>701</v>
      </c>
      <c r="CS107" t="n">
        <v>679</v>
      </c>
      <c r="CT107" t="n">
        <v>264</v>
      </c>
      <c r="CU107" t="n">
        <v>701</v>
      </c>
      <c r="CV107" t="n">
        <v>701</v>
      </c>
      <c r="CW107" t="n">
        <v>588</v>
      </c>
      <c r="CX107" t="n">
        <v>621</v>
      </c>
      <c r="CY107" t="n">
        <v>375.5</v>
      </c>
      <c r="CZ107" t="inlineStr"/>
      <c r="DA107" t="inlineStr"/>
      <c r="DB107" t="n">
        <v>56.23087919942816</v>
      </c>
      <c r="DC107" t="n">
        <v>31.35215847190216</v>
      </c>
      <c r="DD107" t="inlineStr"/>
      <c r="DE107" t="inlineStr">
        <is>
          <t>QS (score, not ratio)</t>
        </is>
      </c>
      <c r="DF107" t="inlineStr"/>
      <c r="DG107" t="inlineStr">
        <is>
          <t>QS (score, not %)</t>
        </is>
      </c>
      <c r="DH107" t="n">
        <v>23.1</v>
      </c>
      <c r="DI107" t="n">
        <v>15.19250780437045</v>
      </c>
    </row>
    <row r="108">
      <c r="A108" t="inlineStr">
        <is>
          <t>bina nusantara university (binus)</t>
        </is>
      </c>
      <c r="B108" t="inlineStr">
        <is>
          <t>951-1000</t>
        </is>
      </c>
      <c r="C108" t="inlineStr">
        <is>
          <t>1001-1200</t>
        </is>
      </c>
      <c r="D108" t="inlineStr">
        <is>
          <t>Indonesia</t>
        </is>
      </c>
      <c r="E108" t="inlineStr">
        <is>
          <t>Asia</t>
        </is>
      </c>
      <c r="F108" t="inlineStr">
        <is>
          <t>L</t>
        </is>
      </c>
      <c r="G108" t="inlineStr">
        <is>
          <t>CO</t>
        </is>
      </c>
      <c r="H108" t="inlineStr">
        <is>
          <t>VH</t>
        </is>
      </c>
      <c r="I108" t="inlineStr">
        <is>
          <t>C</t>
        </is>
      </c>
      <c r="J108" t="n">
        <v>12.5</v>
      </c>
      <c r="K108" t="inlineStr">
        <is>
          <t>601+</t>
        </is>
      </c>
      <c r="L108" t="n">
        <v>21.8</v>
      </c>
      <c r="M108" t="inlineStr">
        <is>
          <t>426</t>
        </is>
      </c>
      <c r="N108" t="n">
        <v>19.9</v>
      </c>
      <c r="O108" t="inlineStr">
        <is>
          <t>678</t>
        </is>
      </c>
      <c r="P108" t="n">
        <v>2.1</v>
      </c>
      <c r="Q108" t="inlineStr">
        <is>
          <t>701+</t>
        </is>
      </c>
      <c r="R108" t="n">
        <v>34.7</v>
      </c>
      <c r="S108" t="inlineStr">
        <is>
          <t>463</t>
        </is>
      </c>
      <c r="T108" t="n">
        <v>4.3</v>
      </c>
      <c r="U108" t="inlineStr">
        <is>
          <t>701+</t>
        </is>
      </c>
      <c r="V108" t="n">
        <v>10.7</v>
      </c>
      <c r="W108" t="inlineStr">
        <is>
          <t>701+</t>
        </is>
      </c>
      <c r="X108" t="n">
        <v>12.9</v>
      </c>
      <c r="Y108" t="inlineStr">
        <is>
          <t>701+</t>
        </is>
      </c>
      <c r="Z108" t="n">
        <v>4.1</v>
      </c>
      <c r="AA108" t="inlineStr">
        <is>
          <t>701+</t>
        </is>
      </c>
      <c r="AB108" t="inlineStr"/>
      <c r="AC108" t="inlineStr">
        <is>
          <t>1001-1200</t>
        </is>
      </c>
      <c r="AD108" t="inlineStr">
        <is>
          <t>1001-1200</t>
        </is>
      </c>
      <c r="AE108" t="inlineStr">
        <is>
          <t>ID</t>
        </is>
      </c>
      <c r="AF108" t="inlineStr">
        <is>
          <t>Indonesia</t>
        </is>
      </c>
      <c r="AG108" t="inlineStr">
        <is>
          <t>L</t>
        </is>
      </c>
      <c r="AH108" t="inlineStr">
        <is>
          <t>CO</t>
        </is>
      </c>
      <c r="AI108" t="inlineStr">
        <is>
          <t>VH</t>
        </is>
      </c>
      <c r="AJ108" t="n">
        <v>3</v>
      </c>
      <c r="AK108" t="inlineStr">
        <is>
          <t>C</t>
        </is>
      </c>
      <c r="AL108" t="n">
        <v>11</v>
      </c>
      <c r="AM108" t="inlineStr">
        <is>
          <t>601+</t>
        </is>
      </c>
      <c r="AN108" t="n">
        <v>16.1</v>
      </c>
      <c r="AO108" t="inlineStr">
        <is>
          <t>527</t>
        </is>
      </c>
      <c r="AP108" t="n">
        <v>20.6</v>
      </c>
      <c r="AQ108" t="inlineStr">
        <is>
          <t>655</t>
        </is>
      </c>
      <c r="AR108" t="n">
        <v>1.9</v>
      </c>
      <c r="AS108" t="inlineStr">
        <is>
          <t>701+</t>
        </is>
      </c>
      <c r="AT108" t="n">
        <v>25.6</v>
      </c>
      <c r="AU108" t="inlineStr">
        <is>
          <t>525</t>
        </is>
      </c>
      <c r="AV108" t="n">
        <v>4.5</v>
      </c>
      <c r="AW108" t="inlineStr">
        <is>
          <t>701+</t>
        </is>
      </c>
      <c r="AX108" t="n">
        <v>1</v>
      </c>
      <c r="AY108" t="inlineStr">
        <is>
          <t>701+</t>
        </is>
      </c>
      <c r="AZ108" t="n">
        <v>13.8</v>
      </c>
      <c r="BA108" t="inlineStr">
        <is>
          <t>617</t>
        </is>
      </c>
      <c r="BB108" t="n">
        <v>1.1</v>
      </c>
      <c r="BC108" t="inlineStr">
        <is>
          <t>701+</t>
        </is>
      </c>
      <c r="BD108" t="inlineStr">
        <is>
          <t>-</t>
        </is>
      </c>
      <c r="BE108" t="inlineStr"/>
      <c r="BF108" t="inlineStr">
        <is>
          <t>Not Reported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>
        <is>
          <t>QS</t>
        </is>
      </c>
      <c r="CC108" t="n">
        <v>975.5</v>
      </c>
      <c r="CD108" t="n">
        <v>1100.5</v>
      </c>
      <c r="CE108" t="n">
        <v>601</v>
      </c>
      <c r="CF108" t="n">
        <v>426</v>
      </c>
      <c r="CG108" t="n">
        <v>678</v>
      </c>
      <c r="CH108" t="n">
        <v>701</v>
      </c>
      <c r="CI108" t="n">
        <v>463</v>
      </c>
      <c r="CJ108" t="n">
        <v>701</v>
      </c>
      <c r="CK108" t="n">
        <v>701</v>
      </c>
      <c r="CL108" t="n">
        <v>701</v>
      </c>
      <c r="CM108" t="n">
        <v>701</v>
      </c>
      <c r="CN108" t="n">
        <v>1100.5</v>
      </c>
      <c r="CO108" t="n">
        <v>1100.5</v>
      </c>
      <c r="CP108" t="n">
        <v>601</v>
      </c>
      <c r="CQ108" t="n">
        <v>527</v>
      </c>
      <c r="CR108" t="n">
        <v>655</v>
      </c>
      <c r="CS108" t="n">
        <v>701</v>
      </c>
      <c r="CT108" t="n">
        <v>525</v>
      </c>
      <c r="CU108" t="n">
        <v>701</v>
      </c>
      <c r="CV108" t="n">
        <v>701</v>
      </c>
      <c r="CW108" t="n">
        <v>617</v>
      </c>
      <c r="CX108" t="n">
        <v>701</v>
      </c>
      <c r="CY108" t="inlineStr"/>
      <c r="CZ108" t="inlineStr"/>
      <c r="DA108" t="inlineStr"/>
      <c r="DB108" t="n">
        <v>30.39285714285714</v>
      </c>
      <c r="DC108" t="n">
        <v>2.1</v>
      </c>
      <c r="DD108" t="inlineStr"/>
      <c r="DE108" t="inlineStr">
        <is>
          <t>QS (score, not ratio)</t>
        </is>
      </c>
      <c r="DF108" t="inlineStr"/>
      <c r="DG108" t="inlineStr">
        <is>
          <t>QS (score, not %)</t>
        </is>
      </c>
      <c r="DH108" t="n">
        <v>11.75</v>
      </c>
      <c r="DI108" t="inlineStr"/>
    </row>
    <row r="109">
      <c r="A109" t="inlineStr">
        <is>
          <t>binghamton university, state university of new york</t>
        </is>
      </c>
      <c r="B109" t="inlineStr"/>
      <c r="C109" t="inlineStr"/>
      <c r="D109" t="inlineStr">
        <is>
          <t>Not Reported</t>
        </is>
      </c>
      <c r="E109" t="inlineStr">
        <is>
          <t>Not Reported</t>
        </is>
      </c>
      <c r="F109" t="inlineStr">
        <is>
          <t>Not Reported</t>
        </is>
      </c>
      <c r="G109" t="inlineStr">
        <is>
          <t>Not Reported</t>
        </is>
      </c>
      <c r="H109" t="inlineStr"/>
      <c r="I109" t="inlineStr">
        <is>
          <t>Not Reported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Not Reported</t>
        </is>
      </c>
      <c r="AF109" t="inlineStr">
        <is>
          <t>Not Reported</t>
        </is>
      </c>
      <c r="AG109" t="inlineStr">
        <is>
          <t>Not Reported</t>
        </is>
      </c>
      <c r="AH109" t="inlineStr">
        <is>
          <t>Not Reported</t>
        </is>
      </c>
      <c r="AI109" t="inlineStr"/>
      <c r="AJ109" t="inlineStr"/>
      <c r="AK109" t="inlineStr">
        <is>
          <t>Not Reported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351-400</t>
        </is>
      </c>
      <c r="BF109" t="inlineStr">
        <is>
          <t>United States of America</t>
        </is>
      </c>
      <c r="BG109" t="n">
        <v>22.7</v>
      </c>
      <c r="BH109" t="inlineStr">
        <is>
          <t>53.6</t>
        </is>
      </c>
      <c r="BI109" t="n">
        <v>17.4</v>
      </c>
      <c r="BJ109" t="n">
        <v>62</v>
      </c>
      <c r="BK109" t="inlineStr">
        <is>
          <t>34.0</t>
        </is>
      </c>
      <c r="BL109" t="inlineStr">
        <is>
          <t>-</t>
        </is>
      </c>
      <c r="BM109" t="inlineStr">
        <is>
          <t>15,799</t>
        </is>
      </c>
      <c r="BN109" t="n">
        <v>23.3</v>
      </c>
      <c r="BO109" t="inlineStr">
        <is>
          <t>14%</t>
        </is>
      </c>
      <c r="BP109" t="inlineStr">
        <is>
          <t>48 : 52</t>
        </is>
      </c>
      <c r="BQ109" t="n">
        <v>2016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>Times</t>
        </is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n">
        <v>375.5</v>
      </c>
      <c r="CZ109" t="inlineStr"/>
      <c r="DA109" t="inlineStr"/>
      <c r="DB109" t="n">
        <v>46.46175839885633</v>
      </c>
      <c r="DC109" t="n">
        <v>38.31345553509966</v>
      </c>
      <c r="DD109" t="n">
        <v>23.3</v>
      </c>
      <c r="DE109" t="inlineStr">
        <is>
          <t>Times (raw ratio)</t>
        </is>
      </c>
      <c r="DF109" t="n">
        <v>14</v>
      </c>
      <c r="DG109" t="inlineStr">
        <is>
          <t>Times (raw %)</t>
        </is>
      </c>
      <c r="DH109" t="inlineStr"/>
      <c r="DI109" t="n">
        <v>15.08844953173777</v>
      </c>
    </row>
    <row r="110">
      <c r="A110" t="inlineStr">
        <is>
          <t>binghamton university suny</t>
        </is>
      </c>
      <c r="B110" t="inlineStr">
        <is>
          <t>1001-1200</t>
        </is>
      </c>
      <c r="C110" t="inlineStr">
        <is>
          <t>1001-1200</t>
        </is>
      </c>
      <c r="D110" t="inlineStr">
        <is>
          <t>United States</t>
        </is>
      </c>
      <c r="E110" t="inlineStr">
        <is>
          <t>Americas</t>
        </is>
      </c>
      <c r="F110" t="inlineStr">
        <is>
          <t>L</t>
        </is>
      </c>
      <c r="G110" t="inlineStr">
        <is>
          <t>CO</t>
        </is>
      </c>
      <c r="H110" t="inlineStr">
        <is>
          <t>VH</t>
        </is>
      </c>
      <c r="I110" t="inlineStr">
        <is>
          <t>A</t>
        </is>
      </c>
      <c r="J110" t="n">
        <v>7</v>
      </c>
      <c r="K110" t="inlineStr">
        <is>
          <t>601+</t>
        </is>
      </c>
      <c r="L110" t="n">
        <v>5.1</v>
      </c>
      <c r="M110" t="inlineStr">
        <is>
          <t>601+</t>
        </is>
      </c>
      <c r="N110" t="n">
        <v>5.7</v>
      </c>
      <c r="O110" t="inlineStr">
        <is>
          <t>701+</t>
        </is>
      </c>
      <c r="P110" t="n">
        <v>15.8</v>
      </c>
      <c r="Q110" t="inlineStr">
        <is>
          <t>624</t>
        </is>
      </c>
      <c r="R110" t="n">
        <v>10.8</v>
      </c>
      <c r="S110" t="inlineStr">
        <is>
          <t>701+</t>
        </is>
      </c>
      <c r="T110" t="n">
        <v>10.3</v>
      </c>
      <c r="U110" t="inlineStr">
        <is>
          <t>701+</t>
        </is>
      </c>
      <c r="V110" t="n">
        <v>44.2</v>
      </c>
      <c r="W110" t="inlineStr">
        <is>
          <t>701+</t>
        </is>
      </c>
      <c r="X110" t="n">
        <v>3.9</v>
      </c>
      <c r="Y110" t="inlineStr">
        <is>
          <t>701+</t>
        </is>
      </c>
      <c r="Z110" t="n">
        <v>3.1</v>
      </c>
      <c r="AA110" t="inlineStr">
        <is>
          <t>701+</t>
        </is>
      </c>
      <c r="AB110" t="inlineStr"/>
      <c r="AC110" t="inlineStr">
        <is>
          <t>1001-1200</t>
        </is>
      </c>
      <c r="AD110" t="inlineStr">
        <is>
          <t>1001-1200</t>
        </is>
      </c>
      <c r="AE110" t="inlineStr">
        <is>
          <t>US</t>
        </is>
      </c>
      <c r="AF110" t="inlineStr">
        <is>
          <t>United States</t>
        </is>
      </c>
      <c r="AG110" t="inlineStr">
        <is>
          <t>L</t>
        </is>
      </c>
      <c r="AH110" t="inlineStr">
        <is>
          <t>CO</t>
        </is>
      </c>
      <c r="AI110" t="inlineStr">
        <is>
          <t>VH</t>
        </is>
      </c>
      <c r="AJ110" t="n">
        <v>4</v>
      </c>
      <c r="AK110" t="inlineStr">
        <is>
          <t>A</t>
        </is>
      </c>
      <c r="AL110" t="n">
        <v>6.8</v>
      </c>
      <c r="AM110" t="inlineStr">
        <is>
          <t>601+</t>
        </is>
      </c>
      <c r="AN110" t="n">
        <v>4.8</v>
      </c>
      <c r="AO110" t="inlineStr">
        <is>
          <t>601+</t>
        </is>
      </c>
      <c r="AP110" t="n">
        <v>6.2</v>
      </c>
      <c r="AQ110" t="inlineStr">
        <is>
          <t>701+</t>
        </is>
      </c>
      <c r="AR110" t="n">
        <v>16.9</v>
      </c>
      <c r="AS110" t="inlineStr">
        <is>
          <t>604</t>
        </is>
      </c>
      <c r="AT110" t="n">
        <v>8</v>
      </c>
      <c r="AU110" t="inlineStr">
        <is>
          <t>701+</t>
        </is>
      </c>
      <c r="AV110" t="n">
        <v>9.9</v>
      </c>
      <c r="AW110" t="inlineStr">
        <is>
          <t>701+</t>
        </is>
      </c>
      <c r="AX110" t="n">
        <v>1.6</v>
      </c>
      <c r="AY110" t="inlineStr">
        <is>
          <t>701+</t>
        </is>
      </c>
      <c r="AZ110" t="n">
        <v>10.8</v>
      </c>
      <c r="BA110" t="inlineStr">
        <is>
          <t>701+</t>
        </is>
      </c>
      <c r="BB110" t="n">
        <v>3.9</v>
      </c>
      <c r="BC110" t="inlineStr">
        <is>
          <t>701+</t>
        </is>
      </c>
      <c r="BD110" t="inlineStr">
        <is>
          <t>-</t>
        </is>
      </c>
      <c r="BE110" t="inlineStr"/>
      <c r="BF110" t="inlineStr">
        <is>
          <t>Not Reported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>
        <is>
          <t>QS</t>
        </is>
      </c>
      <c r="CC110" t="n">
        <v>1100.5</v>
      </c>
      <c r="CD110" t="n">
        <v>1100.5</v>
      </c>
      <c r="CE110" t="n">
        <v>601</v>
      </c>
      <c r="CF110" t="n">
        <v>601</v>
      </c>
      <c r="CG110" t="n">
        <v>701</v>
      </c>
      <c r="CH110" t="n">
        <v>624</v>
      </c>
      <c r="CI110" t="n">
        <v>701</v>
      </c>
      <c r="CJ110" t="n">
        <v>701</v>
      </c>
      <c r="CK110" t="n">
        <v>701</v>
      </c>
      <c r="CL110" t="n">
        <v>701</v>
      </c>
      <c r="CM110" t="n">
        <v>701</v>
      </c>
      <c r="CN110" t="n">
        <v>1100.5</v>
      </c>
      <c r="CO110" t="n">
        <v>1100.5</v>
      </c>
      <c r="CP110" t="n">
        <v>601</v>
      </c>
      <c r="CQ110" t="n">
        <v>601</v>
      </c>
      <c r="CR110" t="n">
        <v>701</v>
      </c>
      <c r="CS110" t="n">
        <v>604</v>
      </c>
      <c r="CT110" t="n">
        <v>701</v>
      </c>
      <c r="CU110" t="n">
        <v>701</v>
      </c>
      <c r="CV110" t="n">
        <v>701</v>
      </c>
      <c r="CW110" t="n">
        <v>701</v>
      </c>
      <c r="CX110" t="n">
        <v>701</v>
      </c>
      <c r="CY110" t="inlineStr"/>
      <c r="CZ110" t="inlineStr"/>
      <c r="DA110" t="inlineStr"/>
      <c r="DB110" t="n">
        <v>21.46428571428571</v>
      </c>
      <c r="DC110" t="n">
        <v>15.8</v>
      </c>
      <c r="DD110" t="inlineStr"/>
      <c r="DE110" t="inlineStr">
        <is>
          <t>QS (score, not ratio)</t>
        </is>
      </c>
      <c r="DF110" t="inlineStr"/>
      <c r="DG110" t="inlineStr">
        <is>
          <t>QS (score, not %)</t>
        </is>
      </c>
      <c r="DH110" t="n">
        <v>6.9</v>
      </c>
      <c r="DI110" t="inlineStr"/>
    </row>
    <row r="111">
      <c r="A111" t="inlineStr">
        <is>
          <t>birkbeck, university of london</t>
        </is>
      </c>
      <c r="B111" t="inlineStr">
        <is>
          <t>408</t>
        </is>
      </c>
      <c r="C111" t="inlineStr">
        <is>
          <t>374</t>
        </is>
      </c>
      <c r="D111" t="inlineStr">
        <is>
          <t>United Kingdom</t>
        </is>
      </c>
      <c r="E111" t="inlineStr">
        <is>
          <t>Europe</t>
        </is>
      </c>
      <c r="F111" t="inlineStr">
        <is>
          <t>M</t>
        </is>
      </c>
      <c r="G111" t="inlineStr">
        <is>
          <t>CO</t>
        </is>
      </c>
      <c r="H111" t="inlineStr">
        <is>
          <t>VH</t>
        </is>
      </c>
      <c r="I111" t="inlineStr">
        <is>
          <t>A</t>
        </is>
      </c>
      <c r="J111" t="n">
        <v>10</v>
      </c>
      <c r="K111" t="inlineStr">
        <is>
          <t>601+</t>
        </is>
      </c>
      <c r="L111" t="n">
        <v>3.6</v>
      </c>
      <c r="M111" t="inlineStr">
        <is>
          <t>601+</t>
        </is>
      </c>
      <c r="N111" t="n">
        <v>15.6</v>
      </c>
      <c r="O111" t="inlineStr">
        <is>
          <t>701+</t>
        </is>
      </c>
      <c r="P111" t="n">
        <v>57.1</v>
      </c>
      <c r="Q111" t="inlineStr">
        <is>
          <t>218</t>
        </is>
      </c>
      <c r="R111" t="n">
        <v>97.7</v>
      </c>
      <c r="S111" t="inlineStr">
        <is>
          <t>123</t>
        </is>
      </c>
      <c r="T111" t="n">
        <v>99.5</v>
      </c>
      <c r="U111" t="inlineStr">
        <is>
          <t>46</t>
        </is>
      </c>
      <c r="V111" t="n">
        <v>55.5</v>
      </c>
      <c r="W111" t="inlineStr">
        <is>
          <t>686</t>
        </is>
      </c>
      <c r="X111" t="n">
        <v>8.800000000000001</v>
      </c>
      <c r="Y111" t="inlineStr">
        <is>
          <t>701+</t>
        </is>
      </c>
      <c r="Z111" t="n">
        <v>7.7</v>
      </c>
      <c r="AA111" t="inlineStr">
        <is>
          <t>701+</t>
        </is>
      </c>
      <c r="AB111" t="n">
        <v>29.1</v>
      </c>
      <c r="AC111" t="inlineStr">
        <is>
          <t>374</t>
        </is>
      </c>
      <c r="AD111" t="inlineStr">
        <is>
          <t>343=</t>
        </is>
      </c>
      <c r="AE111" t="inlineStr">
        <is>
          <t>UK</t>
        </is>
      </c>
      <c r="AF111" t="inlineStr">
        <is>
          <t>United Kingdom</t>
        </is>
      </c>
      <c r="AG111" t="inlineStr">
        <is>
          <t>M</t>
        </is>
      </c>
      <c r="AH111" t="inlineStr">
        <is>
          <t>FO</t>
        </is>
      </c>
      <c r="AI111" t="inlineStr">
        <is>
          <t>VH</t>
        </is>
      </c>
      <c r="AJ111" t="n">
        <v>5</v>
      </c>
      <c r="AK111" t="inlineStr">
        <is>
          <t>A</t>
        </is>
      </c>
      <c r="AL111" t="n">
        <v>10.8</v>
      </c>
      <c r="AM111" t="inlineStr">
        <is>
          <t>601+</t>
        </is>
      </c>
      <c r="AN111" t="n">
        <v>3.5</v>
      </c>
      <c r="AO111" t="inlineStr">
        <is>
          <t>601+</t>
        </is>
      </c>
      <c r="AP111" t="n">
        <v>14.1</v>
      </c>
      <c r="AQ111" t="inlineStr">
        <is>
          <t>701+</t>
        </is>
      </c>
      <c r="AR111" t="n">
        <v>65.09999999999999</v>
      </c>
      <c r="AS111" t="inlineStr">
        <is>
          <t>172</t>
        </is>
      </c>
      <c r="AT111" t="n">
        <v>97.5</v>
      </c>
      <c r="AU111" t="inlineStr">
        <is>
          <t>123</t>
        </is>
      </c>
      <c r="AV111" t="n">
        <v>98</v>
      </c>
      <c r="AW111" t="inlineStr">
        <is>
          <t>62</t>
        </is>
      </c>
      <c r="AX111" t="n">
        <v>9.1</v>
      </c>
      <c r="AY111" t="inlineStr">
        <is>
          <t>692</t>
        </is>
      </c>
      <c r="AZ111" t="n">
        <v>12.3</v>
      </c>
      <c r="BA111" t="inlineStr">
        <is>
          <t>701+</t>
        </is>
      </c>
      <c r="BB111" t="n">
        <v>12</v>
      </c>
      <c r="BC111" t="inlineStr">
        <is>
          <t>642=</t>
        </is>
      </c>
      <c r="BD111" t="inlineStr">
        <is>
          <t>29.7</t>
        </is>
      </c>
      <c r="BE111" t="inlineStr">
        <is>
          <t>201-250</t>
        </is>
      </c>
      <c r="BF111" t="inlineStr">
        <is>
          <t>United Kingdom</t>
        </is>
      </c>
      <c r="BG111" t="n">
        <v>33.5</v>
      </c>
      <c r="BH111" t="inlineStr">
        <is>
          <t>89.9</t>
        </is>
      </c>
      <c r="BI111" t="n">
        <v>35.1</v>
      </c>
      <c r="BJ111" t="n">
        <v>66.3</v>
      </c>
      <c r="BK111" t="inlineStr">
        <is>
          <t>28.5</t>
        </is>
      </c>
      <c r="BL111" t="inlineStr">
        <is>
          <t>-</t>
        </is>
      </c>
      <c r="BM111" t="inlineStr">
        <is>
          <t>9,454</t>
        </is>
      </c>
      <c r="BN111" t="n">
        <v>17.2</v>
      </c>
      <c r="BO111" t="inlineStr">
        <is>
          <t>38%</t>
        </is>
      </c>
      <c r="BP111" t="inlineStr">
        <is>
          <t>55 : 45</t>
        </is>
      </c>
      <c r="BQ111" t="n">
        <v>2016</v>
      </c>
      <c r="BR111" t="inlineStr">
        <is>
          <t>403-510</t>
        </is>
      </c>
      <c r="BS111" t="inlineStr">
        <is>
          <t>38-42</t>
        </is>
      </c>
      <c r="BT111" t="inlineStr"/>
      <c r="BU111" t="n">
        <v>0</v>
      </c>
      <c r="BV111" t="n">
        <v>0</v>
      </c>
      <c r="BW111" t="n">
        <v>7.4</v>
      </c>
      <c r="BX111" t="n">
        <v>5.2</v>
      </c>
      <c r="BY111" t="n">
        <v>18.7</v>
      </c>
      <c r="BZ111" t="n">
        <v>21.3</v>
      </c>
      <c r="CA111" t="n">
        <v>2007</v>
      </c>
      <c r="CB111" t="inlineStr">
        <is>
          <t>QS+Times+Shanghai</t>
        </is>
      </c>
      <c r="CC111" t="n">
        <v>408</v>
      </c>
      <c r="CD111" t="n">
        <v>374</v>
      </c>
      <c r="CE111" t="n">
        <v>601</v>
      </c>
      <c r="CF111" t="n">
        <v>601</v>
      </c>
      <c r="CG111" t="n">
        <v>701</v>
      </c>
      <c r="CH111" t="n">
        <v>218</v>
      </c>
      <c r="CI111" t="n">
        <v>123</v>
      </c>
      <c r="CJ111" t="n">
        <v>46</v>
      </c>
      <c r="CK111" t="n">
        <v>686</v>
      </c>
      <c r="CL111" t="n">
        <v>701</v>
      </c>
      <c r="CM111" t="n">
        <v>701</v>
      </c>
      <c r="CN111" t="n">
        <v>374</v>
      </c>
      <c r="CO111" t="n">
        <v>343</v>
      </c>
      <c r="CP111" t="n">
        <v>601</v>
      </c>
      <c r="CQ111" t="n">
        <v>601</v>
      </c>
      <c r="CR111" t="n">
        <v>701</v>
      </c>
      <c r="CS111" t="n">
        <v>172</v>
      </c>
      <c r="CT111" t="n">
        <v>123</v>
      </c>
      <c r="CU111" t="n">
        <v>62</v>
      </c>
      <c r="CV111" t="n">
        <v>692</v>
      </c>
      <c r="CW111" t="n">
        <v>701</v>
      </c>
      <c r="CX111" t="n">
        <v>642</v>
      </c>
      <c r="CY111" t="n">
        <v>225.5</v>
      </c>
      <c r="CZ111" t="n">
        <v>456.5</v>
      </c>
      <c r="DA111" t="n">
        <v>40</v>
      </c>
      <c r="DB111" t="n">
        <v>46.2780727730692</v>
      </c>
      <c r="DC111" t="n">
        <v>35.23903733493243</v>
      </c>
      <c r="DD111" t="n">
        <v>17.2</v>
      </c>
      <c r="DE111" t="inlineStr">
        <is>
          <t>Times (raw ratio)</t>
        </is>
      </c>
      <c r="DF111" t="n">
        <v>38</v>
      </c>
      <c r="DG111" t="inlineStr">
        <is>
          <t>Times (raw %)</t>
        </is>
      </c>
      <c r="DH111" t="n">
        <v>10.4</v>
      </c>
      <c r="DI111" t="n">
        <v>10.64089968311057</v>
      </c>
    </row>
    <row r="112">
      <c r="A112" t="inlineStr">
        <is>
          <t>birla institute of technology and science, pilani</t>
        </is>
      </c>
      <c r="B112" t="inlineStr">
        <is>
          <t>801-850</t>
        </is>
      </c>
      <c r="C112" t="inlineStr">
        <is>
          <t>951-1000</t>
        </is>
      </c>
      <c r="D112" t="inlineStr">
        <is>
          <t>India</t>
        </is>
      </c>
      <c r="E112" t="inlineStr">
        <is>
          <t>Asia</t>
        </is>
      </c>
      <c r="F112" t="inlineStr">
        <is>
          <t>L</t>
        </is>
      </c>
      <c r="G112" t="inlineStr">
        <is>
          <t>CO</t>
        </is>
      </c>
      <c r="H112" t="inlineStr">
        <is>
          <t>VH</t>
        </is>
      </c>
      <c r="I112" t="inlineStr">
        <is>
          <t>B</t>
        </is>
      </c>
      <c r="J112" t="n">
        <v>11</v>
      </c>
      <c r="K112" t="inlineStr">
        <is>
          <t>601+</t>
        </is>
      </c>
      <c r="L112" t="n">
        <v>19.7</v>
      </c>
      <c r="M112" t="inlineStr">
        <is>
          <t>459</t>
        </is>
      </c>
      <c r="N112" t="n">
        <v>8</v>
      </c>
      <c r="O112" t="inlineStr">
        <is>
          <t>701+</t>
        </is>
      </c>
      <c r="P112" t="n">
        <v>20.4</v>
      </c>
      <c r="Q112" t="inlineStr">
        <is>
          <t>552</t>
        </is>
      </c>
      <c r="R112" t="n">
        <v>2.2</v>
      </c>
      <c r="S112" t="inlineStr">
        <is>
          <t>701+</t>
        </is>
      </c>
      <c r="T112" t="n">
        <v>2.5</v>
      </c>
      <c r="U112" t="inlineStr">
        <is>
          <t>701+</t>
        </is>
      </c>
      <c r="V112" t="n">
        <v>37.6</v>
      </c>
      <c r="W112" t="inlineStr">
        <is>
          <t>701+</t>
        </is>
      </c>
      <c r="X112" t="n">
        <v>25.4</v>
      </c>
      <c r="Y112" t="inlineStr">
        <is>
          <t>461</t>
        </is>
      </c>
      <c r="Z112" t="n">
        <v>30.4</v>
      </c>
      <c r="AA112" t="inlineStr">
        <is>
          <t>442</t>
        </is>
      </c>
      <c r="AB112" t="inlineStr"/>
      <c r="AC112" t="inlineStr">
        <is>
          <t>951-1000</t>
        </is>
      </c>
      <c r="AD112" t="inlineStr">
        <is>
          <t>1001-1200</t>
        </is>
      </c>
      <c r="AE112" t="inlineStr">
        <is>
          <t>IN</t>
        </is>
      </c>
      <c r="AF112" t="inlineStr">
        <is>
          <t>India</t>
        </is>
      </c>
      <c r="AG112" t="inlineStr">
        <is>
          <t>L</t>
        </is>
      </c>
      <c r="AH112" t="inlineStr">
        <is>
          <t>CO</t>
        </is>
      </c>
      <c r="AI112" t="inlineStr">
        <is>
          <t>VH</t>
        </is>
      </c>
      <c r="AJ112" t="n">
        <v>5</v>
      </c>
      <c r="AK112" t="inlineStr">
        <is>
          <t>B</t>
        </is>
      </c>
      <c r="AL112" t="n">
        <v>9.1</v>
      </c>
      <c r="AM112" t="inlineStr">
        <is>
          <t>601+</t>
        </is>
      </c>
      <c r="AN112" t="n">
        <v>14.4</v>
      </c>
      <c r="AO112" t="inlineStr">
        <is>
          <t>571</t>
        </is>
      </c>
      <c r="AP112" t="n">
        <v>7.3</v>
      </c>
      <c r="AQ112" t="inlineStr">
        <is>
          <t>701+</t>
        </is>
      </c>
      <c r="AR112" t="n">
        <v>17.3</v>
      </c>
      <c r="AS112" t="inlineStr">
        <is>
          <t>596</t>
        </is>
      </c>
      <c r="AT112" t="n">
        <v>1.8</v>
      </c>
      <c r="AU112" t="inlineStr">
        <is>
          <t>701+</t>
        </is>
      </c>
      <c r="AV112" t="n">
        <v>2.6</v>
      </c>
      <c r="AW112" t="inlineStr">
        <is>
          <t>701+</t>
        </is>
      </c>
      <c r="AX112" t="n">
        <v>2.2</v>
      </c>
      <c r="AY112" t="inlineStr">
        <is>
          <t>701+</t>
        </is>
      </c>
      <c r="AZ112" t="n">
        <v>24</v>
      </c>
      <c r="BA112" t="inlineStr">
        <is>
          <t>352</t>
        </is>
      </c>
      <c r="BB112" t="n">
        <v>7.9</v>
      </c>
      <c r="BC112" t="inlineStr">
        <is>
          <t>701+</t>
        </is>
      </c>
      <c r="BD112" t="inlineStr">
        <is>
          <t>-</t>
        </is>
      </c>
      <c r="BE112" t="inlineStr">
        <is>
          <t>601-800</t>
        </is>
      </c>
      <c r="BF112" t="inlineStr">
        <is>
          <t>India</t>
        </is>
      </c>
      <c r="BG112" t="n">
        <v>18.3</v>
      </c>
      <c r="BH112" t="inlineStr">
        <is>
          <t>13.7</t>
        </is>
      </c>
      <c r="BI112" t="n">
        <v>8.300000000000001</v>
      </c>
      <c r="BJ112" t="n">
        <v>17.4</v>
      </c>
      <c r="BK112" t="inlineStr">
        <is>
          <t>29.6</t>
        </is>
      </c>
      <c r="BL112" t="inlineStr">
        <is>
          <t>-</t>
        </is>
      </c>
      <c r="BM112" t="inlineStr">
        <is>
          <t>11,837</t>
        </is>
      </c>
      <c r="BN112" t="n">
        <v>19.5</v>
      </c>
      <c r="BO112" t="inlineStr">
        <is>
          <t>0%</t>
        </is>
      </c>
      <c r="BP112" t="inlineStr">
        <is>
          <t>22 : 78</t>
        </is>
      </c>
      <c r="BQ112" t="n">
        <v>2016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>
        <is>
          <t>QS+Times</t>
        </is>
      </c>
      <c r="CC112" t="n">
        <v>825.5</v>
      </c>
      <c r="CD112" t="n">
        <v>975.5</v>
      </c>
      <c r="CE112" t="n">
        <v>601</v>
      </c>
      <c r="CF112" t="n">
        <v>459</v>
      </c>
      <c r="CG112" t="n">
        <v>701</v>
      </c>
      <c r="CH112" t="n">
        <v>552</v>
      </c>
      <c r="CI112" t="n">
        <v>701</v>
      </c>
      <c r="CJ112" t="n">
        <v>701</v>
      </c>
      <c r="CK112" t="n">
        <v>701</v>
      </c>
      <c r="CL112" t="n">
        <v>461</v>
      </c>
      <c r="CM112" t="n">
        <v>442</v>
      </c>
      <c r="CN112" t="n">
        <v>975.5</v>
      </c>
      <c r="CO112" t="n">
        <v>1100.5</v>
      </c>
      <c r="CP112" t="n">
        <v>601</v>
      </c>
      <c r="CQ112" t="n">
        <v>571</v>
      </c>
      <c r="CR112" t="n">
        <v>701</v>
      </c>
      <c r="CS112" t="n">
        <v>596</v>
      </c>
      <c r="CT112" t="n">
        <v>701</v>
      </c>
      <c r="CU112" t="n">
        <v>701</v>
      </c>
      <c r="CV112" t="n">
        <v>701</v>
      </c>
      <c r="CW112" t="n">
        <v>352</v>
      </c>
      <c r="CX112" t="n">
        <v>701</v>
      </c>
      <c r="CY112" t="n">
        <v>700.5</v>
      </c>
      <c r="CZ112" t="inlineStr"/>
      <c r="DA112" t="inlineStr"/>
      <c r="DB112" t="n">
        <v>20.55357142857143</v>
      </c>
      <c r="DC112" t="n">
        <v>14.13863595192255</v>
      </c>
      <c r="DD112" t="n">
        <v>19.5</v>
      </c>
      <c r="DE112" t="inlineStr">
        <is>
          <t>Times (raw ratio)</t>
        </is>
      </c>
      <c r="DF112" t="n">
        <v>0</v>
      </c>
      <c r="DG112" t="inlineStr">
        <is>
          <t>Times (raw %)</t>
        </is>
      </c>
      <c r="DH112" t="n">
        <v>10.05</v>
      </c>
      <c r="DI112" t="n">
        <v>5.619146722164412</v>
      </c>
    </row>
    <row r="113">
      <c r="A113" t="inlineStr">
        <is>
          <t>birmingham city university</t>
        </is>
      </c>
      <c r="B113" t="inlineStr">
        <is>
          <t>1001-1200</t>
        </is>
      </c>
      <c r="C113" t="inlineStr">
        <is>
          <t>1001-1200</t>
        </is>
      </c>
      <c r="D113" t="inlineStr">
        <is>
          <t>United Kingdom</t>
        </is>
      </c>
      <c r="E113" t="inlineStr">
        <is>
          <t>Europe</t>
        </is>
      </c>
      <c r="F113" t="inlineStr">
        <is>
          <t>L</t>
        </is>
      </c>
      <c r="G113" t="inlineStr">
        <is>
          <t>CO</t>
        </is>
      </c>
      <c r="H113" t="inlineStr">
        <is>
          <t>HI</t>
        </is>
      </c>
      <c r="I113" t="inlineStr">
        <is>
          <t>A</t>
        </is>
      </c>
      <c r="J113" t="n">
        <v>6.2</v>
      </c>
      <c r="K113" t="inlineStr">
        <is>
          <t>601+</t>
        </is>
      </c>
      <c r="L113" t="n">
        <v>4.4</v>
      </c>
      <c r="M113" t="inlineStr">
        <is>
          <t>601+</t>
        </is>
      </c>
      <c r="N113" t="n">
        <v>7.3</v>
      </c>
      <c r="O113" t="inlineStr">
        <is>
          <t>701+</t>
        </is>
      </c>
      <c r="P113" t="n">
        <v>3.2</v>
      </c>
      <c r="Q113" t="inlineStr">
        <is>
          <t>701+</t>
        </is>
      </c>
      <c r="R113" t="n">
        <v>42</v>
      </c>
      <c r="S113" t="inlineStr">
        <is>
          <t>409</t>
        </is>
      </c>
      <c r="T113" t="n">
        <v>73.8</v>
      </c>
      <c r="U113" t="inlineStr">
        <is>
          <t>195</t>
        </is>
      </c>
      <c r="V113" t="n">
        <v>27.2</v>
      </c>
      <c r="W113" t="inlineStr">
        <is>
          <t>701+</t>
        </is>
      </c>
      <c r="X113" t="n">
        <v>6.5</v>
      </c>
      <c r="Y113" t="inlineStr">
        <is>
          <t>701+</t>
        </is>
      </c>
      <c r="Z113" t="n">
        <v>1.4</v>
      </c>
      <c r="AA113" t="inlineStr">
        <is>
          <t>701+</t>
        </is>
      </c>
      <c r="AB113" t="inlineStr"/>
      <c r="AC113" t="inlineStr">
        <is>
          <t>1001-1200</t>
        </is>
      </c>
      <c r="AD113" t="inlineStr">
        <is>
          <t>1001-1200</t>
        </is>
      </c>
      <c r="AE113" t="inlineStr">
        <is>
          <t>UK</t>
        </is>
      </c>
      <c r="AF113" t="inlineStr">
        <is>
          <t>United Kingdom</t>
        </is>
      </c>
      <c r="AG113" t="inlineStr">
        <is>
          <t>L</t>
        </is>
      </c>
      <c r="AH113" t="inlineStr">
        <is>
          <t>CO</t>
        </is>
      </c>
      <c r="AI113" t="inlineStr">
        <is>
          <t>HI</t>
        </is>
      </c>
      <c r="AJ113" t="n">
        <v>3</v>
      </c>
      <c r="AK113" t="inlineStr">
        <is>
          <t>A</t>
        </is>
      </c>
      <c r="AL113" t="n">
        <v>5.8</v>
      </c>
      <c r="AM113" t="inlineStr">
        <is>
          <t>601+</t>
        </is>
      </c>
      <c r="AN113" t="n">
        <v>4.6</v>
      </c>
      <c r="AO113" t="inlineStr">
        <is>
          <t>601+</t>
        </is>
      </c>
      <c r="AP113" t="n">
        <v>7.6</v>
      </c>
      <c r="AQ113" t="inlineStr">
        <is>
          <t>701+</t>
        </is>
      </c>
      <c r="AR113" t="n">
        <v>3.1</v>
      </c>
      <c r="AS113" t="inlineStr">
        <is>
          <t>701+</t>
        </is>
      </c>
      <c r="AT113" t="n">
        <v>43.5</v>
      </c>
      <c r="AU113" t="inlineStr">
        <is>
          <t>385</t>
        </is>
      </c>
      <c r="AV113" t="n">
        <v>76.5</v>
      </c>
      <c r="AW113" t="inlineStr">
        <is>
          <t>179</t>
        </is>
      </c>
      <c r="AX113" t="n">
        <v>1.4</v>
      </c>
      <c r="AY113" t="inlineStr">
        <is>
          <t>701+</t>
        </is>
      </c>
      <c r="AZ113" t="n">
        <v>11.3</v>
      </c>
      <c r="BA113" t="inlineStr">
        <is>
          <t>701+</t>
        </is>
      </c>
      <c r="BB113" t="n">
        <v>1.3</v>
      </c>
      <c r="BC113" t="inlineStr">
        <is>
          <t>701+</t>
        </is>
      </c>
      <c r="BD113" t="inlineStr">
        <is>
          <t>-</t>
        </is>
      </c>
      <c r="BE113" t="inlineStr"/>
      <c r="BF113" t="inlineStr">
        <is>
          <t>Not Reported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>QS</t>
        </is>
      </c>
      <c r="CC113" t="n">
        <v>1100.5</v>
      </c>
      <c r="CD113" t="n">
        <v>1100.5</v>
      </c>
      <c r="CE113" t="n">
        <v>601</v>
      </c>
      <c r="CF113" t="n">
        <v>601</v>
      </c>
      <c r="CG113" t="n">
        <v>701</v>
      </c>
      <c r="CH113" t="n">
        <v>701</v>
      </c>
      <c r="CI113" t="n">
        <v>409</v>
      </c>
      <c r="CJ113" t="n">
        <v>195</v>
      </c>
      <c r="CK113" t="n">
        <v>701</v>
      </c>
      <c r="CL113" t="n">
        <v>701</v>
      </c>
      <c r="CM113" t="n">
        <v>701</v>
      </c>
      <c r="CN113" t="n">
        <v>1100.5</v>
      </c>
      <c r="CO113" t="n">
        <v>1100.5</v>
      </c>
      <c r="CP113" t="n">
        <v>601</v>
      </c>
      <c r="CQ113" t="n">
        <v>601</v>
      </c>
      <c r="CR113" t="n">
        <v>701</v>
      </c>
      <c r="CS113" t="n">
        <v>701</v>
      </c>
      <c r="CT113" t="n">
        <v>385</v>
      </c>
      <c r="CU113" t="n">
        <v>179</v>
      </c>
      <c r="CV113" t="n">
        <v>701</v>
      </c>
      <c r="CW113" t="n">
        <v>701</v>
      </c>
      <c r="CX113" t="n">
        <v>701</v>
      </c>
      <c r="CY113" t="inlineStr"/>
      <c r="CZ113" t="inlineStr"/>
      <c r="DA113" t="inlineStr"/>
      <c r="DB113" t="n">
        <v>21.46428571428571</v>
      </c>
      <c r="DC113" t="n">
        <v>3.2</v>
      </c>
      <c r="DD113" t="inlineStr"/>
      <c r="DE113" t="inlineStr">
        <is>
          <t>QS (score, not ratio)</t>
        </is>
      </c>
      <c r="DF113" t="inlineStr"/>
      <c r="DG113" t="inlineStr">
        <is>
          <t>QS (score, not %)</t>
        </is>
      </c>
      <c r="DH113" t="n">
        <v>6</v>
      </c>
      <c r="DI113" t="inlineStr"/>
    </row>
    <row r="114">
      <c r="A114" t="inlineStr">
        <is>
          <t>birzeit university</t>
        </is>
      </c>
      <c r="B114" t="inlineStr">
        <is>
          <t>1201-1400</t>
        </is>
      </c>
      <c r="C114" t="inlineStr">
        <is>
          <t>1201-1400</t>
        </is>
      </c>
      <c r="D114" t="inlineStr">
        <is>
          <t>Palestinian Territory, Occupied</t>
        </is>
      </c>
      <c r="E114" t="inlineStr">
        <is>
          <t>Asia</t>
        </is>
      </c>
      <c r="F114" t="inlineStr">
        <is>
          <t>M</t>
        </is>
      </c>
      <c r="G114" t="inlineStr">
        <is>
          <t>CO</t>
        </is>
      </c>
      <c r="H114" t="inlineStr">
        <is>
          <t>HI</t>
        </is>
      </c>
      <c r="I114" t="inlineStr">
        <is>
          <t>B</t>
        </is>
      </c>
      <c r="J114" t="n">
        <v>7.6</v>
      </c>
      <c r="K114" t="inlineStr">
        <is>
          <t>601+</t>
        </is>
      </c>
      <c r="L114" t="n">
        <v>7.1</v>
      </c>
      <c r="M114" t="inlineStr">
        <is>
          <t>601+</t>
        </is>
      </c>
      <c r="N114" t="n">
        <v>4.7</v>
      </c>
      <c r="O114" t="inlineStr">
        <is>
          <t>701+</t>
        </is>
      </c>
      <c r="P114" t="n">
        <v>2.8</v>
      </c>
      <c r="Q114" t="inlineStr">
        <is>
          <t>701+</t>
        </is>
      </c>
      <c r="R114" t="n">
        <v>13.4</v>
      </c>
      <c r="S114" t="inlineStr">
        <is>
          <t>697</t>
        </is>
      </c>
      <c r="T114" t="n">
        <v>4</v>
      </c>
      <c r="U114" t="inlineStr">
        <is>
          <t>701+</t>
        </is>
      </c>
      <c r="V114" t="n">
        <v>20.4</v>
      </c>
      <c r="W114" t="inlineStr">
        <is>
          <t>701+</t>
        </is>
      </c>
      <c r="X114" t="n">
        <v>23.2</v>
      </c>
      <c r="Y114" t="inlineStr">
        <is>
          <t>489</t>
        </is>
      </c>
      <c r="Z114" t="n">
        <v>1</v>
      </c>
      <c r="AA114" t="inlineStr">
        <is>
          <t>701+</t>
        </is>
      </c>
      <c r="AB114" t="inlineStr"/>
      <c r="AC114" t="inlineStr">
        <is>
          <t>1201-1400</t>
        </is>
      </c>
      <c r="AD114" t="inlineStr">
        <is>
          <t>1201-1400</t>
        </is>
      </c>
      <c r="AE114" t="inlineStr">
        <is>
          <t>PS</t>
        </is>
      </c>
      <c r="AF114" t="inlineStr">
        <is>
          <t>Palestinian Territory, Occupied</t>
        </is>
      </c>
      <c r="AG114" t="inlineStr">
        <is>
          <t>M</t>
        </is>
      </c>
      <c r="AH114" t="inlineStr">
        <is>
          <t>CO</t>
        </is>
      </c>
      <c r="AI114" t="inlineStr">
        <is>
          <t>MD</t>
        </is>
      </c>
      <c r="AJ114" t="n">
        <v>4</v>
      </c>
      <c r="AK114" t="inlineStr">
        <is>
          <t>B</t>
        </is>
      </c>
      <c r="AL114" t="n">
        <v>6.3</v>
      </c>
      <c r="AM114" t="inlineStr">
        <is>
          <t>601+</t>
        </is>
      </c>
      <c r="AN114" t="n">
        <v>9.4</v>
      </c>
      <c r="AO114" t="inlineStr">
        <is>
          <t>601+</t>
        </is>
      </c>
      <c r="AP114" t="n">
        <v>4.9</v>
      </c>
      <c r="AQ114" t="inlineStr">
        <is>
          <t>701+</t>
        </is>
      </c>
      <c r="AR114" t="n">
        <v>2.7</v>
      </c>
      <c r="AS114" t="inlineStr">
        <is>
          <t>701+</t>
        </is>
      </c>
      <c r="AT114" t="n">
        <v>14.3</v>
      </c>
      <c r="AU114" t="inlineStr">
        <is>
          <t>678</t>
        </is>
      </c>
      <c r="AV114" t="n">
        <v>4.3</v>
      </c>
      <c r="AW114" t="inlineStr">
        <is>
          <t>701+</t>
        </is>
      </c>
      <c r="AX114" t="n">
        <v>1.2</v>
      </c>
      <c r="AY114" t="inlineStr">
        <is>
          <t>701+</t>
        </is>
      </c>
      <c r="AZ114" t="n">
        <v>16.8</v>
      </c>
      <c r="BA114" t="inlineStr">
        <is>
          <t>505</t>
        </is>
      </c>
      <c r="BB114" t="n">
        <v>1</v>
      </c>
      <c r="BC114" t="inlineStr">
        <is>
          <t>701+</t>
        </is>
      </c>
      <c r="BD114" t="inlineStr">
        <is>
          <t>-</t>
        </is>
      </c>
      <c r="BE114" t="inlineStr"/>
      <c r="BF114" t="inlineStr">
        <is>
          <t>Not Reported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QS</t>
        </is>
      </c>
      <c r="CC114" t="n">
        <v>1300.5</v>
      </c>
      <c r="CD114" t="n">
        <v>1300.5</v>
      </c>
      <c r="CE114" t="n">
        <v>601</v>
      </c>
      <c r="CF114" t="n">
        <v>601</v>
      </c>
      <c r="CG114" t="n">
        <v>701</v>
      </c>
      <c r="CH114" t="n">
        <v>701</v>
      </c>
      <c r="CI114" t="n">
        <v>697</v>
      </c>
      <c r="CJ114" t="n">
        <v>701</v>
      </c>
      <c r="CK114" t="n">
        <v>701</v>
      </c>
      <c r="CL114" t="n">
        <v>489</v>
      </c>
      <c r="CM114" t="n">
        <v>701</v>
      </c>
      <c r="CN114" t="n">
        <v>1300.5</v>
      </c>
      <c r="CO114" t="n">
        <v>1300.5</v>
      </c>
      <c r="CP114" t="n">
        <v>601</v>
      </c>
      <c r="CQ114" t="n">
        <v>601</v>
      </c>
      <c r="CR114" t="n">
        <v>701</v>
      </c>
      <c r="CS114" t="n">
        <v>701</v>
      </c>
      <c r="CT114" t="n">
        <v>678</v>
      </c>
      <c r="CU114" t="n">
        <v>701</v>
      </c>
      <c r="CV114" t="n">
        <v>701</v>
      </c>
      <c r="CW114" t="n">
        <v>505</v>
      </c>
      <c r="CX114" t="n">
        <v>701</v>
      </c>
      <c r="CY114" t="inlineStr"/>
      <c r="CZ114" t="inlineStr"/>
      <c r="DA114" t="inlineStr"/>
      <c r="DB114" t="n">
        <v>7.178571428571416</v>
      </c>
      <c r="DC114" t="n">
        <v>2.8</v>
      </c>
      <c r="DD114" t="inlineStr"/>
      <c r="DE114" t="inlineStr">
        <is>
          <t>QS (score, not ratio)</t>
        </is>
      </c>
      <c r="DF114" t="inlineStr"/>
      <c r="DG114" t="inlineStr">
        <is>
          <t>QS (score, not %)</t>
        </is>
      </c>
      <c r="DH114" t="n">
        <v>6.949999999999999</v>
      </c>
      <c r="DI114" t="inlineStr"/>
    </row>
    <row r="115">
      <c r="A115" t="inlineStr">
        <is>
          <t>blaise pascal university</t>
        </is>
      </c>
      <c r="B115" t="inlineStr"/>
      <c r="C115" t="inlineStr"/>
      <c r="D115" t="inlineStr">
        <is>
          <t>Not Reported</t>
        </is>
      </c>
      <c r="E115" t="inlineStr">
        <is>
          <t>Not Reported</t>
        </is>
      </c>
      <c r="F115" t="inlineStr">
        <is>
          <t>Not Reported</t>
        </is>
      </c>
      <c r="G115" t="inlineStr">
        <is>
          <t>Not Reported</t>
        </is>
      </c>
      <c r="H115" t="inlineStr"/>
      <c r="I115" t="inlineStr">
        <is>
          <t>Not Reported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Not Reported</t>
        </is>
      </c>
      <c r="AF115" t="inlineStr">
        <is>
          <t>Not Reported</t>
        </is>
      </c>
      <c r="AG115" t="inlineStr">
        <is>
          <t>Not Reported</t>
        </is>
      </c>
      <c r="AH115" t="inlineStr">
        <is>
          <t>Not Reported</t>
        </is>
      </c>
      <c r="AI115" t="inlineStr"/>
      <c r="AJ115" t="inlineStr"/>
      <c r="AK115" t="inlineStr">
        <is>
          <t>Not Reported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501-600</t>
        </is>
      </c>
      <c r="BF115" t="inlineStr">
        <is>
          <t>France</t>
        </is>
      </c>
      <c r="BG115" t="n">
        <v>20.2</v>
      </c>
      <c r="BH115" t="inlineStr">
        <is>
          <t>66.6</t>
        </is>
      </c>
      <c r="BI115" t="n">
        <v>2.9</v>
      </c>
      <c r="BJ115" t="n">
        <v>46.9</v>
      </c>
      <c r="BK115" t="inlineStr">
        <is>
          <t>-</t>
        </is>
      </c>
      <c r="BL115" t="inlineStr">
        <is>
          <t>-</t>
        </is>
      </c>
      <c r="BM115" t="inlineStr">
        <is>
          <t>15,619</t>
        </is>
      </c>
      <c r="BN115" t="n">
        <v>7.1</v>
      </c>
      <c r="BO115" t="inlineStr">
        <is>
          <t>17%</t>
        </is>
      </c>
      <c r="BP115" t="inlineStr">
        <is>
          <t>55 : 45</t>
        </is>
      </c>
      <c r="BQ115" t="n">
        <v>2016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>
        <is>
          <t>Times</t>
        </is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n">
        <v>550.5</v>
      </c>
      <c r="CZ115" t="inlineStr"/>
      <c r="DA115" t="inlineStr"/>
      <c r="DB115" t="n">
        <v>21.44388849177984</v>
      </c>
      <c r="DC115" t="n">
        <v>23.12753036437247</v>
      </c>
      <c r="DD115" t="n">
        <v>7.1</v>
      </c>
      <c r="DE115" t="inlineStr">
        <is>
          <t>Times (raw ratio)</t>
        </is>
      </c>
      <c r="DF115" t="n">
        <v>17</v>
      </c>
      <c r="DG115" t="inlineStr">
        <is>
          <t>Times (raw %)</t>
        </is>
      </c>
      <c r="DH115" t="inlineStr"/>
      <c r="DI115" t="n">
        <v>0</v>
      </c>
    </row>
    <row r="116">
      <c r="A116" t="inlineStr">
        <is>
          <t>bogaziçi university</t>
        </is>
      </c>
      <c r="B116" t="inlineStr">
        <is>
          <t>418</t>
        </is>
      </c>
      <c r="C116" t="inlineStr">
        <is>
          <t>514</t>
        </is>
      </c>
      <c r="D116" t="inlineStr">
        <is>
          <t>Turkey</t>
        </is>
      </c>
      <c r="E116" t="inlineStr">
        <is>
          <t>Asia</t>
        </is>
      </c>
      <c r="F116" t="inlineStr">
        <is>
          <t>L</t>
        </is>
      </c>
      <c r="G116" t="inlineStr">
        <is>
          <t>CO</t>
        </is>
      </c>
      <c r="H116" t="inlineStr">
        <is>
          <t>HI</t>
        </is>
      </c>
      <c r="I116" t="inlineStr">
        <is>
          <t>A</t>
        </is>
      </c>
      <c r="J116" t="n">
        <v>24.9</v>
      </c>
      <c r="K116" t="inlineStr">
        <is>
          <t>353</t>
        </is>
      </c>
      <c r="L116" t="n">
        <v>65.3</v>
      </c>
      <c r="M116" t="inlineStr">
        <is>
          <t>118</t>
        </is>
      </c>
      <c r="N116" t="n">
        <v>4.1</v>
      </c>
      <c r="O116" t="inlineStr">
        <is>
          <t>701+</t>
        </is>
      </c>
      <c r="P116" t="n">
        <v>10.7</v>
      </c>
      <c r="Q116" t="inlineStr">
        <is>
          <t>701+</t>
        </is>
      </c>
      <c r="R116" t="n">
        <v>10.7</v>
      </c>
      <c r="S116" t="inlineStr">
        <is>
          <t>701+</t>
        </is>
      </c>
      <c r="T116" t="n">
        <v>2.6</v>
      </c>
      <c r="U116" t="inlineStr">
        <is>
          <t>701+</t>
        </is>
      </c>
      <c r="V116" t="n">
        <v>46.8</v>
      </c>
      <c r="W116" t="inlineStr">
        <is>
          <t>701+</t>
        </is>
      </c>
      <c r="X116" t="n">
        <v>84.90000000000001</v>
      </c>
      <c r="Y116" t="inlineStr">
        <is>
          <t>102</t>
        </is>
      </c>
      <c r="Z116" t="n">
        <v>46.2</v>
      </c>
      <c r="AA116" t="inlineStr">
        <is>
          <t>334=</t>
        </is>
      </c>
      <c r="AB116" t="n">
        <v>28.5</v>
      </c>
      <c r="AC116" t="inlineStr"/>
      <c r="AD116" t="inlineStr"/>
      <c r="AE116" t="inlineStr">
        <is>
          <t>Not Reported</t>
        </is>
      </c>
      <c r="AF116" t="inlineStr">
        <is>
          <t>Not Reported</t>
        </is>
      </c>
      <c r="AG116" t="inlineStr">
        <is>
          <t>Not Reported</t>
        </is>
      </c>
      <c r="AH116" t="inlineStr">
        <is>
          <t>Not Reported</t>
        </is>
      </c>
      <c r="AI116" t="inlineStr"/>
      <c r="AJ116" t="inlineStr"/>
      <c r="AK116" t="inlineStr">
        <is>
          <t>Not Reported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Not Reported</t>
        </is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>
        <is>
          <t>QS</t>
        </is>
      </c>
      <c r="CC116" t="n">
        <v>418</v>
      </c>
      <c r="CD116" t="n">
        <v>514</v>
      </c>
      <c r="CE116" t="n">
        <v>353</v>
      </c>
      <c r="CF116" t="n">
        <v>118</v>
      </c>
      <c r="CG116" t="n">
        <v>701</v>
      </c>
      <c r="CH116" t="n">
        <v>701</v>
      </c>
      <c r="CI116" t="n">
        <v>701</v>
      </c>
      <c r="CJ116" t="n">
        <v>701</v>
      </c>
      <c r="CK116" t="n">
        <v>701</v>
      </c>
      <c r="CL116" t="n">
        <v>102</v>
      </c>
      <c r="CM116" t="n">
        <v>334</v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n">
        <v>70.21428571428571</v>
      </c>
      <c r="DC116" t="n">
        <v>10.7</v>
      </c>
      <c r="DD116" t="inlineStr"/>
      <c r="DE116" t="inlineStr">
        <is>
          <t>QS (score, not ratio)</t>
        </is>
      </c>
      <c r="DF116" t="inlineStr"/>
      <c r="DG116" t="inlineStr">
        <is>
          <t>QS (score, not %)</t>
        </is>
      </c>
      <c r="DH116" t="n">
        <v>24.9</v>
      </c>
      <c r="DI116" t="inlineStr"/>
    </row>
    <row r="117">
      <c r="A117" t="inlineStr">
        <is>
          <t>bond university</t>
        </is>
      </c>
      <c r="B117" t="inlineStr">
        <is>
          <t>587</t>
        </is>
      </c>
      <c r="C117" t="inlineStr">
        <is>
          <t>567</t>
        </is>
      </c>
      <c r="D117" t="inlineStr">
        <is>
          <t>Australia</t>
        </is>
      </c>
      <c r="E117" t="inlineStr">
        <is>
          <t>Oceania</t>
        </is>
      </c>
      <c r="F117" t="inlineStr">
        <is>
          <t>S</t>
        </is>
      </c>
      <c r="G117" t="inlineStr">
        <is>
          <t>FO</t>
        </is>
      </c>
      <c r="H117" t="inlineStr">
        <is>
          <t>VH</t>
        </is>
      </c>
      <c r="I117" t="inlineStr">
        <is>
          <t>B</t>
        </is>
      </c>
      <c r="J117" t="n">
        <v>4.3</v>
      </c>
      <c r="K117" t="inlineStr">
        <is>
          <t>601+</t>
        </is>
      </c>
      <c r="L117" t="n">
        <v>4.6</v>
      </c>
      <c r="M117" t="inlineStr">
        <is>
          <t>601+</t>
        </is>
      </c>
      <c r="N117" t="n">
        <v>47.8</v>
      </c>
      <c r="O117" t="inlineStr">
        <is>
          <t>326</t>
        </is>
      </c>
      <c r="P117" t="n">
        <v>28.8</v>
      </c>
      <c r="Q117" t="inlineStr">
        <is>
          <t>450</t>
        </is>
      </c>
      <c r="R117" t="n">
        <v>70.40000000000001</v>
      </c>
      <c r="S117" t="inlineStr">
        <is>
          <t>283</t>
        </is>
      </c>
      <c r="T117" t="n">
        <v>86.59999999999999</v>
      </c>
      <c r="U117" t="inlineStr">
        <is>
          <t>144</t>
        </is>
      </c>
      <c r="V117" t="n">
        <v>26.5</v>
      </c>
      <c r="W117" t="inlineStr">
        <is>
          <t>701+</t>
        </is>
      </c>
      <c r="X117" t="n">
        <v>8.4</v>
      </c>
      <c r="Y117" t="inlineStr">
        <is>
          <t>701+</t>
        </is>
      </c>
      <c r="Z117" t="n">
        <v>1</v>
      </c>
      <c r="AA117" t="inlineStr">
        <is>
          <t>701+</t>
        </is>
      </c>
      <c r="AB117" t="n">
        <v>21.1</v>
      </c>
      <c r="AC117">
        <f>567</f>
        <v/>
      </c>
      <c r="AD117" t="inlineStr">
        <is>
          <t>481=</t>
        </is>
      </c>
      <c r="AE117" t="inlineStr">
        <is>
          <t>AU</t>
        </is>
      </c>
      <c r="AF117" t="inlineStr">
        <is>
          <t>Australia</t>
        </is>
      </c>
      <c r="AG117" t="inlineStr">
        <is>
          <t>S</t>
        </is>
      </c>
      <c r="AH117" t="inlineStr">
        <is>
          <t>FO</t>
        </is>
      </c>
      <c r="AI117" t="inlineStr">
        <is>
          <t>VH</t>
        </is>
      </c>
      <c r="AJ117" t="n">
        <v>3</v>
      </c>
      <c r="AK117" t="inlineStr">
        <is>
          <t>B</t>
        </is>
      </c>
      <c r="AL117" t="n">
        <v>4.7</v>
      </c>
      <c r="AM117" t="inlineStr">
        <is>
          <t>601+</t>
        </is>
      </c>
      <c r="AN117" t="n">
        <v>5.2</v>
      </c>
      <c r="AO117" t="inlineStr">
        <is>
          <t>601+</t>
        </is>
      </c>
      <c r="AP117" t="n">
        <v>44.1</v>
      </c>
      <c r="AQ117" t="inlineStr">
        <is>
          <t>356</t>
        </is>
      </c>
      <c r="AR117" t="n">
        <v>22.8</v>
      </c>
      <c r="AS117" t="inlineStr">
        <is>
          <t>518</t>
        </is>
      </c>
      <c r="AT117" t="n">
        <v>87.7</v>
      </c>
      <c r="AU117" t="inlineStr">
        <is>
          <t>195</t>
        </is>
      </c>
      <c r="AV117" t="n">
        <v>93.59999999999999</v>
      </c>
      <c r="AW117" t="inlineStr">
        <is>
          <t>96</t>
        </is>
      </c>
      <c r="AX117" t="n">
        <v>1.1</v>
      </c>
      <c r="AY117" t="inlineStr">
        <is>
          <t>701+</t>
        </is>
      </c>
      <c r="AZ117" t="n">
        <v>11.7</v>
      </c>
      <c r="BA117" t="inlineStr">
        <is>
          <t>701+</t>
        </is>
      </c>
      <c r="BB117" t="n">
        <v>1.1</v>
      </c>
      <c r="BC117" t="inlineStr">
        <is>
          <t>701+</t>
        </is>
      </c>
      <c r="BD117" t="inlineStr">
        <is>
          <t>20.8</t>
        </is>
      </c>
      <c r="BE117" t="inlineStr"/>
      <c r="BF117" t="inlineStr">
        <is>
          <t>Not Reported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>
        <is>
          <t>QS</t>
        </is>
      </c>
      <c r="CC117" t="n">
        <v>587</v>
      </c>
      <c r="CD117" t="n">
        <v>567</v>
      </c>
      <c r="CE117" t="n">
        <v>601</v>
      </c>
      <c r="CF117" t="n">
        <v>601</v>
      </c>
      <c r="CG117" t="n">
        <v>326</v>
      </c>
      <c r="CH117" t="n">
        <v>450</v>
      </c>
      <c r="CI117" t="n">
        <v>283</v>
      </c>
      <c r="CJ117" t="n">
        <v>144</v>
      </c>
      <c r="CK117" t="n">
        <v>701</v>
      </c>
      <c r="CL117" t="n">
        <v>701</v>
      </c>
      <c r="CM117" t="n">
        <v>701</v>
      </c>
      <c r="CN117" t="n">
        <v>567</v>
      </c>
      <c r="CO117" t="n">
        <v>481</v>
      </c>
      <c r="CP117" t="n">
        <v>601</v>
      </c>
      <c r="CQ117" t="n">
        <v>601</v>
      </c>
      <c r="CR117" t="n">
        <v>356</v>
      </c>
      <c r="CS117" t="n">
        <v>518</v>
      </c>
      <c r="CT117" t="n">
        <v>195</v>
      </c>
      <c r="CU117" t="n">
        <v>96</v>
      </c>
      <c r="CV117" t="n">
        <v>701</v>
      </c>
      <c r="CW117" t="n">
        <v>701</v>
      </c>
      <c r="CX117" t="n">
        <v>701</v>
      </c>
      <c r="CY117" t="inlineStr"/>
      <c r="CZ117" t="inlineStr"/>
      <c r="DA117" t="inlineStr"/>
      <c r="DB117" t="n">
        <v>58.14285714285714</v>
      </c>
      <c r="DC117" t="n">
        <v>28.8</v>
      </c>
      <c r="DD117" t="inlineStr"/>
      <c r="DE117" t="inlineStr">
        <is>
          <t>QS (score, not ratio)</t>
        </is>
      </c>
      <c r="DF117" t="inlineStr"/>
      <c r="DG117" t="inlineStr">
        <is>
          <t>QS (score, not %)</t>
        </is>
      </c>
      <c r="DH117" t="n">
        <v>4.5</v>
      </c>
      <c r="DI117" t="inlineStr"/>
    </row>
    <row r="118">
      <c r="A118" t="inlineStr">
        <is>
          <t>boston college</t>
        </is>
      </c>
      <c r="B118" t="inlineStr">
        <is>
          <t>631-640</t>
        </is>
      </c>
      <c r="C118" t="inlineStr">
        <is>
          <t>631-640</t>
        </is>
      </c>
      <c r="D118" t="inlineStr">
        <is>
          <t>United States</t>
        </is>
      </c>
      <c r="E118" t="inlineStr">
        <is>
          <t>Americas</t>
        </is>
      </c>
      <c r="F118" t="inlineStr">
        <is>
          <t>L</t>
        </is>
      </c>
      <c r="G118" t="inlineStr">
        <is>
          <t>FO</t>
        </is>
      </c>
      <c r="H118" t="inlineStr">
        <is>
          <t>VH</t>
        </is>
      </c>
      <c r="I118" t="inlineStr">
        <is>
          <t>B</t>
        </is>
      </c>
      <c r="J118" t="n">
        <v>21.3</v>
      </c>
      <c r="K118" t="inlineStr">
        <is>
          <t>414</t>
        </is>
      </c>
      <c r="L118" t="n">
        <v>16.2</v>
      </c>
      <c r="M118" t="inlineStr">
        <is>
          <t>523</t>
        </is>
      </c>
      <c r="N118" t="n">
        <v>21.2</v>
      </c>
      <c r="O118" t="inlineStr">
        <is>
          <t>652</t>
        </is>
      </c>
      <c r="P118" t="n">
        <v>16.6</v>
      </c>
      <c r="Q118" t="inlineStr">
        <is>
          <t>613</t>
        </is>
      </c>
      <c r="R118" t="n">
        <v>12.5</v>
      </c>
      <c r="S118" t="inlineStr">
        <is>
          <t>701+</t>
        </is>
      </c>
      <c r="T118" t="n">
        <v>18.8</v>
      </c>
      <c r="U118" t="inlineStr">
        <is>
          <t>571</t>
        </is>
      </c>
      <c r="V118" t="n">
        <v>50.8</v>
      </c>
      <c r="W118" t="inlineStr">
        <is>
          <t>701+</t>
        </is>
      </c>
      <c r="X118" t="n">
        <v>42.2</v>
      </c>
      <c r="Y118" t="inlineStr">
        <is>
          <t>307</t>
        </is>
      </c>
      <c r="Z118" t="n">
        <v>7.1</v>
      </c>
      <c r="AA118" t="inlineStr">
        <is>
          <t>701+</t>
        </is>
      </c>
      <c r="AB118" t="inlineStr"/>
      <c r="AC118" t="inlineStr">
        <is>
          <t>631-640</t>
        </is>
      </c>
      <c r="AD118" t="inlineStr">
        <is>
          <t>561-570</t>
        </is>
      </c>
      <c r="AE118" t="inlineStr">
        <is>
          <t>US</t>
        </is>
      </c>
      <c r="AF118" t="inlineStr">
        <is>
          <t>United States</t>
        </is>
      </c>
      <c r="AG118" t="inlineStr">
        <is>
          <t>L</t>
        </is>
      </c>
      <c r="AH118" t="inlineStr">
        <is>
          <t>CO</t>
        </is>
      </c>
      <c r="AI118" t="inlineStr">
        <is>
          <t>VH</t>
        </is>
      </c>
      <c r="AJ118" t="n">
        <v>5</v>
      </c>
      <c r="AK118" t="inlineStr">
        <is>
          <t>B</t>
        </is>
      </c>
      <c r="AL118" t="n">
        <v>20.5</v>
      </c>
      <c r="AM118" t="inlineStr">
        <is>
          <t>426</t>
        </is>
      </c>
      <c r="AN118" t="n">
        <v>12.9</v>
      </c>
      <c r="AO118" t="inlineStr">
        <is>
          <t>601+</t>
        </is>
      </c>
      <c r="AP118" t="n">
        <v>19.3</v>
      </c>
      <c r="AQ118" t="inlineStr">
        <is>
          <t>684</t>
        </is>
      </c>
      <c r="AR118" t="n">
        <v>21.5</v>
      </c>
      <c r="AS118" t="inlineStr">
        <is>
          <t>535</t>
        </is>
      </c>
      <c r="AT118" t="n">
        <v>12</v>
      </c>
      <c r="AU118" t="inlineStr">
        <is>
          <t>701+</t>
        </is>
      </c>
      <c r="AV118" t="n">
        <v>18.3</v>
      </c>
      <c r="AW118" t="inlineStr">
        <is>
          <t>568</t>
        </is>
      </c>
      <c r="AX118" t="n">
        <v>9.1</v>
      </c>
      <c r="AY118" t="inlineStr">
        <is>
          <t>694</t>
        </is>
      </c>
      <c r="AZ118" t="n">
        <v>38.4</v>
      </c>
      <c r="BA118" t="inlineStr">
        <is>
          <t>189</t>
        </is>
      </c>
      <c r="BB118" t="n">
        <v>15.9</v>
      </c>
      <c r="BC118" t="inlineStr">
        <is>
          <t>596=</t>
        </is>
      </c>
      <c r="BD118" t="inlineStr">
        <is>
          <t>-</t>
        </is>
      </c>
      <c r="BE118">
        <f>190</f>
        <v/>
      </c>
      <c r="BF118" t="inlineStr">
        <is>
          <t>United States of America</t>
        </is>
      </c>
      <c r="BG118" t="n">
        <v>34.1</v>
      </c>
      <c r="BH118" t="inlineStr">
        <is>
          <t>60.0</t>
        </is>
      </c>
      <c r="BI118" t="n">
        <v>29.3</v>
      </c>
      <c r="BJ118" t="n">
        <v>83.3</v>
      </c>
      <c r="BK118" t="inlineStr">
        <is>
          <t>46.8</t>
        </is>
      </c>
      <c r="BL118" t="inlineStr">
        <is>
          <t>49.6</t>
        </is>
      </c>
      <c r="BM118" t="inlineStr">
        <is>
          <t>13,216</t>
        </is>
      </c>
      <c r="BN118" t="n">
        <v>17.4</v>
      </c>
      <c r="BO118" t="inlineStr">
        <is>
          <t>19%</t>
        </is>
      </c>
      <c r="BP118" t="inlineStr">
        <is>
          <t>54 : 46</t>
        </is>
      </c>
      <c r="BQ118" t="n">
        <v>2016</v>
      </c>
      <c r="BR118" t="inlineStr">
        <is>
          <t>401-500</t>
        </is>
      </c>
      <c r="BS118" t="inlineStr">
        <is>
          <t>126-146</t>
        </is>
      </c>
      <c r="BT118" t="inlineStr"/>
      <c r="BU118" t="n">
        <v>0</v>
      </c>
      <c r="BV118" t="n">
        <v>0</v>
      </c>
      <c r="BW118" t="n">
        <v>8.6</v>
      </c>
      <c r="BX118" t="n">
        <v>14.1</v>
      </c>
      <c r="BY118" t="n">
        <v>22.3</v>
      </c>
      <c r="BZ118" t="n">
        <v>15</v>
      </c>
      <c r="CA118" t="n">
        <v>2015</v>
      </c>
      <c r="CB118" t="inlineStr">
        <is>
          <t>QS+Times+Shanghai</t>
        </is>
      </c>
      <c r="CC118" t="n">
        <v>635.5</v>
      </c>
      <c r="CD118" t="n">
        <v>635.5</v>
      </c>
      <c r="CE118" t="n">
        <v>414</v>
      </c>
      <c r="CF118" t="n">
        <v>523</v>
      </c>
      <c r="CG118" t="n">
        <v>652</v>
      </c>
      <c r="CH118" t="n">
        <v>613</v>
      </c>
      <c r="CI118" t="n">
        <v>701</v>
      </c>
      <c r="CJ118" t="n">
        <v>571</v>
      </c>
      <c r="CK118" t="n">
        <v>701</v>
      </c>
      <c r="CL118" t="n">
        <v>307</v>
      </c>
      <c r="CM118" t="n">
        <v>701</v>
      </c>
      <c r="CN118" t="n">
        <v>635.5</v>
      </c>
      <c r="CO118" t="n">
        <v>565.5</v>
      </c>
      <c r="CP118" t="n">
        <v>426</v>
      </c>
      <c r="CQ118" t="n">
        <v>601</v>
      </c>
      <c r="CR118" t="n">
        <v>684</v>
      </c>
      <c r="CS118" t="n">
        <v>535</v>
      </c>
      <c r="CT118" t="n">
        <v>701</v>
      </c>
      <c r="CU118" t="n">
        <v>568</v>
      </c>
      <c r="CV118" t="n">
        <v>694</v>
      </c>
      <c r="CW118" t="n">
        <v>189</v>
      </c>
      <c r="CX118" t="n">
        <v>596</v>
      </c>
      <c r="CY118" t="n">
        <v>190</v>
      </c>
      <c r="CZ118" t="n">
        <v>450.5</v>
      </c>
      <c r="DA118" t="n">
        <v>136</v>
      </c>
      <c r="DB118" t="n">
        <v>42.99216857930998</v>
      </c>
      <c r="DC118" t="n">
        <v>30.38995594807832</v>
      </c>
      <c r="DD118" t="n">
        <v>17.4</v>
      </c>
      <c r="DE118" t="inlineStr">
        <is>
          <t>Times (raw ratio)</t>
        </is>
      </c>
      <c r="DF118" t="n">
        <v>19</v>
      </c>
      <c r="DG118" t="inlineStr">
        <is>
          <t>Times (raw %)</t>
        </is>
      </c>
      <c r="DH118" t="n">
        <v>20.9</v>
      </c>
      <c r="DI118" t="n">
        <v>10.45052274969776</v>
      </c>
    </row>
    <row r="119">
      <c r="A119" t="inlineStr">
        <is>
          <t>boston university</t>
        </is>
      </c>
      <c r="B119" t="inlineStr">
        <is>
          <t>108</t>
        </is>
      </c>
      <c r="C119" t="inlineStr">
        <is>
          <t>93</t>
        </is>
      </c>
      <c r="D119" t="inlineStr">
        <is>
          <t>United States</t>
        </is>
      </c>
      <c r="E119" t="inlineStr">
        <is>
          <t>Americas</t>
        </is>
      </c>
      <c r="F119" t="inlineStr">
        <is>
          <t>L</t>
        </is>
      </c>
      <c r="G119" t="inlineStr">
        <is>
          <t>FC</t>
        </is>
      </c>
      <c r="H119" t="inlineStr">
        <is>
          <t>VH</t>
        </is>
      </c>
      <c r="I119" t="inlineStr">
        <is>
          <t>B</t>
        </is>
      </c>
      <c r="J119" t="n">
        <v>61.9</v>
      </c>
      <c r="K119" t="inlineStr">
        <is>
          <t>111</t>
        </is>
      </c>
      <c r="L119" t="n">
        <v>69.09999999999999</v>
      </c>
      <c r="M119" t="inlineStr">
        <is>
          <t>104</t>
        </is>
      </c>
      <c r="N119" t="n">
        <v>38.3</v>
      </c>
      <c r="O119" t="inlineStr">
        <is>
          <t>413</t>
        </is>
      </c>
      <c r="P119" t="n">
        <v>41.3</v>
      </c>
      <c r="Q119" t="inlineStr">
        <is>
          <t>336</t>
        </is>
      </c>
      <c r="R119" t="n">
        <v>34.3</v>
      </c>
      <c r="S119" t="inlineStr">
        <is>
          <t>468</t>
        </is>
      </c>
      <c r="T119" t="n">
        <v>88.90000000000001</v>
      </c>
      <c r="U119" t="inlineStr">
        <is>
          <t>130</t>
        </is>
      </c>
      <c r="V119" t="n">
        <v>86.90000000000001</v>
      </c>
      <c r="W119" t="inlineStr">
        <is>
          <t>216</t>
        </is>
      </c>
      <c r="X119" t="n">
        <v>77.2</v>
      </c>
      <c r="Y119" t="inlineStr">
        <is>
          <t>132</t>
        </is>
      </c>
      <c r="Z119" t="n">
        <v>65.90000000000001</v>
      </c>
      <c r="AA119" t="inlineStr">
        <is>
          <t>236=</t>
        </is>
      </c>
      <c r="AB119" t="n">
        <v>58.6</v>
      </c>
      <c r="AC119">
        <f>93</f>
        <v/>
      </c>
      <c r="AD119" t="inlineStr">
        <is>
          <t>108</t>
        </is>
      </c>
      <c r="AE119" t="inlineStr">
        <is>
          <t>US</t>
        </is>
      </c>
      <c r="AF119" t="inlineStr">
        <is>
          <t>United States</t>
        </is>
      </c>
      <c r="AG119" t="inlineStr">
        <is>
          <t>L</t>
        </is>
      </c>
      <c r="AH119" t="inlineStr">
        <is>
          <t>FC</t>
        </is>
      </c>
      <c r="AI119" t="inlineStr">
        <is>
          <t>VH</t>
        </is>
      </c>
      <c r="AJ119" t="n">
        <v>5</v>
      </c>
      <c r="AK119" t="inlineStr">
        <is>
          <t>B</t>
        </is>
      </c>
      <c r="AL119" t="n">
        <v>61.7</v>
      </c>
      <c r="AM119" t="inlineStr">
        <is>
          <t>113</t>
        </is>
      </c>
      <c r="AN119" t="n">
        <v>68.3</v>
      </c>
      <c r="AO119" t="inlineStr">
        <is>
          <t>109</t>
        </is>
      </c>
      <c r="AP119" t="n">
        <v>32.7</v>
      </c>
      <c r="AQ119" t="inlineStr">
        <is>
          <t>485</t>
        </is>
      </c>
      <c r="AR119" t="n">
        <v>60.1</v>
      </c>
      <c r="AS119" t="inlineStr">
        <is>
          <t>204</t>
        </is>
      </c>
      <c r="AT119" t="n">
        <v>21.6</v>
      </c>
      <c r="AU119" t="inlineStr">
        <is>
          <t>576</t>
        </is>
      </c>
      <c r="AV119" t="n">
        <v>87.5</v>
      </c>
      <c r="AW119" t="inlineStr">
        <is>
          <t>132</t>
        </is>
      </c>
      <c r="AX119" t="n">
        <v>72.59999999999999</v>
      </c>
      <c r="AY119" t="inlineStr">
        <is>
          <t>187</t>
        </is>
      </c>
      <c r="AZ119" t="n">
        <v>68.59999999999999</v>
      </c>
      <c r="BA119" t="inlineStr">
        <is>
          <t>76</t>
        </is>
      </c>
      <c r="BB119" t="n">
        <v>85.90000000000001</v>
      </c>
      <c r="BC119" t="inlineStr">
        <is>
          <t>113=</t>
        </is>
      </c>
      <c r="BD119" t="inlineStr">
        <is>
          <t>61.4</t>
        </is>
      </c>
      <c r="BE119" t="inlineStr">
        <is>
          <t>64</t>
        </is>
      </c>
      <c r="BF119" t="inlineStr">
        <is>
          <t>United States of America</t>
        </is>
      </c>
      <c r="BG119" t="n">
        <v>57.8</v>
      </c>
      <c r="BH119" t="inlineStr">
        <is>
          <t>51.0</t>
        </is>
      </c>
      <c r="BI119" t="n">
        <v>49.5</v>
      </c>
      <c r="BJ119" t="n">
        <v>97.7</v>
      </c>
      <c r="BK119" t="inlineStr">
        <is>
          <t>30.3</t>
        </is>
      </c>
      <c r="BL119" t="inlineStr">
        <is>
          <t>66.1</t>
        </is>
      </c>
      <c r="BM119" t="inlineStr">
        <is>
          <t>24,789</t>
        </is>
      </c>
      <c r="BN119" t="n">
        <v>8.6</v>
      </c>
      <c r="BO119" t="inlineStr">
        <is>
          <t>17%</t>
        </is>
      </c>
      <c r="BP119" t="inlineStr">
        <is>
          <t>58 : 42</t>
        </is>
      </c>
      <c r="BQ119" t="n">
        <v>2016</v>
      </c>
      <c r="BR119" t="inlineStr">
        <is>
          <t>73</t>
        </is>
      </c>
      <c r="BS119" t="inlineStr">
        <is>
          <t>42</t>
        </is>
      </c>
      <c r="BT119" t="n">
        <v>27.3</v>
      </c>
      <c r="BU119" t="n">
        <v>11.5</v>
      </c>
      <c r="BV119" t="n">
        <v>11.5</v>
      </c>
      <c r="BW119" t="n">
        <v>29.1</v>
      </c>
      <c r="BX119" t="n">
        <v>26.3</v>
      </c>
      <c r="BY119" t="n">
        <v>49.5</v>
      </c>
      <c r="BZ119" t="n">
        <v>21.8</v>
      </c>
      <c r="CA119" t="n">
        <v>2015</v>
      </c>
      <c r="CB119" t="inlineStr">
        <is>
          <t>QS+Times+Shanghai</t>
        </is>
      </c>
      <c r="CC119" t="n">
        <v>108</v>
      </c>
      <c r="CD119" t="n">
        <v>93</v>
      </c>
      <c r="CE119" t="n">
        <v>111</v>
      </c>
      <c r="CF119" t="n">
        <v>104</v>
      </c>
      <c r="CG119" t="n">
        <v>413</v>
      </c>
      <c r="CH119" t="n">
        <v>336</v>
      </c>
      <c r="CI119" t="n">
        <v>468</v>
      </c>
      <c r="CJ119" t="n">
        <v>130</v>
      </c>
      <c r="CK119" t="n">
        <v>216</v>
      </c>
      <c r="CL119" t="n">
        <v>132</v>
      </c>
      <c r="CM119" t="n">
        <v>236</v>
      </c>
      <c r="CN119" t="n">
        <v>93</v>
      </c>
      <c r="CO119" t="n">
        <v>108</v>
      </c>
      <c r="CP119" t="n">
        <v>113</v>
      </c>
      <c r="CQ119" t="n">
        <v>109</v>
      </c>
      <c r="CR119" t="n">
        <v>485</v>
      </c>
      <c r="CS119" t="n">
        <v>204</v>
      </c>
      <c r="CT119" t="n">
        <v>576</v>
      </c>
      <c r="CU119" t="n">
        <v>132</v>
      </c>
      <c r="CV119" t="n">
        <v>187</v>
      </c>
      <c r="CW119" t="n">
        <v>76</v>
      </c>
      <c r="CX119" t="n">
        <v>113</v>
      </c>
      <c r="CY119" t="n">
        <v>64</v>
      </c>
      <c r="CZ119" t="n">
        <v>73</v>
      </c>
      <c r="DA119" t="n">
        <v>42</v>
      </c>
      <c r="DB119" t="n">
        <v>89.18130132752738</v>
      </c>
      <c r="DC119" t="n">
        <v>52.41728258403256</v>
      </c>
      <c r="DD119" t="n">
        <v>8.6</v>
      </c>
      <c r="DE119" t="inlineStr">
        <is>
          <t>Times (raw ratio)</t>
        </is>
      </c>
      <c r="DF119" t="n">
        <v>17</v>
      </c>
      <c r="DG119" t="inlineStr">
        <is>
          <t>Times (raw %)</t>
        </is>
      </c>
      <c r="DH119" t="n">
        <v>61.8</v>
      </c>
      <c r="DI119" t="n">
        <v>29.22286962856698</v>
      </c>
    </row>
    <row r="120">
      <c r="A120" t="inlineStr">
        <is>
          <t>bournemouth university</t>
        </is>
      </c>
      <c r="B120" t="inlineStr">
        <is>
          <t>771-780</t>
        </is>
      </c>
      <c r="C120" t="inlineStr">
        <is>
          <t>731-740</t>
        </is>
      </c>
      <c r="D120" t="inlineStr">
        <is>
          <t>United Kingdom</t>
        </is>
      </c>
      <c r="E120" t="inlineStr">
        <is>
          <t>Europe</t>
        </is>
      </c>
      <c r="F120" t="inlineStr">
        <is>
          <t>L</t>
        </is>
      </c>
      <c r="G120" t="inlineStr">
        <is>
          <t>CO</t>
        </is>
      </c>
      <c r="H120" t="inlineStr">
        <is>
          <t>HI</t>
        </is>
      </c>
      <c r="I120" t="inlineStr">
        <is>
          <t>A</t>
        </is>
      </c>
      <c r="J120" t="n">
        <v>5.8</v>
      </c>
      <c r="K120" t="inlineStr">
        <is>
          <t>601+</t>
        </is>
      </c>
      <c r="L120" t="n">
        <v>6.4</v>
      </c>
      <c r="M120" t="inlineStr">
        <is>
          <t>601+</t>
        </is>
      </c>
      <c r="N120" t="n">
        <v>6.1</v>
      </c>
      <c r="O120" t="inlineStr">
        <is>
          <t>701+</t>
        </is>
      </c>
      <c r="P120" t="n">
        <v>16.4</v>
      </c>
      <c r="Q120" t="inlineStr">
        <is>
          <t>617</t>
        </is>
      </c>
      <c r="R120" t="n">
        <v>80.3</v>
      </c>
      <c r="S120" t="inlineStr">
        <is>
          <t>237</t>
        </is>
      </c>
      <c r="T120" t="n">
        <v>47.1</v>
      </c>
      <c r="U120" t="inlineStr">
        <is>
          <t>312</t>
        </is>
      </c>
      <c r="V120" t="n">
        <v>72.59999999999999</v>
      </c>
      <c r="W120" t="inlineStr">
        <is>
          <t>445</t>
        </is>
      </c>
      <c r="X120" t="n">
        <v>4.8</v>
      </c>
      <c r="Y120" t="inlineStr">
        <is>
          <t>701+</t>
        </is>
      </c>
      <c r="Z120" t="n">
        <v>5.3</v>
      </c>
      <c r="AA120" t="inlineStr">
        <is>
          <t>701+</t>
        </is>
      </c>
      <c r="AB120" t="inlineStr"/>
      <c r="AC120" t="inlineStr">
        <is>
          <t>731-740</t>
        </is>
      </c>
      <c r="AD120" t="inlineStr">
        <is>
          <t>801-1000</t>
        </is>
      </c>
      <c r="AE120" t="inlineStr">
        <is>
          <t>UK</t>
        </is>
      </c>
      <c r="AF120" t="inlineStr">
        <is>
          <t>United Kingdom</t>
        </is>
      </c>
      <c r="AG120" t="inlineStr">
        <is>
          <t>L</t>
        </is>
      </c>
      <c r="AH120" t="inlineStr">
        <is>
          <t>CO</t>
        </is>
      </c>
      <c r="AI120" t="inlineStr">
        <is>
          <t>HI</t>
        </is>
      </c>
      <c r="AJ120" t="n">
        <v>3</v>
      </c>
      <c r="AK120" t="inlineStr">
        <is>
          <t>A</t>
        </is>
      </c>
      <c r="AL120" t="n">
        <v>5.7</v>
      </c>
      <c r="AM120" t="inlineStr">
        <is>
          <t>601+</t>
        </is>
      </c>
      <c r="AN120" t="n">
        <v>8.300000000000001</v>
      </c>
      <c r="AO120" t="inlineStr">
        <is>
          <t>601+</t>
        </is>
      </c>
      <c r="AP120" t="n">
        <v>6.1</v>
      </c>
      <c r="AQ120" t="inlineStr">
        <is>
          <t>701+</t>
        </is>
      </c>
      <c r="AR120" t="n">
        <v>17.4</v>
      </c>
      <c r="AS120" t="inlineStr">
        <is>
          <t>594</t>
        </is>
      </c>
      <c r="AT120" t="n">
        <v>81.2</v>
      </c>
      <c r="AU120" t="inlineStr">
        <is>
          <t>224</t>
        </is>
      </c>
      <c r="AV120" t="n">
        <v>50.1</v>
      </c>
      <c r="AW120" t="inlineStr">
        <is>
          <t>293</t>
        </is>
      </c>
      <c r="AX120" t="n">
        <v>23.3</v>
      </c>
      <c r="AY120" t="inlineStr">
        <is>
          <t>515</t>
        </is>
      </c>
      <c r="AZ120" t="n">
        <v>10</v>
      </c>
      <c r="BA120" t="inlineStr">
        <is>
          <t>701+</t>
        </is>
      </c>
      <c r="BB120" t="n">
        <v>18.4</v>
      </c>
      <c r="BC120" t="inlineStr">
        <is>
          <t>560=</t>
        </is>
      </c>
      <c r="BD120" t="inlineStr">
        <is>
          <t>-</t>
        </is>
      </c>
      <c r="BE120" t="inlineStr">
        <is>
          <t>401-500</t>
        </is>
      </c>
      <c r="BF120" t="inlineStr">
        <is>
          <t>United Kingdom</t>
        </is>
      </c>
      <c r="BG120" t="n">
        <v>32</v>
      </c>
      <c r="BH120" t="inlineStr">
        <is>
          <t>70.6</t>
        </is>
      </c>
      <c r="BI120" t="n">
        <v>12.6</v>
      </c>
      <c r="BJ120" t="n">
        <v>35.2</v>
      </c>
      <c r="BK120" t="inlineStr">
        <is>
          <t>28.8</t>
        </is>
      </c>
      <c r="BL120" t="inlineStr">
        <is>
          <t>-</t>
        </is>
      </c>
      <c r="BM120" t="inlineStr">
        <is>
          <t>14,907</t>
        </is>
      </c>
      <c r="BN120" t="n">
        <v>25.9</v>
      </c>
      <c r="BO120" t="inlineStr">
        <is>
          <t>18%</t>
        </is>
      </c>
      <c r="BP120" t="inlineStr">
        <is>
          <t>53 : 47</t>
        </is>
      </c>
      <c r="BQ120" t="n">
        <v>2016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QS+Times</t>
        </is>
      </c>
      <c r="CC120" t="n">
        <v>775.5</v>
      </c>
      <c r="CD120" t="n">
        <v>735.5</v>
      </c>
      <c r="CE120" t="n">
        <v>601</v>
      </c>
      <c r="CF120" t="n">
        <v>601</v>
      </c>
      <c r="CG120" t="n">
        <v>701</v>
      </c>
      <c r="CH120" t="n">
        <v>617</v>
      </c>
      <c r="CI120" t="n">
        <v>237</v>
      </c>
      <c r="CJ120" t="n">
        <v>312</v>
      </c>
      <c r="CK120" t="n">
        <v>445</v>
      </c>
      <c r="CL120" t="n">
        <v>701</v>
      </c>
      <c r="CM120" t="n">
        <v>701</v>
      </c>
      <c r="CN120" t="n">
        <v>735.5</v>
      </c>
      <c r="CO120" t="n">
        <v>900.5</v>
      </c>
      <c r="CP120" t="n">
        <v>601</v>
      </c>
      <c r="CQ120" t="n">
        <v>601</v>
      </c>
      <c r="CR120" t="n">
        <v>701</v>
      </c>
      <c r="CS120" t="n">
        <v>594</v>
      </c>
      <c r="CT120" t="n">
        <v>224</v>
      </c>
      <c r="CU120" t="n">
        <v>293</v>
      </c>
      <c r="CV120" t="n">
        <v>515</v>
      </c>
      <c r="CW120" t="n">
        <v>701</v>
      </c>
      <c r="CX120" t="n">
        <v>560</v>
      </c>
      <c r="CY120" t="n">
        <v>450.5</v>
      </c>
      <c r="CZ120" t="inlineStr"/>
      <c r="DA120" t="inlineStr"/>
      <c r="DB120" t="n">
        <v>40.20919279076891</v>
      </c>
      <c r="DC120" t="n">
        <v>20.30220263698548</v>
      </c>
      <c r="DD120" t="n">
        <v>25.9</v>
      </c>
      <c r="DE120" t="inlineStr">
        <is>
          <t>Times (raw ratio)</t>
        </is>
      </c>
      <c r="DF120" t="n">
        <v>18</v>
      </c>
      <c r="DG120" t="inlineStr">
        <is>
          <t>Times (raw %)</t>
        </is>
      </c>
      <c r="DH120" t="n">
        <v>5.75</v>
      </c>
      <c r="DI120" t="n">
        <v>10.09365244536941</v>
      </c>
    </row>
    <row r="121">
      <c r="A121" t="inlineStr">
        <is>
          <t>boğaziçi university</t>
        </is>
      </c>
      <c r="B121" t="inlineStr"/>
      <c r="C121" t="inlineStr"/>
      <c r="D121" t="inlineStr">
        <is>
          <t>Not Reported</t>
        </is>
      </c>
      <c r="E121" t="inlineStr">
        <is>
          <t>Not Reported</t>
        </is>
      </c>
      <c r="F121" t="inlineStr">
        <is>
          <t>Not Reported</t>
        </is>
      </c>
      <c r="G121" t="inlineStr">
        <is>
          <t>Not Reported</t>
        </is>
      </c>
      <c r="H121" t="inlineStr"/>
      <c r="I121" t="inlineStr">
        <is>
          <t>Not Reported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Not Reported</t>
        </is>
      </c>
      <c r="AF121" t="inlineStr">
        <is>
          <t>Not Reported</t>
        </is>
      </c>
      <c r="AG121" t="inlineStr">
        <is>
          <t>Not Reported</t>
        </is>
      </c>
      <c r="AH121" t="inlineStr">
        <is>
          <t>Not Reported</t>
        </is>
      </c>
      <c r="AI121" t="inlineStr"/>
      <c r="AJ121" t="inlineStr"/>
      <c r="AK121" t="inlineStr">
        <is>
          <t>Not Reported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501-600</t>
        </is>
      </c>
      <c r="BF121" t="inlineStr">
        <is>
          <t>Turkey</t>
        </is>
      </c>
      <c r="BG121" t="n">
        <v>21.2</v>
      </c>
      <c r="BH121" t="inlineStr">
        <is>
          <t>38.3</t>
        </is>
      </c>
      <c r="BI121" t="n">
        <v>17.2</v>
      </c>
      <c r="BJ121" t="n">
        <v>45.4</v>
      </c>
      <c r="BK121" t="inlineStr">
        <is>
          <t>35.5</t>
        </is>
      </c>
      <c r="BL121" t="inlineStr">
        <is>
          <t>-</t>
        </is>
      </c>
      <c r="BM121" t="inlineStr">
        <is>
          <t>11,506</t>
        </is>
      </c>
      <c r="BN121" t="n">
        <v>25</v>
      </c>
      <c r="BO121" t="inlineStr">
        <is>
          <t>7%</t>
        </is>
      </c>
      <c r="BP121" t="inlineStr">
        <is>
          <t>50 : 50</t>
        </is>
      </c>
      <c r="BQ121" t="n">
        <v>2016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>
        <is>
          <t>Times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n">
        <v>550.5</v>
      </c>
      <c r="CZ121" t="inlineStr"/>
      <c r="DA121" t="inlineStr"/>
      <c r="DB121" t="n">
        <v>21.44388849177984</v>
      </c>
      <c r="DC121" t="n">
        <v>29.80858754586779</v>
      </c>
      <c r="DD121" t="n">
        <v>25</v>
      </c>
      <c r="DE121" t="inlineStr">
        <is>
          <t>Times (raw ratio)</t>
        </is>
      </c>
      <c r="DF121" t="n">
        <v>7</v>
      </c>
      <c r="DG121" t="inlineStr">
        <is>
          <t>Times (raw %)</t>
        </is>
      </c>
      <c r="DH121" t="inlineStr"/>
      <c r="DI121" t="n">
        <v>14.88033298647242</v>
      </c>
    </row>
    <row r="122">
      <c r="A122" t="inlineStr">
        <is>
          <t>brac university</t>
        </is>
      </c>
      <c r="B122" t="inlineStr">
        <is>
          <t>1001-1200</t>
        </is>
      </c>
      <c r="C122" t="inlineStr">
        <is>
          <t>1001-1200</t>
        </is>
      </c>
      <c r="D122" t="inlineStr">
        <is>
          <t>Bangladesh</t>
        </is>
      </c>
      <c r="E122" t="inlineStr">
        <is>
          <t>Asia</t>
        </is>
      </c>
      <c r="F122" t="inlineStr">
        <is>
          <t>L</t>
        </is>
      </c>
      <c r="G122" t="inlineStr">
        <is>
          <t>CO</t>
        </is>
      </c>
      <c r="H122" t="inlineStr">
        <is>
          <t>HI</t>
        </is>
      </c>
      <c r="I122" t="inlineStr">
        <is>
          <t>B</t>
        </is>
      </c>
      <c r="J122" t="n">
        <v>11.6</v>
      </c>
      <c r="K122" t="inlineStr">
        <is>
          <t>601+</t>
        </is>
      </c>
      <c r="L122" t="n">
        <v>27.9</v>
      </c>
      <c r="M122" t="inlineStr">
        <is>
          <t>344</t>
        </is>
      </c>
      <c r="N122" t="n">
        <v>10</v>
      </c>
      <c r="O122" t="inlineStr">
        <is>
          <t>701+</t>
        </is>
      </c>
      <c r="P122" t="n">
        <v>2</v>
      </c>
      <c r="Q122" t="inlineStr">
        <is>
          <t>701+</t>
        </is>
      </c>
      <c r="R122" t="n">
        <v>2</v>
      </c>
      <c r="S122" t="inlineStr">
        <is>
          <t>701+</t>
        </is>
      </c>
      <c r="T122" t="n">
        <v>1.4</v>
      </c>
      <c r="U122" t="inlineStr">
        <is>
          <t>701+</t>
        </is>
      </c>
      <c r="V122" t="n">
        <v>21.4</v>
      </c>
      <c r="W122" t="inlineStr">
        <is>
          <t>701+</t>
        </is>
      </c>
      <c r="X122" t="n">
        <v>3.8</v>
      </c>
      <c r="Y122" t="inlineStr">
        <is>
          <t>701+</t>
        </is>
      </c>
      <c r="Z122" t="n">
        <v>1.1</v>
      </c>
      <c r="AA122" t="inlineStr">
        <is>
          <t>701+</t>
        </is>
      </c>
      <c r="AB122" t="inlineStr"/>
      <c r="AC122" t="inlineStr">
        <is>
          <t>1001-1200</t>
        </is>
      </c>
      <c r="AD122" t="inlineStr">
        <is>
          <t>1001-1200</t>
        </is>
      </c>
      <c r="AE122" t="inlineStr">
        <is>
          <t>BD</t>
        </is>
      </c>
      <c r="AF122" t="inlineStr">
        <is>
          <t>Bangladesh</t>
        </is>
      </c>
      <c r="AG122" t="inlineStr">
        <is>
          <t>L</t>
        </is>
      </c>
      <c r="AH122" t="inlineStr">
        <is>
          <t>CO</t>
        </is>
      </c>
      <c r="AI122" t="inlineStr">
        <is>
          <t>MD</t>
        </is>
      </c>
      <c r="AJ122" t="n">
        <v>2</v>
      </c>
      <c r="AK122" t="inlineStr">
        <is>
          <t>B</t>
        </is>
      </c>
      <c r="AL122" t="n">
        <v>10.6</v>
      </c>
      <c r="AM122" t="inlineStr">
        <is>
          <t>601+</t>
        </is>
      </c>
      <c r="AN122" t="n">
        <v>29.1</v>
      </c>
      <c r="AO122" t="inlineStr">
        <is>
          <t>336</t>
        </is>
      </c>
      <c r="AP122" t="n">
        <v>12.4</v>
      </c>
      <c r="AQ122" t="inlineStr">
        <is>
          <t>701+</t>
        </is>
      </c>
      <c r="AR122" t="n">
        <v>1.9</v>
      </c>
      <c r="AS122" t="inlineStr">
        <is>
          <t>701+</t>
        </is>
      </c>
      <c r="AT122" t="n">
        <v>2.5</v>
      </c>
      <c r="AU122" t="inlineStr">
        <is>
          <t>701+</t>
        </is>
      </c>
      <c r="AV122" t="n">
        <v>1.4</v>
      </c>
      <c r="AW122" t="inlineStr">
        <is>
          <t>701+</t>
        </is>
      </c>
      <c r="AX122" t="n">
        <v>1.1</v>
      </c>
      <c r="AY122" t="inlineStr">
        <is>
          <t>701+</t>
        </is>
      </c>
      <c r="AZ122" t="n">
        <v>9.6</v>
      </c>
      <c r="BA122" t="inlineStr">
        <is>
          <t>701+</t>
        </is>
      </c>
      <c r="BB122" t="n">
        <v>1.1</v>
      </c>
      <c r="BC122" t="inlineStr">
        <is>
          <t>701+</t>
        </is>
      </c>
      <c r="BD122" t="inlineStr">
        <is>
          <t>-</t>
        </is>
      </c>
      <c r="BE122" t="inlineStr"/>
      <c r="BF122" t="inlineStr">
        <is>
          <t>Not Reported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>
        <is>
          <t>QS</t>
        </is>
      </c>
      <c r="CC122" t="n">
        <v>1100.5</v>
      </c>
      <c r="CD122" t="n">
        <v>1100.5</v>
      </c>
      <c r="CE122" t="n">
        <v>601</v>
      </c>
      <c r="CF122" t="n">
        <v>344</v>
      </c>
      <c r="CG122" t="n">
        <v>701</v>
      </c>
      <c r="CH122" t="n">
        <v>701</v>
      </c>
      <c r="CI122" t="n">
        <v>701</v>
      </c>
      <c r="CJ122" t="n">
        <v>701</v>
      </c>
      <c r="CK122" t="n">
        <v>701</v>
      </c>
      <c r="CL122" t="n">
        <v>701</v>
      </c>
      <c r="CM122" t="n">
        <v>701</v>
      </c>
      <c r="CN122" t="n">
        <v>1100.5</v>
      </c>
      <c r="CO122" t="n">
        <v>1100.5</v>
      </c>
      <c r="CP122" t="n">
        <v>601</v>
      </c>
      <c r="CQ122" t="n">
        <v>336</v>
      </c>
      <c r="CR122" t="n">
        <v>701</v>
      </c>
      <c r="CS122" t="n">
        <v>701</v>
      </c>
      <c r="CT122" t="n">
        <v>701</v>
      </c>
      <c r="CU122" t="n">
        <v>701</v>
      </c>
      <c r="CV122" t="n">
        <v>701</v>
      </c>
      <c r="CW122" t="n">
        <v>701</v>
      </c>
      <c r="CX122" t="n">
        <v>701</v>
      </c>
      <c r="CY122" t="inlineStr"/>
      <c r="CZ122" t="inlineStr"/>
      <c r="DA122" t="inlineStr"/>
      <c r="DB122" t="n">
        <v>21.46428571428571</v>
      </c>
      <c r="DC122" t="n">
        <v>2</v>
      </c>
      <c r="DD122" t="inlineStr"/>
      <c r="DE122" t="inlineStr">
        <is>
          <t>QS (score, not ratio)</t>
        </is>
      </c>
      <c r="DF122" t="inlineStr"/>
      <c r="DG122" t="inlineStr">
        <is>
          <t>QS (score, not %)</t>
        </is>
      </c>
      <c r="DH122" t="n">
        <v>11.1</v>
      </c>
      <c r="DI122" t="inlineStr"/>
    </row>
    <row r="123">
      <c r="A123" t="inlineStr">
        <is>
          <t>brandeis university</t>
        </is>
      </c>
      <c r="B123" t="inlineStr">
        <is>
          <t>721-730</t>
        </is>
      </c>
      <c r="C123" t="inlineStr">
        <is>
          <t>661-670</t>
        </is>
      </c>
      <c r="D123" t="inlineStr">
        <is>
          <t>United States</t>
        </is>
      </c>
      <c r="E123" t="inlineStr">
        <is>
          <t>Americas</t>
        </is>
      </c>
      <c r="F123" t="inlineStr">
        <is>
          <t>M</t>
        </is>
      </c>
      <c r="G123" t="inlineStr">
        <is>
          <t>CO</t>
        </is>
      </c>
      <c r="H123" t="inlineStr">
        <is>
          <t>VH</t>
        </is>
      </c>
      <c r="I123" t="inlineStr">
        <is>
          <t>B</t>
        </is>
      </c>
      <c r="J123" t="n">
        <v>9.4</v>
      </c>
      <c r="K123" t="inlineStr">
        <is>
          <t>601+</t>
        </is>
      </c>
      <c r="L123" t="n">
        <v>4.8</v>
      </c>
      <c r="M123" t="inlineStr">
        <is>
          <t>601+</t>
        </is>
      </c>
      <c r="N123" t="n">
        <v>53.1</v>
      </c>
      <c r="O123" t="inlineStr">
        <is>
          <t>288</t>
        </is>
      </c>
      <c r="P123" t="n">
        <v>11.6</v>
      </c>
      <c r="Q123" t="inlineStr">
        <is>
          <t>701+</t>
        </is>
      </c>
      <c r="R123" t="n">
        <v>18</v>
      </c>
      <c r="S123" t="inlineStr">
        <is>
          <t>627</t>
        </is>
      </c>
      <c r="T123" t="n">
        <v>75.09999999999999</v>
      </c>
      <c r="U123" t="inlineStr">
        <is>
          <t>186</t>
        </is>
      </c>
      <c r="V123" t="n">
        <v>32.3</v>
      </c>
      <c r="W123" t="inlineStr">
        <is>
          <t>701+</t>
        </is>
      </c>
      <c r="X123" t="n">
        <v>16.5</v>
      </c>
      <c r="Y123" t="inlineStr">
        <is>
          <t>624</t>
        </is>
      </c>
      <c r="Z123" t="n">
        <v>1.1</v>
      </c>
      <c r="AA123" t="inlineStr">
        <is>
          <t>701+</t>
        </is>
      </c>
      <c r="AB123" t="inlineStr"/>
      <c r="AC123" t="inlineStr">
        <is>
          <t>661-670</t>
        </is>
      </c>
      <c r="AD123" t="inlineStr">
        <is>
          <t>497=</t>
        </is>
      </c>
      <c r="AE123" t="inlineStr">
        <is>
          <t>US</t>
        </is>
      </c>
      <c r="AF123" t="inlineStr">
        <is>
          <t>United States</t>
        </is>
      </c>
      <c r="AG123" t="inlineStr">
        <is>
          <t>M</t>
        </is>
      </c>
      <c r="AH123" t="inlineStr">
        <is>
          <t>CO</t>
        </is>
      </c>
      <c r="AI123" t="inlineStr">
        <is>
          <t>VH</t>
        </is>
      </c>
      <c r="AJ123" t="n">
        <v>4</v>
      </c>
      <c r="AK123" t="inlineStr">
        <is>
          <t>B</t>
        </is>
      </c>
      <c r="AL123" t="n">
        <v>9.800000000000001</v>
      </c>
      <c r="AM123" t="inlineStr">
        <is>
          <t>601+</t>
        </is>
      </c>
      <c r="AN123" t="n">
        <v>4.3</v>
      </c>
      <c r="AO123" t="inlineStr">
        <is>
          <t>601+</t>
        </is>
      </c>
      <c r="AP123" t="n">
        <v>49.9</v>
      </c>
      <c r="AQ123" t="inlineStr">
        <is>
          <t>311</t>
        </is>
      </c>
      <c r="AR123" t="n">
        <v>16.3</v>
      </c>
      <c r="AS123" t="inlineStr">
        <is>
          <t>609</t>
        </is>
      </c>
      <c r="AT123" t="n">
        <v>26.2</v>
      </c>
      <c r="AU123" t="inlineStr">
        <is>
          <t>521</t>
        </is>
      </c>
      <c r="AV123" t="n">
        <v>70.59999999999999</v>
      </c>
      <c r="AW123" t="inlineStr">
        <is>
          <t>207</t>
        </is>
      </c>
      <c r="AX123" t="n">
        <v>1.4</v>
      </c>
      <c r="AY123" t="inlineStr">
        <is>
          <t>701+</t>
        </is>
      </c>
      <c r="AZ123" t="n">
        <v>17.4</v>
      </c>
      <c r="BA123" t="inlineStr">
        <is>
          <t>477</t>
        </is>
      </c>
      <c r="BB123" t="n">
        <v>1.5</v>
      </c>
      <c r="BC123" t="inlineStr">
        <is>
          <t>701+</t>
        </is>
      </c>
      <c r="BD123" t="inlineStr">
        <is>
          <t>-</t>
        </is>
      </c>
      <c r="BE123">
        <f>185</f>
        <v/>
      </c>
      <c r="BF123" t="inlineStr">
        <is>
          <t>United States of America</t>
        </is>
      </c>
      <c r="BG123" t="n">
        <v>28.3</v>
      </c>
      <c r="BH123" t="inlineStr">
        <is>
          <t>47.0</t>
        </is>
      </c>
      <c r="BI123" t="n">
        <v>25.7</v>
      </c>
      <c r="BJ123" t="n">
        <v>97.3</v>
      </c>
      <c r="BK123" t="inlineStr">
        <is>
          <t>38.6</t>
        </is>
      </c>
      <c r="BL123" t="inlineStr">
        <is>
          <t>49.9</t>
        </is>
      </c>
      <c r="BM123" t="inlineStr">
        <is>
          <t>5,495</t>
        </is>
      </c>
      <c r="BN123" t="n">
        <v>12.6</v>
      </c>
      <c r="BO123" t="inlineStr">
        <is>
          <t>22%</t>
        </is>
      </c>
      <c r="BP123" t="inlineStr">
        <is>
          <t>55 : 45</t>
        </is>
      </c>
      <c r="BQ123" t="n">
        <v>2016</v>
      </c>
      <c r="BR123" t="inlineStr">
        <is>
          <t>201-300</t>
        </is>
      </c>
      <c r="BS123" t="inlineStr">
        <is>
          <t>79-102</t>
        </is>
      </c>
      <c r="BT123" t="inlineStr"/>
      <c r="BU123" t="n">
        <v>19.2</v>
      </c>
      <c r="BV123" t="n">
        <v>0</v>
      </c>
      <c r="BW123" t="n">
        <v>8.6</v>
      </c>
      <c r="BX123" t="n">
        <v>18.8</v>
      </c>
      <c r="BY123" t="n">
        <v>18.4</v>
      </c>
      <c r="BZ123" t="n">
        <v>24.8</v>
      </c>
      <c r="CA123" t="n">
        <v>2015</v>
      </c>
      <c r="CB123" t="inlineStr">
        <is>
          <t>QS+Times+Shanghai</t>
        </is>
      </c>
      <c r="CC123" t="n">
        <v>725.5</v>
      </c>
      <c r="CD123" t="n">
        <v>665.5</v>
      </c>
      <c r="CE123" t="n">
        <v>601</v>
      </c>
      <c r="CF123" t="n">
        <v>601</v>
      </c>
      <c r="CG123" t="n">
        <v>288</v>
      </c>
      <c r="CH123" t="n">
        <v>701</v>
      </c>
      <c r="CI123" t="n">
        <v>627</v>
      </c>
      <c r="CJ123" t="n">
        <v>186</v>
      </c>
      <c r="CK123" t="n">
        <v>701</v>
      </c>
      <c r="CL123" t="n">
        <v>624</v>
      </c>
      <c r="CM123" t="n">
        <v>701</v>
      </c>
      <c r="CN123" t="n">
        <v>665.5</v>
      </c>
      <c r="CO123" t="n">
        <v>497</v>
      </c>
      <c r="CP123" t="n">
        <v>601</v>
      </c>
      <c r="CQ123" t="n">
        <v>601</v>
      </c>
      <c r="CR123" t="n">
        <v>311</v>
      </c>
      <c r="CS123" t="n">
        <v>609</v>
      </c>
      <c r="CT123" t="n">
        <v>521</v>
      </c>
      <c r="CU123" t="n">
        <v>207</v>
      </c>
      <c r="CV123" t="n">
        <v>701</v>
      </c>
      <c r="CW123" t="n">
        <v>477</v>
      </c>
      <c r="CX123" t="n">
        <v>701</v>
      </c>
      <c r="CY123" t="n">
        <v>185</v>
      </c>
      <c r="CZ123" t="n">
        <v>250.5</v>
      </c>
      <c r="DA123" t="n">
        <v>90.5</v>
      </c>
      <c r="DB123" t="n">
        <v>55.72350807526258</v>
      </c>
      <c r="DC123" t="n">
        <v>30.633320534069</v>
      </c>
      <c r="DD123" t="n">
        <v>12.6</v>
      </c>
      <c r="DE123" t="inlineStr">
        <is>
          <t>Times (raw ratio)</t>
        </is>
      </c>
      <c r="DF123" t="n">
        <v>22</v>
      </c>
      <c r="DG123" t="inlineStr">
        <is>
          <t>Times (raw %)</t>
        </is>
      </c>
      <c r="DH123" t="n">
        <v>9.600000000000001</v>
      </c>
      <c r="DI123" t="n">
        <v>12.69987923852244</v>
      </c>
    </row>
    <row r="124">
      <c r="A124" t="inlineStr">
        <is>
          <t>brigham young university</t>
        </is>
      </c>
      <c r="B124" t="inlineStr">
        <is>
          <t>1001-1200</t>
        </is>
      </c>
      <c r="C124" t="inlineStr">
        <is>
          <t>1001-1200</t>
        </is>
      </c>
      <c r="D124" t="inlineStr">
        <is>
          <t>United States</t>
        </is>
      </c>
      <c r="E124" t="inlineStr">
        <is>
          <t>Americas</t>
        </is>
      </c>
      <c r="F124" t="inlineStr">
        <is>
          <t>XL</t>
        </is>
      </c>
      <c r="G124" t="inlineStr">
        <is>
          <t>CO</t>
        </is>
      </c>
      <c r="H124" t="inlineStr">
        <is>
          <t>VH</t>
        </is>
      </c>
      <c r="I124" t="inlineStr">
        <is>
          <t>B</t>
        </is>
      </c>
      <c r="J124" t="n">
        <v>7.5</v>
      </c>
      <c r="K124" t="inlineStr">
        <is>
          <t>601+</t>
        </is>
      </c>
      <c r="L124" t="n">
        <v>7</v>
      </c>
      <c r="M124" t="inlineStr">
        <is>
          <t>601+</t>
        </is>
      </c>
      <c r="N124" t="n">
        <v>4.8</v>
      </c>
      <c r="O124" t="inlineStr">
        <is>
          <t>701+</t>
        </is>
      </c>
      <c r="P124" t="n">
        <v>10.4</v>
      </c>
      <c r="Q124" t="inlineStr">
        <is>
          <t>701+</t>
        </is>
      </c>
      <c r="R124" t="n">
        <v>1.3</v>
      </c>
      <c r="S124" t="inlineStr">
        <is>
          <t>701+</t>
        </is>
      </c>
      <c r="T124" t="n">
        <v>3</v>
      </c>
      <c r="U124" t="inlineStr">
        <is>
          <t>701+</t>
        </is>
      </c>
      <c r="V124" t="n">
        <v>52.4</v>
      </c>
      <c r="W124" t="inlineStr">
        <is>
          <t>701+</t>
        </is>
      </c>
      <c r="X124" t="n">
        <v>22.2</v>
      </c>
      <c r="Y124" t="inlineStr">
        <is>
          <t>520</t>
        </is>
      </c>
      <c r="Z124" t="n">
        <v>3.8</v>
      </c>
      <c r="AA124" t="inlineStr">
        <is>
          <t>701+</t>
        </is>
      </c>
      <c r="AB124" t="inlineStr"/>
      <c r="AC124" t="inlineStr">
        <is>
          <t>1001-1200</t>
        </is>
      </c>
      <c r="AD124" t="inlineStr">
        <is>
          <t>1001-1200</t>
        </is>
      </c>
      <c r="AE124" t="inlineStr">
        <is>
          <t>US</t>
        </is>
      </c>
      <c r="AF124" t="inlineStr">
        <is>
          <t>United States</t>
        </is>
      </c>
      <c r="AG124" t="inlineStr">
        <is>
          <t>XL</t>
        </is>
      </c>
      <c r="AH124" t="inlineStr">
        <is>
          <t>CO</t>
        </is>
      </c>
      <c r="AI124" t="inlineStr">
        <is>
          <t>VH</t>
        </is>
      </c>
      <c r="AJ124" t="n">
        <v>5</v>
      </c>
      <c r="AK124" t="inlineStr">
        <is>
          <t>B</t>
        </is>
      </c>
      <c r="AL124" t="n">
        <v>7</v>
      </c>
      <c r="AM124" t="inlineStr">
        <is>
          <t>601+</t>
        </is>
      </c>
      <c r="AN124" t="n">
        <v>5.3</v>
      </c>
      <c r="AO124" t="inlineStr">
        <is>
          <t>601+</t>
        </is>
      </c>
      <c r="AP124" t="n">
        <v>4.6</v>
      </c>
      <c r="AQ124" t="inlineStr">
        <is>
          <t>701+</t>
        </is>
      </c>
      <c r="AR124" t="n">
        <v>13.3</v>
      </c>
      <c r="AS124" t="inlineStr">
        <is>
          <t>673</t>
        </is>
      </c>
      <c r="AT124" t="n">
        <v>1.3</v>
      </c>
      <c r="AU124" t="inlineStr">
        <is>
          <t>701+</t>
        </is>
      </c>
      <c r="AV124" t="n">
        <v>3.3</v>
      </c>
      <c r="AW124" t="inlineStr">
        <is>
          <t>701+</t>
        </is>
      </c>
      <c r="AX124" t="n">
        <v>8.199999999999999</v>
      </c>
      <c r="AY124" t="inlineStr">
        <is>
          <t>701+</t>
        </is>
      </c>
      <c r="AZ124" t="n">
        <v>22</v>
      </c>
      <c r="BA124" t="inlineStr">
        <is>
          <t>377</t>
        </is>
      </c>
      <c r="BB124" t="n">
        <v>7</v>
      </c>
      <c r="BC124" t="inlineStr">
        <is>
          <t>701+</t>
        </is>
      </c>
      <c r="BD124" t="inlineStr">
        <is>
          <t>-</t>
        </is>
      </c>
      <c r="BE124" t="inlineStr"/>
      <c r="BF124" t="inlineStr">
        <is>
          <t>Not Reported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>
        <is>
          <t>301-400</t>
        </is>
      </c>
      <c r="BS124" t="inlineStr">
        <is>
          <t>103-125</t>
        </is>
      </c>
      <c r="BT124" t="inlineStr"/>
      <c r="BU124" t="n">
        <v>8.9</v>
      </c>
      <c r="BV124" t="n">
        <v>0</v>
      </c>
      <c r="BW124" t="n">
        <v>12.2</v>
      </c>
      <c r="BX124" t="n">
        <v>8.4</v>
      </c>
      <c r="BY124" t="n">
        <v>26.3</v>
      </c>
      <c r="BZ124" t="n">
        <v>12.9</v>
      </c>
      <c r="CA124" t="n">
        <v>2015</v>
      </c>
      <c r="CB124" t="inlineStr">
        <is>
          <t>QS+Shanghai</t>
        </is>
      </c>
      <c r="CC124" t="n">
        <v>1100.5</v>
      </c>
      <c r="CD124" t="n">
        <v>1100.5</v>
      </c>
      <c r="CE124" t="n">
        <v>601</v>
      </c>
      <c r="CF124" t="n">
        <v>601</v>
      </c>
      <c r="CG124" t="n">
        <v>701</v>
      </c>
      <c r="CH124" t="n">
        <v>701</v>
      </c>
      <c r="CI124" t="n">
        <v>701</v>
      </c>
      <c r="CJ124" t="n">
        <v>701</v>
      </c>
      <c r="CK124" t="n">
        <v>701</v>
      </c>
      <c r="CL124" t="n">
        <v>520</v>
      </c>
      <c r="CM124" t="n">
        <v>701</v>
      </c>
      <c r="CN124" t="n">
        <v>1100.5</v>
      </c>
      <c r="CO124" t="n">
        <v>1100.5</v>
      </c>
      <c r="CP124" t="n">
        <v>601</v>
      </c>
      <c r="CQ124" t="n">
        <v>601</v>
      </c>
      <c r="CR124" t="n">
        <v>701</v>
      </c>
      <c r="CS124" t="n">
        <v>673</v>
      </c>
      <c r="CT124" t="n">
        <v>701</v>
      </c>
      <c r="CU124" t="n">
        <v>701</v>
      </c>
      <c r="CV124" t="n">
        <v>701</v>
      </c>
      <c r="CW124" t="n">
        <v>377</v>
      </c>
      <c r="CX124" t="n">
        <v>701</v>
      </c>
      <c r="CY124" t="inlineStr"/>
      <c r="CZ124" t="n">
        <v>350.5</v>
      </c>
      <c r="DA124" t="n">
        <v>114</v>
      </c>
      <c r="DB124" t="n">
        <v>22.36770816998588</v>
      </c>
      <c r="DC124" t="n">
        <v>14.36540812657318</v>
      </c>
      <c r="DD124" t="inlineStr"/>
      <c r="DE124" t="inlineStr">
        <is>
          <t>QS (score, not ratio)</t>
        </is>
      </c>
      <c r="DF124" t="inlineStr"/>
      <c r="DG124" t="inlineStr">
        <is>
          <t>QS (score, not %)</t>
        </is>
      </c>
      <c r="DH124" t="n">
        <v>7.25</v>
      </c>
      <c r="DI124" t="n">
        <v>10.39905609492988</v>
      </c>
    </row>
    <row r="125">
      <c r="A125" t="inlineStr">
        <is>
          <t>british university in egypt</t>
        </is>
      </c>
      <c r="B125" t="inlineStr">
        <is>
          <t>1201-1400</t>
        </is>
      </c>
      <c r="C125" t="inlineStr">
        <is>
          <t>1201-1400</t>
        </is>
      </c>
      <c r="D125" t="inlineStr">
        <is>
          <t>Egypt</t>
        </is>
      </c>
      <c r="E125" t="inlineStr">
        <is>
          <t>Africa</t>
        </is>
      </c>
      <c r="F125" t="inlineStr">
        <is>
          <t>M</t>
        </is>
      </c>
      <c r="G125" t="inlineStr">
        <is>
          <t>CO</t>
        </is>
      </c>
      <c r="H125" t="inlineStr">
        <is>
          <t>HI</t>
        </is>
      </c>
      <c r="I125" t="inlineStr">
        <is>
          <t>C</t>
        </is>
      </c>
      <c r="J125" t="n">
        <v>6</v>
      </c>
      <c r="K125" t="inlineStr">
        <is>
          <t>601+</t>
        </is>
      </c>
      <c r="L125" t="n">
        <v>5.5</v>
      </c>
      <c r="M125" t="inlineStr">
        <is>
          <t>601+</t>
        </is>
      </c>
      <c r="N125" t="n">
        <v>25.7</v>
      </c>
      <c r="O125" t="inlineStr">
        <is>
          <t>578</t>
        </is>
      </c>
      <c r="P125" t="n">
        <v>2.3</v>
      </c>
      <c r="Q125" t="inlineStr">
        <is>
          <t>701+</t>
        </is>
      </c>
      <c r="R125" t="n">
        <v>2.6</v>
      </c>
      <c r="S125" t="inlineStr">
        <is>
          <t>701+</t>
        </is>
      </c>
      <c r="T125" t="n">
        <v>2.6</v>
      </c>
      <c r="U125" t="inlineStr">
        <is>
          <t>701+</t>
        </is>
      </c>
      <c r="V125" t="n">
        <v>12</v>
      </c>
      <c r="W125" t="inlineStr">
        <is>
          <t>701+</t>
        </is>
      </c>
      <c r="X125" t="n">
        <v>2.6</v>
      </c>
      <c r="Y125" t="inlineStr">
        <is>
          <t>701+</t>
        </is>
      </c>
      <c r="Z125" t="n">
        <v>1</v>
      </c>
      <c r="AA125" t="inlineStr">
        <is>
          <t>701+</t>
        </is>
      </c>
      <c r="AB125" t="inlineStr"/>
      <c r="AC125" t="inlineStr">
        <is>
          <t>1201-1400</t>
        </is>
      </c>
      <c r="AD125" t="inlineStr">
        <is>
          <t>1201-1400</t>
        </is>
      </c>
      <c r="AE125" t="inlineStr">
        <is>
          <t>EG</t>
        </is>
      </c>
      <c r="AF125" t="inlineStr">
        <is>
          <t>Egypt</t>
        </is>
      </c>
      <c r="AG125" t="inlineStr">
        <is>
          <t>M</t>
        </is>
      </c>
      <c r="AH125" t="inlineStr">
        <is>
          <t>CO</t>
        </is>
      </c>
      <c r="AI125" t="inlineStr">
        <is>
          <t>HI</t>
        </is>
      </c>
      <c r="AJ125" t="n">
        <v>2</v>
      </c>
      <c r="AK125" t="inlineStr">
        <is>
          <t>C</t>
        </is>
      </c>
      <c r="AL125" t="n">
        <v>5.7</v>
      </c>
      <c r="AM125" t="inlineStr">
        <is>
          <t>601+</t>
        </is>
      </c>
      <c r="AN125" t="n">
        <v>4.5</v>
      </c>
      <c r="AO125" t="inlineStr">
        <is>
          <t>601+</t>
        </is>
      </c>
      <c r="AP125" t="n">
        <v>23.1</v>
      </c>
      <c r="AQ125" t="inlineStr">
        <is>
          <t>614</t>
        </is>
      </c>
      <c r="AR125" t="n">
        <v>2.2</v>
      </c>
      <c r="AS125" t="inlineStr">
        <is>
          <t>701+</t>
        </is>
      </c>
      <c r="AT125" t="n">
        <v>2.8</v>
      </c>
      <c r="AU125" t="inlineStr">
        <is>
          <t>701+</t>
        </is>
      </c>
      <c r="AV125" t="n">
        <v>2.6</v>
      </c>
      <c r="AW125" t="inlineStr">
        <is>
          <t>701+</t>
        </is>
      </c>
      <c r="AX125" t="n">
        <v>1</v>
      </c>
      <c r="AY125" t="inlineStr">
        <is>
          <t>701+</t>
        </is>
      </c>
      <c r="AZ125" t="n">
        <v>6.8</v>
      </c>
      <c r="BA125" t="inlineStr">
        <is>
          <t>701+</t>
        </is>
      </c>
      <c r="BB125" t="n">
        <v>1.4</v>
      </c>
      <c r="BC125" t="inlineStr">
        <is>
          <t>701+</t>
        </is>
      </c>
      <c r="BD125" t="inlineStr">
        <is>
          <t>-</t>
        </is>
      </c>
      <c r="BE125" t="inlineStr"/>
      <c r="BF125" t="inlineStr">
        <is>
          <t>Not Reported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QS</t>
        </is>
      </c>
      <c r="CC125" t="n">
        <v>1300.5</v>
      </c>
      <c r="CD125" t="n">
        <v>1300.5</v>
      </c>
      <c r="CE125" t="n">
        <v>601</v>
      </c>
      <c r="CF125" t="n">
        <v>601</v>
      </c>
      <c r="CG125" t="n">
        <v>578</v>
      </c>
      <c r="CH125" t="n">
        <v>701</v>
      </c>
      <c r="CI125" t="n">
        <v>701</v>
      </c>
      <c r="CJ125" t="n">
        <v>701</v>
      </c>
      <c r="CK125" t="n">
        <v>701</v>
      </c>
      <c r="CL125" t="n">
        <v>701</v>
      </c>
      <c r="CM125" t="n">
        <v>701</v>
      </c>
      <c r="CN125" t="n">
        <v>1300.5</v>
      </c>
      <c r="CO125" t="n">
        <v>1300.5</v>
      </c>
      <c r="CP125" t="n">
        <v>601</v>
      </c>
      <c r="CQ125" t="n">
        <v>601</v>
      </c>
      <c r="CR125" t="n">
        <v>614</v>
      </c>
      <c r="CS125" t="n">
        <v>701</v>
      </c>
      <c r="CT125" t="n">
        <v>701</v>
      </c>
      <c r="CU125" t="n">
        <v>701</v>
      </c>
      <c r="CV125" t="n">
        <v>701</v>
      </c>
      <c r="CW125" t="n">
        <v>701</v>
      </c>
      <c r="CX125" t="n">
        <v>701</v>
      </c>
      <c r="CY125" t="inlineStr"/>
      <c r="CZ125" t="inlineStr"/>
      <c r="DA125" t="inlineStr"/>
      <c r="DB125" t="n">
        <v>7.178571428571416</v>
      </c>
      <c r="DC125" t="n">
        <v>2.3</v>
      </c>
      <c r="DD125" t="inlineStr"/>
      <c r="DE125" t="inlineStr">
        <is>
          <t>QS (score, not ratio)</t>
        </is>
      </c>
      <c r="DF125" t="inlineStr"/>
      <c r="DG125" t="inlineStr">
        <is>
          <t>QS (score, not %)</t>
        </is>
      </c>
      <c r="DH125" t="n">
        <v>5.85</v>
      </c>
      <c r="DI125" t="inlineStr"/>
    </row>
    <row r="126">
      <c r="A126" t="inlineStr">
        <is>
          <t>brno university of technology</t>
        </is>
      </c>
      <c r="B126" t="inlineStr">
        <is>
          <t>611-620</t>
        </is>
      </c>
      <c r="C126" t="inlineStr">
        <is>
          <t>611-620</t>
        </is>
      </c>
      <c r="D126" t="inlineStr">
        <is>
          <t>Czech Republic</t>
        </is>
      </c>
      <c r="E126" t="inlineStr">
        <is>
          <t>Europe</t>
        </is>
      </c>
      <c r="F126" t="inlineStr">
        <is>
          <t>L</t>
        </is>
      </c>
      <c r="G126" t="inlineStr">
        <is>
          <t>FO</t>
        </is>
      </c>
      <c r="H126" t="inlineStr">
        <is>
          <t>VH</t>
        </is>
      </c>
      <c r="I126" t="inlineStr">
        <is>
          <t>A</t>
        </is>
      </c>
      <c r="J126" t="n">
        <v>13</v>
      </c>
      <c r="K126" t="inlineStr">
        <is>
          <t>601+</t>
        </is>
      </c>
      <c r="L126" t="n">
        <v>29.3</v>
      </c>
      <c r="M126" t="inlineStr">
        <is>
          <t>322</t>
        </is>
      </c>
      <c r="N126" t="n">
        <v>25.7</v>
      </c>
      <c r="O126" t="inlineStr">
        <is>
          <t>579</t>
        </is>
      </c>
      <c r="P126" t="n">
        <v>7.3</v>
      </c>
      <c r="Q126" t="inlineStr">
        <is>
          <t>701+</t>
        </is>
      </c>
      <c r="R126" t="n">
        <v>14.8</v>
      </c>
      <c r="S126" t="inlineStr">
        <is>
          <t>668</t>
        </is>
      </c>
      <c r="T126" t="n">
        <v>67.3</v>
      </c>
      <c r="U126" t="inlineStr">
        <is>
          <t>221</t>
        </is>
      </c>
      <c r="V126" t="n">
        <v>78.8</v>
      </c>
      <c r="W126" t="inlineStr">
        <is>
          <t>342</t>
        </is>
      </c>
      <c r="X126" t="n">
        <v>12.7</v>
      </c>
      <c r="Y126" t="inlineStr">
        <is>
          <t>701+</t>
        </is>
      </c>
      <c r="Z126" t="n">
        <v>3.3</v>
      </c>
      <c r="AA126" t="inlineStr">
        <is>
          <t>701+</t>
        </is>
      </c>
      <c r="AB126" t="inlineStr"/>
      <c r="AC126" t="inlineStr">
        <is>
          <t>611-620</t>
        </is>
      </c>
      <c r="AD126" t="inlineStr">
        <is>
          <t>701-750</t>
        </is>
      </c>
      <c r="AE126" t="inlineStr">
        <is>
          <t>CZ</t>
        </is>
      </c>
      <c r="AF126" t="inlineStr">
        <is>
          <t>Czech Republic</t>
        </is>
      </c>
      <c r="AG126" t="inlineStr">
        <is>
          <t>L</t>
        </is>
      </c>
      <c r="AH126" t="inlineStr">
        <is>
          <t>FO</t>
        </is>
      </c>
      <c r="AI126" t="inlineStr">
        <is>
          <t>VH</t>
        </is>
      </c>
      <c r="AJ126" t="n">
        <v>5</v>
      </c>
      <c r="AK126" t="inlineStr">
        <is>
          <t>A</t>
        </is>
      </c>
      <c r="AL126" t="n">
        <v>13.1</v>
      </c>
      <c r="AM126" t="inlineStr">
        <is>
          <t>601+</t>
        </is>
      </c>
      <c r="AN126" t="n">
        <v>34.7</v>
      </c>
      <c r="AO126" t="inlineStr">
        <is>
          <t>280</t>
        </is>
      </c>
      <c r="AP126" t="n">
        <v>22.7</v>
      </c>
      <c r="AQ126" t="inlineStr">
        <is>
          <t>623</t>
        </is>
      </c>
      <c r="AR126" t="n">
        <v>6.7</v>
      </c>
      <c r="AS126" t="inlineStr">
        <is>
          <t>701+</t>
        </is>
      </c>
      <c r="AT126" t="n">
        <v>9</v>
      </c>
      <c r="AU126" t="inlineStr">
        <is>
          <t>701+</t>
        </is>
      </c>
      <c r="AV126" t="n">
        <v>70.90000000000001</v>
      </c>
      <c r="AW126" t="inlineStr">
        <is>
          <t>204</t>
        </is>
      </c>
      <c r="AX126" t="n">
        <v>38.6</v>
      </c>
      <c r="AY126" t="inlineStr">
        <is>
          <t>387</t>
        </is>
      </c>
      <c r="AZ126" t="n">
        <v>14.2</v>
      </c>
      <c r="BA126" t="inlineStr">
        <is>
          <t>597</t>
        </is>
      </c>
      <c r="BB126" t="n">
        <v>2.7</v>
      </c>
      <c r="BC126" t="inlineStr">
        <is>
          <t>701+</t>
        </is>
      </c>
      <c r="BD126" t="inlineStr">
        <is>
          <t>-</t>
        </is>
      </c>
      <c r="BE126" t="inlineStr">
        <is>
          <t>401-500</t>
        </is>
      </c>
      <c r="BF126" t="inlineStr">
        <is>
          <t>Czech Republic</t>
        </is>
      </c>
      <c r="BG126" t="n">
        <v>18</v>
      </c>
      <c r="BH126" t="inlineStr">
        <is>
          <t>35.8</t>
        </is>
      </c>
      <c r="BI126" t="n">
        <v>14.7</v>
      </c>
      <c r="BJ126" t="n">
        <v>55.8</v>
      </c>
      <c r="BK126" t="inlineStr">
        <is>
          <t>33.7</t>
        </is>
      </c>
      <c r="BL126" t="inlineStr">
        <is>
          <t>-</t>
        </is>
      </c>
      <c r="BM126" t="inlineStr">
        <is>
          <t>23,694</t>
        </is>
      </c>
      <c r="BN126" t="n">
        <v>21.3</v>
      </c>
      <c r="BO126" t="inlineStr">
        <is>
          <t>15%</t>
        </is>
      </c>
      <c r="BP126" t="inlineStr">
        <is>
          <t>27 : 73</t>
        </is>
      </c>
      <c r="BQ126" t="n">
        <v>2016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>
        <is>
          <t>QS+Times</t>
        </is>
      </c>
      <c r="CC126" t="n">
        <v>615.5</v>
      </c>
      <c r="CD126" t="n">
        <v>615.5</v>
      </c>
      <c r="CE126" t="n">
        <v>601</v>
      </c>
      <c r="CF126" t="n">
        <v>322</v>
      </c>
      <c r="CG126" t="n">
        <v>579</v>
      </c>
      <c r="CH126" t="n">
        <v>701</v>
      </c>
      <c r="CI126" t="n">
        <v>668</v>
      </c>
      <c r="CJ126" t="n">
        <v>221</v>
      </c>
      <c r="CK126" t="n">
        <v>342</v>
      </c>
      <c r="CL126" t="n">
        <v>701</v>
      </c>
      <c r="CM126" t="n">
        <v>701</v>
      </c>
      <c r="CN126" t="n">
        <v>615.5</v>
      </c>
      <c r="CO126" t="n">
        <v>725.5</v>
      </c>
      <c r="CP126" t="n">
        <v>601</v>
      </c>
      <c r="CQ126" t="n">
        <v>280</v>
      </c>
      <c r="CR126" t="n">
        <v>623</v>
      </c>
      <c r="CS126" t="n">
        <v>701</v>
      </c>
      <c r="CT126" t="n">
        <v>701</v>
      </c>
      <c r="CU126" t="n">
        <v>204</v>
      </c>
      <c r="CV126" t="n">
        <v>387</v>
      </c>
      <c r="CW126" t="n">
        <v>597</v>
      </c>
      <c r="CX126" t="n">
        <v>701</v>
      </c>
      <c r="CY126" t="n">
        <v>450.5</v>
      </c>
      <c r="CZ126" t="inlineStr"/>
      <c r="DA126" t="inlineStr"/>
      <c r="DB126" t="n">
        <v>45.92347850505463</v>
      </c>
      <c r="DC126" t="n">
        <v>24.94734468846413</v>
      </c>
      <c r="DD126" t="n">
        <v>21.3</v>
      </c>
      <c r="DE126" t="inlineStr">
        <is>
          <t>Times (raw ratio)</t>
        </is>
      </c>
      <c r="DF126" t="n">
        <v>15</v>
      </c>
      <c r="DG126" t="inlineStr">
        <is>
          <t>Times (raw %)</t>
        </is>
      </c>
      <c r="DH126" t="n">
        <v>13.05</v>
      </c>
      <c r="DI126" t="n">
        <v>12.27887617065557</v>
      </c>
    </row>
    <row r="127">
      <c r="A127" t="inlineStr">
        <is>
          <t>brock university</t>
        </is>
      </c>
      <c r="B127" t="inlineStr">
        <is>
          <t>1201-1400</t>
        </is>
      </c>
      <c r="C127" t="inlineStr">
        <is>
          <t>1201-1400</t>
        </is>
      </c>
      <c r="D127" t="inlineStr">
        <is>
          <t>Canada</t>
        </is>
      </c>
      <c r="E127" t="inlineStr">
        <is>
          <t>Americas</t>
        </is>
      </c>
      <c r="F127" t="inlineStr">
        <is>
          <t>M</t>
        </is>
      </c>
      <c r="G127" t="inlineStr">
        <is>
          <t>CO</t>
        </is>
      </c>
      <c r="H127" t="inlineStr">
        <is>
          <t>VH</t>
        </is>
      </c>
      <c r="I127" t="inlineStr">
        <is>
          <t>A</t>
        </is>
      </c>
      <c r="J127" t="n">
        <v>4</v>
      </c>
      <c r="K127" t="inlineStr">
        <is>
          <t>601+</t>
        </is>
      </c>
      <c r="L127" t="n">
        <v>6.3</v>
      </c>
      <c r="M127" t="inlineStr">
        <is>
          <t>601+</t>
        </is>
      </c>
      <c r="N127" t="n">
        <v>3</v>
      </c>
      <c r="O127" t="inlineStr">
        <is>
          <t>701+</t>
        </is>
      </c>
      <c r="P127" t="n">
        <v>13.7</v>
      </c>
      <c r="Q127" t="inlineStr">
        <is>
          <t>658</t>
        </is>
      </c>
      <c r="R127" t="n">
        <v>2.1</v>
      </c>
      <c r="S127" t="inlineStr">
        <is>
          <t>701+</t>
        </is>
      </c>
      <c r="T127" t="n">
        <v>23.8</v>
      </c>
      <c r="U127" t="inlineStr">
        <is>
          <t>493</t>
        </is>
      </c>
      <c r="V127" t="n">
        <v>30.9</v>
      </c>
      <c r="W127" t="inlineStr">
        <is>
          <t>701+</t>
        </is>
      </c>
      <c r="X127" t="n">
        <v>5.2</v>
      </c>
      <c r="Y127" t="inlineStr">
        <is>
          <t>701+</t>
        </is>
      </c>
      <c r="Z127" t="n">
        <v>2.7</v>
      </c>
      <c r="AA127" t="inlineStr">
        <is>
          <t>701+</t>
        </is>
      </c>
      <c r="AB127" t="inlineStr"/>
      <c r="AC127" t="inlineStr">
        <is>
          <t>1201-1400</t>
        </is>
      </c>
      <c r="AD127" t="inlineStr">
        <is>
          <t>1001-1200</t>
        </is>
      </c>
      <c r="AE127" t="inlineStr">
        <is>
          <t>CA</t>
        </is>
      </c>
      <c r="AF127" t="inlineStr">
        <is>
          <t>Canada</t>
        </is>
      </c>
      <c r="AG127" t="inlineStr">
        <is>
          <t>L</t>
        </is>
      </c>
      <c r="AH127" t="inlineStr">
        <is>
          <t>CO</t>
        </is>
      </c>
      <c r="AI127" t="inlineStr">
        <is>
          <t>HI</t>
        </is>
      </c>
      <c r="AJ127" t="n">
        <v>4</v>
      </c>
      <c r="AK127" t="inlineStr">
        <is>
          <t>A</t>
        </is>
      </c>
      <c r="AL127" t="n">
        <v>4.1</v>
      </c>
      <c r="AM127" t="inlineStr">
        <is>
          <t>601+</t>
        </is>
      </c>
      <c r="AN127" t="n">
        <v>6.8</v>
      </c>
      <c r="AO127" t="inlineStr">
        <is>
          <t>601+</t>
        </is>
      </c>
      <c r="AP127" t="n">
        <v>2.4</v>
      </c>
      <c r="AQ127" t="inlineStr">
        <is>
          <t>701+</t>
        </is>
      </c>
      <c r="AR127" t="n">
        <v>15.1</v>
      </c>
      <c r="AS127" t="inlineStr">
        <is>
          <t>632</t>
        </is>
      </c>
      <c r="AT127" t="n">
        <v>2.2</v>
      </c>
      <c r="AU127" t="inlineStr">
        <is>
          <t>701+</t>
        </is>
      </c>
      <c r="AV127" t="n">
        <v>18.8</v>
      </c>
      <c r="AW127" t="inlineStr">
        <is>
          <t>563</t>
        </is>
      </c>
      <c r="AX127" t="n">
        <v>2.5</v>
      </c>
      <c r="AY127" t="inlineStr">
        <is>
          <t>701+</t>
        </is>
      </c>
      <c r="AZ127" t="n">
        <v>8.699999999999999</v>
      </c>
      <c r="BA127" t="inlineStr">
        <is>
          <t>701+</t>
        </is>
      </c>
      <c r="BB127" t="n">
        <v>2</v>
      </c>
      <c r="BC127" t="inlineStr">
        <is>
          <t>701+</t>
        </is>
      </c>
      <c r="BD127" t="inlineStr">
        <is>
          <t>-</t>
        </is>
      </c>
      <c r="BE127" t="inlineStr"/>
      <c r="BF127" t="inlineStr">
        <is>
          <t>Not Reported</t>
        </is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>
        <is>
          <t>QS</t>
        </is>
      </c>
      <c r="CC127" t="n">
        <v>1300.5</v>
      </c>
      <c r="CD127" t="n">
        <v>1300.5</v>
      </c>
      <c r="CE127" t="n">
        <v>601</v>
      </c>
      <c r="CF127" t="n">
        <v>601</v>
      </c>
      <c r="CG127" t="n">
        <v>701</v>
      </c>
      <c r="CH127" t="n">
        <v>658</v>
      </c>
      <c r="CI127" t="n">
        <v>701</v>
      </c>
      <c r="CJ127" t="n">
        <v>493</v>
      </c>
      <c r="CK127" t="n">
        <v>701</v>
      </c>
      <c r="CL127" t="n">
        <v>701</v>
      </c>
      <c r="CM127" t="n">
        <v>701</v>
      </c>
      <c r="CN127" t="n">
        <v>1300.5</v>
      </c>
      <c r="CO127" t="n">
        <v>1100.5</v>
      </c>
      <c r="CP127" t="n">
        <v>601</v>
      </c>
      <c r="CQ127" t="n">
        <v>601</v>
      </c>
      <c r="CR127" t="n">
        <v>701</v>
      </c>
      <c r="CS127" t="n">
        <v>632</v>
      </c>
      <c r="CT127" t="n">
        <v>701</v>
      </c>
      <c r="CU127" t="n">
        <v>563</v>
      </c>
      <c r="CV127" t="n">
        <v>701</v>
      </c>
      <c r="CW127" t="n">
        <v>701</v>
      </c>
      <c r="CX127" t="n">
        <v>701</v>
      </c>
      <c r="CY127" t="inlineStr"/>
      <c r="CZ127" t="inlineStr"/>
      <c r="DA127" t="inlineStr"/>
      <c r="DB127" t="n">
        <v>7.178571428571416</v>
      </c>
      <c r="DC127" t="n">
        <v>13.7</v>
      </c>
      <c r="DD127" t="inlineStr"/>
      <c r="DE127" t="inlineStr">
        <is>
          <t>QS (score, not ratio)</t>
        </is>
      </c>
      <c r="DF127" t="inlineStr"/>
      <c r="DG127" t="inlineStr">
        <is>
          <t>QS (score, not %)</t>
        </is>
      </c>
      <c r="DH127" t="n">
        <v>4.05</v>
      </c>
      <c r="DI127" t="inlineStr"/>
    </row>
    <row r="128">
      <c r="A128" t="inlineStr">
        <is>
          <t>brown university</t>
        </is>
      </c>
      <c r="B128" t="inlineStr">
        <is>
          <t>79</t>
        </is>
      </c>
      <c r="C128" t="inlineStr">
        <is>
          <t>73</t>
        </is>
      </c>
      <c r="D128" t="inlineStr">
        <is>
          <t>United States</t>
        </is>
      </c>
      <c r="E128" t="inlineStr">
        <is>
          <t>Americas</t>
        </is>
      </c>
      <c r="F128" t="inlineStr">
        <is>
          <t>M</t>
        </is>
      </c>
      <c r="G128" t="inlineStr">
        <is>
          <t>FC</t>
        </is>
      </c>
      <c r="H128" t="inlineStr">
        <is>
          <t>VH</t>
        </is>
      </c>
      <c r="I128" t="inlineStr">
        <is>
          <t>B</t>
        </is>
      </c>
      <c r="J128" t="n">
        <v>59.9</v>
      </c>
      <c r="K128" t="inlineStr">
        <is>
          <t>123</t>
        </is>
      </c>
      <c r="L128" t="n">
        <v>49.6</v>
      </c>
      <c r="M128" t="inlineStr">
        <is>
          <t>180</t>
        </is>
      </c>
      <c r="N128" t="n">
        <v>77.7</v>
      </c>
      <c r="O128" t="inlineStr">
        <is>
          <t>151</t>
        </is>
      </c>
      <c r="P128" t="n">
        <v>76.40000000000001</v>
      </c>
      <c r="Q128" t="inlineStr">
        <is>
          <t>130</t>
        </is>
      </c>
      <c r="R128" t="n">
        <v>79.90000000000001</v>
      </c>
      <c r="S128" t="inlineStr">
        <is>
          <t>239</t>
        </is>
      </c>
      <c r="T128" t="n">
        <v>50.9</v>
      </c>
      <c r="U128" t="inlineStr">
        <is>
          <t>289</t>
        </is>
      </c>
      <c r="V128" t="n">
        <v>83.2</v>
      </c>
      <c r="W128" t="inlineStr">
        <is>
          <t>277</t>
        </is>
      </c>
      <c r="X128" t="n">
        <v>63.6</v>
      </c>
      <c r="Y128" t="inlineStr">
        <is>
          <t>186</t>
        </is>
      </c>
      <c r="Z128" t="n">
        <v>46.6</v>
      </c>
      <c r="AA128" t="inlineStr">
        <is>
          <t>333</t>
        </is>
      </c>
      <c r="AB128" t="n">
        <v>64.7</v>
      </c>
      <c r="AC128">
        <f>73</f>
        <v/>
      </c>
      <c r="AD128" t="inlineStr">
        <is>
          <t>63</t>
        </is>
      </c>
      <c r="AE128" t="inlineStr">
        <is>
          <t>US</t>
        </is>
      </c>
      <c r="AF128" t="inlineStr">
        <is>
          <t>United States</t>
        </is>
      </c>
      <c r="AG128" t="inlineStr">
        <is>
          <t>M</t>
        </is>
      </c>
      <c r="AH128" t="inlineStr">
        <is>
          <t>FC</t>
        </is>
      </c>
      <c r="AI128" t="inlineStr">
        <is>
          <t>VH</t>
        </is>
      </c>
      <c r="AJ128" t="n">
        <v>5</v>
      </c>
      <c r="AK128" t="inlineStr">
        <is>
          <t>B</t>
        </is>
      </c>
      <c r="AL128" t="n">
        <v>58.3</v>
      </c>
      <c r="AM128" t="inlineStr">
        <is>
          <t>131</t>
        </is>
      </c>
      <c r="AN128" t="n">
        <v>42.4</v>
      </c>
      <c r="AO128" t="inlineStr">
        <is>
          <t>221</t>
        </is>
      </c>
      <c r="AP128" t="n">
        <v>77.8</v>
      </c>
      <c r="AQ128" t="inlineStr">
        <is>
          <t>145</t>
        </is>
      </c>
      <c r="AR128" t="n">
        <v>85.90000000000001</v>
      </c>
      <c r="AS128" t="inlineStr">
        <is>
          <t>89</t>
        </is>
      </c>
      <c r="AT128" t="n">
        <v>84.5</v>
      </c>
      <c r="AU128" t="inlineStr">
        <is>
          <t>212</t>
        </is>
      </c>
      <c r="AV128" t="n">
        <v>52</v>
      </c>
      <c r="AW128" t="inlineStr">
        <is>
          <t>279</t>
        </is>
      </c>
      <c r="AX128" t="n">
        <v>58.3</v>
      </c>
      <c r="AY128" t="inlineStr">
        <is>
          <t>258</t>
        </is>
      </c>
      <c r="AZ128" t="n">
        <v>74.8</v>
      </c>
      <c r="BA128" t="inlineStr">
        <is>
          <t>59</t>
        </is>
      </c>
      <c r="BB128" t="n">
        <v>70.40000000000001</v>
      </c>
      <c r="BC128" t="inlineStr">
        <is>
          <t>201=</t>
        </is>
      </c>
      <c r="BD128" t="inlineStr">
        <is>
          <t>66.4</t>
        </is>
      </c>
      <c r="BE128" t="inlineStr">
        <is>
          <t>51</t>
        </is>
      </c>
      <c r="BF128" t="inlineStr">
        <is>
          <t>United States of America</t>
        </is>
      </c>
      <c r="BG128" t="n">
        <v>62.8</v>
      </c>
      <c r="BH128" t="inlineStr">
        <is>
          <t>57.8</t>
        </is>
      </c>
      <c r="BI128" t="n">
        <v>55.7</v>
      </c>
      <c r="BJ128" t="n">
        <v>96.40000000000001</v>
      </c>
      <c r="BK128" t="inlineStr">
        <is>
          <t>31.4</t>
        </is>
      </c>
      <c r="BL128" t="inlineStr">
        <is>
          <t>69.6</t>
        </is>
      </c>
      <c r="BM128" t="inlineStr">
        <is>
          <t>8,653</t>
        </is>
      </c>
      <c r="BN128" t="n">
        <v>10.1</v>
      </c>
      <c r="BO128" t="inlineStr">
        <is>
          <t>19%</t>
        </is>
      </c>
      <c r="BP128" t="inlineStr"/>
      <c r="BQ128" t="n">
        <v>2016</v>
      </c>
      <c r="BR128" t="inlineStr">
        <is>
          <t>75</t>
        </is>
      </c>
      <c r="BS128" t="inlineStr">
        <is>
          <t>43</t>
        </is>
      </c>
      <c r="BT128" t="n">
        <v>27</v>
      </c>
      <c r="BU128" t="n">
        <v>14.5</v>
      </c>
      <c r="BV128" t="n">
        <v>13.3</v>
      </c>
      <c r="BW128" t="n">
        <v>26.2</v>
      </c>
      <c r="BX128" t="n">
        <v>25.1</v>
      </c>
      <c r="BY128" t="n">
        <v>43.6</v>
      </c>
      <c r="BZ128" t="n">
        <v>32.8</v>
      </c>
      <c r="CA128" t="n">
        <v>2015</v>
      </c>
      <c r="CB128" t="inlineStr">
        <is>
          <t>QS+Times+Shanghai</t>
        </is>
      </c>
      <c r="CC128" t="n">
        <v>79</v>
      </c>
      <c r="CD128" t="n">
        <v>73</v>
      </c>
      <c r="CE128" t="n">
        <v>123</v>
      </c>
      <c r="CF128" t="n">
        <v>180</v>
      </c>
      <c r="CG128" t="n">
        <v>151</v>
      </c>
      <c r="CH128" t="n">
        <v>130</v>
      </c>
      <c r="CI128" t="n">
        <v>239</v>
      </c>
      <c r="CJ128" t="n">
        <v>289</v>
      </c>
      <c r="CK128" t="n">
        <v>277</v>
      </c>
      <c r="CL128" t="n">
        <v>186</v>
      </c>
      <c r="CM128" t="n">
        <v>333</v>
      </c>
      <c r="CN128" t="n">
        <v>73</v>
      </c>
      <c r="CO128" t="n">
        <v>63</v>
      </c>
      <c r="CP128" t="n">
        <v>131</v>
      </c>
      <c r="CQ128" t="n">
        <v>221</v>
      </c>
      <c r="CR128" t="n">
        <v>145</v>
      </c>
      <c r="CS128" t="n">
        <v>89</v>
      </c>
      <c r="CT128" t="n">
        <v>212</v>
      </c>
      <c r="CU128" t="n">
        <v>279</v>
      </c>
      <c r="CV128" t="n">
        <v>258</v>
      </c>
      <c r="CW128" t="n">
        <v>59</v>
      </c>
      <c r="CX128" t="n">
        <v>201</v>
      </c>
      <c r="CY128" t="n">
        <v>51</v>
      </c>
      <c r="CZ128" t="n">
        <v>75</v>
      </c>
      <c r="DA128" t="n">
        <v>43</v>
      </c>
      <c r="DB128" t="n">
        <v>90.34490831787708</v>
      </c>
      <c r="DC128" t="n">
        <v>58.61152386109514</v>
      </c>
      <c r="DD128" t="n">
        <v>10.1</v>
      </c>
      <c r="DE128" t="inlineStr">
        <is>
          <t>Times (raw ratio)</t>
        </is>
      </c>
      <c r="DF128" t="n">
        <v>19</v>
      </c>
      <c r="DG128" t="inlineStr">
        <is>
          <t>Times (raw %)</t>
        </is>
      </c>
      <c r="DH128" t="n">
        <v>59.09999999999999</v>
      </c>
      <c r="DI128" t="n">
        <v>29.6202688003664</v>
      </c>
    </row>
    <row r="129">
      <c r="A129" t="inlineStr">
        <is>
          <t>brunel university</t>
        </is>
      </c>
      <c r="B129" t="inlineStr"/>
      <c r="C129" t="inlineStr"/>
      <c r="D129" t="inlineStr">
        <is>
          <t>Not Reported</t>
        </is>
      </c>
      <c r="E129" t="inlineStr">
        <is>
          <t>Not Reported</t>
        </is>
      </c>
      <c r="F129" t="inlineStr">
        <is>
          <t>Not Reported</t>
        </is>
      </c>
      <c r="G129" t="inlineStr">
        <is>
          <t>Not Reported</t>
        </is>
      </c>
      <c r="H129" t="inlineStr"/>
      <c r="I129" t="inlineStr">
        <is>
          <t>Not Reported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Not Reported</t>
        </is>
      </c>
      <c r="AF129" t="inlineStr">
        <is>
          <t>Not Reported</t>
        </is>
      </c>
      <c r="AG129" t="inlineStr">
        <is>
          <t>Not Reported</t>
        </is>
      </c>
      <c r="AH129" t="inlineStr">
        <is>
          <t>Not Reported</t>
        </is>
      </c>
      <c r="AI129" t="inlineStr"/>
      <c r="AJ129" t="inlineStr"/>
      <c r="AK129" t="inlineStr">
        <is>
          <t>Not Reported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>
        <is>
          <t>Not Reported</t>
        </is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>
        <is>
          <t>401-500</t>
        </is>
      </c>
      <c r="BS129" t="inlineStr">
        <is>
          <t>34-37</t>
        </is>
      </c>
      <c r="BT129" t="inlineStr"/>
      <c r="BU129" t="n">
        <v>0</v>
      </c>
      <c r="BV129" t="n">
        <v>0</v>
      </c>
      <c r="BW129" t="n">
        <v>12.2</v>
      </c>
      <c r="BX129" t="n">
        <v>3.6</v>
      </c>
      <c r="BY129" t="n">
        <v>23.7</v>
      </c>
      <c r="BZ129" t="n">
        <v>15.5</v>
      </c>
      <c r="CA129" t="n">
        <v>2015</v>
      </c>
      <c r="CB129" t="inlineStr">
        <is>
          <t>Shanghai</t>
        </is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n">
        <v>450.5</v>
      </c>
      <c r="DA129" t="n">
        <v>35.5</v>
      </c>
      <c r="DB129" t="n">
        <v>1.317233809001095</v>
      </c>
      <c r="DC129" t="n">
        <v>14.94573894282632</v>
      </c>
      <c r="DD129" t="inlineStr"/>
      <c r="DE129" t="inlineStr">
        <is>
          <t>Missing</t>
        </is>
      </c>
      <c r="DF129" t="inlineStr"/>
      <c r="DG129" t="inlineStr">
        <is>
          <t>Missing</t>
        </is>
      </c>
      <c r="DH129" t="inlineStr"/>
      <c r="DI129" t="n">
        <v>7.472869471413159</v>
      </c>
    </row>
    <row r="130">
      <c r="A130" t="inlineStr">
        <is>
          <t>brunel university london</t>
        </is>
      </c>
      <c r="B130" t="inlineStr">
        <is>
          <t>342</t>
        </is>
      </c>
      <c r="C130" t="inlineStr">
        <is>
          <t>343</t>
        </is>
      </c>
      <c r="D130" t="inlineStr">
        <is>
          <t>United Kingdom</t>
        </is>
      </c>
      <c r="E130" t="inlineStr">
        <is>
          <t>Europe</t>
        </is>
      </c>
      <c r="F130" t="inlineStr">
        <is>
          <t>L</t>
        </is>
      </c>
      <c r="G130" t="inlineStr">
        <is>
          <t>CO</t>
        </is>
      </c>
      <c r="H130" t="inlineStr">
        <is>
          <t>VH</t>
        </is>
      </c>
      <c r="I130" t="inlineStr">
        <is>
          <t>A</t>
        </is>
      </c>
      <c r="J130" t="n">
        <v>11.1</v>
      </c>
      <c r="K130" t="inlineStr">
        <is>
          <t>601+</t>
        </is>
      </c>
      <c r="L130" t="n">
        <v>13.3</v>
      </c>
      <c r="M130" t="inlineStr">
        <is>
          <t>601+</t>
        </is>
      </c>
      <c r="N130" t="n">
        <v>7.1</v>
      </c>
      <c r="O130" t="inlineStr">
        <is>
          <t>701+</t>
        </is>
      </c>
      <c r="P130" t="n">
        <v>46.5</v>
      </c>
      <c r="Q130" t="inlineStr">
        <is>
          <t>297</t>
        </is>
      </c>
      <c r="R130" t="n">
        <v>99.09999999999999</v>
      </c>
      <c r="S130" t="inlineStr">
        <is>
          <t>102</t>
        </is>
      </c>
      <c r="T130" t="n">
        <v>99.8</v>
      </c>
      <c r="U130" t="inlineStr">
        <is>
          <t>37</t>
        </is>
      </c>
      <c r="V130" t="n">
        <v>77.90000000000001</v>
      </c>
      <c r="W130" t="inlineStr">
        <is>
          <t>363</t>
        </is>
      </c>
      <c r="X130" t="n">
        <v>19.9</v>
      </c>
      <c r="Y130" t="inlineStr">
        <is>
          <t>564</t>
        </is>
      </c>
      <c r="Z130" t="n">
        <v>71.2</v>
      </c>
      <c r="AA130" t="inlineStr">
        <is>
          <t>214=</t>
        </is>
      </c>
      <c r="AB130" t="n">
        <v>33</v>
      </c>
      <c r="AC130" t="inlineStr">
        <is>
          <t>343</t>
        </is>
      </c>
      <c r="AD130" t="inlineStr">
        <is>
          <t>412=</t>
        </is>
      </c>
      <c r="AE130" t="inlineStr">
        <is>
          <t>UK</t>
        </is>
      </c>
      <c r="AF130" t="inlineStr">
        <is>
          <t>United Kingdom</t>
        </is>
      </c>
      <c r="AG130" t="inlineStr">
        <is>
          <t>L</t>
        </is>
      </c>
      <c r="AH130" t="inlineStr">
        <is>
          <t>CO</t>
        </is>
      </c>
      <c r="AI130" t="inlineStr">
        <is>
          <t>VH</t>
        </is>
      </c>
      <c r="AJ130" t="n">
        <v>4</v>
      </c>
      <c r="AK130" t="inlineStr">
        <is>
          <t>A</t>
        </is>
      </c>
      <c r="AL130" t="n">
        <v>11.3</v>
      </c>
      <c r="AM130" t="inlineStr">
        <is>
          <t>601+</t>
        </is>
      </c>
      <c r="AN130" t="n">
        <v>13.3</v>
      </c>
      <c r="AO130" t="inlineStr">
        <is>
          <t>601+</t>
        </is>
      </c>
      <c r="AP130" t="n">
        <v>7.9</v>
      </c>
      <c r="AQ130" t="inlineStr">
        <is>
          <t>701+</t>
        </is>
      </c>
      <c r="AR130" t="n">
        <v>44.2</v>
      </c>
      <c r="AS130" t="inlineStr">
        <is>
          <t>303</t>
        </is>
      </c>
      <c r="AT130" t="n">
        <v>99.7</v>
      </c>
      <c r="AU130" t="inlineStr">
        <is>
          <t>84</t>
        </is>
      </c>
      <c r="AV130" t="n">
        <v>99.59999999999999</v>
      </c>
      <c r="AW130" t="inlineStr">
        <is>
          <t>39</t>
        </is>
      </c>
      <c r="AX130" t="n">
        <v>56.9</v>
      </c>
      <c r="AY130" t="inlineStr">
        <is>
          <t>269</t>
        </is>
      </c>
      <c r="AZ130" t="n">
        <v>18.5</v>
      </c>
      <c r="BA130" t="inlineStr">
        <is>
          <t>450</t>
        </is>
      </c>
      <c r="BB130" t="n">
        <v>62.8</v>
      </c>
      <c r="BC130" t="inlineStr">
        <is>
          <t>235=</t>
        </is>
      </c>
      <c r="BD130" t="inlineStr">
        <is>
          <t>31.9</t>
        </is>
      </c>
      <c r="BE130" t="inlineStr">
        <is>
          <t>401-500</t>
        </is>
      </c>
      <c r="BF130" t="inlineStr">
        <is>
          <t>United Kingdom</t>
        </is>
      </c>
      <c r="BG130" t="n">
        <v>24.8</v>
      </c>
      <c r="BH130" t="inlineStr">
        <is>
          <t>91.8</t>
        </is>
      </c>
      <c r="BI130" t="n">
        <v>23.3</v>
      </c>
      <c r="BJ130" t="n">
        <v>39.5</v>
      </c>
      <c r="BK130" t="inlineStr">
        <is>
          <t>34.7</t>
        </is>
      </c>
      <c r="BL130" t="inlineStr">
        <is>
          <t>-</t>
        </is>
      </c>
      <c r="BM130" t="inlineStr">
        <is>
          <t>12,613</t>
        </is>
      </c>
      <c r="BN130" t="n">
        <v>17.6</v>
      </c>
      <c r="BO130" t="inlineStr">
        <is>
          <t>38%</t>
        </is>
      </c>
      <c r="BP130" t="inlineStr">
        <is>
          <t>46 : 54</t>
        </is>
      </c>
      <c r="BQ130" t="n">
        <v>2016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QS+Times</t>
        </is>
      </c>
      <c r="CC130" t="n">
        <v>342</v>
      </c>
      <c r="CD130" t="n">
        <v>343</v>
      </c>
      <c r="CE130" t="n">
        <v>601</v>
      </c>
      <c r="CF130" t="n">
        <v>601</v>
      </c>
      <c r="CG130" t="n">
        <v>701</v>
      </c>
      <c r="CH130" t="n">
        <v>297</v>
      </c>
      <c r="CI130" t="n">
        <v>102</v>
      </c>
      <c r="CJ130" t="n">
        <v>37</v>
      </c>
      <c r="CK130" t="n">
        <v>363</v>
      </c>
      <c r="CL130" t="n">
        <v>564</v>
      </c>
      <c r="CM130" t="n">
        <v>214</v>
      </c>
      <c r="CN130" t="n">
        <v>343</v>
      </c>
      <c r="CO130" t="n">
        <v>412</v>
      </c>
      <c r="CP130" t="n">
        <v>601</v>
      </c>
      <c r="CQ130" t="n">
        <v>601</v>
      </c>
      <c r="CR130" t="n">
        <v>701</v>
      </c>
      <c r="CS130" t="n">
        <v>303</v>
      </c>
      <c r="CT130" t="n">
        <v>84</v>
      </c>
      <c r="CU130" t="n">
        <v>39</v>
      </c>
      <c r="CV130" t="n">
        <v>269</v>
      </c>
      <c r="CW130" t="n">
        <v>450</v>
      </c>
      <c r="CX130" t="n">
        <v>235</v>
      </c>
      <c r="CY130" t="n">
        <v>450.5</v>
      </c>
      <c r="CZ130" t="inlineStr"/>
      <c r="DA130" t="inlineStr"/>
      <c r="DB130" t="n">
        <v>55.69133564791177</v>
      </c>
      <c r="DC130" t="n">
        <v>35.49768993443346</v>
      </c>
      <c r="DD130" t="n">
        <v>17.6</v>
      </c>
      <c r="DE130" t="inlineStr">
        <is>
          <t>Times (raw ratio)</t>
        </is>
      </c>
      <c r="DF130" t="n">
        <v>38</v>
      </c>
      <c r="DG130" t="inlineStr">
        <is>
          <t>Times (raw %)</t>
        </is>
      </c>
      <c r="DH130" t="n">
        <v>11.2</v>
      </c>
      <c r="DI130" t="n">
        <v>21.22788761706556</v>
      </c>
    </row>
    <row r="131">
      <c r="A131" t="inlineStr">
        <is>
          <t>budapest university of technology and economics</t>
        </is>
      </c>
      <c r="B131" t="inlineStr">
        <is>
          <t>721-730</t>
        </is>
      </c>
      <c r="C131" t="inlineStr">
        <is>
          <t>741-750</t>
        </is>
      </c>
      <c r="D131" t="inlineStr">
        <is>
          <t>Hungary</t>
        </is>
      </c>
      <c r="E131" t="inlineStr">
        <is>
          <t>Europe</t>
        </is>
      </c>
      <c r="F131" t="inlineStr">
        <is>
          <t>L</t>
        </is>
      </c>
      <c r="G131" t="inlineStr">
        <is>
          <t>FO</t>
        </is>
      </c>
      <c r="H131" t="inlineStr">
        <is>
          <t>VH</t>
        </is>
      </c>
      <c r="I131" t="inlineStr">
        <is>
          <t>A</t>
        </is>
      </c>
      <c r="J131" t="n">
        <v>15.6</v>
      </c>
      <c r="K131" t="inlineStr">
        <is>
          <t>562</t>
        </is>
      </c>
      <c r="L131" t="n">
        <v>25.7</v>
      </c>
      <c r="M131" t="inlineStr">
        <is>
          <t>369</t>
        </is>
      </c>
      <c r="N131" t="n">
        <v>13.7</v>
      </c>
      <c r="O131" t="inlineStr">
        <is>
          <t>701+</t>
        </is>
      </c>
      <c r="P131" t="n">
        <v>8.5</v>
      </c>
      <c r="Q131" t="inlineStr">
        <is>
          <t>701+</t>
        </is>
      </c>
      <c r="R131" t="n">
        <v>2.8</v>
      </c>
      <c r="S131" t="inlineStr">
        <is>
          <t>701+</t>
        </is>
      </c>
      <c r="T131" t="n">
        <v>14.8</v>
      </c>
      <c r="U131" t="inlineStr">
        <is>
          <t>630</t>
        </is>
      </c>
      <c r="V131" t="n">
        <v>56.6</v>
      </c>
      <c r="W131" t="inlineStr">
        <is>
          <t>669</t>
        </is>
      </c>
      <c r="X131" t="n">
        <v>33.2</v>
      </c>
      <c r="Y131" t="inlineStr">
        <is>
          <t>384</t>
        </is>
      </c>
      <c r="Z131" t="n">
        <v>26</v>
      </c>
      <c r="AA131" t="inlineStr">
        <is>
          <t>482</t>
        </is>
      </c>
      <c r="AB131" t="inlineStr"/>
      <c r="AC131" t="inlineStr">
        <is>
          <t>741-750</t>
        </is>
      </c>
      <c r="AD131" t="inlineStr">
        <is>
          <t>801-1000</t>
        </is>
      </c>
      <c r="AE131" t="inlineStr">
        <is>
          <t>HU</t>
        </is>
      </c>
      <c r="AF131" t="inlineStr">
        <is>
          <t>Hungary</t>
        </is>
      </c>
      <c r="AG131" t="inlineStr">
        <is>
          <t>L</t>
        </is>
      </c>
      <c r="AH131" t="inlineStr">
        <is>
          <t>FO</t>
        </is>
      </c>
      <c r="AI131" t="inlineStr">
        <is>
          <t>VH</t>
        </is>
      </c>
      <c r="AJ131" t="n">
        <v>5</v>
      </c>
      <c r="AK131" t="inlineStr">
        <is>
          <t>A</t>
        </is>
      </c>
      <c r="AL131" t="n">
        <v>14.3</v>
      </c>
      <c r="AM131" t="inlineStr">
        <is>
          <t>601+</t>
        </is>
      </c>
      <c r="AN131" t="n">
        <v>19.4</v>
      </c>
      <c r="AO131" t="inlineStr">
        <is>
          <t>464</t>
        </is>
      </c>
      <c r="AP131" t="n">
        <v>15.2</v>
      </c>
      <c r="AQ131" t="inlineStr">
        <is>
          <t>701+</t>
        </is>
      </c>
      <c r="AR131" t="n">
        <v>8.9</v>
      </c>
      <c r="AS131" t="inlineStr">
        <is>
          <t>701+</t>
        </is>
      </c>
      <c r="AT131" t="n">
        <v>2.5</v>
      </c>
      <c r="AU131" t="inlineStr">
        <is>
          <t>701+</t>
        </is>
      </c>
      <c r="AV131" t="n">
        <v>18.8</v>
      </c>
      <c r="AW131" t="inlineStr">
        <is>
          <t>562</t>
        </is>
      </c>
      <c r="AX131" t="n">
        <v>25.4</v>
      </c>
      <c r="AY131" t="inlineStr">
        <is>
          <t>493</t>
        </is>
      </c>
      <c r="AZ131" t="n">
        <v>25</v>
      </c>
      <c r="BA131" t="inlineStr">
        <is>
          <t>329</t>
        </is>
      </c>
      <c r="BB131" t="n">
        <v>40.8</v>
      </c>
      <c r="BC131" t="inlineStr">
        <is>
          <t>360=</t>
        </is>
      </c>
      <c r="BD131" t="inlineStr">
        <is>
          <t>-</t>
        </is>
      </c>
      <c r="BE131" t="inlineStr">
        <is>
          <t>601-800</t>
        </is>
      </c>
      <c r="BF131" t="inlineStr">
        <is>
          <t>Hungary</t>
        </is>
      </c>
      <c r="BG131" t="n">
        <v>17.1</v>
      </c>
      <c r="BH131" t="inlineStr">
        <is>
          <t>30.4</t>
        </is>
      </c>
      <c r="BI131" t="n">
        <v>13.7</v>
      </c>
      <c r="BJ131" t="n">
        <v>21.6</v>
      </c>
      <c r="BK131" t="inlineStr">
        <is>
          <t>39.7</t>
        </is>
      </c>
      <c r="BL131" t="inlineStr">
        <is>
          <t>-</t>
        </is>
      </c>
      <c r="BM131" t="inlineStr">
        <is>
          <t>22,447</t>
        </is>
      </c>
      <c r="BN131" t="n">
        <v>22.1</v>
      </c>
      <c r="BO131" t="inlineStr">
        <is>
          <t>4%</t>
        </is>
      </c>
      <c r="BP131" t="inlineStr">
        <is>
          <t>32 : 68</t>
        </is>
      </c>
      <c r="BQ131" t="n">
        <v>2016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>
        <is>
          <t>QS+Times</t>
        </is>
      </c>
      <c r="CC131" t="n">
        <v>725.5</v>
      </c>
      <c r="CD131" t="n">
        <v>745.5</v>
      </c>
      <c r="CE131" t="n">
        <v>562</v>
      </c>
      <c r="CF131" t="n">
        <v>369</v>
      </c>
      <c r="CG131" t="n">
        <v>701</v>
      </c>
      <c r="CH131" t="n">
        <v>701</v>
      </c>
      <c r="CI131" t="n">
        <v>701</v>
      </c>
      <c r="CJ131" t="n">
        <v>630</v>
      </c>
      <c r="CK131" t="n">
        <v>669</v>
      </c>
      <c r="CL131" t="n">
        <v>384</v>
      </c>
      <c r="CM131" t="n">
        <v>482</v>
      </c>
      <c r="CN131" t="n">
        <v>745.5</v>
      </c>
      <c r="CO131" t="n">
        <v>900.5</v>
      </c>
      <c r="CP131" t="n">
        <v>601</v>
      </c>
      <c r="CQ131" t="n">
        <v>464</v>
      </c>
      <c r="CR131" t="n">
        <v>701</v>
      </c>
      <c r="CS131" t="n">
        <v>701</v>
      </c>
      <c r="CT131" t="n">
        <v>701</v>
      </c>
      <c r="CU131" t="n">
        <v>562</v>
      </c>
      <c r="CV131" t="n">
        <v>493</v>
      </c>
      <c r="CW131" t="n">
        <v>329</v>
      </c>
      <c r="CX131" t="n">
        <v>360</v>
      </c>
      <c r="CY131" t="n">
        <v>700.5</v>
      </c>
      <c r="CZ131" t="inlineStr"/>
      <c r="DA131" t="inlineStr"/>
      <c r="DB131" t="n">
        <v>24.125</v>
      </c>
      <c r="DC131" t="n">
        <v>13.46202224122702</v>
      </c>
      <c r="DD131" t="n">
        <v>22.1</v>
      </c>
      <c r="DE131" t="inlineStr">
        <is>
          <t>Times (raw ratio)</t>
        </is>
      </c>
      <c r="DF131" t="n">
        <v>4</v>
      </c>
      <c r="DG131" t="inlineStr">
        <is>
          <t>Times (raw %)</t>
        </is>
      </c>
      <c r="DH131" t="n">
        <v>14.95</v>
      </c>
      <c r="DI131" t="n">
        <v>11.23829344432882</v>
      </c>
    </row>
    <row r="132">
      <c r="A132" t="inlineStr">
        <is>
          <t>ca' foscari university of venice</t>
        </is>
      </c>
      <c r="B132" t="inlineStr">
        <is>
          <t>601-610</t>
        </is>
      </c>
      <c r="C132" t="inlineStr">
        <is>
          <t>661-670</t>
        </is>
      </c>
      <c r="D132" t="inlineStr">
        <is>
          <t>Italy</t>
        </is>
      </c>
      <c r="E132" t="inlineStr">
        <is>
          <t>Europe</t>
        </is>
      </c>
      <c r="F132" t="inlineStr">
        <is>
          <t>L</t>
        </is>
      </c>
      <c r="G132" t="inlineStr">
        <is>
          <t>CO</t>
        </is>
      </c>
      <c r="H132" t="inlineStr">
        <is>
          <t>VH</t>
        </is>
      </c>
      <c r="I132" t="inlineStr">
        <is>
          <t>A</t>
        </is>
      </c>
      <c r="J132" t="n">
        <v>19.6</v>
      </c>
      <c r="K132" t="inlineStr">
        <is>
          <t>456</t>
        </is>
      </c>
      <c r="L132" t="n">
        <v>15.8</v>
      </c>
      <c r="M132" t="inlineStr">
        <is>
          <t>539</t>
        </is>
      </c>
      <c r="N132" t="n">
        <v>5.7</v>
      </c>
      <c r="O132" t="inlineStr">
        <is>
          <t>701+</t>
        </is>
      </c>
      <c r="P132" t="n">
        <v>12.7</v>
      </c>
      <c r="Q132" t="inlineStr">
        <is>
          <t>675</t>
        </is>
      </c>
      <c r="R132" t="n">
        <v>42</v>
      </c>
      <c r="S132" t="inlineStr">
        <is>
          <t>408</t>
        </is>
      </c>
      <c r="T132" t="n">
        <v>8.9</v>
      </c>
      <c r="U132" t="inlineStr">
        <is>
          <t>701+</t>
        </is>
      </c>
      <c r="V132" t="n">
        <v>64.59999999999999</v>
      </c>
      <c r="W132" t="inlineStr">
        <is>
          <t>564</t>
        </is>
      </c>
      <c r="X132" t="n">
        <v>12.3</v>
      </c>
      <c r="Y132" t="inlineStr">
        <is>
          <t>701+</t>
        </is>
      </c>
      <c r="Z132" t="n">
        <v>74.5</v>
      </c>
      <c r="AA132" t="inlineStr">
        <is>
          <t>193=</t>
        </is>
      </c>
      <c r="AB132" t="inlineStr"/>
      <c r="AC132" t="inlineStr">
        <is>
          <t>661-670</t>
        </is>
      </c>
      <c r="AD132" t="inlineStr">
        <is>
          <t>801-1000</t>
        </is>
      </c>
      <c r="AE132" t="inlineStr">
        <is>
          <t>IT</t>
        </is>
      </c>
      <c r="AF132" t="inlineStr">
        <is>
          <t>Italy</t>
        </is>
      </c>
      <c r="AG132" t="inlineStr">
        <is>
          <t>L</t>
        </is>
      </c>
      <c r="AH132" t="inlineStr">
        <is>
          <t>FO</t>
        </is>
      </c>
      <c r="AI132" t="inlineStr">
        <is>
          <t>VH</t>
        </is>
      </c>
      <c r="AJ132" t="n">
        <v>5</v>
      </c>
      <c r="AK132" t="inlineStr">
        <is>
          <t>A</t>
        </is>
      </c>
      <c r="AL132" t="n">
        <v>18.8</v>
      </c>
      <c r="AM132" t="inlineStr">
        <is>
          <t>474</t>
        </is>
      </c>
      <c r="AN132" t="n">
        <v>14.8</v>
      </c>
      <c r="AO132" t="inlineStr">
        <is>
          <t>554</t>
        </is>
      </c>
      <c r="AP132" t="n">
        <v>4.9</v>
      </c>
      <c r="AQ132" t="inlineStr">
        <is>
          <t>701+</t>
        </is>
      </c>
      <c r="AR132" t="n">
        <v>14.2</v>
      </c>
      <c r="AS132" t="inlineStr">
        <is>
          <t>653</t>
        </is>
      </c>
      <c r="AT132" t="n">
        <v>35.1</v>
      </c>
      <c r="AU132" t="inlineStr">
        <is>
          <t>454</t>
        </is>
      </c>
      <c r="AV132" t="n">
        <v>8.199999999999999</v>
      </c>
      <c r="AW132" t="inlineStr">
        <is>
          <t>701+</t>
        </is>
      </c>
      <c r="AX132" t="n">
        <v>15.5</v>
      </c>
      <c r="AY132" t="inlineStr">
        <is>
          <t>590</t>
        </is>
      </c>
      <c r="AZ132" t="n">
        <v>10.8</v>
      </c>
      <c r="BA132" t="inlineStr">
        <is>
          <t>701+</t>
        </is>
      </c>
      <c r="BB132" t="n">
        <v>62.8</v>
      </c>
      <c r="BC132" t="inlineStr">
        <is>
          <t>235=</t>
        </is>
      </c>
      <c r="BD132" t="inlineStr">
        <is>
          <t>-</t>
        </is>
      </c>
      <c r="BE132" t="inlineStr"/>
      <c r="BF132" t="inlineStr">
        <is>
          <t>Not Reported</t>
        </is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>
        <is>
          <t>QS</t>
        </is>
      </c>
      <c r="CC132" t="n">
        <v>605.5</v>
      </c>
      <c r="CD132" t="n">
        <v>665.5</v>
      </c>
      <c r="CE132" t="n">
        <v>456</v>
      </c>
      <c r="CF132" t="n">
        <v>539</v>
      </c>
      <c r="CG132" t="n">
        <v>701</v>
      </c>
      <c r="CH132" t="n">
        <v>675</v>
      </c>
      <c r="CI132" t="n">
        <v>408</v>
      </c>
      <c r="CJ132" t="n">
        <v>701</v>
      </c>
      <c r="CK132" t="n">
        <v>564</v>
      </c>
      <c r="CL132" t="n">
        <v>701</v>
      </c>
      <c r="CM132" t="n">
        <v>193</v>
      </c>
      <c r="CN132" t="n">
        <v>665.5</v>
      </c>
      <c r="CO132" t="n">
        <v>900.5</v>
      </c>
      <c r="CP132" t="n">
        <v>474</v>
      </c>
      <c r="CQ132" t="n">
        <v>554</v>
      </c>
      <c r="CR132" t="n">
        <v>701</v>
      </c>
      <c r="CS132" t="n">
        <v>653</v>
      </c>
      <c r="CT132" t="n">
        <v>454</v>
      </c>
      <c r="CU132" t="n">
        <v>701</v>
      </c>
      <c r="CV132" t="n">
        <v>590</v>
      </c>
      <c r="CW132" t="n">
        <v>701</v>
      </c>
      <c r="CX132" t="n">
        <v>235</v>
      </c>
      <c r="CY132" t="inlineStr"/>
      <c r="CZ132" t="inlineStr"/>
      <c r="DA132" t="inlineStr"/>
      <c r="DB132" t="n">
        <v>56.82142857142857</v>
      </c>
      <c r="DC132" t="n">
        <v>12.7</v>
      </c>
      <c r="DD132" t="inlineStr"/>
      <c r="DE132" t="inlineStr">
        <is>
          <t>QS (score, not ratio)</t>
        </is>
      </c>
      <c r="DF132" t="inlineStr"/>
      <c r="DG132" t="inlineStr">
        <is>
          <t>QS (score, not %)</t>
        </is>
      </c>
      <c r="DH132" t="n">
        <v>19.2</v>
      </c>
      <c r="DI132" t="inlineStr"/>
    </row>
    <row r="133">
      <c r="A133" t="inlineStr">
        <is>
          <t>cairo university</t>
        </is>
      </c>
      <c r="B133" t="inlineStr">
        <is>
          <t>350</t>
        </is>
      </c>
      <c r="C133" t="inlineStr">
        <is>
          <t>371</t>
        </is>
      </c>
      <c r="D133" t="inlineStr">
        <is>
          <t>Egypt</t>
        </is>
      </c>
      <c r="E133" t="inlineStr">
        <is>
          <t>Africa</t>
        </is>
      </c>
      <c r="F133" t="inlineStr">
        <is>
          <t>XL</t>
        </is>
      </c>
      <c r="G133" t="inlineStr">
        <is>
          <t>FC</t>
        </is>
      </c>
      <c r="H133" t="inlineStr">
        <is>
          <t>VH</t>
        </is>
      </c>
      <c r="I133" t="inlineStr">
        <is>
          <t>A</t>
        </is>
      </c>
      <c r="J133" t="n">
        <v>45.8</v>
      </c>
      <c r="K133" t="inlineStr">
        <is>
          <t>179</t>
        </is>
      </c>
      <c r="L133" t="n">
        <v>41</v>
      </c>
      <c r="M133" t="inlineStr">
        <is>
          <t>229</t>
        </is>
      </c>
      <c r="N133" t="n">
        <v>8.800000000000001</v>
      </c>
      <c r="O133" t="inlineStr">
        <is>
          <t>701+</t>
        </is>
      </c>
      <c r="P133" t="n">
        <v>3</v>
      </c>
      <c r="Q133" t="inlineStr">
        <is>
          <t>701+</t>
        </is>
      </c>
      <c r="R133" t="n">
        <v>2.9</v>
      </c>
      <c r="S133" t="inlineStr">
        <is>
          <t>701+</t>
        </is>
      </c>
      <c r="T133" t="n">
        <v>7.2</v>
      </c>
      <c r="U133" t="inlineStr">
        <is>
          <t>701+</t>
        </is>
      </c>
      <c r="V133" t="n">
        <v>86.40000000000001</v>
      </c>
      <c r="W133" t="inlineStr">
        <is>
          <t>223</t>
        </is>
      </c>
      <c r="X133" t="n">
        <v>95.5</v>
      </c>
      <c r="Y133" t="inlineStr">
        <is>
          <t>50</t>
        </is>
      </c>
      <c r="Z133" t="n">
        <v>47.2</v>
      </c>
      <c r="AA133" t="inlineStr">
        <is>
          <t>329</t>
        </is>
      </c>
      <c r="AB133" t="n">
        <v>32.5</v>
      </c>
      <c r="AC133">
        <f>371</f>
        <v/>
      </c>
      <c r="AD133" t="inlineStr">
        <is>
          <t>551-560</t>
        </is>
      </c>
      <c r="AE133" t="inlineStr">
        <is>
          <t>EG</t>
        </is>
      </c>
      <c r="AF133" t="inlineStr">
        <is>
          <t>Egypt</t>
        </is>
      </c>
      <c r="AG133" t="inlineStr">
        <is>
          <t>XL</t>
        </is>
      </c>
      <c r="AH133" t="inlineStr">
        <is>
          <t>FC</t>
        </is>
      </c>
      <c r="AI133" t="inlineStr">
        <is>
          <t>VH</t>
        </is>
      </c>
      <c r="AJ133" t="n">
        <v>5</v>
      </c>
      <c r="AK133" t="inlineStr">
        <is>
          <t>A</t>
        </is>
      </c>
      <c r="AL133" t="n">
        <v>43.7</v>
      </c>
      <c r="AM133" t="inlineStr">
        <is>
          <t>193</t>
        </is>
      </c>
      <c r="AN133" t="n">
        <v>33.2</v>
      </c>
      <c r="AO133" t="inlineStr">
        <is>
          <t>297</t>
        </is>
      </c>
      <c r="AP133" t="n">
        <v>8</v>
      </c>
      <c r="AQ133" t="inlineStr">
        <is>
          <t>701+</t>
        </is>
      </c>
      <c r="AR133" t="n">
        <v>2.8</v>
      </c>
      <c r="AS133" t="inlineStr">
        <is>
          <t>701+</t>
        </is>
      </c>
      <c r="AT133" t="n">
        <v>2.7</v>
      </c>
      <c r="AU133" t="inlineStr">
        <is>
          <t>701+</t>
        </is>
      </c>
      <c r="AV133" t="n">
        <v>6.2</v>
      </c>
      <c r="AW133" t="inlineStr">
        <is>
          <t>701+</t>
        </is>
      </c>
      <c r="AX133" t="n">
        <v>48.7</v>
      </c>
      <c r="AY133" t="inlineStr">
        <is>
          <t>321</t>
        </is>
      </c>
      <c r="AZ133" t="n">
        <v>72.5</v>
      </c>
      <c r="BA133" t="inlineStr">
        <is>
          <t>63</t>
        </is>
      </c>
      <c r="BB133" t="n">
        <v>78.59999999999999</v>
      </c>
      <c r="BC133" t="inlineStr">
        <is>
          <t>157</t>
        </is>
      </c>
      <c r="BD133" t="inlineStr">
        <is>
          <t>29.9</t>
        </is>
      </c>
      <c r="BE133" t="inlineStr">
        <is>
          <t>601-800</t>
        </is>
      </c>
      <c r="BF133" t="inlineStr">
        <is>
          <t>Egypt</t>
        </is>
      </c>
      <c r="BG133" t="n">
        <v>18.9</v>
      </c>
      <c r="BH133" t="inlineStr">
        <is>
          <t>31.0</t>
        </is>
      </c>
      <c r="BI133" t="n">
        <v>11.1</v>
      </c>
      <c r="BJ133" t="n">
        <v>11.9</v>
      </c>
      <c r="BK133" t="inlineStr">
        <is>
          <t>30.3</t>
        </is>
      </c>
      <c r="BL133" t="inlineStr">
        <is>
          <t>-</t>
        </is>
      </c>
      <c r="BM133" t="inlineStr">
        <is>
          <t>231,941</t>
        </is>
      </c>
      <c r="BN133" t="n">
        <v>39.1</v>
      </c>
      <c r="BO133" t="inlineStr">
        <is>
          <t>3%</t>
        </is>
      </c>
      <c r="BP133" t="inlineStr">
        <is>
          <t>47 : 53</t>
        </is>
      </c>
      <c r="BQ133" t="n">
        <v>2016</v>
      </c>
      <c r="BR133" t="inlineStr">
        <is>
          <t>401-500</t>
        </is>
      </c>
      <c r="BS133" t="inlineStr">
        <is>
          <t>1</t>
        </is>
      </c>
      <c r="BT133" t="inlineStr"/>
      <c r="BU133" t="n">
        <v>19.2</v>
      </c>
      <c r="BV133" t="n">
        <v>0</v>
      </c>
      <c r="BW133" t="n">
        <v>0</v>
      </c>
      <c r="BX133" t="n">
        <v>3.9</v>
      </c>
      <c r="BY133" t="n">
        <v>31</v>
      </c>
      <c r="BZ133" t="n">
        <v>16.5</v>
      </c>
      <c r="CA133" t="n">
        <v>2015</v>
      </c>
      <c r="CB133" t="inlineStr">
        <is>
          <t>QS+Times+Shanghai</t>
        </is>
      </c>
      <c r="CC133" t="n">
        <v>350</v>
      </c>
      <c r="CD133" t="n">
        <v>371</v>
      </c>
      <c r="CE133" t="n">
        <v>179</v>
      </c>
      <c r="CF133" t="n">
        <v>229</v>
      </c>
      <c r="CG133" t="n">
        <v>701</v>
      </c>
      <c r="CH133" t="n">
        <v>701</v>
      </c>
      <c r="CI133" t="n">
        <v>701</v>
      </c>
      <c r="CJ133" t="n">
        <v>701</v>
      </c>
      <c r="CK133" t="n">
        <v>223</v>
      </c>
      <c r="CL133" t="n">
        <v>50</v>
      </c>
      <c r="CM133" t="n">
        <v>329</v>
      </c>
      <c r="CN133" t="n">
        <v>371</v>
      </c>
      <c r="CO133" t="n">
        <v>555.5</v>
      </c>
      <c r="CP133" t="n">
        <v>193</v>
      </c>
      <c r="CQ133" t="n">
        <v>297</v>
      </c>
      <c r="CR133" t="n">
        <v>701</v>
      </c>
      <c r="CS133" t="n">
        <v>701</v>
      </c>
      <c r="CT133" t="n">
        <v>701</v>
      </c>
      <c r="CU133" t="n">
        <v>701</v>
      </c>
      <c r="CV133" t="n">
        <v>321</v>
      </c>
      <c r="CW133" t="n">
        <v>63</v>
      </c>
      <c r="CX133" t="n">
        <v>157</v>
      </c>
      <c r="CY133" t="n">
        <v>700.5</v>
      </c>
      <c r="CZ133" t="n">
        <v>450.5</v>
      </c>
      <c r="DA133" t="n">
        <v>1</v>
      </c>
      <c r="DB133" t="n">
        <v>25.46288746014322</v>
      </c>
      <c r="DC133" t="n">
        <v>9.585816182424105</v>
      </c>
      <c r="DD133" t="n">
        <v>39.1</v>
      </c>
      <c r="DE133" t="inlineStr">
        <is>
          <t>Times (raw ratio)</t>
        </is>
      </c>
      <c r="DF133" t="n">
        <v>3</v>
      </c>
      <c r="DG133" t="inlineStr">
        <is>
          <t>Times (raw %)</t>
        </is>
      </c>
      <c r="DH133" t="n">
        <v>44.75</v>
      </c>
      <c r="DI133" t="n">
        <v>10.6598242795901</v>
      </c>
    </row>
    <row r="134">
      <c r="A134" t="inlineStr">
        <is>
          <t>california institute of technology</t>
        </is>
      </c>
      <c r="B134" t="inlineStr"/>
      <c r="C134" t="inlineStr"/>
      <c r="D134" t="inlineStr">
        <is>
          <t>Not Reported</t>
        </is>
      </c>
      <c r="E134" t="inlineStr">
        <is>
          <t>Not Reported</t>
        </is>
      </c>
      <c r="F134" t="inlineStr">
        <is>
          <t>Not Reported</t>
        </is>
      </c>
      <c r="G134" t="inlineStr">
        <is>
          <t>Not Reported</t>
        </is>
      </c>
      <c r="H134" t="inlineStr"/>
      <c r="I134" t="inlineStr">
        <is>
          <t>Not Reported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Not Reported</t>
        </is>
      </c>
      <c r="AF134" t="inlineStr">
        <is>
          <t>Not Reported</t>
        </is>
      </c>
      <c r="AG134" t="inlineStr">
        <is>
          <t>Not Reported</t>
        </is>
      </c>
      <c r="AH134" t="inlineStr">
        <is>
          <t>Not Reported</t>
        </is>
      </c>
      <c r="AI134" t="inlineStr"/>
      <c r="AJ134" t="inlineStr"/>
      <c r="AK134" t="inlineStr">
        <is>
          <t>Not Reported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1</t>
        </is>
      </c>
      <c r="BF134" t="inlineStr">
        <is>
          <t>United States of America</t>
        </is>
      </c>
      <c r="BG134" t="n">
        <v>95.59999999999999</v>
      </c>
      <c r="BH134" t="inlineStr">
        <is>
          <t>64.0</t>
        </is>
      </c>
      <c r="BI134" t="n">
        <v>97.59999999999999</v>
      </c>
      <c r="BJ134" t="n">
        <v>99.8</v>
      </c>
      <c r="BK134" t="inlineStr">
        <is>
          <t>97.8</t>
        </is>
      </c>
      <c r="BL134" t="inlineStr">
        <is>
          <t>95.2</t>
        </is>
      </c>
      <c r="BM134" t="inlineStr">
        <is>
          <t>2,243</t>
        </is>
      </c>
      <c r="BN134" t="n">
        <v>6.9</v>
      </c>
      <c r="BO134" t="inlineStr">
        <is>
          <t>27%</t>
        </is>
      </c>
      <c r="BP134" t="inlineStr">
        <is>
          <t>33 : 67</t>
        </is>
      </c>
      <c r="BQ134" t="n">
        <v>2016</v>
      </c>
      <c r="BR134" t="inlineStr">
        <is>
          <t>7</t>
        </is>
      </c>
      <c r="BS134" t="inlineStr">
        <is>
          <t>6</t>
        </is>
      </c>
      <c r="BT134" t="n">
        <v>59.6</v>
      </c>
      <c r="BU134" t="n">
        <v>49.5</v>
      </c>
      <c r="BV134" t="n">
        <v>66.7</v>
      </c>
      <c r="BW134" t="n">
        <v>49.3</v>
      </c>
      <c r="BX134" t="n">
        <v>56.4</v>
      </c>
      <c r="BY134" t="n">
        <v>44</v>
      </c>
      <c r="BZ134" t="n">
        <v>100</v>
      </c>
      <c r="CA134" t="n">
        <v>2015</v>
      </c>
      <c r="CB134" t="inlineStr">
        <is>
          <t>Times+Shanghai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n">
        <v>1</v>
      </c>
      <c r="CZ134" t="n">
        <v>7</v>
      </c>
      <c r="DA134" t="n">
        <v>6</v>
      </c>
      <c r="DB134" t="n">
        <v>99.34138309549945</v>
      </c>
      <c r="DC134" t="n">
        <v>71.80770763643764</v>
      </c>
      <c r="DD134" t="n">
        <v>6.9</v>
      </c>
      <c r="DE134" t="inlineStr">
        <is>
          <t>Times (raw ratio)</t>
        </is>
      </c>
      <c r="DF134" t="n">
        <v>27</v>
      </c>
      <c r="DG134" t="inlineStr">
        <is>
          <t>Times (raw %)</t>
        </is>
      </c>
      <c r="DH134" t="inlineStr"/>
      <c r="DI134" t="n">
        <v>60.72665193910964</v>
      </c>
    </row>
    <row r="135">
      <c r="A135" t="inlineStr">
        <is>
          <t>california institute of technology (caltech)</t>
        </is>
      </c>
      <c r="B135" t="inlineStr">
        <is>
          <t>10</t>
        </is>
      </c>
      <c r="C135" t="inlineStr">
        <is>
          <t>15</t>
        </is>
      </c>
      <c r="D135" t="inlineStr">
        <is>
          <t>United States</t>
        </is>
      </c>
      <c r="E135" t="inlineStr">
        <is>
          <t>Americas</t>
        </is>
      </c>
      <c r="F135" t="inlineStr">
        <is>
          <t>S</t>
        </is>
      </c>
      <c r="G135" t="inlineStr">
        <is>
          <t>CO</t>
        </is>
      </c>
      <c r="H135" t="inlineStr">
        <is>
          <t>VH</t>
        </is>
      </c>
      <c r="I135" t="inlineStr">
        <is>
          <t>B</t>
        </is>
      </c>
      <c r="J135" t="n">
        <v>96.5</v>
      </c>
      <c r="K135" t="inlineStr">
        <is>
          <t>29</t>
        </is>
      </c>
      <c r="L135" t="n">
        <v>95.3</v>
      </c>
      <c r="M135" t="inlineStr">
        <is>
          <t>33</t>
        </is>
      </c>
      <c r="N135" t="n">
        <v>100</v>
      </c>
      <c r="O135" t="inlineStr">
        <is>
          <t>4</t>
        </is>
      </c>
      <c r="P135" t="n">
        <v>100</v>
      </c>
      <c r="Q135" t="inlineStr">
        <is>
          <t>5</t>
        </is>
      </c>
      <c r="R135" t="n">
        <v>100</v>
      </c>
      <c r="S135" t="inlineStr">
        <is>
          <t>65</t>
        </is>
      </c>
      <c r="T135" t="n">
        <v>79.8</v>
      </c>
      <c r="U135" t="inlineStr">
        <is>
          <t>172</t>
        </is>
      </c>
      <c r="V135" t="n">
        <v>65.5</v>
      </c>
      <c r="W135" t="inlineStr">
        <is>
          <t>549</t>
        </is>
      </c>
      <c r="X135" t="n">
        <v>31</v>
      </c>
      <c r="Y135" t="inlineStr">
        <is>
          <t>407</t>
        </is>
      </c>
      <c r="Z135" t="n">
        <v>62.5</v>
      </c>
      <c r="AA135" t="inlineStr">
        <is>
          <t>253</t>
        </is>
      </c>
      <c r="AB135" t="n">
        <v>90.90000000000001</v>
      </c>
      <c r="AC135" t="inlineStr">
        <is>
          <t>15</t>
        </is>
      </c>
      <c r="AD135" t="inlineStr">
        <is>
          <t>6=</t>
        </is>
      </c>
      <c r="AE135" t="inlineStr">
        <is>
          <t>US</t>
        </is>
      </c>
      <c r="AF135" t="inlineStr">
        <is>
          <t>United States</t>
        </is>
      </c>
      <c r="AG135" t="inlineStr">
        <is>
          <t>S</t>
        </is>
      </c>
      <c r="AH135" t="inlineStr">
        <is>
          <t>CO</t>
        </is>
      </c>
      <c r="AI135" t="inlineStr">
        <is>
          <t>VH</t>
        </is>
      </c>
      <c r="AJ135" t="n">
        <v>5</v>
      </c>
      <c r="AK135" t="inlineStr">
        <is>
          <t>B</t>
        </is>
      </c>
      <c r="AL135" t="n">
        <v>96.09999999999999</v>
      </c>
      <c r="AM135" t="inlineStr">
        <is>
          <t>30</t>
        </is>
      </c>
      <c r="AN135" t="n">
        <v>93.7</v>
      </c>
      <c r="AO135" t="inlineStr">
        <is>
          <t>41</t>
        </is>
      </c>
      <c r="AP135" t="n">
        <v>100</v>
      </c>
      <c r="AQ135" t="inlineStr">
        <is>
          <t>5</t>
        </is>
      </c>
      <c r="AR135" t="n">
        <v>100</v>
      </c>
      <c r="AS135" t="inlineStr">
        <is>
          <t>3</t>
        </is>
      </c>
      <c r="AT135" t="n">
        <v>100</v>
      </c>
      <c r="AU135" t="inlineStr">
        <is>
          <t>63</t>
        </is>
      </c>
      <c r="AV135" t="n">
        <v>81</v>
      </c>
      <c r="AW135" t="inlineStr">
        <is>
          <t>159</t>
        </is>
      </c>
      <c r="AX135" t="n">
        <v>22.8</v>
      </c>
      <c r="AY135" t="inlineStr">
        <is>
          <t>521</t>
        </is>
      </c>
      <c r="AZ135" t="n">
        <v>34.2</v>
      </c>
      <c r="BA135" t="inlineStr">
        <is>
          <t>225</t>
        </is>
      </c>
      <c r="BB135" t="n">
        <v>41.4</v>
      </c>
      <c r="BC135" t="inlineStr">
        <is>
          <t>357</t>
        </is>
      </c>
      <c r="BD135" t="inlineStr">
        <is>
          <t>87.8</t>
        </is>
      </c>
      <c r="BE135" t="inlineStr"/>
      <c r="BF135" t="inlineStr">
        <is>
          <t>Not Reported</t>
        </is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>
        <is>
          <t>QS</t>
        </is>
      </c>
      <c r="CC135" t="n">
        <v>10</v>
      </c>
      <c r="CD135" t="n">
        <v>15</v>
      </c>
      <c r="CE135" t="n">
        <v>29</v>
      </c>
      <c r="CF135" t="n">
        <v>33</v>
      </c>
      <c r="CG135" t="n">
        <v>4</v>
      </c>
      <c r="CH135" t="n">
        <v>5</v>
      </c>
      <c r="CI135" t="n">
        <v>65</v>
      </c>
      <c r="CJ135" t="n">
        <v>172</v>
      </c>
      <c r="CK135" t="n">
        <v>549</v>
      </c>
      <c r="CL135" t="n">
        <v>407</v>
      </c>
      <c r="CM135" t="n">
        <v>253</v>
      </c>
      <c r="CN135" t="n">
        <v>15</v>
      </c>
      <c r="CO135" t="n">
        <v>6</v>
      </c>
      <c r="CP135" t="n">
        <v>30</v>
      </c>
      <c r="CQ135" t="n">
        <v>41</v>
      </c>
      <c r="CR135" t="n">
        <v>5</v>
      </c>
      <c r="CS135" t="n">
        <v>3</v>
      </c>
      <c r="CT135" t="n">
        <v>63</v>
      </c>
      <c r="CU135" t="n">
        <v>159</v>
      </c>
      <c r="CV135" t="n">
        <v>521</v>
      </c>
      <c r="CW135" t="n">
        <v>225</v>
      </c>
      <c r="CX135" t="n">
        <v>357</v>
      </c>
      <c r="CY135" t="inlineStr"/>
      <c r="CZ135" t="inlineStr"/>
      <c r="DA135" t="inlineStr"/>
      <c r="DB135" t="n">
        <v>99.35714285714286</v>
      </c>
      <c r="DC135" t="n">
        <v>100</v>
      </c>
      <c r="DD135" t="inlineStr"/>
      <c r="DE135" t="inlineStr">
        <is>
          <t>QS (score, not ratio)</t>
        </is>
      </c>
      <c r="DF135" t="inlineStr"/>
      <c r="DG135" t="inlineStr">
        <is>
          <t>QS (score, not %)</t>
        </is>
      </c>
      <c r="DH135" t="n">
        <v>96.3</v>
      </c>
      <c r="DI135" t="inlineStr"/>
    </row>
    <row r="136">
      <c r="A136" t="inlineStr">
        <is>
          <t>california polytechnic state university</t>
        </is>
      </c>
      <c r="B136" t="inlineStr">
        <is>
          <t>1401+</t>
        </is>
      </c>
      <c r="C136" t="inlineStr">
        <is>
          <t>1201-1400</t>
        </is>
      </c>
      <c r="D136" t="inlineStr">
        <is>
          <t>United States</t>
        </is>
      </c>
      <c r="E136" t="inlineStr">
        <is>
          <t>Americas</t>
        </is>
      </c>
      <c r="F136" t="inlineStr">
        <is>
          <t>L</t>
        </is>
      </c>
      <c r="G136" t="inlineStr">
        <is>
          <t>CO</t>
        </is>
      </c>
      <c r="H136" t="inlineStr">
        <is>
          <t>HI</t>
        </is>
      </c>
      <c r="I136" t="inlineStr">
        <is>
          <t>A</t>
        </is>
      </c>
      <c r="J136" t="n">
        <v>3.6</v>
      </c>
      <c r="K136" t="inlineStr">
        <is>
          <t>601+</t>
        </is>
      </c>
      <c r="L136" t="n">
        <v>9.1</v>
      </c>
      <c r="M136" t="inlineStr">
        <is>
          <t>601+</t>
        </is>
      </c>
      <c r="N136" t="n">
        <v>6.7</v>
      </c>
      <c r="O136" t="inlineStr">
        <is>
          <t>701+</t>
        </is>
      </c>
      <c r="P136" t="n">
        <v>3</v>
      </c>
      <c r="Q136" t="inlineStr">
        <is>
          <t>701+</t>
        </is>
      </c>
      <c r="R136" t="inlineStr"/>
      <c r="S136" t="inlineStr"/>
      <c r="T136" t="inlineStr"/>
      <c r="U136" t="inlineStr"/>
      <c r="V136" t="n">
        <v>25.5</v>
      </c>
      <c r="W136" t="inlineStr">
        <is>
          <t>701+</t>
        </is>
      </c>
      <c r="X136" t="n">
        <v>8.699999999999999</v>
      </c>
      <c r="Y136" t="inlineStr">
        <is>
          <t>701+</t>
        </is>
      </c>
      <c r="Z136" t="n">
        <v>1.3</v>
      </c>
      <c r="AA136" t="inlineStr">
        <is>
          <t>701+</t>
        </is>
      </c>
      <c r="AB136" t="inlineStr"/>
      <c r="AC136" t="inlineStr">
        <is>
          <t>1201-1400</t>
        </is>
      </c>
      <c r="AD136" t="inlineStr">
        <is>
          <t>1201-1400</t>
        </is>
      </c>
      <c r="AE136" t="inlineStr">
        <is>
          <t>US</t>
        </is>
      </c>
      <c r="AF136" t="inlineStr">
        <is>
          <t>United States</t>
        </is>
      </c>
      <c r="AG136" t="inlineStr">
        <is>
          <t>L</t>
        </is>
      </c>
      <c r="AH136" t="inlineStr">
        <is>
          <t>CO</t>
        </is>
      </c>
      <c r="AI136" t="inlineStr">
        <is>
          <t>HI</t>
        </is>
      </c>
      <c r="AJ136" t="inlineStr"/>
      <c r="AK136" t="inlineStr">
        <is>
          <t>A</t>
        </is>
      </c>
      <c r="AL136" t="n">
        <v>3.7</v>
      </c>
      <c r="AM136" t="inlineStr">
        <is>
          <t>601+</t>
        </is>
      </c>
      <c r="AN136" t="n">
        <v>9.300000000000001</v>
      </c>
      <c r="AO136" t="inlineStr">
        <is>
          <t>601+</t>
        </is>
      </c>
      <c r="AP136" t="n">
        <v>7</v>
      </c>
      <c r="AQ136" t="inlineStr">
        <is>
          <t>701+</t>
        </is>
      </c>
      <c r="AR136" t="n">
        <v>3.4</v>
      </c>
      <c r="AS136" t="inlineStr">
        <is>
          <t>701+</t>
        </is>
      </c>
      <c r="AT136" t="inlineStr"/>
      <c r="AU136" t="inlineStr"/>
      <c r="AV136" t="inlineStr"/>
      <c r="AW136" t="inlineStr"/>
      <c r="AX136" t="n">
        <v>1.5</v>
      </c>
      <c r="AY136" t="inlineStr">
        <is>
          <t>701+</t>
        </is>
      </c>
      <c r="AZ136" t="n">
        <v>13.2</v>
      </c>
      <c r="BA136" t="inlineStr">
        <is>
          <t>647</t>
        </is>
      </c>
      <c r="BB136" t="inlineStr"/>
      <c r="BC136" t="inlineStr"/>
      <c r="BD136" t="inlineStr">
        <is>
          <t>-</t>
        </is>
      </c>
      <c r="BE136" t="inlineStr"/>
      <c r="BF136" t="inlineStr">
        <is>
          <t>Not Reported</t>
        </is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>
        <is>
          <t>QS</t>
        </is>
      </c>
      <c r="CC136" t="n">
        <v>1401</v>
      </c>
      <c r="CD136" t="n">
        <v>1300.5</v>
      </c>
      <c r="CE136" t="n">
        <v>601</v>
      </c>
      <c r="CF136" t="n">
        <v>601</v>
      </c>
      <c r="CG136" t="n">
        <v>701</v>
      </c>
      <c r="CH136" t="n">
        <v>701</v>
      </c>
      <c r="CI136" t="inlineStr"/>
      <c r="CJ136" t="inlineStr"/>
      <c r="CK136" t="n">
        <v>701</v>
      </c>
      <c r="CL136" t="n">
        <v>701</v>
      </c>
      <c r="CM136" t="n">
        <v>701</v>
      </c>
      <c r="CN136" t="n">
        <v>1300.5</v>
      </c>
      <c r="CO136" t="n">
        <v>1300.5</v>
      </c>
      <c r="CP136" t="n">
        <v>601</v>
      </c>
      <c r="CQ136" t="n">
        <v>601</v>
      </c>
      <c r="CR136" t="n">
        <v>701</v>
      </c>
      <c r="CS136" t="n">
        <v>701</v>
      </c>
      <c r="CT136" t="inlineStr"/>
      <c r="CU136" t="inlineStr"/>
      <c r="CV136" t="n">
        <v>701</v>
      </c>
      <c r="CW136" t="n">
        <v>647</v>
      </c>
      <c r="CX136" t="inlineStr"/>
      <c r="CY136" t="inlineStr"/>
      <c r="CZ136" t="inlineStr"/>
      <c r="DA136" t="inlineStr"/>
      <c r="DB136" t="n">
        <v>0</v>
      </c>
      <c r="DC136" t="n">
        <v>3</v>
      </c>
      <c r="DD136" t="inlineStr"/>
      <c r="DE136" t="inlineStr">
        <is>
          <t>QS (score, not ratio)</t>
        </is>
      </c>
      <c r="DF136" t="inlineStr"/>
      <c r="DG136" t="inlineStr">
        <is>
          <t>Missing</t>
        </is>
      </c>
      <c r="DH136" t="n">
        <v>3.65</v>
      </c>
      <c r="DI136" t="inlineStr"/>
    </row>
    <row r="137">
      <c r="A137" t="inlineStr">
        <is>
          <t>california state university, long beach</t>
        </is>
      </c>
      <c r="B137" t="inlineStr">
        <is>
          <t>1401+</t>
        </is>
      </c>
      <c r="C137" t="inlineStr">
        <is>
          <t>1201-1400</t>
        </is>
      </c>
      <c r="D137" t="inlineStr">
        <is>
          <t>United States</t>
        </is>
      </c>
      <c r="E137" t="inlineStr">
        <is>
          <t>Americas</t>
        </is>
      </c>
      <c r="F137" t="inlineStr">
        <is>
          <t>XL</t>
        </is>
      </c>
      <c r="G137" t="inlineStr">
        <is>
          <t>CO</t>
        </is>
      </c>
      <c r="H137" t="inlineStr">
        <is>
          <t>HI</t>
        </is>
      </c>
      <c r="I137" t="inlineStr">
        <is>
          <t>A</t>
        </is>
      </c>
      <c r="J137" t="n">
        <v>3.7</v>
      </c>
      <c r="K137" t="inlineStr">
        <is>
          <t>601+</t>
        </is>
      </c>
      <c r="L137" t="n">
        <v>4.1</v>
      </c>
      <c r="M137" t="inlineStr">
        <is>
          <t>601+</t>
        </is>
      </c>
      <c r="N137" t="n">
        <v>4.8</v>
      </c>
      <c r="O137" t="inlineStr">
        <is>
          <t>701+</t>
        </is>
      </c>
      <c r="P137" t="n">
        <v>2.9</v>
      </c>
      <c r="Q137" t="inlineStr">
        <is>
          <t>701+</t>
        </is>
      </c>
      <c r="R137" t="n">
        <v>2.6</v>
      </c>
      <c r="S137" t="inlineStr">
        <is>
          <t>701+</t>
        </is>
      </c>
      <c r="T137" t="n">
        <v>3.4</v>
      </c>
      <c r="U137" t="inlineStr">
        <is>
          <t>701+</t>
        </is>
      </c>
      <c r="V137" t="n">
        <v>16.4</v>
      </c>
      <c r="W137" t="inlineStr">
        <is>
          <t>701+</t>
        </is>
      </c>
      <c r="X137" t="n">
        <v>1.7</v>
      </c>
      <c r="Y137" t="inlineStr">
        <is>
          <t>701+</t>
        </is>
      </c>
      <c r="Z137" t="n">
        <v>1</v>
      </c>
      <c r="AA137" t="inlineStr">
        <is>
          <t>701+</t>
        </is>
      </c>
      <c r="AB137" t="inlineStr"/>
      <c r="AC137" t="inlineStr"/>
      <c r="AD137" t="inlineStr"/>
      <c r="AE137" t="inlineStr">
        <is>
          <t>Not Reported</t>
        </is>
      </c>
      <c r="AF137" t="inlineStr">
        <is>
          <t>Not Reported</t>
        </is>
      </c>
      <c r="AG137" t="inlineStr">
        <is>
          <t>Not Reported</t>
        </is>
      </c>
      <c r="AH137" t="inlineStr">
        <is>
          <t>Not Reported</t>
        </is>
      </c>
      <c r="AI137" t="inlineStr"/>
      <c r="AJ137" t="inlineStr"/>
      <c r="AK137" t="inlineStr">
        <is>
          <t>Not Reported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601-800</t>
        </is>
      </c>
      <c r="BF137" t="inlineStr">
        <is>
          <t>United States of America</t>
        </is>
      </c>
      <c r="BG137" t="n">
        <v>11.6</v>
      </c>
      <c r="BH137" t="inlineStr">
        <is>
          <t>18.9</t>
        </is>
      </c>
      <c r="BI137" t="n">
        <v>10.4</v>
      </c>
      <c r="BJ137" t="n">
        <v>23.3</v>
      </c>
      <c r="BK137" t="inlineStr">
        <is>
          <t>-</t>
        </is>
      </c>
      <c r="BL137" t="inlineStr">
        <is>
          <t>-</t>
        </is>
      </c>
      <c r="BM137" t="inlineStr">
        <is>
          <t>29,594</t>
        </is>
      </c>
      <c r="BN137" t="n">
        <v>32.3</v>
      </c>
      <c r="BO137" t="inlineStr">
        <is>
          <t>5%</t>
        </is>
      </c>
      <c r="BP137" t="inlineStr">
        <is>
          <t>58 : 42</t>
        </is>
      </c>
      <c r="BQ137" t="n">
        <v>2016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>
        <is>
          <t>QS+Times</t>
        </is>
      </c>
      <c r="CC137" t="n">
        <v>1401</v>
      </c>
      <c r="CD137" t="n">
        <v>1300.5</v>
      </c>
      <c r="CE137" t="n">
        <v>601</v>
      </c>
      <c r="CF137" t="n">
        <v>601</v>
      </c>
      <c r="CG137" t="n">
        <v>701</v>
      </c>
      <c r="CH137" t="n">
        <v>701</v>
      </c>
      <c r="CI137" t="n">
        <v>701</v>
      </c>
      <c r="CJ137" t="n">
        <v>701</v>
      </c>
      <c r="CK137" t="n">
        <v>701</v>
      </c>
      <c r="CL137" t="n">
        <v>701</v>
      </c>
      <c r="CM137" t="n">
        <v>701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n">
        <v>700.5</v>
      </c>
      <c r="CZ137" t="inlineStr"/>
      <c r="DA137" t="inlineStr"/>
      <c r="DB137" t="n">
        <v>0</v>
      </c>
      <c r="DC137" t="n">
        <v>11.02426383336072</v>
      </c>
      <c r="DD137" t="n">
        <v>32.3</v>
      </c>
      <c r="DE137" t="inlineStr">
        <is>
          <t>Times (raw ratio)</t>
        </is>
      </c>
      <c r="DF137" t="n">
        <v>5</v>
      </c>
      <c r="DG137" t="inlineStr">
        <is>
          <t>Times (raw %)</t>
        </is>
      </c>
      <c r="DH137" t="n">
        <v>3.7</v>
      </c>
      <c r="DI137" t="n">
        <v>7.804370447450573</v>
      </c>
    </row>
    <row r="138">
      <c r="A138" t="inlineStr">
        <is>
          <t>california state university - los angeles</t>
        </is>
      </c>
      <c r="B138" t="inlineStr">
        <is>
          <t>1401+</t>
        </is>
      </c>
      <c r="C138" t="inlineStr">
        <is>
          <t>1401+</t>
        </is>
      </c>
      <c r="D138" t="inlineStr">
        <is>
          <t>United States</t>
        </is>
      </c>
      <c r="E138" t="inlineStr">
        <is>
          <t>Americas</t>
        </is>
      </c>
      <c r="F138" t="inlineStr">
        <is>
          <t>L</t>
        </is>
      </c>
      <c r="G138" t="inlineStr">
        <is>
          <t>CO</t>
        </is>
      </c>
      <c r="H138" t="inlineStr">
        <is>
          <t>HI</t>
        </is>
      </c>
      <c r="I138" t="inlineStr">
        <is>
          <t>A</t>
        </is>
      </c>
      <c r="J138" t="n">
        <v>5.2</v>
      </c>
      <c r="K138" t="inlineStr">
        <is>
          <t>601+</t>
        </is>
      </c>
      <c r="L138" t="n">
        <v>3.3</v>
      </c>
      <c r="M138" t="inlineStr">
        <is>
          <t>601+</t>
        </is>
      </c>
      <c r="N138" t="n">
        <v>3.8</v>
      </c>
      <c r="O138" t="inlineStr">
        <is>
          <t>701+</t>
        </is>
      </c>
      <c r="P138" t="n">
        <v>2.9</v>
      </c>
      <c r="Q138" t="inlineStr">
        <is>
          <t>701+</t>
        </is>
      </c>
      <c r="R138" t="n">
        <v>3.6</v>
      </c>
      <c r="S138" t="inlineStr">
        <is>
          <t>701+</t>
        </is>
      </c>
      <c r="T138" t="n">
        <v>2.3</v>
      </c>
      <c r="U138" t="inlineStr">
        <is>
          <t>701+</t>
        </is>
      </c>
      <c r="V138" t="n">
        <v>14.9</v>
      </c>
      <c r="W138" t="inlineStr">
        <is>
          <t>701+</t>
        </is>
      </c>
      <c r="X138" t="n">
        <v>5.5</v>
      </c>
      <c r="Y138" t="inlineStr">
        <is>
          <t>701+</t>
        </is>
      </c>
      <c r="Z138" t="n">
        <v>1</v>
      </c>
      <c r="AA138" t="inlineStr">
        <is>
          <t>701+</t>
        </is>
      </c>
      <c r="AB138" t="inlineStr"/>
      <c r="AC138" t="inlineStr">
        <is>
          <t>1401+</t>
        </is>
      </c>
      <c r="AD138" t="inlineStr">
        <is>
          <t>1201-1400</t>
        </is>
      </c>
      <c r="AE138" t="inlineStr">
        <is>
          <t>US</t>
        </is>
      </c>
      <c r="AF138" t="inlineStr">
        <is>
          <t>United States</t>
        </is>
      </c>
      <c r="AG138" t="inlineStr">
        <is>
          <t>L</t>
        </is>
      </c>
      <c r="AH138" t="inlineStr">
        <is>
          <t>CO</t>
        </is>
      </c>
      <c r="AI138" t="inlineStr">
        <is>
          <t>HI</t>
        </is>
      </c>
      <c r="AJ138" t="n">
        <v>4</v>
      </c>
      <c r="AK138" t="inlineStr">
        <is>
          <t>A</t>
        </is>
      </c>
      <c r="AL138" t="n">
        <v>5.4</v>
      </c>
      <c r="AM138" t="inlineStr">
        <is>
          <t>601+</t>
        </is>
      </c>
      <c r="AN138" t="n">
        <v>2.5</v>
      </c>
      <c r="AO138" t="inlineStr">
        <is>
          <t>601+</t>
        </is>
      </c>
      <c r="AP138" t="n">
        <v>3.5</v>
      </c>
      <c r="AQ138" t="inlineStr">
        <is>
          <t>701+</t>
        </is>
      </c>
      <c r="AR138" t="n">
        <v>3.2</v>
      </c>
      <c r="AS138" t="inlineStr">
        <is>
          <t>701+</t>
        </is>
      </c>
      <c r="AT138" t="n">
        <v>4</v>
      </c>
      <c r="AU138" t="inlineStr">
        <is>
          <t>701+</t>
        </is>
      </c>
      <c r="AV138" t="n">
        <v>5.6</v>
      </c>
      <c r="AW138" t="inlineStr">
        <is>
          <t>701+</t>
        </is>
      </c>
      <c r="AX138" t="n">
        <v>1.1</v>
      </c>
      <c r="AY138" t="inlineStr">
        <is>
          <t>701+</t>
        </is>
      </c>
      <c r="AZ138" t="n">
        <v>9.5</v>
      </c>
      <c r="BA138" t="inlineStr">
        <is>
          <t>701+</t>
        </is>
      </c>
      <c r="BB138" t="inlineStr"/>
      <c r="BC138" t="inlineStr"/>
      <c r="BD138" t="inlineStr">
        <is>
          <t>-</t>
        </is>
      </c>
      <c r="BE138" t="inlineStr"/>
      <c r="BF138" t="inlineStr">
        <is>
          <t>Not Reported</t>
        </is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>
        <is>
          <t>QS</t>
        </is>
      </c>
      <c r="CC138" t="n">
        <v>1401</v>
      </c>
      <c r="CD138" t="n">
        <v>1401</v>
      </c>
      <c r="CE138" t="n">
        <v>601</v>
      </c>
      <c r="CF138" t="n">
        <v>601</v>
      </c>
      <c r="CG138" t="n">
        <v>701</v>
      </c>
      <c r="CH138" t="n">
        <v>701</v>
      </c>
      <c r="CI138" t="n">
        <v>701</v>
      </c>
      <c r="CJ138" t="n">
        <v>701</v>
      </c>
      <c r="CK138" t="n">
        <v>701</v>
      </c>
      <c r="CL138" t="n">
        <v>701</v>
      </c>
      <c r="CM138" t="n">
        <v>701</v>
      </c>
      <c r="CN138" t="n">
        <v>1401</v>
      </c>
      <c r="CO138" t="n">
        <v>1300.5</v>
      </c>
      <c r="CP138" t="n">
        <v>601</v>
      </c>
      <c r="CQ138" t="n">
        <v>601</v>
      </c>
      <c r="CR138" t="n">
        <v>701</v>
      </c>
      <c r="CS138" t="n">
        <v>701</v>
      </c>
      <c r="CT138" t="n">
        <v>701</v>
      </c>
      <c r="CU138" t="n">
        <v>701</v>
      </c>
      <c r="CV138" t="n">
        <v>701</v>
      </c>
      <c r="CW138" t="n">
        <v>701</v>
      </c>
      <c r="CX138" t="inlineStr"/>
      <c r="CY138" t="inlineStr"/>
      <c r="CZ138" t="inlineStr"/>
      <c r="DA138" t="inlineStr"/>
      <c r="DB138" t="n">
        <v>0</v>
      </c>
      <c r="DC138" t="n">
        <v>2.9</v>
      </c>
      <c r="DD138" t="inlineStr"/>
      <c r="DE138" t="inlineStr">
        <is>
          <t>QS (score, not ratio)</t>
        </is>
      </c>
      <c r="DF138" t="inlineStr"/>
      <c r="DG138" t="inlineStr">
        <is>
          <t>QS (score, not %)</t>
        </is>
      </c>
      <c r="DH138" t="n">
        <v>5.300000000000001</v>
      </c>
      <c r="DI138" t="inlineStr"/>
    </row>
    <row r="139">
      <c r="A139" t="inlineStr">
        <is>
          <t>canadian university dubai</t>
        </is>
      </c>
      <c r="B139" t="inlineStr">
        <is>
          <t>523</t>
        </is>
      </c>
      <c r="C139" t="inlineStr">
        <is>
          <t>551</t>
        </is>
      </c>
      <c r="D139" t="inlineStr">
        <is>
          <t>United Arab Emirates</t>
        </is>
      </c>
      <c r="E139" t="inlineStr">
        <is>
          <t>Asia</t>
        </is>
      </c>
      <c r="F139" t="inlineStr">
        <is>
          <t>S</t>
        </is>
      </c>
      <c r="G139" t="inlineStr">
        <is>
          <t>FO</t>
        </is>
      </c>
      <c r="H139" t="inlineStr">
        <is>
          <t>HI</t>
        </is>
      </c>
      <c r="I139" t="inlineStr">
        <is>
          <t>C</t>
        </is>
      </c>
      <c r="J139" t="n">
        <v>20.1</v>
      </c>
      <c r="K139" t="inlineStr">
        <is>
          <t>442</t>
        </is>
      </c>
      <c r="L139" t="n">
        <v>19.9</v>
      </c>
      <c r="M139" t="inlineStr">
        <is>
          <t>455</t>
        </is>
      </c>
      <c r="N139" t="n">
        <v>33.5</v>
      </c>
      <c r="O139" t="inlineStr">
        <is>
          <t>471</t>
        </is>
      </c>
      <c r="P139" t="n">
        <v>2.7</v>
      </c>
      <c r="Q139" t="inlineStr">
        <is>
          <t>701+</t>
        </is>
      </c>
      <c r="R139" t="n">
        <v>100</v>
      </c>
      <c r="S139" t="inlineStr">
        <is>
          <t>4</t>
        </is>
      </c>
      <c r="T139" t="n">
        <v>100</v>
      </c>
      <c r="U139" t="inlineStr">
        <is>
          <t>6</t>
        </is>
      </c>
      <c r="V139" t="n">
        <v>14</v>
      </c>
      <c r="W139" t="inlineStr">
        <is>
          <t>701+</t>
        </is>
      </c>
      <c r="X139" t="n">
        <v>17.4</v>
      </c>
      <c r="Y139" t="inlineStr">
        <is>
          <t>609</t>
        </is>
      </c>
      <c r="Z139" t="n">
        <v>1.6</v>
      </c>
      <c r="AA139" t="inlineStr">
        <is>
          <t>701+</t>
        </is>
      </c>
      <c r="AB139" t="n">
        <v>23.5</v>
      </c>
      <c r="AC139">
        <f>551</f>
        <v/>
      </c>
      <c r="AD139" t="inlineStr">
        <is>
          <t>541-550</t>
        </is>
      </c>
      <c r="AE139" t="inlineStr">
        <is>
          <t>AE</t>
        </is>
      </c>
      <c r="AF139" t="inlineStr">
        <is>
          <t>United Arab Emirates</t>
        </is>
      </c>
      <c r="AG139" t="inlineStr">
        <is>
          <t>S</t>
        </is>
      </c>
      <c r="AH139" t="inlineStr">
        <is>
          <t>FO</t>
        </is>
      </c>
      <c r="AI139" t="inlineStr">
        <is>
          <t>HI</t>
        </is>
      </c>
      <c r="AJ139" t="n">
        <v>2</v>
      </c>
      <c r="AK139" t="inlineStr">
        <is>
          <t>C</t>
        </is>
      </c>
      <c r="AL139" t="n">
        <v>14.7</v>
      </c>
      <c r="AM139" t="inlineStr">
        <is>
          <t>591</t>
        </is>
      </c>
      <c r="AN139" t="n">
        <v>14.4</v>
      </c>
      <c r="AO139" t="inlineStr">
        <is>
          <t>567</t>
        </is>
      </c>
      <c r="AP139" t="n">
        <v>31.3</v>
      </c>
      <c r="AQ139" t="inlineStr">
        <is>
          <t>505</t>
        </is>
      </c>
      <c r="AR139" t="n">
        <v>2.3</v>
      </c>
      <c r="AS139" t="inlineStr">
        <is>
          <t>701+</t>
        </is>
      </c>
      <c r="AT139" t="n">
        <v>100</v>
      </c>
      <c r="AU139" t="inlineStr">
        <is>
          <t>4</t>
        </is>
      </c>
      <c r="AV139" t="n">
        <v>100</v>
      </c>
      <c r="AW139" t="inlineStr">
        <is>
          <t>5</t>
        </is>
      </c>
      <c r="AX139" t="n">
        <v>1</v>
      </c>
      <c r="AY139" t="inlineStr">
        <is>
          <t>701+</t>
        </is>
      </c>
      <c r="AZ139" t="n">
        <v>22.3</v>
      </c>
      <c r="BA139" t="inlineStr">
        <is>
          <t>371</t>
        </is>
      </c>
      <c r="BB139" t="n">
        <v>1</v>
      </c>
      <c r="BC139" t="inlineStr">
        <is>
          <t>701+</t>
        </is>
      </c>
      <c r="BD139" t="inlineStr">
        <is>
          <t>21.3</t>
        </is>
      </c>
      <c r="BE139" t="inlineStr"/>
      <c r="BF139" t="inlineStr">
        <is>
          <t>Not Reported</t>
        </is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QS</t>
        </is>
      </c>
      <c r="CC139" t="n">
        <v>523</v>
      </c>
      <c r="CD139" t="n">
        <v>551</v>
      </c>
      <c r="CE139" t="n">
        <v>442</v>
      </c>
      <c r="CF139" t="n">
        <v>455</v>
      </c>
      <c r="CG139" t="n">
        <v>471</v>
      </c>
      <c r="CH139" t="n">
        <v>701</v>
      </c>
      <c r="CI139" t="n">
        <v>4</v>
      </c>
      <c r="CJ139" t="n">
        <v>6</v>
      </c>
      <c r="CK139" t="n">
        <v>701</v>
      </c>
      <c r="CL139" t="n">
        <v>609</v>
      </c>
      <c r="CM139" t="n">
        <v>701</v>
      </c>
      <c r="CN139" t="n">
        <v>551</v>
      </c>
      <c r="CO139" t="n">
        <v>545.5</v>
      </c>
      <c r="CP139" t="n">
        <v>591</v>
      </c>
      <c r="CQ139" t="n">
        <v>567</v>
      </c>
      <c r="CR139" t="n">
        <v>505</v>
      </c>
      <c r="CS139" t="n">
        <v>701</v>
      </c>
      <c r="CT139" t="n">
        <v>4</v>
      </c>
      <c r="CU139" t="n">
        <v>5</v>
      </c>
      <c r="CV139" t="n">
        <v>701</v>
      </c>
      <c r="CW139" t="n">
        <v>371</v>
      </c>
      <c r="CX139" t="n">
        <v>701</v>
      </c>
      <c r="CY139" t="inlineStr"/>
      <c r="CZ139" t="inlineStr"/>
      <c r="DA139" t="inlineStr"/>
      <c r="DB139" t="n">
        <v>62.71428571428572</v>
      </c>
      <c r="DC139" t="n">
        <v>2.7</v>
      </c>
      <c r="DD139" t="inlineStr"/>
      <c r="DE139" t="inlineStr">
        <is>
          <t>QS (score, not ratio)</t>
        </is>
      </c>
      <c r="DF139" t="inlineStr"/>
      <c r="DG139" t="inlineStr">
        <is>
          <t>QS (score, not %)</t>
        </is>
      </c>
      <c r="DH139" t="n">
        <v>17.4</v>
      </c>
      <c r="DI139" t="inlineStr"/>
    </row>
    <row r="140">
      <c r="A140" t="inlineStr">
        <is>
          <t>canterbury christ church university</t>
        </is>
      </c>
      <c r="B140" t="inlineStr">
        <is>
          <t>1001-1200</t>
        </is>
      </c>
      <c r="C140" t="inlineStr">
        <is>
          <t>1001-1200</t>
        </is>
      </c>
      <c r="D140" t="inlineStr">
        <is>
          <t>United Kingdom</t>
        </is>
      </c>
      <c r="E140" t="inlineStr">
        <is>
          <t>Europe</t>
        </is>
      </c>
      <c r="F140" t="inlineStr">
        <is>
          <t>L</t>
        </is>
      </c>
      <c r="G140" t="inlineStr">
        <is>
          <t>CO</t>
        </is>
      </c>
      <c r="H140" t="inlineStr">
        <is>
          <t>HI</t>
        </is>
      </c>
      <c r="I140" t="inlineStr">
        <is>
          <t>A</t>
        </is>
      </c>
      <c r="J140" t="n">
        <v>5.1</v>
      </c>
      <c r="K140" t="inlineStr">
        <is>
          <t>601+</t>
        </is>
      </c>
      <c r="L140" t="n">
        <v>2.2</v>
      </c>
      <c r="M140" t="inlineStr">
        <is>
          <t>601+</t>
        </is>
      </c>
      <c r="N140" t="n">
        <v>4.7</v>
      </c>
      <c r="O140" t="inlineStr">
        <is>
          <t>701+</t>
        </is>
      </c>
      <c r="P140" t="n">
        <v>3.7</v>
      </c>
      <c r="Q140" t="inlineStr">
        <is>
          <t>701+</t>
        </is>
      </c>
      <c r="R140" t="n">
        <v>34.5</v>
      </c>
      <c r="S140" t="inlineStr">
        <is>
          <t>465</t>
        </is>
      </c>
      <c r="T140" t="n">
        <v>87.59999999999999</v>
      </c>
      <c r="U140" t="inlineStr">
        <is>
          <t>136</t>
        </is>
      </c>
      <c r="V140" t="n">
        <v>17.7</v>
      </c>
      <c r="W140" t="inlineStr">
        <is>
          <t>701+</t>
        </is>
      </c>
      <c r="X140" t="n">
        <v>1.3</v>
      </c>
      <c r="Y140" t="inlineStr">
        <is>
          <t>701+</t>
        </is>
      </c>
      <c r="Z140" t="n">
        <v>1</v>
      </c>
      <c r="AA140" t="inlineStr">
        <is>
          <t>701+</t>
        </is>
      </c>
      <c r="AB140" t="inlineStr"/>
      <c r="AC140" t="inlineStr">
        <is>
          <t>1001-1200</t>
        </is>
      </c>
      <c r="AD140" t="inlineStr">
        <is>
          <t>1001-1200</t>
        </is>
      </c>
      <c r="AE140" t="inlineStr">
        <is>
          <t>UK</t>
        </is>
      </c>
      <c r="AF140" t="inlineStr">
        <is>
          <t>United Kingdom</t>
        </is>
      </c>
      <c r="AG140" t="inlineStr">
        <is>
          <t>L</t>
        </is>
      </c>
      <c r="AH140" t="inlineStr">
        <is>
          <t>CO</t>
        </is>
      </c>
      <c r="AI140" t="inlineStr">
        <is>
          <t>HI</t>
        </is>
      </c>
      <c r="AJ140" t="n">
        <v>4</v>
      </c>
      <c r="AK140" t="inlineStr">
        <is>
          <t>A</t>
        </is>
      </c>
      <c r="AL140" t="n">
        <v>5.7</v>
      </c>
      <c r="AM140" t="inlineStr">
        <is>
          <t>601+</t>
        </is>
      </c>
      <c r="AN140" t="n">
        <v>2.1</v>
      </c>
      <c r="AO140" t="inlineStr">
        <is>
          <t>601+</t>
        </is>
      </c>
      <c r="AP140" t="n">
        <v>5.8</v>
      </c>
      <c r="AQ140" t="inlineStr">
        <is>
          <t>701+</t>
        </is>
      </c>
      <c r="AR140" t="n">
        <v>4.1</v>
      </c>
      <c r="AS140" t="inlineStr">
        <is>
          <t>701+</t>
        </is>
      </c>
      <c r="AT140" t="n">
        <v>35.9</v>
      </c>
      <c r="AU140" t="inlineStr">
        <is>
          <t>447</t>
        </is>
      </c>
      <c r="AV140" t="n">
        <v>72.8</v>
      </c>
      <c r="AW140" t="inlineStr">
        <is>
          <t>194</t>
        </is>
      </c>
      <c r="AX140" t="n">
        <v>1</v>
      </c>
      <c r="AY140" t="inlineStr">
        <is>
          <t>701+</t>
        </is>
      </c>
      <c r="AZ140" t="n">
        <v>8.6</v>
      </c>
      <c r="BA140" t="inlineStr">
        <is>
          <t>701+</t>
        </is>
      </c>
      <c r="BB140" t="n">
        <v>1</v>
      </c>
      <c r="BC140" t="inlineStr">
        <is>
          <t>701+</t>
        </is>
      </c>
      <c r="BD140" t="inlineStr">
        <is>
          <t>-</t>
        </is>
      </c>
      <c r="BE140" t="inlineStr"/>
      <c r="BF140" t="inlineStr">
        <is>
          <t>Not Reported</t>
        </is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>
        <is>
          <t>QS</t>
        </is>
      </c>
      <c r="CC140" t="n">
        <v>1100.5</v>
      </c>
      <c r="CD140" t="n">
        <v>1100.5</v>
      </c>
      <c r="CE140" t="n">
        <v>601</v>
      </c>
      <c r="CF140" t="n">
        <v>601</v>
      </c>
      <c r="CG140" t="n">
        <v>701</v>
      </c>
      <c r="CH140" t="n">
        <v>701</v>
      </c>
      <c r="CI140" t="n">
        <v>465</v>
      </c>
      <c r="CJ140" t="n">
        <v>136</v>
      </c>
      <c r="CK140" t="n">
        <v>701</v>
      </c>
      <c r="CL140" t="n">
        <v>701</v>
      </c>
      <c r="CM140" t="n">
        <v>701</v>
      </c>
      <c r="CN140" t="n">
        <v>1100.5</v>
      </c>
      <c r="CO140" t="n">
        <v>1100.5</v>
      </c>
      <c r="CP140" t="n">
        <v>601</v>
      </c>
      <c r="CQ140" t="n">
        <v>601</v>
      </c>
      <c r="CR140" t="n">
        <v>701</v>
      </c>
      <c r="CS140" t="n">
        <v>701</v>
      </c>
      <c r="CT140" t="n">
        <v>447</v>
      </c>
      <c r="CU140" t="n">
        <v>194</v>
      </c>
      <c r="CV140" t="n">
        <v>701</v>
      </c>
      <c r="CW140" t="n">
        <v>701</v>
      </c>
      <c r="CX140" t="n">
        <v>701</v>
      </c>
      <c r="CY140" t="inlineStr"/>
      <c r="CZ140" t="inlineStr"/>
      <c r="DA140" t="inlineStr"/>
      <c r="DB140" t="n">
        <v>21.46428571428571</v>
      </c>
      <c r="DC140" t="n">
        <v>3.7</v>
      </c>
      <c r="DD140" t="inlineStr"/>
      <c r="DE140" t="inlineStr">
        <is>
          <t>QS (score, not ratio)</t>
        </is>
      </c>
      <c r="DF140" t="inlineStr"/>
      <c r="DG140" t="inlineStr">
        <is>
          <t>QS (score, not %)</t>
        </is>
      </c>
      <c r="DH140" t="n">
        <v>5.4</v>
      </c>
      <c r="DI140" t="inlineStr"/>
    </row>
    <row r="141">
      <c r="A141" t="inlineStr">
        <is>
          <t>capital medical university</t>
        </is>
      </c>
      <c r="B141" t="inlineStr"/>
      <c r="C141" t="inlineStr"/>
      <c r="D141" t="inlineStr">
        <is>
          <t>Not Reported</t>
        </is>
      </c>
      <c r="E141" t="inlineStr">
        <is>
          <t>Not Reported</t>
        </is>
      </c>
      <c r="F141" t="inlineStr">
        <is>
          <t>Not Reported</t>
        </is>
      </c>
      <c r="G141" t="inlineStr">
        <is>
          <t>Not Reported</t>
        </is>
      </c>
      <c r="H141" t="inlineStr"/>
      <c r="I141" t="inlineStr">
        <is>
          <t>Not Reported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Not Reported</t>
        </is>
      </c>
      <c r="AF141" t="inlineStr">
        <is>
          <t>Not Reported</t>
        </is>
      </c>
      <c r="AG141" t="inlineStr">
        <is>
          <t>Not Reported</t>
        </is>
      </c>
      <c r="AH141" t="inlineStr">
        <is>
          <t>Not Reported</t>
        </is>
      </c>
      <c r="AI141" t="inlineStr"/>
      <c r="AJ141" t="inlineStr"/>
      <c r="AK141" t="inlineStr">
        <is>
          <t>Not Reported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601-800</t>
        </is>
      </c>
      <c r="BF141" t="inlineStr">
        <is>
          <t>China</t>
        </is>
      </c>
      <c r="BG141" t="n">
        <v>26.3</v>
      </c>
      <c r="BH141" t="inlineStr">
        <is>
          <t>18.8</t>
        </is>
      </c>
      <c r="BI141" t="n">
        <v>14.9</v>
      </c>
      <c r="BJ141" t="n">
        <v>16.3</v>
      </c>
      <c r="BK141" t="inlineStr">
        <is>
          <t>28.8</t>
        </is>
      </c>
      <c r="BL141" t="inlineStr">
        <is>
          <t>-</t>
        </is>
      </c>
      <c r="BM141" t="inlineStr">
        <is>
          <t>11,506</t>
        </is>
      </c>
      <c r="BN141" t="n">
        <v>7.1</v>
      </c>
      <c r="BO141" t="inlineStr">
        <is>
          <t>3%</t>
        </is>
      </c>
      <c r="BP141" t="inlineStr">
        <is>
          <t>70 : 30</t>
        </is>
      </c>
      <c r="BQ141" t="n">
        <v>2016</v>
      </c>
      <c r="BR141" t="inlineStr">
        <is>
          <t>401-500</t>
        </is>
      </c>
      <c r="BS141" t="inlineStr">
        <is>
          <t>28-32</t>
        </is>
      </c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36</v>
      </c>
      <c r="BZ141" t="n">
        <v>32.2</v>
      </c>
      <c r="CA141" t="n">
        <v>2015</v>
      </c>
      <c r="CB141" t="inlineStr">
        <is>
          <t>Times+Shanghai</t>
        </is>
      </c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n">
        <v>700.5</v>
      </c>
      <c r="CZ141" t="n">
        <v>450.5</v>
      </c>
      <c r="DA141" t="n">
        <v>30</v>
      </c>
      <c r="DB141" t="n">
        <v>0.6586169045005477</v>
      </c>
      <c r="DC141" t="n">
        <v>14.68261995638241</v>
      </c>
      <c r="DD141" t="n">
        <v>7.1</v>
      </c>
      <c r="DE141" t="inlineStr">
        <is>
          <t>Times (raw ratio)</t>
        </is>
      </c>
      <c r="DF141" t="n">
        <v>3</v>
      </c>
      <c r="DG141" t="inlineStr">
        <is>
          <t>Times (raw %)</t>
        </is>
      </c>
      <c r="DH141" t="inlineStr"/>
      <c r="DI141" t="n">
        <v>8.689415803162609</v>
      </c>
    </row>
    <row r="142">
      <c r="A142" t="inlineStr">
        <is>
          <t>capital university of medical sciences</t>
        </is>
      </c>
      <c r="B142" t="inlineStr"/>
      <c r="C142" t="inlineStr"/>
      <c r="D142" t="inlineStr">
        <is>
          <t>Not Reported</t>
        </is>
      </c>
      <c r="E142" t="inlineStr">
        <is>
          <t>Not Reported</t>
        </is>
      </c>
      <c r="F142" t="inlineStr">
        <is>
          <t>Not Reported</t>
        </is>
      </c>
      <c r="G142" t="inlineStr">
        <is>
          <t>Not Reported</t>
        </is>
      </c>
      <c r="H142" t="inlineStr"/>
      <c r="I142" t="inlineStr">
        <is>
          <t>Not Reported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Not Reported</t>
        </is>
      </c>
      <c r="AF142" t="inlineStr">
        <is>
          <t>Not Reported</t>
        </is>
      </c>
      <c r="AG142" t="inlineStr">
        <is>
          <t>Not Reported</t>
        </is>
      </c>
      <c r="AH142" t="inlineStr">
        <is>
          <t>Not Reported</t>
        </is>
      </c>
      <c r="AI142" t="inlineStr"/>
      <c r="AJ142" t="inlineStr"/>
      <c r="AK142" t="inlineStr">
        <is>
          <t>Not Reported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>
        <is>
          <t>Not Reported</t>
        </is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401-500</t>
        </is>
      </c>
      <c r="BS142" t="inlineStr">
        <is>
          <t>26-32</t>
        </is>
      </c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33.1</v>
      </c>
      <c r="BZ142" t="n">
        <v>29.1</v>
      </c>
      <c r="CA142" t="n">
        <v>2014</v>
      </c>
      <c r="CB142" t="inlineStr">
        <is>
          <t>Shanghai</t>
        </is>
      </c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450.5</v>
      </c>
      <c r="DA142" t="n">
        <v>29</v>
      </c>
      <c r="DB142" t="n">
        <v>1.317233809001095</v>
      </c>
      <c r="DC142" t="n">
        <v>13.91585760517799</v>
      </c>
      <c r="DD142" t="inlineStr"/>
      <c r="DE142" t="inlineStr">
        <is>
          <t>Missing</t>
        </is>
      </c>
      <c r="DF142" t="inlineStr"/>
      <c r="DG142" t="inlineStr">
        <is>
          <t>Missing</t>
        </is>
      </c>
      <c r="DH142" t="inlineStr"/>
      <c r="DI142" t="n">
        <v>6.957928802588997</v>
      </c>
    </row>
    <row r="143">
      <c r="A143" t="inlineStr">
        <is>
          <t>cardiff university</t>
        </is>
      </c>
      <c r="B143" t="inlineStr">
        <is>
          <t>186</t>
        </is>
      </c>
      <c r="C143" t="inlineStr">
        <is>
          <t>154</t>
        </is>
      </c>
      <c r="D143" t="inlineStr">
        <is>
          <t>United Kingdom</t>
        </is>
      </c>
      <c r="E143" t="inlineStr">
        <is>
          <t>Europe</t>
        </is>
      </c>
      <c r="F143" t="inlineStr">
        <is>
          <t>L</t>
        </is>
      </c>
      <c r="G143" t="inlineStr">
        <is>
          <t>FC</t>
        </is>
      </c>
      <c r="H143" t="inlineStr">
        <is>
          <t>VH</t>
        </is>
      </c>
      <c r="I143" t="inlineStr">
        <is>
          <t>A</t>
        </is>
      </c>
      <c r="J143" t="n">
        <v>46.8</v>
      </c>
      <c r="K143" t="inlineStr">
        <is>
          <t>171</t>
        </is>
      </c>
      <c r="L143" t="n">
        <v>43.2</v>
      </c>
      <c r="M143" t="inlineStr">
        <is>
          <t>213</t>
        </is>
      </c>
      <c r="N143" t="n">
        <v>36.1</v>
      </c>
      <c r="O143" t="inlineStr">
        <is>
          <t>441</t>
        </is>
      </c>
      <c r="P143" t="n">
        <v>30</v>
      </c>
      <c r="Q143" t="inlineStr">
        <is>
          <t>437</t>
        </is>
      </c>
      <c r="R143" t="n">
        <v>82.8</v>
      </c>
      <c r="S143" t="inlineStr">
        <is>
          <t>229</t>
        </is>
      </c>
      <c r="T143" t="n">
        <v>67.7</v>
      </c>
      <c r="U143" t="inlineStr">
        <is>
          <t>219</t>
        </is>
      </c>
      <c r="V143" t="n">
        <v>92.3</v>
      </c>
      <c r="W143" t="inlineStr">
        <is>
          <t>132</t>
        </is>
      </c>
      <c r="X143" t="n">
        <v>18.9</v>
      </c>
      <c r="Y143" t="inlineStr">
        <is>
          <t>584</t>
        </is>
      </c>
      <c r="Z143" t="n">
        <v>96</v>
      </c>
      <c r="AA143" t="inlineStr">
        <is>
          <t>46=</t>
        </is>
      </c>
      <c r="AB143" t="n">
        <v>47.6</v>
      </c>
      <c r="AC143">
        <f>154</f>
        <v/>
      </c>
      <c r="AD143" t="inlineStr">
        <is>
          <t>166</t>
        </is>
      </c>
      <c r="AE143" t="inlineStr">
        <is>
          <t>UK</t>
        </is>
      </c>
      <c r="AF143" t="inlineStr">
        <is>
          <t>United Kingdom</t>
        </is>
      </c>
      <c r="AG143" t="inlineStr">
        <is>
          <t>L</t>
        </is>
      </c>
      <c r="AH143" t="inlineStr">
        <is>
          <t>FC</t>
        </is>
      </c>
      <c r="AI143" t="inlineStr">
        <is>
          <t>VH</t>
        </is>
      </c>
      <c r="AJ143" t="n">
        <v>5</v>
      </c>
      <c r="AK143" t="inlineStr">
        <is>
          <t>A</t>
        </is>
      </c>
      <c r="AL143" t="n">
        <v>46.5</v>
      </c>
      <c r="AM143" t="inlineStr">
        <is>
          <t>176</t>
        </is>
      </c>
      <c r="AN143" t="n">
        <v>48.3</v>
      </c>
      <c r="AO143" t="inlineStr">
        <is>
          <t>181</t>
        </is>
      </c>
      <c r="AP143" t="n">
        <v>33.7</v>
      </c>
      <c r="AQ143" t="inlineStr">
        <is>
          <t>474</t>
        </is>
      </c>
      <c r="AR143" t="n">
        <v>39.6</v>
      </c>
      <c r="AS143" t="inlineStr">
        <is>
          <t>347</t>
        </is>
      </c>
      <c r="AT143" t="n">
        <v>84</v>
      </c>
      <c r="AU143" t="inlineStr">
        <is>
          <t>217</t>
        </is>
      </c>
      <c r="AV143" t="n">
        <v>70.59999999999999</v>
      </c>
      <c r="AW143" t="inlineStr">
        <is>
          <t>206</t>
        </is>
      </c>
      <c r="AX143" t="n">
        <v>81.59999999999999</v>
      </c>
      <c r="AY143" t="inlineStr">
        <is>
          <t>138</t>
        </is>
      </c>
      <c r="AZ143" t="n">
        <v>18.9</v>
      </c>
      <c r="BA143" t="inlineStr">
        <is>
          <t>442</t>
        </is>
      </c>
      <c r="BB143" t="n">
        <v>97.90000000000001</v>
      </c>
      <c r="BC143" t="inlineStr">
        <is>
          <t>25</t>
        </is>
      </c>
      <c r="BD143" t="inlineStr">
        <is>
          <t>50.5</t>
        </is>
      </c>
      <c r="BE143">
        <f>182</f>
        <v/>
      </c>
      <c r="BF143" t="inlineStr">
        <is>
          <t>United Kingdom</t>
        </is>
      </c>
      <c r="BG143" t="n">
        <v>30.9</v>
      </c>
      <c r="BH143" t="inlineStr">
        <is>
          <t>78.1</t>
        </is>
      </c>
      <c r="BI143" t="n">
        <v>31.6</v>
      </c>
      <c r="BJ143" t="n">
        <v>82</v>
      </c>
      <c r="BK143" t="inlineStr">
        <is>
          <t>34.6</t>
        </is>
      </c>
      <c r="BL143" t="inlineStr">
        <is>
          <t>50.1</t>
        </is>
      </c>
      <c r="BM143" t="inlineStr">
        <is>
          <t>23,347</t>
        </is>
      </c>
      <c r="BN143" t="n">
        <v>13.1</v>
      </c>
      <c r="BO143" t="inlineStr">
        <is>
          <t>23%</t>
        </is>
      </c>
      <c r="BP143" t="inlineStr">
        <is>
          <t>57 : 43</t>
        </is>
      </c>
      <c r="BQ143" t="n">
        <v>2016</v>
      </c>
      <c r="BR143" t="inlineStr">
        <is>
          <t>151-200</t>
        </is>
      </c>
      <c r="BS143" t="inlineStr">
        <is>
          <t>18-21</t>
        </is>
      </c>
      <c r="BT143" t="inlineStr"/>
      <c r="BU143" t="n">
        <v>0</v>
      </c>
      <c r="BV143" t="n">
        <v>16.3</v>
      </c>
      <c r="BW143" t="n">
        <v>13.6</v>
      </c>
      <c r="BX143" t="n">
        <v>17.8</v>
      </c>
      <c r="BY143" t="n">
        <v>39.2</v>
      </c>
      <c r="BZ143" t="n">
        <v>20.3</v>
      </c>
      <c r="CA143" t="n">
        <v>2015</v>
      </c>
      <c r="CB143" t="inlineStr">
        <is>
          <t>QS+Times+Shanghai</t>
        </is>
      </c>
      <c r="CC143" t="n">
        <v>186</v>
      </c>
      <c r="CD143" t="n">
        <v>154</v>
      </c>
      <c r="CE143" t="n">
        <v>171</v>
      </c>
      <c r="CF143" t="n">
        <v>213</v>
      </c>
      <c r="CG143" t="n">
        <v>441</v>
      </c>
      <c r="CH143" t="n">
        <v>437</v>
      </c>
      <c r="CI143" t="n">
        <v>229</v>
      </c>
      <c r="CJ143" t="n">
        <v>219</v>
      </c>
      <c r="CK143" t="n">
        <v>132</v>
      </c>
      <c r="CL143" t="n">
        <v>584</v>
      </c>
      <c r="CM143" t="n">
        <v>46</v>
      </c>
      <c r="CN143" t="n">
        <v>154</v>
      </c>
      <c r="CO143" t="n">
        <v>166</v>
      </c>
      <c r="CP143" t="n">
        <v>176</v>
      </c>
      <c r="CQ143" t="n">
        <v>181</v>
      </c>
      <c r="CR143" t="n">
        <v>474</v>
      </c>
      <c r="CS143" t="n">
        <v>347</v>
      </c>
      <c r="CT143" t="n">
        <v>217</v>
      </c>
      <c r="CU143" t="n">
        <v>206</v>
      </c>
      <c r="CV143" t="n">
        <v>138</v>
      </c>
      <c r="CW143" t="n">
        <v>442</v>
      </c>
      <c r="CX143" t="n">
        <v>25</v>
      </c>
      <c r="CY143" t="n">
        <v>182</v>
      </c>
      <c r="CZ143" t="n">
        <v>175.5</v>
      </c>
      <c r="DA143" t="n">
        <v>19.5</v>
      </c>
      <c r="DB143" t="n">
        <v>74.20017963128377</v>
      </c>
      <c r="DC143" t="n">
        <v>37.93163654973873</v>
      </c>
      <c r="DD143" t="n">
        <v>13.1</v>
      </c>
      <c r="DE143" t="inlineStr">
        <is>
          <t>Times (raw ratio)</t>
        </is>
      </c>
      <c r="DF143" t="n">
        <v>23</v>
      </c>
      <c r="DG143" t="inlineStr">
        <is>
          <t>Times (raw %)</t>
        </is>
      </c>
      <c r="DH143" t="n">
        <v>46.65</v>
      </c>
      <c r="DI143" t="n">
        <v>18.83536124609501</v>
      </c>
    </row>
    <row r="144">
      <c r="A144" t="inlineStr">
        <is>
          <t>carleton university</t>
        </is>
      </c>
      <c r="B144" t="inlineStr">
        <is>
          <t>741-750</t>
        </is>
      </c>
      <c r="C144" t="inlineStr">
        <is>
          <t>671-680</t>
        </is>
      </c>
      <c r="D144" t="inlineStr">
        <is>
          <t>Canada</t>
        </is>
      </c>
      <c r="E144" t="inlineStr">
        <is>
          <t>Americas</t>
        </is>
      </c>
      <c r="F144" t="inlineStr">
        <is>
          <t>L</t>
        </is>
      </c>
      <c r="G144" t="inlineStr">
        <is>
          <t>CO</t>
        </is>
      </c>
      <c r="H144" t="inlineStr">
        <is>
          <t>VH</t>
        </is>
      </c>
      <c r="I144" t="inlineStr">
        <is>
          <t>A</t>
        </is>
      </c>
      <c r="J144" t="n">
        <v>11.1</v>
      </c>
      <c r="K144" t="inlineStr">
        <is>
          <t>601+</t>
        </is>
      </c>
      <c r="L144" t="n">
        <v>13.5</v>
      </c>
      <c r="M144" t="inlineStr">
        <is>
          <t>599</t>
        </is>
      </c>
      <c r="N144" t="n">
        <v>3.8</v>
      </c>
      <c r="O144" t="inlineStr">
        <is>
          <t>701+</t>
        </is>
      </c>
      <c r="P144" t="n">
        <v>15.6</v>
      </c>
      <c r="Q144" t="inlineStr">
        <is>
          <t>627</t>
        </is>
      </c>
      <c r="R144" t="n">
        <v>13.2</v>
      </c>
      <c r="S144" t="inlineStr">
        <is>
          <t>701+</t>
        </is>
      </c>
      <c r="T144" t="n">
        <v>43.7</v>
      </c>
      <c r="U144" t="inlineStr">
        <is>
          <t>329</t>
        </is>
      </c>
      <c r="V144" t="n">
        <v>67.3</v>
      </c>
      <c r="W144" t="inlineStr">
        <is>
          <t>517</t>
        </is>
      </c>
      <c r="X144" t="n">
        <v>34.3</v>
      </c>
      <c r="Y144" t="inlineStr">
        <is>
          <t>367</t>
        </is>
      </c>
      <c r="Z144" t="n">
        <v>26.3</v>
      </c>
      <c r="AA144" t="inlineStr">
        <is>
          <t>478=</t>
        </is>
      </c>
      <c r="AB144" t="inlineStr"/>
      <c r="AC144" t="inlineStr">
        <is>
          <t>671-680</t>
        </is>
      </c>
      <c r="AD144" t="inlineStr">
        <is>
          <t>601-650</t>
        </is>
      </c>
      <c r="AE144" t="inlineStr">
        <is>
          <t>CA</t>
        </is>
      </c>
      <c r="AF144" t="inlineStr">
        <is>
          <t>Canada</t>
        </is>
      </c>
      <c r="AG144" t="inlineStr">
        <is>
          <t>L</t>
        </is>
      </c>
      <c r="AH144" t="inlineStr">
        <is>
          <t>CO</t>
        </is>
      </c>
      <c r="AI144" t="inlineStr">
        <is>
          <t>VH</t>
        </is>
      </c>
      <c r="AJ144" t="n">
        <v>4</v>
      </c>
      <c r="AK144" t="inlineStr">
        <is>
          <t>A</t>
        </is>
      </c>
      <c r="AL144" t="n">
        <v>10.9</v>
      </c>
      <c r="AM144" t="inlineStr">
        <is>
          <t>601+</t>
        </is>
      </c>
      <c r="AN144" t="n">
        <v>13.9</v>
      </c>
      <c r="AO144" t="inlineStr">
        <is>
          <t>584</t>
        </is>
      </c>
      <c r="AP144" t="n">
        <v>3.1</v>
      </c>
      <c r="AQ144" t="inlineStr">
        <is>
          <t>701+</t>
        </is>
      </c>
      <c r="AR144" t="n">
        <v>21.8</v>
      </c>
      <c r="AS144" t="inlineStr">
        <is>
          <t>531</t>
        </is>
      </c>
      <c r="AT144" t="n">
        <v>21.6</v>
      </c>
      <c r="AU144" t="inlineStr">
        <is>
          <t>575</t>
        </is>
      </c>
      <c r="AV144" t="n">
        <v>46</v>
      </c>
      <c r="AW144" t="inlineStr">
        <is>
          <t>316</t>
        </is>
      </c>
      <c r="AX144" t="n">
        <v>16.8</v>
      </c>
      <c r="AY144" t="inlineStr">
        <is>
          <t>576</t>
        </is>
      </c>
      <c r="AZ144" t="n">
        <v>28.5</v>
      </c>
      <c r="BA144" t="inlineStr">
        <is>
          <t>281</t>
        </is>
      </c>
      <c r="BB144" t="n">
        <v>35.8</v>
      </c>
      <c r="BC144" t="inlineStr">
        <is>
          <t>393=</t>
        </is>
      </c>
      <c r="BD144" t="inlineStr">
        <is>
          <t>-</t>
        </is>
      </c>
      <c r="BE144" t="inlineStr">
        <is>
          <t>501-600</t>
        </is>
      </c>
      <c r="BF144" t="inlineStr">
        <is>
          <t>Canada</t>
        </is>
      </c>
      <c r="BG144" t="n">
        <v>19.9</v>
      </c>
      <c r="BH144" t="inlineStr">
        <is>
          <t>61.3</t>
        </is>
      </c>
      <c r="BI144" t="n">
        <v>24</v>
      </c>
      <c r="BJ144" t="n">
        <v>32</v>
      </c>
      <c r="BK144" t="inlineStr">
        <is>
          <t>30.4</t>
        </is>
      </c>
      <c r="BL144" t="inlineStr">
        <is>
          <t>-</t>
        </is>
      </c>
      <c r="BM144" t="inlineStr">
        <is>
          <t>25,036</t>
        </is>
      </c>
      <c r="BN144" t="n">
        <v>29.8</v>
      </c>
      <c r="BO144" t="inlineStr">
        <is>
          <t>18%</t>
        </is>
      </c>
      <c r="BP144" t="inlineStr">
        <is>
          <t>47 : 53</t>
        </is>
      </c>
      <c r="BQ144" t="n">
        <v>2016</v>
      </c>
      <c r="BR144" t="inlineStr">
        <is>
          <t>401-500</t>
        </is>
      </c>
      <c r="BS144" t="inlineStr">
        <is>
          <t>19-20</t>
        </is>
      </c>
      <c r="BT144" t="inlineStr"/>
      <c r="BU144" t="n">
        <v>0</v>
      </c>
      <c r="BV144" t="n">
        <v>0</v>
      </c>
      <c r="BW144" t="n">
        <v>12.2</v>
      </c>
      <c r="BX144" t="n">
        <v>5.5</v>
      </c>
      <c r="BY144" t="n">
        <v>26.8</v>
      </c>
      <c r="BZ144" t="n">
        <v>16</v>
      </c>
      <c r="CA144" t="n">
        <v>2015</v>
      </c>
      <c r="CB144" t="inlineStr">
        <is>
          <t>QS+Times+Shanghai</t>
        </is>
      </c>
      <c r="CC144" t="n">
        <v>745.5</v>
      </c>
      <c r="CD144" t="n">
        <v>675.5</v>
      </c>
      <c r="CE144" t="n">
        <v>601</v>
      </c>
      <c r="CF144" t="n">
        <v>599</v>
      </c>
      <c r="CG144" t="n">
        <v>701</v>
      </c>
      <c r="CH144" t="n">
        <v>627</v>
      </c>
      <c r="CI144" t="n">
        <v>701</v>
      </c>
      <c r="CJ144" t="n">
        <v>329</v>
      </c>
      <c r="CK144" t="n">
        <v>517</v>
      </c>
      <c r="CL144" t="n">
        <v>367</v>
      </c>
      <c r="CM144" t="n">
        <v>478</v>
      </c>
      <c r="CN144" t="n">
        <v>675.5</v>
      </c>
      <c r="CO144" t="n">
        <v>625.5</v>
      </c>
      <c r="CP144" t="n">
        <v>601</v>
      </c>
      <c r="CQ144" t="n">
        <v>584</v>
      </c>
      <c r="CR144" t="n">
        <v>701</v>
      </c>
      <c r="CS144" t="n">
        <v>531</v>
      </c>
      <c r="CT144" t="n">
        <v>575</v>
      </c>
      <c r="CU144" t="n">
        <v>316</v>
      </c>
      <c r="CV144" t="n">
        <v>576</v>
      </c>
      <c r="CW144" t="n">
        <v>281</v>
      </c>
      <c r="CX144" t="n">
        <v>393</v>
      </c>
      <c r="CY144" t="n">
        <v>550.5</v>
      </c>
      <c r="CZ144" t="n">
        <v>450.5</v>
      </c>
      <c r="DA144" t="n">
        <v>19.5</v>
      </c>
      <c r="DB144" t="n">
        <v>23.19418362406984</v>
      </c>
      <c r="DC144" t="n">
        <v>20.39319665996436</v>
      </c>
      <c r="DD144" t="n">
        <v>29.8</v>
      </c>
      <c r="DE144" t="inlineStr">
        <is>
          <t>Times (raw ratio)</t>
        </is>
      </c>
      <c r="DF144" t="n">
        <v>18</v>
      </c>
      <c r="DG144" t="inlineStr">
        <is>
          <t>Times (raw %)</t>
        </is>
      </c>
      <c r="DH144" t="n">
        <v>11</v>
      </c>
      <c r="DI144" t="n">
        <v>11.03837884619918</v>
      </c>
    </row>
    <row r="145">
      <c r="A145" t="inlineStr">
        <is>
          <t>carlos iii university of madrid</t>
        </is>
      </c>
      <c r="B145" t="inlineStr"/>
      <c r="C145" t="inlineStr"/>
      <c r="D145" t="inlineStr">
        <is>
          <t>Not Reported</t>
        </is>
      </c>
      <c r="E145" t="inlineStr">
        <is>
          <t>Not Reported</t>
        </is>
      </c>
      <c r="F145" t="inlineStr">
        <is>
          <t>Not Reported</t>
        </is>
      </c>
      <c r="G145" t="inlineStr">
        <is>
          <t>Not Reported</t>
        </is>
      </c>
      <c r="H145" t="inlineStr"/>
      <c r="I145" t="inlineStr">
        <is>
          <t>Not Reported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Not Reported</t>
        </is>
      </c>
      <c r="AF145" t="inlineStr">
        <is>
          <t>Not Reported</t>
        </is>
      </c>
      <c r="AG145" t="inlineStr">
        <is>
          <t>Not Reported</t>
        </is>
      </c>
      <c r="AH145" t="inlineStr">
        <is>
          <t>Not Reported</t>
        </is>
      </c>
      <c r="AI145" t="inlineStr"/>
      <c r="AJ145" t="inlineStr"/>
      <c r="AK145" t="inlineStr">
        <is>
          <t>Not Reported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601-800</t>
        </is>
      </c>
      <c r="BF145" t="inlineStr">
        <is>
          <t>Spain</t>
        </is>
      </c>
      <c r="BG145" t="n">
        <v>23.2</v>
      </c>
      <c r="BH145" t="inlineStr">
        <is>
          <t>44.7</t>
        </is>
      </c>
      <c r="BI145" t="n">
        <v>17.4</v>
      </c>
      <c r="BJ145" t="n">
        <v>24.8</v>
      </c>
      <c r="BK145" t="inlineStr">
        <is>
          <t>34.8</t>
        </is>
      </c>
      <c r="BL145" t="inlineStr">
        <is>
          <t>-</t>
        </is>
      </c>
      <c r="BM145" t="inlineStr">
        <is>
          <t>15,730</t>
        </is>
      </c>
      <c r="BN145" t="n">
        <v>11.4</v>
      </c>
      <c r="BO145" t="inlineStr">
        <is>
          <t>9%</t>
        </is>
      </c>
      <c r="BP145" t="inlineStr">
        <is>
          <t>43 : 57</t>
        </is>
      </c>
      <c r="BQ145" t="n">
        <v>2016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>
        <is>
          <t>Times</t>
        </is>
      </c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n">
        <v>700.5</v>
      </c>
      <c r="CZ145" t="inlineStr"/>
      <c r="DA145" t="inlineStr"/>
      <c r="DB145" t="n">
        <v>0</v>
      </c>
      <c r="DC145" t="n">
        <v>19.48754460392557</v>
      </c>
      <c r="DD145" t="n">
        <v>11.4</v>
      </c>
      <c r="DE145" t="inlineStr">
        <is>
          <t>Times (raw ratio)</t>
        </is>
      </c>
      <c r="DF145" t="n">
        <v>9</v>
      </c>
      <c r="DG145" t="inlineStr">
        <is>
          <t>Times (raw %)</t>
        </is>
      </c>
      <c r="DH145" t="inlineStr"/>
      <c r="DI145" t="n">
        <v>15.08844953173777</v>
      </c>
    </row>
    <row r="146">
      <c r="A146" t="inlineStr">
        <is>
          <t>carnegie mellon university</t>
        </is>
      </c>
      <c r="B146" t="inlineStr">
        <is>
          <t>58</t>
        </is>
      </c>
      <c r="C146" t="inlineStr">
        <is>
          <t>52</t>
        </is>
      </c>
      <c r="D146" t="inlineStr">
        <is>
          <t>United States</t>
        </is>
      </c>
      <c r="E146" t="inlineStr">
        <is>
          <t>Americas</t>
        </is>
      </c>
      <c r="F146" t="inlineStr">
        <is>
          <t>L</t>
        </is>
      </c>
      <c r="G146" t="inlineStr">
        <is>
          <t>FC</t>
        </is>
      </c>
      <c r="H146" t="inlineStr">
        <is>
          <t>VH</t>
        </is>
      </c>
      <c r="I146" t="inlineStr">
        <is>
          <t>B</t>
        </is>
      </c>
      <c r="J146" t="n">
        <v>69.8</v>
      </c>
      <c r="K146" t="inlineStr">
        <is>
          <t>92</t>
        </is>
      </c>
      <c r="L146" t="n">
        <v>80.09999999999999</v>
      </c>
      <c r="M146" t="inlineStr">
        <is>
          <t>75</t>
        </is>
      </c>
      <c r="N146" t="n">
        <v>40.9</v>
      </c>
      <c r="O146" t="inlineStr">
        <is>
          <t>383</t>
        </is>
      </c>
      <c r="P146" t="n">
        <v>98.90000000000001</v>
      </c>
      <c r="Q146" t="inlineStr">
        <is>
          <t>28</t>
        </is>
      </c>
      <c r="R146" t="n">
        <v>33.7</v>
      </c>
      <c r="S146" t="inlineStr">
        <is>
          <t>472</t>
        </is>
      </c>
      <c r="T146" t="n">
        <v>99.09999999999999</v>
      </c>
      <c r="U146" t="inlineStr">
        <is>
          <t>58</t>
        </is>
      </c>
      <c r="V146" t="n">
        <v>79.90000000000001</v>
      </c>
      <c r="W146" t="inlineStr">
        <is>
          <t>324</t>
        </is>
      </c>
      <c r="X146" t="n">
        <v>61.5</v>
      </c>
      <c r="Y146" t="inlineStr">
        <is>
          <t>196</t>
        </is>
      </c>
      <c r="Z146" t="n">
        <v>24.5</v>
      </c>
      <c r="AA146" t="inlineStr">
        <is>
          <t>492=</t>
        </is>
      </c>
      <c r="AB146" t="n">
        <v>72</v>
      </c>
      <c r="AC146" t="inlineStr">
        <is>
          <t>52</t>
        </is>
      </c>
      <c r="AD146" t="inlineStr">
        <is>
          <t>52</t>
        </is>
      </c>
      <c r="AE146" t="inlineStr">
        <is>
          <t>US</t>
        </is>
      </c>
      <c r="AF146" t="inlineStr">
        <is>
          <t>United States</t>
        </is>
      </c>
      <c r="AG146" t="inlineStr">
        <is>
          <t>L</t>
        </is>
      </c>
      <c r="AH146" t="inlineStr">
        <is>
          <t>FC</t>
        </is>
      </c>
      <c r="AI146" t="inlineStr">
        <is>
          <t>VH</t>
        </is>
      </c>
      <c r="AJ146" t="n">
        <v>5</v>
      </c>
      <c r="AK146" t="inlineStr">
        <is>
          <t>B</t>
        </is>
      </c>
      <c r="AL146" t="n">
        <v>71.2</v>
      </c>
      <c r="AM146" t="inlineStr">
        <is>
          <t>87</t>
        </is>
      </c>
      <c r="AN146" t="n">
        <v>75.3</v>
      </c>
      <c r="AO146" t="inlineStr">
        <is>
          <t>83</t>
        </is>
      </c>
      <c r="AP146" t="n">
        <v>49.1</v>
      </c>
      <c r="AQ146" t="inlineStr">
        <is>
          <t>319</t>
        </is>
      </c>
      <c r="AR146" t="n">
        <v>99.90000000000001</v>
      </c>
      <c r="AS146" t="inlineStr">
        <is>
          <t>10</t>
        </is>
      </c>
      <c r="AT146" t="n">
        <v>46.6</v>
      </c>
      <c r="AU146" t="inlineStr">
        <is>
          <t>371</t>
        </is>
      </c>
      <c r="AV146" t="n">
        <v>98.2</v>
      </c>
      <c r="AW146" t="inlineStr">
        <is>
          <t>59</t>
        </is>
      </c>
      <c r="AX146" t="n">
        <v>57.4</v>
      </c>
      <c r="AY146" t="inlineStr">
        <is>
          <t>264</t>
        </is>
      </c>
      <c r="AZ146" t="n">
        <v>60</v>
      </c>
      <c r="BA146" t="inlineStr">
        <is>
          <t>100</t>
        </is>
      </c>
      <c r="BB146" t="n">
        <v>47.2</v>
      </c>
      <c r="BC146" t="inlineStr">
        <is>
          <t>323=</t>
        </is>
      </c>
      <c r="BD146" t="inlineStr">
        <is>
          <t>73.7</t>
        </is>
      </c>
      <c r="BE146" t="inlineStr">
        <is>
          <t>22</t>
        </is>
      </c>
      <c r="BF146" t="inlineStr">
        <is>
          <t>United States of America</t>
        </is>
      </c>
      <c r="BG146" t="n">
        <v>67.40000000000001</v>
      </c>
      <c r="BH146" t="inlineStr">
        <is>
          <t>57.1</t>
        </is>
      </c>
      <c r="BI146" t="n">
        <v>88.8</v>
      </c>
      <c r="BJ146" t="n">
        <v>99.09999999999999</v>
      </c>
      <c r="BK146" t="inlineStr">
        <is>
          <t>57.5</t>
        </is>
      </c>
      <c r="BL146" t="inlineStr">
        <is>
          <t>82.3</t>
        </is>
      </c>
      <c r="BM146" t="inlineStr">
        <is>
          <t>11,885</t>
        </is>
      </c>
      <c r="BN146" t="n">
        <v>13.1</v>
      </c>
      <c r="BO146" t="inlineStr">
        <is>
          <t>35%</t>
        </is>
      </c>
      <c r="BP146" t="inlineStr">
        <is>
          <t>39 : 61</t>
        </is>
      </c>
      <c r="BQ146" t="n">
        <v>2016</v>
      </c>
      <c r="BR146" t="inlineStr">
        <is>
          <t>61</t>
        </is>
      </c>
      <c r="BS146" t="inlineStr">
        <is>
          <t>37</t>
        </is>
      </c>
      <c r="BT146" t="n">
        <v>29.2</v>
      </c>
      <c r="BU146" t="n">
        <v>31.6</v>
      </c>
      <c r="BV146" t="n">
        <v>31.6</v>
      </c>
      <c r="BW146" t="n">
        <v>28.6</v>
      </c>
      <c r="BX146" t="n">
        <v>15.2</v>
      </c>
      <c r="BY146" t="n">
        <v>34.3</v>
      </c>
      <c r="BZ146" t="n">
        <v>34.4</v>
      </c>
      <c r="CA146" t="n">
        <v>2015</v>
      </c>
      <c r="CB146" t="inlineStr">
        <is>
          <t>QS+Times+Shanghai</t>
        </is>
      </c>
      <c r="CC146" t="n">
        <v>58</v>
      </c>
      <c r="CD146" t="n">
        <v>52</v>
      </c>
      <c r="CE146" t="n">
        <v>92</v>
      </c>
      <c r="CF146" t="n">
        <v>75</v>
      </c>
      <c r="CG146" t="n">
        <v>383</v>
      </c>
      <c r="CH146" t="n">
        <v>28</v>
      </c>
      <c r="CI146" t="n">
        <v>472</v>
      </c>
      <c r="CJ146" t="n">
        <v>58</v>
      </c>
      <c r="CK146" t="n">
        <v>324</v>
      </c>
      <c r="CL146" t="n">
        <v>196</v>
      </c>
      <c r="CM146" t="n">
        <v>492</v>
      </c>
      <c r="CN146" t="n">
        <v>52</v>
      </c>
      <c r="CO146" t="n">
        <v>52</v>
      </c>
      <c r="CP146" t="n">
        <v>87</v>
      </c>
      <c r="CQ146" t="n">
        <v>83</v>
      </c>
      <c r="CR146" t="n">
        <v>319</v>
      </c>
      <c r="CS146" t="n">
        <v>10</v>
      </c>
      <c r="CT146" t="n">
        <v>371</v>
      </c>
      <c r="CU146" t="n">
        <v>59</v>
      </c>
      <c r="CV146" t="n">
        <v>264</v>
      </c>
      <c r="CW146" t="n">
        <v>100</v>
      </c>
      <c r="CX146" t="n">
        <v>323</v>
      </c>
      <c r="CY146" t="n">
        <v>22</v>
      </c>
      <c r="CZ146" t="n">
        <v>61</v>
      </c>
      <c r="DA146" t="n">
        <v>37</v>
      </c>
      <c r="DB146" t="n">
        <v>93.25136298323709</v>
      </c>
      <c r="DC146" t="n">
        <v>69.02026772192224</v>
      </c>
      <c r="DD146" t="n">
        <v>13.1</v>
      </c>
      <c r="DE146" t="inlineStr">
        <is>
          <t>Times (raw ratio)</t>
        </is>
      </c>
      <c r="DF146" t="n">
        <v>35</v>
      </c>
      <c r="DG146" t="inlineStr">
        <is>
          <t>Times (raw %)</t>
        </is>
      </c>
      <c r="DH146" t="n">
        <v>70.5</v>
      </c>
      <c r="DI146" t="n">
        <v>42.06245395674004</v>
      </c>
    </row>
    <row r="147">
      <c r="A147" t="inlineStr">
        <is>
          <t>case western reserve university</t>
        </is>
      </c>
      <c r="B147" t="inlineStr">
        <is>
          <t>259</t>
        </is>
      </c>
      <c r="C147" t="inlineStr">
        <is>
          <t>255</t>
        </is>
      </c>
      <c r="D147" t="inlineStr">
        <is>
          <t>United States</t>
        </is>
      </c>
      <c r="E147" t="inlineStr">
        <is>
          <t>Americas</t>
        </is>
      </c>
      <c r="F147" t="inlineStr">
        <is>
          <t>M</t>
        </is>
      </c>
      <c r="G147" t="inlineStr">
        <is>
          <t>FC</t>
        </is>
      </c>
      <c r="H147" t="inlineStr">
        <is>
          <t>VH</t>
        </is>
      </c>
      <c r="I147" t="inlineStr">
        <is>
          <t>B</t>
        </is>
      </c>
      <c r="J147" t="n">
        <v>17.2</v>
      </c>
      <c r="K147" t="inlineStr">
        <is>
          <t>523</t>
        </is>
      </c>
      <c r="L147" t="n">
        <v>15.4</v>
      </c>
      <c r="M147" t="inlineStr">
        <is>
          <t>546</t>
        </is>
      </c>
      <c r="N147" t="n">
        <v>82.3</v>
      </c>
      <c r="O147" t="inlineStr">
        <is>
          <t>119</t>
        </is>
      </c>
      <c r="P147" t="n">
        <v>61.6</v>
      </c>
      <c r="Q147" t="inlineStr">
        <is>
          <t>191</t>
        </is>
      </c>
      <c r="R147" t="n">
        <v>35.7</v>
      </c>
      <c r="S147" t="inlineStr">
        <is>
          <t>447</t>
        </is>
      </c>
      <c r="T147" t="n">
        <v>71.7</v>
      </c>
      <c r="U147" t="inlineStr">
        <is>
          <t>205</t>
        </is>
      </c>
      <c r="V147" t="n">
        <v>55.6</v>
      </c>
      <c r="W147" t="inlineStr">
        <is>
          <t>681</t>
        </is>
      </c>
      <c r="X147" t="n">
        <v>29.3</v>
      </c>
      <c r="Y147" t="inlineStr">
        <is>
          <t>424</t>
        </is>
      </c>
      <c r="Z147" t="n">
        <v>53.1</v>
      </c>
      <c r="AA147" t="inlineStr">
        <is>
          <t>298=</t>
        </is>
      </c>
      <c r="AB147" t="n">
        <v>39.7</v>
      </c>
      <c r="AC147" t="inlineStr">
        <is>
          <t>255</t>
        </is>
      </c>
      <c r="AD147" t="inlineStr">
        <is>
          <t>176</t>
        </is>
      </c>
      <c r="AE147" t="inlineStr">
        <is>
          <t>US</t>
        </is>
      </c>
      <c r="AF147" t="inlineStr">
        <is>
          <t>United States</t>
        </is>
      </c>
      <c r="AG147" t="inlineStr">
        <is>
          <t>M</t>
        </is>
      </c>
      <c r="AH147" t="inlineStr">
        <is>
          <t>FC</t>
        </is>
      </c>
      <c r="AI147" t="inlineStr">
        <is>
          <t>VH</t>
        </is>
      </c>
      <c r="AJ147" t="n">
        <v>4</v>
      </c>
      <c r="AK147" t="inlineStr">
        <is>
          <t>B</t>
        </is>
      </c>
      <c r="AL147" t="n">
        <v>18.4</v>
      </c>
      <c r="AM147" t="inlineStr">
        <is>
          <t>486</t>
        </is>
      </c>
      <c r="AN147" t="n">
        <v>17.1</v>
      </c>
      <c r="AO147" t="inlineStr">
        <is>
          <t>507</t>
        </is>
      </c>
      <c r="AP147" t="n">
        <v>83</v>
      </c>
      <c r="AQ147" t="inlineStr">
        <is>
          <t>118</t>
        </is>
      </c>
      <c r="AR147" t="n">
        <v>63.9</v>
      </c>
      <c r="AS147" t="inlineStr">
        <is>
          <t>185</t>
        </is>
      </c>
      <c r="AT147" t="n">
        <v>38.2</v>
      </c>
      <c r="AU147" t="inlineStr">
        <is>
          <t>420</t>
        </is>
      </c>
      <c r="AV147" t="n">
        <v>68.3</v>
      </c>
      <c r="AW147" t="inlineStr">
        <is>
          <t>216</t>
        </is>
      </c>
      <c r="AX147" t="n">
        <v>21</v>
      </c>
      <c r="AY147" t="inlineStr">
        <is>
          <t>537</t>
        </is>
      </c>
      <c r="AZ147" t="n">
        <v>27</v>
      </c>
      <c r="BA147" t="inlineStr">
        <is>
          <t>301</t>
        </is>
      </c>
      <c r="BB147" t="n">
        <v>34.6</v>
      </c>
      <c r="BC147" t="inlineStr">
        <is>
          <t>403=</t>
        </is>
      </c>
      <c r="BD147" t="inlineStr">
        <is>
          <t>38.8</t>
        </is>
      </c>
      <c r="BE147">
        <f>133</f>
        <v/>
      </c>
      <c r="BF147" t="inlineStr">
        <is>
          <t>United States of America</t>
        </is>
      </c>
      <c r="BG147" t="n">
        <v>46.1</v>
      </c>
      <c r="BH147" t="inlineStr">
        <is>
          <t>40.5</t>
        </is>
      </c>
      <c r="BI147" t="n">
        <v>33.2</v>
      </c>
      <c r="BJ147" t="n">
        <v>92</v>
      </c>
      <c r="BK147" t="inlineStr">
        <is>
          <t>34.1</t>
        </is>
      </c>
      <c r="BL147" t="inlineStr">
        <is>
          <t>55.3</t>
        </is>
      </c>
      <c r="BM147" t="inlineStr">
        <is>
          <t>9,259</t>
        </is>
      </c>
      <c r="BN147" t="n">
        <v>6.4</v>
      </c>
      <c r="BO147" t="inlineStr">
        <is>
          <t>17%</t>
        </is>
      </c>
      <c r="BP147" t="inlineStr">
        <is>
          <t>48 : 52</t>
        </is>
      </c>
      <c r="BQ147" t="n">
        <v>2016</v>
      </c>
      <c r="BR147" t="inlineStr">
        <is>
          <t>101-150</t>
        </is>
      </c>
      <c r="BS147" t="inlineStr">
        <is>
          <t>52-65</t>
        </is>
      </c>
      <c r="BT147" t="n">
        <v>24.3</v>
      </c>
      <c r="BU147" t="n">
        <v>30.3</v>
      </c>
      <c r="BV147" t="n">
        <v>10.9</v>
      </c>
      <c r="BW147" t="n">
        <v>15.9</v>
      </c>
      <c r="BX147" t="n">
        <v>19</v>
      </c>
      <c r="BY147" t="n">
        <v>39.7</v>
      </c>
      <c r="BZ147" t="n">
        <v>22.9</v>
      </c>
      <c r="CA147" t="n">
        <v>2015</v>
      </c>
      <c r="CB147" t="inlineStr">
        <is>
          <t>QS+Times+Shanghai</t>
        </is>
      </c>
      <c r="CC147" t="n">
        <v>259</v>
      </c>
      <c r="CD147" t="n">
        <v>255</v>
      </c>
      <c r="CE147" t="n">
        <v>523</v>
      </c>
      <c r="CF147" t="n">
        <v>546</v>
      </c>
      <c r="CG147" t="n">
        <v>119</v>
      </c>
      <c r="CH147" t="n">
        <v>191</v>
      </c>
      <c r="CI147" t="n">
        <v>447</v>
      </c>
      <c r="CJ147" t="n">
        <v>205</v>
      </c>
      <c r="CK147" t="n">
        <v>681</v>
      </c>
      <c r="CL147" t="n">
        <v>424</v>
      </c>
      <c r="CM147" t="n">
        <v>298</v>
      </c>
      <c r="CN147" t="n">
        <v>255</v>
      </c>
      <c r="CO147" t="n">
        <v>176</v>
      </c>
      <c r="CP147" t="n">
        <v>486</v>
      </c>
      <c r="CQ147" t="n">
        <v>507</v>
      </c>
      <c r="CR147" t="n">
        <v>118</v>
      </c>
      <c r="CS147" t="n">
        <v>185</v>
      </c>
      <c r="CT147" t="n">
        <v>420</v>
      </c>
      <c r="CU147" t="n">
        <v>216</v>
      </c>
      <c r="CV147" t="n">
        <v>537</v>
      </c>
      <c r="CW147" t="n">
        <v>301</v>
      </c>
      <c r="CX147" t="n">
        <v>403</v>
      </c>
      <c r="CY147" t="n">
        <v>133</v>
      </c>
      <c r="CZ147" t="n">
        <v>125.5</v>
      </c>
      <c r="DA147" t="n">
        <v>58.5</v>
      </c>
      <c r="DB147" t="n">
        <v>78.4560683872965</v>
      </c>
      <c r="DC147" t="n">
        <v>47.17678938529542</v>
      </c>
      <c r="DD147" t="n">
        <v>6.4</v>
      </c>
      <c r="DE147" t="inlineStr">
        <is>
          <t>Times (raw ratio)</t>
        </is>
      </c>
      <c r="DF147" t="n">
        <v>17</v>
      </c>
      <c r="DG147" t="inlineStr">
        <is>
          <t>Times (raw %)</t>
        </is>
      </c>
      <c r="DH147" t="n">
        <v>17.8</v>
      </c>
      <c r="DI147" t="n">
        <v>24.71622258367599</v>
      </c>
    </row>
    <row r="148">
      <c r="A148" t="inlineStr">
        <is>
          <t>catania university</t>
        </is>
      </c>
      <c r="B148" t="inlineStr">
        <is>
          <t>901-950</t>
        </is>
      </c>
      <c r="C148" t="inlineStr">
        <is>
          <t>851-900</t>
        </is>
      </c>
      <c r="D148" t="inlineStr">
        <is>
          <t>Italy</t>
        </is>
      </c>
      <c r="E148" t="inlineStr">
        <is>
          <t>Europe</t>
        </is>
      </c>
      <c r="F148" t="inlineStr">
        <is>
          <t>L</t>
        </is>
      </c>
      <c r="G148" t="inlineStr">
        <is>
          <t>FC</t>
        </is>
      </c>
      <c r="H148" t="inlineStr">
        <is>
          <t>VH</t>
        </is>
      </c>
      <c r="I148" t="inlineStr">
        <is>
          <t>A</t>
        </is>
      </c>
      <c r="J148" t="n">
        <v>11.6</v>
      </c>
      <c r="K148" t="inlineStr">
        <is>
          <t>601+</t>
        </is>
      </c>
      <c r="L148" t="n">
        <v>3</v>
      </c>
      <c r="M148" t="inlineStr">
        <is>
          <t>601+</t>
        </is>
      </c>
      <c r="N148" t="n">
        <v>5.4</v>
      </c>
      <c r="O148" t="inlineStr">
        <is>
          <t>701+</t>
        </is>
      </c>
      <c r="P148" t="n">
        <v>23.4</v>
      </c>
      <c r="Q148" t="inlineStr">
        <is>
          <t>517</t>
        </is>
      </c>
      <c r="R148" t="n">
        <v>3.5</v>
      </c>
      <c r="S148" t="inlineStr">
        <is>
          <t>701+</t>
        </is>
      </c>
      <c r="T148" t="n">
        <v>4.5</v>
      </c>
      <c r="U148" t="inlineStr">
        <is>
          <t>701+</t>
        </is>
      </c>
      <c r="V148" t="n">
        <v>71.3</v>
      </c>
      <c r="W148" t="inlineStr">
        <is>
          <t>465</t>
        </is>
      </c>
      <c r="X148" t="n">
        <v>5.7</v>
      </c>
      <c r="Y148" t="inlineStr">
        <is>
          <t>701+</t>
        </is>
      </c>
      <c r="Z148" t="n">
        <v>3.6</v>
      </c>
      <c r="AA148" t="inlineStr">
        <is>
          <t>701+</t>
        </is>
      </c>
      <c r="AB148" t="inlineStr"/>
      <c r="AC148" t="inlineStr">
        <is>
          <t>851-900</t>
        </is>
      </c>
      <c r="AD148" t="inlineStr">
        <is>
          <t>801-1000</t>
        </is>
      </c>
      <c r="AE148" t="inlineStr">
        <is>
          <t>IT</t>
        </is>
      </c>
      <c r="AF148" t="inlineStr">
        <is>
          <t>Italy</t>
        </is>
      </c>
      <c r="AG148" t="inlineStr">
        <is>
          <t>L</t>
        </is>
      </c>
      <c r="AH148" t="inlineStr">
        <is>
          <t>FC</t>
        </is>
      </c>
      <c r="AI148" t="inlineStr">
        <is>
          <t>VH</t>
        </is>
      </c>
      <c r="AJ148" t="n">
        <v>5</v>
      </c>
      <c r="AK148" t="inlineStr">
        <is>
          <t>A</t>
        </is>
      </c>
      <c r="AL148" t="n">
        <v>11.7</v>
      </c>
      <c r="AM148" t="inlineStr">
        <is>
          <t>601+</t>
        </is>
      </c>
      <c r="AN148" t="n">
        <v>3.1</v>
      </c>
      <c r="AO148" t="inlineStr">
        <is>
          <t>601+</t>
        </is>
      </c>
      <c r="AP148" t="n">
        <v>4.8</v>
      </c>
      <c r="AQ148" t="inlineStr">
        <is>
          <t>701+</t>
        </is>
      </c>
      <c r="AR148" t="n">
        <v>27.4</v>
      </c>
      <c r="AS148" t="inlineStr">
        <is>
          <t>459</t>
        </is>
      </c>
      <c r="AT148" t="n">
        <v>2.8</v>
      </c>
      <c r="AU148" t="inlineStr">
        <is>
          <t>701+</t>
        </is>
      </c>
      <c r="AV148" t="n">
        <v>2.6</v>
      </c>
      <c r="AW148" t="inlineStr">
        <is>
          <t>701+</t>
        </is>
      </c>
      <c r="AX148" t="n">
        <v>30.4</v>
      </c>
      <c r="AY148" t="inlineStr">
        <is>
          <t>456</t>
        </is>
      </c>
      <c r="AZ148" t="n">
        <v>6.1</v>
      </c>
      <c r="BA148" t="inlineStr">
        <is>
          <t>701+</t>
        </is>
      </c>
      <c r="BB148" t="n">
        <v>25.1</v>
      </c>
      <c r="BC148" t="inlineStr">
        <is>
          <t>489</t>
        </is>
      </c>
      <c r="BD148" t="inlineStr">
        <is>
          <t>-</t>
        </is>
      </c>
      <c r="BE148" t="inlineStr"/>
      <c r="BF148" t="inlineStr">
        <is>
          <t>Not Reported</t>
        </is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>
        <is>
          <t>QS</t>
        </is>
      </c>
      <c r="CC148" t="n">
        <v>925.5</v>
      </c>
      <c r="CD148" t="n">
        <v>875.5</v>
      </c>
      <c r="CE148" t="n">
        <v>601</v>
      </c>
      <c r="CF148" t="n">
        <v>601</v>
      </c>
      <c r="CG148" t="n">
        <v>701</v>
      </c>
      <c r="CH148" t="n">
        <v>517</v>
      </c>
      <c r="CI148" t="n">
        <v>701</v>
      </c>
      <c r="CJ148" t="n">
        <v>701</v>
      </c>
      <c r="CK148" t="n">
        <v>465</v>
      </c>
      <c r="CL148" t="n">
        <v>701</v>
      </c>
      <c r="CM148" t="n">
        <v>701</v>
      </c>
      <c r="CN148" t="n">
        <v>875.5</v>
      </c>
      <c r="CO148" t="n">
        <v>900.5</v>
      </c>
      <c r="CP148" t="n">
        <v>601</v>
      </c>
      <c r="CQ148" t="n">
        <v>601</v>
      </c>
      <c r="CR148" t="n">
        <v>701</v>
      </c>
      <c r="CS148" t="n">
        <v>459</v>
      </c>
      <c r="CT148" t="n">
        <v>701</v>
      </c>
      <c r="CU148" t="n">
        <v>701</v>
      </c>
      <c r="CV148" t="n">
        <v>456</v>
      </c>
      <c r="CW148" t="n">
        <v>701</v>
      </c>
      <c r="CX148" t="n">
        <v>489</v>
      </c>
      <c r="CY148" t="inlineStr"/>
      <c r="CZ148" t="inlineStr"/>
      <c r="DA148" t="inlineStr"/>
      <c r="DB148" t="n">
        <v>33.96428571428571</v>
      </c>
      <c r="DC148" t="n">
        <v>23.4</v>
      </c>
      <c r="DD148" t="inlineStr"/>
      <c r="DE148" t="inlineStr">
        <is>
          <t>QS (score, not ratio)</t>
        </is>
      </c>
      <c r="DF148" t="inlineStr"/>
      <c r="DG148" t="inlineStr">
        <is>
          <t>QS (score, not %)</t>
        </is>
      </c>
      <c r="DH148" t="n">
        <v>11.65</v>
      </c>
      <c r="DI148" t="inlineStr"/>
    </row>
    <row r="149">
      <c r="A149" t="inlineStr">
        <is>
          <t>catholic university of chile</t>
        </is>
      </c>
      <c r="B149" t="inlineStr"/>
      <c r="C149" t="inlineStr"/>
      <c r="D149" t="inlineStr">
        <is>
          <t>Not Reported</t>
        </is>
      </c>
      <c r="E149" t="inlineStr">
        <is>
          <t>Not Reported</t>
        </is>
      </c>
      <c r="F149" t="inlineStr">
        <is>
          <t>Not Reported</t>
        </is>
      </c>
      <c r="G149" t="inlineStr">
        <is>
          <t>Not Reported</t>
        </is>
      </c>
      <c r="H149" t="inlineStr"/>
      <c r="I149" t="inlineStr">
        <is>
          <t>Not Reported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Not Reported</t>
        </is>
      </c>
      <c r="AF149" t="inlineStr">
        <is>
          <t>Not Reported</t>
        </is>
      </c>
      <c r="AG149" t="inlineStr">
        <is>
          <t>Not Reported</t>
        </is>
      </c>
      <c r="AH149" t="inlineStr">
        <is>
          <t>Not Reported</t>
        </is>
      </c>
      <c r="AI149" t="inlineStr"/>
      <c r="AJ149" t="inlineStr"/>
      <c r="AK149" t="inlineStr">
        <is>
          <t>Not Reported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>
        <is>
          <t>Not Reported</t>
        </is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>
        <is>
          <t>401-500</t>
        </is>
      </c>
      <c r="BS149" t="inlineStr">
        <is>
          <t>2</t>
        </is>
      </c>
      <c r="BT149" t="inlineStr"/>
      <c r="BU149" t="n">
        <v>0</v>
      </c>
      <c r="BV149" t="n">
        <v>0</v>
      </c>
      <c r="BW149" t="n">
        <v>3.6</v>
      </c>
      <c r="BX149" t="n">
        <v>8</v>
      </c>
      <c r="BY149" t="n">
        <v>30.8</v>
      </c>
      <c r="BZ149" t="n">
        <v>15.6</v>
      </c>
      <c r="CA149" t="n">
        <v>2015</v>
      </c>
      <c r="CB149" t="inlineStr">
        <is>
          <t>Shanghai</t>
        </is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n">
        <v>450.5</v>
      </c>
      <c r="DA149" t="n">
        <v>2</v>
      </c>
      <c r="DB149" t="n">
        <v>1.317233809001095</v>
      </c>
      <c r="DC149" t="n">
        <v>14.47529665587918</v>
      </c>
      <c r="DD149" t="inlineStr"/>
      <c r="DE149" t="inlineStr">
        <is>
          <t>Missing</t>
        </is>
      </c>
      <c r="DF149" t="inlineStr"/>
      <c r="DG149" t="inlineStr">
        <is>
          <t>Missing</t>
        </is>
      </c>
      <c r="DH149" t="inlineStr"/>
      <c r="DI149" t="n">
        <v>7.237648327939589</v>
      </c>
    </row>
    <row r="150">
      <c r="A150" t="inlineStr">
        <is>
          <t>catholic university of korea</t>
        </is>
      </c>
      <c r="B150" t="inlineStr"/>
      <c r="C150" t="inlineStr"/>
      <c r="D150" t="inlineStr">
        <is>
          <t>Not Reported</t>
        </is>
      </c>
      <c r="E150" t="inlineStr">
        <is>
          <t>Not Reported</t>
        </is>
      </c>
      <c r="F150" t="inlineStr">
        <is>
          <t>Not Reported</t>
        </is>
      </c>
      <c r="G150" t="inlineStr">
        <is>
          <t>Not Reported</t>
        </is>
      </c>
      <c r="H150" t="inlineStr"/>
      <c r="I150" t="inlineStr">
        <is>
          <t>Not Reported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Not Reported</t>
        </is>
      </c>
      <c r="AF150" t="inlineStr">
        <is>
          <t>Not Reported</t>
        </is>
      </c>
      <c r="AG150" t="inlineStr">
        <is>
          <t>Not Reported</t>
        </is>
      </c>
      <c r="AH150" t="inlineStr">
        <is>
          <t>Not Reported</t>
        </is>
      </c>
      <c r="AI150" t="inlineStr"/>
      <c r="AJ150" t="inlineStr"/>
      <c r="AK150" t="inlineStr">
        <is>
          <t>Not Reported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>
        <is>
          <t>Not Reported</t>
        </is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401-500</t>
        </is>
      </c>
      <c r="BS150" t="inlineStr">
        <is>
          <t>9-12</t>
        </is>
      </c>
      <c r="BT150" t="inlineStr"/>
      <c r="BU150" t="n">
        <v>0</v>
      </c>
      <c r="BV150" t="n">
        <v>0</v>
      </c>
      <c r="BW150" t="n">
        <v>0</v>
      </c>
      <c r="BX150" t="n">
        <v>1.5</v>
      </c>
      <c r="BY150" t="n">
        <v>29.8</v>
      </c>
      <c r="BZ150" t="n">
        <v>34.8</v>
      </c>
      <c r="CA150" t="n">
        <v>2015</v>
      </c>
      <c r="CB150" t="inlineStr">
        <is>
          <t>Shanghai</t>
        </is>
      </c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n">
        <v>450.5</v>
      </c>
      <c r="DA150" t="n">
        <v>10.5</v>
      </c>
      <c r="DB150" t="n">
        <v>1.317233809001095</v>
      </c>
      <c r="DC150" t="n">
        <v>12.13592233009709</v>
      </c>
      <c r="DD150" t="inlineStr"/>
      <c r="DE150" t="inlineStr">
        <is>
          <t>Missing</t>
        </is>
      </c>
      <c r="DF150" t="inlineStr"/>
      <c r="DG150" t="inlineStr">
        <is>
          <t>Missing</t>
        </is>
      </c>
      <c r="DH150" t="inlineStr"/>
      <c r="DI150" t="n">
        <v>6.067961165048544</v>
      </c>
    </row>
    <row r="151">
      <c r="A151" t="inlineStr">
        <is>
          <t>catholic university of leuven</t>
        </is>
      </c>
      <c r="B151" t="inlineStr"/>
      <c r="C151" t="inlineStr"/>
      <c r="D151" t="inlineStr">
        <is>
          <t>Not Reported</t>
        </is>
      </c>
      <c r="E151" t="inlineStr">
        <is>
          <t>Not Reported</t>
        </is>
      </c>
      <c r="F151" t="inlineStr">
        <is>
          <t>Not Reported</t>
        </is>
      </c>
      <c r="G151" t="inlineStr">
        <is>
          <t>Not Reported</t>
        </is>
      </c>
      <c r="H151" t="inlineStr"/>
      <c r="I151" t="inlineStr">
        <is>
          <t>Not Reported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Not Reported</t>
        </is>
      </c>
      <c r="AF151" t="inlineStr">
        <is>
          <t>Not Reported</t>
        </is>
      </c>
      <c r="AG151" t="inlineStr">
        <is>
          <t>Not Reported</t>
        </is>
      </c>
      <c r="AH151" t="inlineStr">
        <is>
          <t>Not Reported</t>
        </is>
      </c>
      <c r="AI151" t="inlineStr"/>
      <c r="AJ151" t="inlineStr"/>
      <c r="AK151" t="inlineStr">
        <is>
          <t>Not Reported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>
        <is>
          <t>Not Reported</t>
        </is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101-150</t>
        </is>
      </c>
      <c r="BS151" t="inlineStr">
        <is>
          <t>2-3</t>
        </is>
      </c>
      <c r="BT151" t="inlineStr"/>
      <c r="BU151" t="n">
        <v>0</v>
      </c>
      <c r="BV151" t="n">
        <v>0</v>
      </c>
      <c r="BW151" t="n">
        <v>22.9</v>
      </c>
      <c r="BX151" t="n">
        <v>15.2</v>
      </c>
      <c r="BY151" t="n">
        <v>53.3</v>
      </c>
      <c r="BZ151" t="n">
        <v>25</v>
      </c>
      <c r="CA151" t="n">
        <v>2012</v>
      </c>
      <c r="CB151" t="inlineStr">
        <is>
          <t>Shanghai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n">
        <v>125.5</v>
      </c>
      <c r="DA151" t="n">
        <v>2.5</v>
      </c>
      <c r="DB151" t="n">
        <v>72.66739846322722</v>
      </c>
      <c r="DC151" t="n">
        <v>36.26121898597626</v>
      </c>
      <c r="DD151" t="inlineStr"/>
      <c r="DE151" t="inlineStr">
        <is>
          <t>Missing</t>
        </is>
      </c>
      <c r="DF151" t="inlineStr"/>
      <c r="DG151" t="inlineStr">
        <is>
          <t>Missing</t>
        </is>
      </c>
      <c r="DH151" t="inlineStr"/>
      <c r="DI151" t="n">
        <v>18.13060949298813</v>
      </c>
    </row>
    <row r="152">
      <c r="A152" t="inlineStr">
        <is>
          <t>catholic university of louvain</t>
        </is>
      </c>
      <c r="B152" t="inlineStr"/>
      <c r="C152" t="inlineStr"/>
      <c r="D152" t="inlineStr">
        <is>
          <t>Not Reported</t>
        </is>
      </c>
      <c r="E152" t="inlineStr">
        <is>
          <t>Not Reported</t>
        </is>
      </c>
      <c r="F152" t="inlineStr">
        <is>
          <t>Not Reported</t>
        </is>
      </c>
      <c r="G152" t="inlineStr">
        <is>
          <t>Not Reported</t>
        </is>
      </c>
      <c r="H152" t="inlineStr"/>
      <c r="I152" t="inlineStr">
        <is>
          <t>Not Reported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Not Reported</t>
        </is>
      </c>
      <c r="AF152" t="inlineStr">
        <is>
          <t>Not Reported</t>
        </is>
      </c>
      <c r="AG152" t="inlineStr">
        <is>
          <t>Not Reported</t>
        </is>
      </c>
      <c r="AH152" t="inlineStr">
        <is>
          <t>Not Reported</t>
        </is>
      </c>
      <c r="AI152" t="inlineStr"/>
      <c r="AJ152" t="inlineStr"/>
      <c r="AK152" t="inlineStr">
        <is>
          <t>Not Reported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>
        <is>
          <t>Not Reported</t>
        </is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>
        <is>
          <t>151-200</t>
        </is>
      </c>
      <c r="BS152" t="inlineStr">
        <is>
          <t>4</t>
        </is>
      </c>
      <c r="BT152" t="inlineStr"/>
      <c r="BU152" t="n">
        <v>10.3</v>
      </c>
      <c r="BV152" t="n">
        <v>13.3</v>
      </c>
      <c r="BW152" t="n">
        <v>15.9</v>
      </c>
      <c r="BX152" t="n">
        <v>9.1</v>
      </c>
      <c r="BY152" t="n">
        <v>37.4</v>
      </c>
      <c r="BZ152" t="n">
        <v>26.9</v>
      </c>
      <c r="CA152" t="n">
        <v>2015</v>
      </c>
      <c r="CB152" t="inlineStr">
        <is>
          <t>Shanghai</t>
        </is>
      </c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n">
        <v>175.5</v>
      </c>
      <c r="DA152" t="n">
        <v>4</v>
      </c>
      <c r="DB152" t="n">
        <v>61.69045005488474</v>
      </c>
      <c r="DC152" t="n">
        <v>24.18516720604099</v>
      </c>
      <c r="DD152" t="inlineStr"/>
      <c r="DE152" t="inlineStr">
        <is>
          <t>Missing</t>
        </is>
      </c>
      <c r="DF152" t="inlineStr"/>
      <c r="DG152" t="inlineStr">
        <is>
          <t>Missing</t>
        </is>
      </c>
      <c r="DH152" t="inlineStr"/>
      <c r="DI152" t="n">
        <v>17.9925836030205</v>
      </c>
    </row>
    <row r="153">
      <c r="A153" t="inlineStr">
        <is>
          <t>catholic university of the sacred heart</t>
        </is>
      </c>
      <c r="B153" t="inlineStr"/>
      <c r="C153" t="inlineStr"/>
      <c r="D153" t="inlineStr">
        <is>
          <t>Not Reported</t>
        </is>
      </c>
      <c r="E153" t="inlineStr">
        <is>
          <t>Not Reported</t>
        </is>
      </c>
      <c r="F153" t="inlineStr">
        <is>
          <t>Not Reported</t>
        </is>
      </c>
      <c r="G153" t="inlineStr">
        <is>
          <t>Not Reported</t>
        </is>
      </c>
      <c r="H153" t="inlineStr"/>
      <c r="I153" t="inlineStr">
        <is>
          <t>Not Reported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Not Reported</t>
        </is>
      </c>
      <c r="AF153" t="inlineStr">
        <is>
          <t>Not Reported</t>
        </is>
      </c>
      <c r="AG153" t="inlineStr">
        <is>
          <t>Not Reported</t>
        </is>
      </c>
      <c r="AH153" t="inlineStr">
        <is>
          <t>Not Reported</t>
        </is>
      </c>
      <c r="AI153" t="inlineStr"/>
      <c r="AJ153" t="inlineStr"/>
      <c r="AK153" t="inlineStr">
        <is>
          <t>Not Reported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>
        <is>
          <t>401-500</t>
        </is>
      </c>
      <c r="BF153" t="inlineStr">
        <is>
          <t>Italy</t>
        </is>
      </c>
      <c r="BG153" t="n">
        <v>18.6</v>
      </c>
      <c r="BH153" t="inlineStr">
        <is>
          <t>39.0</t>
        </is>
      </c>
      <c r="BI153" t="n">
        <v>11.3</v>
      </c>
      <c r="BJ153" t="n">
        <v>55.4</v>
      </c>
      <c r="BK153" t="inlineStr">
        <is>
          <t>38.7</t>
        </is>
      </c>
      <c r="BL153" t="inlineStr">
        <is>
          <t>-</t>
        </is>
      </c>
      <c r="BM153" t="inlineStr">
        <is>
          <t>30,304</t>
        </is>
      </c>
      <c r="BN153" t="n">
        <v>18.9</v>
      </c>
      <c r="BO153" t="inlineStr">
        <is>
          <t>10%</t>
        </is>
      </c>
      <c r="BP153" t="inlineStr"/>
      <c r="BQ153" t="n">
        <v>2016</v>
      </c>
      <c r="BR153" t="inlineStr">
        <is>
          <t>401-500</t>
        </is>
      </c>
      <c r="BS153" t="inlineStr">
        <is>
          <t>11-20</t>
        </is>
      </c>
      <c r="BT153" t="inlineStr"/>
      <c r="BU153" t="n">
        <v>0</v>
      </c>
      <c r="BV153" t="n">
        <v>0</v>
      </c>
      <c r="BW153" t="n">
        <v>3.6</v>
      </c>
      <c r="BX153" t="n">
        <v>7</v>
      </c>
      <c r="BY153" t="n">
        <v>29.8</v>
      </c>
      <c r="BZ153" t="n">
        <v>18.1</v>
      </c>
      <c r="CA153" t="n">
        <v>2015</v>
      </c>
      <c r="CB153" t="inlineStr">
        <is>
          <t>Times+Shanghai</t>
        </is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n">
        <v>450.5</v>
      </c>
      <c r="CZ153" t="n">
        <v>450.5</v>
      </c>
      <c r="DA153" t="n">
        <v>15.5</v>
      </c>
      <c r="DB153" t="n">
        <v>18.52852398098375</v>
      </c>
      <c r="DC153" t="n">
        <v>22.86775978912013</v>
      </c>
      <c r="DD153" t="n">
        <v>18.9</v>
      </c>
      <c r="DE153" t="inlineStr">
        <is>
          <t>Times (raw ratio)</t>
        </is>
      </c>
      <c r="DF153" t="n">
        <v>10</v>
      </c>
      <c r="DG153" t="inlineStr">
        <is>
          <t>Times (raw %)</t>
        </is>
      </c>
      <c r="DH153" t="inlineStr"/>
      <c r="DI153" t="n">
        <v>7.322547912267764</v>
      </c>
    </row>
    <row r="154">
      <c r="A154" t="inlineStr">
        <is>
          <t>católica de córdoba</t>
        </is>
      </c>
      <c r="B154" t="inlineStr">
        <is>
          <t>1401+</t>
        </is>
      </c>
      <c r="C154" t="inlineStr">
        <is>
          <t>1201-1400</t>
        </is>
      </c>
      <c r="D154" t="inlineStr">
        <is>
          <t>Argentina</t>
        </is>
      </c>
      <c r="E154" t="inlineStr">
        <is>
          <t>Americas</t>
        </is>
      </c>
      <c r="F154" t="inlineStr">
        <is>
          <t>M</t>
        </is>
      </c>
      <c r="G154" t="inlineStr">
        <is>
          <t>FC</t>
        </is>
      </c>
      <c r="H154" t="inlineStr">
        <is>
          <t>MD</t>
        </is>
      </c>
      <c r="I154" t="inlineStr">
        <is>
          <t>B</t>
        </is>
      </c>
      <c r="J154" t="n">
        <v>5.3</v>
      </c>
      <c r="K154" t="inlineStr">
        <is>
          <t>601+</t>
        </is>
      </c>
      <c r="L154" t="n">
        <v>2.6</v>
      </c>
      <c r="M154" t="inlineStr">
        <is>
          <t>601+</t>
        </is>
      </c>
      <c r="N154" t="n">
        <v>17.1</v>
      </c>
      <c r="O154" t="inlineStr">
        <is>
          <t>701+</t>
        </is>
      </c>
      <c r="P154" t="n">
        <v>1.1</v>
      </c>
      <c r="Q154" t="inlineStr">
        <is>
          <t>701+</t>
        </is>
      </c>
      <c r="R154" t="n">
        <v>3.6</v>
      </c>
      <c r="S154" t="inlineStr">
        <is>
          <t>701+</t>
        </is>
      </c>
      <c r="T154" t="n">
        <v>3.6</v>
      </c>
      <c r="U154" t="inlineStr">
        <is>
          <t>701+</t>
        </is>
      </c>
      <c r="V154" t="n">
        <v>2.3</v>
      </c>
      <c r="W154" t="inlineStr">
        <is>
          <t>701+</t>
        </is>
      </c>
      <c r="X154" t="n">
        <v>4.6</v>
      </c>
      <c r="Y154" t="inlineStr">
        <is>
          <t>701+</t>
        </is>
      </c>
      <c r="Z154" t="n">
        <v>1</v>
      </c>
      <c r="AA154" t="inlineStr">
        <is>
          <t>701+</t>
        </is>
      </c>
      <c r="AB154" t="inlineStr"/>
      <c r="AC154" t="inlineStr"/>
      <c r="AD154" t="inlineStr"/>
      <c r="AE154" t="inlineStr">
        <is>
          <t>Not Reported</t>
        </is>
      </c>
      <c r="AF154" t="inlineStr">
        <is>
          <t>Not Reported</t>
        </is>
      </c>
      <c r="AG154" t="inlineStr">
        <is>
          <t>Not Reported</t>
        </is>
      </c>
      <c r="AH154" t="inlineStr">
        <is>
          <t>Not Reported</t>
        </is>
      </c>
      <c r="AI154" t="inlineStr"/>
      <c r="AJ154" t="inlineStr"/>
      <c r="AK154" t="inlineStr">
        <is>
          <t>Not Reported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>
        <is>
          <t>Not Reported</t>
        </is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>
        <is>
          <t>QS</t>
        </is>
      </c>
      <c r="CC154" t="n">
        <v>1401</v>
      </c>
      <c r="CD154" t="n">
        <v>1300.5</v>
      </c>
      <c r="CE154" t="n">
        <v>601</v>
      </c>
      <c r="CF154" t="n">
        <v>601</v>
      </c>
      <c r="CG154" t="n">
        <v>701</v>
      </c>
      <c r="CH154" t="n">
        <v>701</v>
      </c>
      <c r="CI154" t="n">
        <v>701</v>
      </c>
      <c r="CJ154" t="n">
        <v>701</v>
      </c>
      <c r="CK154" t="n">
        <v>701</v>
      </c>
      <c r="CL154" t="n">
        <v>701</v>
      </c>
      <c r="CM154" t="n">
        <v>701</v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n">
        <v>0</v>
      </c>
      <c r="DC154" t="n">
        <v>1.1</v>
      </c>
      <c r="DD154" t="inlineStr"/>
      <c r="DE154" t="inlineStr">
        <is>
          <t>QS (score, not ratio)</t>
        </is>
      </c>
      <c r="DF154" t="inlineStr"/>
      <c r="DG154" t="inlineStr">
        <is>
          <t>QS (score, not %)</t>
        </is>
      </c>
      <c r="DH154" t="n">
        <v>5.3</v>
      </c>
      <c r="DI154" t="inlineStr"/>
    </row>
    <row r="155">
      <c r="A155" t="inlineStr">
        <is>
          <t>ca’ foscari university of venice</t>
        </is>
      </c>
      <c r="B155" t="inlineStr"/>
      <c r="C155" t="inlineStr"/>
      <c r="D155" t="inlineStr">
        <is>
          <t>Not Reported</t>
        </is>
      </c>
      <c r="E155" t="inlineStr">
        <is>
          <t>Not Reported</t>
        </is>
      </c>
      <c r="F155" t="inlineStr">
        <is>
          <t>Not Reported</t>
        </is>
      </c>
      <c r="G155" t="inlineStr">
        <is>
          <t>Not Reported</t>
        </is>
      </c>
      <c r="H155" t="inlineStr"/>
      <c r="I155" t="inlineStr">
        <is>
          <t>Not Reported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Not Reported</t>
        </is>
      </c>
      <c r="AF155" t="inlineStr">
        <is>
          <t>Not Reported</t>
        </is>
      </c>
      <c r="AG155" t="inlineStr">
        <is>
          <t>Not Reported</t>
        </is>
      </c>
      <c r="AH155" t="inlineStr">
        <is>
          <t>Not Reported</t>
        </is>
      </c>
      <c r="AI155" t="inlineStr"/>
      <c r="AJ155" t="inlineStr"/>
      <c r="AK155" t="inlineStr">
        <is>
          <t>Not Reported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401-500</t>
        </is>
      </c>
      <c r="BF155" t="inlineStr">
        <is>
          <t>Italy</t>
        </is>
      </c>
      <c r="BG155" t="n">
        <v>23.9</v>
      </c>
      <c r="BH155" t="inlineStr">
        <is>
          <t>38.1</t>
        </is>
      </c>
      <c r="BI155" t="n">
        <v>27.8</v>
      </c>
      <c r="BJ155" t="n">
        <v>48.9</v>
      </c>
      <c r="BK155" t="inlineStr">
        <is>
          <t>32.3</t>
        </is>
      </c>
      <c r="BL155" t="inlineStr">
        <is>
          <t>-</t>
        </is>
      </c>
      <c r="BM155" t="inlineStr">
        <is>
          <t>19,267</t>
        </is>
      </c>
      <c r="BN155" t="n">
        <v>38.3</v>
      </c>
      <c r="BO155" t="inlineStr">
        <is>
          <t>7%</t>
        </is>
      </c>
      <c r="BP155" t="inlineStr">
        <is>
          <t>66 : 34</t>
        </is>
      </c>
      <c r="BQ155" t="n">
        <v>2016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>
        <is>
          <t>Times</t>
        </is>
      </c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n">
        <v>450.5</v>
      </c>
      <c r="CZ155" t="inlineStr"/>
      <c r="DA155" t="inlineStr"/>
      <c r="DB155" t="n">
        <v>35.7398141529664</v>
      </c>
      <c r="DC155" t="n">
        <v>37.09493105612827</v>
      </c>
      <c r="DD155" t="n">
        <v>38.3</v>
      </c>
      <c r="DE155" t="inlineStr">
        <is>
          <t>Times (raw ratio)</t>
        </is>
      </c>
      <c r="DF155" t="n">
        <v>7</v>
      </c>
      <c r="DG155" t="inlineStr">
        <is>
          <t>Times (raw %)</t>
        </is>
      </c>
      <c r="DH155" t="inlineStr"/>
      <c r="DI155" t="n">
        <v>25.91050988553591</v>
      </c>
    </row>
    <row r="156">
      <c r="A156" t="inlineStr">
        <is>
          <t>central michigan university</t>
        </is>
      </c>
      <c r="B156" t="inlineStr">
        <is>
          <t>1201-1400</t>
        </is>
      </c>
      <c r="C156" t="inlineStr">
        <is>
          <t>1201-1400</t>
        </is>
      </c>
      <c r="D156" t="inlineStr">
        <is>
          <t>United States</t>
        </is>
      </c>
      <c r="E156" t="inlineStr">
        <is>
          <t>Americas</t>
        </is>
      </c>
      <c r="F156" t="inlineStr">
        <is>
          <t>L</t>
        </is>
      </c>
      <c r="G156" t="inlineStr">
        <is>
          <t>FC</t>
        </is>
      </c>
      <c r="H156" t="inlineStr">
        <is>
          <t>HI</t>
        </is>
      </c>
      <c r="I156" t="inlineStr">
        <is>
          <t>A</t>
        </is>
      </c>
      <c r="J156" t="n">
        <v>3.6</v>
      </c>
      <c r="K156" t="inlineStr">
        <is>
          <t>601+</t>
        </is>
      </c>
      <c r="L156" t="n">
        <v>3.4</v>
      </c>
      <c r="M156" t="inlineStr">
        <is>
          <t>601+</t>
        </is>
      </c>
      <c r="N156" t="n">
        <v>8.199999999999999</v>
      </c>
      <c r="O156" t="inlineStr">
        <is>
          <t>701+</t>
        </is>
      </c>
      <c r="P156" t="n">
        <v>6.5</v>
      </c>
      <c r="Q156" t="inlineStr">
        <is>
          <t>701+</t>
        </is>
      </c>
      <c r="R156" t="n">
        <v>2.4</v>
      </c>
      <c r="S156" t="inlineStr">
        <is>
          <t>701+</t>
        </is>
      </c>
      <c r="T156" t="n">
        <v>6.9</v>
      </c>
      <c r="U156" t="inlineStr">
        <is>
          <t>701+</t>
        </is>
      </c>
      <c r="V156" t="n">
        <v>23.4</v>
      </c>
      <c r="W156" t="inlineStr">
        <is>
          <t>701+</t>
        </is>
      </c>
      <c r="X156" t="n">
        <v>7.7</v>
      </c>
      <c r="Y156" t="inlineStr">
        <is>
          <t>701+</t>
        </is>
      </c>
      <c r="Z156" t="n">
        <v>1.2</v>
      </c>
      <c r="AA156" t="inlineStr">
        <is>
          <t>701+</t>
        </is>
      </c>
      <c r="AB156" t="inlineStr"/>
      <c r="AC156" t="inlineStr">
        <is>
          <t>1201-1400</t>
        </is>
      </c>
      <c r="AD156" t="inlineStr">
        <is>
          <t>1201-1400</t>
        </is>
      </c>
      <c r="AE156" t="inlineStr">
        <is>
          <t>US</t>
        </is>
      </c>
      <c r="AF156" t="inlineStr">
        <is>
          <t>United States</t>
        </is>
      </c>
      <c r="AG156" t="inlineStr">
        <is>
          <t>L</t>
        </is>
      </c>
      <c r="AH156" t="inlineStr">
        <is>
          <t>FC</t>
        </is>
      </c>
      <c r="AI156" t="inlineStr">
        <is>
          <t>HI</t>
        </is>
      </c>
      <c r="AJ156" t="n">
        <v>4</v>
      </c>
      <c r="AK156" t="inlineStr">
        <is>
          <t>A</t>
        </is>
      </c>
      <c r="AL156" t="n">
        <v>3.6</v>
      </c>
      <c r="AM156" t="inlineStr">
        <is>
          <t>601+</t>
        </is>
      </c>
      <c r="AN156" t="n">
        <v>4.2</v>
      </c>
      <c r="AO156" t="inlineStr">
        <is>
          <t>601+</t>
        </is>
      </c>
      <c r="AP156" t="n">
        <v>7.8</v>
      </c>
      <c r="AQ156" t="inlineStr">
        <is>
          <t>701+</t>
        </is>
      </c>
      <c r="AR156" t="n">
        <v>8.1</v>
      </c>
      <c r="AS156" t="inlineStr">
        <is>
          <t>701+</t>
        </is>
      </c>
      <c r="AT156" t="n">
        <v>3.5</v>
      </c>
      <c r="AU156" t="inlineStr">
        <is>
          <t>701+</t>
        </is>
      </c>
      <c r="AV156" t="n">
        <v>3.1</v>
      </c>
      <c r="AW156" t="inlineStr">
        <is>
          <t>701+</t>
        </is>
      </c>
      <c r="AX156" t="n">
        <v>2.1</v>
      </c>
      <c r="AY156" t="inlineStr">
        <is>
          <t>701+</t>
        </is>
      </c>
      <c r="AZ156" t="n">
        <v>10.8</v>
      </c>
      <c r="BA156" t="inlineStr">
        <is>
          <t>701+</t>
        </is>
      </c>
      <c r="BB156" t="inlineStr"/>
      <c r="BC156" t="inlineStr"/>
      <c r="BD156" t="inlineStr">
        <is>
          <t>-</t>
        </is>
      </c>
      <c r="BE156" t="inlineStr"/>
      <c r="BF156" t="inlineStr">
        <is>
          <t>Not Reported</t>
        </is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>
        <is>
          <t>QS</t>
        </is>
      </c>
      <c r="CC156" t="n">
        <v>1300.5</v>
      </c>
      <c r="CD156" t="n">
        <v>1300.5</v>
      </c>
      <c r="CE156" t="n">
        <v>601</v>
      </c>
      <c r="CF156" t="n">
        <v>601</v>
      </c>
      <c r="CG156" t="n">
        <v>701</v>
      </c>
      <c r="CH156" t="n">
        <v>701</v>
      </c>
      <c r="CI156" t="n">
        <v>701</v>
      </c>
      <c r="CJ156" t="n">
        <v>701</v>
      </c>
      <c r="CK156" t="n">
        <v>701</v>
      </c>
      <c r="CL156" t="n">
        <v>701</v>
      </c>
      <c r="CM156" t="n">
        <v>701</v>
      </c>
      <c r="CN156" t="n">
        <v>1300.5</v>
      </c>
      <c r="CO156" t="n">
        <v>1300.5</v>
      </c>
      <c r="CP156" t="n">
        <v>601</v>
      </c>
      <c r="CQ156" t="n">
        <v>601</v>
      </c>
      <c r="CR156" t="n">
        <v>701</v>
      </c>
      <c r="CS156" t="n">
        <v>701</v>
      </c>
      <c r="CT156" t="n">
        <v>701</v>
      </c>
      <c r="CU156" t="n">
        <v>701</v>
      </c>
      <c r="CV156" t="n">
        <v>701</v>
      </c>
      <c r="CW156" t="n">
        <v>701</v>
      </c>
      <c r="CX156" t="inlineStr"/>
      <c r="CY156" t="inlineStr"/>
      <c r="CZ156" t="inlineStr"/>
      <c r="DA156" t="inlineStr"/>
      <c r="DB156" t="n">
        <v>7.178571428571416</v>
      </c>
      <c r="DC156" t="n">
        <v>6.5</v>
      </c>
      <c r="DD156" t="inlineStr"/>
      <c r="DE156" t="inlineStr">
        <is>
          <t>QS (score, not ratio)</t>
        </is>
      </c>
      <c r="DF156" t="inlineStr"/>
      <c r="DG156" t="inlineStr">
        <is>
          <t>QS (score, not %)</t>
        </is>
      </c>
      <c r="DH156" t="n">
        <v>3.6</v>
      </c>
      <c r="DI156" t="inlineStr"/>
    </row>
    <row r="157">
      <c r="A157" t="inlineStr">
        <is>
          <t>central queensland university</t>
        </is>
      </c>
      <c r="B157" t="inlineStr"/>
      <c r="C157" t="inlineStr"/>
      <c r="D157" t="inlineStr">
        <is>
          <t>Not Reported</t>
        </is>
      </c>
      <c r="E157" t="inlineStr">
        <is>
          <t>Not Reported</t>
        </is>
      </c>
      <c r="F157" t="inlineStr">
        <is>
          <t>Not Reported</t>
        </is>
      </c>
      <c r="G157" t="inlineStr">
        <is>
          <t>Not Reported</t>
        </is>
      </c>
      <c r="H157" t="inlineStr"/>
      <c r="I157" t="inlineStr">
        <is>
          <t>Not Reported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Not Reported</t>
        </is>
      </c>
      <c r="AF157" t="inlineStr">
        <is>
          <t>Not Reported</t>
        </is>
      </c>
      <c r="AG157" t="inlineStr">
        <is>
          <t>Not Reported</t>
        </is>
      </c>
      <c r="AH157" t="inlineStr">
        <is>
          <t>Not Reported</t>
        </is>
      </c>
      <c r="AI157" t="inlineStr"/>
      <c r="AJ157" t="inlineStr"/>
      <c r="AK157" t="inlineStr">
        <is>
          <t>Not Reported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501-600</t>
        </is>
      </c>
      <c r="BF157" t="inlineStr">
        <is>
          <t>Australia</t>
        </is>
      </c>
      <c r="BG157" t="n">
        <v>20.9</v>
      </c>
      <c r="BH157" t="inlineStr">
        <is>
          <t>50.8</t>
        </is>
      </c>
      <c r="BI157" t="n">
        <v>11.4</v>
      </c>
      <c r="BJ157" t="n">
        <v>43.7</v>
      </c>
      <c r="BK157" t="inlineStr">
        <is>
          <t>32.5</t>
        </is>
      </c>
      <c r="BL157" t="inlineStr">
        <is>
          <t>-</t>
        </is>
      </c>
      <c r="BM157" t="inlineStr">
        <is>
          <t>11,452</t>
        </is>
      </c>
      <c r="BN157" t="n">
        <v>29.6</v>
      </c>
      <c r="BO157" t="inlineStr">
        <is>
          <t>27%</t>
        </is>
      </c>
      <c r="BP157" t="inlineStr">
        <is>
          <t>59 : 41</t>
        </is>
      </c>
      <c r="BQ157" t="n">
        <v>2016</v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>
        <is>
          <t>Times</t>
        </is>
      </c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n">
        <v>550.5</v>
      </c>
      <c r="CZ157" t="inlineStr"/>
      <c r="DA157" t="inlineStr"/>
      <c r="DB157" t="n">
        <v>21.44388849177984</v>
      </c>
      <c r="DC157" t="n">
        <v>25.93057375288056</v>
      </c>
      <c r="DD157" t="n">
        <v>29.6</v>
      </c>
      <c r="DE157" t="inlineStr">
        <is>
          <t>Times (raw ratio)</t>
        </is>
      </c>
      <c r="DF157" t="n">
        <v>27</v>
      </c>
      <c r="DG157" t="inlineStr">
        <is>
          <t>Times (raw %)</t>
        </is>
      </c>
      <c r="DH157" t="inlineStr"/>
      <c r="DI157" t="n">
        <v>8.844953173777316</v>
      </c>
    </row>
    <row r="158">
      <c r="A158" t="inlineStr">
        <is>
          <t>central queensland university (cquniversity australia)</t>
        </is>
      </c>
      <c r="B158" t="inlineStr">
        <is>
          <t>495</t>
        </is>
      </c>
      <c r="C158" t="inlineStr">
        <is>
          <t>590</t>
        </is>
      </c>
      <c r="D158" t="inlineStr">
        <is>
          <t>Australia</t>
        </is>
      </c>
      <c r="E158" t="inlineStr">
        <is>
          <t>Oceania</t>
        </is>
      </c>
      <c r="F158" t="inlineStr">
        <is>
          <t>S</t>
        </is>
      </c>
      <c r="G158" t="inlineStr">
        <is>
          <t>FO</t>
        </is>
      </c>
      <c r="H158" t="inlineStr">
        <is>
          <t>VH</t>
        </is>
      </c>
      <c r="I158" t="inlineStr">
        <is>
          <t>A</t>
        </is>
      </c>
      <c r="J158" t="n">
        <v>9</v>
      </c>
      <c r="K158" t="inlineStr">
        <is>
          <t>601+</t>
        </is>
      </c>
      <c r="L158" t="n">
        <v>6.7</v>
      </c>
      <c r="M158" t="inlineStr">
        <is>
          <t>601+</t>
        </is>
      </c>
      <c r="N158" t="n">
        <v>29.4</v>
      </c>
      <c r="O158" t="inlineStr">
        <is>
          <t>528</t>
        </is>
      </c>
      <c r="P158" t="n">
        <v>20.9</v>
      </c>
      <c r="Q158" t="inlineStr">
        <is>
          <t>548</t>
        </is>
      </c>
      <c r="R158" t="n">
        <v>97.09999999999999</v>
      </c>
      <c r="S158" t="inlineStr">
        <is>
          <t>128</t>
        </is>
      </c>
      <c r="T158" t="n">
        <v>97.8</v>
      </c>
      <c r="U158" t="inlineStr">
        <is>
          <t>72</t>
        </is>
      </c>
      <c r="V158" t="n">
        <v>44</v>
      </c>
      <c r="W158" t="inlineStr">
        <is>
          <t>701+</t>
        </is>
      </c>
      <c r="X158" t="n">
        <v>3.1</v>
      </c>
      <c r="Y158" t="inlineStr">
        <is>
          <t>701+</t>
        </is>
      </c>
      <c r="Z158" t="n">
        <v>49.8</v>
      </c>
      <c r="AA158" t="inlineStr">
        <is>
          <t>319=</t>
        </is>
      </c>
      <c r="AB158" t="n">
        <v>24.4</v>
      </c>
      <c r="AC158">
        <f>590</f>
        <v/>
      </c>
      <c r="AD158" t="inlineStr">
        <is>
          <t>651-700</t>
        </is>
      </c>
      <c r="AE158" t="inlineStr">
        <is>
          <t>AU</t>
        </is>
      </c>
      <c r="AF158" t="inlineStr">
        <is>
          <t>Australia</t>
        </is>
      </c>
      <c r="AG158" t="inlineStr">
        <is>
          <t>S</t>
        </is>
      </c>
      <c r="AH158" t="inlineStr">
        <is>
          <t>CO</t>
        </is>
      </c>
      <c r="AI158" t="inlineStr">
        <is>
          <t>VH</t>
        </is>
      </c>
      <c r="AJ158" t="n">
        <v>3</v>
      </c>
      <c r="AK158" t="inlineStr">
        <is>
          <t>A</t>
        </is>
      </c>
      <c r="AL158" t="n">
        <v>8.699999999999999</v>
      </c>
      <c r="AM158" t="inlineStr">
        <is>
          <t>601+</t>
        </is>
      </c>
      <c r="AN158" t="n">
        <v>9.5</v>
      </c>
      <c r="AO158" t="inlineStr">
        <is>
          <t>601+</t>
        </is>
      </c>
      <c r="AP158" t="n">
        <v>24</v>
      </c>
      <c r="AQ158" t="inlineStr">
        <is>
          <t>592</t>
        </is>
      </c>
      <c r="AR158" t="n">
        <v>16</v>
      </c>
      <c r="AS158" t="inlineStr">
        <is>
          <t>619</t>
        </is>
      </c>
      <c r="AT158" t="n">
        <v>98</v>
      </c>
      <c r="AU158" t="inlineStr">
        <is>
          <t>113</t>
        </is>
      </c>
      <c r="AV158" t="n">
        <v>98.09999999999999</v>
      </c>
      <c r="AW158" t="inlineStr">
        <is>
          <t>61</t>
        </is>
      </c>
      <c r="AX158" t="n">
        <v>1.2</v>
      </c>
      <c r="AY158" t="inlineStr">
        <is>
          <t>701+</t>
        </is>
      </c>
      <c r="AZ158" t="n">
        <v>8.300000000000001</v>
      </c>
      <c r="BA158" t="inlineStr">
        <is>
          <t>701+</t>
        </is>
      </c>
      <c r="BB158" t="n">
        <v>5.6</v>
      </c>
      <c r="BC158" t="inlineStr">
        <is>
          <t>701+</t>
        </is>
      </c>
      <c r="BD158" t="inlineStr">
        <is>
          <t>20.1</t>
        </is>
      </c>
      <c r="BE158" t="inlineStr"/>
      <c r="BF158" t="inlineStr">
        <is>
          <t>Not Reported</t>
        </is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>
        <is>
          <t>QS</t>
        </is>
      </c>
      <c r="CC158" t="n">
        <v>495</v>
      </c>
      <c r="CD158" t="n">
        <v>590</v>
      </c>
      <c r="CE158" t="n">
        <v>601</v>
      </c>
      <c r="CF158" t="n">
        <v>601</v>
      </c>
      <c r="CG158" t="n">
        <v>528</v>
      </c>
      <c r="CH158" t="n">
        <v>548</v>
      </c>
      <c r="CI158" t="n">
        <v>128</v>
      </c>
      <c r="CJ158" t="n">
        <v>72</v>
      </c>
      <c r="CK158" t="n">
        <v>701</v>
      </c>
      <c r="CL158" t="n">
        <v>701</v>
      </c>
      <c r="CM158" t="n">
        <v>319</v>
      </c>
      <c r="CN158" t="n">
        <v>590</v>
      </c>
      <c r="CO158" t="n">
        <v>675.5</v>
      </c>
      <c r="CP158" t="n">
        <v>601</v>
      </c>
      <c r="CQ158" t="n">
        <v>601</v>
      </c>
      <c r="CR158" t="n">
        <v>592</v>
      </c>
      <c r="CS158" t="n">
        <v>619</v>
      </c>
      <c r="CT158" t="n">
        <v>113</v>
      </c>
      <c r="CU158" t="n">
        <v>61</v>
      </c>
      <c r="CV158" t="n">
        <v>701</v>
      </c>
      <c r="CW158" t="n">
        <v>701</v>
      </c>
      <c r="CX158" t="n">
        <v>701</v>
      </c>
      <c r="CY158" t="inlineStr"/>
      <c r="CZ158" t="inlineStr"/>
      <c r="DA158" t="inlineStr"/>
      <c r="DB158" t="n">
        <v>64.71428571428572</v>
      </c>
      <c r="DC158" t="n">
        <v>20.9</v>
      </c>
      <c r="DD158" t="inlineStr"/>
      <c r="DE158" t="inlineStr">
        <is>
          <t>QS (score, not ratio)</t>
        </is>
      </c>
      <c r="DF158" t="inlineStr"/>
      <c r="DG158" t="inlineStr">
        <is>
          <t>QS (score, not %)</t>
        </is>
      </c>
      <c r="DH158" t="n">
        <v>8.85</v>
      </c>
      <c r="DI158" t="inlineStr"/>
    </row>
    <row r="159">
      <c r="A159" t="inlineStr">
        <is>
          <t>central south university</t>
        </is>
      </c>
      <c r="B159" t="inlineStr">
        <is>
          <t>431</t>
        </is>
      </c>
      <c r="C159" t="inlineStr">
        <is>
          <t>452</t>
        </is>
      </c>
      <c r="D159" t="inlineStr">
        <is>
          <t>China (Mainland)</t>
        </is>
      </c>
      <c r="E159" t="inlineStr">
        <is>
          <t>Asia</t>
        </is>
      </c>
      <c r="F159" t="inlineStr">
        <is>
          <t>XL</t>
        </is>
      </c>
      <c r="G159" t="inlineStr">
        <is>
          <t>FO</t>
        </is>
      </c>
      <c r="H159" t="inlineStr">
        <is>
          <t>VH</t>
        </is>
      </c>
      <c r="I159" t="inlineStr">
        <is>
          <t>A</t>
        </is>
      </c>
      <c r="J159" t="n">
        <v>8.6</v>
      </c>
      <c r="K159" t="inlineStr">
        <is>
          <t>601+</t>
        </is>
      </c>
      <c r="L159" t="n">
        <v>4.1</v>
      </c>
      <c r="M159" t="inlineStr">
        <is>
          <t>601+</t>
        </is>
      </c>
      <c r="N159" t="n">
        <v>5.5</v>
      </c>
      <c r="O159" t="inlineStr">
        <is>
          <t>701+</t>
        </is>
      </c>
      <c r="P159" t="n">
        <v>99.7</v>
      </c>
      <c r="Q159" t="inlineStr">
        <is>
          <t>15</t>
        </is>
      </c>
      <c r="R159" t="n">
        <v>6.4</v>
      </c>
      <c r="S159" t="inlineStr">
        <is>
          <t>701+</t>
        </is>
      </c>
      <c r="T159" t="n">
        <v>4</v>
      </c>
      <c r="U159" t="inlineStr">
        <is>
          <t>701+</t>
        </is>
      </c>
      <c r="V159" t="n">
        <v>67.5</v>
      </c>
      <c r="W159" t="inlineStr">
        <is>
          <t>515</t>
        </is>
      </c>
      <c r="X159" t="n">
        <v>14.1</v>
      </c>
      <c r="Y159" t="inlineStr">
        <is>
          <t>689</t>
        </is>
      </c>
      <c r="Z159" t="n">
        <v>3.9</v>
      </c>
      <c r="AA159" t="inlineStr">
        <is>
          <t>701+</t>
        </is>
      </c>
      <c r="AB159" t="n">
        <v>27.6</v>
      </c>
      <c r="AC159">
        <f>452</f>
        <v/>
      </c>
      <c r="AD159" t="inlineStr">
        <is>
          <t>499=</t>
        </is>
      </c>
      <c r="AE159" t="inlineStr">
        <is>
          <t>CN</t>
        </is>
      </c>
      <c r="AF159" t="inlineStr">
        <is>
          <t>China (Mainland)</t>
        </is>
      </c>
      <c r="AG159" t="inlineStr">
        <is>
          <t>XL</t>
        </is>
      </c>
      <c r="AH159" t="inlineStr">
        <is>
          <t>FC</t>
        </is>
      </c>
      <c r="AI159" t="inlineStr">
        <is>
          <t>VH</t>
        </is>
      </c>
      <c r="AJ159" t="n">
        <v>2</v>
      </c>
      <c r="AK159" t="inlineStr">
        <is>
          <t>A</t>
        </is>
      </c>
      <c r="AL159" t="n">
        <v>8.800000000000001</v>
      </c>
      <c r="AM159" t="inlineStr">
        <is>
          <t>601+</t>
        </is>
      </c>
      <c r="AN159" t="n">
        <v>3.4</v>
      </c>
      <c r="AO159" t="inlineStr">
        <is>
          <t>601+</t>
        </is>
      </c>
      <c r="AP159" t="n">
        <v>5.6</v>
      </c>
      <c r="AQ159" t="inlineStr">
        <is>
          <t>701+</t>
        </is>
      </c>
      <c r="AR159" t="n">
        <v>98.40000000000001</v>
      </c>
      <c r="AS159" t="inlineStr">
        <is>
          <t>28</t>
        </is>
      </c>
      <c r="AT159" t="n">
        <v>6.6</v>
      </c>
      <c r="AU159" t="inlineStr">
        <is>
          <t>701+</t>
        </is>
      </c>
      <c r="AV159" t="n">
        <v>3.6</v>
      </c>
      <c r="AW159" t="inlineStr">
        <is>
          <t>701+</t>
        </is>
      </c>
      <c r="AX159" t="n">
        <v>13.5</v>
      </c>
      <c r="AY159" t="inlineStr">
        <is>
          <t>616</t>
        </is>
      </c>
      <c r="AZ159" t="n">
        <v>9.9</v>
      </c>
      <c r="BA159" t="inlineStr">
        <is>
          <t>701+</t>
        </is>
      </c>
      <c r="BB159" t="n">
        <v>8.9</v>
      </c>
      <c r="BC159" t="inlineStr">
        <is>
          <t>689=</t>
        </is>
      </c>
      <c r="BD159" t="inlineStr">
        <is>
          <t>25.5</t>
        </is>
      </c>
      <c r="BE159" t="inlineStr"/>
      <c r="BF159" t="inlineStr">
        <is>
          <t>Not Reported</t>
        </is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301-400</t>
        </is>
      </c>
      <c r="BS159" t="inlineStr">
        <is>
          <t>14-27</t>
        </is>
      </c>
      <c r="BT159" t="inlineStr"/>
      <c r="BU159" t="n">
        <v>0</v>
      </c>
      <c r="BV159" t="n">
        <v>0</v>
      </c>
      <c r="BW159" t="n">
        <v>7.1</v>
      </c>
      <c r="BX159" t="n">
        <v>2.1</v>
      </c>
      <c r="BY159" t="n">
        <v>47.7</v>
      </c>
      <c r="BZ159" t="n">
        <v>16.4</v>
      </c>
      <c r="CA159" t="n">
        <v>2015</v>
      </c>
      <c r="CB159" t="inlineStr">
        <is>
          <t>QS+Shanghai</t>
        </is>
      </c>
      <c r="CC159" t="n">
        <v>431</v>
      </c>
      <c r="CD159" t="n">
        <v>452</v>
      </c>
      <c r="CE159" t="n">
        <v>601</v>
      </c>
      <c r="CF159" t="n">
        <v>601</v>
      </c>
      <c r="CG159" t="n">
        <v>701</v>
      </c>
      <c r="CH159" t="n">
        <v>15</v>
      </c>
      <c r="CI159" t="n">
        <v>701</v>
      </c>
      <c r="CJ159" t="n">
        <v>701</v>
      </c>
      <c r="CK159" t="n">
        <v>515</v>
      </c>
      <c r="CL159" t="n">
        <v>689</v>
      </c>
      <c r="CM159" t="n">
        <v>701</v>
      </c>
      <c r="CN159" t="n">
        <v>452</v>
      </c>
      <c r="CO159" t="n">
        <v>499</v>
      </c>
      <c r="CP159" t="n">
        <v>601</v>
      </c>
      <c r="CQ159" t="n">
        <v>601</v>
      </c>
      <c r="CR159" t="n">
        <v>701</v>
      </c>
      <c r="CS159" t="n">
        <v>28</v>
      </c>
      <c r="CT159" t="n">
        <v>701</v>
      </c>
      <c r="CU159" t="n">
        <v>701</v>
      </c>
      <c r="CV159" t="n">
        <v>616</v>
      </c>
      <c r="CW159" t="n">
        <v>701</v>
      </c>
      <c r="CX159" t="n">
        <v>689</v>
      </c>
      <c r="CY159" t="inlineStr"/>
      <c r="CZ159" t="n">
        <v>350.5</v>
      </c>
      <c r="DA159" t="n">
        <v>20.5</v>
      </c>
      <c r="DB159" t="n">
        <v>46.27842245570017</v>
      </c>
      <c r="DC159" t="n">
        <v>50.12714850773103</v>
      </c>
      <c r="DD159" t="inlineStr"/>
      <c r="DE159" t="inlineStr">
        <is>
          <t>QS (score, not ratio)</t>
        </is>
      </c>
      <c r="DF159" t="inlineStr"/>
      <c r="DG159" t="inlineStr">
        <is>
          <t>QS (score, not %)</t>
        </is>
      </c>
      <c r="DH159" t="n">
        <v>8.699999999999999</v>
      </c>
      <c r="DI159" t="n">
        <v>12.67036138079828</v>
      </c>
    </row>
    <row r="160">
      <c r="A160" t="inlineStr">
        <is>
          <t>chalmers university of technology</t>
        </is>
      </c>
      <c r="B160" t="inlineStr">
        <is>
          <t>139</t>
        </is>
      </c>
      <c r="C160" t="inlineStr">
        <is>
          <t>129</t>
        </is>
      </c>
      <c r="D160" t="inlineStr">
        <is>
          <t>Sweden</t>
        </is>
      </c>
      <c r="E160" t="inlineStr">
        <is>
          <t>Europe</t>
        </is>
      </c>
      <c r="F160" t="inlineStr">
        <is>
          <t>M</t>
        </is>
      </c>
      <c r="G160" t="inlineStr">
        <is>
          <t>FO</t>
        </is>
      </c>
      <c r="H160" t="inlineStr">
        <is>
          <t>VH</t>
        </is>
      </c>
      <c r="I160" t="inlineStr">
        <is>
          <t>B</t>
        </is>
      </c>
      <c r="J160" t="n">
        <v>26.3</v>
      </c>
      <c r="K160" t="inlineStr">
        <is>
          <t>338</t>
        </is>
      </c>
      <c r="L160" t="n">
        <v>50.4</v>
      </c>
      <c r="M160" t="inlineStr">
        <is>
          <t>177</t>
        </is>
      </c>
      <c r="N160" t="n">
        <v>50.5</v>
      </c>
      <c r="O160" t="inlineStr">
        <is>
          <t>306</t>
        </is>
      </c>
      <c r="P160" t="n">
        <v>77.40000000000001</v>
      </c>
      <c r="Q160" t="inlineStr">
        <is>
          <t>125</t>
        </is>
      </c>
      <c r="R160" t="n">
        <v>100</v>
      </c>
      <c r="S160" t="inlineStr">
        <is>
          <t>56</t>
        </is>
      </c>
      <c r="T160" t="n">
        <v>63.1</v>
      </c>
      <c r="U160" t="inlineStr">
        <is>
          <t>240</t>
        </is>
      </c>
      <c r="V160" t="n">
        <v>77</v>
      </c>
      <c r="W160" t="inlineStr">
        <is>
          <t>378</t>
        </is>
      </c>
      <c r="X160" t="n">
        <v>31.7</v>
      </c>
      <c r="Y160" t="inlineStr">
        <is>
          <t>399</t>
        </is>
      </c>
      <c r="Z160" t="n">
        <v>87</v>
      </c>
      <c r="AA160" t="inlineStr">
        <is>
          <t>113</t>
        </is>
      </c>
      <c r="AB160" t="n">
        <v>53.7</v>
      </c>
      <c r="AC160" t="inlineStr">
        <is>
          <t>129</t>
        </is>
      </c>
      <c r="AD160" t="inlineStr">
        <is>
          <t>125=</t>
        </is>
      </c>
      <c r="AE160" t="inlineStr">
        <is>
          <t>SE</t>
        </is>
      </c>
      <c r="AF160" t="inlineStr">
        <is>
          <t>Sweden</t>
        </is>
      </c>
      <c r="AG160" t="inlineStr">
        <is>
          <t>M</t>
        </is>
      </c>
      <c r="AH160" t="inlineStr">
        <is>
          <t>FO</t>
        </is>
      </c>
      <c r="AI160" t="inlineStr">
        <is>
          <t>VH</t>
        </is>
      </c>
      <c r="AJ160" t="n">
        <v>5</v>
      </c>
      <c r="AK160" t="inlineStr">
        <is>
          <t>B</t>
        </is>
      </c>
      <c r="AL160" t="n">
        <v>26.6</v>
      </c>
      <c r="AM160" t="inlineStr">
        <is>
          <t>326</t>
        </is>
      </c>
      <c r="AN160" t="n">
        <v>51.5</v>
      </c>
      <c r="AO160" t="inlineStr">
        <is>
          <t>158</t>
        </is>
      </c>
      <c r="AP160" t="n">
        <v>51.1</v>
      </c>
      <c r="AQ160" t="inlineStr">
        <is>
          <t>306</t>
        </is>
      </c>
      <c r="AR160" t="n">
        <v>80.90000000000001</v>
      </c>
      <c r="AS160" t="inlineStr">
        <is>
          <t>107</t>
        </is>
      </c>
      <c r="AT160" t="n">
        <v>100</v>
      </c>
      <c r="AU160" t="inlineStr">
        <is>
          <t>49</t>
        </is>
      </c>
      <c r="AV160" t="n">
        <v>67.40000000000001</v>
      </c>
      <c r="AW160" t="inlineStr">
        <is>
          <t>220</t>
        </is>
      </c>
      <c r="AX160" t="n">
        <v>52.2</v>
      </c>
      <c r="AY160" t="inlineStr">
        <is>
          <t>299</t>
        </is>
      </c>
      <c r="AZ160" t="n">
        <v>28.7</v>
      </c>
      <c r="BA160" t="inlineStr">
        <is>
          <t>278</t>
        </is>
      </c>
      <c r="BB160" t="n">
        <v>82.90000000000001</v>
      </c>
      <c r="BC160" t="inlineStr">
        <is>
          <t>132</t>
        </is>
      </c>
      <c r="BD160" t="inlineStr">
        <is>
          <t>54.0</t>
        </is>
      </c>
      <c r="BE160" t="inlineStr">
        <is>
          <t>201-250</t>
        </is>
      </c>
      <c r="BF160" t="inlineStr">
        <is>
          <t>Sweden</t>
        </is>
      </c>
      <c r="BG160" t="n">
        <v>36.6</v>
      </c>
      <c r="BH160" t="inlineStr">
        <is>
          <t>77.6</t>
        </is>
      </c>
      <c r="BI160" t="n">
        <v>35.3</v>
      </c>
      <c r="BJ160" t="n">
        <v>52.2</v>
      </c>
      <c r="BK160" t="inlineStr">
        <is>
          <t>79.5</t>
        </is>
      </c>
      <c r="BL160" t="inlineStr">
        <is>
          <t>-</t>
        </is>
      </c>
      <c r="BM160" t="inlineStr">
        <is>
          <t>8,605</t>
        </is>
      </c>
      <c r="BN160" t="n">
        <v>11.6</v>
      </c>
      <c r="BO160" t="inlineStr">
        <is>
          <t>15%</t>
        </is>
      </c>
      <c r="BP160" t="inlineStr">
        <is>
          <t>30 : 70</t>
        </is>
      </c>
      <c r="BQ160" t="n">
        <v>2016</v>
      </c>
      <c r="BR160" t="inlineStr">
        <is>
          <t>301-400</t>
        </is>
      </c>
      <c r="BS160" t="inlineStr">
        <is>
          <t>8-10</t>
        </is>
      </c>
      <c r="BT160" t="inlineStr"/>
      <c r="BU160" t="n">
        <v>0</v>
      </c>
      <c r="BV160" t="n">
        <v>0</v>
      </c>
      <c r="BW160" t="n">
        <v>8.9</v>
      </c>
      <c r="BX160" t="n">
        <v>10.7</v>
      </c>
      <c r="BY160" t="n">
        <v>29.7</v>
      </c>
      <c r="BZ160" t="n">
        <v>19.9</v>
      </c>
      <c r="CA160" t="n">
        <v>2015</v>
      </c>
      <c r="CB160" t="inlineStr">
        <is>
          <t>QS+Times+Shanghai</t>
        </is>
      </c>
      <c r="CC160" t="n">
        <v>139</v>
      </c>
      <c r="CD160" t="n">
        <v>129</v>
      </c>
      <c r="CE160" t="n">
        <v>338</v>
      </c>
      <c r="CF160" t="n">
        <v>177</v>
      </c>
      <c r="CG160" t="n">
        <v>306</v>
      </c>
      <c r="CH160" t="n">
        <v>125</v>
      </c>
      <c r="CI160" t="n">
        <v>56</v>
      </c>
      <c r="CJ160" t="n">
        <v>240</v>
      </c>
      <c r="CK160" t="n">
        <v>378</v>
      </c>
      <c r="CL160" t="n">
        <v>399</v>
      </c>
      <c r="CM160" t="n">
        <v>113</v>
      </c>
      <c r="CN160" t="n">
        <v>129</v>
      </c>
      <c r="CO160" t="n">
        <v>125</v>
      </c>
      <c r="CP160" t="n">
        <v>326</v>
      </c>
      <c r="CQ160" t="n">
        <v>158</v>
      </c>
      <c r="CR160" t="n">
        <v>306</v>
      </c>
      <c r="CS160" t="n">
        <v>107</v>
      </c>
      <c r="CT160" t="n">
        <v>49</v>
      </c>
      <c r="CU160" t="n">
        <v>220</v>
      </c>
      <c r="CV160" t="n">
        <v>299</v>
      </c>
      <c r="CW160" t="n">
        <v>278</v>
      </c>
      <c r="CX160" t="n">
        <v>132</v>
      </c>
      <c r="CY160" t="n">
        <v>225.5</v>
      </c>
      <c r="CZ160" t="n">
        <v>350.5</v>
      </c>
      <c r="DA160" t="n">
        <v>9</v>
      </c>
      <c r="DB160" t="n">
        <v>60.43987821972646</v>
      </c>
      <c r="DC160" t="n">
        <v>39.15965666528096</v>
      </c>
      <c r="DD160" t="n">
        <v>11.6</v>
      </c>
      <c r="DE160" t="inlineStr">
        <is>
          <t>Times (raw ratio)</t>
        </is>
      </c>
      <c r="DF160" t="n">
        <v>15</v>
      </c>
      <c r="DG160" t="inlineStr">
        <is>
          <t>Times (raw %)</t>
        </is>
      </c>
      <c r="DH160" t="n">
        <v>26.45</v>
      </c>
      <c r="DI160" t="n">
        <v>13.35577002560485</v>
      </c>
    </row>
    <row r="161">
      <c r="A161" t="inlineStr">
        <is>
          <t>chandigarh university</t>
        </is>
      </c>
      <c r="B161" t="inlineStr">
        <is>
          <t>691-700</t>
        </is>
      </c>
      <c r="C161" t="inlineStr">
        <is>
          <t>771-780</t>
        </is>
      </c>
      <c r="D161" t="inlineStr">
        <is>
          <t>India</t>
        </is>
      </c>
      <c r="E161" t="inlineStr">
        <is>
          <t>Asia</t>
        </is>
      </c>
      <c r="F161" t="inlineStr">
        <is>
          <t>XL</t>
        </is>
      </c>
      <c r="G161" t="inlineStr">
        <is>
          <t>FC</t>
        </is>
      </c>
      <c r="H161" t="inlineStr">
        <is>
          <t>HI</t>
        </is>
      </c>
      <c r="I161" t="inlineStr">
        <is>
          <t>B</t>
        </is>
      </c>
      <c r="J161" t="n">
        <v>14.1</v>
      </c>
      <c r="K161" t="inlineStr">
        <is>
          <t>601+</t>
        </is>
      </c>
      <c r="L161" t="n">
        <v>51.3</v>
      </c>
      <c r="M161" t="inlineStr">
        <is>
          <t>172</t>
        </is>
      </c>
      <c r="N161" t="n">
        <v>24</v>
      </c>
      <c r="O161" t="inlineStr">
        <is>
          <t>610</t>
        </is>
      </c>
      <c r="P161" t="n">
        <v>1.4</v>
      </c>
      <c r="Q161" t="inlineStr">
        <is>
          <t>701+</t>
        </is>
      </c>
      <c r="R161" t="n">
        <v>37.6</v>
      </c>
      <c r="S161" t="inlineStr">
        <is>
          <t>429</t>
        </is>
      </c>
      <c r="T161" t="n">
        <v>15.3</v>
      </c>
      <c r="U161" t="inlineStr">
        <is>
          <t>618</t>
        </is>
      </c>
      <c r="V161" t="n">
        <v>37.4</v>
      </c>
      <c r="W161" t="inlineStr">
        <is>
          <t>701+</t>
        </is>
      </c>
      <c r="X161" t="n">
        <v>1.9</v>
      </c>
      <c r="Y161" t="inlineStr">
        <is>
          <t>701+</t>
        </is>
      </c>
      <c r="Z161" t="n">
        <v>1.6</v>
      </c>
      <c r="AA161" t="inlineStr">
        <is>
          <t>701+</t>
        </is>
      </c>
      <c r="AB161" t="inlineStr"/>
      <c r="AC161" t="inlineStr">
        <is>
          <t>771-780</t>
        </is>
      </c>
      <c r="AD161" t="inlineStr">
        <is>
          <t>801-1000</t>
        </is>
      </c>
      <c r="AE161" t="inlineStr">
        <is>
          <t>IN</t>
        </is>
      </c>
      <c r="AF161" t="inlineStr">
        <is>
          <t>India</t>
        </is>
      </c>
      <c r="AG161" t="inlineStr">
        <is>
          <t>L</t>
        </is>
      </c>
      <c r="AH161" t="inlineStr">
        <is>
          <t>FO</t>
        </is>
      </c>
      <c r="AI161" t="inlineStr">
        <is>
          <t>VH</t>
        </is>
      </c>
      <c r="AJ161" t="n">
        <v>2</v>
      </c>
      <c r="AK161" t="inlineStr">
        <is>
          <t>B</t>
        </is>
      </c>
      <c r="AL161" t="n">
        <v>11.5</v>
      </c>
      <c r="AM161" t="inlineStr">
        <is>
          <t>601+</t>
        </is>
      </c>
      <c r="AN161" t="n">
        <v>43.4</v>
      </c>
      <c r="AO161" t="inlineStr">
        <is>
          <t>212</t>
        </is>
      </c>
      <c r="AP161" t="n">
        <v>21.1</v>
      </c>
      <c r="AQ161" t="inlineStr">
        <is>
          <t>642</t>
        </is>
      </c>
      <c r="AR161" t="n">
        <v>1.3</v>
      </c>
      <c r="AS161" t="inlineStr">
        <is>
          <t>701+</t>
        </is>
      </c>
      <c r="AT161" t="n">
        <v>34.1</v>
      </c>
      <c r="AU161" t="inlineStr">
        <is>
          <t>463</t>
        </is>
      </c>
      <c r="AV161" t="n">
        <v>15.1</v>
      </c>
      <c r="AW161" t="inlineStr">
        <is>
          <t>619</t>
        </is>
      </c>
      <c r="AX161" t="n">
        <v>1.1</v>
      </c>
      <c r="AY161" t="inlineStr">
        <is>
          <t>701+</t>
        </is>
      </c>
      <c r="AZ161" t="n">
        <v>8.1</v>
      </c>
      <c r="BA161" t="inlineStr">
        <is>
          <t>701+</t>
        </is>
      </c>
      <c r="BB161" t="n">
        <v>2.8</v>
      </c>
      <c r="BC161" t="inlineStr">
        <is>
          <t>701+</t>
        </is>
      </c>
      <c r="BD161" t="inlineStr">
        <is>
          <t>-</t>
        </is>
      </c>
      <c r="BE161" t="inlineStr"/>
      <c r="BF161" t="inlineStr">
        <is>
          <t>Not Reported</t>
        </is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>
        <is>
          <t>QS</t>
        </is>
      </c>
      <c r="CC161" t="n">
        <v>695.5</v>
      </c>
      <c r="CD161" t="n">
        <v>775.5</v>
      </c>
      <c r="CE161" t="n">
        <v>601</v>
      </c>
      <c r="CF161" t="n">
        <v>172</v>
      </c>
      <c r="CG161" t="n">
        <v>610</v>
      </c>
      <c r="CH161" t="n">
        <v>701</v>
      </c>
      <c r="CI161" t="n">
        <v>429</v>
      </c>
      <c r="CJ161" t="n">
        <v>618</v>
      </c>
      <c r="CK161" t="n">
        <v>701</v>
      </c>
      <c r="CL161" t="n">
        <v>701</v>
      </c>
      <c r="CM161" t="n">
        <v>701</v>
      </c>
      <c r="CN161" t="n">
        <v>775.5</v>
      </c>
      <c r="CO161" t="n">
        <v>900.5</v>
      </c>
      <c r="CP161" t="n">
        <v>601</v>
      </c>
      <c r="CQ161" t="n">
        <v>212</v>
      </c>
      <c r="CR161" t="n">
        <v>642</v>
      </c>
      <c r="CS161" t="n">
        <v>701</v>
      </c>
      <c r="CT161" t="n">
        <v>463</v>
      </c>
      <c r="CU161" t="n">
        <v>619</v>
      </c>
      <c r="CV161" t="n">
        <v>701</v>
      </c>
      <c r="CW161" t="n">
        <v>701</v>
      </c>
      <c r="CX161" t="n">
        <v>701</v>
      </c>
      <c r="CY161" t="inlineStr"/>
      <c r="CZ161" t="inlineStr"/>
      <c r="DA161" t="inlineStr"/>
      <c r="DB161" t="n">
        <v>50.39285714285715</v>
      </c>
      <c r="DC161" t="n">
        <v>1.4</v>
      </c>
      <c r="DD161" t="inlineStr"/>
      <c r="DE161" t="inlineStr">
        <is>
          <t>QS (score, not ratio)</t>
        </is>
      </c>
      <c r="DF161" t="inlineStr"/>
      <c r="DG161" t="inlineStr">
        <is>
          <t>QS (score, not %)</t>
        </is>
      </c>
      <c r="DH161" t="n">
        <v>12.8</v>
      </c>
      <c r="DI161" t="inlineStr"/>
    </row>
    <row r="162">
      <c r="A162" t="inlineStr">
        <is>
          <t>chang gung university</t>
        </is>
      </c>
      <c r="B162" t="inlineStr">
        <is>
          <t>631-640</t>
        </is>
      </c>
      <c r="C162" t="inlineStr">
        <is>
          <t>621-630</t>
        </is>
      </c>
      <c r="D162" t="inlineStr">
        <is>
          <t>Taiwan</t>
        </is>
      </c>
      <c r="E162" t="inlineStr">
        <is>
          <t>Asia</t>
        </is>
      </c>
      <c r="F162" t="inlineStr">
        <is>
          <t>M</t>
        </is>
      </c>
      <c r="G162" t="inlineStr">
        <is>
          <t>FO</t>
        </is>
      </c>
      <c r="H162" t="inlineStr">
        <is>
          <t>VH</t>
        </is>
      </c>
      <c r="I162" t="inlineStr">
        <is>
          <t>B</t>
        </is>
      </c>
      <c r="J162" t="n">
        <v>6.3</v>
      </c>
      <c r="K162" t="inlineStr">
        <is>
          <t>601+</t>
        </is>
      </c>
      <c r="L162" t="n">
        <v>4.3</v>
      </c>
      <c r="M162" t="inlineStr">
        <is>
          <t>601+</t>
        </is>
      </c>
      <c r="N162" t="n">
        <v>71.59999999999999</v>
      </c>
      <c r="O162" t="inlineStr">
        <is>
          <t>184</t>
        </is>
      </c>
      <c r="P162" t="n">
        <v>41.9</v>
      </c>
      <c r="Q162" t="inlineStr">
        <is>
          <t>328</t>
        </is>
      </c>
      <c r="R162" t="n">
        <v>5.1</v>
      </c>
      <c r="S162" t="inlineStr">
        <is>
          <t>701+</t>
        </is>
      </c>
      <c r="T162" t="n">
        <v>4.5</v>
      </c>
      <c r="U162" t="inlineStr">
        <is>
          <t>701+</t>
        </is>
      </c>
      <c r="V162" t="n">
        <v>27.7</v>
      </c>
      <c r="W162" t="inlineStr">
        <is>
          <t>701+</t>
        </is>
      </c>
      <c r="X162" t="n">
        <v>2</v>
      </c>
      <c r="Y162" t="inlineStr">
        <is>
          <t>701+</t>
        </is>
      </c>
      <c r="Z162" t="n">
        <v>13.2</v>
      </c>
      <c r="AA162" t="inlineStr">
        <is>
          <t>606=</t>
        </is>
      </c>
      <c r="AB162" t="inlineStr"/>
      <c r="AC162" t="inlineStr">
        <is>
          <t>621-630</t>
        </is>
      </c>
      <c r="AD162" t="inlineStr">
        <is>
          <t>475=</t>
        </is>
      </c>
      <c r="AE162" t="inlineStr">
        <is>
          <t>TW</t>
        </is>
      </c>
      <c r="AF162" t="inlineStr">
        <is>
          <t>Taiwan</t>
        </is>
      </c>
      <c r="AG162" t="inlineStr">
        <is>
          <t>M</t>
        </is>
      </c>
      <c r="AH162" t="inlineStr">
        <is>
          <t>FO</t>
        </is>
      </c>
      <c r="AI162" t="inlineStr">
        <is>
          <t>VH</t>
        </is>
      </c>
      <c r="AJ162" t="n">
        <v>3</v>
      </c>
      <c r="AK162" t="inlineStr">
        <is>
          <t>B</t>
        </is>
      </c>
      <c r="AL162" t="n">
        <v>5.7</v>
      </c>
      <c r="AM162" t="inlineStr">
        <is>
          <t>601+</t>
        </is>
      </c>
      <c r="AN162" t="n">
        <v>4.6</v>
      </c>
      <c r="AO162" t="inlineStr">
        <is>
          <t>601+</t>
        </is>
      </c>
      <c r="AP162" t="n">
        <v>70</v>
      </c>
      <c r="AQ162" t="inlineStr">
        <is>
          <t>184</t>
        </is>
      </c>
      <c r="AR162" t="n">
        <v>43</v>
      </c>
      <c r="AS162" t="inlineStr">
        <is>
          <t>309</t>
        </is>
      </c>
      <c r="AT162" t="n">
        <v>4.3</v>
      </c>
      <c r="AU162" t="inlineStr">
        <is>
          <t>701+</t>
        </is>
      </c>
      <c r="AV162" t="n">
        <v>4.7</v>
      </c>
      <c r="AW162" t="inlineStr">
        <is>
          <t>701+</t>
        </is>
      </c>
      <c r="AX162" t="n">
        <v>1.4</v>
      </c>
      <c r="AY162" t="inlineStr">
        <is>
          <t>701+</t>
        </is>
      </c>
      <c r="AZ162" t="n">
        <v>7.9</v>
      </c>
      <c r="BA162" t="inlineStr">
        <is>
          <t>701+</t>
        </is>
      </c>
      <c r="BB162" t="n">
        <v>4.1</v>
      </c>
      <c r="BC162" t="inlineStr">
        <is>
          <t>701+</t>
        </is>
      </c>
      <c r="BD162" t="inlineStr">
        <is>
          <t>-</t>
        </is>
      </c>
      <c r="BE162" t="inlineStr">
        <is>
          <t>601-800</t>
        </is>
      </c>
      <c r="BF162" t="inlineStr">
        <is>
          <t>Taiwan</t>
        </is>
      </c>
      <c r="BG162" t="n">
        <v>19.3</v>
      </c>
      <c r="BH162" t="inlineStr">
        <is>
          <t>15.7</t>
        </is>
      </c>
      <c r="BI162" t="n">
        <v>24.7</v>
      </c>
      <c r="BJ162" t="n">
        <v>27.6</v>
      </c>
      <c r="BK162" t="inlineStr">
        <is>
          <t>31.9</t>
        </is>
      </c>
      <c r="BL162" t="inlineStr">
        <is>
          <t>-</t>
        </is>
      </c>
      <c r="BM162" t="inlineStr">
        <is>
          <t>7,506</t>
        </is>
      </c>
      <c r="BN162" t="n">
        <v>12.6</v>
      </c>
      <c r="BO162" t="inlineStr">
        <is>
          <t>0%</t>
        </is>
      </c>
      <c r="BP162" t="inlineStr">
        <is>
          <t>42 : 58</t>
        </is>
      </c>
      <c r="BQ162" t="n">
        <v>2016</v>
      </c>
      <c r="BR162" t="inlineStr">
        <is>
          <t>401-500</t>
        </is>
      </c>
      <c r="BS162" t="inlineStr">
        <is>
          <t>6-7</t>
        </is>
      </c>
      <c r="BT162" t="inlineStr"/>
      <c r="BU162" t="n">
        <v>0</v>
      </c>
      <c r="BV162" t="n">
        <v>0</v>
      </c>
      <c r="BW162" t="n">
        <v>3.6</v>
      </c>
      <c r="BX162" t="n">
        <v>2.7</v>
      </c>
      <c r="BY162" t="n">
        <v>34.6</v>
      </c>
      <c r="BZ162" t="n">
        <v>21.7</v>
      </c>
      <c r="CA162" t="n">
        <v>2015</v>
      </c>
      <c r="CB162" t="inlineStr">
        <is>
          <t>QS+Times+Shanghai</t>
        </is>
      </c>
      <c r="CC162" t="n">
        <v>635.5</v>
      </c>
      <c r="CD162" t="n">
        <v>625.5</v>
      </c>
      <c r="CE162" t="n">
        <v>601</v>
      </c>
      <c r="CF162" t="n">
        <v>601</v>
      </c>
      <c r="CG162" t="n">
        <v>184</v>
      </c>
      <c r="CH162" t="n">
        <v>328</v>
      </c>
      <c r="CI162" t="n">
        <v>701</v>
      </c>
      <c r="CJ162" t="n">
        <v>701</v>
      </c>
      <c r="CK162" t="n">
        <v>701</v>
      </c>
      <c r="CL162" t="n">
        <v>701</v>
      </c>
      <c r="CM162" t="n">
        <v>606</v>
      </c>
      <c r="CN162" t="n">
        <v>625.5</v>
      </c>
      <c r="CO162" t="n">
        <v>475</v>
      </c>
      <c r="CP162" t="n">
        <v>601</v>
      </c>
      <c r="CQ162" t="n">
        <v>601</v>
      </c>
      <c r="CR162" t="n">
        <v>184</v>
      </c>
      <c r="CS162" t="n">
        <v>309</v>
      </c>
      <c r="CT162" t="n">
        <v>701</v>
      </c>
      <c r="CU162" t="n">
        <v>701</v>
      </c>
      <c r="CV162" t="n">
        <v>701</v>
      </c>
      <c r="CW162" t="n">
        <v>701</v>
      </c>
      <c r="CX162" t="n">
        <v>701</v>
      </c>
      <c r="CY162" t="n">
        <v>700.5</v>
      </c>
      <c r="CZ162" t="n">
        <v>450.5</v>
      </c>
      <c r="DA162" t="n">
        <v>6.5</v>
      </c>
      <c r="DB162" t="n">
        <v>18.66526841252417</v>
      </c>
      <c r="DC162" t="n">
        <v>24.87103787898092</v>
      </c>
      <c r="DD162" t="n">
        <v>12.6</v>
      </c>
      <c r="DE162" t="inlineStr">
        <is>
          <t>Times (raw ratio)</t>
        </is>
      </c>
      <c r="DF162" t="n">
        <v>0</v>
      </c>
      <c r="DG162" t="inlineStr">
        <is>
          <t>Times (raw %)</t>
        </is>
      </c>
      <c r="DH162" t="n">
        <v>6</v>
      </c>
      <c r="DI162" t="n">
        <v>11.14690832432505</v>
      </c>
    </row>
    <row r="163">
      <c r="A163" t="inlineStr">
        <is>
          <t>chang jung christian university</t>
        </is>
      </c>
      <c r="B163" t="inlineStr">
        <is>
          <t>1001-1200</t>
        </is>
      </c>
      <c r="C163" t="inlineStr">
        <is>
          <t>1001-1200</t>
        </is>
      </c>
      <c r="D163" t="inlineStr">
        <is>
          <t>Taiwan</t>
        </is>
      </c>
      <c r="E163" t="inlineStr">
        <is>
          <t>Asia</t>
        </is>
      </c>
      <c r="F163" t="inlineStr">
        <is>
          <t>M</t>
        </is>
      </c>
      <c r="G163" t="inlineStr">
        <is>
          <t>CO</t>
        </is>
      </c>
      <c r="H163" t="inlineStr">
        <is>
          <t>HI</t>
        </is>
      </c>
      <c r="I163" t="inlineStr">
        <is>
          <t>B</t>
        </is>
      </c>
      <c r="J163" t="n">
        <v>8.5</v>
      </c>
      <c r="K163" t="inlineStr">
        <is>
          <t>601+</t>
        </is>
      </c>
      <c r="L163" t="n">
        <v>4.6</v>
      </c>
      <c r="M163" t="inlineStr">
        <is>
          <t>601+</t>
        </is>
      </c>
      <c r="N163" t="n">
        <v>48.4</v>
      </c>
      <c r="O163" t="inlineStr">
        <is>
          <t>323</t>
        </is>
      </c>
      <c r="P163" t="n">
        <v>1.6</v>
      </c>
      <c r="Q163" t="inlineStr">
        <is>
          <t>701+</t>
        </is>
      </c>
      <c r="R163" t="n">
        <v>6.1</v>
      </c>
      <c r="S163" t="inlineStr">
        <is>
          <t>701+</t>
        </is>
      </c>
      <c r="T163" t="n">
        <v>4.4</v>
      </c>
      <c r="U163" t="inlineStr">
        <is>
          <t>701+</t>
        </is>
      </c>
      <c r="V163" t="n">
        <v>4.8</v>
      </c>
      <c r="W163" t="inlineStr">
        <is>
          <t>701+</t>
        </is>
      </c>
      <c r="X163" t="n">
        <v>2</v>
      </c>
      <c r="Y163" t="inlineStr">
        <is>
          <t>701+</t>
        </is>
      </c>
      <c r="Z163" t="n">
        <v>1.1</v>
      </c>
      <c r="AA163" t="inlineStr">
        <is>
          <t>701+</t>
        </is>
      </c>
      <c r="AB163" t="inlineStr"/>
      <c r="AC163" t="inlineStr">
        <is>
          <t>1001-1200</t>
        </is>
      </c>
      <c r="AD163" t="inlineStr">
        <is>
          <t>801-1000</t>
        </is>
      </c>
      <c r="AE163" t="inlineStr">
        <is>
          <t>TW</t>
        </is>
      </c>
      <c r="AF163" t="inlineStr">
        <is>
          <t>Taiwan</t>
        </is>
      </c>
      <c r="AG163" t="inlineStr">
        <is>
          <t>M</t>
        </is>
      </c>
      <c r="AH163" t="inlineStr">
        <is>
          <t>CO</t>
        </is>
      </c>
      <c r="AI163" t="inlineStr">
        <is>
          <t>HI</t>
        </is>
      </c>
      <c r="AJ163" t="n">
        <v>3</v>
      </c>
      <c r="AK163" t="inlineStr">
        <is>
          <t>B</t>
        </is>
      </c>
      <c r="AL163" t="n">
        <v>6.3</v>
      </c>
      <c r="AM163" t="inlineStr">
        <is>
          <t>601+</t>
        </is>
      </c>
      <c r="AN163" t="n">
        <v>2.5</v>
      </c>
      <c r="AO163" t="inlineStr">
        <is>
          <t>601+</t>
        </is>
      </c>
      <c r="AP163" t="n">
        <v>44.5</v>
      </c>
      <c r="AQ163" t="inlineStr">
        <is>
          <t>353</t>
        </is>
      </c>
      <c r="AR163" t="n">
        <v>1.6</v>
      </c>
      <c r="AS163" t="inlineStr">
        <is>
          <t>701+</t>
        </is>
      </c>
      <c r="AT163" t="n">
        <v>6.4</v>
      </c>
      <c r="AU163" t="inlineStr">
        <is>
          <t>701+</t>
        </is>
      </c>
      <c r="AV163" t="n">
        <v>5.4</v>
      </c>
      <c r="AW163" t="inlineStr">
        <is>
          <t>701+</t>
        </is>
      </c>
      <c r="AX163" t="n">
        <v>1</v>
      </c>
      <c r="AY163" t="inlineStr">
        <is>
          <t>701+</t>
        </is>
      </c>
      <c r="AZ163" t="n">
        <v>7.9</v>
      </c>
      <c r="BA163" t="inlineStr">
        <is>
          <t>701+</t>
        </is>
      </c>
      <c r="BB163" t="n">
        <v>1.1</v>
      </c>
      <c r="BC163" t="inlineStr">
        <is>
          <t>701+</t>
        </is>
      </c>
      <c r="BD163" t="inlineStr">
        <is>
          <t>-</t>
        </is>
      </c>
      <c r="BE163" t="inlineStr"/>
      <c r="BF163" t="inlineStr">
        <is>
          <t>Not Reported</t>
        </is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>
        <is>
          <t>QS</t>
        </is>
      </c>
      <c r="CC163" t="n">
        <v>1100.5</v>
      </c>
      <c r="CD163" t="n">
        <v>1100.5</v>
      </c>
      <c r="CE163" t="n">
        <v>601</v>
      </c>
      <c r="CF163" t="n">
        <v>601</v>
      </c>
      <c r="CG163" t="n">
        <v>323</v>
      </c>
      <c r="CH163" t="n">
        <v>701</v>
      </c>
      <c r="CI163" t="n">
        <v>701</v>
      </c>
      <c r="CJ163" t="n">
        <v>701</v>
      </c>
      <c r="CK163" t="n">
        <v>701</v>
      </c>
      <c r="CL163" t="n">
        <v>701</v>
      </c>
      <c r="CM163" t="n">
        <v>701</v>
      </c>
      <c r="CN163" t="n">
        <v>1100.5</v>
      </c>
      <c r="CO163" t="n">
        <v>900.5</v>
      </c>
      <c r="CP163" t="n">
        <v>601</v>
      </c>
      <c r="CQ163" t="n">
        <v>601</v>
      </c>
      <c r="CR163" t="n">
        <v>353</v>
      </c>
      <c r="CS163" t="n">
        <v>701</v>
      </c>
      <c r="CT163" t="n">
        <v>701</v>
      </c>
      <c r="CU163" t="n">
        <v>701</v>
      </c>
      <c r="CV163" t="n">
        <v>701</v>
      </c>
      <c r="CW163" t="n">
        <v>701</v>
      </c>
      <c r="CX163" t="n">
        <v>701</v>
      </c>
      <c r="CY163" t="inlineStr"/>
      <c r="CZ163" t="inlineStr"/>
      <c r="DA163" t="inlineStr"/>
      <c r="DB163" t="n">
        <v>21.46428571428571</v>
      </c>
      <c r="DC163" t="n">
        <v>1.6</v>
      </c>
      <c r="DD163" t="inlineStr"/>
      <c r="DE163" t="inlineStr">
        <is>
          <t>QS (score, not ratio)</t>
        </is>
      </c>
      <c r="DF163" t="inlineStr"/>
      <c r="DG163" t="inlineStr">
        <is>
          <t>QS (score, not %)</t>
        </is>
      </c>
      <c r="DH163" t="n">
        <v>7.4</v>
      </c>
      <c r="DI163" t="inlineStr"/>
    </row>
    <row r="164">
      <c r="A164" t="inlineStr">
        <is>
          <t>chaoyang university of technology</t>
        </is>
      </c>
      <c r="B164" t="inlineStr">
        <is>
          <t>1201-1400</t>
        </is>
      </c>
      <c r="C164" t="inlineStr">
        <is>
          <t>1201-1400</t>
        </is>
      </c>
      <c r="D164" t="inlineStr">
        <is>
          <t>Taiwan</t>
        </is>
      </c>
      <c r="E164" t="inlineStr">
        <is>
          <t>Asia</t>
        </is>
      </c>
      <c r="F164" t="inlineStr">
        <is>
          <t>L</t>
        </is>
      </c>
      <c r="G164" t="inlineStr">
        <is>
          <t>FO</t>
        </is>
      </c>
      <c r="H164" t="inlineStr">
        <is>
          <t>VH</t>
        </is>
      </c>
      <c r="I164" t="inlineStr">
        <is>
          <t>C</t>
        </is>
      </c>
      <c r="J164" t="n">
        <v>5.5</v>
      </c>
      <c r="K164" t="inlineStr">
        <is>
          <t>601+</t>
        </is>
      </c>
      <c r="L164" t="n">
        <v>5.8</v>
      </c>
      <c r="M164" t="inlineStr">
        <is>
          <t>601+</t>
        </is>
      </c>
      <c r="N164" t="n">
        <v>4.3</v>
      </c>
      <c r="O164" t="inlineStr">
        <is>
          <t>701+</t>
        </is>
      </c>
      <c r="P164" t="n">
        <v>3.9</v>
      </c>
      <c r="Q164" t="inlineStr">
        <is>
          <t>701+</t>
        </is>
      </c>
      <c r="R164" t="n">
        <v>5.6</v>
      </c>
      <c r="S164" t="inlineStr">
        <is>
          <t>701+</t>
        </is>
      </c>
      <c r="T164" t="n">
        <v>5.9</v>
      </c>
      <c r="U164" t="inlineStr">
        <is>
          <t>701+</t>
        </is>
      </c>
      <c r="V164" t="n">
        <v>26.5</v>
      </c>
      <c r="W164" t="inlineStr">
        <is>
          <t>701+</t>
        </is>
      </c>
      <c r="X164" t="n">
        <v>2</v>
      </c>
      <c r="Y164" t="inlineStr">
        <is>
          <t>701+</t>
        </is>
      </c>
      <c r="Z164" t="n">
        <v>4.3</v>
      </c>
      <c r="AA164" t="inlineStr">
        <is>
          <t>701+</t>
        </is>
      </c>
      <c r="AB164" t="inlineStr"/>
      <c r="AC164" t="inlineStr">
        <is>
          <t>1201-1400</t>
        </is>
      </c>
      <c r="AD164" t="inlineStr"/>
      <c r="AE164" t="inlineStr">
        <is>
          <t>TW</t>
        </is>
      </c>
      <c r="AF164" t="inlineStr">
        <is>
          <t>Taiwan</t>
        </is>
      </c>
      <c r="AG164" t="inlineStr">
        <is>
          <t>L</t>
        </is>
      </c>
      <c r="AH164" t="inlineStr">
        <is>
          <t>FO</t>
        </is>
      </c>
      <c r="AI164" t="inlineStr">
        <is>
          <t>VH</t>
        </is>
      </c>
      <c r="AJ164" t="n">
        <v>3</v>
      </c>
      <c r="AK164" t="inlineStr">
        <is>
          <t>C</t>
        </is>
      </c>
      <c r="AL164" t="n">
        <v>5.6</v>
      </c>
      <c r="AM164" t="inlineStr">
        <is>
          <t>601+</t>
        </is>
      </c>
      <c r="AN164" t="n">
        <v>6.7</v>
      </c>
      <c r="AO164" t="inlineStr">
        <is>
          <t>601+</t>
        </is>
      </c>
      <c r="AP164" t="n">
        <v>4.2</v>
      </c>
      <c r="AQ164" t="inlineStr">
        <is>
          <t>701+</t>
        </is>
      </c>
      <c r="AR164" t="n">
        <v>3.5</v>
      </c>
      <c r="AS164" t="inlineStr">
        <is>
          <t>701+</t>
        </is>
      </c>
      <c r="AT164" t="n">
        <v>6.7</v>
      </c>
      <c r="AU164" t="inlineStr">
        <is>
          <t>701+</t>
        </is>
      </c>
      <c r="AV164" t="n">
        <v>5.7</v>
      </c>
      <c r="AW164" t="inlineStr">
        <is>
          <t>701+</t>
        </is>
      </c>
      <c r="AX164" t="n">
        <v>1</v>
      </c>
      <c r="AY164" t="inlineStr">
        <is>
          <t>701+</t>
        </is>
      </c>
      <c r="AZ164" t="n">
        <v>7.9</v>
      </c>
      <c r="BA164" t="inlineStr">
        <is>
          <t>701+</t>
        </is>
      </c>
      <c r="BB164" t="n">
        <v>3.3</v>
      </c>
      <c r="BC164" t="inlineStr">
        <is>
          <t>701+</t>
        </is>
      </c>
      <c r="BD164" t="inlineStr">
        <is>
          <t>-</t>
        </is>
      </c>
      <c r="BE164" t="inlineStr"/>
      <c r="BF164" t="inlineStr">
        <is>
          <t>Not Reported</t>
        </is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>
        <is>
          <t>QS</t>
        </is>
      </c>
      <c r="CC164" t="n">
        <v>1300.5</v>
      </c>
      <c r="CD164" t="n">
        <v>1300.5</v>
      </c>
      <c r="CE164" t="n">
        <v>601</v>
      </c>
      <c r="CF164" t="n">
        <v>601</v>
      </c>
      <c r="CG164" t="n">
        <v>701</v>
      </c>
      <c r="CH164" t="n">
        <v>701</v>
      </c>
      <c r="CI164" t="n">
        <v>701</v>
      </c>
      <c r="CJ164" t="n">
        <v>701</v>
      </c>
      <c r="CK164" t="n">
        <v>701</v>
      </c>
      <c r="CL164" t="n">
        <v>701</v>
      </c>
      <c r="CM164" t="n">
        <v>701</v>
      </c>
      <c r="CN164" t="n">
        <v>1300.5</v>
      </c>
      <c r="CO164" t="inlineStr"/>
      <c r="CP164" t="n">
        <v>601</v>
      </c>
      <c r="CQ164" t="n">
        <v>601</v>
      </c>
      <c r="CR164" t="n">
        <v>701</v>
      </c>
      <c r="CS164" t="n">
        <v>701</v>
      </c>
      <c r="CT164" t="n">
        <v>701</v>
      </c>
      <c r="CU164" t="n">
        <v>701</v>
      </c>
      <c r="CV164" t="n">
        <v>701</v>
      </c>
      <c r="CW164" t="n">
        <v>701</v>
      </c>
      <c r="CX164" t="n">
        <v>701</v>
      </c>
      <c r="CY164" t="inlineStr"/>
      <c r="CZ164" t="inlineStr"/>
      <c r="DA164" t="inlineStr"/>
      <c r="DB164" t="n">
        <v>7.178571428571416</v>
      </c>
      <c r="DC164" t="n">
        <v>3.9</v>
      </c>
      <c r="DD164" t="inlineStr"/>
      <c r="DE164" t="inlineStr">
        <is>
          <t>QS (score, not ratio)</t>
        </is>
      </c>
      <c r="DF164" t="inlineStr"/>
      <c r="DG164" t="inlineStr">
        <is>
          <t>QS (score, not %)</t>
        </is>
      </c>
      <c r="DH164" t="n">
        <v>5.55</v>
      </c>
      <c r="DI164" t="inlineStr"/>
    </row>
    <row r="165">
      <c r="A165" t="inlineStr">
        <is>
          <t>charité - universitätsmedizin berlin</t>
        </is>
      </c>
      <c r="B165" t="inlineStr"/>
      <c r="C165" t="inlineStr"/>
      <c r="D165" t="inlineStr">
        <is>
          <t>Not Reported</t>
        </is>
      </c>
      <c r="E165" t="inlineStr">
        <is>
          <t>Not Reported</t>
        </is>
      </c>
      <c r="F165" t="inlineStr">
        <is>
          <t>Not Reported</t>
        </is>
      </c>
      <c r="G165" t="inlineStr">
        <is>
          <t>Not Reported</t>
        </is>
      </c>
      <c r="H165" t="inlineStr"/>
      <c r="I165" t="inlineStr">
        <is>
          <t>Not Reported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Not Reported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/>
      <c r="AJ165" t="inlineStr"/>
      <c r="AK165" t="inlineStr">
        <is>
          <t>Not Reported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195</t>
        </is>
      </c>
      <c r="BF165" t="inlineStr">
        <is>
          <t>Germany</t>
        </is>
      </c>
      <c r="BG165" t="n">
        <v>37.3</v>
      </c>
      <c r="BH165" t="inlineStr">
        <is>
          <t>61.1</t>
        </is>
      </c>
      <c r="BI165" t="n">
        <v>22.2</v>
      </c>
      <c r="BJ165" t="n">
        <v>83.8</v>
      </c>
      <c r="BK165" t="inlineStr">
        <is>
          <t>68.4</t>
        </is>
      </c>
      <c r="BL165" t="inlineStr">
        <is>
          <t>49.3</t>
        </is>
      </c>
      <c r="BM165" t="inlineStr">
        <is>
          <t>6,853</t>
        </is>
      </c>
      <c r="BN165" t="n">
        <v>6.6</v>
      </c>
      <c r="BO165" t="inlineStr">
        <is>
          <t>16%</t>
        </is>
      </c>
      <c r="BP165" t="inlineStr">
        <is>
          <t>64 : 36</t>
        </is>
      </c>
      <c r="BQ165" t="n">
        <v>2016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>
        <is>
          <t>Times</t>
        </is>
      </c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n">
        <v>195</v>
      </c>
      <c r="CZ165" t="inlineStr"/>
      <c r="DA165" t="inlineStr"/>
      <c r="DB165" t="n">
        <v>72.26590421729807</v>
      </c>
      <c r="DC165" t="n">
        <v>51.84324274225145</v>
      </c>
      <c r="DD165" t="n">
        <v>6.6</v>
      </c>
      <c r="DE165" t="inlineStr">
        <is>
          <t>Times (raw ratio)</t>
        </is>
      </c>
      <c r="DF165" t="n">
        <v>16</v>
      </c>
      <c r="DG165" t="inlineStr">
        <is>
          <t>Times (raw %)</t>
        </is>
      </c>
      <c r="DH165" t="inlineStr"/>
      <c r="DI165" t="n">
        <v>20.08324661810614</v>
      </c>
    </row>
    <row r="166">
      <c r="A166" t="inlineStr">
        <is>
          <t>charles darwin university</t>
        </is>
      </c>
      <c r="B166" t="inlineStr">
        <is>
          <t>621-630</t>
        </is>
      </c>
      <c r="C166" t="inlineStr">
        <is>
          <t>601-610</t>
        </is>
      </c>
      <c r="D166" t="inlineStr">
        <is>
          <t>Australia</t>
        </is>
      </c>
      <c r="E166" t="inlineStr">
        <is>
          <t>Oceania</t>
        </is>
      </c>
      <c r="F166" t="inlineStr">
        <is>
          <t>M</t>
        </is>
      </c>
      <c r="G166" t="inlineStr">
        <is>
          <t>FO</t>
        </is>
      </c>
      <c r="H166" t="inlineStr">
        <is>
          <t>VH</t>
        </is>
      </c>
      <c r="I166" t="inlineStr">
        <is>
          <t>A</t>
        </is>
      </c>
      <c r="J166" t="n">
        <v>5.7</v>
      </c>
      <c r="K166" t="inlineStr">
        <is>
          <t>601+</t>
        </is>
      </c>
      <c r="L166" t="n">
        <v>4.2</v>
      </c>
      <c r="M166" t="inlineStr">
        <is>
          <t>601+</t>
        </is>
      </c>
      <c r="N166" t="n">
        <v>4.5</v>
      </c>
      <c r="O166" t="inlineStr">
        <is>
          <t>701+</t>
        </is>
      </c>
      <c r="P166" t="n">
        <v>44.2</v>
      </c>
      <c r="Q166" t="inlineStr">
        <is>
          <t>311</t>
        </is>
      </c>
      <c r="R166" t="n">
        <v>25.4</v>
      </c>
      <c r="S166" t="inlineStr">
        <is>
          <t>527</t>
        </is>
      </c>
      <c r="T166" t="n">
        <v>55.2</v>
      </c>
      <c r="U166" t="inlineStr">
        <is>
          <t>270</t>
        </is>
      </c>
      <c r="V166" t="n">
        <v>41.3</v>
      </c>
      <c r="W166" t="inlineStr">
        <is>
          <t>701+</t>
        </is>
      </c>
      <c r="X166" t="n">
        <v>3.9</v>
      </c>
      <c r="Y166" t="inlineStr">
        <is>
          <t>701+</t>
        </is>
      </c>
      <c r="Z166" t="n">
        <v>63.7</v>
      </c>
      <c r="AA166" t="inlineStr">
        <is>
          <t>247=</t>
        </is>
      </c>
      <c r="AB166" t="inlineStr"/>
      <c r="AC166" t="inlineStr">
        <is>
          <t>601-610</t>
        </is>
      </c>
      <c r="AD166" t="inlineStr">
        <is>
          <t>701-750</t>
        </is>
      </c>
      <c r="AE166" t="inlineStr">
        <is>
          <t>AU</t>
        </is>
      </c>
      <c r="AF166" t="inlineStr">
        <is>
          <t>Australia</t>
        </is>
      </c>
      <c r="AG166" t="inlineStr">
        <is>
          <t>M</t>
        </is>
      </c>
      <c r="AH166" t="inlineStr">
        <is>
          <t>CO</t>
        </is>
      </c>
      <c r="AI166" t="inlineStr">
        <is>
          <t>VH</t>
        </is>
      </c>
      <c r="AJ166" t="n">
        <v>2</v>
      </c>
      <c r="AK166" t="inlineStr">
        <is>
          <t>A</t>
        </is>
      </c>
      <c r="AL166" t="n">
        <v>5.8</v>
      </c>
      <c r="AM166" t="inlineStr">
        <is>
          <t>601+</t>
        </is>
      </c>
      <c r="AN166" t="n">
        <v>4.7</v>
      </c>
      <c r="AO166" t="inlineStr">
        <is>
          <t>601+</t>
        </is>
      </c>
      <c r="AP166" t="n">
        <v>4</v>
      </c>
      <c r="AQ166" t="inlineStr">
        <is>
          <t>701+</t>
        </is>
      </c>
      <c r="AR166" t="n">
        <v>41.3</v>
      </c>
      <c r="AS166" t="inlineStr">
        <is>
          <t>331</t>
        </is>
      </c>
      <c r="AT166" t="n">
        <v>37.4</v>
      </c>
      <c r="AU166" t="inlineStr">
        <is>
          <t>429</t>
        </is>
      </c>
      <c r="AV166" t="n">
        <v>76.7</v>
      </c>
      <c r="AW166" t="inlineStr">
        <is>
          <t>176</t>
        </is>
      </c>
      <c r="AX166" t="n">
        <v>3.6</v>
      </c>
      <c r="AY166" t="inlineStr">
        <is>
          <t>701+</t>
        </is>
      </c>
      <c r="AZ166" t="n">
        <v>8.5</v>
      </c>
      <c r="BA166" t="inlineStr">
        <is>
          <t>701+</t>
        </is>
      </c>
      <c r="BB166" t="n">
        <v>45.3</v>
      </c>
      <c r="BC166" t="inlineStr">
        <is>
          <t>334</t>
        </is>
      </c>
      <c r="BD166" t="inlineStr">
        <is>
          <t>-</t>
        </is>
      </c>
      <c r="BE166" t="inlineStr">
        <is>
          <t>251-300</t>
        </is>
      </c>
      <c r="BF166" t="inlineStr">
        <is>
          <t>Australia</t>
        </is>
      </c>
      <c r="BG166" t="n">
        <v>17.8</v>
      </c>
      <c r="BH166" t="inlineStr">
        <is>
          <t>63.7</t>
        </is>
      </c>
      <c r="BI166" t="n">
        <v>22.6</v>
      </c>
      <c r="BJ166" t="n">
        <v>85.90000000000001</v>
      </c>
      <c r="BK166" t="inlineStr">
        <is>
          <t>43.2</t>
        </is>
      </c>
      <c r="BL166" t="inlineStr">
        <is>
          <t>-</t>
        </is>
      </c>
      <c r="BM166" t="inlineStr">
        <is>
          <t>5,570</t>
        </is>
      </c>
      <c r="BN166" t="n">
        <v>25.4</v>
      </c>
      <c r="BO166" t="inlineStr">
        <is>
          <t>15%</t>
        </is>
      </c>
      <c r="BP166" t="inlineStr">
        <is>
          <t>67 : 33</t>
        </is>
      </c>
      <c r="BQ166" t="n">
        <v>2016</v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>
        <is>
          <t>QS+Times</t>
        </is>
      </c>
      <c r="CC166" t="n">
        <v>625.5</v>
      </c>
      <c r="CD166" t="n">
        <v>605.5</v>
      </c>
      <c r="CE166" t="n">
        <v>601</v>
      </c>
      <c r="CF166" t="n">
        <v>601</v>
      </c>
      <c r="CG166" t="n">
        <v>701</v>
      </c>
      <c r="CH166" t="n">
        <v>311</v>
      </c>
      <c r="CI166" t="n">
        <v>527</v>
      </c>
      <c r="CJ166" t="n">
        <v>270</v>
      </c>
      <c r="CK166" t="n">
        <v>701</v>
      </c>
      <c r="CL166" t="n">
        <v>701</v>
      </c>
      <c r="CM166" t="n">
        <v>247</v>
      </c>
      <c r="CN166" t="n">
        <v>605.5</v>
      </c>
      <c r="CO166" t="n">
        <v>725.5</v>
      </c>
      <c r="CP166" t="n">
        <v>601</v>
      </c>
      <c r="CQ166" t="n">
        <v>601</v>
      </c>
      <c r="CR166" t="n">
        <v>701</v>
      </c>
      <c r="CS166" t="n">
        <v>331</v>
      </c>
      <c r="CT166" t="n">
        <v>429</v>
      </c>
      <c r="CU166" t="n">
        <v>176</v>
      </c>
      <c r="CV166" t="n">
        <v>701</v>
      </c>
      <c r="CW166" t="n">
        <v>701</v>
      </c>
      <c r="CX166" t="n">
        <v>334</v>
      </c>
      <c r="CY166" t="n">
        <v>275.5</v>
      </c>
      <c r="CZ166" t="inlineStr"/>
      <c r="DA166" t="inlineStr"/>
      <c r="DB166" t="n">
        <v>58.07527060145001</v>
      </c>
      <c r="DC166" t="n">
        <v>50.14274154930271</v>
      </c>
      <c r="DD166" t="n">
        <v>25.4</v>
      </c>
      <c r="DE166" t="inlineStr">
        <is>
          <t>Times (raw ratio)</t>
        </is>
      </c>
      <c r="DF166" t="n">
        <v>15</v>
      </c>
      <c r="DG166" t="inlineStr">
        <is>
          <t>Times (raw %)</t>
        </is>
      </c>
      <c r="DH166" t="n">
        <v>5.75</v>
      </c>
      <c r="DI166" t="n">
        <v>20.49947970863684</v>
      </c>
    </row>
    <row r="167">
      <c r="A167" t="inlineStr">
        <is>
          <t>charles sturt university</t>
        </is>
      </c>
      <c r="B167" t="inlineStr">
        <is>
          <t>851-900</t>
        </is>
      </c>
      <c r="C167" t="inlineStr">
        <is>
          <t>801-850</t>
        </is>
      </c>
      <c r="D167" t="inlineStr">
        <is>
          <t>Australia</t>
        </is>
      </c>
      <c r="E167" t="inlineStr">
        <is>
          <t>Oceania</t>
        </is>
      </c>
      <c r="F167" t="inlineStr">
        <is>
          <t>L</t>
        </is>
      </c>
      <c r="G167" t="inlineStr">
        <is>
          <t>CO</t>
        </is>
      </c>
      <c r="H167" t="inlineStr">
        <is>
          <t>VH</t>
        </is>
      </c>
      <c r="I167" t="inlineStr">
        <is>
          <t>A</t>
        </is>
      </c>
      <c r="J167" t="n">
        <v>5.1</v>
      </c>
      <c r="K167" t="inlineStr">
        <is>
          <t>601+</t>
        </is>
      </c>
      <c r="L167" t="n">
        <v>5.4</v>
      </c>
      <c r="M167" t="inlineStr">
        <is>
          <t>601+</t>
        </is>
      </c>
      <c r="N167" t="n">
        <v>8.199999999999999</v>
      </c>
      <c r="O167" t="inlineStr">
        <is>
          <t>701+</t>
        </is>
      </c>
      <c r="P167" t="n">
        <v>8.1</v>
      </c>
      <c r="Q167" t="inlineStr">
        <is>
          <t>701+</t>
        </is>
      </c>
      <c r="R167" t="n">
        <v>45.4</v>
      </c>
      <c r="S167" t="inlineStr">
        <is>
          <t>395</t>
        </is>
      </c>
      <c r="T167" t="n">
        <v>47.9</v>
      </c>
      <c r="U167" t="inlineStr">
        <is>
          <t>303</t>
        </is>
      </c>
      <c r="V167" t="n">
        <v>53.4</v>
      </c>
      <c r="W167" t="inlineStr">
        <is>
          <t>701+</t>
        </is>
      </c>
      <c r="X167" t="n">
        <v>7.4</v>
      </c>
      <c r="Y167" t="inlineStr">
        <is>
          <t>701+</t>
        </is>
      </c>
      <c r="Z167" t="n">
        <v>41.7</v>
      </c>
      <c r="AA167" t="inlineStr">
        <is>
          <t>357</t>
        </is>
      </c>
      <c r="AB167" t="inlineStr"/>
      <c r="AC167" t="inlineStr">
        <is>
          <t>801-850</t>
        </is>
      </c>
      <c r="AD167" t="inlineStr">
        <is>
          <t>801-1000</t>
        </is>
      </c>
      <c r="AE167" t="inlineStr">
        <is>
          <t>AU</t>
        </is>
      </c>
      <c r="AF167" t="inlineStr">
        <is>
          <t>Australia</t>
        </is>
      </c>
      <c r="AG167" t="inlineStr">
        <is>
          <t>L</t>
        </is>
      </c>
      <c r="AH167" t="inlineStr">
        <is>
          <t>CO</t>
        </is>
      </c>
      <c r="AI167" t="inlineStr">
        <is>
          <t>VH</t>
        </is>
      </c>
      <c r="AJ167" t="n">
        <v>3</v>
      </c>
      <c r="AK167" t="inlineStr">
        <is>
          <t>A</t>
        </is>
      </c>
      <c r="AL167" t="n">
        <v>5</v>
      </c>
      <c r="AM167" t="inlineStr">
        <is>
          <t>601+</t>
        </is>
      </c>
      <c r="AN167" t="n">
        <v>6</v>
      </c>
      <c r="AO167" t="inlineStr">
        <is>
          <t>601+</t>
        </is>
      </c>
      <c r="AP167" t="n">
        <v>7</v>
      </c>
      <c r="AQ167" t="inlineStr">
        <is>
          <t>701+</t>
        </is>
      </c>
      <c r="AR167" t="n">
        <v>8.6</v>
      </c>
      <c r="AS167" t="inlineStr">
        <is>
          <t>701+</t>
        </is>
      </c>
      <c r="AT167" t="n">
        <v>31.7</v>
      </c>
      <c r="AU167" t="inlineStr">
        <is>
          <t>476</t>
        </is>
      </c>
      <c r="AV167" t="n">
        <v>74</v>
      </c>
      <c r="AW167" t="inlineStr">
        <is>
          <t>190</t>
        </is>
      </c>
      <c r="AX167" t="n">
        <v>10.5</v>
      </c>
      <c r="AY167" t="inlineStr">
        <is>
          <t>663</t>
        </is>
      </c>
      <c r="AZ167" t="n">
        <v>10.3</v>
      </c>
      <c r="BA167" t="inlineStr">
        <is>
          <t>701+</t>
        </is>
      </c>
      <c r="BB167" t="n">
        <v>53.4</v>
      </c>
      <c r="BC167" t="inlineStr">
        <is>
          <t>288=</t>
        </is>
      </c>
      <c r="BD167" t="inlineStr">
        <is>
          <t>-</t>
        </is>
      </c>
      <c r="BE167" t="inlineStr"/>
      <c r="BF167" t="inlineStr">
        <is>
          <t>Not Reported</t>
        </is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>
        <is>
          <t>QS</t>
        </is>
      </c>
      <c r="CC167" t="n">
        <v>875.5</v>
      </c>
      <c r="CD167" t="n">
        <v>825.5</v>
      </c>
      <c r="CE167" t="n">
        <v>601</v>
      </c>
      <c r="CF167" t="n">
        <v>601</v>
      </c>
      <c r="CG167" t="n">
        <v>701</v>
      </c>
      <c r="CH167" t="n">
        <v>701</v>
      </c>
      <c r="CI167" t="n">
        <v>395</v>
      </c>
      <c r="CJ167" t="n">
        <v>303</v>
      </c>
      <c r="CK167" t="n">
        <v>701</v>
      </c>
      <c r="CL167" t="n">
        <v>701</v>
      </c>
      <c r="CM167" t="n">
        <v>357</v>
      </c>
      <c r="CN167" t="n">
        <v>825.5</v>
      </c>
      <c r="CO167" t="n">
        <v>900.5</v>
      </c>
      <c r="CP167" t="n">
        <v>601</v>
      </c>
      <c r="CQ167" t="n">
        <v>601</v>
      </c>
      <c r="CR167" t="n">
        <v>701</v>
      </c>
      <c r="CS167" t="n">
        <v>701</v>
      </c>
      <c r="CT167" t="n">
        <v>476</v>
      </c>
      <c r="CU167" t="n">
        <v>190</v>
      </c>
      <c r="CV167" t="n">
        <v>663</v>
      </c>
      <c r="CW167" t="n">
        <v>701</v>
      </c>
      <c r="CX167" t="n">
        <v>288</v>
      </c>
      <c r="CY167" t="inlineStr"/>
      <c r="CZ167" t="inlineStr"/>
      <c r="DA167" t="inlineStr"/>
      <c r="DB167" t="n">
        <v>37.53571428571428</v>
      </c>
      <c r="DC167" t="n">
        <v>8.1</v>
      </c>
      <c r="DD167" t="inlineStr"/>
      <c r="DE167" t="inlineStr">
        <is>
          <t>QS (score, not ratio)</t>
        </is>
      </c>
      <c r="DF167" t="inlineStr"/>
      <c r="DG167" t="inlineStr">
        <is>
          <t>QS (score, not %)</t>
        </is>
      </c>
      <c r="DH167" t="n">
        <v>5.05</v>
      </c>
      <c r="DI167" t="inlineStr"/>
    </row>
    <row r="168">
      <c r="A168" t="inlineStr">
        <is>
          <t>charles university</t>
        </is>
      </c>
      <c r="B168" t="inlineStr">
        <is>
          <t>246</t>
        </is>
      </c>
      <c r="C168" t="inlineStr">
        <is>
          <t>248</t>
        </is>
      </c>
      <c r="D168" t="inlineStr">
        <is>
          <t>Czech Republic</t>
        </is>
      </c>
      <c r="E168" t="inlineStr">
        <is>
          <t>Europe</t>
        </is>
      </c>
      <c r="F168" t="inlineStr">
        <is>
          <t>XL</t>
        </is>
      </c>
      <c r="G168" t="inlineStr">
        <is>
          <t>FC</t>
        </is>
      </c>
      <c r="H168" t="inlineStr">
        <is>
          <t>VH</t>
        </is>
      </c>
      <c r="I168" t="inlineStr">
        <is>
          <t>A</t>
        </is>
      </c>
      <c r="J168" t="n">
        <v>45.6</v>
      </c>
      <c r="K168" t="inlineStr">
        <is>
          <t>182</t>
        </is>
      </c>
      <c r="L168" t="n">
        <v>49.1</v>
      </c>
      <c r="M168" t="inlineStr">
        <is>
          <t>183</t>
        </is>
      </c>
      <c r="N168" t="n">
        <v>32.2</v>
      </c>
      <c r="O168" t="inlineStr">
        <is>
          <t>491</t>
        </is>
      </c>
      <c r="P168" t="n">
        <v>8</v>
      </c>
      <c r="Q168" t="inlineStr">
        <is>
          <t>701+</t>
        </is>
      </c>
      <c r="R168" t="n">
        <v>25</v>
      </c>
      <c r="S168" t="inlineStr">
        <is>
          <t>535</t>
        </is>
      </c>
      <c r="T168" t="n">
        <v>50.5</v>
      </c>
      <c r="U168" t="inlineStr">
        <is>
          <t>291</t>
        </is>
      </c>
      <c r="V168" t="n">
        <v>96.3</v>
      </c>
      <c r="W168" t="inlineStr">
        <is>
          <t>51</t>
        </is>
      </c>
      <c r="X168" t="n">
        <v>65.5</v>
      </c>
      <c r="Y168" t="inlineStr">
        <is>
          <t>178</t>
        </is>
      </c>
      <c r="Z168" t="n">
        <v>77.40000000000001</v>
      </c>
      <c r="AA168" t="inlineStr">
        <is>
          <t>173=</t>
        </is>
      </c>
      <c r="AB168" t="n">
        <v>41</v>
      </c>
      <c r="AC168">
        <f>248</f>
        <v/>
      </c>
      <c r="AD168" t="inlineStr">
        <is>
          <t>288=</t>
        </is>
      </c>
      <c r="AE168" t="inlineStr">
        <is>
          <t>CZ</t>
        </is>
      </c>
      <c r="AF168" t="inlineStr">
        <is>
          <t>Czech Republic</t>
        </is>
      </c>
      <c r="AG168" t="inlineStr">
        <is>
          <t>XL</t>
        </is>
      </c>
      <c r="AH168" t="inlineStr">
        <is>
          <t>FC</t>
        </is>
      </c>
      <c r="AI168" t="inlineStr">
        <is>
          <t>VH</t>
        </is>
      </c>
      <c r="AJ168" t="n">
        <v>5</v>
      </c>
      <c r="AK168" t="inlineStr">
        <is>
          <t>A</t>
        </is>
      </c>
      <c r="AL168" t="n">
        <v>45.5</v>
      </c>
      <c r="AM168" t="inlineStr">
        <is>
          <t>183</t>
        </is>
      </c>
      <c r="AN168" t="n">
        <v>43.5</v>
      </c>
      <c r="AO168" t="inlineStr">
        <is>
          <t>210</t>
        </is>
      </c>
      <c r="AP168" t="n">
        <v>34.8</v>
      </c>
      <c r="AQ168" t="inlineStr">
        <is>
          <t>456</t>
        </is>
      </c>
      <c r="AR168" t="n">
        <v>9.4</v>
      </c>
      <c r="AS168" t="inlineStr">
        <is>
          <t>701+</t>
        </is>
      </c>
      <c r="AT168" t="n">
        <v>24.8</v>
      </c>
      <c r="AU168" t="inlineStr">
        <is>
          <t>539</t>
        </is>
      </c>
      <c r="AV168" t="n">
        <v>51.2</v>
      </c>
      <c r="AW168" t="inlineStr">
        <is>
          <t>283</t>
        </is>
      </c>
      <c r="AX168" t="n">
        <v>90.90000000000001</v>
      </c>
      <c r="AY168" t="inlineStr">
        <is>
          <t>77</t>
        </is>
      </c>
      <c r="AZ168" t="n">
        <v>27.6</v>
      </c>
      <c r="BA168" t="inlineStr">
        <is>
          <t>294</t>
        </is>
      </c>
      <c r="BB168" t="n">
        <v>83.90000000000001</v>
      </c>
      <c r="BC168" t="inlineStr">
        <is>
          <t>125</t>
        </is>
      </c>
      <c r="BD168" t="inlineStr">
        <is>
          <t>39.6</t>
        </is>
      </c>
      <c r="BE168" t="inlineStr"/>
      <c r="BF168" t="inlineStr">
        <is>
          <t>Not Reported</t>
        </is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>
        <is>
          <t>QS</t>
        </is>
      </c>
      <c r="CC168" t="n">
        <v>246</v>
      </c>
      <c r="CD168" t="n">
        <v>248</v>
      </c>
      <c r="CE168" t="n">
        <v>182</v>
      </c>
      <c r="CF168" t="n">
        <v>183</v>
      </c>
      <c r="CG168" t="n">
        <v>491</v>
      </c>
      <c r="CH168" t="n">
        <v>701</v>
      </c>
      <c r="CI168" t="n">
        <v>535</v>
      </c>
      <c r="CJ168" t="n">
        <v>291</v>
      </c>
      <c r="CK168" t="n">
        <v>51</v>
      </c>
      <c r="CL168" t="n">
        <v>178</v>
      </c>
      <c r="CM168" t="n">
        <v>173</v>
      </c>
      <c r="CN168" t="n">
        <v>248</v>
      </c>
      <c r="CO168" t="n">
        <v>288</v>
      </c>
      <c r="CP168" t="n">
        <v>183</v>
      </c>
      <c r="CQ168" t="n">
        <v>210</v>
      </c>
      <c r="CR168" t="n">
        <v>456</v>
      </c>
      <c r="CS168" t="n">
        <v>701</v>
      </c>
      <c r="CT168" t="n">
        <v>539</v>
      </c>
      <c r="CU168" t="n">
        <v>283</v>
      </c>
      <c r="CV168" t="n">
        <v>77</v>
      </c>
      <c r="CW168" t="n">
        <v>294</v>
      </c>
      <c r="CX168" t="n">
        <v>125</v>
      </c>
      <c r="CY168" t="inlineStr"/>
      <c r="CZ168" t="inlineStr"/>
      <c r="DA168" t="inlineStr"/>
      <c r="DB168" t="n">
        <v>82.5</v>
      </c>
      <c r="DC168" t="n">
        <v>8</v>
      </c>
      <c r="DD168" t="inlineStr"/>
      <c r="DE168" t="inlineStr">
        <is>
          <t>QS (score, not ratio)</t>
        </is>
      </c>
      <c r="DF168" t="inlineStr"/>
      <c r="DG168" t="inlineStr">
        <is>
          <t>QS (score, not %)</t>
        </is>
      </c>
      <c r="DH168" t="n">
        <v>45.55</v>
      </c>
      <c r="DI168" t="inlineStr"/>
    </row>
    <row r="169">
      <c r="A169" t="inlineStr">
        <is>
          <t>charles university in prague</t>
        </is>
      </c>
      <c r="B169" t="inlineStr"/>
      <c r="C169" t="inlineStr"/>
      <c r="D169" t="inlineStr">
        <is>
          <t>Not Reported</t>
        </is>
      </c>
      <c r="E169" t="inlineStr">
        <is>
          <t>Not Reported</t>
        </is>
      </c>
      <c r="F169" t="inlineStr">
        <is>
          <t>Not Reported</t>
        </is>
      </c>
      <c r="G169" t="inlineStr">
        <is>
          <t>Not Reported</t>
        </is>
      </c>
      <c r="H169" t="inlineStr"/>
      <c r="I169" t="inlineStr">
        <is>
          <t>Not Reported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inlineStr">
        <is>
          <t>Not Reported</t>
        </is>
      </c>
      <c r="AI169" t="inlineStr"/>
      <c r="AJ169" t="inlineStr"/>
      <c r="AK169" t="inlineStr">
        <is>
          <t>Not Reported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401-500</t>
        </is>
      </c>
      <c r="BF169" t="inlineStr">
        <is>
          <t>Czech Republic</t>
        </is>
      </c>
      <c r="BG169" t="n">
        <v>31.5</v>
      </c>
      <c r="BH169" t="inlineStr">
        <is>
          <t>52.8</t>
        </is>
      </c>
      <c r="BI169" t="n">
        <v>21.5</v>
      </c>
      <c r="BJ169" t="n">
        <v>41</v>
      </c>
      <c r="BK169" t="inlineStr">
        <is>
          <t>28.2</t>
        </is>
      </c>
      <c r="BL169" t="inlineStr">
        <is>
          <t>-</t>
        </is>
      </c>
      <c r="BM169" t="inlineStr">
        <is>
          <t>51,438</t>
        </is>
      </c>
      <c r="BN169" t="n">
        <v>13</v>
      </c>
      <c r="BO169" t="inlineStr">
        <is>
          <t>15%</t>
        </is>
      </c>
      <c r="BP169" t="inlineStr">
        <is>
          <t>62 : 38</t>
        </is>
      </c>
      <c r="BQ169" t="n">
        <v>2016</v>
      </c>
      <c r="BR169" t="inlineStr">
        <is>
          <t>201-300</t>
        </is>
      </c>
      <c r="BS169" t="inlineStr">
        <is>
          <t>1</t>
        </is>
      </c>
      <c r="BT169" t="inlineStr"/>
      <c r="BU169" t="n">
        <v>8.9</v>
      </c>
      <c r="BV169" t="n">
        <v>0</v>
      </c>
      <c r="BW169" t="n">
        <v>0</v>
      </c>
      <c r="BX169" t="n">
        <v>9</v>
      </c>
      <c r="BY169" t="n">
        <v>43.9</v>
      </c>
      <c r="BZ169" t="n">
        <v>19.7</v>
      </c>
      <c r="CA169" t="n">
        <v>2015</v>
      </c>
      <c r="CB169" t="inlineStr">
        <is>
          <t>Times+Shanghai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n">
        <v>450.5</v>
      </c>
      <c r="CZ169" t="n">
        <v>250.5</v>
      </c>
      <c r="DA169" t="n">
        <v>1</v>
      </c>
      <c r="DB169" t="n">
        <v>40.48242079766871</v>
      </c>
      <c r="DC169" t="n">
        <v>24.78011004166081</v>
      </c>
      <c r="DD169" t="n">
        <v>13</v>
      </c>
      <c r="DE169" t="inlineStr">
        <is>
          <t>Times (raw ratio)</t>
        </is>
      </c>
      <c r="DF169" t="n">
        <v>15</v>
      </c>
      <c r="DG169" t="inlineStr">
        <is>
          <t>Times (raw %)</t>
        </is>
      </c>
      <c r="DH169" t="inlineStr"/>
      <c r="DI169" t="n">
        <v>13.54740787138532</v>
      </c>
    </row>
    <row r="170">
      <c r="A170" t="inlineStr">
        <is>
          <t>chiang mai university</t>
        </is>
      </c>
      <c r="B170" t="inlineStr">
        <is>
          <t>567</t>
        </is>
      </c>
      <c r="C170" t="inlineStr">
        <is>
          <t>571</t>
        </is>
      </c>
      <c r="D170" t="inlineStr">
        <is>
          <t>Thailand</t>
        </is>
      </c>
      <c r="E170" t="inlineStr">
        <is>
          <t>Asia</t>
        </is>
      </c>
      <c r="F170" t="inlineStr">
        <is>
          <t>XL</t>
        </is>
      </c>
      <c r="G170" t="inlineStr">
        <is>
          <t>FC</t>
        </is>
      </c>
      <c r="H170" t="inlineStr">
        <is>
          <t>HI</t>
        </is>
      </c>
      <c r="I170" t="inlineStr">
        <is>
          <t>A</t>
        </is>
      </c>
      <c r="J170" t="n">
        <v>34.8</v>
      </c>
      <c r="K170" t="inlineStr">
        <is>
          <t>252</t>
        </is>
      </c>
      <c r="L170" t="n">
        <v>17.1</v>
      </c>
      <c r="M170" t="inlineStr">
        <is>
          <t>501</t>
        </is>
      </c>
      <c r="N170" t="n">
        <v>17.3</v>
      </c>
      <c r="O170" t="inlineStr">
        <is>
          <t>701+</t>
        </is>
      </c>
      <c r="P170" t="n">
        <v>4.2</v>
      </c>
      <c r="Q170" t="inlineStr">
        <is>
          <t>701+</t>
        </is>
      </c>
      <c r="R170" t="n">
        <v>4.8</v>
      </c>
      <c r="S170" t="inlineStr">
        <is>
          <t>701+</t>
        </is>
      </c>
      <c r="T170" t="n">
        <v>4.2</v>
      </c>
      <c r="U170" t="inlineStr">
        <is>
          <t>701+</t>
        </is>
      </c>
      <c r="V170" t="n">
        <v>62.5</v>
      </c>
      <c r="W170" t="inlineStr">
        <is>
          <t>596</t>
        </is>
      </c>
      <c r="X170" t="n">
        <v>19.1</v>
      </c>
      <c r="Y170" t="inlineStr">
        <is>
          <t>578</t>
        </is>
      </c>
      <c r="Z170" t="n">
        <v>56.1</v>
      </c>
      <c r="AA170" t="inlineStr">
        <is>
          <t>282=</t>
        </is>
      </c>
      <c r="AB170" t="n">
        <v>21.9</v>
      </c>
      <c r="AC170">
        <f>571</f>
        <v/>
      </c>
      <c r="AD170" t="inlineStr">
        <is>
          <t>601-650</t>
        </is>
      </c>
      <c r="AE170" t="inlineStr">
        <is>
          <t>TH</t>
        </is>
      </c>
      <c r="AF170" t="inlineStr">
        <is>
          <t>Thailand</t>
        </is>
      </c>
      <c r="AG170" t="inlineStr">
        <is>
          <t>XL</t>
        </is>
      </c>
      <c r="AH170" t="inlineStr">
        <is>
          <t>FC</t>
        </is>
      </c>
      <c r="AI170" t="inlineStr">
        <is>
          <t>HI</t>
        </is>
      </c>
      <c r="AJ170" t="n">
        <v>4</v>
      </c>
      <c r="AK170" t="inlineStr">
        <is>
          <t>A</t>
        </is>
      </c>
      <c r="AL170" t="n">
        <v>33.8</v>
      </c>
      <c r="AM170" t="inlineStr">
        <is>
          <t>256</t>
        </is>
      </c>
      <c r="AN170" t="n">
        <v>19.3</v>
      </c>
      <c r="AO170" t="inlineStr">
        <is>
          <t>466</t>
        </is>
      </c>
      <c r="AP170" t="n">
        <v>16.4</v>
      </c>
      <c r="AQ170" t="inlineStr">
        <is>
          <t>701+</t>
        </is>
      </c>
      <c r="AR170" t="n">
        <v>3.9</v>
      </c>
      <c r="AS170" t="inlineStr">
        <is>
          <t>701+</t>
        </is>
      </c>
      <c r="AT170" t="n">
        <v>5.1</v>
      </c>
      <c r="AU170" t="inlineStr">
        <is>
          <t>701+</t>
        </is>
      </c>
      <c r="AV170" t="n">
        <v>4.1</v>
      </c>
      <c r="AW170" t="inlineStr">
        <is>
          <t>701+</t>
        </is>
      </c>
      <c r="AX170" t="n">
        <v>20.9</v>
      </c>
      <c r="AY170" t="inlineStr">
        <is>
          <t>538</t>
        </is>
      </c>
      <c r="AZ170" t="n">
        <v>17.1</v>
      </c>
      <c r="BA170" t="inlineStr">
        <is>
          <t>495</t>
        </is>
      </c>
      <c r="BB170" t="n">
        <v>59.2</v>
      </c>
      <c r="BC170" t="inlineStr">
        <is>
          <t>252=</t>
        </is>
      </c>
      <c r="BD170" t="inlineStr">
        <is>
          <t>20.7</t>
        </is>
      </c>
      <c r="BE170" t="inlineStr">
        <is>
          <t>601-800</t>
        </is>
      </c>
      <c r="BF170" t="inlineStr">
        <is>
          <t>Thailand</t>
        </is>
      </c>
      <c r="BG170" t="n">
        <v>17.8</v>
      </c>
      <c r="BH170" t="inlineStr">
        <is>
          <t>34.9</t>
        </is>
      </c>
      <c r="BI170" t="n">
        <v>9.4</v>
      </c>
      <c r="BJ170" t="n">
        <v>30</v>
      </c>
      <c r="BK170" t="inlineStr">
        <is>
          <t>32.3</t>
        </is>
      </c>
      <c r="BL170" t="inlineStr">
        <is>
          <t>-</t>
        </is>
      </c>
      <c r="BM170" t="inlineStr">
        <is>
          <t>35,617</t>
        </is>
      </c>
      <c r="BN170" t="n">
        <v>16.5</v>
      </c>
      <c r="BO170" t="inlineStr">
        <is>
          <t>1%</t>
        </is>
      </c>
      <c r="BP170" t="inlineStr">
        <is>
          <t>19 : 81</t>
        </is>
      </c>
      <c r="BQ170" t="n">
        <v>2016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>
        <is>
          <t>QS+Times</t>
        </is>
      </c>
      <c r="CC170" t="n">
        <v>567</v>
      </c>
      <c r="CD170" t="n">
        <v>571</v>
      </c>
      <c r="CE170" t="n">
        <v>252</v>
      </c>
      <c r="CF170" t="n">
        <v>501</v>
      </c>
      <c r="CG170" t="n">
        <v>701</v>
      </c>
      <c r="CH170" t="n">
        <v>701</v>
      </c>
      <c r="CI170" t="n">
        <v>701</v>
      </c>
      <c r="CJ170" t="n">
        <v>701</v>
      </c>
      <c r="CK170" t="n">
        <v>596</v>
      </c>
      <c r="CL170" t="n">
        <v>578</v>
      </c>
      <c r="CM170" t="n">
        <v>282</v>
      </c>
      <c r="CN170" t="n">
        <v>571</v>
      </c>
      <c r="CO170" t="n">
        <v>625.5</v>
      </c>
      <c r="CP170" t="n">
        <v>256</v>
      </c>
      <c r="CQ170" t="n">
        <v>466</v>
      </c>
      <c r="CR170" t="n">
        <v>701</v>
      </c>
      <c r="CS170" t="n">
        <v>701</v>
      </c>
      <c r="CT170" t="n">
        <v>701</v>
      </c>
      <c r="CU170" t="n">
        <v>701</v>
      </c>
      <c r="CV170" t="n">
        <v>538</v>
      </c>
      <c r="CW170" t="n">
        <v>495</v>
      </c>
      <c r="CX170" t="n">
        <v>252</v>
      </c>
      <c r="CY170" t="n">
        <v>700.5</v>
      </c>
      <c r="CZ170" t="inlineStr"/>
      <c r="DA170" t="inlineStr"/>
      <c r="DB170" t="n">
        <v>29.78571428571428</v>
      </c>
      <c r="DC170" t="n">
        <v>13.37119509732468</v>
      </c>
      <c r="DD170" t="n">
        <v>16.5</v>
      </c>
      <c r="DE170" t="inlineStr">
        <is>
          <t>Times (raw ratio)</t>
        </is>
      </c>
      <c r="DF170" t="n">
        <v>1</v>
      </c>
      <c r="DG170" t="inlineStr">
        <is>
          <t>Times (raw %)</t>
        </is>
      </c>
      <c r="DH170" t="n">
        <v>34.3</v>
      </c>
      <c r="DI170" t="n">
        <v>6.763787721123831</v>
      </c>
    </row>
    <row r="171">
      <c r="A171" t="inlineStr">
        <is>
          <t>chiba university</t>
        </is>
      </c>
      <c r="B171" t="inlineStr">
        <is>
          <t>771-780</t>
        </is>
      </c>
      <c r="C171" t="inlineStr">
        <is>
          <t>701-710</t>
        </is>
      </c>
      <c r="D171" t="inlineStr">
        <is>
          <t>Japan</t>
        </is>
      </c>
      <c r="E171" t="inlineStr">
        <is>
          <t>Asia</t>
        </is>
      </c>
      <c r="F171" t="inlineStr">
        <is>
          <t>L</t>
        </is>
      </c>
      <c r="G171" t="inlineStr">
        <is>
          <t>FC</t>
        </is>
      </c>
      <c r="H171" t="inlineStr">
        <is>
          <t>VH</t>
        </is>
      </c>
      <c r="I171" t="inlineStr">
        <is>
          <t>A</t>
        </is>
      </c>
      <c r="J171" t="n">
        <v>16.6</v>
      </c>
      <c r="K171" t="inlineStr">
        <is>
          <t>542</t>
        </is>
      </c>
      <c r="L171" t="n">
        <v>8.5</v>
      </c>
      <c r="M171" t="inlineStr">
        <is>
          <t>601+</t>
        </is>
      </c>
      <c r="N171" t="n">
        <v>66.09999999999999</v>
      </c>
      <c r="O171" t="inlineStr">
        <is>
          <t>197</t>
        </is>
      </c>
      <c r="P171" t="n">
        <v>8.800000000000001</v>
      </c>
      <c r="Q171" t="inlineStr">
        <is>
          <t>701+</t>
        </is>
      </c>
      <c r="R171" t="n">
        <v>7.5</v>
      </c>
      <c r="S171" t="inlineStr">
        <is>
          <t>701+</t>
        </is>
      </c>
      <c r="T171" t="n">
        <v>4.3</v>
      </c>
      <c r="U171" t="inlineStr">
        <is>
          <t>701+</t>
        </is>
      </c>
      <c r="V171" t="n">
        <v>28.9</v>
      </c>
      <c r="W171" t="inlineStr">
        <is>
          <t>701+</t>
        </is>
      </c>
      <c r="X171" t="n">
        <v>3.8</v>
      </c>
      <c r="Y171" t="inlineStr">
        <is>
          <t>701+</t>
        </is>
      </c>
      <c r="Z171" t="n">
        <v>8.699999999999999</v>
      </c>
      <c r="AA171" t="inlineStr">
        <is>
          <t>695</t>
        </is>
      </c>
      <c r="AB171" t="inlineStr"/>
      <c r="AC171" t="inlineStr">
        <is>
          <t>701-710</t>
        </is>
      </c>
      <c r="AD171" t="inlineStr">
        <is>
          <t>490=</t>
        </is>
      </c>
      <c r="AE171" t="inlineStr">
        <is>
          <t>JP</t>
        </is>
      </c>
      <c r="AF171" t="inlineStr">
        <is>
          <t>Japan</t>
        </is>
      </c>
      <c r="AG171" t="inlineStr">
        <is>
          <t>L</t>
        </is>
      </c>
      <c r="AH171" t="inlineStr">
        <is>
          <t>FC</t>
        </is>
      </c>
      <c r="AI171" t="inlineStr">
        <is>
          <t>VH</t>
        </is>
      </c>
      <c r="AJ171" t="n">
        <v>4</v>
      </c>
      <c r="AK171" t="inlineStr">
        <is>
          <t>A</t>
        </is>
      </c>
      <c r="AL171" t="n">
        <v>16.8</v>
      </c>
      <c r="AM171" t="inlineStr">
        <is>
          <t>527</t>
        </is>
      </c>
      <c r="AN171" t="n">
        <v>8.4</v>
      </c>
      <c r="AO171" t="inlineStr">
        <is>
          <t>601+</t>
        </is>
      </c>
      <c r="AP171" t="n">
        <v>62.3</v>
      </c>
      <c r="AQ171" t="inlineStr">
        <is>
          <t>226</t>
        </is>
      </c>
      <c r="AR171" t="n">
        <v>10.9</v>
      </c>
      <c r="AS171" t="inlineStr">
        <is>
          <t>701+</t>
        </is>
      </c>
      <c r="AT171" t="n">
        <v>7.5</v>
      </c>
      <c r="AU171" t="inlineStr">
        <is>
          <t>701+</t>
        </is>
      </c>
      <c r="AV171" t="n">
        <v>5.2</v>
      </c>
      <c r="AW171" t="inlineStr">
        <is>
          <t>701+</t>
        </is>
      </c>
      <c r="AX171" t="n">
        <v>2.5</v>
      </c>
      <c r="AY171" t="inlineStr">
        <is>
          <t>701+</t>
        </is>
      </c>
      <c r="AZ171" t="n">
        <v>8.6</v>
      </c>
      <c r="BA171" t="inlineStr">
        <is>
          <t>701+</t>
        </is>
      </c>
      <c r="BB171" t="n">
        <v>18.8</v>
      </c>
      <c r="BC171" t="inlineStr">
        <is>
          <t>555=</t>
        </is>
      </c>
      <c r="BD171" t="inlineStr">
        <is>
          <t>-</t>
        </is>
      </c>
      <c r="BE171" t="inlineStr">
        <is>
          <t>601-800</t>
        </is>
      </c>
      <c r="BF171" t="inlineStr">
        <is>
          <t>Japan</t>
        </is>
      </c>
      <c r="BG171" t="n">
        <v>26.9</v>
      </c>
      <c r="BH171" t="inlineStr">
        <is>
          <t>21.0</t>
        </is>
      </c>
      <c r="BI171" t="n">
        <v>16.8</v>
      </c>
      <c r="BJ171" t="n">
        <v>24.8</v>
      </c>
      <c r="BK171" t="inlineStr">
        <is>
          <t>55.3</t>
        </is>
      </c>
      <c r="BL171" t="inlineStr">
        <is>
          <t>-</t>
        </is>
      </c>
      <c r="BM171" t="inlineStr">
        <is>
          <t>14,554</t>
        </is>
      </c>
      <c r="BN171" t="n">
        <v>12.3</v>
      </c>
      <c r="BO171" t="inlineStr">
        <is>
          <t>5%</t>
        </is>
      </c>
      <c r="BP171" t="inlineStr">
        <is>
          <t>37 : 63</t>
        </is>
      </c>
      <c r="BQ171" t="n">
        <v>2016</v>
      </c>
      <c r="BR171" t="inlineStr">
        <is>
          <t>301-400</t>
        </is>
      </c>
      <c r="BS171" t="inlineStr">
        <is>
          <t>10-12</t>
        </is>
      </c>
      <c r="BT171" t="inlineStr"/>
      <c r="BU171" t="n">
        <v>0</v>
      </c>
      <c r="BV171" t="n">
        <v>0</v>
      </c>
      <c r="BW171" t="n">
        <v>10</v>
      </c>
      <c r="BX171" t="n">
        <v>9.699999999999999</v>
      </c>
      <c r="BY171" t="n">
        <v>29.1</v>
      </c>
      <c r="BZ171" t="n">
        <v>16.4</v>
      </c>
      <c r="CA171" t="n">
        <v>2015</v>
      </c>
      <c r="CB171" t="inlineStr">
        <is>
          <t>QS+Times+Shanghai</t>
        </is>
      </c>
      <c r="CC171" t="n">
        <v>775.5</v>
      </c>
      <c r="CD171" t="n">
        <v>705.5</v>
      </c>
      <c r="CE171" t="n">
        <v>542</v>
      </c>
      <c r="CF171" t="n">
        <v>601</v>
      </c>
      <c r="CG171" t="n">
        <v>197</v>
      </c>
      <c r="CH171" t="n">
        <v>701</v>
      </c>
      <c r="CI171" t="n">
        <v>701</v>
      </c>
      <c r="CJ171" t="n">
        <v>701</v>
      </c>
      <c r="CK171" t="n">
        <v>701</v>
      </c>
      <c r="CL171" t="n">
        <v>701</v>
      </c>
      <c r="CM171" t="n">
        <v>695</v>
      </c>
      <c r="CN171" t="n">
        <v>705.5</v>
      </c>
      <c r="CO171" t="n">
        <v>490</v>
      </c>
      <c r="CP171" t="n">
        <v>527</v>
      </c>
      <c r="CQ171" t="n">
        <v>601</v>
      </c>
      <c r="CR171" t="n">
        <v>226</v>
      </c>
      <c r="CS171" t="n">
        <v>701</v>
      </c>
      <c r="CT171" t="n">
        <v>701</v>
      </c>
      <c r="CU171" t="n">
        <v>701</v>
      </c>
      <c r="CV171" t="n">
        <v>701</v>
      </c>
      <c r="CW171" t="n">
        <v>701</v>
      </c>
      <c r="CX171" t="n">
        <v>555</v>
      </c>
      <c r="CY171" t="n">
        <v>700.5</v>
      </c>
      <c r="CZ171" t="n">
        <v>350.5</v>
      </c>
      <c r="DA171" t="n">
        <v>11</v>
      </c>
      <c r="DB171" t="n">
        <v>22.64990068475249</v>
      </c>
      <c r="DC171" t="n">
        <v>16.13349203523087</v>
      </c>
      <c r="DD171" t="n">
        <v>12.3</v>
      </c>
      <c r="DE171" t="inlineStr">
        <is>
          <t>Times (raw ratio)</t>
        </is>
      </c>
      <c r="DF171" t="n">
        <v>5</v>
      </c>
      <c r="DG171" t="inlineStr">
        <is>
          <t>Times (raw %)</t>
        </is>
      </c>
      <c r="DH171" t="n">
        <v>16.7</v>
      </c>
      <c r="DI171" t="n">
        <v>9.596164100008195</v>
      </c>
    </row>
    <row r="172">
      <c r="A172" t="inlineStr">
        <is>
          <t>china agricultural university</t>
        </is>
      </c>
      <c r="B172" t="inlineStr">
        <is>
          <t>484</t>
        </is>
      </c>
      <c r="C172" t="inlineStr">
        <is>
          <t>534</t>
        </is>
      </c>
      <c r="D172" t="inlineStr">
        <is>
          <t>China (Mainland)</t>
        </is>
      </c>
      <c r="E172" t="inlineStr">
        <is>
          <t>Asia</t>
        </is>
      </c>
      <c r="F172" t="inlineStr">
        <is>
          <t>L</t>
        </is>
      </c>
      <c r="G172" t="inlineStr">
        <is>
          <t>FC</t>
        </is>
      </c>
      <c r="H172" t="inlineStr">
        <is>
          <t>VH</t>
        </is>
      </c>
      <c r="I172" t="inlineStr">
        <is>
          <t>A</t>
        </is>
      </c>
      <c r="J172" t="n">
        <v>8.4</v>
      </c>
      <c r="K172" t="inlineStr">
        <is>
          <t>601+</t>
        </is>
      </c>
      <c r="L172" t="n">
        <v>2.6</v>
      </c>
      <c r="M172" t="inlineStr">
        <is>
          <t>601+</t>
        </is>
      </c>
      <c r="N172" t="n">
        <v>18.9</v>
      </c>
      <c r="O172" t="inlineStr">
        <is>
          <t>701+</t>
        </is>
      </c>
      <c r="P172" t="n">
        <v>88.8</v>
      </c>
      <c r="Q172" t="inlineStr">
        <is>
          <t>79</t>
        </is>
      </c>
      <c r="R172" t="n">
        <v>3.2</v>
      </c>
      <c r="S172" t="inlineStr">
        <is>
          <t>701+</t>
        </is>
      </c>
      <c r="T172" t="n">
        <v>1.5</v>
      </c>
      <c r="U172" t="inlineStr">
        <is>
          <t>701+</t>
        </is>
      </c>
      <c r="V172" t="n">
        <v>52.2</v>
      </c>
      <c r="W172" t="inlineStr">
        <is>
          <t>701+</t>
        </is>
      </c>
      <c r="X172" t="n">
        <v>4.5</v>
      </c>
      <c r="Y172" t="inlineStr">
        <is>
          <t>701+</t>
        </is>
      </c>
      <c r="Z172" t="n">
        <v>5.8</v>
      </c>
      <c r="AA172" t="inlineStr">
        <is>
          <t>701+</t>
        </is>
      </c>
      <c r="AB172" t="n">
        <v>24.9</v>
      </c>
      <c r="AC172">
        <f>534</f>
        <v/>
      </c>
      <c r="AD172" t="inlineStr">
        <is>
          <t>591-600</t>
        </is>
      </c>
      <c r="AE172" t="inlineStr">
        <is>
          <t>CN</t>
        </is>
      </c>
      <c r="AF172" t="inlineStr">
        <is>
          <t>China (Mainland)</t>
        </is>
      </c>
      <c r="AG172" t="inlineStr">
        <is>
          <t>L</t>
        </is>
      </c>
      <c r="AH172" t="inlineStr">
        <is>
          <t>FC</t>
        </is>
      </c>
      <c r="AI172" t="inlineStr">
        <is>
          <t>VH</t>
        </is>
      </c>
      <c r="AJ172" t="n">
        <v>3</v>
      </c>
      <c r="AK172" t="inlineStr">
        <is>
          <t>A</t>
        </is>
      </c>
      <c r="AL172" t="n">
        <v>9.6</v>
      </c>
      <c r="AM172" t="inlineStr">
        <is>
          <t>601+</t>
        </is>
      </c>
      <c r="AN172" t="n">
        <v>2.1</v>
      </c>
      <c r="AO172" t="inlineStr">
        <is>
          <t>601+</t>
        </is>
      </c>
      <c r="AP172" t="n">
        <v>19.9</v>
      </c>
      <c r="AQ172" t="inlineStr">
        <is>
          <t>667</t>
        </is>
      </c>
      <c r="AR172" t="n">
        <v>78.7</v>
      </c>
      <c r="AS172" t="inlineStr">
        <is>
          <t>119</t>
        </is>
      </c>
      <c r="AT172" t="n">
        <v>3.4</v>
      </c>
      <c r="AU172" t="inlineStr">
        <is>
          <t>701+</t>
        </is>
      </c>
      <c r="AV172" t="n">
        <v>1.6</v>
      </c>
      <c r="AW172" t="inlineStr">
        <is>
          <t>701+</t>
        </is>
      </c>
      <c r="AX172" t="n">
        <v>3.3</v>
      </c>
      <c r="AY172" t="inlineStr">
        <is>
          <t>701+</t>
        </is>
      </c>
      <c r="AZ172" t="n">
        <v>6.5</v>
      </c>
      <c r="BA172" t="inlineStr">
        <is>
          <t>701+</t>
        </is>
      </c>
      <c r="BB172" t="n">
        <v>8.4</v>
      </c>
      <c r="BC172" t="inlineStr">
        <is>
          <t>695=</t>
        </is>
      </c>
      <c r="BD172" t="inlineStr">
        <is>
          <t>22.0</t>
        </is>
      </c>
      <c r="BE172" t="inlineStr">
        <is>
          <t>501-600</t>
        </is>
      </c>
      <c r="BF172" t="inlineStr">
        <is>
          <t>China</t>
        </is>
      </c>
      <c r="BG172" t="n">
        <v>35.8</v>
      </c>
      <c r="BH172" t="inlineStr">
        <is>
          <t>17.6</t>
        </is>
      </c>
      <c r="BI172" t="n">
        <v>24.9</v>
      </c>
      <c r="BJ172" t="n">
        <v>22.6</v>
      </c>
      <c r="BK172" t="inlineStr">
        <is>
          <t>52.3</t>
        </is>
      </c>
      <c r="BL172" t="inlineStr">
        <is>
          <t>-</t>
        </is>
      </c>
      <c r="BM172" t="inlineStr">
        <is>
          <t>19,342</t>
        </is>
      </c>
      <c r="BN172" t="n">
        <v>12</v>
      </c>
      <c r="BO172" t="inlineStr">
        <is>
          <t>1%</t>
        </is>
      </c>
      <c r="BP172" t="inlineStr">
        <is>
          <t>57 : 43</t>
        </is>
      </c>
      <c r="BQ172" t="n">
        <v>2016</v>
      </c>
      <c r="BR172" t="inlineStr">
        <is>
          <t>301-400</t>
        </is>
      </c>
      <c r="BS172" t="inlineStr">
        <is>
          <t>14-27</t>
        </is>
      </c>
      <c r="BT172" t="inlineStr"/>
      <c r="BU172" t="n">
        <v>0</v>
      </c>
      <c r="BV172" t="n">
        <v>0</v>
      </c>
      <c r="BW172" t="n">
        <v>0</v>
      </c>
      <c r="BX172" t="n">
        <v>13.9</v>
      </c>
      <c r="BY172" t="n">
        <v>39.7</v>
      </c>
      <c r="BZ172" t="n">
        <v>17.2</v>
      </c>
      <c r="CA172" t="n">
        <v>2015</v>
      </c>
      <c r="CB172" t="inlineStr">
        <is>
          <t>QS+Times+Shanghai</t>
        </is>
      </c>
      <c r="CC172" t="n">
        <v>484</v>
      </c>
      <c r="CD172" t="n">
        <v>534</v>
      </c>
      <c r="CE172" t="n">
        <v>601</v>
      </c>
      <c r="CF172" t="n">
        <v>601</v>
      </c>
      <c r="CG172" t="n">
        <v>701</v>
      </c>
      <c r="CH172" t="n">
        <v>79</v>
      </c>
      <c r="CI172" t="n">
        <v>701</v>
      </c>
      <c r="CJ172" t="n">
        <v>701</v>
      </c>
      <c r="CK172" t="n">
        <v>701</v>
      </c>
      <c r="CL172" t="n">
        <v>701</v>
      </c>
      <c r="CM172" t="n">
        <v>701</v>
      </c>
      <c r="CN172" t="n">
        <v>534</v>
      </c>
      <c r="CO172" t="n">
        <v>595.5</v>
      </c>
      <c r="CP172" t="n">
        <v>601</v>
      </c>
      <c r="CQ172" t="n">
        <v>601</v>
      </c>
      <c r="CR172" t="n">
        <v>667</v>
      </c>
      <c r="CS172" t="n">
        <v>119</v>
      </c>
      <c r="CT172" t="n">
        <v>701</v>
      </c>
      <c r="CU172" t="n">
        <v>701</v>
      </c>
      <c r="CV172" t="n">
        <v>701</v>
      </c>
      <c r="CW172" t="n">
        <v>701</v>
      </c>
      <c r="CX172" t="n">
        <v>695</v>
      </c>
      <c r="CY172" t="n">
        <v>550.5</v>
      </c>
      <c r="CZ172" t="n">
        <v>350.5</v>
      </c>
      <c r="DA172" t="n">
        <v>20.5</v>
      </c>
      <c r="DB172" t="n">
        <v>36.73833970582196</v>
      </c>
      <c r="DC172" t="n">
        <v>33.66083906364161</v>
      </c>
      <c r="DD172" t="n">
        <v>12</v>
      </c>
      <c r="DE172" t="inlineStr">
        <is>
          <t>Times (raw ratio)</t>
        </is>
      </c>
      <c r="DF172" t="n">
        <v>1</v>
      </c>
      <c r="DG172" t="inlineStr">
        <is>
          <t>Times (raw %)</t>
        </is>
      </c>
      <c r="DH172" t="n">
        <v>9</v>
      </c>
      <c r="DI172" t="n">
        <v>11.56885525797359</v>
      </c>
    </row>
    <row r="173">
      <c r="A173" t="inlineStr">
        <is>
          <t>china medical university</t>
        </is>
      </c>
      <c r="B173" t="inlineStr"/>
      <c r="C173" t="inlineStr"/>
      <c r="D173" t="inlineStr">
        <is>
          <t>Not Reported</t>
        </is>
      </c>
      <c r="E173" t="inlineStr">
        <is>
          <t>Not Reported</t>
        </is>
      </c>
      <c r="F173" t="inlineStr">
        <is>
          <t>Not Reported</t>
        </is>
      </c>
      <c r="G173" t="inlineStr">
        <is>
          <t>Not Reported</t>
        </is>
      </c>
      <c r="H173" t="inlineStr"/>
      <c r="I173" t="inlineStr">
        <is>
          <t>Not Reported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inlineStr">
        <is>
          <t>Not Reported</t>
        </is>
      </c>
      <c r="AI173" t="inlineStr"/>
      <c r="AJ173" t="inlineStr"/>
      <c r="AK173" t="inlineStr">
        <is>
          <t>Not Reported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>
        <is>
          <t>Not Reported</t>
        </is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>
        <is>
          <t>301-400</t>
        </is>
      </c>
      <c r="BS173" t="inlineStr">
        <is>
          <t>3-5</t>
        </is>
      </c>
      <c r="BT173" t="inlineStr"/>
      <c r="BU173" t="n">
        <v>0</v>
      </c>
      <c r="BV173" t="n">
        <v>0</v>
      </c>
      <c r="BW173" t="n">
        <v>13.6</v>
      </c>
      <c r="BX173" t="n">
        <v>2.1</v>
      </c>
      <c r="BY173" t="n">
        <v>31.3</v>
      </c>
      <c r="BZ173" t="n">
        <v>23.2</v>
      </c>
      <c r="CA173" t="n">
        <v>2015</v>
      </c>
      <c r="CB173" t="inlineStr">
        <is>
          <t>Shanghai</t>
        </is>
      </c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n">
        <v>350.5</v>
      </c>
      <c r="DA173" t="n">
        <v>4</v>
      </c>
      <c r="DB173" t="n">
        <v>23.27113062568606</v>
      </c>
      <c r="DC173" t="n">
        <v>19.74498381877023</v>
      </c>
      <c r="DD173" t="inlineStr"/>
      <c r="DE173" t="inlineStr">
        <is>
          <t>Missing</t>
        </is>
      </c>
      <c r="DF173" t="inlineStr"/>
      <c r="DG173" t="inlineStr">
        <is>
          <t>Missing</t>
        </is>
      </c>
      <c r="DH173" t="inlineStr"/>
      <c r="DI173" t="n">
        <v>9.872491909385113</v>
      </c>
    </row>
    <row r="174">
      <c r="A174" t="inlineStr">
        <is>
          <t>china medical university, taiwan</t>
        </is>
      </c>
      <c r="B174" t="inlineStr"/>
      <c r="C174" t="inlineStr"/>
      <c r="D174" t="inlineStr">
        <is>
          <t>Not Reported</t>
        </is>
      </c>
      <c r="E174" t="inlineStr">
        <is>
          <t>Not Reported</t>
        </is>
      </c>
      <c r="F174" t="inlineStr">
        <is>
          <t>Not Reported</t>
        </is>
      </c>
      <c r="G174" t="inlineStr">
        <is>
          <t>Not Reported</t>
        </is>
      </c>
      <c r="H174" t="inlineStr"/>
      <c r="I174" t="inlineStr">
        <is>
          <t>Not Reported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inlineStr">
        <is>
          <t>Not Reported</t>
        </is>
      </c>
      <c r="AI174" t="inlineStr"/>
      <c r="AJ174" t="inlineStr"/>
      <c r="AK174" t="inlineStr">
        <is>
          <t>Not Reported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401-500</t>
        </is>
      </c>
      <c r="BF174" t="inlineStr">
        <is>
          <t>Taiwan</t>
        </is>
      </c>
      <c r="BG174" t="n">
        <v>24</v>
      </c>
      <c r="BH174" t="inlineStr">
        <is>
          <t>25.7</t>
        </is>
      </c>
      <c r="BI174" t="n">
        <v>29.4</v>
      </c>
      <c r="BJ174" t="n">
        <v>45</v>
      </c>
      <c r="BK174" t="inlineStr">
        <is>
          <t>60.4</t>
        </is>
      </c>
      <c r="BL174" t="inlineStr">
        <is>
          <t>-</t>
        </is>
      </c>
      <c r="BM174" t="inlineStr">
        <is>
          <t>7,983</t>
        </is>
      </c>
      <c r="BN174" t="n">
        <v>15.4</v>
      </c>
      <c r="BO174" t="inlineStr">
        <is>
          <t>8%</t>
        </is>
      </c>
      <c r="BP174" t="inlineStr">
        <is>
          <t>53 : 47</t>
        </is>
      </c>
      <c r="BQ174" t="n">
        <v>2016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>
        <is>
          <t>Times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n">
        <v>450.5</v>
      </c>
      <c r="CZ174" t="inlineStr"/>
      <c r="DA174" t="inlineStr"/>
      <c r="DB174" t="n">
        <v>35.7398141529664</v>
      </c>
      <c r="DC174" t="n">
        <v>35.95371302666335</v>
      </c>
      <c r="DD174" t="n">
        <v>15.4</v>
      </c>
      <c r="DE174" t="inlineStr">
        <is>
          <t>Times (raw ratio)</t>
        </is>
      </c>
      <c r="DF174" t="n">
        <v>8</v>
      </c>
      <c r="DG174" t="inlineStr">
        <is>
          <t>Times (raw %)</t>
        </is>
      </c>
      <c r="DH174" t="inlineStr"/>
      <c r="DI174" t="n">
        <v>27.57544224765869</v>
      </c>
    </row>
    <row r="175">
      <c r="A175" t="inlineStr">
        <is>
          <t>china university of geosciences</t>
        </is>
      </c>
      <c r="B175" t="inlineStr">
        <is>
          <t>771-780</t>
        </is>
      </c>
      <c r="C175" t="inlineStr">
        <is>
          <t>801-850</t>
        </is>
      </c>
      <c r="D175" t="inlineStr">
        <is>
          <t>China (Mainland)</t>
        </is>
      </c>
      <c r="E175" t="inlineStr">
        <is>
          <t>Asia</t>
        </is>
      </c>
      <c r="F175" t="inlineStr">
        <is>
          <t>L</t>
        </is>
      </c>
      <c r="G175" t="inlineStr">
        <is>
          <t>FO</t>
        </is>
      </c>
      <c r="H175" t="inlineStr">
        <is>
          <t>VH</t>
        </is>
      </c>
      <c r="I175" t="inlineStr">
        <is>
          <t>A</t>
        </is>
      </c>
      <c r="J175" t="n">
        <v>5.1</v>
      </c>
      <c r="K175" t="inlineStr">
        <is>
          <t>601+</t>
        </is>
      </c>
      <c r="L175" t="n">
        <v>1.4</v>
      </c>
      <c r="M175" t="inlineStr">
        <is>
          <t>601+</t>
        </is>
      </c>
      <c r="N175" t="n">
        <v>53.6</v>
      </c>
      <c r="O175" t="inlineStr">
        <is>
          <t>284</t>
        </is>
      </c>
      <c r="P175" t="n">
        <v>31.8</v>
      </c>
      <c r="Q175" t="inlineStr">
        <is>
          <t>415</t>
        </is>
      </c>
      <c r="R175" t="n">
        <v>1.5</v>
      </c>
      <c r="S175" t="inlineStr">
        <is>
          <t>701+</t>
        </is>
      </c>
      <c r="T175" t="n">
        <v>2.7</v>
      </c>
      <c r="U175" t="inlineStr">
        <is>
          <t>701+</t>
        </is>
      </c>
      <c r="V175" t="n">
        <v>67</v>
      </c>
      <c r="W175" t="inlineStr">
        <is>
          <t>523</t>
        </is>
      </c>
      <c r="X175" t="n">
        <v>1.4</v>
      </c>
      <c r="Y175" t="inlineStr">
        <is>
          <t>701+</t>
        </is>
      </c>
      <c r="Z175" t="n">
        <v>4</v>
      </c>
      <c r="AA175" t="inlineStr">
        <is>
          <t>701+</t>
        </is>
      </c>
      <c r="AB175" t="inlineStr"/>
      <c r="AC175" t="inlineStr">
        <is>
          <t>801-850</t>
        </is>
      </c>
      <c r="AD175" t="inlineStr">
        <is>
          <t>651-700</t>
        </is>
      </c>
      <c r="AE175" t="inlineStr">
        <is>
          <t>CN</t>
        </is>
      </c>
      <c r="AF175" t="inlineStr">
        <is>
          <t>China (Mainland)</t>
        </is>
      </c>
      <c r="AG175" t="inlineStr">
        <is>
          <t>L</t>
        </is>
      </c>
      <c r="AH175" t="inlineStr">
        <is>
          <t>FO</t>
        </is>
      </c>
      <c r="AI175" t="inlineStr">
        <is>
          <t>VH</t>
        </is>
      </c>
      <c r="AJ175" t="n">
        <v>3</v>
      </c>
      <c r="AK175" t="inlineStr">
        <is>
          <t>A</t>
        </is>
      </c>
      <c r="AL175" t="n">
        <v>5.3</v>
      </c>
      <c r="AM175" t="inlineStr">
        <is>
          <t>601+</t>
        </is>
      </c>
      <c r="AN175" t="n">
        <v>1.4</v>
      </c>
      <c r="AO175" t="inlineStr">
        <is>
          <t>601+</t>
        </is>
      </c>
      <c r="AP175" t="n">
        <v>55.9</v>
      </c>
      <c r="AQ175" t="inlineStr">
        <is>
          <t>267</t>
        </is>
      </c>
      <c r="AR175" t="n">
        <v>25.3</v>
      </c>
      <c r="AS175" t="inlineStr">
        <is>
          <t>480</t>
        </is>
      </c>
      <c r="AT175" t="n">
        <v>1.6</v>
      </c>
      <c r="AU175" t="inlineStr">
        <is>
          <t>701+</t>
        </is>
      </c>
      <c r="AV175" t="n">
        <v>2.9</v>
      </c>
      <c r="AW175" t="inlineStr">
        <is>
          <t>701+</t>
        </is>
      </c>
      <c r="AX175" t="n">
        <v>26.1</v>
      </c>
      <c r="AY175" t="inlineStr">
        <is>
          <t>491</t>
        </is>
      </c>
      <c r="AZ175" t="n">
        <v>5.3</v>
      </c>
      <c r="BA175" t="inlineStr">
        <is>
          <t>701+</t>
        </is>
      </c>
      <c r="BB175" t="n">
        <v>7</v>
      </c>
      <c r="BC175" t="inlineStr">
        <is>
          <t>701+</t>
        </is>
      </c>
      <c r="BD175" t="inlineStr">
        <is>
          <t>-</t>
        </is>
      </c>
      <c r="BE175" t="inlineStr"/>
      <c r="BF175" t="inlineStr">
        <is>
          <t>Not Reported</t>
        </is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>
        <is>
          <t>QS</t>
        </is>
      </c>
      <c r="CC175" t="n">
        <v>775.5</v>
      </c>
      <c r="CD175" t="n">
        <v>825.5</v>
      </c>
      <c r="CE175" t="n">
        <v>601</v>
      </c>
      <c r="CF175" t="n">
        <v>601</v>
      </c>
      <c r="CG175" t="n">
        <v>284</v>
      </c>
      <c r="CH175" t="n">
        <v>415</v>
      </c>
      <c r="CI175" t="n">
        <v>701</v>
      </c>
      <c r="CJ175" t="n">
        <v>701</v>
      </c>
      <c r="CK175" t="n">
        <v>523</v>
      </c>
      <c r="CL175" t="n">
        <v>701</v>
      </c>
      <c r="CM175" t="n">
        <v>701</v>
      </c>
      <c r="CN175" t="n">
        <v>825.5</v>
      </c>
      <c r="CO175" t="n">
        <v>675.5</v>
      </c>
      <c r="CP175" t="n">
        <v>601</v>
      </c>
      <c r="CQ175" t="n">
        <v>601</v>
      </c>
      <c r="CR175" t="n">
        <v>267</v>
      </c>
      <c r="CS175" t="n">
        <v>480</v>
      </c>
      <c r="CT175" t="n">
        <v>701</v>
      </c>
      <c r="CU175" t="n">
        <v>701</v>
      </c>
      <c r="CV175" t="n">
        <v>491</v>
      </c>
      <c r="CW175" t="n">
        <v>701</v>
      </c>
      <c r="CX175" t="n">
        <v>701</v>
      </c>
      <c r="CY175" t="inlineStr"/>
      <c r="CZ175" t="inlineStr"/>
      <c r="DA175" t="inlineStr"/>
      <c r="DB175" t="n">
        <v>44.67857142857142</v>
      </c>
      <c r="DC175" t="n">
        <v>31.8</v>
      </c>
      <c r="DD175" t="inlineStr"/>
      <c r="DE175" t="inlineStr">
        <is>
          <t>QS (score, not ratio)</t>
        </is>
      </c>
      <c r="DF175" t="inlineStr"/>
      <c r="DG175" t="inlineStr">
        <is>
          <t>QS (score, not %)</t>
        </is>
      </c>
      <c r="DH175" t="n">
        <v>5.199999999999999</v>
      </c>
      <c r="DI175" t="inlineStr"/>
    </row>
    <row r="176">
      <c r="A176" t="inlineStr">
        <is>
          <t>china university of geosciences (wuhan)</t>
        </is>
      </c>
      <c r="B176" t="inlineStr"/>
      <c r="C176" t="inlineStr"/>
      <c r="D176" t="inlineStr">
        <is>
          <t>Not Reported</t>
        </is>
      </c>
      <c r="E176" t="inlineStr">
        <is>
          <t>Not Reported</t>
        </is>
      </c>
      <c r="F176" t="inlineStr">
        <is>
          <t>Not Reported</t>
        </is>
      </c>
      <c r="G176" t="inlineStr">
        <is>
          <t>Not Reported</t>
        </is>
      </c>
      <c r="H176" t="inlineStr"/>
      <c r="I176" t="inlineStr">
        <is>
          <t>Not Reported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Not Reported</t>
        </is>
      </c>
      <c r="AF176" t="inlineStr">
        <is>
          <t>Not Reported</t>
        </is>
      </c>
      <c r="AG176" t="inlineStr">
        <is>
          <t>Not Reported</t>
        </is>
      </c>
      <c r="AH176" t="inlineStr">
        <is>
          <t>Not Reported</t>
        </is>
      </c>
      <c r="AI176" t="inlineStr"/>
      <c r="AJ176" t="inlineStr"/>
      <c r="AK176" t="inlineStr">
        <is>
          <t>Not Reported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601-800</t>
        </is>
      </c>
      <c r="BF176" t="inlineStr">
        <is>
          <t>China</t>
        </is>
      </c>
      <c r="BG176" t="n">
        <v>21.1</v>
      </c>
      <c r="BH176" t="inlineStr">
        <is>
          <t>16.1</t>
        </is>
      </c>
      <c r="BI176" t="n">
        <v>21.4</v>
      </c>
      <c r="BJ176" t="n">
        <v>21.5</v>
      </c>
      <c r="BK176" t="inlineStr">
        <is>
          <t>64.5</t>
        </is>
      </c>
      <c r="BL176" t="inlineStr">
        <is>
          <t>-</t>
        </is>
      </c>
      <c r="BM176" t="inlineStr">
        <is>
          <t>29,483</t>
        </is>
      </c>
      <c r="BN176" t="n">
        <v>20.7</v>
      </c>
      <c r="BO176" t="inlineStr">
        <is>
          <t>3%</t>
        </is>
      </c>
      <c r="BP176" t="inlineStr"/>
      <c r="BQ176" t="n">
        <v>2016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>
        <is>
          <t>Times</t>
        </is>
      </c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n">
        <v>700.5</v>
      </c>
      <c r="CZ176" t="inlineStr"/>
      <c r="DA176" t="inlineStr"/>
      <c r="DB176" t="n">
        <v>0</v>
      </c>
      <c r="DC176" t="n">
        <v>19.89866957074909</v>
      </c>
      <c r="DD176" t="n">
        <v>20.7</v>
      </c>
      <c r="DE176" t="inlineStr">
        <is>
          <t>Times (raw ratio)</t>
        </is>
      </c>
      <c r="DF176" t="n">
        <v>3</v>
      </c>
      <c r="DG176" t="inlineStr">
        <is>
          <t>Times (raw %)</t>
        </is>
      </c>
      <c r="DH176" t="inlineStr"/>
      <c r="DI176" t="n">
        <v>19.25078043704475</v>
      </c>
    </row>
    <row r="177">
      <c r="A177" t="inlineStr">
        <is>
          <t>china university of mining and technology</t>
        </is>
      </c>
      <c r="B177" t="inlineStr">
        <is>
          <t>681-690</t>
        </is>
      </c>
      <c r="C177" t="inlineStr">
        <is>
          <t>781-790</t>
        </is>
      </c>
      <c r="D177" t="inlineStr">
        <is>
          <t>China (Mainland)</t>
        </is>
      </c>
      <c r="E177" t="inlineStr">
        <is>
          <t>Asia</t>
        </is>
      </c>
      <c r="F177" t="inlineStr">
        <is>
          <t>L</t>
        </is>
      </c>
      <c r="G177" t="inlineStr">
        <is>
          <t>CO</t>
        </is>
      </c>
      <c r="H177" t="inlineStr">
        <is>
          <t>VH</t>
        </is>
      </c>
      <c r="I177" t="inlineStr">
        <is>
          <t>A</t>
        </is>
      </c>
      <c r="J177" t="n">
        <v>3.5</v>
      </c>
      <c r="K177" t="inlineStr">
        <is>
          <t>601+</t>
        </is>
      </c>
      <c r="L177" t="n">
        <v>1.6</v>
      </c>
      <c r="M177" t="inlineStr">
        <is>
          <t>601+</t>
        </is>
      </c>
      <c r="N177" t="n">
        <v>14.1</v>
      </c>
      <c r="O177" t="inlineStr">
        <is>
          <t>701+</t>
        </is>
      </c>
      <c r="P177" t="n">
        <v>68.5</v>
      </c>
      <c r="Q177" t="inlineStr">
        <is>
          <t>159</t>
        </is>
      </c>
      <c r="R177" t="inlineStr"/>
      <c r="S177" t="inlineStr"/>
      <c r="T177" t="inlineStr"/>
      <c r="U177" t="inlineStr"/>
      <c r="V177" t="n">
        <v>52.4</v>
      </c>
      <c r="W177" t="inlineStr">
        <is>
          <t>701+</t>
        </is>
      </c>
      <c r="X177" t="n">
        <v>10.1</v>
      </c>
      <c r="Y177" t="inlineStr">
        <is>
          <t>701+</t>
        </is>
      </c>
      <c r="Z177" t="n">
        <v>2.8</v>
      </c>
      <c r="AA177" t="inlineStr">
        <is>
          <t>701+</t>
        </is>
      </c>
      <c r="AB177" t="inlineStr"/>
      <c r="AC177" t="inlineStr">
        <is>
          <t>781-790</t>
        </is>
      </c>
      <c r="AD177" t="inlineStr">
        <is>
          <t>801-1000</t>
        </is>
      </c>
      <c r="AE177" t="inlineStr">
        <is>
          <t>CN</t>
        </is>
      </c>
      <c r="AF177" t="inlineStr">
        <is>
          <t>China (Mainland)</t>
        </is>
      </c>
      <c r="AG177" t="inlineStr">
        <is>
          <t>L</t>
        </is>
      </c>
      <c r="AH177" t="inlineStr">
        <is>
          <t>CO</t>
        </is>
      </c>
      <c r="AI177" t="inlineStr">
        <is>
          <t>VH</t>
        </is>
      </c>
      <c r="AJ177" t="n">
        <v>3</v>
      </c>
      <c r="AK177" t="inlineStr">
        <is>
          <t>A</t>
        </is>
      </c>
      <c r="AL177" t="n">
        <v>3.7</v>
      </c>
      <c r="AM177" t="inlineStr">
        <is>
          <t>601+</t>
        </is>
      </c>
      <c r="AN177" t="n">
        <v>1.6</v>
      </c>
      <c r="AO177" t="inlineStr">
        <is>
          <t>601+</t>
        </is>
      </c>
      <c r="AP177" t="n">
        <v>9.5</v>
      </c>
      <c r="AQ177" t="inlineStr">
        <is>
          <t>701+</t>
        </is>
      </c>
      <c r="AR177" t="n">
        <v>60.5</v>
      </c>
      <c r="AS177" t="inlineStr">
        <is>
          <t>202</t>
        </is>
      </c>
      <c r="AT177" t="inlineStr"/>
      <c r="AU177" t="inlineStr"/>
      <c r="AV177" t="inlineStr"/>
      <c r="AW177" t="inlineStr"/>
      <c r="AX177" t="n">
        <v>2.9</v>
      </c>
      <c r="AY177" t="inlineStr">
        <is>
          <t>701+</t>
        </is>
      </c>
      <c r="AZ177" t="n">
        <v>9</v>
      </c>
      <c r="BA177" t="inlineStr">
        <is>
          <t>701+</t>
        </is>
      </c>
      <c r="BB177" t="n">
        <v>3</v>
      </c>
      <c r="BC177" t="inlineStr">
        <is>
          <t>701+</t>
        </is>
      </c>
      <c r="BD177" t="inlineStr">
        <is>
          <t>-</t>
        </is>
      </c>
      <c r="BE177" t="inlineStr"/>
      <c r="BF177" t="inlineStr">
        <is>
          <t>Not Reported</t>
        </is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>
        <is>
          <t>QS</t>
        </is>
      </c>
      <c r="CC177" t="n">
        <v>685.5</v>
      </c>
      <c r="CD177" t="n">
        <v>785.5</v>
      </c>
      <c r="CE177" t="n">
        <v>601</v>
      </c>
      <c r="CF177" t="n">
        <v>601</v>
      </c>
      <c r="CG177" t="n">
        <v>701</v>
      </c>
      <c r="CH177" t="n">
        <v>159</v>
      </c>
      <c r="CI177" t="inlineStr"/>
      <c r="CJ177" t="inlineStr"/>
      <c r="CK177" t="n">
        <v>701</v>
      </c>
      <c r="CL177" t="n">
        <v>701</v>
      </c>
      <c r="CM177" t="n">
        <v>701</v>
      </c>
      <c r="CN177" t="n">
        <v>785.5</v>
      </c>
      <c r="CO177" t="n">
        <v>900.5</v>
      </c>
      <c r="CP177" t="n">
        <v>601</v>
      </c>
      <c r="CQ177" t="n">
        <v>601</v>
      </c>
      <c r="CR177" t="n">
        <v>701</v>
      </c>
      <c r="CS177" t="n">
        <v>202</v>
      </c>
      <c r="CT177" t="inlineStr"/>
      <c r="CU177" t="inlineStr"/>
      <c r="CV177" t="n">
        <v>701</v>
      </c>
      <c r="CW177" t="n">
        <v>701</v>
      </c>
      <c r="CX177" t="n">
        <v>701</v>
      </c>
      <c r="CY177" t="inlineStr"/>
      <c r="CZ177" t="inlineStr"/>
      <c r="DA177" t="inlineStr"/>
      <c r="DB177" t="n">
        <v>51.10714285714285</v>
      </c>
      <c r="DC177" t="n">
        <v>68.5</v>
      </c>
      <c r="DD177" t="inlineStr"/>
      <c r="DE177" t="inlineStr">
        <is>
          <t>QS (score, not ratio)</t>
        </is>
      </c>
      <c r="DF177" t="inlineStr"/>
      <c r="DG177" t="inlineStr">
        <is>
          <t>Missing</t>
        </is>
      </c>
      <c r="DH177" t="n">
        <v>3.6</v>
      </c>
      <c r="DI177" t="inlineStr"/>
    </row>
    <row r="178">
      <c r="A178" t="inlineStr">
        <is>
          <t>china university of petroleum</t>
        </is>
      </c>
      <c r="B178" t="inlineStr">
        <is>
          <t>631-640</t>
        </is>
      </c>
      <c r="C178" t="inlineStr">
        <is>
          <t>711-720</t>
        </is>
      </c>
      <c r="D178" t="inlineStr">
        <is>
          <t>China (Mainland)</t>
        </is>
      </c>
      <c r="E178" t="inlineStr">
        <is>
          <t>Asia</t>
        </is>
      </c>
      <c r="F178" t="inlineStr">
        <is>
          <t>L</t>
        </is>
      </c>
      <c r="G178" t="inlineStr">
        <is>
          <t>CO</t>
        </is>
      </c>
      <c r="H178" t="inlineStr">
        <is>
          <t>VH</t>
        </is>
      </c>
      <c r="I178" t="inlineStr">
        <is>
          <t>A</t>
        </is>
      </c>
      <c r="J178" t="n">
        <v>3.4</v>
      </c>
      <c r="K178" t="inlineStr">
        <is>
          <t>601+</t>
        </is>
      </c>
      <c r="L178" t="n">
        <v>1.7</v>
      </c>
      <c r="M178" t="inlineStr">
        <is>
          <t>601+</t>
        </is>
      </c>
      <c r="N178" t="n">
        <v>8.6</v>
      </c>
      <c r="O178" t="inlineStr">
        <is>
          <t>701+</t>
        </is>
      </c>
      <c r="P178" t="n">
        <v>79.7</v>
      </c>
      <c r="Q178" t="inlineStr">
        <is>
          <t>109</t>
        </is>
      </c>
      <c r="R178" t="n">
        <v>1.7</v>
      </c>
      <c r="S178" t="inlineStr">
        <is>
          <t>701+</t>
        </is>
      </c>
      <c r="T178" t="n">
        <v>2.8</v>
      </c>
      <c r="U178" t="inlineStr">
        <is>
          <t>701+</t>
        </is>
      </c>
      <c r="V178" t="n">
        <v>24.1</v>
      </c>
      <c r="W178" t="inlineStr">
        <is>
          <t>701+</t>
        </is>
      </c>
      <c r="X178" t="n">
        <v>21.1</v>
      </c>
      <c r="Y178" t="inlineStr">
        <is>
          <t>543</t>
        </is>
      </c>
      <c r="Z178" t="n">
        <v>1.5</v>
      </c>
      <c r="AA178" t="inlineStr">
        <is>
          <t>701+</t>
        </is>
      </c>
      <c r="AB178" t="inlineStr"/>
      <c r="AC178" t="inlineStr">
        <is>
          <t>711-720</t>
        </is>
      </c>
      <c r="AD178" t="inlineStr">
        <is>
          <t>541-550</t>
        </is>
      </c>
      <c r="AE178" t="inlineStr">
        <is>
          <t>CN</t>
        </is>
      </c>
      <c r="AF178" t="inlineStr">
        <is>
          <t>China (Mainland)</t>
        </is>
      </c>
      <c r="AG178" t="inlineStr">
        <is>
          <t>L</t>
        </is>
      </c>
      <c r="AH178" t="inlineStr">
        <is>
          <t>CO</t>
        </is>
      </c>
      <c r="AI178" t="inlineStr">
        <is>
          <t>VH</t>
        </is>
      </c>
      <c r="AJ178" t="n">
        <v>3</v>
      </c>
      <c r="AK178" t="inlineStr">
        <is>
          <t>A</t>
        </is>
      </c>
      <c r="AL178" t="n">
        <v>3.8</v>
      </c>
      <c r="AM178" t="inlineStr">
        <is>
          <t>601+</t>
        </is>
      </c>
      <c r="AN178" t="n">
        <v>1.5</v>
      </c>
      <c r="AO178" t="inlineStr">
        <is>
          <t>601+</t>
        </is>
      </c>
      <c r="AP178" t="n">
        <v>9.800000000000001</v>
      </c>
      <c r="AQ178" t="inlineStr">
        <is>
          <t>701+</t>
        </is>
      </c>
      <c r="AR178" t="n">
        <v>64.8</v>
      </c>
      <c r="AS178" t="inlineStr">
        <is>
          <t>178</t>
        </is>
      </c>
      <c r="AT178" t="n">
        <v>1.5</v>
      </c>
      <c r="AU178" t="inlineStr">
        <is>
          <t>701+</t>
        </is>
      </c>
      <c r="AV178" t="n">
        <v>3.2</v>
      </c>
      <c r="AW178" t="inlineStr">
        <is>
          <t>701+</t>
        </is>
      </c>
      <c r="AX178" t="n">
        <v>1.2</v>
      </c>
      <c r="AY178" t="inlineStr">
        <is>
          <t>701+</t>
        </is>
      </c>
      <c r="AZ178" t="n">
        <v>17.1</v>
      </c>
      <c r="BA178" t="inlineStr">
        <is>
          <t>493</t>
        </is>
      </c>
      <c r="BB178" t="n">
        <v>2.5</v>
      </c>
      <c r="BC178" t="inlineStr">
        <is>
          <t>701+</t>
        </is>
      </c>
      <c r="BD178" t="inlineStr">
        <is>
          <t>-</t>
        </is>
      </c>
      <c r="BE178" t="inlineStr"/>
      <c r="BF178" t="inlineStr">
        <is>
          <t>Not Reported</t>
        </is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>
        <is>
          <t>QS</t>
        </is>
      </c>
      <c r="CC178" t="n">
        <v>635.5</v>
      </c>
      <c r="CD178" t="n">
        <v>715.5</v>
      </c>
      <c r="CE178" t="n">
        <v>601</v>
      </c>
      <c r="CF178" t="n">
        <v>601</v>
      </c>
      <c r="CG178" t="n">
        <v>701</v>
      </c>
      <c r="CH178" t="n">
        <v>109</v>
      </c>
      <c r="CI178" t="n">
        <v>701</v>
      </c>
      <c r="CJ178" t="n">
        <v>701</v>
      </c>
      <c r="CK178" t="n">
        <v>701</v>
      </c>
      <c r="CL178" t="n">
        <v>543</v>
      </c>
      <c r="CM178" t="n">
        <v>701</v>
      </c>
      <c r="CN178" t="n">
        <v>715.5</v>
      </c>
      <c r="CO178" t="n">
        <v>545.5</v>
      </c>
      <c r="CP178" t="n">
        <v>601</v>
      </c>
      <c r="CQ178" t="n">
        <v>601</v>
      </c>
      <c r="CR178" t="n">
        <v>701</v>
      </c>
      <c r="CS178" t="n">
        <v>178</v>
      </c>
      <c r="CT178" t="n">
        <v>701</v>
      </c>
      <c r="CU178" t="n">
        <v>701</v>
      </c>
      <c r="CV178" t="n">
        <v>701</v>
      </c>
      <c r="CW178" t="n">
        <v>493</v>
      </c>
      <c r="CX178" t="n">
        <v>701</v>
      </c>
      <c r="CY178" t="inlineStr"/>
      <c r="CZ178" t="inlineStr"/>
      <c r="DA178" t="inlineStr"/>
      <c r="DB178" t="n">
        <v>54.67857142857142</v>
      </c>
      <c r="DC178" t="n">
        <v>79.7</v>
      </c>
      <c r="DD178" t="inlineStr"/>
      <c r="DE178" t="inlineStr">
        <is>
          <t>QS (score, not ratio)</t>
        </is>
      </c>
      <c r="DF178" t="inlineStr"/>
      <c r="DG178" t="inlineStr">
        <is>
          <t>QS (score, not %)</t>
        </is>
      </c>
      <c r="DH178" t="n">
        <v>3.6</v>
      </c>
      <c r="DI178" t="inlineStr"/>
    </row>
    <row r="179">
      <c r="A179" t="inlineStr">
        <is>
          <t>china university of petroleum (beijing)</t>
        </is>
      </c>
      <c r="B179" t="inlineStr"/>
      <c r="C179" t="inlineStr"/>
      <c r="D179" t="inlineStr">
        <is>
          <t>Not Reported</t>
        </is>
      </c>
      <c r="E179" t="inlineStr">
        <is>
          <t>Not Reported</t>
        </is>
      </c>
      <c r="F179" t="inlineStr">
        <is>
          <t>Not Reported</t>
        </is>
      </c>
      <c r="G179" t="inlineStr">
        <is>
          <t>Not Reported</t>
        </is>
      </c>
      <c r="H179" t="inlineStr"/>
      <c r="I179" t="inlineStr">
        <is>
          <t>Not Reported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Not Reported</t>
        </is>
      </c>
      <c r="AF179" t="inlineStr">
        <is>
          <t>Not Reported</t>
        </is>
      </c>
      <c r="AG179" t="inlineStr">
        <is>
          <t>Not Reported</t>
        </is>
      </c>
      <c r="AH179" t="inlineStr">
        <is>
          <t>Not Reported</t>
        </is>
      </c>
      <c r="AI179" t="inlineStr"/>
      <c r="AJ179" t="inlineStr"/>
      <c r="AK179" t="inlineStr">
        <is>
          <t>Not Reported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601-800</t>
        </is>
      </c>
      <c r="BF179" t="inlineStr">
        <is>
          <t>China</t>
        </is>
      </c>
      <c r="BG179" t="n">
        <v>23.6</v>
      </c>
      <c r="BH179" t="inlineStr">
        <is>
          <t>15.9</t>
        </is>
      </c>
      <c r="BI179" t="n">
        <v>26.6</v>
      </c>
      <c r="BJ179" t="n">
        <v>4</v>
      </c>
      <c r="BK179" t="inlineStr">
        <is>
          <t>100.0</t>
        </is>
      </c>
      <c r="BL179" t="inlineStr">
        <is>
          <t>-</t>
        </is>
      </c>
      <c r="BM179" t="inlineStr">
        <is>
          <t>14,579</t>
        </is>
      </c>
      <c r="BN179" t="n">
        <v>19.4</v>
      </c>
      <c r="BO179" t="inlineStr">
        <is>
          <t>6%</t>
        </is>
      </c>
      <c r="BP179" t="inlineStr"/>
      <c r="BQ179" t="n">
        <v>2016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>
        <is>
          <t>Times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n">
        <v>700.5</v>
      </c>
      <c r="CZ179" t="inlineStr"/>
      <c r="DA179" t="inlineStr"/>
      <c r="DB179" t="n">
        <v>0</v>
      </c>
      <c r="DC179" t="n">
        <v>13.7479093555549</v>
      </c>
      <c r="DD179" t="n">
        <v>19.4</v>
      </c>
      <c r="DE179" t="inlineStr">
        <is>
          <t>Times (raw ratio)</t>
        </is>
      </c>
      <c r="DF179" t="n">
        <v>6</v>
      </c>
      <c r="DG179" t="inlineStr">
        <is>
          <t>Times (raw %)</t>
        </is>
      </c>
      <c r="DH179" t="inlineStr"/>
      <c r="DI179" t="n">
        <v>24.66181061394381</v>
      </c>
    </row>
    <row r="180">
      <c r="A180" t="inlineStr">
        <is>
          <t>china university of political science and law</t>
        </is>
      </c>
      <c r="B180" t="inlineStr">
        <is>
          <t>1201-1400</t>
        </is>
      </c>
      <c r="C180" t="inlineStr">
        <is>
          <t>1201-1400</t>
        </is>
      </c>
      <c r="D180" t="inlineStr">
        <is>
          <t>China (Mainland)</t>
        </is>
      </c>
      <c r="E180" t="inlineStr">
        <is>
          <t>Asia</t>
        </is>
      </c>
      <c r="F180" t="inlineStr">
        <is>
          <t>L</t>
        </is>
      </c>
      <c r="G180" t="inlineStr">
        <is>
          <t>FO</t>
        </is>
      </c>
      <c r="H180" t="inlineStr">
        <is>
          <t>MD</t>
        </is>
      </c>
      <c r="I180" t="inlineStr">
        <is>
          <t>A</t>
        </is>
      </c>
      <c r="J180" t="n">
        <v>2.7</v>
      </c>
      <c r="K180" t="inlineStr">
        <is>
          <t>601+</t>
        </is>
      </c>
      <c r="L180" t="n">
        <v>37.6</v>
      </c>
      <c r="M180" t="inlineStr">
        <is>
          <t>251</t>
        </is>
      </c>
      <c r="N180" t="n">
        <v>8</v>
      </c>
      <c r="O180" t="inlineStr">
        <is>
          <t>701+</t>
        </is>
      </c>
      <c r="P180" t="n">
        <v>1.2</v>
      </c>
      <c r="Q180" t="inlineStr">
        <is>
          <t>701+</t>
        </is>
      </c>
      <c r="R180" t="n">
        <v>3.7</v>
      </c>
      <c r="S180" t="inlineStr">
        <is>
          <t>701+</t>
        </is>
      </c>
      <c r="T180" t="n">
        <v>1.5</v>
      </c>
      <c r="U180" t="inlineStr">
        <is>
          <t>701+</t>
        </is>
      </c>
      <c r="V180" t="n">
        <v>6.1</v>
      </c>
      <c r="W180" t="inlineStr">
        <is>
          <t>701+</t>
        </is>
      </c>
      <c r="X180" t="n">
        <v>5.8</v>
      </c>
      <c r="Y180" t="inlineStr">
        <is>
          <t>701+</t>
        </is>
      </c>
      <c r="Z180" t="n">
        <v>1</v>
      </c>
      <c r="AA180" t="inlineStr">
        <is>
          <t>701+</t>
        </is>
      </c>
      <c r="AB180" t="inlineStr"/>
      <c r="AC180" t="inlineStr">
        <is>
          <t>1201-1400</t>
        </is>
      </c>
      <c r="AD180" t="inlineStr">
        <is>
          <t>1201-1400</t>
        </is>
      </c>
      <c r="AE180" t="inlineStr">
        <is>
          <t>CN</t>
        </is>
      </c>
      <c r="AF180" t="inlineStr">
        <is>
          <t>China (Mainland)</t>
        </is>
      </c>
      <c r="AG180" t="inlineStr">
        <is>
          <t>L</t>
        </is>
      </c>
      <c r="AH180" t="inlineStr">
        <is>
          <t>FO</t>
        </is>
      </c>
      <c r="AI180" t="inlineStr">
        <is>
          <t>MD</t>
        </is>
      </c>
      <c r="AJ180" t="n">
        <v>3</v>
      </c>
      <c r="AK180" t="inlineStr">
        <is>
          <t>A</t>
        </is>
      </c>
      <c r="AL180" t="n">
        <v>3.7</v>
      </c>
      <c r="AM180" t="inlineStr">
        <is>
          <t>601+</t>
        </is>
      </c>
      <c r="AN180" t="n">
        <v>27.6</v>
      </c>
      <c r="AO180" t="inlineStr">
        <is>
          <t>351</t>
        </is>
      </c>
      <c r="AP180" t="n">
        <v>9.1</v>
      </c>
      <c r="AQ180" t="inlineStr">
        <is>
          <t>701+</t>
        </is>
      </c>
      <c r="AR180" t="n">
        <v>1.2</v>
      </c>
      <c r="AS180" t="inlineStr">
        <is>
          <t>701+</t>
        </is>
      </c>
      <c r="AT180" t="n">
        <v>4</v>
      </c>
      <c r="AU180" t="inlineStr">
        <is>
          <t>701+</t>
        </is>
      </c>
      <c r="AV180" t="n">
        <v>1.5</v>
      </c>
      <c r="AW180" t="inlineStr">
        <is>
          <t>701+</t>
        </is>
      </c>
      <c r="AX180" t="n">
        <v>1</v>
      </c>
      <c r="AY180" t="inlineStr">
        <is>
          <t>701+</t>
        </is>
      </c>
      <c r="AZ180" t="n">
        <v>9.199999999999999</v>
      </c>
      <c r="BA180" t="inlineStr">
        <is>
          <t>701+</t>
        </is>
      </c>
      <c r="BB180" t="n">
        <v>1</v>
      </c>
      <c r="BC180" t="inlineStr">
        <is>
          <t>701+</t>
        </is>
      </c>
      <c r="BD180" t="inlineStr">
        <is>
          <t>-</t>
        </is>
      </c>
      <c r="BE180" t="inlineStr"/>
      <c r="BF180" t="inlineStr">
        <is>
          <t>Not Reported</t>
        </is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>
        <is>
          <t>QS</t>
        </is>
      </c>
      <c r="CC180" t="n">
        <v>1300.5</v>
      </c>
      <c r="CD180" t="n">
        <v>1300.5</v>
      </c>
      <c r="CE180" t="n">
        <v>601</v>
      </c>
      <c r="CF180" t="n">
        <v>251</v>
      </c>
      <c r="CG180" t="n">
        <v>701</v>
      </c>
      <c r="CH180" t="n">
        <v>701</v>
      </c>
      <c r="CI180" t="n">
        <v>701</v>
      </c>
      <c r="CJ180" t="n">
        <v>701</v>
      </c>
      <c r="CK180" t="n">
        <v>701</v>
      </c>
      <c r="CL180" t="n">
        <v>701</v>
      </c>
      <c r="CM180" t="n">
        <v>701</v>
      </c>
      <c r="CN180" t="n">
        <v>1300.5</v>
      </c>
      <c r="CO180" t="n">
        <v>1300.5</v>
      </c>
      <c r="CP180" t="n">
        <v>601</v>
      </c>
      <c r="CQ180" t="n">
        <v>351</v>
      </c>
      <c r="CR180" t="n">
        <v>701</v>
      </c>
      <c r="CS180" t="n">
        <v>701</v>
      </c>
      <c r="CT180" t="n">
        <v>701</v>
      </c>
      <c r="CU180" t="n">
        <v>701</v>
      </c>
      <c r="CV180" t="n">
        <v>701</v>
      </c>
      <c r="CW180" t="n">
        <v>701</v>
      </c>
      <c r="CX180" t="n">
        <v>701</v>
      </c>
      <c r="CY180" t="inlineStr"/>
      <c r="CZ180" t="inlineStr"/>
      <c r="DA180" t="inlineStr"/>
      <c r="DB180" t="n">
        <v>7.178571428571416</v>
      </c>
      <c r="DC180" t="n">
        <v>1.2</v>
      </c>
      <c r="DD180" t="inlineStr"/>
      <c r="DE180" t="inlineStr">
        <is>
          <t>QS (score, not ratio)</t>
        </is>
      </c>
      <c r="DF180" t="inlineStr"/>
      <c r="DG180" t="inlineStr">
        <is>
          <t>QS (score, not %)</t>
        </is>
      </c>
      <c r="DH180" t="n">
        <v>3.2</v>
      </c>
      <c r="DI180" t="inlineStr"/>
    </row>
    <row r="181">
      <c r="A181" t="inlineStr">
        <is>
          <t>chinese university of hong kong</t>
        </is>
      </c>
      <c r="B181" t="inlineStr"/>
      <c r="C181" t="inlineStr"/>
      <c r="D181" t="inlineStr">
        <is>
          <t>Not Reported</t>
        </is>
      </c>
      <c r="E181" t="inlineStr">
        <is>
          <t>Not Reported</t>
        </is>
      </c>
      <c r="F181" t="inlineStr">
        <is>
          <t>Not Reported</t>
        </is>
      </c>
      <c r="G181" t="inlineStr">
        <is>
          <t>Not Reported</t>
        </is>
      </c>
      <c r="H181" t="inlineStr"/>
      <c r="I181" t="inlineStr">
        <is>
          <t>Not Reported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Not Reported</t>
        </is>
      </c>
      <c r="AF181" t="inlineStr">
        <is>
          <t>Not Reported</t>
        </is>
      </c>
      <c r="AG181" t="inlineStr">
        <is>
          <t>Not Reported</t>
        </is>
      </c>
      <c r="AH181" t="inlineStr">
        <is>
          <t>Not Reported</t>
        </is>
      </c>
      <c r="AI181" t="inlineStr"/>
      <c r="AJ181" t="inlineStr"/>
      <c r="AK181" t="inlineStr">
        <is>
          <t>Not Reported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>
        <f>138</f>
        <v/>
      </c>
      <c r="BF181" t="inlineStr">
        <is>
          <t>Hong Kong</t>
        </is>
      </c>
      <c r="BG181" t="n">
        <v>41.5</v>
      </c>
      <c r="BH181" t="inlineStr">
        <is>
          <t>81.1</t>
        </is>
      </c>
      <c r="BI181" t="n">
        <v>48.5</v>
      </c>
      <c r="BJ181" t="n">
        <v>68.40000000000001</v>
      </c>
      <c r="BK181" t="inlineStr">
        <is>
          <t>37.5</t>
        </is>
      </c>
      <c r="BL181" t="inlineStr">
        <is>
          <t>54.5</t>
        </is>
      </c>
      <c r="BM181" t="inlineStr">
        <is>
          <t>17,916</t>
        </is>
      </c>
      <c r="BN181" t="n">
        <v>10.2</v>
      </c>
      <c r="BO181" t="inlineStr">
        <is>
          <t>22%</t>
        </is>
      </c>
      <c r="BP181" t="inlineStr">
        <is>
          <t>53 : 47</t>
        </is>
      </c>
      <c r="BQ181" t="n">
        <v>2016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>
        <is>
          <t>Times</t>
        </is>
      </c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n">
        <v>138</v>
      </c>
      <c r="CZ181" t="inlineStr"/>
      <c r="DA181" t="inlineStr"/>
      <c r="DB181" t="n">
        <v>80.41458184417441</v>
      </c>
      <c r="DC181" t="n">
        <v>57.73338332624165</v>
      </c>
      <c r="DD181" t="n">
        <v>10.2</v>
      </c>
      <c r="DE181" t="inlineStr">
        <is>
          <t>Times (raw ratio)</t>
        </is>
      </c>
      <c r="DF181" t="n">
        <v>22</v>
      </c>
      <c r="DG181" t="inlineStr">
        <is>
          <t>Times (raw %)</t>
        </is>
      </c>
      <c r="DH181" t="inlineStr"/>
      <c r="DI181" t="n">
        <v>47.45057232049948</v>
      </c>
    </row>
    <row r="182">
      <c r="A182" t="inlineStr">
        <is>
          <t>chitkara university</t>
        </is>
      </c>
      <c r="B182" t="inlineStr">
        <is>
          <t>1201-1400</t>
        </is>
      </c>
      <c r="C182" t="inlineStr">
        <is>
          <t>1201-1400</t>
        </is>
      </c>
      <c r="D182" t="inlineStr">
        <is>
          <t>India</t>
        </is>
      </c>
      <c r="E182" t="inlineStr">
        <is>
          <t>Asia</t>
        </is>
      </c>
      <c r="F182" t="inlineStr">
        <is>
          <t>L</t>
        </is>
      </c>
      <c r="G182" t="inlineStr">
        <is>
          <t>CO</t>
        </is>
      </c>
      <c r="H182" t="inlineStr">
        <is>
          <t>HI</t>
        </is>
      </c>
      <c r="I182" t="inlineStr">
        <is>
          <t>B</t>
        </is>
      </c>
      <c r="J182" t="n">
        <v>6.1</v>
      </c>
      <c r="K182" t="inlineStr">
        <is>
          <t>601+</t>
        </is>
      </c>
      <c r="L182" t="n">
        <v>7.4</v>
      </c>
      <c r="M182" t="inlineStr">
        <is>
          <t>601+</t>
        </is>
      </c>
      <c r="N182" t="n">
        <v>15.9</v>
      </c>
      <c r="O182" t="inlineStr">
        <is>
          <t>701+</t>
        </is>
      </c>
      <c r="P182" t="n">
        <v>2.2</v>
      </c>
      <c r="Q182" t="inlineStr">
        <is>
          <t>701+</t>
        </is>
      </c>
      <c r="R182" t="n">
        <v>5.5</v>
      </c>
      <c r="S182" t="inlineStr">
        <is>
          <t>701+</t>
        </is>
      </c>
      <c r="T182" t="n">
        <v>3</v>
      </c>
      <c r="U182" t="inlineStr">
        <is>
          <t>701+</t>
        </is>
      </c>
      <c r="V182" t="n">
        <v>29.4</v>
      </c>
      <c r="W182" t="inlineStr">
        <is>
          <t>701+</t>
        </is>
      </c>
      <c r="X182" t="n">
        <v>1.9</v>
      </c>
      <c r="Y182" t="inlineStr">
        <is>
          <t>701+</t>
        </is>
      </c>
      <c r="Z182" t="n">
        <v>3.3</v>
      </c>
      <c r="AA182" t="inlineStr">
        <is>
          <t>701+</t>
        </is>
      </c>
      <c r="AB182" t="inlineStr"/>
      <c r="AC182" t="inlineStr">
        <is>
          <t>1201-1400</t>
        </is>
      </c>
      <c r="AD182" t="inlineStr"/>
      <c r="AE182" t="inlineStr">
        <is>
          <t>IN</t>
        </is>
      </c>
      <c r="AF182" t="inlineStr">
        <is>
          <t>India</t>
        </is>
      </c>
      <c r="AG182" t="inlineStr">
        <is>
          <t>L</t>
        </is>
      </c>
      <c r="AH182" t="inlineStr">
        <is>
          <t>CO</t>
        </is>
      </c>
      <c r="AI182" t="inlineStr">
        <is>
          <t>HI</t>
        </is>
      </c>
      <c r="AJ182" t="n">
        <v>2</v>
      </c>
      <c r="AK182" t="inlineStr">
        <is>
          <t>B</t>
        </is>
      </c>
      <c r="AL182" t="n">
        <v>4.8</v>
      </c>
      <c r="AM182" t="inlineStr">
        <is>
          <t>601+</t>
        </is>
      </c>
      <c r="AN182" t="n">
        <v>4.6</v>
      </c>
      <c r="AO182" t="inlineStr">
        <is>
          <t>601+</t>
        </is>
      </c>
      <c r="AP182" t="n">
        <v>20.3</v>
      </c>
      <c r="AQ182" t="inlineStr">
        <is>
          <t>658</t>
        </is>
      </c>
      <c r="AR182" t="n">
        <v>1.9</v>
      </c>
      <c r="AS182" t="inlineStr">
        <is>
          <t>701+</t>
        </is>
      </c>
      <c r="AT182" t="n">
        <v>4.3</v>
      </c>
      <c r="AU182" t="inlineStr">
        <is>
          <t>701+</t>
        </is>
      </c>
      <c r="AV182" t="n">
        <v>3.2</v>
      </c>
      <c r="AW182" t="inlineStr">
        <is>
          <t>701+</t>
        </is>
      </c>
      <c r="AX182" t="n">
        <v>1.3</v>
      </c>
      <c r="AY182" t="inlineStr">
        <is>
          <t>701+</t>
        </is>
      </c>
      <c r="AZ182" t="n">
        <v>8.1</v>
      </c>
      <c r="BA182" t="inlineStr">
        <is>
          <t>701+</t>
        </is>
      </c>
      <c r="BB182" t="n">
        <v>1.7</v>
      </c>
      <c r="BC182" t="inlineStr">
        <is>
          <t>701+</t>
        </is>
      </c>
      <c r="BD182" t="inlineStr">
        <is>
          <t>-</t>
        </is>
      </c>
      <c r="BE182" t="inlineStr"/>
      <c r="BF182" t="inlineStr">
        <is>
          <t>Not Reported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>
        <is>
          <t>QS</t>
        </is>
      </c>
      <c r="CC182" t="n">
        <v>1300.5</v>
      </c>
      <c r="CD182" t="n">
        <v>1300.5</v>
      </c>
      <c r="CE182" t="n">
        <v>601</v>
      </c>
      <c r="CF182" t="n">
        <v>601</v>
      </c>
      <c r="CG182" t="n">
        <v>701</v>
      </c>
      <c r="CH182" t="n">
        <v>701</v>
      </c>
      <c r="CI182" t="n">
        <v>701</v>
      </c>
      <c r="CJ182" t="n">
        <v>701</v>
      </c>
      <c r="CK182" t="n">
        <v>701</v>
      </c>
      <c r="CL182" t="n">
        <v>701</v>
      </c>
      <c r="CM182" t="n">
        <v>701</v>
      </c>
      <c r="CN182" t="n">
        <v>1300.5</v>
      </c>
      <c r="CO182" t="inlineStr"/>
      <c r="CP182" t="n">
        <v>601</v>
      </c>
      <c r="CQ182" t="n">
        <v>601</v>
      </c>
      <c r="CR182" t="n">
        <v>658</v>
      </c>
      <c r="CS182" t="n">
        <v>701</v>
      </c>
      <c r="CT182" t="n">
        <v>701</v>
      </c>
      <c r="CU182" t="n">
        <v>701</v>
      </c>
      <c r="CV182" t="n">
        <v>701</v>
      </c>
      <c r="CW182" t="n">
        <v>701</v>
      </c>
      <c r="CX182" t="n">
        <v>701</v>
      </c>
      <c r="CY182" t="inlineStr"/>
      <c r="CZ182" t="inlineStr"/>
      <c r="DA182" t="inlineStr"/>
      <c r="DB182" t="n">
        <v>7.178571428571416</v>
      </c>
      <c r="DC182" t="n">
        <v>2.2</v>
      </c>
      <c r="DD182" t="inlineStr"/>
      <c r="DE182" t="inlineStr">
        <is>
          <t>QS (score, not ratio)</t>
        </is>
      </c>
      <c r="DF182" t="inlineStr"/>
      <c r="DG182" t="inlineStr">
        <is>
          <t>QS (score, not %)</t>
        </is>
      </c>
      <c r="DH182" t="n">
        <v>5.449999999999999</v>
      </c>
      <c r="DI182" t="inlineStr"/>
    </row>
    <row r="183">
      <c r="A183" t="inlineStr">
        <is>
          <t>chittagong university of engineering and technology</t>
        </is>
      </c>
      <c r="B183" t="inlineStr">
        <is>
          <t>1201-1400</t>
        </is>
      </c>
      <c r="C183" t="inlineStr">
        <is>
          <t>1201-1400</t>
        </is>
      </c>
      <c r="D183" t="inlineStr">
        <is>
          <t>Bangladesh</t>
        </is>
      </c>
      <c r="E183" t="inlineStr">
        <is>
          <t>Asia</t>
        </is>
      </c>
      <c r="F183" t="inlineStr">
        <is>
          <t>S</t>
        </is>
      </c>
      <c r="G183" t="inlineStr">
        <is>
          <t>FO</t>
        </is>
      </c>
      <c r="H183" t="inlineStr">
        <is>
          <t>VH</t>
        </is>
      </c>
      <c r="I183" t="inlineStr">
        <is>
          <t>A</t>
        </is>
      </c>
      <c r="J183" t="n">
        <v>8.9</v>
      </c>
      <c r="K183" t="inlineStr">
        <is>
          <t>601+</t>
        </is>
      </c>
      <c r="L183" t="n">
        <v>12.4</v>
      </c>
      <c r="M183" t="inlineStr">
        <is>
          <t>601+</t>
        </is>
      </c>
      <c r="N183" t="n">
        <v>8.300000000000001</v>
      </c>
      <c r="O183" t="inlineStr">
        <is>
          <t>701+</t>
        </is>
      </c>
      <c r="P183" t="n">
        <v>5.1</v>
      </c>
      <c r="Q183" t="inlineStr">
        <is>
          <t>701+</t>
        </is>
      </c>
      <c r="R183" t="n">
        <v>1.4</v>
      </c>
      <c r="S183" t="inlineStr">
        <is>
          <t>701+</t>
        </is>
      </c>
      <c r="T183" t="inlineStr"/>
      <c r="U183" t="inlineStr"/>
      <c r="V183" t="n">
        <v>6.7</v>
      </c>
      <c r="W183" t="inlineStr">
        <is>
          <t>701+</t>
        </is>
      </c>
      <c r="X183" t="n">
        <v>4.2</v>
      </c>
      <c r="Y183" t="inlineStr">
        <is>
          <t>701+</t>
        </is>
      </c>
      <c r="Z183" t="n">
        <v>1</v>
      </c>
      <c r="AA183" t="inlineStr">
        <is>
          <t>701+</t>
        </is>
      </c>
      <c r="AB183" t="inlineStr"/>
      <c r="AC183" t="inlineStr">
        <is>
          <t>1201-1400</t>
        </is>
      </c>
      <c r="AD183" t="inlineStr"/>
      <c r="AE183" t="inlineStr">
        <is>
          <t>BD</t>
        </is>
      </c>
      <c r="AF183" t="inlineStr">
        <is>
          <t>Bangladesh</t>
        </is>
      </c>
      <c r="AG183" t="inlineStr">
        <is>
          <t>M</t>
        </is>
      </c>
      <c r="AH183" t="inlineStr">
        <is>
          <t>FO</t>
        </is>
      </c>
      <c r="AI183" t="inlineStr">
        <is>
          <t>HI</t>
        </is>
      </c>
      <c r="AJ183" t="n">
        <v>3</v>
      </c>
      <c r="AK183" t="inlineStr">
        <is>
          <t>A</t>
        </is>
      </c>
      <c r="AL183" t="n">
        <v>8</v>
      </c>
      <c r="AM183" t="inlineStr">
        <is>
          <t>601+</t>
        </is>
      </c>
      <c r="AN183" t="n">
        <v>12.6</v>
      </c>
      <c r="AO183" t="inlineStr">
        <is>
          <t>601+</t>
        </is>
      </c>
      <c r="AP183" t="n">
        <v>7.2</v>
      </c>
      <c r="AQ183" t="inlineStr">
        <is>
          <t>701+</t>
        </is>
      </c>
      <c r="AR183" t="n">
        <v>4.5</v>
      </c>
      <c r="AS183" t="inlineStr">
        <is>
          <t>701+</t>
        </is>
      </c>
      <c r="AT183" t="inlineStr"/>
      <c r="AU183" t="inlineStr"/>
      <c r="AV183" t="inlineStr"/>
      <c r="AW183" t="inlineStr"/>
      <c r="AX183" t="n">
        <v>1</v>
      </c>
      <c r="AY183" t="inlineStr">
        <is>
          <t>701+</t>
        </is>
      </c>
      <c r="AZ183" t="n">
        <v>11.3</v>
      </c>
      <c r="BA183" t="inlineStr">
        <is>
          <t>701+</t>
        </is>
      </c>
      <c r="BB183" t="inlineStr"/>
      <c r="BC183" t="inlineStr"/>
      <c r="BD183" t="inlineStr">
        <is>
          <t>-</t>
        </is>
      </c>
      <c r="BE183" t="inlineStr"/>
      <c r="BF183" t="inlineStr">
        <is>
          <t>Not Reported</t>
        </is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>
        <is>
          <t>QS</t>
        </is>
      </c>
      <c r="CC183" t="n">
        <v>1300.5</v>
      </c>
      <c r="CD183" t="n">
        <v>1300.5</v>
      </c>
      <c r="CE183" t="n">
        <v>601</v>
      </c>
      <c r="CF183" t="n">
        <v>601</v>
      </c>
      <c r="CG183" t="n">
        <v>701</v>
      </c>
      <c r="CH183" t="n">
        <v>701</v>
      </c>
      <c r="CI183" t="n">
        <v>701</v>
      </c>
      <c r="CJ183" t="inlineStr"/>
      <c r="CK183" t="n">
        <v>701</v>
      </c>
      <c r="CL183" t="n">
        <v>701</v>
      </c>
      <c r="CM183" t="n">
        <v>701</v>
      </c>
      <c r="CN183" t="n">
        <v>1300.5</v>
      </c>
      <c r="CO183" t="inlineStr"/>
      <c r="CP183" t="n">
        <v>601</v>
      </c>
      <c r="CQ183" t="n">
        <v>601</v>
      </c>
      <c r="CR183" t="n">
        <v>701</v>
      </c>
      <c r="CS183" t="n">
        <v>701</v>
      </c>
      <c r="CT183" t="inlineStr"/>
      <c r="CU183" t="inlineStr"/>
      <c r="CV183" t="n">
        <v>701</v>
      </c>
      <c r="CW183" t="n">
        <v>701</v>
      </c>
      <c r="CX183" t="inlineStr"/>
      <c r="CY183" t="inlineStr"/>
      <c r="CZ183" t="inlineStr"/>
      <c r="DA183" t="inlineStr"/>
      <c r="DB183" t="n">
        <v>7.178571428571416</v>
      </c>
      <c r="DC183" t="n">
        <v>5.1</v>
      </c>
      <c r="DD183" t="inlineStr"/>
      <c r="DE183" t="inlineStr">
        <is>
          <t>QS (score, not ratio)</t>
        </is>
      </c>
      <c r="DF183" t="inlineStr"/>
      <c r="DG183" t="inlineStr">
        <is>
          <t>Missing</t>
        </is>
      </c>
      <c r="DH183" t="n">
        <v>8.449999999999999</v>
      </c>
      <c r="DI183" t="inlineStr"/>
    </row>
    <row r="184">
      <c r="A184" t="inlineStr">
        <is>
          <t>chonbuk national university</t>
        </is>
      </c>
      <c r="B184" t="inlineStr"/>
      <c r="C184" t="inlineStr"/>
      <c r="D184" t="inlineStr">
        <is>
          <t>Not Reported</t>
        </is>
      </c>
      <c r="E184" t="inlineStr">
        <is>
          <t>Not Reported</t>
        </is>
      </c>
      <c r="F184" t="inlineStr">
        <is>
          <t>Not Reported</t>
        </is>
      </c>
      <c r="G184" t="inlineStr">
        <is>
          <t>Not Reported</t>
        </is>
      </c>
      <c r="H184" t="inlineStr"/>
      <c r="I184" t="inlineStr">
        <is>
          <t>Not Reported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Not Reported</t>
        </is>
      </c>
      <c r="AF184" t="inlineStr">
        <is>
          <t>Not Reported</t>
        </is>
      </c>
      <c r="AG184" t="inlineStr">
        <is>
          <t>Not Reported</t>
        </is>
      </c>
      <c r="AH184" t="inlineStr">
        <is>
          <t>Not Reported</t>
        </is>
      </c>
      <c r="AI184" t="inlineStr"/>
      <c r="AJ184" t="inlineStr"/>
      <c r="AK184" t="inlineStr">
        <is>
          <t>Not Reported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>
        <is>
          <t>601-800</t>
        </is>
      </c>
      <c r="BF184" t="inlineStr">
        <is>
          <t>South Korea</t>
        </is>
      </c>
      <c r="BG184" t="n">
        <v>19.7</v>
      </c>
      <c r="BH184" t="inlineStr">
        <is>
          <t>27.2</t>
        </is>
      </c>
      <c r="BI184" t="n">
        <v>14.7</v>
      </c>
      <c r="BJ184" t="n">
        <v>24.5</v>
      </c>
      <c r="BK184" t="inlineStr">
        <is>
          <t>33.3</t>
        </is>
      </c>
      <c r="BL184" t="inlineStr">
        <is>
          <t>-</t>
        </is>
      </c>
      <c r="BM184" t="inlineStr">
        <is>
          <t>23,270</t>
        </is>
      </c>
      <c r="BN184" t="n">
        <v>15</v>
      </c>
      <c r="BO184" t="inlineStr">
        <is>
          <t>3%</t>
        </is>
      </c>
      <c r="BP184" t="inlineStr">
        <is>
          <t>45 : 55</t>
        </is>
      </c>
      <c r="BQ184" t="n">
        <v>2016</v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>
        <is>
          <t>Times</t>
        </is>
      </c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n">
        <v>700.5</v>
      </c>
      <c r="CZ184" t="inlineStr"/>
      <c r="DA184" t="inlineStr"/>
      <c r="DB184" t="n">
        <v>0</v>
      </c>
      <c r="DC184" t="n">
        <v>17.93093606103628</v>
      </c>
      <c r="DD184" t="n">
        <v>15</v>
      </c>
      <c r="DE184" t="inlineStr">
        <is>
          <t>Times (raw ratio)</t>
        </is>
      </c>
      <c r="DF184" t="n">
        <v>3</v>
      </c>
      <c r="DG184" t="inlineStr">
        <is>
          <t>Times (raw %)</t>
        </is>
      </c>
      <c r="DH184" t="inlineStr"/>
      <c r="DI184" t="n">
        <v>12.27887617065557</v>
      </c>
    </row>
    <row r="185">
      <c r="A185" t="inlineStr">
        <is>
          <t>chongqing university</t>
        </is>
      </c>
      <c r="B185" t="inlineStr">
        <is>
          <t>489</t>
        </is>
      </c>
      <c r="C185" t="inlineStr">
        <is>
          <t>561</t>
        </is>
      </c>
      <c r="D185" t="inlineStr">
        <is>
          <t>China (Mainland)</t>
        </is>
      </c>
      <c r="E185" t="inlineStr">
        <is>
          <t>Asia</t>
        </is>
      </c>
      <c r="F185" t="inlineStr">
        <is>
          <t>XL</t>
        </is>
      </c>
      <c r="G185" t="inlineStr">
        <is>
          <t>SP</t>
        </is>
      </c>
      <c r="H185" t="inlineStr">
        <is>
          <t>VH</t>
        </is>
      </c>
      <c r="I185" t="inlineStr">
        <is>
          <t>A</t>
        </is>
      </c>
      <c r="J185" t="n">
        <v>7.6</v>
      </c>
      <c r="K185" t="inlineStr">
        <is>
          <t>601+</t>
        </is>
      </c>
      <c r="L185" t="n">
        <v>4.6</v>
      </c>
      <c r="M185" t="inlineStr">
        <is>
          <t>601+</t>
        </is>
      </c>
      <c r="N185" t="n">
        <v>12.1</v>
      </c>
      <c r="O185" t="inlineStr">
        <is>
          <t>701+</t>
        </is>
      </c>
      <c r="P185" t="n">
        <v>81.40000000000001</v>
      </c>
      <c r="Q185" t="inlineStr">
        <is>
          <t>105</t>
        </is>
      </c>
      <c r="R185" t="n">
        <v>21.3</v>
      </c>
      <c r="S185" t="inlineStr">
        <is>
          <t>582</t>
        </is>
      </c>
      <c r="T185" t="n">
        <v>2.1</v>
      </c>
      <c r="U185" t="inlineStr">
        <is>
          <t>701+</t>
        </is>
      </c>
      <c r="V185" t="n">
        <v>59.6</v>
      </c>
      <c r="W185" t="inlineStr">
        <is>
          <t>637</t>
        </is>
      </c>
      <c r="X185" t="n">
        <v>13.6</v>
      </c>
      <c r="Y185" t="inlineStr">
        <is>
          <t>701+</t>
        </is>
      </c>
      <c r="Z185" t="n">
        <v>4.1</v>
      </c>
      <c r="AA185" t="inlineStr">
        <is>
          <t>701+</t>
        </is>
      </c>
      <c r="AB185" t="n">
        <v>24.5</v>
      </c>
      <c r="AC185">
        <f>561</f>
        <v/>
      </c>
      <c r="AD185" t="inlineStr">
        <is>
          <t>651-700</t>
        </is>
      </c>
      <c r="AE185" t="inlineStr">
        <is>
          <t>CN</t>
        </is>
      </c>
      <c r="AF185" t="inlineStr">
        <is>
          <t>China (Mainland)</t>
        </is>
      </c>
      <c r="AG185" t="inlineStr">
        <is>
          <t>XL</t>
        </is>
      </c>
      <c r="AH185" t="inlineStr">
        <is>
          <t>CO</t>
        </is>
      </c>
      <c r="AI185" t="inlineStr">
        <is>
          <t>VH</t>
        </is>
      </c>
      <c r="AJ185" t="n">
        <v>4</v>
      </c>
      <c r="AK185" t="inlineStr">
        <is>
          <t>A</t>
        </is>
      </c>
      <c r="AL185" t="n">
        <v>8.4</v>
      </c>
      <c r="AM185" t="inlineStr">
        <is>
          <t>601+</t>
        </is>
      </c>
      <c r="AN185" t="n">
        <v>3.8</v>
      </c>
      <c r="AO185" t="inlineStr">
        <is>
          <t>601+</t>
        </is>
      </c>
      <c r="AP185" t="n">
        <v>13.2</v>
      </c>
      <c r="AQ185" t="inlineStr">
        <is>
          <t>701+</t>
        </is>
      </c>
      <c r="AR185" t="n">
        <v>70.40000000000001</v>
      </c>
      <c r="AS185" t="inlineStr">
        <is>
          <t>146</t>
        </is>
      </c>
      <c r="AT185" t="n">
        <v>14.7</v>
      </c>
      <c r="AU185" t="inlineStr">
        <is>
          <t>672</t>
        </is>
      </c>
      <c r="AV185" t="n">
        <v>2.2</v>
      </c>
      <c r="AW185" t="inlineStr">
        <is>
          <t>701+</t>
        </is>
      </c>
      <c r="AX185" t="n">
        <v>11.4</v>
      </c>
      <c r="AY185" t="inlineStr">
        <is>
          <t>645</t>
        </is>
      </c>
      <c r="AZ185" t="n">
        <v>13.6</v>
      </c>
      <c r="BA185" t="inlineStr">
        <is>
          <t>630</t>
        </is>
      </c>
      <c r="BB185" t="n">
        <v>10.3</v>
      </c>
      <c r="BC185" t="inlineStr">
        <is>
          <t>665=</t>
        </is>
      </c>
      <c r="BD185" t="inlineStr">
        <is>
          <t>21.0</t>
        </is>
      </c>
      <c r="BE185" t="inlineStr">
        <is>
          <t>601-800</t>
        </is>
      </c>
      <c r="BF185" t="inlineStr">
        <is>
          <t>China</t>
        </is>
      </c>
      <c r="BG185" t="n">
        <v>19.5</v>
      </c>
      <c r="BH185" t="inlineStr">
        <is>
          <t>15.5</t>
        </is>
      </c>
      <c r="BI185" t="n">
        <v>15.5</v>
      </c>
      <c r="BJ185" t="n">
        <v>8.699999999999999</v>
      </c>
      <c r="BK185" t="inlineStr">
        <is>
          <t>73.8</t>
        </is>
      </c>
      <c r="BL185" t="inlineStr">
        <is>
          <t>-</t>
        </is>
      </c>
      <c r="BM185" t="inlineStr">
        <is>
          <t>43,955</t>
        </is>
      </c>
      <c r="BN185" t="n">
        <v>16</v>
      </c>
      <c r="BO185" t="inlineStr">
        <is>
          <t>3%</t>
        </is>
      </c>
      <c r="BP185" t="inlineStr"/>
      <c r="BQ185" t="n">
        <v>2016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>
        <is>
          <t>QS+Times</t>
        </is>
      </c>
      <c r="CC185" t="n">
        <v>489</v>
      </c>
      <c r="CD185" t="n">
        <v>561</v>
      </c>
      <c r="CE185" t="n">
        <v>601</v>
      </c>
      <c r="CF185" t="n">
        <v>601</v>
      </c>
      <c r="CG185" t="n">
        <v>701</v>
      </c>
      <c r="CH185" t="n">
        <v>105</v>
      </c>
      <c r="CI185" t="n">
        <v>582</v>
      </c>
      <c r="CJ185" t="n">
        <v>701</v>
      </c>
      <c r="CK185" t="n">
        <v>637</v>
      </c>
      <c r="CL185" t="n">
        <v>701</v>
      </c>
      <c r="CM185" t="n">
        <v>701</v>
      </c>
      <c r="CN185" t="n">
        <v>561</v>
      </c>
      <c r="CO185" t="n">
        <v>675.5</v>
      </c>
      <c r="CP185" t="n">
        <v>601</v>
      </c>
      <c r="CQ185" t="n">
        <v>601</v>
      </c>
      <c r="CR185" t="n">
        <v>701</v>
      </c>
      <c r="CS185" t="n">
        <v>146</v>
      </c>
      <c r="CT185" t="n">
        <v>672</v>
      </c>
      <c r="CU185" t="n">
        <v>701</v>
      </c>
      <c r="CV185" t="n">
        <v>645</v>
      </c>
      <c r="CW185" t="n">
        <v>630</v>
      </c>
      <c r="CX185" t="n">
        <v>665</v>
      </c>
      <c r="CY185" t="n">
        <v>700.5</v>
      </c>
      <c r="CZ185" t="inlineStr"/>
      <c r="DA185" t="inlineStr"/>
      <c r="DB185" t="n">
        <v>32.57142857142857</v>
      </c>
      <c r="DC185" t="n">
        <v>34.03414515637529</v>
      </c>
      <c r="DD185" t="n">
        <v>16</v>
      </c>
      <c r="DE185" t="inlineStr">
        <is>
          <t>Times (raw ratio)</t>
        </is>
      </c>
      <c r="DF185" t="n">
        <v>3</v>
      </c>
      <c r="DG185" t="inlineStr">
        <is>
          <t>Times (raw %)</t>
        </is>
      </c>
      <c r="DH185" t="n">
        <v>8</v>
      </c>
      <c r="DI185" t="n">
        <v>13.11134235171696</v>
      </c>
    </row>
    <row r="186">
      <c r="A186" t="inlineStr">
        <is>
          <t>chonnam national university</t>
        </is>
      </c>
      <c r="B186" t="inlineStr">
        <is>
          <t>851-900</t>
        </is>
      </c>
      <c r="C186" t="inlineStr">
        <is>
          <t>851-900</t>
        </is>
      </c>
      <c r="D186" t="inlineStr">
        <is>
          <t>South Korea</t>
        </is>
      </c>
      <c r="E186" t="inlineStr">
        <is>
          <t>Asia</t>
        </is>
      </c>
      <c r="F186" t="inlineStr">
        <is>
          <t>L</t>
        </is>
      </c>
      <c r="G186" t="inlineStr">
        <is>
          <t>FC</t>
        </is>
      </c>
      <c r="H186" t="inlineStr">
        <is>
          <t>VH</t>
        </is>
      </c>
      <c r="I186" t="inlineStr">
        <is>
          <t>A</t>
        </is>
      </c>
      <c r="J186" t="n">
        <v>9.300000000000001</v>
      </c>
      <c r="K186" t="inlineStr">
        <is>
          <t>601+</t>
        </is>
      </c>
      <c r="L186" t="n">
        <v>4.7</v>
      </c>
      <c r="M186" t="inlineStr">
        <is>
          <t>601+</t>
        </is>
      </c>
      <c r="N186" t="n">
        <v>45.4</v>
      </c>
      <c r="O186" t="inlineStr">
        <is>
          <t>341</t>
        </is>
      </c>
      <c r="P186" t="n">
        <v>12.4</v>
      </c>
      <c r="Q186" t="inlineStr">
        <is>
          <t>682</t>
        </is>
      </c>
      <c r="R186" t="n">
        <v>9</v>
      </c>
      <c r="S186" t="inlineStr">
        <is>
          <t>701+</t>
        </is>
      </c>
      <c r="T186" t="n">
        <v>7.3</v>
      </c>
      <c r="U186" t="inlineStr">
        <is>
          <t>701+</t>
        </is>
      </c>
      <c r="V186" t="n">
        <v>28.5</v>
      </c>
      <c r="W186" t="inlineStr">
        <is>
          <t>701+</t>
        </is>
      </c>
      <c r="X186" t="n">
        <v>4.7</v>
      </c>
      <c r="Y186" t="inlineStr">
        <is>
          <t>701+</t>
        </is>
      </c>
      <c r="Z186" t="n">
        <v>44.3</v>
      </c>
      <c r="AA186" t="inlineStr">
        <is>
          <t>348=</t>
        </is>
      </c>
      <c r="AB186" t="inlineStr"/>
      <c r="AC186" t="inlineStr">
        <is>
          <t>851-900</t>
        </is>
      </c>
      <c r="AD186" t="inlineStr">
        <is>
          <t>751-800</t>
        </is>
      </c>
      <c r="AE186" t="inlineStr">
        <is>
          <t>KR</t>
        </is>
      </c>
      <c r="AF186" t="inlineStr">
        <is>
          <t>South Korea</t>
        </is>
      </c>
      <c r="AG186" t="inlineStr">
        <is>
          <t>L</t>
        </is>
      </c>
      <c r="AH186" t="inlineStr">
        <is>
          <t>FC</t>
        </is>
      </c>
      <c r="AI186" t="inlineStr">
        <is>
          <t>VH</t>
        </is>
      </c>
      <c r="AJ186" t="n">
        <v>4</v>
      </c>
      <c r="AK186" t="inlineStr">
        <is>
          <t>A</t>
        </is>
      </c>
      <c r="AL186" t="n">
        <v>11.7</v>
      </c>
      <c r="AM186" t="inlineStr">
        <is>
          <t>601+</t>
        </is>
      </c>
      <c r="AN186" t="n">
        <v>5</v>
      </c>
      <c r="AO186" t="inlineStr">
        <is>
          <t>601+</t>
        </is>
      </c>
      <c r="AP186" t="n">
        <v>44</v>
      </c>
      <c r="AQ186" t="inlineStr">
        <is>
          <t>357</t>
        </is>
      </c>
      <c r="AR186" t="n">
        <v>14.3</v>
      </c>
      <c r="AS186" t="inlineStr">
        <is>
          <t>652</t>
        </is>
      </c>
      <c r="AT186" t="n">
        <v>11.4</v>
      </c>
      <c r="AU186" t="inlineStr">
        <is>
          <t>701+</t>
        </is>
      </c>
      <c r="AV186" t="n">
        <v>6.5</v>
      </c>
      <c r="AW186" t="inlineStr">
        <is>
          <t>701+</t>
        </is>
      </c>
      <c r="AX186" t="n">
        <v>1.7</v>
      </c>
      <c r="AY186" t="inlineStr">
        <is>
          <t>701+</t>
        </is>
      </c>
      <c r="AZ186" t="n">
        <v>6</v>
      </c>
      <c r="BA186" t="inlineStr">
        <is>
          <t>701+</t>
        </is>
      </c>
      <c r="BB186" t="n">
        <v>4</v>
      </c>
      <c r="BC186" t="inlineStr">
        <is>
          <t>701+</t>
        </is>
      </c>
      <c r="BD186" t="inlineStr">
        <is>
          <t>-</t>
        </is>
      </c>
      <c r="BE186" t="inlineStr">
        <is>
          <t>601-800</t>
        </is>
      </c>
      <c r="BF186" t="inlineStr">
        <is>
          <t>South Korea</t>
        </is>
      </c>
      <c r="BG186" t="n">
        <v>17.5</v>
      </c>
      <c r="BH186" t="inlineStr">
        <is>
          <t>20.4</t>
        </is>
      </c>
      <c r="BI186" t="n">
        <v>11.7</v>
      </c>
      <c r="BJ186" t="n">
        <v>29.1</v>
      </c>
      <c r="BK186" t="inlineStr">
        <is>
          <t>31.4</t>
        </is>
      </c>
      <c r="BL186" t="inlineStr">
        <is>
          <t>-</t>
        </is>
      </c>
      <c r="BM186" t="inlineStr">
        <is>
          <t>35,779</t>
        </is>
      </c>
      <c r="BN186" t="n">
        <v>18.5</v>
      </c>
      <c r="BO186" t="inlineStr">
        <is>
          <t>3%</t>
        </is>
      </c>
      <c r="BP186" t="inlineStr">
        <is>
          <t>41 : 59</t>
        </is>
      </c>
      <c r="BQ186" t="n">
        <v>2016</v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>
        <is>
          <t>QS+Times</t>
        </is>
      </c>
      <c r="CC186" t="n">
        <v>875.5</v>
      </c>
      <c r="CD186" t="n">
        <v>875.5</v>
      </c>
      <c r="CE186" t="n">
        <v>601</v>
      </c>
      <c r="CF186" t="n">
        <v>601</v>
      </c>
      <c r="CG186" t="n">
        <v>341</v>
      </c>
      <c r="CH186" t="n">
        <v>682</v>
      </c>
      <c r="CI186" t="n">
        <v>701</v>
      </c>
      <c r="CJ186" t="n">
        <v>701</v>
      </c>
      <c r="CK186" t="n">
        <v>701</v>
      </c>
      <c r="CL186" t="n">
        <v>701</v>
      </c>
      <c r="CM186" t="n">
        <v>348</v>
      </c>
      <c r="CN186" t="n">
        <v>875.5</v>
      </c>
      <c r="CO186" t="n">
        <v>775.5</v>
      </c>
      <c r="CP186" t="n">
        <v>601</v>
      </c>
      <c r="CQ186" t="n">
        <v>601</v>
      </c>
      <c r="CR186" t="n">
        <v>357</v>
      </c>
      <c r="CS186" t="n">
        <v>652</v>
      </c>
      <c r="CT186" t="n">
        <v>701</v>
      </c>
      <c r="CU186" t="n">
        <v>701</v>
      </c>
      <c r="CV186" t="n">
        <v>701</v>
      </c>
      <c r="CW186" t="n">
        <v>701</v>
      </c>
      <c r="CX186" t="n">
        <v>701</v>
      </c>
      <c r="CY186" t="n">
        <v>700.5</v>
      </c>
      <c r="CZ186" t="inlineStr"/>
      <c r="DA186" t="inlineStr"/>
      <c r="DB186" t="n">
        <v>18.76785714285714</v>
      </c>
      <c r="DC186" t="n">
        <v>16.59866479614549</v>
      </c>
      <c r="DD186" t="n">
        <v>18.5</v>
      </c>
      <c r="DE186" t="inlineStr">
        <is>
          <t>Times (raw ratio)</t>
        </is>
      </c>
      <c r="DF186" t="n">
        <v>3</v>
      </c>
      <c r="DG186" t="inlineStr">
        <is>
          <t>Times (raw %)</t>
        </is>
      </c>
      <c r="DH186" t="n">
        <v>10.5</v>
      </c>
      <c r="DI186" t="n">
        <v>9.157127991675337</v>
      </c>
    </row>
    <row r="187">
      <c r="A187" t="inlineStr">
        <is>
          <t>christian-albrechts-university zu kiel</t>
        </is>
      </c>
      <c r="B187" t="inlineStr">
        <is>
          <t>611-620</t>
        </is>
      </c>
      <c r="C187" t="inlineStr">
        <is>
          <t>530</t>
        </is>
      </c>
      <c r="D187" t="inlineStr">
        <is>
          <t>Germany</t>
        </is>
      </c>
      <c r="E187" t="inlineStr">
        <is>
          <t>Europe</t>
        </is>
      </c>
      <c r="F187" t="inlineStr">
        <is>
          <t>L</t>
        </is>
      </c>
      <c r="G187" t="inlineStr">
        <is>
          <t>FC</t>
        </is>
      </c>
      <c r="H187" t="inlineStr">
        <is>
          <t>VH</t>
        </is>
      </c>
      <c r="I187" t="inlineStr">
        <is>
          <t>A</t>
        </is>
      </c>
      <c r="J187" t="n">
        <v>17.7</v>
      </c>
      <c r="K187" t="inlineStr">
        <is>
          <t>511</t>
        </is>
      </c>
      <c r="L187" t="n">
        <v>10.8</v>
      </c>
      <c r="M187" t="inlineStr">
        <is>
          <t>601+</t>
        </is>
      </c>
      <c r="N187" t="n">
        <v>44.7</v>
      </c>
      <c r="O187" t="inlineStr">
        <is>
          <t>346</t>
        </is>
      </c>
      <c r="P187" t="n">
        <v>15.6</v>
      </c>
      <c r="Q187" t="inlineStr">
        <is>
          <t>625</t>
        </is>
      </c>
      <c r="R187" t="inlineStr"/>
      <c r="S187" t="inlineStr"/>
      <c r="T187" t="n">
        <v>8.4</v>
      </c>
      <c r="U187" t="inlineStr">
        <is>
          <t>701+</t>
        </is>
      </c>
      <c r="V187" t="n">
        <v>90</v>
      </c>
      <c r="W187" t="inlineStr">
        <is>
          <t>167</t>
        </is>
      </c>
      <c r="X187" t="n">
        <v>14.3</v>
      </c>
      <c r="Y187" t="inlineStr">
        <is>
          <t>682</t>
        </is>
      </c>
      <c r="Z187" t="n">
        <v>23.5</v>
      </c>
      <c r="AA187" t="inlineStr">
        <is>
          <t>503=</t>
        </is>
      </c>
      <c r="AB187" t="inlineStr"/>
      <c r="AC187">
        <f>530</f>
        <v/>
      </c>
      <c r="AD187" t="inlineStr">
        <is>
          <t>521-530</t>
        </is>
      </c>
      <c r="AE187" t="inlineStr">
        <is>
          <t>DE</t>
        </is>
      </c>
      <c r="AF187" t="inlineStr">
        <is>
          <t>Germany</t>
        </is>
      </c>
      <c r="AG187" t="inlineStr">
        <is>
          <t>L</t>
        </is>
      </c>
      <c r="AH187" t="inlineStr">
        <is>
          <t>FC</t>
        </is>
      </c>
      <c r="AI187" t="inlineStr">
        <is>
          <t>VH</t>
        </is>
      </c>
      <c r="AJ187" t="n">
        <v>5</v>
      </c>
      <c r="AK187" t="inlineStr">
        <is>
          <t>A</t>
        </is>
      </c>
      <c r="AL187" t="n">
        <v>18.6</v>
      </c>
      <c r="AM187" t="inlineStr">
        <is>
          <t>478</t>
        </is>
      </c>
      <c r="AN187" t="n">
        <v>10.1</v>
      </c>
      <c r="AO187" t="inlineStr">
        <is>
          <t>601+</t>
        </is>
      </c>
      <c r="AP187" t="n">
        <v>47.7</v>
      </c>
      <c r="AQ187" t="inlineStr">
        <is>
          <t>328</t>
        </is>
      </c>
      <c r="AR187" t="n">
        <v>16.1</v>
      </c>
      <c r="AS187" t="inlineStr">
        <is>
          <t>616</t>
        </is>
      </c>
      <c r="AT187" t="inlineStr"/>
      <c r="AU187" t="inlineStr"/>
      <c r="AV187" t="n">
        <v>9.4</v>
      </c>
      <c r="AW187" t="inlineStr">
        <is>
          <t>701+</t>
        </is>
      </c>
      <c r="AX187" t="n">
        <v>79.90000000000001</v>
      </c>
      <c r="AY187" t="inlineStr">
        <is>
          <t>145</t>
        </is>
      </c>
      <c r="AZ187" t="n">
        <v>10.5</v>
      </c>
      <c r="BA187" t="inlineStr">
        <is>
          <t>701+</t>
        </is>
      </c>
      <c r="BB187" t="n">
        <v>42.3</v>
      </c>
      <c r="BC187" t="inlineStr">
        <is>
          <t>351=</t>
        </is>
      </c>
      <c r="BD187" t="inlineStr">
        <is>
          <t>22.1</t>
        </is>
      </c>
      <c r="BE187" t="inlineStr"/>
      <c r="BF187" t="inlineStr">
        <is>
          <t>Not Reported</t>
        </is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>
        <is>
          <t>QS</t>
        </is>
      </c>
      <c r="CC187" t="n">
        <v>615.5</v>
      </c>
      <c r="CD187" t="n">
        <v>530</v>
      </c>
      <c r="CE187" t="n">
        <v>511</v>
      </c>
      <c r="CF187" t="n">
        <v>601</v>
      </c>
      <c r="CG187" t="n">
        <v>346</v>
      </c>
      <c r="CH187" t="n">
        <v>625</v>
      </c>
      <c r="CI187" t="inlineStr"/>
      <c r="CJ187" t="n">
        <v>701</v>
      </c>
      <c r="CK187" t="n">
        <v>167</v>
      </c>
      <c r="CL187" t="n">
        <v>682</v>
      </c>
      <c r="CM187" t="n">
        <v>503</v>
      </c>
      <c r="CN187" t="n">
        <v>530</v>
      </c>
      <c r="CO187" t="n">
        <v>525.5</v>
      </c>
      <c r="CP187" t="n">
        <v>478</v>
      </c>
      <c r="CQ187" t="n">
        <v>601</v>
      </c>
      <c r="CR187" t="n">
        <v>328</v>
      </c>
      <c r="CS187" t="n">
        <v>616</v>
      </c>
      <c r="CT187" t="inlineStr"/>
      <c r="CU187" t="n">
        <v>701</v>
      </c>
      <c r="CV187" t="n">
        <v>145</v>
      </c>
      <c r="CW187" t="n">
        <v>701</v>
      </c>
      <c r="CX187" t="n">
        <v>351</v>
      </c>
      <c r="CY187" t="inlineStr"/>
      <c r="CZ187" t="inlineStr"/>
      <c r="DA187" t="inlineStr"/>
      <c r="DB187" t="n">
        <v>56.10714285714285</v>
      </c>
      <c r="DC187" t="n">
        <v>15.6</v>
      </c>
      <c r="DD187" t="inlineStr"/>
      <c r="DE187" t="inlineStr">
        <is>
          <t>QS (score, not ratio)</t>
        </is>
      </c>
      <c r="DF187" t="inlineStr"/>
      <c r="DG187" t="inlineStr">
        <is>
          <t>QS (score, not %)</t>
        </is>
      </c>
      <c r="DH187" t="n">
        <v>18.15</v>
      </c>
      <c r="DI187" t="inlineStr"/>
    </row>
    <row r="188">
      <c r="A188" t="inlineStr">
        <is>
          <t>chulalongkorn university</t>
        </is>
      </c>
      <c r="B188" t="inlineStr">
        <is>
          <t>229</t>
        </is>
      </c>
      <c r="C188" t="inlineStr">
        <is>
          <t>211</t>
        </is>
      </c>
      <c r="D188" t="inlineStr">
        <is>
          <t>Thailand</t>
        </is>
      </c>
      <c r="E188" t="inlineStr">
        <is>
          <t>Asia</t>
        </is>
      </c>
      <c r="F188" t="inlineStr">
        <is>
          <t>XL</t>
        </is>
      </c>
      <c r="G188" t="inlineStr">
        <is>
          <t>FC</t>
        </is>
      </c>
      <c r="H188" t="inlineStr">
        <is>
          <t>VH</t>
        </is>
      </c>
      <c r="I188" t="inlineStr">
        <is>
          <t>A</t>
        </is>
      </c>
      <c r="J188" t="n">
        <v>68.2</v>
      </c>
      <c r="K188" t="inlineStr">
        <is>
          <t>97</t>
        </is>
      </c>
      <c r="L188" t="n">
        <v>35.9</v>
      </c>
      <c r="M188" t="inlineStr">
        <is>
          <t>261</t>
        </is>
      </c>
      <c r="N188" t="n">
        <v>31.7</v>
      </c>
      <c r="O188" t="inlineStr">
        <is>
          <t>499</t>
        </is>
      </c>
      <c r="P188" t="n">
        <v>7.5</v>
      </c>
      <c r="Q188" t="inlineStr">
        <is>
          <t>701+</t>
        </is>
      </c>
      <c r="R188" t="n">
        <v>18.7</v>
      </c>
      <c r="S188" t="inlineStr">
        <is>
          <t>617</t>
        </is>
      </c>
      <c r="T188" t="n">
        <v>3</v>
      </c>
      <c r="U188" t="inlineStr">
        <is>
          <t>701+</t>
        </is>
      </c>
      <c r="V188" t="n">
        <v>79.59999999999999</v>
      </c>
      <c r="W188" t="inlineStr">
        <is>
          <t>331</t>
        </is>
      </c>
      <c r="X188" t="n">
        <v>93.59999999999999</v>
      </c>
      <c r="Y188" t="inlineStr">
        <is>
          <t>60</t>
        </is>
      </c>
      <c r="Z188" t="n">
        <v>73.2</v>
      </c>
      <c r="AA188" t="inlineStr">
        <is>
          <t>198=</t>
        </is>
      </c>
      <c r="AB188" t="n">
        <v>43.4</v>
      </c>
      <c r="AC188" t="inlineStr">
        <is>
          <t>211</t>
        </is>
      </c>
      <c r="AD188" t="inlineStr">
        <is>
          <t>224=</t>
        </is>
      </c>
      <c r="AE188" t="inlineStr">
        <is>
          <t>TH</t>
        </is>
      </c>
      <c r="AF188" t="inlineStr">
        <is>
          <t>Thailand</t>
        </is>
      </c>
      <c r="AG188" t="inlineStr">
        <is>
          <t>XL</t>
        </is>
      </c>
      <c r="AH188" t="inlineStr">
        <is>
          <t>FC</t>
        </is>
      </c>
      <c r="AI188" t="inlineStr">
        <is>
          <t>VH</t>
        </is>
      </c>
      <c r="AJ188" t="n">
        <v>5</v>
      </c>
      <c r="AK188" t="inlineStr">
        <is>
          <t>A</t>
        </is>
      </c>
      <c r="AL188" t="n">
        <v>66.59999999999999</v>
      </c>
      <c r="AM188" t="inlineStr">
        <is>
          <t>101</t>
        </is>
      </c>
      <c r="AN188" t="n">
        <v>50.1</v>
      </c>
      <c r="AO188" t="inlineStr">
        <is>
          <t>170</t>
        </is>
      </c>
      <c r="AP188" t="n">
        <v>31.5</v>
      </c>
      <c r="AQ188" t="inlineStr">
        <is>
          <t>498</t>
        </is>
      </c>
      <c r="AR188" t="n">
        <v>7</v>
      </c>
      <c r="AS188" t="inlineStr">
        <is>
          <t>701+</t>
        </is>
      </c>
      <c r="AT188" t="n">
        <v>15</v>
      </c>
      <c r="AU188" t="inlineStr">
        <is>
          <t>668</t>
        </is>
      </c>
      <c r="AV188" t="n">
        <v>2.9</v>
      </c>
      <c r="AW188" t="inlineStr">
        <is>
          <t>701+</t>
        </is>
      </c>
      <c r="AX188" t="n">
        <v>49.4</v>
      </c>
      <c r="AY188" t="inlineStr">
        <is>
          <t>318</t>
        </is>
      </c>
      <c r="AZ188" t="n">
        <v>87.2</v>
      </c>
      <c r="BA188" t="inlineStr">
        <is>
          <t>44</t>
        </is>
      </c>
      <c r="BB188" t="n">
        <v>85.90000000000001</v>
      </c>
      <c r="BC188" t="inlineStr">
        <is>
          <t>113=</t>
        </is>
      </c>
      <c r="BD188" t="inlineStr">
        <is>
          <t>44.3</t>
        </is>
      </c>
      <c r="BE188" t="inlineStr">
        <is>
          <t>601-800</t>
        </is>
      </c>
      <c r="BF188" t="inlineStr">
        <is>
          <t>Thailand</t>
        </is>
      </c>
      <c r="BG188" t="n">
        <v>23.8</v>
      </c>
      <c r="BH188" t="inlineStr">
        <is>
          <t>32.8</t>
        </is>
      </c>
      <c r="BI188" t="n">
        <v>14.1</v>
      </c>
      <c r="BJ188" t="n">
        <v>16.7</v>
      </c>
      <c r="BK188" t="inlineStr">
        <is>
          <t>37.8</t>
        </is>
      </c>
      <c r="BL188" t="inlineStr">
        <is>
          <t>-</t>
        </is>
      </c>
      <c r="BM188" t="inlineStr">
        <is>
          <t>38,719</t>
        </is>
      </c>
      <c r="BN188" t="n">
        <v>14.5</v>
      </c>
      <c r="BO188" t="inlineStr">
        <is>
          <t>2%</t>
        </is>
      </c>
      <c r="BP188" t="inlineStr">
        <is>
          <t>59 : 41</t>
        </is>
      </c>
      <c r="BQ188" t="n">
        <v>2016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>
        <is>
          <t>QS+Times</t>
        </is>
      </c>
      <c r="CC188" t="n">
        <v>229</v>
      </c>
      <c r="CD188" t="n">
        <v>211</v>
      </c>
      <c r="CE188" t="n">
        <v>97</v>
      </c>
      <c r="CF188" t="n">
        <v>261</v>
      </c>
      <c r="CG188" t="n">
        <v>499</v>
      </c>
      <c r="CH188" t="n">
        <v>701</v>
      </c>
      <c r="CI188" t="n">
        <v>617</v>
      </c>
      <c r="CJ188" t="n">
        <v>701</v>
      </c>
      <c r="CK188" t="n">
        <v>331</v>
      </c>
      <c r="CL188" t="n">
        <v>60</v>
      </c>
      <c r="CM188" t="n">
        <v>198</v>
      </c>
      <c r="CN188" t="n">
        <v>211</v>
      </c>
      <c r="CO188" t="n">
        <v>224</v>
      </c>
      <c r="CP188" t="n">
        <v>101</v>
      </c>
      <c r="CQ188" t="n">
        <v>170</v>
      </c>
      <c r="CR188" t="n">
        <v>498</v>
      </c>
      <c r="CS188" t="n">
        <v>701</v>
      </c>
      <c r="CT188" t="n">
        <v>668</v>
      </c>
      <c r="CU188" t="n">
        <v>701</v>
      </c>
      <c r="CV188" t="n">
        <v>318</v>
      </c>
      <c r="CW188" t="n">
        <v>44</v>
      </c>
      <c r="CX188" t="n">
        <v>113</v>
      </c>
      <c r="CY188" t="n">
        <v>700.5</v>
      </c>
      <c r="CZ188" t="inlineStr"/>
      <c r="DA188" t="inlineStr"/>
      <c r="DB188" t="n">
        <v>41.85714285714285</v>
      </c>
      <c r="DC188" t="n">
        <v>11.61426188139042</v>
      </c>
      <c r="DD188" t="n">
        <v>14.5</v>
      </c>
      <c r="DE188" t="inlineStr">
        <is>
          <t>Times (raw ratio)</t>
        </is>
      </c>
      <c r="DF188" t="n">
        <v>2</v>
      </c>
      <c r="DG188" t="inlineStr">
        <is>
          <t>Times (raw %)</t>
        </is>
      </c>
      <c r="DH188" t="n">
        <v>67.40000000000001</v>
      </c>
      <c r="DI188" t="n">
        <v>11.65452653485952</v>
      </c>
    </row>
    <row r="189">
      <c r="A189" t="inlineStr">
        <is>
          <t>chung-ang university</t>
        </is>
      </c>
      <c r="B189" t="inlineStr"/>
      <c r="C189" t="inlineStr"/>
      <c r="D189" t="inlineStr">
        <is>
          <t>Not Reported</t>
        </is>
      </c>
      <c r="E189" t="inlineStr">
        <is>
          <t>Not Reported</t>
        </is>
      </c>
      <c r="F189" t="inlineStr">
        <is>
          <t>Not Reported</t>
        </is>
      </c>
      <c r="G189" t="inlineStr">
        <is>
          <t>Not Reported</t>
        </is>
      </c>
      <c r="H189" t="inlineStr"/>
      <c r="I189" t="inlineStr">
        <is>
          <t>Not Reported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Not Reported</t>
        </is>
      </c>
      <c r="AF189" t="inlineStr">
        <is>
          <t>Not Reported</t>
        </is>
      </c>
      <c r="AG189" t="inlineStr">
        <is>
          <t>Not Reported</t>
        </is>
      </c>
      <c r="AH189" t="inlineStr">
        <is>
          <t>Not Reported</t>
        </is>
      </c>
      <c r="AI189" t="inlineStr"/>
      <c r="AJ189" t="inlineStr"/>
      <c r="AK189" t="inlineStr">
        <is>
          <t>Not Reported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501-600</t>
        </is>
      </c>
      <c r="BF189" t="inlineStr">
        <is>
          <t>South Korea</t>
        </is>
      </c>
      <c r="BG189" t="n">
        <v>29.9</v>
      </c>
      <c r="BH189" t="inlineStr">
        <is>
          <t>43.7</t>
        </is>
      </c>
      <c r="BI189" t="n">
        <v>27.6</v>
      </c>
      <c r="BJ189" t="n">
        <v>17.4</v>
      </c>
      <c r="BK189" t="inlineStr">
        <is>
          <t>61.3</t>
        </is>
      </c>
      <c r="BL189" t="inlineStr">
        <is>
          <t>-</t>
        </is>
      </c>
      <c r="BM189" t="inlineStr">
        <is>
          <t>13,015</t>
        </is>
      </c>
      <c r="BN189" t="n">
        <v>17.4</v>
      </c>
      <c r="BO189" t="inlineStr">
        <is>
          <t>17%</t>
        </is>
      </c>
      <c r="BP189" t="inlineStr">
        <is>
          <t>45 : 55</t>
        </is>
      </c>
      <c r="BQ189" t="n">
        <v>2016</v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>
        <is>
          <t>Times</t>
        </is>
      </c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n">
        <v>550.5</v>
      </c>
      <c r="CZ189" t="inlineStr"/>
      <c r="DA189" t="inlineStr"/>
      <c r="DB189" t="n">
        <v>21.44388849177984</v>
      </c>
      <c r="DC189" t="n">
        <v>21.0495772369369</v>
      </c>
      <c r="DD189" t="n">
        <v>17.4</v>
      </c>
      <c r="DE189" t="inlineStr">
        <is>
          <t>Times (raw ratio)</t>
        </is>
      </c>
      <c r="DF189" t="n">
        <v>17</v>
      </c>
      <c r="DG189" t="inlineStr">
        <is>
          <t>Times (raw %)</t>
        </is>
      </c>
      <c r="DH189" t="inlineStr"/>
      <c r="DI189" t="n">
        <v>25.70239334027056</v>
      </c>
    </row>
    <row r="190">
      <c r="A190" t="inlineStr">
        <is>
          <t>chung-ang university (cau)</t>
        </is>
      </c>
      <c r="B190" t="inlineStr">
        <is>
          <t>489</t>
        </is>
      </c>
      <c r="C190" t="inlineStr">
        <is>
          <t>494</t>
        </is>
      </c>
      <c r="D190" t="inlineStr">
        <is>
          <t>South Korea</t>
        </is>
      </c>
      <c r="E190" t="inlineStr">
        <is>
          <t>Asia</t>
        </is>
      </c>
      <c r="F190" t="inlineStr">
        <is>
          <t>L</t>
        </is>
      </c>
      <c r="G190" t="inlineStr">
        <is>
          <t>FC</t>
        </is>
      </c>
      <c r="H190" t="inlineStr">
        <is>
          <t>VH</t>
        </is>
      </c>
      <c r="I190" t="inlineStr">
        <is>
          <t>B</t>
        </is>
      </c>
      <c r="J190" t="n">
        <v>16</v>
      </c>
      <c r="K190" t="inlineStr">
        <is>
          <t>555</t>
        </is>
      </c>
      <c r="L190" t="n">
        <v>31.9</v>
      </c>
      <c r="M190" t="inlineStr">
        <is>
          <t>296</t>
        </is>
      </c>
      <c r="N190" t="n">
        <v>67.8</v>
      </c>
      <c r="O190" t="inlineStr">
        <is>
          <t>195</t>
        </is>
      </c>
      <c r="P190" t="n">
        <v>9.300000000000001</v>
      </c>
      <c r="Q190" t="inlineStr">
        <is>
          <t>701+</t>
        </is>
      </c>
      <c r="R190" t="n">
        <v>14.2</v>
      </c>
      <c r="S190" t="inlineStr">
        <is>
          <t>680</t>
        </is>
      </c>
      <c r="T190" t="n">
        <v>37.8</v>
      </c>
      <c r="U190" t="inlineStr">
        <is>
          <t>371</t>
        </is>
      </c>
      <c r="V190" t="n">
        <v>29.9</v>
      </c>
      <c r="W190" t="inlineStr">
        <is>
          <t>701+</t>
        </is>
      </c>
      <c r="X190" t="n">
        <v>13.5</v>
      </c>
      <c r="Y190" t="inlineStr">
        <is>
          <t>701+</t>
        </is>
      </c>
      <c r="Z190" t="n">
        <v>49.5</v>
      </c>
      <c r="AA190" t="inlineStr">
        <is>
          <t>322=</t>
        </is>
      </c>
      <c r="AB190" t="n">
        <v>24.5</v>
      </c>
      <c r="AC190">
        <f>494</f>
        <v/>
      </c>
      <c r="AD190" t="inlineStr">
        <is>
          <t>392=</t>
        </is>
      </c>
      <c r="AE190" t="inlineStr">
        <is>
          <t>KR</t>
        </is>
      </c>
      <c r="AF190" t="inlineStr">
        <is>
          <t>South Korea</t>
        </is>
      </c>
      <c r="AG190" t="inlineStr">
        <is>
          <t>L</t>
        </is>
      </c>
      <c r="AH190" t="inlineStr">
        <is>
          <t>FC</t>
        </is>
      </c>
      <c r="AI190" t="inlineStr">
        <is>
          <t>VH</t>
        </is>
      </c>
      <c r="AJ190" t="n">
        <v>4</v>
      </c>
      <c r="AK190" t="inlineStr">
        <is>
          <t>B</t>
        </is>
      </c>
      <c r="AL190" t="n">
        <v>19.8</v>
      </c>
      <c r="AM190" t="inlineStr">
        <is>
          <t>445</t>
        </is>
      </c>
      <c r="AN190" t="n">
        <v>36.2</v>
      </c>
      <c r="AO190" t="inlineStr">
        <is>
          <t>271</t>
        </is>
      </c>
      <c r="AP190" t="n">
        <v>69.5</v>
      </c>
      <c r="AQ190" t="inlineStr">
        <is>
          <t>186</t>
        </is>
      </c>
      <c r="AR190" t="n">
        <v>8.9</v>
      </c>
      <c r="AS190" t="inlineStr">
        <is>
          <t>701+</t>
        </is>
      </c>
      <c r="AT190" t="n">
        <v>13.8</v>
      </c>
      <c r="AU190" t="inlineStr">
        <is>
          <t>690</t>
        </is>
      </c>
      <c r="AV190" t="n">
        <v>36.3</v>
      </c>
      <c r="AW190" t="inlineStr">
        <is>
          <t>373</t>
        </is>
      </c>
      <c r="AX190" t="n">
        <v>1.7</v>
      </c>
      <c r="AY190" t="inlineStr">
        <is>
          <t>701+</t>
        </is>
      </c>
      <c r="AZ190" t="n">
        <v>12.8</v>
      </c>
      <c r="BA190" t="inlineStr">
        <is>
          <t>672</t>
        </is>
      </c>
      <c r="BB190" t="n">
        <v>2.5</v>
      </c>
      <c r="BC190" t="inlineStr">
        <is>
          <t>701+</t>
        </is>
      </c>
      <c r="BD190" t="inlineStr">
        <is>
          <t>23.4</t>
        </is>
      </c>
      <c r="BE190" t="inlineStr"/>
      <c r="BF190" t="inlineStr">
        <is>
          <t>Not Reported</t>
        </is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>
        <is>
          <t>QS</t>
        </is>
      </c>
      <c r="CC190" t="n">
        <v>489</v>
      </c>
      <c r="CD190" t="n">
        <v>494</v>
      </c>
      <c r="CE190" t="n">
        <v>555</v>
      </c>
      <c r="CF190" t="n">
        <v>296</v>
      </c>
      <c r="CG190" t="n">
        <v>195</v>
      </c>
      <c r="CH190" t="n">
        <v>701</v>
      </c>
      <c r="CI190" t="n">
        <v>680</v>
      </c>
      <c r="CJ190" t="n">
        <v>371</v>
      </c>
      <c r="CK190" t="n">
        <v>701</v>
      </c>
      <c r="CL190" t="n">
        <v>701</v>
      </c>
      <c r="CM190" t="n">
        <v>322</v>
      </c>
      <c r="CN190" t="n">
        <v>494</v>
      </c>
      <c r="CO190" t="n">
        <v>392</v>
      </c>
      <c r="CP190" t="n">
        <v>445</v>
      </c>
      <c r="CQ190" t="n">
        <v>271</v>
      </c>
      <c r="CR190" t="n">
        <v>186</v>
      </c>
      <c r="CS190" t="n">
        <v>701</v>
      </c>
      <c r="CT190" t="n">
        <v>690</v>
      </c>
      <c r="CU190" t="n">
        <v>373</v>
      </c>
      <c r="CV190" t="n">
        <v>701</v>
      </c>
      <c r="CW190" t="n">
        <v>672</v>
      </c>
      <c r="CX190" t="n">
        <v>701</v>
      </c>
      <c r="CY190" t="inlineStr"/>
      <c r="CZ190" t="inlineStr"/>
      <c r="DA190" t="inlineStr"/>
      <c r="DB190" t="n">
        <v>65.14285714285714</v>
      </c>
      <c r="DC190" t="n">
        <v>9.300000000000001</v>
      </c>
      <c r="DD190" t="inlineStr"/>
      <c r="DE190" t="inlineStr">
        <is>
          <t>QS (score, not ratio)</t>
        </is>
      </c>
      <c r="DF190" t="inlineStr"/>
      <c r="DG190" t="inlineStr">
        <is>
          <t>QS (score, not %)</t>
        </is>
      </c>
      <c r="DH190" t="n">
        <v>17.9</v>
      </c>
      <c r="DI190" t="inlineStr"/>
    </row>
    <row r="191">
      <c r="A191" t="inlineStr">
        <is>
          <t>chung yuan christian university</t>
        </is>
      </c>
      <c r="B191" t="inlineStr">
        <is>
          <t>1001-1200</t>
        </is>
      </c>
      <c r="C191" t="inlineStr">
        <is>
          <t>1001-1200</t>
        </is>
      </c>
      <c r="D191" t="inlineStr">
        <is>
          <t>Taiwan</t>
        </is>
      </c>
      <c r="E191" t="inlineStr">
        <is>
          <t>Asia</t>
        </is>
      </c>
      <c r="F191" t="inlineStr">
        <is>
          <t>L</t>
        </is>
      </c>
      <c r="G191" t="inlineStr">
        <is>
          <t>CO</t>
        </is>
      </c>
      <c r="H191" t="inlineStr">
        <is>
          <t>HI</t>
        </is>
      </c>
      <c r="I191" t="inlineStr">
        <is>
          <t>A</t>
        </is>
      </c>
      <c r="J191" t="n">
        <v>6.3</v>
      </c>
      <c r="K191" t="inlineStr">
        <is>
          <t>601+</t>
        </is>
      </c>
      <c r="L191" t="n">
        <v>5.3</v>
      </c>
      <c r="M191" t="inlineStr">
        <is>
          <t>601+</t>
        </is>
      </c>
      <c r="N191" t="n">
        <v>4.3</v>
      </c>
      <c r="O191" t="inlineStr">
        <is>
          <t>701+</t>
        </is>
      </c>
      <c r="P191" t="n">
        <v>15.6</v>
      </c>
      <c r="Q191" t="inlineStr">
        <is>
          <t>626</t>
        </is>
      </c>
      <c r="R191" t="n">
        <v>3.9</v>
      </c>
      <c r="S191" t="inlineStr">
        <is>
          <t>701+</t>
        </is>
      </c>
      <c r="T191" t="n">
        <v>6.7</v>
      </c>
      <c r="U191" t="inlineStr">
        <is>
          <t>701+</t>
        </is>
      </c>
      <c r="V191" t="n">
        <v>15.1</v>
      </c>
      <c r="W191" t="inlineStr">
        <is>
          <t>701+</t>
        </is>
      </c>
      <c r="X191" t="n">
        <v>22.4</v>
      </c>
      <c r="Y191" t="inlineStr">
        <is>
          <t>512</t>
        </is>
      </c>
      <c r="Z191" t="n">
        <v>7.9</v>
      </c>
      <c r="AA191" t="inlineStr">
        <is>
          <t>701+</t>
        </is>
      </c>
      <c r="AB191" t="inlineStr"/>
      <c r="AC191" t="inlineStr">
        <is>
          <t>1001-1200</t>
        </is>
      </c>
      <c r="AD191" t="inlineStr">
        <is>
          <t>1201-1400</t>
        </is>
      </c>
      <c r="AE191" t="inlineStr">
        <is>
          <t>TW</t>
        </is>
      </c>
      <c r="AF191" t="inlineStr">
        <is>
          <t>Taiwan</t>
        </is>
      </c>
      <c r="AG191" t="inlineStr">
        <is>
          <t>L</t>
        </is>
      </c>
      <c r="AH191" t="inlineStr">
        <is>
          <t>CO</t>
        </is>
      </c>
      <c r="AI191" t="inlineStr">
        <is>
          <t>HI</t>
        </is>
      </c>
      <c r="AJ191" t="n">
        <v>3</v>
      </c>
      <c r="AK191" t="inlineStr">
        <is>
          <t>A</t>
        </is>
      </c>
      <c r="AL191" t="n">
        <v>5.8</v>
      </c>
      <c r="AM191" t="inlineStr">
        <is>
          <t>601+</t>
        </is>
      </c>
      <c r="AN191" t="n">
        <v>5.2</v>
      </c>
      <c r="AO191" t="inlineStr">
        <is>
          <t>601+</t>
        </is>
      </c>
      <c r="AP191" t="n">
        <v>4.4</v>
      </c>
      <c r="AQ191" t="inlineStr">
        <is>
          <t>701+</t>
        </is>
      </c>
      <c r="AR191" t="n">
        <v>15.1</v>
      </c>
      <c r="AS191" t="inlineStr">
        <is>
          <t>631</t>
        </is>
      </c>
      <c r="AT191" t="n">
        <v>4.4</v>
      </c>
      <c r="AU191" t="inlineStr">
        <is>
          <t>701+</t>
        </is>
      </c>
      <c r="AV191" t="n">
        <v>7.2</v>
      </c>
      <c r="AW191" t="inlineStr">
        <is>
          <t>701+</t>
        </is>
      </c>
      <c r="AX191" t="n">
        <v>1</v>
      </c>
      <c r="AY191" t="inlineStr">
        <is>
          <t>701+</t>
        </is>
      </c>
      <c r="AZ191" t="n">
        <v>19.2</v>
      </c>
      <c r="BA191" t="inlineStr">
        <is>
          <t>437</t>
        </is>
      </c>
      <c r="BB191" t="n">
        <v>3.2</v>
      </c>
      <c r="BC191" t="inlineStr">
        <is>
          <t>701+</t>
        </is>
      </c>
      <c r="BD191" t="inlineStr">
        <is>
          <t>-</t>
        </is>
      </c>
      <c r="BE191" t="inlineStr">
        <is>
          <t>601-800</t>
        </is>
      </c>
      <c r="BF191" t="inlineStr">
        <is>
          <t>Taiwan</t>
        </is>
      </c>
      <c r="BG191" t="n">
        <v>15.9</v>
      </c>
      <c r="BH191" t="inlineStr">
        <is>
          <t>18.7</t>
        </is>
      </c>
      <c r="BI191" t="n">
        <v>22.1</v>
      </c>
      <c r="BJ191" t="n">
        <v>17.4</v>
      </c>
      <c r="BK191" t="inlineStr">
        <is>
          <t>41.9</t>
        </is>
      </c>
      <c r="BL191" t="inlineStr">
        <is>
          <t>-</t>
        </is>
      </c>
      <c r="BM191" t="inlineStr">
        <is>
          <t>15,020</t>
        </is>
      </c>
      <c r="BN191" t="n">
        <v>30.2</v>
      </c>
      <c r="BO191" t="inlineStr">
        <is>
          <t>3%</t>
        </is>
      </c>
      <c r="BP191" t="inlineStr">
        <is>
          <t>41 : 59</t>
        </is>
      </c>
      <c r="BQ191" t="n">
        <v>2016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>
        <is>
          <t>QS+Times</t>
        </is>
      </c>
      <c r="CC191" t="n">
        <v>1100.5</v>
      </c>
      <c r="CD191" t="n">
        <v>1100.5</v>
      </c>
      <c r="CE191" t="n">
        <v>601</v>
      </c>
      <c r="CF191" t="n">
        <v>601</v>
      </c>
      <c r="CG191" t="n">
        <v>701</v>
      </c>
      <c r="CH191" t="n">
        <v>626</v>
      </c>
      <c r="CI191" t="n">
        <v>701</v>
      </c>
      <c r="CJ191" t="n">
        <v>701</v>
      </c>
      <c r="CK191" t="n">
        <v>701</v>
      </c>
      <c r="CL191" t="n">
        <v>512</v>
      </c>
      <c r="CM191" t="n">
        <v>701</v>
      </c>
      <c r="CN191" t="n">
        <v>1100.5</v>
      </c>
      <c r="CO191" t="n">
        <v>1300.5</v>
      </c>
      <c r="CP191" t="n">
        <v>601</v>
      </c>
      <c r="CQ191" t="n">
        <v>601</v>
      </c>
      <c r="CR191" t="n">
        <v>701</v>
      </c>
      <c r="CS191" t="n">
        <v>631</v>
      </c>
      <c r="CT191" t="n">
        <v>701</v>
      </c>
      <c r="CU191" t="n">
        <v>701</v>
      </c>
      <c r="CV191" t="n">
        <v>701</v>
      </c>
      <c r="CW191" t="n">
        <v>437</v>
      </c>
      <c r="CX191" t="n">
        <v>701</v>
      </c>
      <c r="CY191" t="n">
        <v>700.5</v>
      </c>
      <c r="CZ191" t="inlineStr"/>
      <c r="DA191" t="inlineStr"/>
      <c r="DB191" t="n">
        <v>10.73214285714285</v>
      </c>
      <c r="DC191" t="n">
        <v>17.32531649302557</v>
      </c>
      <c r="DD191" t="n">
        <v>30.2</v>
      </c>
      <c r="DE191" t="inlineStr">
        <is>
          <t>Times (raw ratio)</t>
        </is>
      </c>
      <c r="DF191" t="n">
        <v>3</v>
      </c>
      <c r="DG191" t="inlineStr">
        <is>
          <t>Times (raw %)</t>
        </is>
      </c>
      <c r="DH191" t="n">
        <v>6.05</v>
      </c>
      <c r="DI191" t="n">
        <v>19.97918834547347</v>
      </c>
    </row>
    <row r="192">
      <c r="A192" t="inlineStr">
        <is>
          <t>chungbuk national university</t>
        </is>
      </c>
      <c r="B192" t="inlineStr">
        <is>
          <t>1001-1200</t>
        </is>
      </c>
      <c r="C192" t="inlineStr">
        <is>
          <t>1001-1200</t>
        </is>
      </c>
      <c r="D192" t="inlineStr">
        <is>
          <t>South Korea</t>
        </is>
      </c>
      <c r="E192" t="inlineStr">
        <is>
          <t>Asia</t>
        </is>
      </c>
      <c r="F192" t="inlineStr">
        <is>
          <t>M</t>
        </is>
      </c>
      <c r="G192" t="inlineStr">
        <is>
          <t>FC</t>
        </is>
      </c>
      <c r="H192" t="inlineStr">
        <is>
          <t>VH</t>
        </is>
      </c>
      <c r="I192" t="inlineStr">
        <is>
          <t>A</t>
        </is>
      </c>
      <c r="J192" t="n">
        <v>3.8</v>
      </c>
      <c r="K192" t="inlineStr">
        <is>
          <t>601+</t>
        </is>
      </c>
      <c r="L192" t="n">
        <v>2.7</v>
      </c>
      <c r="M192" t="inlineStr">
        <is>
          <t>601+</t>
        </is>
      </c>
      <c r="N192" t="n">
        <v>34.1</v>
      </c>
      <c r="O192" t="inlineStr">
        <is>
          <t>463</t>
        </is>
      </c>
      <c r="P192" t="n">
        <v>10.3</v>
      </c>
      <c r="Q192" t="inlineStr">
        <is>
          <t>701+</t>
        </is>
      </c>
      <c r="R192" t="n">
        <v>10.5</v>
      </c>
      <c r="S192" t="inlineStr">
        <is>
          <t>701+</t>
        </is>
      </c>
      <c r="T192" t="n">
        <v>7.7</v>
      </c>
      <c r="U192" t="inlineStr">
        <is>
          <t>701+</t>
        </is>
      </c>
      <c r="V192" t="n">
        <v>27.4</v>
      </c>
      <c r="W192" t="inlineStr">
        <is>
          <t>701+</t>
        </is>
      </c>
      <c r="X192" t="n">
        <v>1.7</v>
      </c>
      <c r="Y192" t="inlineStr">
        <is>
          <t>701+</t>
        </is>
      </c>
      <c r="Z192" t="n">
        <v>15.4</v>
      </c>
      <c r="AA192" t="inlineStr">
        <is>
          <t>585=</t>
        </is>
      </c>
      <c r="AB192" t="inlineStr"/>
      <c r="AC192" t="inlineStr">
        <is>
          <t>1001-1200</t>
        </is>
      </c>
      <c r="AD192" t="inlineStr">
        <is>
          <t>1001-1200</t>
        </is>
      </c>
      <c r="AE192" t="inlineStr">
        <is>
          <t>KR</t>
        </is>
      </c>
      <c r="AF192" t="inlineStr">
        <is>
          <t>South Korea</t>
        </is>
      </c>
      <c r="AG192" t="inlineStr">
        <is>
          <t>L</t>
        </is>
      </c>
      <c r="AH192" t="inlineStr">
        <is>
          <t>FC</t>
        </is>
      </c>
      <c r="AI192" t="inlineStr">
        <is>
          <t>HI</t>
        </is>
      </c>
      <c r="AJ192" t="n">
        <v>4</v>
      </c>
      <c r="AK192" t="inlineStr">
        <is>
          <t>A</t>
        </is>
      </c>
      <c r="AL192" t="n">
        <v>5.4</v>
      </c>
      <c r="AM192" t="inlineStr">
        <is>
          <t>601+</t>
        </is>
      </c>
      <c r="AN192" t="n">
        <v>2.8</v>
      </c>
      <c r="AO192" t="inlineStr">
        <is>
          <t>601+</t>
        </is>
      </c>
      <c r="AP192" t="n">
        <v>30.6</v>
      </c>
      <c r="AQ192" t="inlineStr">
        <is>
          <t>512</t>
        </is>
      </c>
      <c r="AR192" t="n">
        <v>8.6</v>
      </c>
      <c r="AS192" t="inlineStr">
        <is>
          <t>701+</t>
        </is>
      </c>
      <c r="AT192" t="n">
        <v>7</v>
      </c>
      <c r="AU192" t="inlineStr">
        <is>
          <t>701+</t>
        </is>
      </c>
      <c r="AV192" t="n">
        <v>4.3</v>
      </c>
      <c r="AW192" t="inlineStr">
        <is>
          <t>701+</t>
        </is>
      </c>
      <c r="AX192" t="n">
        <v>1.9</v>
      </c>
      <c r="AY192" t="inlineStr">
        <is>
          <t>701+</t>
        </is>
      </c>
      <c r="AZ192" t="n">
        <v>4.5</v>
      </c>
      <c r="BA192" t="inlineStr">
        <is>
          <t>701+</t>
        </is>
      </c>
      <c r="BB192" t="n">
        <v>1.1</v>
      </c>
      <c r="BC192" t="inlineStr">
        <is>
          <t>701+</t>
        </is>
      </c>
      <c r="BD192" t="inlineStr">
        <is>
          <t>-</t>
        </is>
      </c>
      <c r="BE192" t="inlineStr"/>
      <c r="BF192" t="inlineStr">
        <is>
          <t>Not Reported</t>
        </is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>
        <is>
          <t>QS</t>
        </is>
      </c>
      <c r="CC192" t="n">
        <v>1100.5</v>
      </c>
      <c r="CD192" t="n">
        <v>1100.5</v>
      </c>
      <c r="CE192" t="n">
        <v>601</v>
      </c>
      <c r="CF192" t="n">
        <v>601</v>
      </c>
      <c r="CG192" t="n">
        <v>463</v>
      </c>
      <c r="CH192" t="n">
        <v>701</v>
      </c>
      <c r="CI192" t="n">
        <v>701</v>
      </c>
      <c r="CJ192" t="n">
        <v>701</v>
      </c>
      <c r="CK192" t="n">
        <v>701</v>
      </c>
      <c r="CL192" t="n">
        <v>701</v>
      </c>
      <c r="CM192" t="n">
        <v>585</v>
      </c>
      <c r="CN192" t="n">
        <v>1100.5</v>
      </c>
      <c r="CO192" t="n">
        <v>1100.5</v>
      </c>
      <c r="CP192" t="n">
        <v>601</v>
      </c>
      <c r="CQ192" t="n">
        <v>601</v>
      </c>
      <c r="CR192" t="n">
        <v>512</v>
      </c>
      <c r="CS192" t="n">
        <v>701</v>
      </c>
      <c r="CT192" t="n">
        <v>701</v>
      </c>
      <c r="CU192" t="n">
        <v>701</v>
      </c>
      <c r="CV192" t="n">
        <v>701</v>
      </c>
      <c r="CW192" t="n">
        <v>701</v>
      </c>
      <c r="CX192" t="n">
        <v>701</v>
      </c>
      <c r="CY192" t="inlineStr"/>
      <c r="CZ192" t="inlineStr"/>
      <c r="DA192" t="inlineStr"/>
      <c r="DB192" t="n">
        <v>21.46428571428571</v>
      </c>
      <c r="DC192" t="n">
        <v>10.3</v>
      </c>
      <c r="DD192" t="inlineStr"/>
      <c r="DE192" t="inlineStr">
        <is>
          <t>QS (score, not ratio)</t>
        </is>
      </c>
      <c r="DF192" t="inlineStr"/>
      <c r="DG192" t="inlineStr">
        <is>
          <t>QS (score, not %)</t>
        </is>
      </c>
      <c r="DH192" t="n">
        <v>4.6</v>
      </c>
      <c r="DI192" t="inlineStr"/>
    </row>
    <row r="193">
      <c r="A193" t="inlineStr">
        <is>
          <t>chungnam national university</t>
        </is>
      </c>
      <c r="B193" t="inlineStr">
        <is>
          <t>851-900</t>
        </is>
      </c>
      <c r="C193" t="inlineStr">
        <is>
          <t>851-900</t>
        </is>
      </c>
      <c r="D193" t="inlineStr">
        <is>
          <t>South Korea</t>
        </is>
      </c>
      <c r="E193" t="inlineStr">
        <is>
          <t>Asia</t>
        </is>
      </c>
      <c r="F193" t="inlineStr">
        <is>
          <t>L</t>
        </is>
      </c>
      <c r="G193" t="inlineStr">
        <is>
          <t>FC</t>
        </is>
      </c>
      <c r="H193" t="inlineStr">
        <is>
          <t>VH</t>
        </is>
      </c>
      <c r="I193" t="inlineStr">
        <is>
          <t>A</t>
        </is>
      </c>
      <c r="J193" t="n">
        <v>8.800000000000001</v>
      </c>
      <c r="K193" t="inlineStr">
        <is>
          <t>601+</t>
        </is>
      </c>
      <c r="L193" t="n">
        <v>7.8</v>
      </c>
      <c r="M193" t="inlineStr">
        <is>
          <t>601+</t>
        </is>
      </c>
      <c r="N193" t="n">
        <v>46.3</v>
      </c>
      <c r="O193" t="inlineStr">
        <is>
          <t>334</t>
        </is>
      </c>
      <c r="P193" t="n">
        <v>10.7</v>
      </c>
      <c r="Q193" t="inlineStr">
        <is>
          <t>701+</t>
        </is>
      </c>
      <c r="R193" t="n">
        <v>7.2</v>
      </c>
      <c r="S193" t="inlineStr">
        <is>
          <t>701+</t>
        </is>
      </c>
      <c r="T193" t="n">
        <v>9.199999999999999</v>
      </c>
      <c r="U193" t="inlineStr">
        <is>
          <t>701+</t>
        </is>
      </c>
      <c r="V193" t="n">
        <v>32.7</v>
      </c>
      <c r="W193" t="inlineStr">
        <is>
          <t>701+</t>
        </is>
      </c>
      <c r="X193" t="n">
        <v>5</v>
      </c>
      <c r="Y193" t="inlineStr">
        <is>
          <t>701+</t>
        </is>
      </c>
      <c r="Z193" t="n">
        <v>25.7</v>
      </c>
      <c r="AA193" t="inlineStr">
        <is>
          <t>483=</t>
        </is>
      </c>
      <c r="AB193" t="inlineStr"/>
      <c r="AC193" t="inlineStr">
        <is>
          <t>851-900</t>
        </is>
      </c>
      <c r="AD193" t="inlineStr">
        <is>
          <t>751-800</t>
        </is>
      </c>
      <c r="AE193" t="inlineStr">
        <is>
          <t>KR</t>
        </is>
      </c>
      <c r="AF193" t="inlineStr">
        <is>
          <t>South Korea</t>
        </is>
      </c>
      <c r="AG193" t="inlineStr">
        <is>
          <t>L</t>
        </is>
      </c>
      <c r="AH193" t="inlineStr">
        <is>
          <t>FC</t>
        </is>
      </c>
      <c r="AI193" t="inlineStr">
        <is>
          <t>VH</t>
        </is>
      </c>
      <c r="AJ193" t="n">
        <v>4</v>
      </c>
      <c r="AK193" t="inlineStr">
        <is>
          <t>A</t>
        </is>
      </c>
      <c r="AL193" t="n">
        <v>11.7</v>
      </c>
      <c r="AM193" t="inlineStr">
        <is>
          <t>601+</t>
        </is>
      </c>
      <c r="AN193" t="n">
        <v>8</v>
      </c>
      <c r="AO193" t="inlineStr">
        <is>
          <t>601+</t>
        </is>
      </c>
      <c r="AP193" t="n">
        <v>45.3</v>
      </c>
      <c r="AQ193" t="inlineStr">
        <is>
          <t>348</t>
        </is>
      </c>
      <c r="AR193" t="n">
        <v>10.6</v>
      </c>
      <c r="AS193" t="inlineStr">
        <is>
          <t>701+</t>
        </is>
      </c>
      <c r="AT193" t="n">
        <v>8.199999999999999</v>
      </c>
      <c r="AU193" t="inlineStr">
        <is>
          <t>701+</t>
        </is>
      </c>
      <c r="AV193" t="n">
        <v>10.7</v>
      </c>
      <c r="AW193" t="inlineStr">
        <is>
          <t>701+</t>
        </is>
      </c>
      <c r="AX193" t="n">
        <v>1.6</v>
      </c>
      <c r="AY193" t="inlineStr">
        <is>
          <t>701+</t>
        </is>
      </c>
      <c r="AZ193" t="n">
        <v>8</v>
      </c>
      <c r="BA193" t="inlineStr">
        <is>
          <t>701+</t>
        </is>
      </c>
      <c r="BB193" t="n">
        <v>2.1</v>
      </c>
      <c r="BC193" t="inlineStr">
        <is>
          <t>701+</t>
        </is>
      </c>
      <c r="BD193" t="inlineStr">
        <is>
          <t>-</t>
        </is>
      </c>
      <c r="BE193" t="inlineStr">
        <is>
          <t>601-800</t>
        </is>
      </c>
      <c r="BF193" t="inlineStr">
        <is>
          <t>South Korea</t>
        </is>
      </c>
      <c r="BG193" t="n">
        <v>23.2</v>
      </c>
      <c r="BH193" t="inlineStr">
        <is>
          <t>19.8</t>
        </is>
      </c>
      <c r="BI193" t="n">
        <v>17.7</v>
      </c>
      <c r="BJ193" t="n">
        <v>13.2</v>
      </c>
      <c r="BK193" t="inlineStr">
        <is>
          <t>39.9</t>
        </is>
      </c>
      <c r="BL193" t="inlineStr">
        <is>
          <t>-</t>
        </is>
      </c>
      <c r="BM193" t="inlineStr">
        <is>
          <t>18,361</t>
        </is>
      </c>
      <c r="BN193" t="n">
        <v>17.2</v>
      </c>
      <c r="BO193" t="inlineStr">
        <is>
          <t>3%</t>
        </is>
      </c>
      <c r="BP193" t="inlineStr"/>
      <c r="BQ193" t="n">
        <v>2016</v>
      </c>
      <c r="BR193" t="inlineStr">
        <is>
          <t>401-500</t>
        </is>
      </c>
      <c r="BS193" t="inlineStr">
        <is>
          <t>8-11</t>
        </is>
      </c>
      <c r="BT193" t="inlineStr"/>
      <c r="BU193" t="n">
        <v>0</v>
      </c>
      <c r="BV193" t="n">
        <v>0</v>
      </c>
      <c r="BW193" t="n">
        <v>0</v>
      </c>
      <c r="BX193" t="n">
        <v>6.8</v>
      </c>
      <c r="BY193" t="n">
        <v>30.7</v>
      </c>
      <c r="BZ193" t="n">
        <v>15</v>
      </c>
      <c r="CA193" t="n">
        <v>2011</v>
      </c>
      <c r="CB193" t="inlineStr">
        <is>
          <t>QS+Times+Shanghai</t>
        </is>
      </c>
      <c r="CC193" t="n">
        <v>875.5</v>
      </c>
      <c r="CD193" t="n">
        <v>875.5</v>
      </c>
      <c r="CE193" t="n">
        <v>601</v>
      </c>
      <c r="CF193" t="n">
        <v>601</v>
      </c>
      <c r="CG193" t="n">
        <v>334</v>
      </c>
      <c r="CH193" t="n">
        <v>701</v>
      </c>
      <c r="CI193" t="n">
        <v>701</v>
      </c>
      <c r="CJ193" t="n">
        <v>701</v>
      </c>
      <c r="CK193" t="n">
        <v>701</v>
      </c>
      <c r="CL193" t="n">
        <v>701</v>
      </c>
      <c r="CM193" t="n">
        <v>483</v>
      </c>
      <c r="CN193" t="n">
        <v>875.5</v>
      </c>
      <c r="CO193" t="n">
        <v>775.5</v>
      </c>
      <c r="CP193" t="n">
        <v>601</v>
      </c>
      <c r="CQ193" t="n">
        <v>601</v>
      </c>
      <c r="CR193" t="n">
        <v>348</v>
      </c>
      <c r="CS193" t="n">
        <v>701</v>
      </c>
      <c r="CT193" t="n">
        <v>701</v>
      </c>
      <c r="CU193" t="n">
        <v>701</v>
      </c>
      <c r="CV193" t="n">
        <v>701</v>
      </c>
      <c r="CW193" t="n">
        <v>701</v>
      </c>
      <c r="CX193" t="n">
        <v>701</v>
      </c>
      <c r="CY193" t="n">
        <v>700.5</v>
      </c>
      <c r="CZ193" t="n">
        <v>450.5</v>
      </c>
      <c r="DA193" t="n">
        <v>9.5</v>
      </c>
      <c r="DB193" t="n">
        <v>12.95098269823846</v>
      </c>
      <c r="DC193" t="n">
        <v>12.6978183568184</v>
      </c>
      <c r="DD193" t="n">
        <v>17.2</v>
      </c>
      <c r="DE193" t="inlineStr">
        <is>
          <t>Times (raw ratio)</t>
        </is>
      </c>
      <c r="DF193" t="n">
        <v>3</v>
      </c>
      <c r="DG193" t="inlineStr">
        <is>
          <t>Times (raw %)</t>
        </is>
      </c>
      <c r="DH193" t="n">
        <v>10.25</v>
      </c>
      <c r="DI193" t="n">
        <v>8.128668559247547</v>
      </c>
    </row>
    <row r="194">
      <c r="A194" t="inlineStr">
        <is>
          <t>city university london</t>
        </is>
      </c>
      <c r="B194" t="inlineStr"/>
      <c r="C194" t="inlineStr"/>
      <c r="D194" t="inlineStr">
        <is>
          <t>Not Reported</t>
        </is>
      </c>
      <c r="E194" t="inlineStr">
        <is>
          <t>Not Reported</t>
        </is>
      </c>
      <c r="F194" t="inlineStr">
        <is>
          <t>Not Reported</t>
        </is>
      </c>
      <c r="G194" t="inlineStr">
        <is>
          <t>Not Reported</t>
        </is>
      </c>
      <c r="H194" t="inlineStr"/>
      <c r="I194" t="inlineStr">
        <is>
          <t>Not Reported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Not Reported</t>
        </is>
      </c>
      <c r="AF194" t="inlineStr">
        <is>
          <t>Not Reported</t>
        </is>
      </c>
      <c r="AG194" t="inlineStr">
        <is>
          <t>Not Reported</t>
        </is>
      </c>
      <c r="AH194" t="inlineStr">
        <is>
          <t>Not Reported</t>
        </is>
      </c>
      <c r="AI194" t="inlineStr"/>
      <c r="AJ194" t="inlineStr"/>
      <c r="AK194" t="inlineStr">
        <is>
          <t>Not Reported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>
        <is>
          <t>401-500</t>
        </is>
      </c>
      <c r="BF194" t="inlineStr">
        <is>
          <t>United Kingdom</t>
        </is>
      </c>
      <c r="BG194" t="n">
        <v>23.5</v>
      </c>
      <c r="BH194" t="inlineStr">
        <is>
          <t>89.6</t>
        </is>
      </c>
      <c r="BI194" t="n">
        <v>21.2</v>
      </c>
      <c r="BJ194" t="n">
        <v>43.5</v>
      </c>
      <c r="BK194" t="inlineStr">
        <is>
          <t>28.9</t>
        </is>
      </c>
      <c r="BL194" t="inlineStr">
        <is>
          <t>-</t>
        </is>
      </c>
      <c r="BM194" t="inlineStr">
        <is>
          <t>13,053</t>
        </is>
      </c>
      <c r="BN194" t="n">
        <v>17.8</v>
      </c>
      <c r="BO194" t="inlineStr">
        <is>
          <t>50%</t>
        </is>
      </c>
      <c r="BP194" t="inlineStr">
        <is>
          <t>55 : 45</t>
        </is>
      </c>
      <c r="BQ194" t="n">
        <v>2016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>
        <is>
          <t>Times</t>
        </is>
      </c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n">
        <v>450.5</v>
      </c>
      <c r="CZ194" t="inlineStr"/>
      <c r="DA194" t="inlineStr"/>
      <c r="DB194" t="n">
        <v>35.7398141529664</v>
      </c>
      <c r="DC194" t="n">
        <v>30.92821453698281</v>
      </c>
      <c r="DD194" t="n">
        <v>17.8</v>
      </c>
      <c r="DE194" t="inlineStr">
        <is>
          <t>Times (raw ratio)</t>
        </is>
      </c>
      <c r="DF194" t="n">
        <v>50</v>
      </c>
      <c r="DG194" t="inlineStr">
        <is>
          <t>Times (raw %)</t>
        </is>
      </c>
      <c r="DH194" t="inlineStr"/>
      <c r="DI194" t="n">
        <v>19.0426638917794</v>
      </c>
    </row>
    <row r="195">
      <c r="A195" t="inlineStr">
        <is>
          <t>city university of hong kong</t>
        </is>
      </c>
      <c r="B195" t="inlineStr">
        <is>
          <t>62</t>
        </is>
      </c>
      <c r="C195" t="inlineStr">
        <is>
          <t>70</t>
        </is>
      </c>
      <c r="D195" t="inlineStr">
        <is>
          <t>Hong Kong SAR</t>
        </is>
      </c>
      <c r="E195" t="inlineStr">
        <is>
          <t>Asia</t>
        </is>
      </c>
      <c r="F195" t="inlineStr">
        <is>
          <t>M</t>
        </is>
      </c>
      <c r="G195" t="inlineStr">
        <is>
          <t>CO</t>
        </is>
      </c>
      <c r="H195" t="inlineStr">
        <is>
          <t>VH</t>
        </is>
      </c>
      <c r="I195" t="inlineStr">
        <is>
          <t>A</t>
        </is>
      </c>
      <c r="J195" t="n">
        <v>60.9</v>
      </c>
      <c r="K195" t="inlineStr">
        <is>
          <t>120</t>
        </is>
      </c>
      <c r="L195" t="n">
        <v>30.8</v>
      </c>
      <c r="M195" t="inlineStr">
        <is>
          <t>305</t>
        </is>
      </c>
      <c r="N195" t="n">
        <v>89.5</v>
      </c>
      <c r="O195" t="inlineStr">
        <is>
          <t>88</t>
        </is>
      </c>
      <c r="P195" t="n">
        <v>100</v>
      </c>
      <c r="Q195" t="inlineStr">
        <is>
          <t>6</t>
        </is>
      </c>
      <c r="R195" t="n">
        <v>100</v>
      </c>
      <c r="S195" t="inlineStr">
        <is>
          <t>13</t>
        </is>
      </c>
      <c r="T195" t="n">
        <v>100</v>
      </c>
      <c r="U195" t="inlineStr">
        <is>
          <t>7</t>
        </is>
      </c>
      <c r="V195" t="n">
        <v>62.9</v>
      </c>
      <c r="W195" t="inlineStr">
        <is>
          <t>588</t>
        </is>
      </c>
      <c r="X195" t="n">
        <v>37.5</v>
      </c>
      <c r="Y195" t="inlineStr">
        <is>
          <t>342</t>
        </is>
      </c>
      <c r="Z195" t="n">
        <v>72.90000000000001</v>
      </c>
      <c r="AA195" t="inlineStr">
        <is>
          <t>201</t>
        </is>
      </c>
      <c r="AB195" t="n">
        <v>70.7</v>
      </c>
      <c r="AC195" t="inlineStr">
        <is>
          <t>70</t>
        </is>
      </c>
      <c r="AD195" t="inlineStr">
        <is>
          <t>54</t>
        </is>
      </c>
      <c r="AE195" t="inlineStr">
        <is>
          <t>HK</t>
        </is>
      </c>
      <c r="AF195" t="inlineStr">
        <is>
          <t>Hong Kong SAR</t>
        </is>
      </c>
      <c r="AG195" t="inlineStr">
        <is>
          <t>M</t>
        </is>
      </c>
      <c r="AH195" t="inlineStr">
        <is>
          <t>CO</t>
        </is>
      </c>
      <c r="AI195" t="inlineStr">
        <is>
          <t>VH</t>
        </is>
      </c>
      <c r="AJ195" t="n">
        <v>3</v>
      </c>
      <c r="AK195" t="inlineStr">
        <is>
          <t>A</t>
        </is>
      </c>
      <c r="AL195" t="n">
        <v>59.6</v>
      </c>
      <c r="AM195" t="inlineStr">
        <is>
          <t>122</t>
        </is>
      </c>
      <c r="AN195" t="n">
        <v>27.3</v>
      </c>
      <c r="AO195" t="inlineStr">
        <is>
          <t>356</t>
        </is>
      </c>
      <c r="AP195" t="n">
        <v>86.59999999999999</v>
      </c>
      <c r="AQ195" t="inlineStr">
        <is>
          <t>99</t>
        </is>
      </c>
      <c r="AR195" t="n">
        <v>99.90000000000001</v>
      </c>
      <c r="AS195" t="inlineStr">
        <is>
          <t>9</t>
        </is>
      </c>
      <c r="AT195" t="n">
        <v>100</v>
      </c>
      <c r="AU195" t="inlineStr">
        <is>
          <t>17</t>
        </is>
      </c>
      <c r="AV195" t="n">
        <v>100</v>
      </c>
      <c r="AW195" t="inlineStr">
        <is>
          <t>2</t>
        </is>
      </c>
      <c r="AX195" t="n">
        <v>17.4</v>
      </c>
      <c r="AY195" t="inlineStr">
        <is>
          <t>570</t>
        </is>
      </c>
      <c r="AZ195" t="n">
        <v>29.5</v>
      </c>
      <c r="BA195" t="inlineStr">
        <is>
          <t>269</t>
        </is>
      </c>
      <c r="BB195" t="n">
        <v>82.09999999999999</v>
      </c>
      <c r="BC195" t="inlineStr">
        <is>
          <t>136</t>
        </is>
      </c>
      <c r="BD195" t="inlineStr">
        <is>
          <t>67.7</t>
        </is>
      </c>
      <c r="BE195" t="inlineStr">
        <is>
          <t>201-250</t>
        </is>
      </c>
      <c r="BF195" t="inlineStr">
        <is>
          <t>Hong Kong</t>
        </is>
      </c>
      <c r="BG195" t="n">
        <v>32.1</v>
      </c>
      <c r="BH195" t="inlineStr">
        <is>
          <t>81.6</t>
        </is>
      </c>
      <c r="BI195" t="n">
        <v>26.7</v>
      </c>
      <c r="BJ195" t="n">
        <v>76.8</v>
      </c>
      <c r="BK195" t="inlineStr">
        <is>
          <t>50.1</t>
        </is>
      </c>
      <c r="BL195" t="inlineStr">
        <is>
          <t>-</t>
        </is>
      </c>
      <c r="BM195" t="inlineStr">
        <is>
          <t>10,015</t>
        </is>
      </c>
      <c r="BN195" t="n">
        <v>7.1</v>
      </c>
      <c r="BO195" t="inlineStr">
        <is>
          <t>28%</t>
        </is>
      </c>
      <c r="BP195" t="inlineStr">
        <is>
          <t>51 : 49</t>
        </is>
      </c>
      <c r="BQ195" t="n">
        <v>2016</v>
      </c>
      <c r="BR195" t="inlineStr">
        <is>
          <t>201-300</t>
        </is>
      </c>
      <c r="BS195" t="inlineStr">
        <is>
          <t>3-4</t>
        </is>
      </c>
      <c r="BT195" t="inlineStr"/>
      <c r="BU195" t="n">
        <v>0</v>
      </c>
      <c r="BV195" t="n">
        <v>0</v>
      </c>
      <c r="BW195" t="n">
        <v>18.1</v>
      </c>
      <c r="BX195" t="n">
        <v>1.5</v>
      </c>
      <c r="BY195" t="n">
        <v>38.5</v>
      </c>
      <c r="BZ195" t="n">
        <v>22.1</v>
      </c>
      <c r="CA195" t="n">
        <v>2015</v>
      </c>
      <c r="CB195" t="inlineStr">
        <is>
          <t>QS+Times+Shanghai</t>
        </is>
      </c>
      <c r="CC195" t="n">
        <v>62</v>
      </c>
      <c r="CD195" t="n">
        <v>70</v>
      </c>
      <c r="CE195" t="n">
        <v>120</v>
      </c>
      <c r="CF195" t="n">
        <v>305</v>
      </c>
      <c r="CG195" t="n">
        <v>88</v>
      </c>
      <c r="CH195" t="n">
        <v>6</v>
      </c>
      <c r="CI195" t="n">
        <v>13</v>
      </c>
      <c r="CJ195" t="n">
        <v>7</v>
      </c>
      <c r="CK195" t="n">
        <v>588</v>
      </c>
      <c r="CL195" t="n">
        <v>342</v>
      </c>
      <c r="CM195" t="n">
        <v>201</v>
      </c>
      <c r="CN195" t="n">
        <v>70</v>
      </c>
      <c r="CO195" t="n">
        <v>54</v>
      </c>
      <c r="CP195" t="n">
        <v>122</v>
      </c>
      <c r="CQ195" t="n">
        <v>356</v>
      </c>
      <c r="CR195" t="n">
        <v>99</v>
      </c>
      <c r="CS195" t="n">
        <v>9</v>
      </c>
      <c r="CT195" t="n">
        <v>17</v>
      </c>
      <c r="CU195" t="n">
        <v>2</v>
      </c>
      <c r="CV195" t="n">
        <v>570</v>
      </c>
      <c r="CW195" t="n">
        <v>269</v>
      </c>
      <c r="CX195" t="n">
        <v>136</v>
      </c>
      <c r="CY195" t="n">
        <v>225.5</v>
      </c>
      <c r="CZ195" t="n">
        <v>250.5</v>
      </c>
      <c r="DA195" t="n">
        <v>3.5</v>
      </c>
      <c r="DB195" t="n">
        <v>69.59117715862145</v>
      </c>
      <c r="DC195" t="n">
        <v>50.60820908777217</v>
      </c>
      <c r="DD195" t="n">
        <v>7.1</v>
      </c>
      <c r="DE195" t="inlineStr">
        <is>
          <t>Times (raw ratio)</t>
        </is>
      </c>
      <c r="DF195" t="n">
        <v>28</v>
      </c>
      <c r="DG195" t="inlineStr">
        <is>
          <t>Times (raw %)</t>
        </is>
      </c>
      <c r="DH195" t="n">
        <v>60.25</v>
      </c>
      <c r="DI195" t="n">
        <v>15.30456536307581</v>
      </c>
    </row>
    <row r="196">
      <c r="A196" t="inlineStr">
        <is>
          <t>city, university of london</t>
        </is>
      </c>
      <c r="B196" t="inlineStr">
        <is>
          <t>352</t>
        </is>
      </c>
      <c r="C196" t="inlineStr">
        <is>
          <t>328</t>
        </is>
      </c>
      <c r="D196" t="inlineStr">
        <is>
          <t>United Kingdom</t>
        </is>
      </c>
      <c r="E196" t="inlineStr">
        <is>
          <t>Europe</t>
        </is>
      </c>
      <c r="F196" t="inlineStr">
        <is>
          <t>L</t>
        </is>
      </c>
      <c r="G196" t="inlineStr">
        <is>
          <t>CO</t>
        </is>
      </c>
      <c r="H196" t="inlineStr">
        <is>
          <t>VH</t>
        </is>
      </c>
      <c r="I196" t="inlineStr">
        <is>
          <t>A</t>
        </is>
      </c>
      <c r="J196" t="n">
        <v>20.8</v>
      </c>
      <c r="K196" t="inlineStr">
        <is>
          <t>422</t>
        </is>
      </c>
      <c r="L196" t="n">
        <v>21.3</v>
      </c>
      <c r="M196" t="inlineStr">
        <is>
          <t>430</t>
        </is>
      </c>
      <c r="N196" t="n">
        <v>5.6</v>
      </c>
      <c r="O196" t="inlineStr">
        <is>
          <t>701+</t>
        </is>
      </c>
      <c r="P196" t="n">
        <v>31.2</v>
      </c>
      <c r="Q196" t="inlineStr">
        <is>
          <t>421</t>
        </is>
      </c>
      <c r="R196" t="n">
        <v>95.8</v>
      </c>
      <c r="S196" t="inlineStr">
        <is>
          <t>140</t>
        </is>
      </c>
      <c r="T196" t="n">
        <v>98.90000000000001</v>
      </c>
      <c r="U196" t="inlineStr">
        <is>
          <t>59</t>
        </is>
      </c>
      <c r="V196" t="n">
        <v>66.40000000000001</v>
      </c>
      <c r="W196" t="inlineStr">
        <is>
          <t>531</t>
        </is>
      </c>
      <c r="X196" t="n">
        <v>54.8</v>
      </c>
      <c r="Y196" t="inlineStr">
        <is>
          <t>226</t>
        </is>
      </c>
      <c r="Z196" t="n">
        <v>23.2</v>
      </c>
      <c r="AA196" t="inlineStr">
        <is>
          <t>505=</t>
        </is>
      </c>
      <c r="AB196" t="n">
        <v>32.4</v>
      </c>
      <c r="AC196">
        <f>328</f>
        <v/>
      </c>
      <c r="AD196" t="inlineStr">
        <is>
          <t>355=</t>
        </is>
      </c>
      <c r="AE196" t="inlineStr">
        <is>
          <t>UK</t>
        </is>
      </c>
      <c r="AF196" t="inlineStr">
        <is>
          <t>United Kingdom</t>
        </is>
      </c>
      <c r="AG196" t="inlineStr">
        <is>
          <t>L</t>
        </is>
      </c>
      <c r="AH196" t="inlineStr">
        <is>
          <t>CO</t>
        </is>
      </c>
      <c r="AI196" t="inlineStr">
        <is>
          <t>VH</t>
        </is>
      </c>
      <c r="AJ196" t="n">
        <v>5</v>
      </c>
      <c r="AK196" t="inlineStr">
        <is>
          <t>A</t>
        </is>
      </c>
      <c r="AL196" t="n">
        <v>21.4</v>
      </c>
      <c r="AM196" t="inlineStr">
        <is>
          <t>405</t>
        </is>
      </c>
      <c r="AN196" t="n">
        <v>18.1</v>
      </c>
      <c r="AO196" t="inlineStr">
        <is>
          <t>483</t>
        </is>
      </c>
      <c r="AP196" t="n">
        <v>6.7</v>
      </c>
      <c r="AQ196" t="inlineStr">
        <is>
          <t>701+</t>
        </is>
      </c>
      <c r="AR196" t="n">
        <v>42.2</v>
      </c>
      <c r="AS196" t="inlineStr">
        <is>
          <t>321</t>
        </is>
      </c>
      <c r="AT196" t="n">
        <v>95</v>
      </c>
      <c r="AU196" t="inlineStr">
        <is>
          <t>151</t>
        </is>
      </c>
      <c r="AV196" t="n">
        <v>99.3</v>
      </c>
      <c r="AW196" t="inlineStr">
        <is>
          <t>46</t>
        </is>
      </c>
      <c r="AX196" t="n">
        <v>22.1</v>
      </c>
      <c r="AY196" t="inlineStr">
        <is>
          <t>527</t>
        </is>
      </c>
      <c r="AZ196" t="n">
        <v>28.3</v>
      </c>
      <c r="BA196" t="inlineStr">
        <is>
          <t>284</t>
        </is>
      </c>
      <c r="BB196" t="n">
        <v>41.7</v>
      </c>
      <c r="BC196" t="inlineStr">
        <is>
          <t>356</t>
        </is>
      </c>
      <c r="BD196" t="inlineStr">
        <is>
          <t>32.6</t>
        </is>
      </c>
      <c r="BE196" t="inlineStr"/>
      <c r="BF196" t="inlineStr">
        <is>
          <t>Not Reported</t>
        </is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>
        <is>
          <t>QS</t>
        </is>
      </c>
      <c r="CC196" t="n">
        <v>352</v>
      </c>
      <c r="CD196" t="n">
        <v>328</v>
      </c>
      <c r="CE196" t="n">
        <v>422</v>
      </c>
      <c r="CF196" t="n">
        <v>430</v>
      </c>
      <c r="CG196" t="n">
        <v>701</v>
      </c>
      <c r="CH196" t="n">
        <v>421</v>
      </c>
      <c r="CI196" t="n">
        <v>140</v>
      </c>
      <c r="CJ196" t="n">
        <v>59</v>
      </c>
      <c r="CK196" t="n">
        <v>531</v>
      </c>
      <c r="CL196" t="n">
        <v>226</v>
      </c>
      <c r="CM196" t="n">
        <v>505</v>
      </c>
      <c r="CN196" t="n">
        <v>328</v>
      </c>
      <c r="CO196" t="n">
        <v>355</v>
      </c>
      <c r="CP196" t="n">
        <v>405</v>
      </c>
      <c r="CQ196" t="n">
        <v>483</v>
      </c>
      <c r="CR196" t="n">
        <v>701</v>
      </c>
      <c r="CS196" t="n">
        <v>321</v>
      </c>
      <c r="CT196" t="n">
        <v>151</v>
      </c>
      <c r="CU196" t="n">
        <v>46</v>
      </c>
      <c r="CV196" t="n">
        <v>527</v>
      </c>
      <c r="CW196" t="n">
        <v>284</v>
      </c>
      <c r="CX196" t="n">
        <v>356</v>
      </c>
      <c r="CY196" t="inlineStr"/>
      <c r="CZ196" t="inlineStr"/>
      <c r="DA196" t="inlineStr"/>
      <c r="DB196" t="n">
        <v>74.92857142857143</v>
      </c>
      <c r="DC196" t="n">
        <v>31.2</v>
      </c>
      <c r="DD196" t="inlineStr"/>
      <c r="DE196" t="inlineStr">
        <is>
          <t>QS (score, not ratio)</t>
        </is>
      </c>
      <c r="DF196" t="inlineStr"/>
      <c r="DG196" t="inlineStr">
        <is>
          <t>QS (score, not %)</t>
        </is>
      </c>
      <c r="DH196" t="n">
        <v>21.1</v>
      </c>
      <c r="DI196" t="inlineStr"/>
    </row>
    <row r="197">
      <c r="A197" t="inlineStr">
        <is>
          <t>city university of new york</t>
        </is>
      </c>
      <c r="B197" t="inlineStr">
        <is>
          <t>661-670</t>
        </is>
      </c>
      <c r="C197" t="inlineStr">
        <is>
          <t>545</t>
        </is>
      </c>
      <c r="D197" t="inlineStr">
        <is>
          <t>United States</t>
        </is>
      </c>
      <c r="E197" t="inlineStr">
        <is>
          <t>Americas</t>
        </is>
      </c>
      <c r="F197" t="inlineStr">
        <is>
          <t>XL</t>
        </is>
      </c>
      <c r="G197" t="inlineStr">
        <is>
          <t>FC</t>
        </is>
      </c>
      <c r="H197" t="inlineStr">
        <is>
          <t>VH</t>
        </is>
      </c>
      <c r="I197" t="inlineStr">
        <is>
          <t>A</t>
        </is>
      </c>
      <c r="J197" t="n">
        <v>19.9</v>
      </c>
      <c r="K197" t="inlineStr">
        <is>
          <t>452</t>
        </is>
      </c>
      <c r="L197" t="n">
        <v>35.6</v>
      </c>
      <c r="M197" t="inlineStr">
        <is>
          <t>266</t>
        </is>
      </c>
      <c r="N197" t="n">
        <v>8.9</v>
      </c>
      <c r="O197" t="inlineStr">
        <is>
          <t>701+</t>
        </is>
      </c>
      <c r="P197" t="n">
        <v>4.7</v>
      </c>
      <c r="Q197" t="inlineStr">
        <is>
          <t>701+</t>
        </is>
      </c>
      <c r="R197" t="n">
        <v>6.1</v>
      </c>
      <c r="S197" t="inlineStr">
        <is>
          <t>701+</t>
        </is>
      </c>
      <c r="T197" t="n">
        <v>4.4</v>
      </c>
      <c r="U197" t="inlineStr">
        <is>
          <t>701+</t>
        </is>
      </c>
      <c r="V197" t="n">
        <v>93.09999999999999</v>
      </c>
      <c r="W197" t="inlineStr">
        <is>
          <t>117</t>
        </is>
      </c>
      <c r="X197" t="n">
        <v>22</v>
      </c>
      <c r="Y197" t="inlineStr">
        <is>
          <t>522</t>
        </is>
      </c>
      <c r="Z197" t="n">
        <v>13.2</v>
      </c>
      <c r="AA197" t="inlineStr">
        <is>
          <t>606=</t>
        </is>
      </c>
      <c r="AB197" t="inlineStr"/>
      <c r="AC197">
        <f>545</f>
        <v/>
      </c>
      <c r="AD197" t="inlineStr">
        <is>
          <t>701-750</t>
        </is>
      </c>
      <c r="AE197" t="inlineStr">
        <is>
          <t>US</t>
        </is>
      </c>
      <c r="AF197" t="inlineStr">
        <is>
          <t>United States</t>
        </is>
      </c>
      <c r="AG197" t="inlineStr">
        <is>
          <t>XL</t>
        </is>
      </c>
      <c r="AH197" t="inlineStr">
        <is>
          <t>FC</t>
        </is>
      </c>
      <c r="AI197" t="inlineStr">
        <is>
          <t>VH</t>
        </is>
      </c>
      <c r="AJ197" t="n">
        <v>4</v>
      </c>
      <c r="AK197" t="inlineStr">
        <is>
          <t>A</t>
        </is>
      </c>
      <c r="AL197" t="n">
        <v>22.7</v>
      </c>
      <c r="AM197" t="inlineStr">
        <is>
          <t>386</t>
        </is>
      </c>
      <c r="AN197" t="n">
        <v>34.1</v>
      </c>
      <c r="AO197" t="inlineStr">
        <is>
          <t>286</t>
        </is>
      </c>
      <c r="AP197" t="n">
        <v>9.4</v>
      </c>
      <c r="AQ197" t="inlineStr">
        <is>
          <t>701+</t>
        </is>
      </c>
      <c r="AR197" t="n">
        <v>5.8</v>
      </c>
      <c r="AS197" t="inlineStr">
        <is>
          <t>701+</t>
        </is>
      </c>
      <c r="AT197" t="n">
        <v>6.6</v>
      </c>
      <c r="AU197" t="inlineStr">
        <is>
          <t>701+</t>
        </is>
      </c>
      <c r="AV197" t="n">
        <v>4.9</v>
      </c>
      <c r="AW197" t="inlineStr">
        <is>
          <t>701+</t>
        </is>
      </c>
      <c r="AX197" t="n">
        <v>89</v>
      </c>
      <c r="AY197" t="inlineStr">
        <is>
          <t>90</t>
        </is>
      </c>
      <c r="AZ197" t="n">
        <v>19.3</v>
      </c>
      <c r="BA197" t="inlineStr">
        <is>
          <t>434</t>
        </is>
      </c>
      <c r="BB197" t="n">
        <v>31.3</v>
      </c>
      <c r="BC197" t="inlineStr">
        <is>
          <t>428=</t>
        </is>
      </c>
      <c r="BD197" t="inlineStr">
        <is>
          <t>21.5</t>
        </is>
      </c>
      <c r="BE197" t="inlineStr"/>
      <c r="BF197" t="inlineStr">
        <is>
          <t>Not Reported</t>
        </is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>
        <is>
          <t>QS</t>
        </is>
      </c>
      <c r="CC197" t="n">
        <v>665.5</v>
      </c>
      <c r="CD197" t="n">
        <v>545</v>
      </c>
      <c r="CE197" t="n">
        <v>452</v>
      </c>
      <c r="CF197" t="n">
        <v>266</v>
      </c>
      <c r="CG197" t="n">
        <v>701</v>
      </c>
      <c r="CH197" t="n">
        <v>701</v>
      </c>
      <c r="CI197" t="n">
        <v>701</v>
      </c>
      <c r="CJ197" t="n">
        <v>701</v>
      </c>
      <c r="CK197" t="n">
        <v>117</v>
      </c>
      <c r="CL197" t="n">
        <v>522</v>
      </c>
      <c r="CM197" t="n">
        <v>606</v>
      </c>
      <c r="CN197" t="n">
        <v>545</v>
      </c>
      <c r="CO197" t="n">
        <v>725.5</v>
      </c>
      <c r="CP197" t="n">
        <v>386</v>
      </c>
      <c r="CQ197" t="n">
        <v>286</v>
      </c>
      <c r="CR197" t="n">
        <v>701</v>
      </c>
      <c r="CS197" t="n">
        <v>701</v>
      </c>
      <c r="CT197" t="n">
        <v>701</v>
      </c>
      <c r="CU197" t="n">
        <v>701</v>
      </c>
      <c r="CV197" t="n">
        <v>90</v>
      </c>
      <c r="CW197" t="n">
        <v>434</v>
      </c>
      <c r="CX197" t="n">
        <v>428</v>
      </c>
      <c r="CY197" t="inlineStr"/>
      <c r="CZ197" t="inlineStr"/>
      <c r="DA197" t="inlineStr"/>
      <c r="DB197" t="n">
        <v>52.53571428571428</v>
      </c>
      <c r="DC197" t="n">
        <v>4.7</v>
      </c>
      <c r="DD197" t="inlineStr"/>
      <c r="DE197" t="inlineStr">
        <is>
          <t>QS (score, not ratio)</t>
        </is>
      </c>
      <c r="DF197" t="inlineStr"/>
      <c r="DG197" t="inlineStr">
        <is>
          <t>QS (score, not %)</t>
        </is>
      </c>
      <c r="DH197" t="n">
        <v>21.3</v>
      </c>
      <c r="DI197" t="inlineStr"/>
    </row>
    <row r="198">
      <c r="A198" t="inlineStr">
        <is>
          <t>city university of new york city college</t>
        </is>
      </c>
      <c r="B198" t="inlineStr"/>
      <c r="C198" t="inlineStr"/>
      <c r="D198" t="inlineStr">
        <is>
          <t>Not Reported</t>
        </is>
      </c>
      <c r="E198" t="inlineStr">
        <is>
          <t>Not Reported</t>
        </is>
      </c>
      <c r="F198" t="inlineStr">
        <is>
          <t>Not Reported</t>
        </is>
      </c>
      <c r="G198" t="inlineStr">
        <is>
          <t>Not Reported</t>
        </is>
      </c>
      <c r="H198" t="inlineStr"/>
      <c r="I198" t="inlineStr">
        <is>
          <t>Not Reported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Not Reported</t>
        </is>
      </c>
      <c r="AF198" t="inlineStr">
        <is>
          <t>Not Reported</t>
        </is>
      </c>
      <c r="AG198" t="inlineStr">
        <is>
          <t>Not Reported</t>
        </is>
      </c>
      <c r="AH198" t="inlineStr">
        <is>
          <t>Not Reported</t>
        </is>
      </c>
      <c r="AI198" t="inlineStr"/>
      <c r="AJ198" t="inlineStr"/>
      <c r="AK198" t="inlineStr">
        <is>
          <t>Not Reported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>
        <is>
          <t>Not Reported</t>
        </is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>
        <is>
          <t>301-400</t>
        </is>
      </c>
      <c r="BS198" t="inlineStr">
        <is>
          <t>103-125</t>
        </is>
      </c>
      <c r="BT198" t="inlineStr"/>
      <c r="BU198" t="n">
        <v>31.2</v>
      </c>
      <c r="BV198" t="n">
        <v>0</v>
      </c>
      <c r="BW198" t="n">
        <v>5.1</v>
      </c>
      <c r="BX198" t="n">
        <v>6.9</v>
      </c>
      <c r="BY198" t="n">
        <v>18</v>
      </c>
      <c r="BZ198" t="n">
        <v>19.1</v>
      </c>
      <c r="CA198" t="n">
        <v>2015</v>
      </c>
      <c r="CB198" t="inlineStr">
        <is>
          <t>Shanghai</t>
        </is>
      </c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n">
        <v>350.5</v>
      </c>
      <c r="DA198" t="n">
        <v>114</v>
      </c>
      <c r="DB198" t="n">
        <v>23.27113062568606</v>
      </c>
      <c r="DC198" t="n">
        <v>8.321305285868391</v>
      </c>
      <c r="DD198" t="inlineStr"/>
      <c r="DE198" t="inlineStr">
        <is>
          <t>Missing</t>
        </is>
      </c>
      <c r="DF198" t="inlineStr"/>
      <c r="DG198" t="inlineStr">
        <is>
          <t>Missing</t>
        </is>
      </c>
      <c r="DH198" t="inlineStr"/>
      <c r="DI198" t="n">
        <v>11.9606526429342</v>
      </c>
    </row>
    <row r="199">
      <c r="A199" t="inlineStr">
        <is>
          <t>clark university</t>
        </is>
      </c>
      <c r="B199" t="inlineStr">
        <is>
          <t>951-1000</t>
        </is>
      </c>
      <c r="C199" t="inlineStr">
        <is>
          <t>801-850</t>
        </is>
      </c>
      <c r="D199" t="inlineStr">
        <is>
          <t>United States</t>
        </is>
      </c>
      <c r="E199" t="inlineStr">
        <is>
          <t>Americas</t>
        </is>
      </c>
      <c r="F199" t="inlineStr">
        <is>
          <t>S</t>
        </is>
      </c>
      <c r="G199" t="inlineStr">
        <is>
          <t>CO</t>
        </is>
      </c>
      <c r="H199" t="inlineStr">
        <is>
          <t>VH</t>
        </is>
      </c>
      <c r="I199" t="inlineStr">
        <is>
          <t>B</t>
        </is>
      </c>
      <c r="J199" t="n">
        <v>2.6</v>
      </c>
      <c r="K199" t="inlineStr">
        <is>
          <t>601+</t>
        </is>
      </c>
      <c r="L199" t="n">
        <v>2.5</v>
      </c>
      <c r="M199" t="inlineStr">
        <is>
          <t>601+</t>
        </is>
      </c>
      <c r="N199" t="n">
        <v>18.9</v>
      </c>
      <c r="O199" t="inlineStr">
        <is>
          <t>701+</t>
        </is>
      </c>
      <c r="P199" t="n">
        <v>16.7</v>
      </c>
      <c r="Q199" t="inlineStr">
        <is>
          <t>608</t>
        </is>
      </c>
      <c r="R199" t="n">
        <v>13.2</v>
      </c>
      <c r="S199" t="inlineStr">
        <is>
          <t>701+</t>
        </is>
      </c>
      <c r="T199" t="n">
        <v>84.7</v>
      </c>
      <c r="U199" t="inlineStr">
        <is>
          <t>154</t>
        </is>
      </c>
      <c r="V199" t="n">
        <v>20.2</v>
      </c>
      <c r="W199" t="inlineStr">
        <is>
          <t>701+</t>
        </is>
      </c>
      <c r="X199" t="n">
        <v>13.6</v>
      </c>
      <c r="Y199" t="inlineStr">
        <is>
          <t>701+</t>
        </is>
      </c>
      <c r="Z199" t="n">
        <v>6.5</v>
      </c>
      <c r="AA199" t="inlineStr">
        <is>
          <t>701+</t>
        </is>
      </c>
      <c r="AB199" t="inlineStr"/>
      <c r="AC199" t="inlineStr">
        <is>
          <t>801-850</t>
        </is>
      </c>
      <c r="AD199" t="inlineStr">
        <is>
          <t>751-800</t>
        </is>
      </c>
      <c r="AE199" t="inlineStr">
        <is>
          <t>US</t>
        </is>
      </c>
      <c r="AF199" t="inlineStr">
        <is>
          <t>United States</t>
        </is>
      </c>
      <c r="AG199" t="inlineStr">
        <is>
          <t>S</t>
        </is>
      </c>
      <c r="AH199" t="inlineStr">
        <is>
          <t>CO</t>
        </is>
      </c>
      <c r="AI199" t="inlineStr">
        <is>
          <t>VH</t>
        </is>
      </c>
      <c r="AJ199" t="n">
        <v>5</v>
      </c>
      <c r="AK199" t="inlineStr">
        <is>
          <t>B</t>
        </is>
      </c>
      <c r="AL199" t="n">
        <v>3</v>
      </c>
      <c r="AM199" t="inlineStr">
        <is>
          <t>601+</t>
        </is>
      </c>
      <c r="AN199" t="n">
        <v>5.3</v>
      </c>
      <c r="AO199" t="inlineStr">
        <is>
          <t>601+</t>
        </is>
      </c>
      <c r="AP199" t="n">
        <v>23.4</v>
      </c>
      <c r="AQ199" t="inlineStr">
        <is>
          <t>610</t>
        </is>
      </c>
      <c r="AR199" t="n">
        <v>18.3</v>
      </c>
      <c r="AS199" t="inlineStr">
        <is>
          <t>578</t>
        </is>
      </c>
      <c r="AT199" t="n">
        <v>14.2</v>
      </c>
      <c r="AU199" t="inlineStr">
        <is>
          <t>682</t>
        </is>
      </c>
      <c r="AV199" t="n">
        <v>72.59999999999999</v>
      </c>
      <c r="AW199" t="inlineStr">
        <is>
          <t>198</t>
        </is>
      </c>
      <c r="AX199" t="n">
        <v>1.2</v>
      </c>
      <c r="AY199" t="inlineStr">
        <is>
          <t>701+</t>
        </is>
      </c>
      <c r="AZ199" t="n">
        <v>14.9</v>
      </c>
      <c r="BA199" t="inlineStr">
        <is>
          <t>561</t>
        </is>
      </c>
      <c r="BB199" t="n">
        <v>33.2</v>
      </c>
      <c r="BC199" t="inlineStr">
        <is>
          <t>416=</t>
        </is>
      </c>
      <c r="BD199" t="inlineStr">
        <is>
          <t>-</t>
        </is>
      </c>
      <c r="BE199" t="inlineStr"/>
      <c r="BF199" t="inlineStr">
        <is>
          <t>Not Reported</t>
        </is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>
        <is>
          <t>QS</t>
        </is>
      </c>
      <c r="CC199" t="n">
        <v>975.5</v>
      </c>
      <c r="CD199" t="n">
        <v>825.5</v>
      </c>
      <c r="CE199" t="n">
        <v>601</v>
      </c>
      <c r="CF199" t="n">
        <v>601</v>
      </c>
      <c r="CG199" t="n">
        <v>701</v>
      </c>
      <c r="CH199" t="n">
        <v>608</v>
      </c>
      <c r="CI199" t="n">
        <v>701</v>
      </c>
      <c r="CJ199" t="n">
        <v>154</v>
      </c>
      <c r="CK199" t="n">
        <v>701</v>
      </c>
      <c r="CL199" t="n">
        <v>701</v>
      </c>
      <c r="CM199" t="n">
        <v>701</v>
      </c>
      <c r="CN199" t="n">
        <v>825.5</v>
      </c>
      <c r="CO199" t="n">
        <v>775.5</v>
      </c>
      <c r="CP199" t="n">
        <v>601</v>
      </c>
      <c r="CQ199" t="n">
        <v>601</v>
      </c>
      <c r="CR199" t="n">
        <v>610</v>
      </c>
      <c r="CS199" t="n">
        <v>578</v>
      </c>
      <c r="CT199" t="n">
        <v>682</v>
      </c>
      <c r="CU199" t="n">
        <v>198</v>
      </c>
      <c r="CV199" t="n">
        <v>701</v>
      </c>
      <c r="CW199" t="n">
        <v>561</v>
      </c>
      <c r="CX199" t="n">
        <v>416</v>
      </c>
      <c r="CY199" t="inlineStr"/>
      <c r="CZ199" t="inlineStr"/>
      <c r="DA199" t="inlineStr"/>
      <c r="DB199" t="n">
        <v>30.39285714285714</v>
      </c>
      <c r="DC199" t="n">
        <v>16.7</v>
      </c>
      <c r="DD199" t="inlineStr"/>
      <c r="DE199" t="inlineStr">
        <is>
          <t>QS (score, not ratio)</t>
        </is>
      </c>
      <c r="DF199" t="inlineStr"/>
      <c r="DG199" t="inlineStr">
        <is>
          <t>QS (score, not %)</t>
        </is>
      </c>
      <c r="DH199" t="n">
        <v>2.8</v>
      </c>
      <c r="DI199" t="inlineStr"/>
    </row>
    <row r="200">
      <c r="A200" t="inlineStr">
        <is>
          <t>clarkson university</t>
        </is>
      </c>
      <c r="B200" t="inlineStr">
        <is>
          <t>851-900</t>
        </is>
      </c>
      <c r="C200" t="inlineStr">
        <is>
          <t>791-800</t>
        </is>
      </c>
      <c r="D200" t="inlineStr">
        <is>
          <t>United States</t>
        </is>
      </c>
      <c r="E200" t="inlineStr">
        <is>
          <t>Americas</t>
        </is>
      </c>
      <c r="F200" t="inlineStr">
        <is>
          <t>S</t>
        </is>
      </c>
      <c r="G200" t="inlineStr">
        <is>
          <t>CO</t>
        </is>
      </c>
      <c r="H200" t="inlineStr">
        <is>
          <t>VH</t>
        </is>
      </c>
      <c r="I200" t="inlineStr">
        <is>
          <t>B</t>
        </is>
      </c>
      <c r="J200" t="n">
        <v>1.3</v>
      </c>
      <c r="K200" t="inlineStr">
        <is>
          <t>601+</t>
        </is>
      </c>
      <c r="L200" t="n">
        <v>1.9</v>
      </c>
      <c r="M200" t="inlineStr">
        <is>
          <t>601+</t>
        </is>
      </c>
      <c r="N200" t="n">
        <v>13.5</v>
      </c>
      <c r="O200" t="inlineStr">
        <is>
          <t>701+</t>
        </is>
      </c>
      <c r="P200" t="n">
        <v>41.8</v>
      </c>
      <c r="Q200" t="inlineStr">
        <is>
          <t>329</t>
        </is>
      </c>
      <c r="R200" t="n">
        <v>48.5</v>
      </c>
      <c r="S200" t="inlineStr">
        <is>
          <t>374</t>
        </is>
      </c>
      <c r="T200" t="n">
        <v>15</v>
      </c>
      <c r="U200" t="inlineStr">
        <is>
          <t>623</t>
        </is>
      </c>
      <c r="V200" t="n">
        <v>30.6</v>
      </c>
      <c r="W200" t="inlineStr">
        <is>
          <t>701+</t>
        </is>
      </c>
      <c r="X200" t="n">
        <v>7.9</v>
      </c>
      <c r="Y200" t="inlineStr">
        <is>
          <t>701+</t>
        </is>
      </c>
      <c r="Z200" t="n">
        <v>1.2</v>
      </c>
      <c r="AA200" t="inlineStr">
        <is>
          <t>701+</t>
        </is>
      </c>
      <c r="AB200" t="inlineStr"/>
      <c r="AC200" t="inlineStr">
        <is>
          <t>791-800</t>
        </is>
      </c>
      <c r="AD200" t="inlineStr">
        <is>
          <t>801-1000</t>
        </is>
      </c>
      <c r="AE200" t="inlineStr">
        <is>
          <t>US</t>
        </is>
      </c>
      <c r="AF200" t="inlineStr">
        <is>
          <t>United States</t>
        </is>
      </c>
      <c r="AG200" t="inlineStr">
        <is>
          <t>S</t>
        </is>
      </c>
      <c r="AH200" t="inlineStr">
        <is>
          <t>CO</t>
        </is>
      </c>
      <c r="AI200" t="inlineStr">
        <is>
          <t>VH</t>
        </is>
      </c>
      <c r="AJ200" t="n">
        <v>5</v>
      </c>
      <c r="AK200" t="inlineStr">
        <is>
          <t>B</t>
        </is>
      </c>
      <c r="AL200" t="n">
        <v>1.6</v>
      </c>
      <c r="AM200" t="inlineStr">
        <is>
          <t>601+</t>
        </is>
      </c>
      <c r="AN200" t="n">
        <v>2.4</v>
      </c>
      <c r="AO200" t="inlineStr">
        <is>
          <t>601+</t>
        </is>
      </c>
      <c r="AP200" t="n">
        <v>16.9</v>
      </c>
      <c r="AQ200" t="inlineStr">
        <is>
          <t>701+</t>
        </is>
      </c>
      <c r="AR200" t="n">
        <v>39</v>
      </c>
      <c r="AS200" t="inlineStr">
        <is>
          <t>351</t>
        </is>
      </c>
      <c r="AT200" t="n">
        <v>64.7</v>
      </c>
      <c r="AU200" t="inlineStr">
        <is>
          <t>297</t>
        </is>
      </c>
      <c r="AV200" t="n">
        <v>8.6</v>
      </c>
      <c r="AW200" t="inlineStr">
        <is>
          <t>701+</t>
        </is>
      </c>
      <c r="AX200" t="n">
        <v>2.6</v>
      </c>
      <c r="AY200" t="inlineStr">
        <is>
          <t>701+</t>
        </is>
      </c>
      <c r="AZ200" t="n">
        <v>10.7</v>
      </c>
      <c r="BA200" t="inlineStr">
        <is>
          <t>701+</t>
        </is>
      </c>
      <c r="BB200" t="n">
        <v>1.2</v>
      </c>
      <c r="BC200" t="inlineStr">
        <is>
          <t>701+</t>
        </is>
      </c>
      <c r="BD200" t="inlineStr">
        <is>
          <t>-</t>
        </is>
      </c>
      <c r="BE200" t="inlineStr"/>
      <c r="BF200" t="inlineStr">
        <is>
          <t>Not Reported</t>
        </is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>
        <is>
          <t>QS</t>
        </is>
      </c>
      <c r="CC200" t="n">
        <v>875.5</v>
      </c>
      <c r="CD200" t="n">
        <v>795.5</v>
      </c>
      <c r="CE200" t="n">
        <v>601</v>
      </c>
      <c r="CF200" t="n">
        <v>601</v>
      </c>
      <c r="CG200" t="n">
        <v>701</v>
      </c>
      <c r="CH200" t="n">
        <v>329</v>
      </c>
      <c r="CI200" t="n">
        <v>374</v>
      </c>
      <c r="CJ200" t="n">
        <v>623</v>
      </c>
      <c r="CK200" t="n">
        <v>701</v>
      </c>
      <c r="CL200" t="n">
        <v>701</v>
      </c>
      <c r="CM200" t="n">
        <v>701</v>
      </c>
      <c r="CN200" t="n">
        <v>795.5</v>
      </c>
      <c r="CO200" t="n">
        <v>900.5</v>
      </c>
      <c r="CP200" t="n">
        <v>601</v>
      </c>
      <c r="CQ200" t="n">
        <v>601</v>
      </c>
      <c r="CR200" t="n">
        <v>701</v>
      </c>
      <c r="CS200" t="n">
        <v>351</v>
      </c>
      <c r="CT200" t="n">
        <v>297</v>
      </c>
      <c r="CU200" t="n">
        <v>701</v>
      </c>
      <c r="CV200" t="n">
        <v>701</v>
      </c>
      <c r="CW200" t="n">
        <v>701</v>
      </c>
      <c r="CX200" t="n">
        <v>701</v>
      </c>
      <c r="CY200" t="inlineStr"/>
      <c r="CZ200" t="inlineStr"/>
      <c r="DA200" t="inlineStr"/>
      <c r="DB200" t="n">
        <v>37.53571428571428</v>
      </c>
      <c r="DC200" t="n">
        <v>41.8</v>
      </c>
      <c r="DD200" t="inlineStr"/>
      <c r="DE200" t="inlineStr">
        <is>
          <t>QS (score, not ratio)</t>
        </is>
      </c>
      <c r="DF200" t="inlineStr"/>
      <c r="DG200" t="inlineStr">
        <is>
          <t>QS (score, not %)</t>
        </is>
      </c>
      <c r="DH200" t="n">
        <v>1.45</v>
      </c>
      <c r="DI200" t="inlineStr"/>
    </row>
    <row r="201">
      <c r="A201" t="inlineStr">
        <is>
          <t>claude bernard university lyon 1</t>
        </is>
      </c>
      <c r="B201" t="inlineStr"/>
      <c r="C201" t="inlineStr"/>
      <c r="D201" t="inlineStr">
        <is>
          <t>Not Reported</t>
        </is>
      </c>
      <c r="E201" t="inlineStr">
        <is>
          <t>Not Reported</t>
        </is>
      </c>
      <c r="F201" t="inlineStr">
        <is>
          <t>Not Reported</t>
        </is>
      </c>
      <c r="G201" t="inlineStr">
        <is>
          <t>Not Reported</t>
        </is>
      </c>
      <c r="H201" t="inlineStr"/>
      <c r="I201" t="inlineStr">
        <is>
          <t>Not Reported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Not Reported</t>
        </is>
      </c>
      <c r="AF201" t="inlineStr">
        <is>
          <t>Not Reported</t>
        </is>
      </c>
      <c r="AG201" t="inlineStr">
        <is>
          <t>Not Reported</t>
        </is>
      </c>
      <c r="AH201" t="inlineStr">
        <is>
          <t>Not Reported</t>
        </is>
      </c>
      <c r="AI201" t="inlineStr"/>
      <c r="AJ201" t="inlineStr"/>
      <c r="AK201" t="inlineStr">
        <is>
          <t>Not Reported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401-500</t>
        </is>
      </c>
      <c r="BF201" t="inlineStr">
        <is>
          <t>France</t>
        </is>
      </c>
      <c r="BG201" t="n">
        <v>21.3</v>
      </c>
      <c r="BH201" t="inlineStr">
        <is>
          <t>50.5</t>
        </is>
      </c>
      <c r="BI201" t="n">
        <v>13.2</v>
      </c>
      <c r="BJ201" t="n">
        <v>66.5</v>
      </c>
      <c r="BK201" t="inlineStr">
        <is>
          <t>34.5</t>
        </is>
      </c>
      <c r="BL201" t="inlineStr">
        <is>
          <t>-</t>
        </is>
      </c>
      <c r="BM201" t="inlineStr">
        <is>
          <t>35,308</t>
        </is>
      </c>
      <c r="BN201" t="n">
        <v>16.1</v>
      </c>
      <c r="BO201" t="inlineStr">
        <is>
          <t>11%</t>
        </is>
      </c>
      <c r="BP201" t="inlineStr">
        <is>
          <t>50 : 50</t>
        </is>
      </c>
      <c r="BQ201" t="n">
        <v>2016</v>
      </c>
      <c r="BR201" t="inlineStr">
        <is>
          <t>201-300</t>
        </is>
      </c>
      <c r="BS201" t="inlineStr">
        <is>
          <t>9-15</t>
        </is>
      </c>
      <c r="BT201" t="inlineStr"/>
      <c r="BU201" t="n">
        <v>10.3</v>
      </c>
      <c r="BV201" t="n">
        <v>0</v>
      </c>
      <c r="BW201" t="n">
        <v>0</v>
      </c>
      <c r="BX201" t="n">
        <v>18.8</v>
      </c>
      <c r="BY201" t="n">
        <v>40.2</v>
      </c>
      <c r="BZ201" t="n">
        <v>14.8</v>
      </c>
      <c r="CA201" t="n">
        <v>2015</v>
      </c>
      <c r="CB201" t="inlineStr">
        <is>
          <t>Times+Shanghai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n">
        <v>450.5</v>
      </c>
      <c r="CZ201" t="n">
        <v>250.5</v>
      </c>
      <c r="DA201" t="n">
        <v>12</v>
      </c>
      <c r="DB201" t="n">
        <v>40.48242079766871</v>
      </c>
      <c r="DC201" t="n">
        <v>28.07548753163351</v>
      </c>
      <c r="DD201" t="n">
        <v>16.1</v>
      </c>
      <c r="DE201" t="inlineStr">
        <is>
          <t>Times (raw ratio)</t>
        </is>
      </c>
      <c r="DF201" t="n">
        <v>11</v>
      </c>
      <c r="DG201" t="inlineStr">
        <is>
          <t>Times (raw %)</t>
        </is>
      </c>
      <c r="DH201" t="inlineStr"/>
      <c r="DI201" t="n">
        <v>11.30176654352543</v>
      </c>
    </row>
    <row r="202">
      <c r="A202" t="inlineStr">
        <is>
          <t>clemson university</t>
        </is>
      </c>
      <c r="B202" t="inlineStr">
        <is>
          <t>951-1000</t>
        </is>
      </c>
      <c r="C202" t="inlineStr">
        <is>
          <t>851-900</t>
        </is>
      </c>
      <c r="D202" t="inlineStr">
        <is>
          <t>United States</t>
        </is>
      </c>
      <c r="E202" t="inlineStr">
        <is>
          <t>Americas</t>
        </is>
      </c>
      <c r="F202" t="inlineStr">
        <is>
          <t>L</t>
        </is>
      </c>
      <c r="G202" t="inlineStr">
        <is>
          <t>CO</t>
        </is>
      </c>
      <c r="H202" t="inlineStr">
        <is>
          <t>VH</t>
        </is>
      </c>
      <c r="I202" t="inlineStr">
        <is>
          <t>A</t>
        </is>
      </c>
      <c r="J202" t="n">
        <v>7.3</v>
      </c>
      <c r="K202" t="inlineStr">
        <is>
          <t>601+</t>
        </is>
      </c>
      <c r="L202" t="n">
        <v>7</v>
      </c>
      <c r="M202" t="inlineStr">
        <is>
          <t>601+</t>
        </is>
      </c>
      <c r="N202" t="n">
        <v>12.6</v>
      </c>
      <c r="O202" t="inlineStr">
        <is>
          <t>701+</t>
        </is>
      </c>
      <c r="P202" t="n">
        <v>15.2</v>
      </c>
      <c r="Q202" t="inlineStr">
        <is>
          <t>633</t>
        </is>
      </c>
      <c r="R202" t="n">
        <v>11.6</v>
      </c>
      <c r="S202" t="inlineStr">
        <is>
          <t>701+</t>
        </is>
      </c>
      <c r="T202" t="n">
        <v>5.2</v>
      </c>
      <c r="U202" t="inlineStr">
        <is>
          <t>701+</t>
        </is>
      </c>
      <c r="V202" t="n">
        <v>78.5</v>
      </c>
      <c r="W202" t="inlineStr">
        <is>
          <t>346</t>
        </is>
      </c>
      <c r="X202" t="n">
        <v>7.7</v>
      </c>
      <c r="Y202" t="inlineStr">
        <is>
          <t>701+</t>
        </is>
      </c>
      <c r="Z202" t="n">
        <v>12.3</v>
      </c>
      <c r="AA202" t="inlineStr">
        <is>
          <t>618=</t>
        </is>
      </c>
      <c r="AB202" t="inlineStr"/>
      <c r="AC202" t="inlineStr">
        <is>
          <t>851-900</t>
        </is>
      </c>
      <c r="AD202" t="inlineStr">
        <is>
          <t>801-1000</t>
        </is>
      </c>
      <c r="AE202" t="inlineStr">
        <is>
          <t>US</t>
        </is>
      </c>
      <c r="AF202" t="inlineStr">
        <is>
          <t>United States</t>
        </is>
      </c>
      <c r="AG202" t="inlineStr">
        <is>
          <t>L</t>
        </is>
      </c>
      <c r="AH202" t="inlineStr">
        <is>
          <t>CO</t>
        </is>
      </c>
      <c r="AI202" t="inlineStr">
        <is>
          <t>VH</t>
        </is>
      </c>
      <c r="AJ202" t="n">
        <v>5</v>
      </c>
      <c r="AK202" t="inlineStr">
        <is>
          <t>A</t>
        </is>
      </c>
      <c r="AL202" t="n">
        <v>8.300000000000001</v>
      </c>
      <c r="AM202" t="inlineStr">
        <is>
          <t>601+</t>
        </is>
      </c>
      <c r="AN202" t="n">
        <v>10.8</v>
      </c>
      <c r="AO202" t="inlineStr">
        <is>
          <t>601+</t>
        </is>
      </c>
      <c r="AP202" t="n">
        <v>12.9</v>
      </c>
      <c r="AQ202" t="inlineStr">
        <is>
          <t>701+</t>
        </is>
      </c>
      <c r="AR202" t="n">
        <v>16.7</v>
      </c>
      <c r="AS202" t="inlineStr">
        <is>
          <t>606</t>
        </is>
      </c>
      <c r="AT202" t="n">
        <v>8.300000000000001</v>
      </c>
      <c r="AU202" t="inlineStr">
        <is>
          <t>701+</t>
        </is>
      </c>
      <c r="AV202" t="n">
        <v>4.5</v>
      </c>
      <c r="AW202" t="inlineStr">
        <is>
          <t>701+</t>
        </is>
      </c>
      <c r="AX202" t="n">
        <v>36.4</v>
      </c>
      <c r="AY202" t="inlineStr">
        <is>
          <t>408</t>
        </is>
      </c>
      <c r="AZ202" t="n">
        <v>11.1</v>
      </c>
      <c r="BA202" t="inlineStr">
        <is>
          <t>701+</t>
        </is>
      </c>
      <c r="BB202" t="n">
        <v>32.1</v>
      </c>
      <c r="BC202" t="inlineStr">
        <is>
          <t>423</t>
        </is>
      </c>
      <c r="BD202" t="inlineStr">
        <is>
          <t>-</t>
        </is>
      </c>
      <c r="BE202" t="inlineStr">
        <is>
          <t>601-800</t>
        </is>
      </c>
      <c r="BF202" t="inlineStr">
        <is>
          <t>United States of America</t>
        </is>
      </c>
      <c r="BG202" t="n">
        <v>21.4</v>
      </c>
      <c r="BH202" t="inlineStr">
        <is>
          <t>34.6</t>
        </is>
      </c>
      <c r="BI202" t="n">
        <v>19.7</v>
      </c>
      <c r="BJ202" t="n">
        <v>27</v>
      </c>
      <c r="BK202" t="inlineStr">
        <is>
          <t>35.8</t>
        </is>
      </c>
      <c r="BL202" t="inlineStr">
        <is>
          <t>-</t>
        </is>
      </c>
      <c r="BM202" t="inlineStr">
        <is>
          <t>19,198</t>
        </is>
      </c>
      <c r="BN202" t="n">
        <v>17.1</v>
      </c>
      <c r="BO202" t="inlineStr">
        <is>
          <t>8%</t>
        </is>
      </c>
      <c r="BP202" t="inlineStr">
        <is>
          <t>46 : 54</t>
        </is>
      </c>
      <c r="BQ202" t="n">
        <v>2016</v>
      </c>
      <c r="BR202" t="inlineStr">
        <is>
          <t>401-500</t>
        </is>
      </c>
      <c r="BS202" t="inlineStr">
        <is>
          <t>126-146</t>
        </is>
      </c>
      <c r="BT202" t="inlineStr"/>
      <c r="BU202" t="n">
        <v>0</v>
      </c>
      <c r="BV202" t="n">
        <v>0</v>
      </c>
      <c r="BW202" t="n">
        <v>6.3</v>
      </c>
      <c r="BX202" t="n">
        <v>7.8</v>
      </c>
      <c r="BY202" t="n">
        <v>26.3</v>
      </c>
      <c r="BZ202" t="n">
        <v>14.4</v>
      </c>
      <c r="CA202" t="n">
        <v>2015</v>
      </c>
      <c r="CB202" t="inlineStr">
        <is>
          <t>QS+Times+Shanghai</t>
        </is>
      </c>
      <c r="CC202" t="n">
        <v>975.5</v>
      </c>
      <c r="CD202" t="n">
        <v>875.5</v>
      </c>
      <c r="CE202" t="n">
        <v>601</v>
      </c>
      <c r="CF202" t="n">
        <v>601</v>
      </c>
      <c r="CG202" t="n">
        <v>701</v>
      </c>
      <c r="CH202" t="n">
        <v>633</v>
      </c>
      <c r="CI202" t="n">
        <v>701</v>
      </c>
      <c r="CJ202" t="n">
        <v>701</v>
      </c>
      <c r="CK202" t="n">
        <v>346</v>
      </c>
      <c r="CL202" t="n">
        <v>701</v>
      </c>
      <c r="CM202" t="n">
        <v>618</v>
      </c>
      <c r="CN202" t="n">
        <v>875.5</v>
      </c>
      <c r="CO202" t="n">
        <v>900.5</v>
      </c>
      <c r="CP202" t="n">
        <v>601</v>
      </c>
      <c r="CQ202" t="n">
        <v>601</v>
      </c>
      <c r="CR202" t="n">
        <v>701</v>
      </c>
      <c r="CS202" t="n">
        <v>606</v>
      </c>
      <c r="CT202" t="n">
        <v>701</v>
      </c>
      <c r="CU202" t="n">
        <v>701</v>
      </c>
      <c r="CV202" t="n">
        <v>408</v>
      </c>
      <c r="CW202" t="n">
        <v>701</v>
      </c>
      <c r="CX202" t="n">
        <v>423</v>
      </c>
      <c r="CY202" t="n">
        <v>700.5</v>
      </c>
      <c r="CZ202" t="n">
        <v>450.5</v>
      </c>
      <c r="DA202" t="n">
        <v>136</v>
      </c>
      <c r="DB202" t="n">
        <v>10.57003031728608</v>
      </c>
      <c r="DC202" t="n">
        <v>17.11827490117909</v>
      </c>
      <c r="DD202" t="n">
        <v>17.1</v>
      </c>
      <c r="DE202" t="inlineStr">
        <is>
          <t>Times (raw ratio)</t>
        </is>
      </c>
      <c r="DF202" t="n">
        <v>8</v>
      </c>
      <c r="DG202" t="inlineStr">
        <is>
          <t>Times (raw %)</t>
        </is>
      </c>
      <c r="DH202" t="n">
        <v>7.800000000000001</v>
      </c>
      <c r="DI202" t="n">
        <v>8.855602836401761</v>
      </c>
    </row>
    <row r="203">
      <c r="A203" t="inlineStr">
        <is>
          <t>cleveland state university</t>
        </is>
      </c>
      <c r="B203" t="inlineStr">
        <is>
          <t>1201-1400</t>
        </is>
      </c>
      <c r="C203" t="inlineStr">
        <is>
          <t>1201-1400</t>
        </is>
      </c>
      <c r="D203" t="inlineStr">
        <is>
          <t>United States</t>
        </is>
      </c>
      <c r="E203" t="inlineStr">
        <is>
          <t>Americas</t>
        </is>
      </c>
      <c r="F203" t="inlineStr">
        <is>
          <t>M</t>
        </is>
      </c>
      <c r="G203" t="inlineStr">
        <is>
          <t>CO</t>
        </is>
      </c>
      <c r="H203" t="inlineStr">
        <is>
          <t>HI</t>
        </is>
      </c>
      <c r="I203" t="inlineStr">
        <is>
          <t>A</t>
        </is>
      </c>
      <c r="J203" t="n">
        <v>4.1</v>
      </c>
      <c r="K203" t="inlineStr">
        <is>
          <t>601+</t>
        </is>
      </c>
      <c r="L203" t="n">
        <v>3.1</v>
      </c>
      <c r="M203" t="inlineStr">
        <is>
          <t>601+</t>
        </is>
      </c>
      <c r="N203" t="n">
        <v>9.199999999999999</v>
      </c>
      <c r="O203" t="inlineStr">
        <is>
          <t>701+</t>
        </is>
      </c>
      <c r="P203" t="n">
        <v>4</v>
      </c>
      <c r="Q203" t="inlineStr">
        <is>
          <t>701+</t>
        </is>
      </c>
      <c r="R203" t="n">
        <v>4</v>
      </c>
      <c r="S203" t="inlineStr">
        <is>
          <t>701+</t>
        </is>
      </c>
      <c r="T203" t="n">
        <v>26.2</v>
      </c>
      <c r="U203" t="inlineStr">
        <is>
          <t>462</t>
        </is>
      </c>
      <c r="V203" t="n">
        <v>16.7</v>
      </c>
      <c r="W203" t="inlineStr">
        <is>
          <t>701+</t>
        </is>
      </c>
      <c r="X203" t="n">
        <v>7.3</v>
      </c>
      <c r="Y203" t="inlineStr">
        <is>
          <t>701+</t>
        </is>
      </c>
      <c r="Z203" t="n">
        <v>1</v>
      </c>
      <c r="AA203" t="inlineStr">
        <is>
          <t>701+</t>
        </is>
      </c>
      <c r="AB203" t="inlineStr"/>
      <c r="AC203" t="inlineStr">
        <is>
          <t>1201-1400</t>
        </is>
      </c>
      <c r="AD203" t="inlineStr">
        <is>
          <t>1201-1400</t>
        </is>
      </c>
      <c r="AE203" t="inlineStr">
        <is>
          <t>US</t>
        </is>
      </c>
      <c r="AF203" t="inlineStr">
        <is>
          <t>United States</t>
        </is>
      </c>
      <c r="AG203" t="inlineStr">
        <is>
          <t>L</t>
        </is>
      </c>
      <c r="AH203" t="inlineStr">
        <is>
          <t>CO</t>
        </is>
      </c>
      <c r="AI203" t="inlineStr">
        <is>
          <t>HI</t>
        </is>
      </c>
      <c r="AJ203" t="n">
        <v>4</v>
      </c>
      <c r="AK203" t="inlineStr">
        <is>
          <t>A</t>
        </is>
      </c>
      <c r="AL203" t="n">
        <v>4.3</v>
      </c>
      <c r="AM203" t="inlineStr">
        <is>
          <t>601+</t>
        </is>
      </c>
      <c r="AN203" t="n">
        <v>4.2</v>
      </c>
      <c r="AO203" t="inlineStr">
        <is>
          <t>601+</t>
        </is>
      </c>
      <c r="AP203" t="n">
        <v>8.9</v>
      </c>
      <c r="AQ203" t="inlineStr">
        <is>
          <t>701+</t>
        </is>
      </c>
      <c r="AR203" t="n">
        <v>4.8</v>
      </c>
      <c r="AS203" t="inlineStr">
        <is>
          <t>701+</t>
        </is>
      </c>
      <c r="AT203" t="n">
        <v>4.3</v>
      </c>
      <c r="AU203" t="inlineStr">
        <is>
          <t>701+</t>
        </is>
      </c>
      <c r="AV203" t="n">
        <v>17.2</v>
      </c>
      <c r="AW203" t="inlineStr">
        <is>
          <t>585</t>
        </is>
      </c>
      <c r="AX203" t="n">
        <v>1</v>
      </c>
      <c r="AY203" t="inlineStr">
        <is>
          <t>701+</t>
        </is>
      </c>
      <c r="AZ203" t="n">
        <v>11.1</v>
      </c>
      <c r="BA203" t="inlineStr">
        <is>
          <t>701+</t>
        </is>
      </c>
      <c r="BB203" t="inlineStr"/>
      <c r="BC203" t="inlineStr"/>
      <c r="BD203" t="inlineStr">
        <is>
          <t>-</t>
        </is>
      </c>
      <c r="BE203" t="inlineStr"/>
      <c r="BF203" t="inlineStr">
        <is>
          <t>Not Reported</t>
        </is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>
        <is>
          <t>QS</t>
        </is>
      </c>
      <c r="CC203" t="n">
        <v>1300.5</v>
      </c>
      <c r="CD203" t="n">
        <v>1300.5</v>
      </c>
      <c r="CE203" t="n">
        <v>601</v>
      </c>
      <c r="CF203" t="n">
        <v>601</v>
      </c>
      <c r="CG203" t="n">
        <v>701</v>
      </c>
      <c r="CH203" t="n">
        <v>701</v>
      </c>
      <c r="CI203" t="n">
        <v>701</v>
      </c>
      <c r="CJ203" t="n">
        <v>462</v>
      </c>
      <c r="CK203" t="n">
        <v>701</v>
      </c>
      <c r="CL203" t="n">
        <v>701</v>
      </c>
      <c r="CM203" t="n">
        <v>701</v>
      </c>
      <c r="CN203" t="n">
        <v>1300.5</v>
      </c>
      <c r="CO203" t="n">
        <v>1300.5</v>
      </c>
      <c r="CP203" t="n">
        <v>601</v>
      </c>
      <c r="CQ203" t="n">
        <v>601</v>
      </c>
      <c r="CR203" t="n">
        <v>701</v>
      </c>
      <c r="CS203" t="n">
        <v>701</v>
      </c>
      <c r="CT203" t="n">
        <v>701</v>
      </c>
      <c r="CU203" t="n">
        <v>585</v>
      </c>
      <c r="CV203" t="n">
        <v>701</v>
      </c>
      <c r="CW203" t="n">
        <v>701</v>
      </c>
      <c r="CX203" t="inlineStr"/>
      <c r="CY203" t="inlineStr"/>
      <c r="CZ203" t="inlineStr"/>
      <c r="DA203" t="inlineStr"/>
      <c r="DB203" t="n">
        <v>7.178571428571416</v>
      </c>
      <c r="DC203" t="n">
        <v>4</v>
      </c>
      <c r="DD203" t="inlineStr"/>
      <c r="DE203" t="inlineStr">
        <is>
          <t>QS (score, not ratio)</t>
        </is>
      </c>
      <c r="DF203" t="inlineStr"/>
      <c r="DG203" t="inlineStr">
        <is>
          <t>QS (score, not %)</t>
        </is>
      </c>
      <c r="DH203" t="n">
        <v>4.199999999999999</v>
      </c>
      <c r="DI203" t="inlineStr"/>
    </row>
    <row r="204">
      <c r="A204" t="inlineStr">
        <is>
          <t>colegio de méxico</t>
        </is>
      </c>
      <c r="B204" t="inlineStr">
        <is>
          <t>771-780</t>
        </is>
      </c>
      <c r="C204" t="inlineStr">
        <is>
          <t>681-690</t>
        </is>
      </c>
      <c r="D204" t="inlineStr">
        <is>
          <t>Mexico</t>
        </is>
      </c>
      <c r="E204" t="inlineStr">
        <is>
          <t>Americas</t>
        </is>
      </c>
      <c r="F204" t="inlineStr">
        <is>
          <t>S</t>
        </is>
      </c>
      <c r="G204" t="inlineStr">
        <is>
          <t>SP</t>
        </is>
      </c>
      <c r="H204" t="inlineStr">
        <is>
          <t>VH</t>
        </is>
      </c>
      <c r="I204" t="inlineStr">
        <is>
          <t>A</t>
        </is>
      </c>
      <c r="J204" t="n">
        <v>14.9</v>
      </c>
      <c r="K204" t="inlineStr">
        <is>
          <t>584</t>
        </is>
      </c>
      <c r="L204" t="n">
        <v>2.5</v>
      </c>
      <c r="M204" t="inlineStr">
        <is>
          <t>601+</t>
        </is>
      </c>
      <c r="N204" t="n">
        <v>100</v>
      </c>
      <c r="O204" t="inlineStr">
        <is>
          <t>1</t>
        </is>
      </c>
      <c r="P204" t="n">
        <v>1.7</v>
      </c>
      <c r="Q204" t="inlineStr">
        <is>
          <t>701+</t>
        </is>
      </c>
      <c r="R204" t="n">
        <v>8.5</v>
      </c>
      <c r="S204" t="inlineStr">
        <is>
          <t>701+</t>
        </is>
      </c>
      <c r="T204" t="n">
        <v>16.4</v>
      </c>
      <c r="U204" t="inlineStr">
        <is>
          <t>596</t>
        </is>
      </c>
      <c r="V204" t="n">
        <v>9.6</v>
      </c>
      <c r="W204" t="inlineStr">
        <is>
          <t>701+</t>
        </is>
      </c>
      <c r="X204" t="n">
        <v>3.2</v>
      </c>
      <c r="Y204" t="inlineStr">
        <is>
          <t>701+</t>
        </is>
      </c>
      <c r="Z204" t="n">
        <v>1</v>
      </c>
      <c r="AA204" t="inlineStr">
        <is>
          <t>701+</t>
        </is>
      </c>
      <c r="AB204" t="inlineStr"/>
      <c r="AC204" t="inlineStr"/>
      <c r="AD204" t="inlineStr"/>
      <c r="AE204" t="inlineStr">
        <is>
          <t>Not Reported</t>
        </is>
      </c>
      <c r="AF204" t="inlineStr">
        <is>
          <t>Not Reported</t>
        </is>
      </c>
      <c r="AG204" t="inlineStr">
        <is>
          <t>Not Reported</t>
        </is>
      </c>
      <c r="AH204" t="inlineStr">
        <is>
          <t>Not Reported</t>
        </is>
      </c>
      <c r="AI204" t="inlineStr"/>
      <c r="AJ204" t="inlineStr"/>
      <c r="AK204" t="inlineStr">
        <is>
          <t>Not Reported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>
        <is>
          <t>Not Reported</t>
        </is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>
        <is>
          <t>QS</t>
        </is>
      </c>
      <c r="CC204" t="n">
        <v>775.5</v>
      </c>
      <c r="CD204" t="n">
        <v>685.5</v>
      </c>
      <c r="CE204" t="n">
        <v>584</v>
      </c>
      <c r="CF204" t="n">
        <v>601</v>
      </c>
      <c r="CG204" t="n">
        <v>1</v>
      </c>
      <c r="CH204" t="n">
        <v>701</v>
      </c>
      <c r="CI204" t="n">
        <v>701</v>
      </c>
      <c r="CJ204" t="n">
        <v>596</v>
      </c>
      <c r="CK204" t="n">
        <v>701</v>
      </c>
      <c r="CL204" t="n">
        <v>701</v>
      </c>
      <c r="CM204" t="n">
        <v>701</v>
      </c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n">
        <v>44.67857142857142</v>
      </c>
      <c r="DC204" t="n">
        <v>1.7</v>
      </c>
      <c r="DD204" t="inlineStr"/>
      <c r="DE204" t="inlineStr">
        <is>
          <t>QS (score, not ratio)</t>
        </is>
      </c>
      <c r="DF204" t="inlineStr"/>
      <c r="DG204" t="inlineStr">
        <is>
          <t>QS (score, not %)</t>
        </is>
      </c>
      <c r="DH204" t="n">
        <v>14.9</v>
      </c>
      <c r="DI204" t="inlineStr"/>
    </row>
    <row r="205">
      <c r="A205" t="inlineStr">
        <is>
          <t>college of france</t>
        </is>
      </c>
      <c r="B205" t="inlineStr"/>
      <c r="C205" t="inlineStr"/>
      <c r="D205" t="inlineStr">
        <is>
          <t>Not Reported</t>
        </is>
      </c>
      <c r="E205" t="inlineStr">
        <is>
          <t>Not Reported</t>
        </is>
      </c>
      <c r="F205" t="inlineStr">
        <is>
          <t>Not Reported</t>
        </is>
      </c>
      <c r="G205" t="inlineStr">
        <is>
          <t>Not Reported</t>
        </is>
      </c>
      <c r="H205" t="inlineStr"/>
      <c r="I205" t="inlineStr">
        <is>
          <t>Not Reported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Not Reported</t>
        </is>
      </c>
      <c r="AF205" t="inlineStr">
        <is>
          <t>Not Reported</t>
        </is>
      </c>
      <c r="AG205" t="inlineStr">
        <is>
          <t>Not Reported</t>
        </is>
      </c>
      <c r="AH205" t="inlineStr">
        <is>
          <t>Not Reported</t>
        </is>
      </c>
      <c r="AI205" t="inlineStr"/>
      <c r="AJ205" t="inlineStr"/>
      <c r="AK205" t="inlineStr">
        <is>
          <t>Not Reported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>
        <is>
          <t>Not Reported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101-152</t>
        </is>
      </c>
      <c r="BS205" t="inlineStr">
        <is>
          <t>5</t>
        </is>
      </c>
      <c r="BT205" t="inlineStr"/>
      <c r="BU205" t="n">
        <v>15.4</v>
      </c>
      <c r="BV205" t="n">
        <v>37.4</v>
      </c>
      <c r="BW205" t="n">
        <v>11.1</v>
      </c>
      <c r="BX205" t="n">
        <v>11.7</v>
      </c>
      <c r="BY205" t="n">
        <v>16.9</v>
      </c>
      <c r="BZ205" t="n">
        <v>19.3</v>
      </c>
      <c r="CA205" t="n">
        <v>2005</v>
      </c>
      <c r="CB205" t="inlineStr">
        <is>
          <t>Shanghai</t>
        </is>
      </c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n">
        <v>126.5</v>
      </c>
      <c r="DA205" t="n">
        <v>5</v>
      </c>
      <c r="DB205" t="n">
        <v>72.44785949506037</v>
      </c>
      <c r="DC205" t="n">
        <v>10.72799352750809</v>
      </c>
      <c r="DD205" t="inlineStr"/>
      <c r="DE205" t="inlineStr">
        <is>
          <t>Missing</t>
        </is>
      </c>
      <c r="DF205" t="inlineStr"/>
      <c r="DG205" t="inlineStr">
        <is>
          <t>Missing</t>
        </is>
      </c>
      <c r="DH205" t="inlineStr"/>
      <c r="DI205" t="n">
        <v>18.56399676375404</v>
      </c>
    </row>
    <row r="206">
      <c r="A206" t="inlineStr">
        <is>
          <t>college of william and mary</t>
        </is>
      </c>
      <c r="B206" t="inlineStr">
        <is>
          <t>1001-1200</t>
        </is>
      </c>
      <c r="C206" t="inlineStr">
        <is>
          <t>901-950</t>
        </is>
      </c>
      <c r="D206" t="inlineStr">
        <is>
          <t>United States</t>
        </is>
      </c>
      <c r="E206" t="inlineStr">
        <is>
          <t>Americas</t>
        </is>
      </c>
      <c r="F206" t="inlineStr">
        <is>
          <t>M</t>
        </is>
      </c>
      <c r="G206" t="inlineStr">
        <is>
          <t>CO</t>
        </is>
      </c>
      <c r="H206" t="inlineStr">
        <is>
          <t>VH</t>
        </is>
      </c>
      <c r="I206" t="inlineStr">
        <is>
          <t>A</t>
        </is>
      </c>
      <c r="J206" t="n">
        <v>8.1</v>
      </c>
      <c r="K206" t="inlineStr">
        <is>
          <t>601+</t>
        </is>
      </c>
      <c r="L206" t="n">
        <v>9.1</v>
      </c>
      <c r="M206" t="inlineStr">
        <is>
          <t>601+</t>
        </is>
      </c>
      <c r="N206" t="n">
        <v>20.9</v>
      </c>
      <c r="O206" t="inlineStr">
        <is>
          <t>657</t>
        </is>
      </c>
      <c r="P206" t="n">
        <v>11.4</v>
      </c>
      <c r="Q206" t="inlineStr">
        <is>
          <t>701+</t>
        </is>
      </c>
      <c r="R206" t="n">
        <v>6.3</v>
      </c>
      <c r="S206" t="inlineStr">
        <is>
          <t>701+</t>
        </is>
      </c>
      <c r="T206" t="n">
        <v>5.4</v>
      </c>
      <c r="U206" t="inlineStr">
        <is>
          <t>701+</t>
        </is>
      </c>
      <c r="V206" t="n">
        <v>33.1</v>
      </c>
      <c r="W206" t="inlineStr">
        <is>
          <t>701+</t>
        </is>
      </c>
      <c r="X206" t="n">
        <v>23.7</v>
      </c>
      <c r="Y206" t="inlineStr">
        <is>
          <t>476</t>
        </is>
      </c>
      <c r="Z206" t="n">
        <v>4.3</v>
      </c>
      <c r="AA206" t="inlineStr">
        <is>
          <t>701+</t>
        </is>
      </c>
      <c r="AB206" t="inlineStr"/>
      <c r="AC206" t="inlineStr">
        <is>
          <t>901-950</t>
        </is>
      </c>
      <c r="AD206" t="inlineStr">
        <is>
          <t>801-1000</t>
        </is>
      </c>
      <c r="AE206" t="inlineStr">
        <is>
          <t>US</t>
        </is>
      </c>
      <c r="AF206" t="inlineStr">
        <is>
          <t>United States</t>
        </is>
      </c>
      <c r="AG206" t="inlineStr">
        <is>
          <t>M</t>
        </is>
      </c>
      <c r="AH206" t="inlineStr">
        <is>
          <t>CO</t>
        </is>
      </c>
      <c r="AI206" t="inlineStr">
        <is>
          <t>VH</t>
        </is>
      </c>
      <c r="AJ206" t="n">
        <v>5</v>
      </c>
      <c r="AK206" t="inlineStr">
        <is>
          <t>A</t>
        </is>
      </c>
      <c r="AL206" t="n">
        <v>8.300000000000001</v>
      </c>
      <c r="AM206" t="inlineStr">
        <is>
          <t>601+</t>
        </is>
      </c>
      <c r="AN206" t="n">
        <v>10.6</v>
      </c>
      <c r="AO206" t="inlineStr">
        <is>
          <t>601+</t>
        </is>
      </c>
      <c r="AP206" t="n">
        <v>25.7</v>
      </c>
      <c r="AQ206" t="inlineStr">
        <is>
          <t>574</t>
        </is>
      </c>
      <c r="AR206" t="n">
        <v>15.6</v>
      </c>
      <c r="AS206" t="inlineStr">
        <is>
          <t>624</t>
        </is>
      </c>
      <c r="AT206" t="n">
        <v>6.9</v>
      </c>
      <c r="AU206" t="inlineStr">
        <is>
          <t>701+</t>
        </is>
      </c>
      <c r="AV206" t="n">
        <v>6.8</v>
      </c>
      <c r="AW206" t="inlineStr">
        <is>
          <t>701+</t>
        </is>
      </c>
      <c r="AX206" t="n">
        <v>2.5</v>
      </c>
      <c r="AY206" t="inlineStr">
        <is>
          <t>701+</t>
        </is>
      </c>
      <c r="AZ206" t="n">
        <v>21.4</v>
      </c>
      <c r="BA206" t="inlineStr">
        <is>
          <t>390</t>
        </is>
      </c>
      <c r="BB206" t="n">
        <v>8.1</v>
      </c>
      <c r="BC206" t="inlineStr">
        <is>
          <t>701+</t>
        </is>
      </c>
      <c r="BD206" t="inlineStr">
        <is>
          <t>-</t>
        </is>
      </c>
      <c r="BE206" t="inlineStr"/>
      <c r="BF206" t="inlineStr">
        <is>
          <t>Not Reported</t>
        </is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>
        <is>
          <t>QS</t>
        </is>
      </c>
      <c r="CC206" t="n">
        <v>1100.5</v>
      </c>
      <c r="CD206" t="n">
        <v>925.5</v>
      </c>
      <c r="CE206" t="n">
        <v>601</v>
      </c>
      <c r="CF206" t="n">
        <v>601</v>
      </c>
      <c r="CG206" t="n">
        <v>657</v>
      </c>
      <c r="CH206" t="n">
        <v>701</v>
      </c>
      <c r="CI206" t="n">
        <v>701</v>
      </c>
      <c r="CJ206" t="n">
        <v>701</v>
      </c>
      <c r="CK206" t="n">
        <v>701</v>
      </c>
      <c r="CL206" t="n">
        <v>476</v>
      </c>
      <c r="CM206" t="n">
        <v>701</v>
      </c>
      <c r="CN206" t="n">
        <v>925.5</v>
      </c>
      <c r="CO206" t="n">
        <v>900.5</v>
      </c>
      <c r="CP206" t="n">
        <v>601</v>
      </c>
      <c r="CQ206" t="n">
        <v>601</v>
      </c>
      <c r="CR206" t="n">
        <v>574</v>
      </c>
      <c r="CS206" t="n">
        <v>624</v>
      </c>
      <c r="CT206" t="n">
        <v>701</v>
      </c>
      <c r="CU206" t="n">
        <v>701</v>
      </c>
      <c r="CV206" t="n">
        <v>701</v>
      </c>
      <c r="CW206" t="n">
        <v>390</v>
      </c>
      <c r="CX206" t="n">
        <v>701</v>
      </c>
      <c r="CY206" t="inlineStr"/>
      <c r="CZ206" t="inlineStr"/>
      <c r="DA206" t="inlineStr"/>
      <c r="DB206" t="n">
        <v>21.46428571428571</v>
      </c>
      <c r="DC206" t="n">
        <v>11.4</v>
      </c>
      <c r="DD206" t="inlineStr"/>
      <c r="DE206" t="inlineStr">
        <is>
          <t>QS (score, not ratio)</t>
        </is>
      </c>
      <c r="DF206" t="inlineStr"/>
      <c r="DG206" t="inlineStr">
        <is>
          <t>QS (score, not %)</t>
        </is>
      </c>
      <c r="DH206" t="n">
        <v>8.199999999999999</v>
      </c>
      <c r="DI206" t="inlineStr"/>
    </row>
    <row r="207">
      <c r="A207" t="inlineStr">
        <is>
          <t>colorado school of mines</t>
        </is>
      </c>
      <c r="B207" t="inlineStr">
        <is>
          <t>501</t>
        </is>
      </c>
      <c r="C207" t="inlineStr">
        <is>
          <t>465</t>
        </is>
      </c>
      <c r="D207" t="inlineStr">
        <is>
          <t>United States</t>
        </is>
      </c>
      <c r="E207" t="inlineStr">
        <is>
          <t>Americas</t>
        </is>
      </c>
      <c r="F207" t="inlineStr">
        <is>
          <t>M</t>
        </is>
      </c>
      <c r="G207" t="inlineStr">
        <is>
          <t>FO</t>
        </is>
      </c>
      <c r="H207" t="inlineStr">
        <is>
          <t>VH</t>
        </is>
      </c>
      <c r="I207" t="inlineStr">
        <is>
          <t>A</t>
        </is>
      </c>
      <c r="J207" t="n">
        <v>6.8</v>
      </c>
      <c r="K207" t="inlineStr">
        <is>
          <t>601+</t>
        </is>
      </c>
      <c r="L207" t="n">
        <v>12.5</v>
      </c>
      <c r="M207" t="inlineStr">
        <is>
          <t>601+</t>
        </is>
      </c>
      <c r="N207" t="n">
        <v>15.8</v>
      </c>
      <c r="O207" t="inlineStr">
        <is>
          <t>701+</t>
        </is>
      </c>
      <c r="P207" t="n">
        <v>72</v>
      </c>
      <c r="Q207" t="inlineStr">
        <is>
          <t>148</t>
        </is>
      </c>
      <c r="R207" t="n">
        <v>29.7</v>
      </c>
      <c r="S207" t="inlineStr">
        <is>
          <t>496</t>
        </is>
      </c>
      <c r="T207" t="n">
        <v>7.4</v>
      </c>
      <c r="U207" t="inlineStr">
        <is>
          <t>701+</t>
        </is>
      </c>
      <c r="V207" t="n">
        <v>30.9</v>
      </c>
      <c r="W207" t="inlineStr">
        <is>
          <t>701+</t>
        </is>
      </c>
      <c r="X207" t="n">
        <v>17.7</v>
      </c>
      <c r="Y207" t="inlineStr">
        <is>
          <t>604</t>
        </is>
      </c>
      <c r="Z207" t="n">
        <v>18</v>
      </c>
      <c r="AA207" t="inlineStr">
        <is>
          <t>555=</t>
        </is>
      </c>
      <c r="AB207" t="n">
        <v>24.1</v>
      </c>
      <c r="AC207">
        <f>465</f>
        <v/>
      </c>
      <c r="AD207" t="inlineStr">
        <is>
          <t>501-510</t>
        </is>
      </c>
      <c r="AE207" t="inlineStr">
        <is>
          <t>US</t>
        </is>
      </c>
      <c r="AF207" t="inlineStr">
        <is>
          <t>United States</t>
        </is>
      </c>
      <c r="AG207" t="inlineStr">
        <is>
          <t>M</t>
        </is>
      </c>
      <c r="AH207" t="inlineStr">
        <is>
          <t>FO</t>
        </is>
      </c>
      <c r="AI207" t="inlineStr">
        <is>
          <t>VH</t>
        </is>
      </c>
      <c r="AJ207" t="n">
        <v>5</v>
      </c>
      <c r="AK207" t="inlineStr">
        <is>
          <t>A</t>
        </is>
      </c>
      <c r="AL207" t="n">
        <v>7.2</v>
      </c>
      <c r="AM207" t="inlineStr">
        <is>
          <t>601+</t>
        </is>
      </c>
      <c r="AN207" t="n">
        <v>9.6</v>
      </c>
      <c r="AO207" t="inlineStr">
        <is>
          <t>601+</t>
        </is>
      </c>
      <c r="AP207" t="n">
        <v>19.7</v>
      </c>
      <c r="AQ207" t="inlineStr">
        <is>
          <t>675</t>
        </is>
      </c>
      <c r="AR207" t="n">
        <v>70.8</v>
      </c>
      <c r="AS207" t="inlineStr">
        <is>
          <t>143</t>
        </is>
      </c>
      <c r="AT207" t="n">
        <v>29.6</v>
      </c>
      <c r="AU207" t="inlineStr">
        <is>
          <t>491</t>
        </is>
      </c>
      <c r="AV207" t="n">
        <v>9</v>
      </c>
      <c r="AW207" t="inlineStr">
        <is>
          <t>701+</t>
        </is>
      </c>
      <c r="AX207" t="n">
        <v>2.3</v>
      </c>
      <c r="AY207" t="inlineStr">
        <is>
          <t>701+</t>
        </is>
      </c>
      <c r="AZ207" t="n">
        <v>17.4</v>
      </c>
      <c r="BA207" t="inlineStr">
        <is>
          <t>481</t>
        </is>
      </c>
      <c r="BB207" t="n">
        <v>42</v>
      </c>
      <c r="BC207" t="inlineStr">
        <is>
          <t>355</t>
        </is>
      </c>
      <c r="BD207" t="inlineStr">
        <is>
          <t>24.7</t>
        </is>
      </c>
      <c r="BE207" t="inlineStr">
        <is>
          <t>251-300</t>
        </is>
      </c>
      <c r="BF207" t="inlineStr">
        <is>
          <t>United States of America</t>
        </is>
      </c>
      <c r="BG207" t="n">
        <v>28.5</v>
      </c>
      <c r="BH207" t="inlineStr">
        <is>
          <t>35.5</t>
        </is>
      </c>
      <c r="BI207" t="n">
        <v>30.3</v>
      </c>
      <c r="BJ207" t="n">
        <v>71.8</v>
      </c>
      <c r="BK207" t="inlineStr">
        <is>
          <t>83.7</t>
        </is>
      </c>
      <c r="BL207" t="inlineStr">
        <is>
          <t>-</t>
        </is>
      </c>
      <c r="BM207" t="inlineStr">
        <is>
          <t>5,287</t>
        </is>
      </c>
      <c r="BN207" t="n">
        <v>18.2</v>
      </c>
      <c r="BO207" t="inlineStr">
        <is>
          <t>12%</t>
        </is>
      </c>
      <c r="BP207" t="inlineStr">
        <is>
          <t>26 : 74</t>
        </is>
      </c>
      <c r="BQ207" t="n">
        <v>2016</v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>
        <is>
          <t>QS+Times</t>
        </is>
      </c>
      <c r="CC207" t="n">
        <v>501</v>
      </c>
      <c r="CD207" t="n">
        <v>465</v>
      </c>
      <c r="CE207" t="n">
        <v>601</v>
      </c>
      <c r="CF207" t="n">
        <v>601</v>
      </c>
      <c r="CG207" t="n">
        <v>701</v>
      </c>
      <c r="CH207" t="n">
        <v>148</v>
      </c>
      <c r="CI207" t="n">
        <v>496</v>
      </c>
      <c r="CJ207" t="n">
        <v>701</v>
      </c>
      <c r="CK207" t="n">
        <v>701</v>
      </c>
      <c r="CL207" t="n">
        <v>604</v>
      </c>
      <c r="CM207" t="n">
        <v>555</v>
      </c>
      <c r="CN207" t="n">
        <v>465</v>
      </c>
      <c r="CO207" t="n">
        <v>505.5</v>
      </c>
      <c r="CP207" t="n">
        <v>601</v>
      </c>
      <c r="CQ207" t="n">
        <v>601</v>
      </c>
      <c r="CR207" t="n">
        <v>675</v>
      </c>
      <c r="CS207" t="n">
        <v>143</v>
      </c>
      <c r="CT207" t="n">
        <v>491</v>
      </c>
      <c r="CU207" t="n">
        <v>701</v>
      </c>
      <c r="CV207" t="n">
        <v>701</v>
      </c>
      <c r="CW207" t="n">
        <v>481</v>
      </c>
      <c r="CX207" t="n">
        <v>355</v>
      </c>
      <c r="CY207" t="n">
        <v>275.5</v>
      </c>
      <c r="CZ207" t="inlineStr"/>
      <c r="DA207" t="inlineStr"/>
      <c r="DB207" t="n">
        <v>62.52169917287858</v>
      </c>
      <c r="DC207" t="n">
        <v>57.32315219329843</v>
      </c>
      <c r="DD207" t="n">
        <v>18.2</v>
      </c>
      <c r="DE207" t="inlineStr">
        <is>
          <t>Times (raw ratio)</t>
        </is>
      </c>
      <c r="DF207" t="n">
        <v>12</v>
      </c>
      <c r="DG207" t="inlineStr">
        <is>
          <t>Times (raw %)</t>
        </is>
      </c>
      <c r="DH207" t="n">
        <v>7</v>
      </c>
      <c r="DI207" t="n">
        <v>28.51196670135276</v>
      </c>
    </row>
    <row r="208">
      <c r="A208" t="inlineStr">
        <is>
          <t>colorado state university</t>
        </is>
      </c>
      <c r="B208" t="inlineStr">
        <is>
          <t>442</t>
        </is>
      </c>
      <c r="C208" t="inlineStr">
        <is>
          <t>409</t>
        </is>
      </c>
      <c r="D208" t="inlineStr">
        <is>
          <t>United States</t>
        </is>
      </c>
      <c r="E208" t="inlineStr">
        <is>
          <t>Americas</t>
        </is>
      </c>
      <c r="F208" t="inlineStr">
        <is>
          <t>L</t>
        </is>
      </c>
      <c r="G208" t="inlineStr">
        <is>
          <t>CO</t>
        </is>
      </c>
      <c r="H208" t="inlineStr">
        <is>
          <t>VH</t>
        </is>
      </c>
      <c r="I208" t="inlineStr">
        <is>
          <t>A</t>
        </is>
      </c>
      <c r="J208" t="n">
        <v>18.3</v>
      </c>
      <c r="K208" t="inlineStr">
        <is>
          <t>498</t>
        </is>
      </c>
      <c r="L208" t="n">
        <v>20.4</v>
      </c>
      <c r="M208" t="inlineStr">
        <is>
          <t>447</t>
        </is>
      </c>
      <c r="N208" t="n">
        <v>60.9</v>
      </c>
      <c r="O208" t="inlineStr">
        <is>
          <t>236</t>
        </is>
      </c>
      <c r="P208" t="n">
        <v>17.1</v>
      </c>
      <c r="Q208" t="inlineStr">
        <is>
          <t>599</t>
        </is>
      </c>
      <c r="R208" t="n">
        <v>18.5</v>
      </c>
      <c r="S208" t="inlineStr">
        <is>
          <t>621</t>
        </is>
      </c>
      <c r="T208" t="n">
        <v>3.7</v>
      </c>
      <c r="U208" t="inlineStr">
        <is>
          <t>701+</t>
        </is>
      </c>
      <c r="V208" t="n">
        <v>78.40000000000001</v>
      </c>
      <c r="W208" t="inlineStr">
        <is>
          <t>351</t>
        </is>
      </c>
      <c r="X208" t="n">
        <v>22.2</v>
      </c>
      <c r="Y208" t="inlineStr">
        <is>
          <t>517</t>
        </is>
      </c>
      <c r="Z208" t="n">
        <v>70.90000000000001</v>
      </c>
      <c r="AA208" t="inlineStr">
        <is>
          <t>217=</t>
        </is>
      </c>
      <c r="AB208" t="n">
        <v>26.8</v>
      </c>
      <c r="AC208" t="inlineStr">
        <is>
          <t>409</t>
        </is>
      </c>
      <c r="AD208" t="inlineStr">
        <is>
          <t>408=</t>
        </is>
      </c>
      <c r="AE208" t="inlineStr">
        <is>
          <t>US</t>
        </is>
      </c>
      <c r="AF208" t="inlineStr">
        <is>
          <t>United States</t>
        </is>
      </c>
      <c r="AG208" t="inlineStr">
        <is>
          <t>L</t>
        </is>
      </c>
      <c r="AH208" t="inlineStr">
        <is>
          <t>CO</t>
        </is>
      </c>
      <c r="AI208" t="inlineStr">
        <is>
          <t>VH</t>
        </is>
      </c>
      <c r="AJ208" t="n">
        <v>5</v>
      </c>
      <c r="AK208" t="inlineStr">
        <is>
          <t>A</t>
        </is>
      </c>
      <c r="AL208" t="n">
        <v>18.8</v>
      </c>
      <c r="AM208" t="inlineStr">
        <is>
          <t>475</t>
        </is>
      </c>
      <c r="AN208" t="n">
        <v>18.2</v>
      </c>
      <c r="AO208" t="inlineStr">
        <is>
          <t>482</t>
        </is>
      </c>
      <c r="AP208" t="n">
        <v>56.8</v>
      </c>
      <c r="AQ208" t="inlineStr">
        <is>
          <t>258</t>
        </is>
      </c>
      <c r="AR208" t="n">
        <v>20.3</v>
      </c>
      <c r="AS208" t="inlineStr">
        <is>
          <t>553</t>
        </is>
      </c>
      <c r="AT208" t="n">
        <v>12.3</v>
      </c>
      <c r="AU208" t="inlineStr">
        <is>
          <t>701+</t>
        </is>
      </c>
      <c r="AV208" t="n">
        <v>4.2</v>
      </c>
      <c r="AW208" t="inlineStr">
        <is>
          <t>701+</t>
        </is>
      </c>
      <c r="AX208" t="n">
        <v>54.9</v>
      </c>
      <c r="AY208" t="inlineStr">
        <is>
          <t>285</t>
        </is>
      </c>
      <c r="AZ208" t="n">
        <v>15</v>
      </c>
      <c r="BA208" t="inlineStr">
        <is>
          <t>559</t>
        </is>
      </c>
      <c r="BB208" t="n">
        <v>97.7</v>
      </c>
      <c r="BC208" t="inlineStr">
        <is>
          <t>29</t>
        </is>
      </c>
      <c r="BD208" t="inlineStr">
        <is>
          <t>27.3</t>
        </is>
      </c>
      <c r="BE208" t="inlineStr">
        <is>
          <t>251-300</t>
        </is>
      </c>
      <c r="BF208" t="inlineStr">
        <is>
          <t>United States of America</t>
        </is>
      </c>
      <c r="BG208" t="n">
        <v>31.6</v>
      </c>
      <c r="BH208" t="inlineStr">
        <is>
          <t>34.5</t>
        </is>
      </c>
      <c r="BI208" t="n">
        <v>33</v>
      </c>
      <c r="BJ208" t="n">
        <v>59.3</v>
      </c>
      <c r="BK208" t="inlineStr">
        <is>
          <t>41.0</t>
        </is>
      </c>
      <c r="BL208" t="inlineStr">
        <is>
          <t>-</t>
        </is>
      </c>
      <c r="BM208" t="inlineStr">
        <is>
          <t>26,769</t>
        </is>
      </c>
      <c r="BN208" t="n">
        <v>19</v>
      </c>
      <c r="BO208" t="inlineStr">
        <is>
          <t>5%</t>
        </is>
      </c>
      <c r="BP208" t="inlineStr">
        <is>
          <t>52 : 48</t>
        </is>
      </c>
      <c r="BQ208" t="n">
        <v>2016</v>
      </c>
      <c r="BR208" t="inlineStr">
        <is>
          <t>201-300</t>
        </is>
      </c>
      <c r="BS208" t="inlineStr">
        <is>
          <t>79-102</t>
        </is>
      </c>
      <c r="BT208" t="inlineStr"/>
      <c r="BU208" t="n">
        <v>0</v>
      </c>
      <c r="BV208" t="n">
        <v>0</v>
      </c>
      <c r="BW208" t="n">
        <v>20.3</v>
      </c>
      <c r="BX208" t="n">
        <v>14.2</v>
      </c>
      <c r="BY208" t="n">
        <v>36.2</v>
      </c>
      <c r="BZ208" t="n">
        <v>20.1</v>
      </c>
      <c r="CA208" t="n">
        <v>2015</v>
      </c>
      <c r="CB208" t="inlineStr">
        <is>
          <t>QS+Times+Shanghai</t>
        </is>
      </c>
      <c r="CC208" t="n">
        <v>442</v>
      </c>
      <c r="CD208" t="n">
        <v>409</v>
      </c>
      <c r="CE208" t="n">
        <v>498</v>
      </c>
      <c r="CF208" t="n">
        <v>447</v>
      </c>
      <c r="CG208" t="n">
        <v>236</v>
      </c>
      <c r="CH208" t="n">
        <v>599</v>
      </c>
      <c r="CI208" t="n">
        <v>621</v>
      </c>
      <c r="CJ208" t="n">
        <v>701</v>
      </c>
      <c r="CK208" t="n">
        <v>351</v>
      </c>
      <c r="CL208" t="n">
        <v>517</v>
      </c>
      <c r="CM208" t="n">
        <v>217</v>
      </c>
      <c r="CN208" t="n">
        <v>409</v>
      </c>
      <c r="CO208" t="n">
        <v>408</v>
      </c>
      <c r="CP208" t="n">
        <v>475</v>
      </c>
      <c r="CQ208" t="n">
        <v>482</v>
      </c>
      <c r="CR208" t="n">
        <v>258</v>
      </c>
      <c r="CS208" t="n">
        <v>553</v>
      </c>
      <c r="CT208" t="n">
        <v>701</v>
      </c>
      <c r="CU208" t="n">
        <v>701</v>
      </c>
      <c r="CV208" t="n">
        <v>285</v>
      </c>
      <c r="CW208" t="n">
        <v>559</v>
      </c>
      <c r="CX208" t="n">
        <v>29</v>
      </c>
      <c r="CY208" t="n">
        <v>275.5</v>
      </c>
      <c r="CZ208" t="n">
        <v>250.5</v>
      </c>
      <c r="DA208" t="n">
        <v>90.5</v>
      </c>
      <c r="DB208" t="n">
        <v>58.16090383413797</v>
      </c>
      <c r="DC208" t="n">
        <v>31.74060882176685</v>
      </c>
      <c r="DD208" t="n">
        <v>19</v>
      </c>
      <c r="DE208" t="inlineStr">
        <is>
          <t>Times (raw ratio)</t>
        </is>
      </c>
      <c r="DF208" t="n">
        <v>5</v>
      </c>
      <c r="DG208" t="inlineStr">
        <is>
          <t>Times (raw %)</t>
        </is>
      </c>
      <c r="DH208" t="n">
        <v>18.55</v>
      </c>
      <c r="DI208" t="n">
        <v>16.55947521852799</v>
      </c>
    </row>
    <row r="209">
      <c r="A209" t="inlineStr">
        <is>
          <t>columbia university</t>
        </is>
      </c>
      <c r="B209" t="inlineStr">
        <is>
          <t>34</t>
        </is>
      </c>
      <c r="C209" t="inlineStr">
        <is>
          <t>23</t>
        </is>
      </c>
      <c r="D209" t="inlineStr">
        <is>
          <t>United States</t>
        </is>
      </c>
      <c r="E209" t="inlineStr">
        <is>
          <t>Americas</t>
        </is>
      </c>
      <c r="F209" t="inlineStr">
        <is>
          <t>XL</t>
        </is>
      </c>
      <c r="G209" t="inlineStr">
        <is>
          <t>FC</t>
        </is>
      </c>
      <c r="H209" t="inlineStr">
        <is>
          <t>VH</t>
        </is>
      </c>
      <c r="I209" t="inlineStr">
        <is>
          <t>B</t>
        </is>
      </c>
      <c r="J209" t="n">
        <v>99.59999999999999</v>
      </c>
      <c r="K209" t="inlineStr">
        <is>
          <t>12</t>
        </is>
      </c>
      <c r="L209" t="n">
        <v>98.8</v>
      </c>
      <c r="M209" t="inlineStr">
        <is>
          <t>15</t>
        </is>
      </c>
      <c r="N209" t="n">
        <v>100</v>
      </c>
      <c r="O209" t="inlineStr">
        <is>
          <t>16</t>
        </is>
      </c>
      <c r="P209" t="n">
        <v>31.7</v>
      </c>
      <c r="Q209" t="inlineStr">
        <is>
          <t>417</t>
        </is>
      </c>
      <c r="R209" t="n">
        <v>41.5</v>
      </c>
      <c r="S209" t="inlineStr">
        <is>
          <t>413</t>
        </is>
      </c>
      <c r="T209" t="n">
        <v>97</v>
      </c>
      <c r="U209" t="inlineStr">
        <is>
          <t>79</t>
        </is>
      </c>
      <c r="V209" t="n">
        <v>98.5</v>
      </c>
      <c r="W209" t="inlineStr">
        <is>
          <t>19</t>
        </is>
      </c>
      <c r="X209" t="n">
        <v>99.90000000000001</v>
      </c>
      <c r="Y209" t="inlineStr">
        <is>
          <t>9</t>
        </is>
      </c>
      <c r="Z209" t="n">
        <v>71.8</v>
      </c>
      <c r="AA209" t="inlineStr">
        <is>
          <t>211=</t>
        </is>
      </c>
      <c r="AB209" t="n">
        <v>82</v>
      </c>
      <c r="AC209" t="inlineStr">
        <is>
          <t>23</t>
        </is>
      </c>
      <c r="AD209" t="inlineStr">
        <is>
          <t>22</t>
        </is>
      </c>
      <c r="AE209" t="inlineStr">
        <is>
          <t>US</t>
        </is>
      </c>
      <c r="AF209" t="inlineStr">
        <is>
          <t>United States</t>
        </is>
      </c>
      <c r="AG209" t="inlineStr">
        <is>
          <t>XL</t>
        </is>
      </c>
      <c r="AH209" t="inlineStr">
        <is>
          <t>FC</t>
        </is>
      </c>
      <c r="AI209" t="inlineStr">
        <is>
          <t>VH</t>
        </is>
      </c>
      <c r="AJ209" t="n">
        <v>5</v>
      </c>
      <c r="AK209" t="inlineStr">
        <is>
          <t>B</t>
        </is>
      </c>
      <c r="AL209" t="n">
        <v>99.59999999999999</v>
      </c>
      <c r="AM209" t="inlineStr">
        <is>
          <t>12</t>
        </is>
      </c>
      <c r="AN209" t="n">
        <v>98.3</v>
      </c>
      <c r="AO209" t="inlineStr">
        <is>
          <t>16</t>
        </is>
      </c>
      <c r="AP209" t="n">
        <v>100</v>
      </c>
      <c r="AQ209" t="inlineStr">
        <is>
          <t>15</t>
        </is>
      </c>
      <c r="AR209" t="n">
        <v>40.7</v>
      </c>
      <c r="AS209" t="inlineStr">
        <is>
          <t>339</t>
        </is>
      </c>
      <c r="AT209" t="n">
        <v>56.1</v>
      </c>
      <c r="AU209" t="inlineStr">
        <is>
          <t>332</t>
        </is>
      </c>
      <c r="AV209" t="n">
        <v>96.8</v>
      </c>
      <c r="AW209" t="inlineStr">
        <is>
          <t>76</t>
        </is>
      </c>
      <c r="AX209" t="n">
        <v>97.59999999999999</v>
      </c>
      <c r="AY209" t="inlineStr">
        <is>
          <t>25</t>
        </is>
      </c>
      <c r="AZ209" t="n">
        <v>99.90000000000001</v>
      </c>
      <c r="BA209" t="inlineStr">
        <is>
          <t>10</t>
        </is>
      </c>
      <c r="BB209" t="n">
        <v>94.2</v>
      </c>
      <c r="BC209" t="inlineStr">
        <is>
          <t>64=</t>
        </is>
      </c>
      <c r="BD209" t="inlineStr">
        <is>
          <t>85.9</t>
        </is>
      </c>
      <c r="BE209" t="inlineStr">
        <is>
          <t>15</t>
        </is>
      </c>
      <c r="BF209" t="inlineStr">
        <is>
          <t>United States of America</t>
        </is>
      </c>
      <c r="BG209" t="n">
        <v>85.90000000000001</v>
      </c>
      <c r="BH209" t="inlineStr">
        <is>
          <t>73.5</t>
        </is>
      </c>
      <c r="BI209" t="n">
        <v>82.2</v>
      </c>
      <c r="BJ209" t="n">
        <v>98.09999999999999</v>
      </c>
      <c r="BK209" t="inlineStr">
        <is>
          <t>-</t>
        </is>
      </c>
      <c r="BL209" t="inlineStr">
        <is>
          <t>86.1</t>
        </is>
      </c>
      <c r="BM209" t="inlineStr">
        <is>
          <t>25,055</t>
        </is>
      </c>
      <c r="BN209" t="n">
        <v>5.9</v>
      </c>
      <c r="BO209" t="inlineStr">
        <is>
          <t>28%</t>
        </is>
      </c>
      <c r="BP209" t="inlineStr"/>
      <c r="BQ209" t="n">
        <v>2016</v>
      </c>
      <c r="BR209" t="inlineStr">
        <is>
          <t>8</t>
        </is>
      </c>
      <c r="BS209" t="inlineStr">
        <is>
          <t>7</t>
        </is>
      </c>
      <c r="BT209" t="n">
        <v>58.8</v>
      </c>
      <c r="BU209" t="n">
        <v>63.5</v>
      </c>
      <c r="BV209" t="n">
        <v>65.90000000000001</v>
      </c>
      <c r="BW209" t="n">
        <v>52.1</v>
      </c>
      <c r="BX209" t="n">
        <v>51.9</v>
      </c>
      <c r="BY209" t="n">
        <v>68.8</v>
      </c>
      <c r="BZ209" t="n">
        <v>33.2</v>
      </c>
      <c r="CA209" t="n">
        <v>2015</v>
      </c>
      <c r="CB209" t="inlineStr">
        <is>
          <t>QS+Times+Shanghai</t>
        </is>
      </c>
      <c r="CC209" t="n">
        <v>34</v>
      </c>
      <c r="CD209" t="n">
        <v>23</v>
      </c>
      <c r="CE209" t="n">
        <v>12</v>
      </c>
      <c r="CF209" t="n">
        <v>15</v>
      </c>
      <c r="CG209" t="n">
        <v>16</v>
      </c>
      <c r="CH209" t="n">
        <v>417</v>
      </c>
      <c r="CI209" t="n">
        <v>413</v>
      </c>
      <c r="CJ209" t="n">
        <v>79</v>
      </c>
      <c r="CK209" t="n">
        <v>19</v>
      </c>
      <c r="CL209" t="n">
        <v>9</v>
      </c>
      <c r="CM209" t="n">
        <v>211</v>
      </c>
      <c r="CN209" t="n">
        <v>23</v>
      </c>
      <c r="CO209" t="n">
        <v>22</v>
      </c>
      <c r="CP209" t="n">
        <v>12</v>
      </c>
      <c r="CQ209" t="n">
        <v>16</v>
      </c>
      <c r="CR209" t="n">
        <v>15</v>
      </c>
      <c r="CS209" t="n">
        <v>339</v>
      </c>
      <c r="CT209" t="n">
        <v>332</v>
      </c>
      <c r="CU209" t="n">
        <v>76</v>
      </c>
      <c r="CV209" t="n">
        <v>25</v>
      </c>
      <c r="CW209" t="n">
        <v>10</v>
      </c>
      <c r="CX209" t="n">
        <v>64</v>
      </c>
      <c r="CY209" t="n">
        <v>15</v>
      </c>
      <c r="CZ209" t="n">
        <v>8</v>
      </c>
      <c r="DA209" t="n">
        <v>7</v>
      </c>
      <c r="DB209" t="n">
        <v>98.03488492437435</v>
      </c>
      <c r="DC209" t="n">
        <v>66.14763506916624</v>
      </c>
      <c r="DD209" t="n">
        <v>5.9</v>
      </c>
      <c r="DE209" t="inlineStr">
        <is>
          <t>Times (raw ratio)</t>
        </is>
      </c>
      <c r="DF209" t="n">
        <v>28</v>
      </c>
      <c r="DG209" t="inlineStr">
        <is>
          <t>Times (raw %)</t>
        </is>
      </c>
      <c r="DH209" t="n">
        <v>99.59999999999999</v>
      </c>
      <c r="DI209" t="n">
        <v>66.07225045378163</v>
      </c>
    </row>
    <row r="210">
      <c r="A210" t="inlineStr">
        <is>
          <t>comenius university bratislava</t>
        </is>
      </c>
      <c r="B210" t="inlineStr">
        <is>
          <t>661-670</t>
        </is>
      </c>
      <c r="C210" t="inlineStr">
        <is>
          <t>771-780</t>
        </is>
      </c>
      <c r="D210" t="inlineStr">
        <is>
          <t>Slovakia</t>
        </is>
      </c>
      <c r="E210" t="inlineStr">
        <is>
          <t>Europe</t>
        </is>
      </c>
      <c r="F210" t="inlineStr">
        <is>
          <t>L</t>
        </is>
      </c>
      <c r="G210" t="inlineStr">
        <is>
          <t>FC</t>
        </is>
      </c>
      <c r="H210" t="inlineStr">
        <is>
          <t>HI</t>
        </is>
      </c>
      <c r="I210" t="inlineStr">
        <is>
          <t>A</t>
        </is>
      </c>
      <c r="J210" t="n">
        <v>12.8</v>
      </c>
      <c r="K210" t="inlineStr">
        <is>
          <t>601+</t>
        </is>
      </c>
      <c r="L210" t="n">
        <v>8.5</v>
      </c>
      <c r="M210" t="inlineStr">
        <is>
          <t>601+</t>
        </is>
      </c>
      <c r="N210" t="n">
        <v>56</v>
      </c>
      <c r="O210" t="inlineStr">
        <is>
          <t>265</t>
        </is>
      </c>
      <c r="P210" t="n">
        <v>3.5</v>
      </c>
      <c r="Q210" t="inlineStr">
        <is>
          <t>701+</t>
        </is>
      </c>
      <c r="R210" t="n">
        <v>3.8</v>
      </c>
      <c r="S210" t="inlineStr">
        <is>
          <t>701+</t>
        </is>
      </c>
      <c r="T210" t="n">
        <v>22.9</v>
      </c>
      <c r="U210" t="inlineStr">
        <is>
          <t>505</t>
        </is>
      </c>
      <c r="V210" t="n">
        <v>60.2</v>
      </c>
      <c r="W210" t="inlineStr">
        <is>
          <t>631</t>
        </is>
      </c>
      <c r="X210" t="n">
        <v>79.8</v>
      </c>
      <c r="Y210" t="inlineStr">
        <is>
          <t>123</t>
        </is>
      </c>
      <c r="Z210" t="n">
        <v>5.1</v>
      </c>
      <c r="AA210" t="inlineStr">
        <is>
          <t>701+</t>
        </is>
      </c>
      <c r="AB210" t="inlineStr"/>
      <c r="AC210" t="inlineStr">
        <is>
          <t>771-780</t>
        </is>
      </c>
      <c r="AD210" t="inlineStr">
        <is>
          <t>651-700</t>
        </is>
      </c>
      <c r="AE210" t="inlineStr">
        <is>
          <t>SK</t>
        </is>
      </c>
      <c r="AF210" t="inlineStr">
        <is>
          <t>Slovakia</t>
        </is>
      </c>
      <c r="AG210" t="inlineStr">
        <is>
          <t>L</t>
        </is>
      </c>
      <c r="AH210" t="inlineStr">
        <is>
          <t>FC</t>
        </is>
      </c>
      <c r="AI210" t="inlineStr">
        <is>
          <t>HI</t>
        </is>
      </c>
      <c r="AJ210" t="n">
        <v>5</v>
      </c>
      <c r="AK210" t="inlineStr">
        <is>
          <t>A</t>
        </is>
      </c>
      <c r="AL210" t="n">
        <v>14.1</v>
      </c>
      <c r="AM210" t="inlineStr">
        <is>
          <t>601+</t>
        </is>
      </c>
      <c r="AN210" t="n">
        <v>5.2</v>
      </c>
      <c r="AO210" t="inlineStr">
        <is>
          <t>601+</t>
        </is>
      </c>
      <c r="AP210" t="n">
        <v>55.8</v>
      </c>
      <c r="AQ210" t="inlineStr">
        <is>
          <t>268</t>
        </is>
      </c>
      <c r="AR210" t="n">
        <v>3.4</v>
      </c>
      <c r="AS210" t="inlineStr">
        <is>
          <t>701+</t>
        </is>
      </c>
      <c r="AT210" t="n">
        <v>4.1</v>
      </c>
      <c r="AU210" t="inlineStr">
        <is>
          <t>701+</t>
        </is>
      </c>
      <c r="AV210" t="n">
        <v>30.5</v>
      </c>
      <c r="AW210" t="inlineStr">
        <is>
          <t>419</t>
        </is>
      </c>
      <c r="AX210" t="n">
        <v>13</v>
      </c>
      <c r="AY210" t="inlineStr">
        <is>
          <t>625</t>
        </is>
      </c>
      <c r="AZ210" t="n">
        <v>32.8</v>
      </c>
      <c r="BA210" t="inlineStr">
        <is>
          <t>233</t>
        </is>
      </c>
      <c r="BB210" t="n">
        <v>4.1</v>
      </c>
      <c r="BC210" t="inlineStr">
        <is>
          <t>701+</t>
        </is>
      </c>
      <c r="BD210" t="inlineStr">
        <is>
          <t>-</t>
        </is>
      </c>
      <c r="BE210" t="inlineStr"/>
      <c r="BF210" t="inlineStr">
        <is>
          <t>Not Reported</t>
        </is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>
        <is>
          <t>QS</t>
        </is>
      </c>
      <c r="CC210" t="n">
        <v>665.5</v>
      </c>
      <c r="CD210" t="n">
        <v>775.5</v>
      </c>
      <c r="CE210" t="n">
        <v>601</v>
      </c>
      <c r="CF210" t="n">
        <v>601</v>
      </c>
      <c r="CG210" t="n">
        <v>265</v>
      </c>
      <c r="CH210" t="n">
        <v>701</v>
      </c>
      <c r="CI210" t="n">
        <v>701</v>
      </c>
      <c r="CJ210" t="n">
        <v>505</v>
      </c>
      <c r="CK210" t="n">
        <v>631</v>
      </c>
      <c r="CL210" t="n">
        <v>123</v>
      </c>
      <c r="CM210" t="n">
        <v>701</v>
      </c>
      <c r="CN210" t="n">
        <v>775.5</v>
      </c>
      <c r="CO210" t="n">
        <v>675.5</v>
      </c>
      <c r="CP210" t="n">
        <v>601</v>
      </c>
      <c r="CQ210" t="n">
        <v>601</v>
      </c>
      <c r="CR210" t="n">
        <v>268</v>
      </c>
      <c r="CS210" t="n">
        <v>701</v>
      </c>
      <c r="CT210" t="n">
        <v>701</v>
      </c>
      <c r="CU210" t="n">
        <v>419</v>
      </c>
      <c r="CV210" t="n">
        <v>625</v>
      </c>
      <c r="CW210" t="n">
        <v>233</v>
      </c>
      <c r="CX210" t="n">
        <v>701</v>
      </c>
      <c r="CY210" t="inlineStr"/>
      <c r="CZ210" t="inlineStr"/>
      <c r="DA210" t="inlineStr"/>
      <c r="DB210" t="n">
        <v>52.53571428571428</v>
      </c>
      <c r="DC210" t="n">
        <v>3.5</v>
      </c>
      <c r="DD210" t="inlineStr"/>
      <c r="DE210" t="inlineStr">
        <is>
          <t>QS (score, not ratio)</t>
        </is>
      </c>
      <c r="DF210" t="inlineStr"/>
      <c r="DG210" t="inlineStr">
        <is>
          <t>QS (score, not %)</t>
        </is>
      </c>
      <c r="DH210" t="n">
        <v>13.45</v>
      </c>
      <c r="DI210" t="inlineStr"/>
    </row>
    <row r="211">
      <c r="A211" t="inlineStr">
        <is>
          <t>comenius university in bratislava</t>
        </is>
      </c>
      <c r="B211" t="inlineStr"/>
      <c r="C211" t="inlineStr"/>
      <c r="D211" t="inlineStr">
        <is>
          <t>Not Reported</t>
        </is>
      </c>
      <c r="E211" t="inlineStr">
        <is>
          <t>Not Reported</t>
        </is>
      </c>
      <c r="F211" t="inlineStr">
        <is>
          <t>Not Reported</t>
        </is>
      </c>
      <c r="G211" t="inlineStr">
        <is>
          <t>Not Reported</t>
        </is>
      </c>
      <c r="H211" t="inlineStr"/>
      <c r="I211" t="inlineStr">
        <is>
          <t>Not Reported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Not Reported</t>
        </is>
      </c>
      <c r="AF211" t="inlineStr">
        <is>
          <t>Not Reported</t>
        </is>
      </c>
      <c r="AG211" t="inlineStr">
        <is>
          <t>Not Reported</t>
        </is>
      </c>
      <c r="AH211" t="inlineStr">
        <is>
          <t>Not Reported</t>
        </is>
      </c>
      <c r="AI211" t="inlineStr"/>
      <c r="AJ211" t="inlineStr"/>
      <c r="AK211" t="inlineStr">
        <is>
          <t>Not Reported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601-800</t>
        </is>
      </c>
      <c r="BF211" t="inlineStr">
        <is>
          <t>Slovakia</t>
        </is>
      </c>
      <c r="BG211" t="n">
        <v>23</v>
      </c>
      <c r="BH211" t="inlineStr">
        <is>
          <t>46.9</t>
        </is>
      </c>
      <c r="BI211" t="n">
        <v>10.3</v>
      </c>
      <c r="BJ211" t="n">
        <v>19.6</v>
      </c>
      <c r="BK211" t="inlineStr">
        <is>
          <t>28.0</t>
        </is>
      </c>
      <c r="BL211" t="inlineStr">
        <is>
          <t>-</t>
        </is>
      </c>
      <c r="BM211" t="inlineStr">
        <is>
          <t>20,879</t>
        </is>
      </c>
      <c r="BN211" t="n">
        <v>9.699999999999999</v>
      </c>
      <c r="BO211" t="inlineStr">
        <is>
          <t>10%</t>
        </is>
      </c>
      <c r="BP211" t="inlineStr">
        <is>
          <t>54 : 46</t>
        </is>
      </c>
      <c r="BQ211" t="n">
        <v>2016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>
        <is>
          <t>Times</t>
        </is>
      </c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n">
        <v>700.5</v>
      </c>
      <c r="CZ211" t="inlineStr"/>
      <c r="DA211" t="inlineStr"/>
      <c r="DB211" t="n">
        <v>0</v>
      </c>
      <c r="DC211" t="n">
        <v>13.16189697809721</v>
      </c>
      <c r="DD211" t="n">
        <v>9.699999999999999</v>
      </c>
      <c r="DE211" t="inlineStr">
        <is>
          <t>Times (raw ratio)</t>
        </is>
      </c>
      <c r="DF211" t="n">
        <v>10</v>
      </c>
      <c r="DG211" t="inlineStr">
        <is>
          <t>Times (raw %)</t>
        </is>
      </c>
      <c r="DH211" t="inlineStr"/>
      <c r="DI211" t="n">
        <v>7.700312174817898</v>
      </c>
    </row>
    <row r="212">
      <c r="A212" t="inlineStr">
        <is>
          <t>complutense university of madrid</t>
        </is>
      </c>
      <c r="B212" t="inlineStr">
        <is>
          <t>164</t>
        </is>
      </c>
      <c r="C212" t="inlineStr">
        <is>
          <t>171</t>
        </is>
      </c>
      <c r="D212" t="inlineStr">
        <is>
          <t>Spain</t>
        </is>
      </c>
      <c r="E212" t="inlineStr">
        <is>
          <t>Europe</t>
        </is>
      </c>
      <c r="F212" t="inlineStr">
        <is>
          <t>XL</t>
        </is>
      </c>
      <c r="G212" t="inlineStr">
        <is>
          <t>FC</t>
        </is>
      </c>
      <c r="H212" t="inlineStr">
        <is>
          <t>VH</t>
        </is>
      </c>
      <c r="I212" t="inlineStr">
        <is>
          <t>A</t>
        </is>
      </c>
      <c r="J212" t="n">
        <v>68.09999999999999</v>
      </c>
      <c r="K212" t="inlineStr">
        <is>
          <t>98</t>
        </is>
      </c>
      <c r="L212" t="n">
        <v>68.09999999999999</v>
      </c>
      <c r="M212" t="inlineStr">
        <is>
          <t>106</t>
        </is>
      </c>
      <c r="N212" t="n">
        <v>28.7</v>
      </c>
      <c r="O212" t="inlineStr">
        <is>
          <t>538</t>
        </is>
      </c>
      <c r="P212" t="n">
        <v>7.9</v>
      </c>
      <c r="Q212" t="inlineStr">
        <is>
          <t>701+</t>
        </is>
      </c>
      <c r="R212" t="n">
        <v>10.5</v>
      </c>
      <c r="S212" t="inlineStr">
        <is>
          <t>701+</t>
        </is>
      </c>
      <c r="T212" t="n">
        <v>34.3</v>
      </c>
      <c r="U212" t="inlineStr">
        <is>
          <t>395</t>
        </is>
      </c>
      <c r="V212" t="n">
        <v>91.8</v>
      </c>
      <c r="W212" t="inlineStr">
        <is>
          <t>139</t>
        </is>
      </c>
      <c r="X212" t="n">
        <v>96.3</v>
      </c>
      <c r="Y212" t="inlineStr">
        <is>
          <t>41</t>
        </is>
      </c>
      <c r="Z212" t="n">
        <v>88.90000000000001</v>
      </c>
      <c r="AA212" t="inlineStr">
        <is>
          <t>103=</t>
        </is>
      </c>
      <c r="AB212" t="n">
        <v>50.9</v>
      </c>
      <c r="AC212">
        <f>171</f>
        <v/>
      </c>
      <c r="AD212" t="inlineStr">
        <is>
          <t>226=</t>
        </is>
      </c>
      <c r="AE212" t="inlineStr">
        <is>
          <t>ES</t>
        </is>
      </c>
      <c r="AF212" t="inlineStr">
        <is>
          <t>Spain</t>
        </is>
      </c>
      <c r="AG212" t="inlineStr">
        <is>
          <t>XL</t>
        </is>
      </c>
      <c r="AH212" t="inlineStr">
        <is>
          <t>FC</t>
        </is>
      </c>
      <c r="AI212" t="inlineStr">
        <is>
          <t>VH</t>
        </is>
      </c>
      <c r="AJ212" t="n">
        <v>4</v>
      </c>
      <c r="AK212" t="inlineStr">
        <is>
          <t>A</t>
        </is>
      </c>
      <c r="AL212" t="n">
        <v>68.2</v>
      </c>
      <c r="AM212" t="inlineStr">
        <is>
          <t>96</t>
        </is>
      </c>
      <c r="AN212" t="n">
        <v>69.3</v>
      </c>
      <c r="AO212" t="inlineStr">
        <is>
          <t>105</t>
        </is>
      </c>
      <c r="AP212" t="n">
        <v>25.8</v>
      </c>
      <c r="AQ212" t="inlineStr">
        <is>
          <t>573</t>
        </is>
      </c>
      <c r="AR212" t="n">
        <v>7</v>
      </c>
      <c r="AS212" t="inlineStr">
        <is>
          <t>701+</t>
        </is>
      </c>
      <c r="AT212" t="n">
        <v>9</v>
      </c>
      <c r="AU212" t="inlineStr">
        <is>
          <t>701+</t>
        </is>
      </c>
      <c r="AV212" t="n">
        <v>25.6</v>
      </c>
      <c r="AW212" t="inlineStr">
        <is>
          <t>469</t>
        </is>
      </c>
      <c r="AX212" t="n">
        <v>83.40000000000001</v>
      </c>
      <c r="AY212" t="inlineStr">
        <is>
          <t>127</t>
        </is>
      </c>
      <c r="AZ212" t="n">
        <v>57.9</v>
      </c>
      <c r="BA212" t="inlineStr">
        <is>
          <t>106</t>
        </is>
      </c>
      <c r="BB212" t="n">
        <v>96.3</v>
      </c>
      <c r="BC212" t="inlineStr">
        <is>
          <t>41</t>
        </is>
      </c>
      <c r="BD212" t="inlineStr">
        <is>
          <t>48.8</t>
        </is>
      </c>
      <c r="BE212" t="inlineStr">
        <is>
          <t>401-500</t>
        </is>
      </c>
      <c r="BF212" t="inlineStr">
        <is>
          <t>Spain</t>
        </is>
      </c>
      <c r="BG212" t="n">
        <v>33.2</v>
      </c>
      <c r="BH212" t="inlineStr">
        <is>
          <t>39.1</t>
        </is>
      </c>
      <c r="BI212" t="n">
        <v>27.6</v>
      </c>
      <c r="BJ212" t="n">
        <v>31.2</v>
      </c>
      <c r="BK212" t="inlineStr">
        <is>
          <t>30.9</t>
        </is>
      </c>
      <c r="BL212" t="inlineStr">
        <is>
          <t>-</t>
        </is>
      </c>
      <c r="BM212" t="inlineStr">
        <is>
          <t>86,519</t>
        </is>
      </c>
      <c r="BN212" t="n">
        <v>17.5</v>
      </c>
      <c r="BO212" t="inlineStr">
        <is>
          <t>13%</t>
        </is>
      </c>
      <c r="BP212" t="inlineStr">
        <is>
          <t>62 : 38</t>
        </is>
      </c>
      <c r="BQ212" t="n">
        <v>2016</v>
      </c>
      <c r="BR212" t="inlineStr">
        <is>
          <t>201-300</t>
        </is>
      </c>
      <c r="BS212" t="inlineStr">
        <is>
          <t>2-5</t>
        </is>
      </c>
      <c r="BT212" t="inlineStr"/>
      <c r="BU212" t="n">
        <v>19.2</v>
      </c>
      <c r="BV212" t="n">
        <v>0</v>
      </c>
      <c r="BW212" t="n">
        <v>0</v>
      </c>
      <c r="BX212" t="n">
        <v>8.6</v>
      </c>
      <c r="BY212" t="n">
        <v>42.8</v>
      </c>
      <c r="BZ212" t="n">
        <v>12.4</v>
      </c>
      <c r="CA212" t="n">
        <v>2015</v>
      </c>
      <c r="CB212" t="inlineStr">
        <is>
          <t>QS+Times+Shanghai</t>
        </is>
      </c>
      <c r="CC212" t="n">
        <v>164</v>
      </c>
      <c r="CD212" t="n">
        <v>171</v>
      </c>
      <c r="CE212" t="n">
        <v>98</v>
      </c>
      <c r="CF212" t="n">
        <v>106</v>
      </c>
      <c r="CG212" t="n">
        <v>538</v>
      </c>
      <c r="CH212" t="n">
        <v>701</v>
      </c>
      <c r="CI212" t="n">
        <v>701</v>
      </c>
      <c r="CJ212" t="n">
        <v>395</v>
      </c>
      <c r="CK212" t="n">
        <v>139</v>
      </c>
      <c r="CL212" t="n">
        <v>41</v>
      </c>
      <c r="CM212" t="n">
        <v>103</v>
      </c>
      <c r="CN212" t="n">
        <v>171</v>
      </c>
      <c r="CO212" t="n">
        <v>226</v>
      </c>
      <c r="CP212" t="n">
        <v>96</v>
      </c>
      <c r="CQ212" t="n">
        <v>105</v>
      </c>
      <c r="CR212" t="n">
        <v>573</v>
      </c>
      <c r="CS212" t="n">
        <v>701</v>
      </c>
      <c r="CT212" t="n">
        <v>701</v>
      </c>
      <c r="CU212" t="n">
        <v>469</v>
      </c>
      <c r="CV212" t="n">
        <v>127</v>
      </c>
      <c r="CW212" t="n">
        <v>106</v>
      </c>
      <c r="CX212" t="n">
        <v>41</v>
      </c>
      <c r="CY212" t="n">
        <v>450.5</v>
      </c>
      <c r="CZ212" t="n">
        <v>250.5</v>
      </c>
      <c r="DA212" t="n">
        <v>3.5</v>
      </c>
      <c r="DB212" t="n">
        <v>56.4406614841601</v>
      </c>
      <c r="DC212" t="n">
        <v>20.45246858808695</v>
      </c>
      <c r="DD212" t="n">
        <v>17.5</v>
      </c>
      <c r="DE212" t="inlineStr">
        <is>
          <t>Times (raw ratio)</t>
        </is>
      </c>
      <c r="DF212" t="n">
        <v>13</v>
      </c>
      <c r="DG212" t="inlineStr">
        <is>
          <t>Times (raw %)</t>
        </is>
      </c>
      <c r="DH212" t="n">
        <v>68.15000000000001</v>
      </c>
      <c r="DI212" t="n">
        <v>16.63959409415983</v>
      </c>
    </row>
    <row r="213">
      <c r="A213" t="inlineStr">
        <is>
          <t>comsats university islamabad</t>
        </is>
      </c>
      <c r="B213" t="inlineStr">
        <is>
          <t>711-720</t>
        </is>
      </c>
      <c r="C213" t="inlineStr">
        <is>
          <t>651-660</t>
        </is>
      </c>
      <c r="D213" t="inlineStr">
        <is>
          <t>Pakistan</t>
        </is>
      </c>
      <c r="E213" t="inlineStr">
        <is>
          <t>Asia</t>
        </is>
      </c>
      <c r="F213" t="inlineStr">
        <is>
          <t>XL</t>
        </is>
      </c>
      <c r="G213" t="inlineStr">
        <is>
          <t>CO</t>
        </is>
      </c>
      <c r="H213" t="inlineStr">
        <is>
          <t>VH</t>
        </is>
      </c>
      <c r="I213" t="inlineStr">
        <is>
          <t>A</t>
        </is>
      </c>
      <c r="J213" t="n">
        <v>11.7</v>
      </c>
      <c r="K213" t="inlineStr">
        <is>
          <t>601+</t>
        </is>
      </c>
      <c r="L213" t="n">
        <v>30.5</v>
      </c>
      <c r="M213" t="inlineStr">
        <is>
          <t>308</t>
        </is>
      </c>
      <c r="N213" t="n">
        <v>13.4</v>
      </c>
      <c r="O213" t="inlineStr">
        <is>
          <t>701+</t>
        </is>
      </c>
      <c r="P213" t="n">
        <v>18.2</v>
      </c>
      <c r="Q213" t="inlineStr">
        <is>
          <t>580</t>
        </is>
      </c>
      <c r="R213" t="n">
        <v>1.5</v>
      </c>
      <c r="S213" t="inlineStr">
        <is>
          <t>701+</t>
        </is>
      </c>
      <c r="T213" t="n">
        <v>1.4</v>
      </c>
      <c r="U213" t="inlineStr">
        <is>
          <t>701+</t>
        </is>
      </c>
      <c r="V213" t="n">
        <v>88.3</v>
      </c>
      <c r="W213" t="inlineStr">
        <is>
          <t>192</t>
        </is>
      </c>
      <c r="X213" t="n">
        <v>6.1</v>
      </c>
      <c r="Y213" t="inlineStr">
        <is>
          <t>701+</t>
        </is>
      </c>
      <c r="Z213" t="n">
        <v>14.6</v>
      </c>
      <c r="AA213" t="inlineStr">
        <is>
          <t>597=</t>
        </is>
      </c>
      <c r="AB213" t="inlineStr"/>
      <c r="AC213" t="inlineStr">
        <is>
          <t>651-660</t>
        </is>
      </c>
      <c r="AD213" t="inlineStr">
        <is>
          <t>1001-1200</t>
        </is>
      </c>
      <c r="AE213" t="inlineStr">
        <is>
          <t>PK</t>
        </is>
      </c>
      <c r="AF213" t="inlineStr">
        <is>
          <t>Pakistan</t>
        </is>
      </c>
      <c r="AG213" t="inlineStr">
        <is>
          <t>XL</t>
        </is>
      </c>
      <c r="AH213" t="inlineStr">
        <is>
          <t>CO</t>
        </is>
      </c>
      <c r="AI213" t="inlineStr">
        <is>
          <t>VH</t>
        </is>
      </c>
      <c r="AJ213" t="n">
        <v>2</v>
      </c>
      <c r="AK213" t="inlineStr">
        <is>
          <t>A</t>
        </is>
      </c>
      <c r="AL213" t="n">
        <v>10.4</v>
      </c>
      <c r="AM213" t="inlineStr">
        <is>
          <t>601+</t>
        </is>
      </c>
      <c r="AN213" t="n">
        <v>29.2</v>
      </c>
      <c r="AO213" t="inlineStr">
        <is>
          <t>333</t>
        </is>
      </c>
      <c r="AP213" t="n">
        <v>14.4</v>
      </c>
      <c r="AQ213" t="inlineStr">
        <is>
          <t>701+</t>
        </is>
      </c>
      <c r="AR213" t="n">
        <v>13.9</v>
      </c>
      <c r="AS213" t="inlineStr">
        <is>
          <t>658</t>
        </is>
      </c>
      <c r="AT213" t="n">
        <v>1.6</v>
      </c>
      <c r="AU213" t="inlineStr">
        <is>
          <t>701+</t>
        </is>
      </c>
      <c r="AV213" t="n">
        <v>1.6</v>
      </c>
      <c r="AW213" t="inlineStr">
        <is>
          <t>701+</t>
        </is>
      </c>
      <c r="AX213" t="n">
        <v>62.6</v>
      </c>
      <c r="AY213" t="inlineStr">
        <is>
          <t>229</t>
        </is>
      </c>
      <c r="AZ213" t="n">
        <v>8.1</v>
      </c>
      <c r="BA213" t="inlineStr">
        <is>
          <t>701+</t>
        </is>
      </c>
      <c r="BB213" t="n">
        <v>50.9</v>
      </c>
      <c r="BC213" t="inlineStr">
        <is>
          <t>301=</t>
        </is>
      </c>
      <c r="BD213" t="inlineStr">
        <is>
          <t>-</t>
        </is>
      </c>
      <c r="BE213" t="inlineStr"/>
      <c r="BF213" t="inlineStr">
        <is>
          <t>Not Reported</t>
        </is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>
        <is>
          <t>QS</t>
        </is>
      </c>
      <c r="CC213" t="n">
        <v>715.5</v>
      </c>
      <c r="CD213" t="n">
        <v>655.5</v>
      </c>
      <c r="CE213" t="n">
        <v>601</v>
      </c>
      <c r="CF213" t="n">
        <v>308</v>
      </c>
      <c r="CG213" t="n">
        <v>701</v>
      </c>
      <c r="CH213" t="n">
        <v>580</v>
      </c>
      <c r="CI213" t="n">
        <v>701</v>
      </c>
      <c r="CJ213" t="n">
        <v>701</v>
      </c>
      <c r="CK213" t="n">
        <v>192</v>
      </c>
      <c r="CL213" t="n">
        <v>701</v>
      </c>
      <c r="CM213" t="n">
        <v>597</v>
      </c>
      <c r="CN213" t="n">
        <v>655.5</v>
      </c>
      <c r="CO213" t="n">
        <v>1100.5</v>
      </c>
      <c r="CP213" t="n">
        <v>601</v>
      </c>
      <c r="CQ213" t="n">
        <v>333</v>
      </c>
      <c r="CR213" t="n">
        <v>701</v>
      </c>
      <c r="CS213" t="n">
        <v>658</v>
      </c>
      <c r="CT213" t="n">
        <v>701</v>
      </c>
      <c r="CU213" t="n">
        <v>701</v>
      </c>
      <c r="CV213" t="n">
        <v>229</v>
      </c>
      <c r="CW213" t="n">
        <v>701</v>
      </c>
      <c r="CX213" t="n">
        <v>301</v>
      </c>
      <c r="CY213" t="inlineStr"/>
      <c r="CZ213" t="inlineStr"/>
      <c r="DA213" t="inlineStr"/>
      <c r="DB213" t="n">
        <v>48.96428571428572</v>
      </c>
      <c r="DC213" t="n">
        <v>18.2</v>
      </c>
      <c r="DD213" t="inlineStr"/>
      <c r="DE213" t="inlineStr">
        <is>
          <t>QS (score, not ratio)</t>
        </is>
      </c>
      <c r="DF213" t="inlineStr"/>
      <c r="DG213" t="inlineStr">
        <is>
          <t>QS (score, not %)</t>
        </is>
      </c>
      <c r="DH213" t="n">
        <v>11.05</v>
      </c>
      <c r="DI213" t="inlineStr"/>
    </row>
    <row r="214">
      <c r="A214" t="inlineStr">
        <is>
          <t>concordia university</t>
        </is>
      </c>
      <c r="B214" t="inlineStr">
        <is>
          <t>415</t>
        </is>
      </c>
      <c r="C214" t="inlineStr">
        <is>
          <t>387</t>
        </is>
      </c>
      <c r="D214" t="inlineStr">
        <is>
          <t>Canada</t>
        </is>
      </c>
      <c r="E214" t="inlineStr">
        <is>
          <t>Americas</t>
        </is>
      </c>
      <c r="F214" t="inlineStr">
        <is>
          <t>XL</t>
        </is>
      </c>
      <c r="G214" t="inlineStr">
        <is>
          <t>CO</t>
        </is>
      </c>
      <c r="H214" t="inlineStr">
        <is>
          <t>VH</t>
        </is>
      </c>
      <c r="I214" t="inlineStr">
        <is>
          <t>A</t>
        </is>
      </c>
      <c r="J214" t="n">
        <v>15.8</v>
      </c>
      <c r="K214" t="inlineStr">
        <is>
          <t>559</t>
        </is>
      </c>
      <c r="L214" t="n">
        <v>11.4</v>
      </c>
      <c r="M214" t="inlineStr">
        <is>
          <t>601+</t>
        </is>
      </c>
      <c r="N214" t="n">
        <v>3.3</v>
      </c>
      <c r="O214" t="inlineStr">
        <is>
          <t>701+</t>
        </is>
      </c>
      <c r="P214" t="n">
        <v>17.5</v>
      </c>
      <c r="Q214" t="inlineStr">
        <is>
          <t>590</t>
        </is>
      </c>
      <c r="R214" t="n">
        <v>87.40000000000001</v>
      </c>
      <c r="S214" t="inlineStr">
        <is>
          <t>208</t>
        </is>
      </c>
      <c r="T214" t="n">
        <v>92.3</v>
      </c>
      <c r="U214" t="inlineStr">
        <is>
          <t>104</t>
        </is>
      </c>
      <c r="V214" t="n">
        <v>73.8</v>
      </c>
      <c r="W214" t="inlineStr">
        <is>
          <t>423</t>
        </is>
      </c>
      <c r="X214" t="n">
        <v>43.6</v>
      </c>
      <c r="Y214" t="inlineStr">
        <is>
          <t>294</t>
        </is>
      </c>
      <c r="Z214" t="n">
        <v>89.8</v>
      </c>
      <c r="AA214" t="inlineStr">
        <is>
          <t>96=</t>
        </is>
      </c>
      <c r="AB214" t="n">
        <v>28.7</v>
      </c>
      <c r="AC214">
        <f>387</f>
        <v/>
      </c>
      <c r="AD214" t="inlineStr">
        <is>
          <t>551-560</t>
        </is>
      </c>
      <c r="AE214" t="inlineStr">
        <is>
          <t>CA</t>
        </is>
      </c>
      <c r="AF214" t="inlineStr">
        <is>
          <t>Canada</t>
        </is>
      </c>
      <c r="AG214" t="inlineStr">
        <is>
          <t>XL</t>
        </is>
      </c>
      <c r="AH214" t="inlineStr">
        <is>
          <t>CO</t>
        </is>
      </c>
      <c r="AI214" t="inlineStr">
        <is>
          <t>VH</t>
        </is>
      </c>
      <c r="AJ214" t="n">
        <v>3</v>
      </c>
      <c r="AK214" t="inlineStr">
        <is>
          <t>A</t>
        </is>
      </c>
      <c r="AL214" t="n">
        <v>15</v>
      </c>
      <c r="AM214" t="inlineStr">
        <is>
          <t>580</t>
        </is>
      </c>
      <c r="AN214" t="n">
        <v>15.2</v>
      </c>
      <c r="AO214" t="inlineStr">
        <is>
          <t>544</t>
        </is>
      </c>
      <c r="AP214" t="n">
        <v>3</v>
      </c>
      <c r="AQ214" t="inlineStr">
        <is>
          <t>701+</t>
        </is>
      </c>
      <c r="AR214" t="n">
        <v>23.7</v>
      </c>
      <c r="AS214" t="inlineStr">
        <is>
          <t>504</t>
        </is>
      </c>
      <c r="AT214" t="n">
        <v>80.3</v>
      </c>
      <c r="AU214" t="inlineStr">
        <is>
          <t>227</t>
        </is>
      </c>
      <c r="AV214" t="n">
        <v>89.3</v>
      </c>
      <c r="AW214" t="inlineStr">
        <is>
          <t>122</t>
        </is>
      </c>
      <c r="AX214" t="n">
        <v>40.4</v>
      </c>
      <c r="AY214" t="inlineStr">
        <is>
          <t>373</t>
        </is>
      </c>
      <c r="AZ214" t="n">
        <v>30.2</v>
      </c>
      <c r="BA214" t="inlineStr">
        <is>
          <t>254</t>
        </is>
      </c>
      <c r="BB214" t="n">
        <v>88.8</v>
      </c>
      <c r="BC214" t="inlineStr">
        <is>
          <t>97=</t>
        </is>
      </c>
      <c r="BD214" t="inlineStr">
        <is>
          <t>28.3</t>
        </is>
      </c>
      <c r="BE214" t="inlineStr">
        <is>
          <t>401-500</t>
        </is>
      </c>
      <c r="BF214" t="inlineStr">
        <is>
          <t>Canada</t>
        </is>
      </c>
      <c r="BG214" t="n">
        <v>19.3</v>
      </c>
      <c r="BH214" t="inlineStr">
        <is>
          <t>77.4</t>
        </is>
      </c>
      <c r="BI214" t="n">
        <v>23.4</v>
      </c>
      <c r="BJ214" t="n">
        <v>36.4</v>
      </c>
      <c r="BK214" t="inlineStr">
        <is>
          <t>30.9</t>
        </is>
      </c>
      <c r="BL214" t="inlineStr">
        <is>
          <t>-</t>
        </is>
      </c>
      <c r="BM214" t="inlineStr">
        <is>
          <t>31,017</t>
        </is>
      </c>
      <c r="BN214" t="n">
        <v>30.3</v>
      </c>
      <c r="BO214" t="inlineStr">
        <is>
          <t>27%</t>
        </is>
      </c>
      <c r="BP214" t="inlineStr">
        <is>
          <t>50 : 50</t>
        </is>
      </c>
      <c r="BQ214" t="n">
        <v>2016</v>
      </c>
      <c r="BR214" t="inlineStr">
        <is>
          <t>401-500</t>
        </is>
      </c>
      <c r="BS214" t="inlineStr">
        <is>
          <t>19-23</t>
        </is>
      </c>
      <c r="BT214" t="inlineStr"/>
      <c r="BU214" t="n">
        <v>0</v>
      </c>
      <c r="BV214" t="n">
        <v>0</v>
      </c>
      <c r="BW214" t="n">
        <v>7.2</v>
      </c>
      <c r="BX214" t="n">
        <v>4.7</v>
      </c>
      <c r="BY214" t="n">
        <v>25.8</v>
      </c>
      <c r="BZ214" t="n">
        <v>12.7</v>
      </c>
      <c r="CA214" t="n">
        <v>2010</v>
      </c>
      <c r="CB214" t="inlineStr">
        <is>
          <t>QS+Times+Shanghai</t>
        </is>
      </c>
      <c r="CC214" t="n">
        <v>415</v>
      </c>
      <c r="CD214" t="n">
        <v>387</v>
      </c>
      <c r="CE214" t="n">
        <v>559</v>
      </c>
      <c r="CF214" t="n">
        <v>601</v>
      </c>
      <c r="CG214" t="n">
        <v>701</v>
      </c>
      <c r="CH214" t="n">
        <v>590</v>
      </c>
      <c r="CI214" t="n">
        <v>208</v>
      </c>
      <c r="CJ214" t="n">
        <v>104</v>
      </c>
      <c r="CK214" t="n">
        <v>423</v>
      </c>
      <c r="CL214" t="n">
        <v>294</v>
      </c>
      <c r="CM214" t="n">
        <v>96</v>
      </c>
      <c r="CN214" t="n">
        <v>387</v>
      </c>
      <c r="CO214" t="n">
        <v>555.5</v>
      </c>
      <c r="CP214" t="n">
        <v>580</v>
      </c>
      <c r="CQ214" t="n">
        <v>544</v>
      </c>
      <c r="CR214" t="n">
        <v>701</v>
      </c>
      <c r="CS214" t="n">
        <v>504</v>
      </c>
      <c r="CT214" t="n">
        <v>227</v>
      </c>
      <c r="CU214" t="n">
        <v>122</v>
      </c>
      <c r="CV214" t="n">
        <v>373</v>
      </c>
      <c r="CW214" t="n">
        <v>254</v>
      </c>
      <c r="CX214" t="n">
        <v>97</v>
      </c>
      <c r="CY214" t="n">
        <v>450.5</v>
      </c>
      <c r="CZ214" t="n">
        <v>450.5</v>
      </c>
      <c r="DA214" t="n">
        <v>21</v>
      </c>
      <c r="DB214" t="n">
        <v>35.82853979684631</v>
      </c>
      <c r="DC214" t="n">
        <v>20.32326526160163</v>
      </c>
      <c r="DD214" t="n">
        <v>30.3</v>
      </c>
      <c r="DE214" t="inlineStr">
        <is>
          <t>Times (raw ratio)</t>
        </is>
      </c>
      <c r="DF214" t="n">
        <v>27</v>
      </c>
      <c r="DG214" t="inlineStr">
        <is>
          <t>Times (raw %)</t>
        </is>
      </c>
      <c r="DH214" t="n">
        <v>15.4</v>
      </c>
      <c r="DI214" t="n">
        <v>9.697759188727133</v>
      </c>
    </row>
    <row r="215">
      <c r="A215" t="inlineStr">
        <is>
          <t>copenhagen business school</t>
        </is>
      </c>
      <c r="B215" t="inlineStr"/>
      <c r="C215" t="inlineStr"/>
      <c r="D215" t="inlineStr">
        <is>
          <t>Not Reported</t>
        </is>
      </c>
      <c r="E215" t="inlineStr">
        <is>
          <t>Not Reported</t>
        </is>
      </c>
      <c r="F215" t="inlineStr">
        <is>
          <t>Not Reported</t>
        </is>
      </c>
      <c r="G215" t="inlineStr">
        <is>
          <t>Not Reported</t>
        </is>
      </c>
      <c r="H215" t="inlineStr"/>
      <c r="I215" t="inlineStr">
        <is>
          <t>Not Reported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Not Reported</t>
        </is>
      </c>
      <c r="AF215" t="inlineStr">
        <is>
          <t>Not Reported</t>
        </is>
      </c>
      <c r="AG215" t="inlineStr">
        <is>
          <t>Not Reported</t>
        </is>
      </c>
      <c r="AH215" t="inlineStr">
        <is>
          <t>Not Reported</t>
        </is>
      </c>
      <c r="AI215" t="inlineStr"/>
      <c r="AJ215" t="inlineStr"/>
      <c r="AK215" t="inlineStr">
        <is>
          <t>Not Reported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>
        <is>
          <t>201-250</t>
        </is>
      </c>
      <c r="BF215" t="inlineStr">
        <is>
          <t>Denmark</t>
        </is>
      </c>
      <c r="BG215" t="n">
        <v>19.3</v>
      </c>
      <c r="BH215" t="inlineStr">
        <is>
          <t>88.5</t>
        </is>
      </c>
      <c r="BI215" t="n">
        <v>26.5</v>
      </c>
      <c r="BJ215" t="n">
        <v>79.40000000000001</v>
      </c>
      <c r="BK215" t="inlineStr">
        <is>
          <t>35.3</t>
        </is>
      </c>
      <c r="BL215" t="inlineStr">
        <is>
          <t>-</t>
        </is>
      </c>
      <c r="BM215" t="inlineStr">
        <is>
          <t>18,293</t>
        </is>
      </c>
      <c r="BN215" t="n">
        <v>42.7</v>
      </c>
      <c r="BO215" t="inlineStr">
        <is>
          <t>19%</t>
        </is>
      </c>
      <c r="BP215" t="inlineStr">
        <is>
          <t>48 : 52</t>
        </is>
      </c>
      <c r="BQ215" t="n">
        <v>2016</v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>
        <is>
          <t>Times</t>
        </is>
      </c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n">
        <v>225.5</v>
      </c>
      <c r="CZ215" t="inlineStr"/>
      <c r="DA215" t="inlineStr"/>
      <c r="DB215" t="n">
        <v>67.90564689063618</v>
      </c>
      <c r="DC215" t="n">
        <v>51.85377495608067</v>
      </c>
      <c r="DD215" t="n">
        <v>42.7</v>
      </c>
      <c r="DE215" t="inlineStr">
        <is>
          <t>Times (raw ratio)</t>
        </is>
      </c>
      <c r="DF215" t="n">
        <v>19</v>
      </c>
      <c r="DG215" t="inlineStr">
        <is>
          <t>Times (raw %)</t>
        </is>
      </c>
      <c r="DH215" t="inlineStr"/>
      <c r="DI215" t="n">
        <v>24.55775234131114</v>
      </c>
    </row>
    <row r="216">
      <c r="A216" t="inlineStr">
        <is>
          <t>cornell university</t>
        </is>
      </c>
      <c r="B216" t="inlineStr">
        <is>
          <t>16</t>
        </is>
      </c>
      <c r="C216" t="inlineStr">
        <is>
          <t>13</t>
        </is>
      </c>
      <c r="D216" t="inlineStr">
        <is>
          <t>United States</t>
        </is>
      </c>
      <c r="E216" t="inlineStr">
        <is>
          <t>Americas</t>
        </is>
      </c>
      <c r="F216" t="inlineStr">
        <is>
          <t>L</t>
        </is>
      </c>
      <c r="G216" t="inlineStr">
        <is>
          <t>FC</t>
        </is>
      </c>
      <c r="H216" t="inlineStr">
        <is>
          <t>VH</t>
        </is>
      </c>
      <c r="I216" t="inlineStr">
        <is>
          <t>B</t>
        </is>
      </c>
      <c r="J216" t="n">
        <v>98.3</v>
      </c>
      <c r="K216" t="inlineStr">
        <is>
          <t>25</t>
        </is>
      </c>
      <c r="L216" t="n">
        <v>93.09999999999999</v>
      </c>
      <c r="M216" t="inlineStr">
        <is>
          <t>42</t>
        </is>
      </c>
      <c r="N216" t="n">
        <v>52.7</v>
      </c>
      <c r="O216" t="inlineStr">
        <is>
          <t>289</t>
        </is>
      </c>
      <c r="P216" t="n">
        <v>97.5</v>
      </c>
      <c r="Q216" t="inlineStr">
        <is>
          <t>43</t>
        </is>
      </c>
      <c r="R216" t="n">
        <v>54.2</v>
      </c>
      <c r="S216" t="inlineStr">
        <is>
          <t>347</t>
        </is>
      </c>
      <c r="T216" t="n">
        <v>63.4</v>
      </c>
      <c r="U216" t="inlineStr">
        <is>
          <t>237</t>
        </is>
      </c>
      <c r="V216" t="n">
        <v>94</v>
      </c>
      <c r="W216" t="inlineStr">
        <is>
          <t>99</t>
        </is>
      </c>
      <c r="X216" t="n">
        <v>97.09999999999999</v>
      </c>
      <c r="Y216" t="inlineStr">
        <is>
          <t>34</t>
        </is>
      </c>
      <c r="Z216" t="n">
        <v>72.09999999999999</v>
      </c>
      <c r="AA216" t="inlineStr">
        <is>
          <t>208=</t>
        </is>
      </c>
      <c r="AB216" t="n">
        <v>87.90000000000001</v>
      </c>
      <c r="AC216" t="inlineStr">
        <is>
          <t>13</t>
        </is>
      </c>
      <c r="AD216" t="inlineStr">
        <is>
          <t>20</t>
        </is>
      </c>
      <c r="AE216" t="inlineStr">
        <is>
          <t>US</t>
        </is>
      </c>
      <c r="AF216" t="inlineStr">
        <is>
          <t>United States</t>
        </is>
      </c>
      <c r="AG216" t="inlineStr">
        <is>
          <t>L</t>
        </is>
      </c>
      <c r="AH216" t="inlineStr">
        <is>
          <t>FC</t>
        </is>
      </c>
      <c r="AI216" t="inlineStr">
        <is>
          <t>VH</t>
        </is>
      </c>
      <c r="AJ216" t="n">
        <v>5</v>
      </c>
      <c r="AK216" t="inlineStr">
        <is>
          <t>B</t>
        </is>
      </c>
      <c r="AL216" t="n">
        <v>98.09999999999999</v>
      </c>
      <c r="AM216" t="inlineStr">
        <is>
          <t>26</t>
        </is>
      </c>
      <c r="AN216" t="n">
        <v>90.5</v>
      </c>
      <c r="AO216" t="inlineStr">
        <is>
          <t>47</t>
        </is>
      </c>
      <c r="AP216" t="n">
        <v>52.9</v>
      </c>
      <c r="AQ216" t="inlineStr">
        <is>
          <t>297</t>
        </is>
      </c>
      <c r="AR216" t="n">
        <v>99.09999999999999</v>
      </c>
      <c r="AS216" t="inlineStr">
        <is>
          <t>18</t>
        </is>
      </c>
      <c r="AT216" t="n">
        <v>68.7</v>
      </c>
      <c r="AU216" t="inlineStr">
        <is>
          <t>283</t>
        </is>
      </c>
      <c r="AV216" t="n">
        <v>64</v>
      </c>
      <c r="AW216" t="inlineStr">
        <is>
          <t>234</t>
        </is>
      </c>
      <c r="AX216" t="n">
        <v>79.90000000000001</v>
      </c>
      <c r="AY216" t="inlineStr">
        <is>
          <t>144</t>
        </is>
      </c>
      <c r="AZ216" t="n">
        <v>98</v>
      </c>
      <c r="BA216" t="inlineStr">
        <is>
          <t>18</t>
        </is>
      </c>
      <c r="BB216" t="n">
        <v>94.7</v>
      </c>
      <c r="BC216" t="inlineStr">
        <is>
          <t>58=</t>
        </is>
      </c>
      <c r="BD216" t="inlineStr">
        <is>
          <t>89.3</t>
        </is>
      </c>
      <c r="BE216" t="inlineStr">
        <is>
          <t>18</t>
        </is>
      </c>
      <c r="BF216" t="inlineStr">
        <is>
          <t>United States of America</t>
        </is>
      </c>
      <c r="BG216" t="n">
        <v>77.90000000000001</v>
      </c>
      <c r="BH216" t="inlineStr">
        <is>
          <t>63.9</t>
        </is>
      </c>
      <c r="BI216" t="n">
        <v>86.09999999999999</v>
      </c>
      <c r="BJ216" t="n">
        <v>97.2</v>
      </c>
      <c r="BK216" t="inlineStr">
        <is>
          <t>33.7</t>
        </is>
      </c>
      <c r="BL216" t="inlineStr">
        <is>
          <t>84.0</t>
        </is>
      </c>
      <c r="BM216" t="inlineStr">
        <is>
          <t>21,424</t>
        </is>
      </c>
      <c r="BN216" t="n">
        <v>10.2</v>
      </c>
      <c r="BO216" t="inlineStr">
        <is>
          <t>19%</t>
        </is>
      </c>
      <c r="BP216" t="inlineStr">
        <is>
          <t>48 : 52</t>
        </is>
      </c>
      <c r="BQ216" t="n">
        <v>2016</v>
      </c>
      <c r="BR216" t="inlineStr">
        <is>
          <t>13</t>
        </is>
      </c>
      <c r="BS216" t="inlineStr">
        <is>
          <t>11</t>
        </is>
      </c>
      <c r="BT216" t="n">
        <v>50.5</v>
      </c>
      <c r="BU216" t="n">
        <v>42</v>
      </c>
      <c r="BV216" t="n">
        <v>49.8</v>
      </c>
      <c r="BW216" t="n">
        <v>50.4</v>
      </c>
      <c r="BX216" t="n">
        <v>45.3</v>
      </c>
      <c r="BY216" t="n">
        <v>59.9</v>
      </c>
      <c r="BZ216" t="n">
        <v>40.2</v>
      </c>
      <c r="CA216" t="n">
        <v>2015</v>
      </c>
      <c r="CB216" t="inlineStr">
        <is>
          <t>QS+Times+Shanghai</t>
        </is>
      </c>
      <c r="CC216" t="n">
        <v>16</v>
      </c>
      <c r="CD216" t="n">
        <v>13</v>
      </c>
      <c r="CE216" t="n">
        <v>25</v>
      </c>
      <c r="CF216" t="n">
        <v>42</v>
      </c>
      <c r="CG216" t="n">
        <v>289</v>
      </c>
      <c r="CH216" t="n">
        <v>43</v>
      </c>
      <c r="CI216" t="n">
        <v>347</v>
      </c>
      <c r="CJ216" t="n">
        <v>237</v>
      </c>
      <c r="CK216" t="n">
        <v>99</v>
      </c>
      <c r="CL216" t="n">
        <v>34</v>
      </c>
      <c r="CM216" t="n">
        <v>208</v>
      </c>
      <c r="CN216" t="n">
        <v>13</v>
      </c>
      <c r="CO216" t="n">
        <v>20</v>
      </c>
      <c r="CP216" t="n">
        <v>26</v>
      </c>
      <c r="CQ216" t="n">
        <v>47</v>
      </c>
      <c r="CR216" t="n">
        <v>297</v>
      </c>
      <c r="CS216" t="n">
        <v>18</v>
      </c>
      <c r="CT216" t="n">
        <v>283</v>
      </c>
      <c r="CU216" t="n">
        <v>234</v>
      </c>
      <c r="CV216" t="n">
        <v>144</v>
      </c>
      <c r="CW216" t="n">
        <v>18</v>
      </c>
      <c r="CX216" t="n">
        <v>58</v>
      </c>
      <c r="CY216" t="n">
        <v>18</v>
      </c>
      <c r="CZ216" t="n">
        <v>13</v>
      </c>
      <c r="DA216" t="n">
        <v>11</v>
      </c>
      <c r="DB216" t="n">
        <v>97.95459881605585</v>
      </c>
      <c r="DC216" t="n">
        <v>77.67693076109903</v>
      </c>
      <c r="DD216" t="n">
        <v>10.2</v>
      </c>
      <c r="DE216" t="inlineStr">
        <is>
          <t>Times (raw ratio)</t>
        </is>
      </c>
      <c r="DF216" t="n">
        <v>19</v>
      </c>
      <c r="DG216" t="inlineStr">
        <is>
          <t>Times (raw %)</t>
        </is>
      </c>
      <c r="DH216" t="n">
        <v>98.19999999999999</v>
      </c>
      <c r="DI216" t="n">
        <v>57.10373238053224</v>
      </c>
    </row>
    <row r="217">
      <c r="A217" t="inlineStr">
        <is>
          <t>corvinus university of budapest</t>
        </is>
      </c>
      <c r="B217" t="inlineStr">
        <is>
          <t>1001-1200</t>
        </is>
      </c>
      <c r="C217" t="inlineStr">
        <is>
          <t>1001-1200</t>
        </is>
      </c>
      <c r="D217" t="inlineStr">
        <is>
          <t>Hungary</t>
        </is>
      </c>
      <c r="E217" t="inlineStr">
        <is>
          <t>Europe</t>
        </is>
      </c>
      <c r="F217" t="inlineStr">
        <is>
          <t>M</t>
        </is>
      </c>
      <c r="G217" t="inlineStr">
        <is>
          <t>FO</t>
        </is>
      </c>
      <c r="H217" t="inlineStr">
        <is>
          <t>VH</t>
        </is>
      </c>
      <c r="I217" t="inlineStr">
        <is>
          <t>B</t>
        </is>
      </c>
      <c r="J217" t="n">
        <v>10.3</v>
      </c>
      <c r="K217" t="inlineStr">
        <is>
          <t>601+</t>
        </is>
      </c>
      <c r="L217" t="n">
        <v>21.6</v>
      </c>
      <c r="M217" t="inlineStr">
        <is>
          <t>427</t>
        </is>
      </c>
      <c r="N217" t="n">
        <v>4.7</v>
      </c>
      <c r="O217" t="inlineStr">
        <is>
          <t>701+</t>
        </is>
      </c>
      <c r="P217" t="n">
        <v>3.1</v>
      </c>
      <c r="Q217" t="inlineStr">
        <is>
          <t>701+</t>
        </is>
      </c>
      <c r="R217" t="n">
        <v>7.3</v>
      </c>
      <c r="S217" t="inlineStr">
        <is>
          <t>701+</t>
        </is>
      </c>
      <c r="T217" t="n">
        <v>34.8</v>
      </c>
      <c r="U217" t="inlineStr">
        <is>
          <t>393</t>
        </is>
      </c>
      <c r="V217" t="n">
        <v>19.3</v>
      </c>
      <c r="W217" t="inlineStr">
        <is>
          <t>701+</t>
        </is>
      </c>
      <c r="X217" t="n">
        <v>33.5</v>
      </c>
      <c r="Y217" t="inlineStr">
        <is>
          <t>377</t>
        </is>
      </c>
      <c r="Z217" t="n">
        <v>1</v>
      </c>
      <c r="AA217" t="inlineStr">
        <is>
          <t>701+</t>
        </is>
      </c>
      <c r="AB217" t="inlineStr"/>
      <c r="AC217" t="inlineStr">
        <is>
          <t>1001-1200</t>
        </is>
      </c>
      <c r="AD217" t="inlineStr">
        <is>
          <t>1001-1200</t>
        </is>
      </c>
      <c r="AE217" t="inlineStr">
        <is>
          <t>HU</t>
        </is>
      </c>
      <c r="AF217" t="inlineStr">
        <is>
          <t>Hungary</t>
        </is>
      </c>
      <c r="AG217" t="inlineStr">
        <is>
          <t>M</t>
        </is>
      </c>
      <c r="AH217" t="inlineStr">
        <is>
          <t>FO</t>
        </is>
      </c>
      <c r="AI217" t="inlineStr">
        <is>
          <t>VH</t>
        </is>
      </c>
      <c r="AJ217" t="n">
        <v>5</v>
      </c>
      <c r="AK217" t="inlineStr">
        <is>
          <t>B</t>
        </is>
      </c>
      <c r="AL217" t="n">
        <v>10.9</v>
      </c>
      <c r="AM217" t="inlineStr">
        <is>
          <t>601+</t>
        </is>
      </c>
      <c r="AN217" t="n">
        <v>16</v>
      </c>
      <c r="AO217" t="inlineStr">
        <is>
          <t>529</t>
        </is>
      </c>
      <c r="AP217" t="n">
        <v>4.8</v>
      </c>
      <c r="AQ217" t="inlineStr">
        <is>
          <t>701+</t>
        </is>
      </c>
      <c r="AR217" t="n">
        <v>3.1</v>
      </c>
      <c r="AS217" t="inlineStr">
        <is>
          <t>701+</t>
        </is>
      </c>
      <c r="AT217" t="n">
        <v>7.8</v>
      </c>
      <c r="AU217" t="inlineStr">
        <is>
          <t>701+</t>
        </is>
      </c>
      <c r="AV217" t="n">
        <v>37.5</v>
      </c>
      <c r="AW217" t="inlineStr">
        <is>
          <t>367</t>
        </is>
      </c>
      <c r="AX217" t="n">
        <v>1.2</v>
      </c>
      <c r="AY217" t="inlineStr">
        <is>
          <t>701+</t>
        </is>
      </c>
      <c r="AZ217" t="n">
        <v>5.5</v>
      </c>
      <c r="BA217" t="inlineStr">
        <is>
          <t>701+</t>
        </is>
      </c>
      <c r="BB217" t="n">
        <v>1.1</v>
      </c>
      <c r="BC217" t="inlineStr">
        <is>
          <t>701+</t>
        </is>
      </c>
      <c r="BD217" t="inlineStr">
        <is>
          <t>-</t>
        </is>
      </c>
      <c r="BE217" t="inlineStr"/>
      <c r="BF217" t="inlineStr">
        <is>
          <t>Not Reported</t>
        </is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>
        <is>
          <t>QS</t>
        </is>
      </c>
      <c r="CC217" t="n">
        <v>1100.5</v>
      </c>
      <c r="CD217" t="n">
        <v>1100.5</v>
      </c>
      <c r="CE217" t="n">
        <v>601</v>
      </c>
      <c r="CF217" t="n">
        <v>427</v>
      </c>
      <c r="CG217" t="n">
        <v>701</v>
      </c>
      <c r="CH217" t="n">
        <v>701</v>
      </c>
      <c r="CI217" t="n">
        <v>701</v>
      </c>
      <c r="CJ217" t="n">
        <v>393</v>
      </c>
      <c r="CK217" t="n">
        <v>701</v>
      </c>
      <c r="CL217" t="n">
        <v>377</v>
      </c>
      <c r="CM217" t="n">
        <v>701</v>
      </c>
      <c r="CN217" t="n">
        <v>1100.5</v>
      </c>
      <c r="CO217" t="n">
        <v>1100.5</v>
      </c>
      <c r="CP217" t="n">
        <v>601</v>
      </c>
      <c r="CQ217" t="n">
        <v>529</v>
      </c>
      <c r="CR217" t="n">
        <v>701</v>
      </c>
      <c r="CS217" t="n">
        <v>701</v>
      </c>
      <c r="CT217" t="n">
        <v>701</v>
      </c>
      <c r="CU217" t="n">
        <v>367</v>
      </c>
      <c r="CV217" t="n">
        <v>701</v>
      </c>
      <c r="CW217" t="n">
        <v>701</v>
      </c>
      <c r="CX217" t="n">
        <v>701</v>
      </c>
      <c r="CY217" t="inlineStr"/>
      <c r="CZ217" t="inlineStr"/>
      <c r="DA217" t="inlineStr"/>
      <c r="DB217" t="n">
        <v>21.46428571428571</v>
      </c>
      <c r="DC217" t="n">
        <v>3.1</v>
      </c>
      <c r="DD217" t="inlineStr"/>
      <c r="DE217" t="inlineStr">
        <is>
          <t>QS (score, not ratio)</t>
        </is>
      </c>
      <c r="DF217" t="inlineStr"/>
      <c r="DG217" t="inlineStr">
        <is>
          <t>QS (score, not %)</t>
        </is>
      </c>
      <c r="DH217" t="n">
        <v>10.6</v>
      </c>
      <c r="DI217" t="inlineStr"/>
    </row>
    <row r="218">
      <c r="A218" t="inlineStr">
        <is>
          <t>coventry university</t>
        </is>
      </c>
      <c r="B218" t="inlineStr">
        <is>
          <t>526</t>
        </is>
      </c>
      <c r="C218" t="inlineStr">
        <is>
          <t>571</t>
        </is>
      </c>
      <c r="D218" t="inlineStr">
        <is>
          <t>United Kingdom</t>
        </is>
      </c>
      <c r="E218" t="inlineStr">
        <is>
          <t>Europe</t>
        </is>
      </c>
      <c r="F218" t="inlineStr">
        <is>
          <t>XL</t>
        </is>
      </c>
      <c r="G218" t="inlineStr">
        <is>
          <t>CO</t>
        </is>
      </c>
      <c r="H218" t="inlineStr">
        <is>
          <t>VH</t>
        </is>
      </c>
      <c r="I218" t="inlineStr">
        <is>
          <t>A</t>
        </is>
      </c>
      <c r="J218" t="n">
        <v>9.9</v>
      </c>
      <c r="K218" t="inlineStr">
        <is>
          <t>601+</t>
        </is>
      </c>
      <c r="L218" t="n">
        <v>10.4</v>
      </c>
      <c r="M218" t="inlineStr">
        <is>
          <t>601+</t>
        </is>
      </c>
      <c r="N218" t="n">
        <v>16.9</v>
      </c>
      <c r="O218" t="inlineStr">
        <is>
          <t>701+</t>
        </is>
      </c>
      <c r="P218" t="n">
        <v>7.1</v>
      </c>
      <c r="Q218" t="inlineStr">
        <is>
          <t>701+</t>
        </is>
      </c>
      <c r="R218" t="n">
        <v>77</v>
      </c>
      <c r="S218" t="inlineStr">
        <is>
          <t>253</t>
        </is>
      </c>
      <c r="T218" t="n">
        <v>99.90000000000001</v>
      </c>
      <c r="U218" t="inlineStr">
        <is>
          <t>35</t>
        </is>
      </c>
      <c r="V218" t="n">
        <v>82.59999999999999</v>
      </c>
      <c r="W218" t="inlineStr">
        <is>
          <t>283</t>
        </is>
      </c>
      <c r="X218" t="n">
        <v>10</v>
      </c>
      <c r="Y218" t="inlineStr">
        <is>
          <t>701+</t>
        </is>
      </c>
      <c r="Z218" t="n">
        <v>64.40000000000001</v>
      </c>
      <c r="AA218" t="inlineStr">
        <is>
          <t>243=</t>
        </is>
      </c>
      <c r="AB218" t="n">
        <v>23.3</v>
      </c>
      <c r="AC218">
        <f>571</f>
        <v/>
      </c>
      <c r="AD218" t="inlineStr">
        <is>
          <t>651-700</t>
        </is>
      </c>
      <c r="AE218" t="inlineStr">
        <is>
          <t>UK</t>
        </is>
      </c>
      <c r="AF218" t="inlineStr">
        <is>
          <t>United Kingdom</t>
        </is>
      </c>
      <c r="AG218" t="inlineStr">
        <is>
          <t>XL</t>
        </is>
      </c>
      <c r="AH218" t="inlineStr">
        <is>
          <t>CO</t>
        </is>
      </c>
      <c r="AI218" t="inlineStr">
        <is>
          <t>VH</t>
        </is>
      </c>
      <c r="AJ218" t="n">
        <v>3</v>
      </c>
      <c r="AK218" t="inlineStr">
        <is>
          <t>A</t>
        </is>
      </c>
      <c r="AL218" t="n">
        <v>9.199999999999999</v>
      </c>
      <c r="AM218" t="inlineStr">
        <is>
          <t>601+</t>
        </is>
      </c>
      <c r="AN218" t="n">
        <v>12.5</v>
      </c>
      <c r="AO218" t="inlineStr">
        <is>
          <t>601+</t>
        </is>
      </c>
      <c r="AP218" t="n">
        <v>15.7</v>
      </c>
      <c r="AQ218" t="inlineStr">
        <is>
          <t>701+</t>
        </is>
      </c>
      <c r="AR218" t="n">
        <v>6.8</v>
      </c>
      <c r="AS218" t="inlineStr">
        <is>
          <t>701+</t>
        </is>
      </c>
      <c r="AT218" t="n">
        <v>74.8</v>
      </c>
      <c r="AU218" t="inlineStr">
        <is>
          <t>257</t>
        </is>
      </c>
      <c r="AV218" t="n">
        <v>100</v>
      </c>
      <c r="AW218" t="inlineStr">
        <is>
          <t>26</t>
        </is>
      </c>
      <c r="AX218" t="n">
        <v>50.7</v>
      </c>
      <c r="AY218" t="inlineStr">
        <is>
          <t>308</t>
        </is>
      </c>
      <c r="AZ218" t="n">
        <v>13.7</v>
      </c>
      <c r="BA218" t="inlineStr">
        <is>
          <t>626</t>
        </is>
      </c>
      <c r="BB218" t="n">
        <v>26.6</v>
      </c>
      <c r="BC218" t="inlineStr">
        <is>
          <t>481=</t>
        </is>
      </c>
      <c r="BD218" t="inlineStr">
        <is>
          <t>20.7</t>
        </is>
      </c>
      <c r="BE218" t="inlineStr">
        <is>
          <t>601-800</t>
        </is>
      </c>
      <c r="BF218" t="inlineStr">
        <is>
          <t>United Kingdom</t>
        </is>
      </c>
      <c r="BG218" t="n">
        <v>17.1</v>
      </c>
      <c r="BH218" t="inlineStr">
        <is>
          <t>69.6</t>
        </is>
      </c>
      <c r="BI218" t="n">
        <v>7.7</v>
      </c>
      <c r="BJ218" t="n">
        <v>18.4</v>
      </c>
      <c r="BK218" t="inlineStr">
        <is>
          <t>29.1</t>
        </is>
      </c>
      <c r="BL218" t="inlineStr">
        <is>
          <t>-</t>
        </is>
      </c>
      <c r="BM218" t="inlineStr">
        <is>
          <t>21,934</t>
        </is>
      </c>
      <c r="BN218" t="n">
        <v>14.8</v>
      </c>
      <c r="BO218" t="inlineStr">
        <is>
          <t>35%</t>
        </is>
      </c>
      <c r="BP218" t="inlineStr">
        <is>
          <t>47 : 53</t>
        </is>
      </c>
      <c r="BQ218" t="n">
        <v>2016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>
        <is>
          <t>QS+Times</t>
        </is>
      </c>
      <c r="CC218" t="n">
        <v>526</v>
      </c>
      <c r="CD218" t="n">
        <v>571</v>
      </c>
      <c r="CE218" t="n">
        <v>601</v>
      </c>
      <c r="CF218" t="n">
        <v>601</v>
      </c>
      <c r="CG218" t="n">
        <v>701</v>
      </c>
      <c r="CH218" t="n">
        <v>701</v>
      </c>
      <c r="CI218" t="n">
        <v>253</v>
      </c>
      <c r="CJ218" t="n">
        <v>35</v>
      </c>
      <c r="CK218" t="n">
        <v>283</v>
      </c>
      <c r="CL218" t="n">
        <v>701</v>
      </c>
      <c r="CM218" t="n">
        <v>243</v>
      </c>
      <c r="CN218" t="n">
        <v>571</v>
      </c>
      <c r="CO218" t="n">
        <v>675.5</v>
      </c>
      <c r="CP218" t="n">
        <v>601</v>
      </c>
      <c r="CQ218" t="n">
        <v>601</v>
      </c>
      <c r="CR218" t="n">
        <v>701</v>
      </c>
      <c r="CS218" t="n">
        <v>701</v>
      </c>
      <c r="CT218" t="n">
        <v>257</v>
      </c>
      <c r="CU218" t="n">
        <v>26</v>
      </c>
      <c r="CV218" t="n">
        <v>308</v>
      </c>
      <c r="CW218" t="n">
        <v>626</v>
      </c>
      <c r="CX218" t="n">
        <v>481</v>
      </c>
      <c r="CY218" t="n">
        <v>700.5</v>
      </c>
      <c r="CZ218" t="inlineStr"/>
      <c r="DA218" t="inlineStr"/>
      <c r="DB218" t="n">
        <v>31.25</v>
      </c>
      <c r="DC218" t="n">
        <v>9.834567989653154</v>
      </c>
      <c r="DD218" t="n">
        <v>14.8</v>
      </c>
      <c r="DE218" t="inlineStr">
        <is>
          <t>Times (raw ratio)</t>
        </is>
      </c>
      <c r="DF218" t="n">
        <v>35</v>
      </c>
      <c r="DG218" t="inlineStr">
        <is>
          <t>Times (raw %)</t>
        </is>
      </c>
      <c r="DH218" t="n">
        <v>9.550000000000001</v>
      </c>
      <c r="DI218" t="n">
        <v>4.994797086368368</v>
      </c>
    </row>
    <row r="219">
      <c r="A219" t="inlineStr">
        <is>
          <t>cracow university of technology (politechnika krakowska)</t>
        </is>
      </c>
      <c r="B219" t="inlineStr">
        <is>
          <t>1001-1200</t>
        </is>
      </c>
      <c r="C219" t="inlineStr">
        <is>
          <t>1001-1200</t>
        </is>
      </c>
      <c r="D219" t="inlineStr">
        <is>
          <t>Poland</t>
        </is>
      </c>
      <c r="E219" t="inlineStr">
        <is>
          <t>Europe</t>
        </is>
      </c>
      <c r="F219" t="inlineStr">
        <is>
          <t>L</t>
        </is>
      </c>
      <c r="G219" t="inlineStr">
        <is>
          <t>SP</t>
        </is>
      </c>
      <c r="H219" t="inlineStr">
        <is>
          <t>VH</t>
        </is>
      </c>
      <c r="I219" t="inlineStr">
        <is>
          <t>A</t>
        </is>
      </c>
      <c r="J219" t="n">
        <v>11</v>
      </c>
      <c r="K219" t="inlineStr">
        <is>
          <t>601+</t>
        </is>
      </c>
      <c r="L219" t="n">
        <v>21.3</v>
      </c>
      <c r="M219" t="inlineStr">
        <is>
          <t>431</t>
        </is>
      </c>
      <c r="N219" t="n">
        <v>21.7</v>
      </c>
      <c r="O219" t="inlineStr">
        <is>
          <t>642</t>
        </is>
      </c>
      <c r="P219" t="n">
        <v>4.7</v>
      </c>
      <c r="Q219" t="inlineStr">
        <is>
          <t>701+</t>
        </is>
      </c>
      <c r="R219" t="n">
        <v>2.6</v>
      </c>
      <c r="S219" t="inlineStr">
        <is>
          <t>701+</t>
        </is>
      </c>
      <c r="T219" t="n">
        <v>3.3</v>
      </c>
      <c r="U219" t="inlineStr">
        <is>
          <t>701+</t>
        </is>
      </c>
      <c r="V219" t="n">
        <v>46.5</v>
      </c>
      <c r="W219" t="inlineStr">
        <is>
          <t>701+</t>
        </is>
      </c>
      <c r="X219" t="n">
        <v>5.4</v>
      </c>
      <c r="Y219" t="inlineStr">
        <is>
          <t>701+</t>
        </is>
      </c>
      <c r="Z219" t="n">
        <v>1</v>
      </c>
      <c r="AA219" t="inlineStr">
        <is>
          <t>701+</t>
        </is>
      </c>
      <c r="AB219" t="inlineStr"/>
      <c r="AC219" t="inlineStr">
        <is>
          <t>1001-1200</t>
        </is>
      </c>
      <c r="AD219" t="inlineStr">
        <is>
          <t>801-1000</t>
        </is>
      </c>
      <c r="AE219" t="inlineStr">
        <is>
          <t>PL</t>
        </is>
      </c>
      <c r="AF219" t="inlineStr">
        <is>
          <t>Poland</t>
        </is>
      </c>
      <c r="AG219" t="inlineStr">
        <is>
          <t>L</t>
        </is>
      </c>
      <c r="AH219" t="inlineStr">
        <is>
          <t>FO</t>
        </is>
      </c>
      <c r="AI219" t="inlineStr">
        <is>
          <t>VH</t>
        </is>
      </c>
      <c r="AJ219" t="n">
        <v>4</v>
      </c>
      <c r="AK219" t="inlineStr">
        <is>
          <t>A</t>
        </is>
      </c>
      <c r="AL219" t="n">
        <v>11.4</v>
      </c>
      <c r="AM219" t="inlineStr">
        <is>
          <t>601+</t>
        </is>
      </c>
      <c r="AN219" t="n">
        <v>23.7</v>
      </c>
      <c r="AO219" t="inlineStr">
        <is>
          <t>406</t>
        </is>
      </c>
      <c r="AP219" t="n">
        <v>19.6</v>
      </c>
      <c r="AQ219" t="inlineStr">
        <is>
          <t>676</t>
        </is>
      </c>
      <c r="AR219" t="n">
        <v>4.4</v>
      </c>
      <c r="AS219" t="inlineStr">
        <is>
          <t>701+</t>
        </is>
      </c>
      <c r="AT219" t="n">
        <v>2.1</v>
      </c>
      <c r="AU219" t="inlineStr">
        <is>
          <t>701+</t>
        </is>
      </c>
      <c r="AV219" t="n">
        <v>2</v>
      </c>
      <c r="AW219" t="inlineStr">
        <is>
          <t>701+</t>
        </is>
      </c>
      <c r="AX219" t="n">
        <v>1.6</v>
      </c>
      <c r="AY219" t="inlineStr">
        <is>
          <t>701+</t>
        </is>
      </c>
      <c r="AZ219" t="n">
        <v>8.800000000000001</v>
      </c>
      <c r="BA219" t="inlineStr">
        <is>
          <t>701+</t>
        </is>
      </c>
      <c r="BB219" t="n">
        <v>1.4</v>
      </c>
      <c r="BC219" t="inlineStr">
        <is>
          <t>701+</t>
        </is>
      </c>
      <c r="BD219" t="inlineStr">
        <is>
          <t>-</t>
        </is>
      </c>
      <c r="BE219" t="inlineStr"/>
      <c r="BF219" t="inlineStr">
        <is>
          <t>Not Reported</t>
        </is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>
        <is>
          <t>QS</t>
        </is>
      </c>
      <c r="CC219" t="n">
        <v>1100.5</v>
      </c>
      <c r="CD219" t="n">
        <v>1100.5</v>
      </c>
      <c r="CE219" t="n">
        <v>601</v>
      </c>
      <c r="CF219" t="n">
        <v>431</v>
      </c>
      <c r="CG219" t="n">
        <v>642</v>
      </c>
      <c r="CH219" t="n">
        <v>701</v>
      </c>
      <c r="CI219" t="n">
        <v>701</v>
      </c>
      <c r="CJ219" t="n">
        <v>701</v>
      </c>
      <c r="CK219" t="n">
        <v>701</v>
      </c>
      <c r="CL219" t="n">
        <v>701</v>
      </c>
      <c r="CM219" t="n">
        <v>701</v>
      </c>
      <c r="CN219" t="n">
        <v>1100.5</v>
      </c>
      <c r="CO219" t="n">
        <v>900.5</v>
      </c>
      <c r="CP219" t="n">
        <v>601</v>
      </c>
      <c r="CQ219" t="n">
        <v>406</v>
      </c>
      <c r="CR219" t="n">
        <v>676</v>
      </c>
      <c r="CS219" t="n">
        <v>701</v>
      </c>
      <c r="CT219" t="n">
        <v>701</v>
      </c>
      <c r="CU219" t="n">
        <v>701</v>
      </c>
      <c r="CV219" t="n">
        <v>701</v>
      </c>
      <c r="CW219" t="n">
        <v>701</v>
      </c>
      <c r="CX219" t="n">
        <v>701</v>
      </c>
      <c r="CY219" t="inlineStr"/>
      <c r="CZ219" t="inlineStr"/>
      <c r="DA219" t="inlineStr"/>
      <c r="DB219" t="n">
        <v>21.46428571428571</v>
      </c>
      <c r="DC219" t="n">
        <v>4.7</v>
      </c>
      <c r="DD219" t="inlineStr"/>
      <c r="DE219" t="inlineStr">
        <is>
          <t>QS (score, not ratio)</t>
        </is>
      </c>
      <c r="DF219" t="inlineStr"/>
      <c r="DG219" t="inlineStr">
        <is>
          <t>QS (score, not %)</t>
        </is>
      </c>
      <c r="DH219" t="n">
        <v>11.2</v>
      </c>
      <c r="DI219" t="inlineStr"/>
    </row>
    <row r="220">
      <c r="A220" t="inlineStr">
        <is>
          <t>cranfield university</t>
        </is>
      </c>
      <c r="B220" t="inlineStr"/>
      <c r="C220" t="inlineStr"/>
      <c r="D220" t="inlineStr">
        <is>
          <t>Not Reported</t>
        </is>
      </c>
      <c r="E220" t="inlineStr">
        <is>
          <t>Not Reported</t>
        </is>
      </c>
      <c r="F220" t="inlineStr">
        <is>
          <t>Not Reported</t>
        </is>
      </c>
      <c r="G220" t="inlineStr">
        <is>
          <t>Not Reported</t>
        </is>
      </c>
      <c r="H220" t="inlineStr"/>
      <c r="I220" t="inlineStr">
        <is>
          <t>Not Reported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/>
      <c r="AJ220" t="inlineStr"/>
      <c r="AK220" t="inlineStr">
        <is>
          <t>Not Reported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>
        <is>
          <t>Not Reported</t>
        </is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>
        <is>
          <t>402-503</t>
        </is>
      </c>
      <c r="BS220" t="inlineStr">
        <is>
          <t>39-42</t>
        </is>
      </c>
      <c r="BT220" t="inlineStr"/>
      <c r="BU220" t="n">
        <v>0</v>
      </c>
      <c r="BV220" t="n">
        <v>0</v>
      </c>
      <c r="BW220" t="n">
        <v>7.3</v>
      </c>
      <c r="BX220" t="n">
        <v>7</v>
      </c>
      <c r="BY220" t="n">
        <v>21.1</v>
      </c>
      <c r="BZ220" t="n">
        <v>20</v>
      </c>
      <c r="CA220" t="n">
        <v>2008</v>
      </c>
      <c r="CB220" t="inlineStr">
        <is>
          <t>Shanghai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n">
        <v>452.5</v>
      </c>
      <c r="DA220" t="n">
        <v>40.5</v>
      </c>
      <c r="DB220" t="n">
        <v>0.8781558726673921</v>
      </c>
      <c r="DC220" t="n">
        <v>11.09336569579288</v>
      </c>
      <c r="DD220" t="inlineStr"/>
      <c r="DE220" t="inlineStr">
        <is>
          <t>Missing</t>
        </is>
      </c>
      <c r="DF220" t="inlineStr"/>
      <c r="DG220" t="inlineStr">
        <is>
          <t>Missing</t>
        </is>
      </c>
      <c r="DH220" t="inlineStr"/>
      <c r="DI220" t="n">
        <v>5.546682847896441</v>
      </c>
    </row>
    <row r="221">
      <c r="A221" t="inlineStr">
        <is>
          <t>creighton university</t>
        </is>
      </c>
      <c r="B221" t="inlineStr"/>
      <c r="C221" t="inlineStr"/>
      <c r="D221" t="inlineStr">
        <is>
          <t>Not Reported</t>
        </is>
      </c>
      <c r="E221" t="inlineStr">
        <is>
          <t>Not Reported</t>
        </is>
      </c>
      <c r="F221" t="inlineStr">
        <is>
          <t>Not Reported</t>
        </is>
      </c>
      <c r="G221" t="inlineStr">
        <is>
          <t>Not Reported</t>
        </is>
      </c>
      <c r="H221" t="inlineStr"/>
      <c r="I221" t="inlineStr">
        <is>
          <t>Not Reported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Not Reported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/>
      <c r="AJ221" t="inlineStr"/>
      <c r="AK221" t="inlineStr">
        <is>
          <t>Not Reported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>
        <is>
          <t>301-350</t>
        </is>
      </c>
      <c r="BF221" t="inlineStr">
        <is>
          <t>United States of America</t>
        </is>
      </c>
      <c r="BG221" t="n">
        <v>40.7</v>
      </c>
      <c r="BH221" t="inlineStr">
        <is>
          <t>29.1</t>
        </is>
      </c>
      <c r="BI221" t="n">
        <v>10.4</v>
      </c>
      <c r="BJ221" t="n">
        <v>63.3</v>
      </c>
      <c r="BK221" t="inlineStr">
        <is>
          <t>32.4</t>
        </is>
      </c>
      <c r="BL221" t="inlineStr">
        <is>
          <t>-</t>
        </is>
      </c>
      <c r="BM221" t="inlineStr">
        <is>
          <t>7,086</t>
        </is>
      </c>
      <c r="BN221" t="n">
        <v>8.300000000000001</v>
      </c>
      <c r="BO221" t="inlineStr">
        <is>
          <t>2%</t>
        </is>
      </c>
      <c r="BP221" t="inlineStr">
        <is>
          <t>57 : 43</t>
        </is>
      </c>
      <c r="BQ221" t="n">
        <v>2015</v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>
        <is>
          <t>Times</t>
        </is>
      </c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n">
        <v>325.5</v>
      </c>
      <c r="CZ221" t="inlineStr"/>
      <c r="DA221" t="inlineStr"/>
      <c r="DB221" t="n">
        <v>53.60972122944961</v>
      </c>
      <c r="DC221" t="n">
        <v>35.32931072979816</v>
      </c>
      <c r="DD221" t="n">
        <v>8.300000000000001</v>
      </c>
      <c r="DE221" t="inlineStr">
        <is>
          <t>Times (raw ratio)</t>
        </is>
      </c>
      <c r="DF221" t="n">
        <v>2</v>
      </c>
      <c r="DG221" t="inlineStr">
        <is>
          <t>Times (raw %)</t>
        </is>
      </c>
      <c r="DH221" t="inlineStr"/>
      <c r="DI221" t="n">
        <v>7.804370447450573</v>
      </c>
    </row>
    <row r="222">
      <c r="A222" t="inlineStr">
        <is>
          <t>cukurova university</t>
        </is>
      </c>
      <c r="B222" t="inlineStr">
        <is>
          <t>1201-1400</t>
        </is>
      </c>
      <c r="C222" t="inlineStr">
        <is>
          <t>1401+</t>
        </is>
      </c>
      <c r="D222" t="inlineStr">
        <is>
          <t>Turkey</t>
        </is>
      </c>
      <c r="E222" t="inlineStr">
        <is>
          <t>Asia</t>
        </is>
      </c>
      <c r="F222" t="inlineStr">
        <is>
          <t>XL</t>
        </is>
      </c>
      <c r="G222" t="inlineStr">
        <is>
          <t>FC</t>
        </is>
      </c>
      <c r="H222" t="inlineStr">
        <is>
          <t>HI</t>
        </is>
      </c>
      <c r="I222" t="inlineStr">
        <is>
          <t>A</t>
        </is>
      </c>
      <c r="J222" t="n">
        <v>4.9</v>
      </c>
      <c r="K222" t="inlineStr">
        <is>
          <t>601+</t>
        </is>
      </c>
      <c r="L222" t="n">
        <v>3.8</v>
      </c>
      <c r="M222" t="inlineStr">
        <is>
          <t>601+</t>
        </is>
      </c>
      <c r="N222" t="n">
        <v>5.2</v>
      </c>
      <c r="O222" t="inlineStr">
        <is>
          <t>701+</t>
        </is>
      </c>
      <c r="P222" t="n">
        <v>2.6</v>
      </c>
      <c r="Q222" t="inlineStr">
        <is>
          <t>701+</t>
        </is>
      </c>
      <c r="R222" t="n">
        <v>1.9</v>
      </c>
      <c r="S222" t="inlineStr">
        <is>
          <t>701+</t>
        </is>
      </c>
      <c r="T222" t="n">
        <v>3.3</v>
      </c>
      <c r="U222" t="inlineStr">
        <is>
          <t>701+</t>
        </is>
      </c>
      <c r="V222" t="n">
        <v>46.2</v>
      </c>
      <c r="W222" t="inlineStr">
        <is>
          <t>701+</t>
        </is>
      </c>
      <c r="X222" t="n">
        <v>7.6</v>
      </c>
      <c r="Y222" t="inlineStr">
        <is>
          <t>701+</t>
        </is>
      </c>
      <c r="Z222" t="n">
        <v>2.9</v>
      </c>
      <c r="AA222" t="inlineStr">
        <is>
          <t>701+</t>
        </is>
      </c>
      <c r="AB222" t="inlineStr"/>
      <c r="AC222" t="inlineStr">
        <is>
          <t>1401+</t>
        </is>
      </c>
      <c r="AD222" t="inlineStr">
        <is>
          <t>1401+</t>
        </is>
      </c>
      <c r="AE222" t="inlineStr">
        <is>
          <t>TR</t>
        </is>
      </c>
      <c r="AF222" t="inlineStr">
        <is>
          <t>Turkey</t>
        </is>
      </c>
      <c r="AG222" t="inlineStr">
        <is>
          <t>XL</t>
        </is>
      </c>
      <c r="AH222" t="inlineStr">
        <is>
          <t>FC</t>
        </is>
      </c>
      <c r="AI222" t="inlineStr">
        <is>
          <t>HI</t>
        </is>
      </c>
      <c r="AJ222" t="n">
        <v>4</v>
      </c>
      <c r="AK222" t="inlineStr">
        <is>
          <t>A</t>
        </is>
      </c>
      <c r="AL222" t="n">
        <v>4.4</v>
      </c>
      <c r="AM222" t="inlineStr">
        <is>
          <t>601+</t>
        </is>
      </c>
      <c r="AN222" t="n">
        <v>2.8</v>
      </c>
      <c r="AO222" t="inlineStr">
        <is>
          <t>601+</t>
        </is>
      </c>
      <c r="AP222" t="n">
        <v>4.5</v>
      </c>
      <c r="AQ222" t="inlineStr">
        <is>
          <t>701+</t>
        </is>
      </c>
      <c r="AR222" t="n">
        <v>2.5</v>
      </c>
      <c r="AS222" t="inlineStr">
        <is>
          <t>701+</t>
        </is>
      </c>
      <c r="AT222" t="n">
        <v>2.1</v>
      </c>
      <c r="AU222" t="inlineStr">
        <is>
          <t>701+</t>
        </is>
      </c>
      <c r="AV222" t="n">
        <v>5</v>
      </c>
      <c r="AW222" t="inlineStr">
        <is>
          <t>701+</t>
        </is>
      </c>
      <c r="AX222" t="n">
        <v>3.8</v>
      </c>
      <c r="AY222" t="inlineStr">
        <is>
          <t>701+</t>
        </is>
      </c>
      <c r="AZ222" t="n">
        <v>6.9</v>
      </c>
      <c r="BA222" t="inlineStr">
        <is>
          <t>701+</t>
        </is>
      </c>
      <c r="BB222" t="n">
        <v>13.9</v>
      </c>
      <c r="BC222" t="inlineStr">
        <is>
          <t>625=</t>
        </is>
      </c>
      <c r="BD222" t="inlineStr">
        <is>
          <t>-</t>
        </is>
      </c>
      <c r="BE222" t="inlineStr"/>
      <c r="BF222" t="inlineStr">
        <is>
          <t>Not Reported</t>
        </is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>
        <is>
          <t>QS</t>
        </is>
      </c>
      <c r="CC222" t="n">
        <v>1300.5</v>
      </c>
      <c r="CD222" t="n">
        <v>1401</v>
      </c>
      <c r="CE222" t="n">
        <v>601</v>
      </c>
      <c r="CF222" t="n">
        <v>601</v>
      </c>
      <c r="CG222" t="n">
        <v>701</v>
      </c>
      <c r="CH222" t="n">
        <v>701</v>
      </c>
      <c r="CI222" t="n">
        <v>701</v>
      </c>
      <c r="CJ222" t="n">
        <v>701</v>
      </c>
      <c r="CK222" t="n">
        <v>701</v>
      </c>
      <c r="CL222" t="n">
        <v>701</v>
      </c>
      <c r="CM222" t="n">
        <v>701</v>
      </c>
      <c r="CN222" t="n">
        <v>1401</v>
      </c>
      <c r="CO222" t="n">
        <v>1401</v>
      </c>
      <c r="CP222" t="n">
        <v>601</v>
      </c>
      <c r="CQ222" t="n">
        <v>601</v>
      </c>
      <c r="CR222" t="n">
        <v>701</v>
      </c>
      <c r="CS222" t="n">
        <v>701</v>
      </c>
      <c r="CT222" t="n">
        <v>701</v>
      </c>
      <c r="CU222" t="n">
        <v>701</v>
      </c>
      <c r="CV222" t="n">
        <v>701</v>
      </c>
      <c r="CW222" t="n">
        <v>701</v>
      </c>
      <c r="CX222" t="n">
        <v>625</v>
      </c>
      <c r="CY222" t="inlineStr"/>
      <c r="CZ222" t="inlineStr"/>
      <c r="DA222" t="inlineStr"/>
      <c r="DB222" t="n">
        <v>7.178571428571416</v>
      </c>
      <c r="DC222" t="n">
        <v>2.6</v>
      </c>
      <c r="DD222" t="inlineStr"/>
      <c r="DE222" t="inlineStr">
        <is>
          <t>QS (score, not ratio)</t>
        </is>
      </c>
      <c r="DF222" t="inlineStr"/>
      <c r="DG222" t="inlineStr">
        <is>
          <t>QS (score, not %)</t>
        </is>
      </c>
      <c r="DH222" t="n">
        <v>4.65</v>
      </c>
      <c r="DI222" t="inlineStr"/>
    </row>
    <row r="223">
      <c r="A223" t="inlineStr">
        <is>
          <t>cuny the city college of new york</t>
        </is>
      </c>
      <c r="B223" t="inlineStr">
        <is>
          <t>1201-1400</t>
        </is>
      </c>
      <c r="C223" t="inlineStr">
        <is>
          <t>1201-1400</t>
        </is>
      </c>
      <c r="D223" t="inlineStr">
        <is>
          <t>United States</t>
        </is>
      </c>
      <c r="E223" t="inlineStr">
        <is>
          <t>Americas</t>
        </is>
      </c>
      <c r="F223" t="inlineStr">
        <is>
          <t>M</t>
        </is>
      </c>
      <c r="G223" t="inlineStr">
        <is>
          <t>FC</t>
        </is>
      </c>
      <c r="H223" t="inlineStr">
        <is>
          <t>HI</t>
        </is>
      </c>
      <c r="I223" t="inlineStr">
        <is>
          <t>A</t>
        </is>
      </c>
      <c r="J223" t="n">
        <v>7.2</v>
      </c>
      <c r="K223" t="inlineStr">
        <is>
          <t>601+</t>
        </is>
      </c>
      <c r="L223" t="n">
        <v>3</v>
      </c>
      <c r="M223" t="inlineStr">
        <is>
          <t>601+</t>
        </is>
      </c>
      <c r="N223" t="n">
        <v>11.9</v>
      </c>
      <c r="O223" t="inlineStr">
        <is>
          <t>701+</t>
        </is>
      </c>
      <c r="P223" t="n">
        <v>11.3</v>
      </c>
      <c r="Q223" t="inlineStr">
        <is>
          <t>701+</t>
        </is>
      </c>
      <c r="R223" t="n">
        <v>6.7</v>
      </c>
      <c r="S223" t="inlineStr">
        <is>
          <t>701+</t>
        </is>
      </c>
      <c r="T223" t="n">
        <v>4.7</v>
      </c>
      <c r="U223" t="inlineStr">
        <is>
          <t>701+</t>
        </is>
      </c>
      <c r="V223" t="n">
        <v>24.8</v>
      </c>
      <c r="W223" t="inlineStr">
        <is>
          <t>701+</t>
        </is>
      </c>
      <c r="X223" t="n">
        <v>1.5</v>
      </c>
      <c r="Y223" t="inlineStr">
        <is>
          <t>701+</t>
        </is>
      </c>
      <c r="Z223" t="n">
        <v>2.5</v>
      </c>
      <c r="AA223" t="inlineStr">
        <is>
          <t>701+</t>
        </is>
      </c>
      <c r="AB223" t="inlineStr"/>
      <c r="AC223" t="inlineStr">
        <is>
          <t>1201-1400</t>
        </is>
      </c>
      <c r="AD223" t="inlineStr">
        <is>
          <t>1001-1200</t>
        </is>
      </c>
      <c r="AE223" t="inlineStr">
        <is>
          <t>US</t>
        </is>
      </c>
      <c r="AF223" t="inlineStr">
        <is>
          <t>United States</t>
        </is>
      </c>
      <c r="AG223" t="inlineStr">
        <is>
          <t>M</t>
        </is>
      </c>
      <c r="AH223" t="inlineStr">
        <is>
          <t>FC</t>
        </is>
      </c>
      <c r="AI223" t="inlineStr">
        <is>
          <t>HI</t>
        </is>
      </c>
      <c r="AJ223" t="n">
        <v>3</v>
      </c>
      <c r="AK223" t="inlineStr">
        <is>
          <t>A</t>
        </is>
      </c>
      <c r="AL223" t="n">
        <v>6.2</v>
      </c>
      <c r="AM223" t="inlineStr">
        <is>
          <t>601+</t>
        </is>
      </c>
      <c r="AN223" t="n">
        <v>1.8</v>
      </c>
      <c r="AO223" t="inlineStr">
        <is>
          <t>601+</t>
        </is>
      </c>
      <c r="AP223" t="n">
        <v>11.4</v>
      </c>
      <c r="AQ223" t="inlineStr">
        <is>
          <t>701+</t>
        </is>
      </c>
      <c r="AR223" t="n">
        <v>15</v>
      </c>
      <c r="AS223" t="inlineStr">
        <is>
          <t>636</t>
        </is>
      </c>
      <c r="AT223" t="n">
        <v>4.3</v>
      </c>
      <c r="AU223" t="inlineStr">
        <is>
          <t>701+</t>
        </is>
      </c>
      <c r="AV223" t="n">
        <v>5.5</v>
      </c>
      <c r="AW223" t="inlineStr">
        <is>
          <t>701+</t>
        </is>
      </c>
      <c r="AX223" t="n">
        <v>1.5</v>
      </c>
      <c r="AY223" t="inlineStr">
        <is>
          <t>701+</t>
        </is>
      </c>
      <c r="AZ223" t="n">
        <v>6.9</v>
      </c>
      <c r="BA223" t="inlineStr">
        <is>
          <t>701+</t>
        </is>
      </c>
      <c r="BB223" t="inlineStr"/>
      <c r="BC223" t="inlineStr"/>
      <c r="BD223" t="inlineStr">
        <is>
          <t>-</t>
        </is>
      </c>
      <c r="BE223" t="inlineStr"/>
      <c r="BF223" t="inlineStr">
        <is>
          <t>Not Reported</t>
        </is>
      </c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>
        <is>
          <t>QS</t>
        </is>
      </c>
      <c r="CC223" t="n">
        <v>1300.5</v>
      </c>
      <c r="CD223" t="n">
        <v>1300.5</v>
      </c>
      <c r="CE223" t="n">
        <v>601</v>
      </c>
      <c r="CF223" t="n">
        <v>601</v>
      </c>
      <c r="CG223" t="n">
        <v>701</v>
      </c>
      <c r="CH223" t="n">
        <v>701</v>
      </c>
      <c r="CI223" t="n">
        <v>701</v>
      </c>
      <c r="CJ223" t="n">
        <v>701</v>
      </c>
      <c r="CK223" t="n">
        <v>701</v>
      </c>
      <c r="CL223" t="n">
        <v>701</v>
      </c>
      <c r="CM223" t="n">
        <v>701</v>
      </c>
      <c r="CN223" t="n">
        <v>1300.5</v>
      </c>
      <c r="CO223" t="n">
        <v>1100.5</v>
      </c>
      <c r="CP223" t="n">
        <v>601</v>
      </c>
      <c r="CQ223" t="n">
        <v>601</v>
      </c>
      <c r="CR223" t="n">
        <v>701</v>
      </c>
      <c r="CS223" t="n">
        <v>636</v>
      </c>
      <c r="CT223" t="n">
        <v>701</v>
      </c>
      <c r="CU223" t="n">
        <v>701</v>
      </c>
      <c r="CV223" t="n">
        <v>701</v>
      </c>
      <c r="CW223" t="n">
        <v>701</v>
      </c>
      <c r="CX223" t="inlineStr"/>
      <c r="CY223" t="inlineStr"/>
      <c r="CZ223" t="inlineStr"/>
      <c r="DA223" t="inlineStr"/>
      <c r="DB223" t="n">
        <v>7.178571428571416</v>
      </c>
      <c r="DC223" t="n">
        <v>11.3</v>
      </c>
      <c r="DD223" t="inlineStr"/>
      <c r="DE223" t="inlineStr">
        <is>
          <t>QS (score, not ratio)</t>
        </is>
      </c>
      <c r="DF223" t="inlineStr"/>
      <c r="DG223" t="inlineStr">
        <is>
          <t>QS (score, not %)</t>
        </is>
      </c>
      <c r="DH223" t="n">
        <v>6.7</v>
      </c>
      <c r="DI223" t="inlineStr"/>
    </row>
    <row r="224">
      <c r="A224" t="inlineStr">
        <is>
          <t>curtin university</t>
        </is>
      </c>
      <c r="B224" t="inlineStr">
        <is>
          <t>174</t>
        </is>
      </c>
      <c r="C224" t="inlineStr">
        <is>
          <t>183</t>
        </is>
      </c>
      <c r="D224" t="inlineStr">
        <is>
          <t>Australia</t>
        </is>
      </c>
      <c r="E224" t="inlineStr">
        <is>
          <t>Oceania</t>
        </is>
      </c>
      <c r="F224" t="inlineStr">
        <is>
          <t>L</t>
        </is>
      </c>
      <c r="G224" t="inlineStr">
        <is>
          <t>CO</t>
        </is>
      </c>
      <c r="H224" t="inlineStr">
        <is>
          <t>VH</t>
        </is>
      </c>
      <c r="I224" t="inlineStr">
        <is>
          <t>A</t>
        </is>
      </c>
      <c r="J224" t="n">
        <v>33.1</v>
      </c>
      <c r="K224" t="inlineStr">
        <is>
          <t>266</t>
        </is>
      </c>
      <c r="L224" t="n">
        <v>27.7</v>
      </c>
      <c r="M224" t="inlineStr">
        <is>
          <t>348</t>
        </is>
      </c>
      <c r="N224" t="n">
        <v>15.7</v>
      </c>
      <c r="O224" t="inlineStr">
        <is>
          <t>701+</t>
        </is>
      </c>
      <c r="P224" t="n">
        <v>84.7</v>
      </c>
      <c r="Q224" t="inlineStr">
        <is>
          <t>95</t>
        </is>
      </c>
      <c r="R224" t="n">
        <v>100</v>
      </c>
      <c r="S224" t="inlineStr">
        <is>
          <t>49</t>
        </is>
      </c>
      <c r="T224" t="n">
        <v>24.3</v>
      </c>
      <c r="U224" t="inlineStr">
        <is>
          <t>485</t>
        </is>
      </c>
      <c r="V224" t="n">
        <v>94.2</v>
      </c>
      <c r="W224" t="inlineStr">
        <is>
          <t>96</t>
        </is>
      </c>
      <c r="X224" t="n">
        <v>31</v>
      </c>
      <c r="Y224" t="inlineStr">
        <is>
          <t>405</t>
        </is>
      </c>
      <c r="Z224" t="n">
        <v>90.7</v>
      </c>
      <c r="AA224" t="inlineStr">
        <is>
          <t>89=</t>
        </is>
      </c>
      <c r="AB224" t="n">
        <v>49.3</v>
      </c>
      <c r="AC224" t="inlineStr">
        <is>
          <t>183</t>
        </is>
      </c>
      <c r="AD224" t="inlineStr">
        <is>
          <t>193</t>
        </is>
      </c>
      <c r="AE224" t="inlineStr">
        <is>
          <t>AU</t>
        </is>
      </c>
      <c r="AF224" t="inlineStr">
        <is>
          <t>Australia</t>
        </is>
      </c>
      <c r="AG224" t="inlineStr">
        <is>
          <t>L</t>
        </is>
      </c>
      <c r="AH224" t="inlineStr">
        <is>
          <t>CO</t>
        </is>
      </c>
      <c r="AI224" t="inlineStr">
        <is>
          <t>VH</t>
        </is>
      </c>
      <c r="AJ224" t="n">
        <v>3</v>
      </c>
      <c r="AK224" t="inlineStr">
        <is>
          <t>A</t>
        </is>
      </c>
      <c r="AL224" t="n">
        <v>32.4</v>
      </c>
      <c r="AM224" t="inlineStr">
        <is>
          <t>271</t>
        </is>
      </c>
      <c r="AN224" t="n">
        <v>31.8</v>
      </c>
      <c r="AO224" t="inlineStr">
        <is>
          <t>309</t>
        </is>
      </c>
      <c r="AP224" t="n">
        <v>14.3</v>
      </c>
      <c r="AQ224" t="inlineStr">
        <is>
          <t>701+</t>
        </is>
      </c>
      <c r="AR224" t="n">
        <v>86.2</v>
      </c>
      <c r="AS224" t="inlineStr">
        <is>
          <t>88</t>
        </is>
      </c>
      <c r="AT224" t="n">
        <v>100</v>
      </c>
      <c r="AU224" t="inlineStr">
        <is>
          <t>43</t>
        </is>
      </c>
      <c r="AV224" t="n">
        <v>26.4</v>
      </c>
      <c r="AW224" t="inlineStr">
        <is>
          <t>459</t>
        </is>
      </c>
      <c r="AX224" t="n">
        <v>84.90000000000001</v>
      </c>
      <c r="AY224" t="inlineStr">
        <is>
          <t>119</t>
        </is>
      </c>
      <c r="AZ224" t="n">
        <v>25.7</v>
      </c>
      <c r="BA224" t="inlineStr">
        <is>
          <t>320</t>
        </is>
      </c>
      <c r="BB224" t="n">
        <v>50.6</v>
      </c>
      <c r="BC224" t="inlineStr">
        <is>
          <t>305=</t>
        </is>
      </c>
      <c r="BD224" t="inlineStr">
        <is>
          <t>47.8</t>
        </is>
      </c>
      <c r="BE224" t="inlineStr">
        <is>
          <t>401-500</t>
        </is>
      </c>
      <c r="BF224" t="inlineStr">
        <is>
          <t>Australia</t>
        </is>
      </c>
      <c r="BG224" t="n">
        <v>20.1</v>
      </c>
      <c r="BH224" t="inlineStr">
        <is>
          <t>93.1</t>
        </is>
      </c>
      <c r="BI224" t="n">
        <v>20.2</v>
      </c>
      <c r="BJ224" t="n">
        <v>44.6</v>
      </c>
      <c r="BK224" t="inlineStr">
        <is>
          <t>37.8</t>
        </is>
      </c>
      <c r="BL224" t="inlineStr">
        <is>
          <t>-</t>
        </is>
      </c>
      <c r="BM224" t="inlineStr">
        <is>
          <t>30,333</t>
        </is>
      </c>
      <c r="BN224" t="n">
        <v>17.1</v>
      </c>
      <c r="BO224" t="inlineStr">
        <is>
          <t>38%</t>
        </is>
      </c>
      <c r="BP224" t="inlineStr">
        <is>
          <t>53 : 47</t>
        </is>
      </c>
      <c r="BQ224" t="n">
        <v>2016</v>
      </c>
      <c r="BR224" t="inlineStr">
        <is>
          <t>201-300</t>
        </is>
      </c>
      <c r="BS224" t="inlineStr">
        <is>
          <t>9-11</t>
        </is>
      </c>
      <c r="BT224" t="inlineStr"/>
      <c r="BU224" t="n">
        <v>0</v>
      </c>
      <c r="BV224" t="n">
        <v>0</v>
      </c>
      <c r="BW224" t="n">
        <v>8.699999999999999</v>
      </c>
      <c r="BX224" t="n">
        <v>12</v>
      </c>
      <c r="BY224" t="n">
        <v>37.1</v>
      </c>
      <c r="BZ224" t="n">
        <v>23.3</v>
      </c>
      <c r="CA224" t="n">
        <v>2015</v>
      </c>
      <c r="CB224" t="inlineStr">
        <is>
          <t>QS+Times+Shanghai</t>
        </is>
      </c>
      <c r="CC224" t="n">
        <v>174</v>
      </c>
      <c r="CD224" t="n">
        <v>183</v>
      </c>
      <c r="CE224" t="n">
        <v>266</v>
      </c>
      <c r="CF224" t="n">
        <v>348</v>
      </c>
      <c r="CG224" t="n">
        <v>701</v>
      </c>
      <c r="CH224" t="n">
        <v>95</v>
      </c>
      <c r="CI224" t="n">
        <v>49</v>
      </c>
      <c r="CJ224" t="n">
        <v>485</v>
      </c>
      <c r="CK224" t="n">
        <v>96</v>
      </c>
      <c r="CL224" t="n">
        <v>405</v>
      </c>
      <c r="CM224" t="n">
        <v>89</v>
      </c>
      <c r="CN224" t="n">
        <v>183</v>
      </c>
      <c r="CO224" t="n">
        <v>193</v>
      </c>
      <c r="CP224" t="n">
        <v>271</v>
      </c>
      <c r="CQ224" t="n">
        <v>309</v>
      </c>
      <c r="CR224" t="n">
        <v>701</v>
      </c>
      <c r="CS224" t="n">
        <v>88</v>
      </c>
      <c r="CT224" t="n">
        <v>43</v>
      </c>
      <c r="CU224" t="n">
        <v>459</v>
      </c>
      <c r="CV224" t="n">
        <v>119</v>
      </c>
      <c r="CW224" t="n">
        <v>320</v>
      </c>
      <c r="CX224" t="n">
        <v>305</v>
      </c>
      <c r="CY224" t="n">
        <v>450.5</v>
      </c>
      <c r="CZ224" t="n">
        <v>250.5</v>
      </c>
      <c r="DA224" t="n">
        <v>10</v>
      </c>
      <c r="DB224" t="n">
        <v>56.20256624606485</v>
      </c>
      <c r="DC224" t="n">
        <v>37.49518329762765</v>
      </c>
      <c r="DD224" t="n">
        <v>17.1</v>
      </c>
      <c r="DE224" t="inlineStr">
        <is>
          <t>Times (raw ratio)</t>
        </is>
      </c>
      <c r="DF224" t="n">
        <v>38</v>
      </c>
      <c r="DG224" t="inlineStr">
        <is>
          <t>Times (raw %)</t>
        </is>
      </c>
      <c r="DH224" t="n">
        <v>32.75</v>
      </c>
      <c r="DI224" t="n">
        <v>11.76975819641308</v>
      </c>
    </row>
    <row r="225">
      <c r="A225" t="inlineStr">
        <is>
          <t>curtin university of technology</t>
        </is>
      </c>
      <c r="B225" t="inlineStr"/>
      <c r="C225" t="inlineStr"/>
      <c r="D225" t="inlineStr">
        <is>
          <t>Not Reported</t>
        </is>
      </c>
      <c r="E225" t="inlineStr">
        <is>
          <t>Not Reported</t>
        </is>
      </c>
      <c r="F225" t="inlineStr">
        <is>
          <t>Not Reported</t>
        </is>
      </c>
      <c r="G225" t="inlineStr">
        <is>
          <t>Not Reported</t>
        </is>
      </c>
      <c r="H225" t="inlineStr"/>
      <c r="I225" t="inlineStr">
        <is>
          <t>Not Reported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Not Reported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/>
      <c r="AJ225" t="inlineStr"/>
      <c r="AK225" t="inlineStr">
        <is>
          <t>Not Reported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>
        <is>
          <t>Not Reported</t>
        </is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>
        <is>
          <t>401-500</t>
        </is>
      </c>
      <c r="BS225" t="inlineStr">
        <is>
          <t>14-19</t>
        </is>
      </c>
      <c r="BT225" t="inlineStr"/>
      <c r="BU225" t="n">
        <v>0</v>
      </c>
      <c r="BV225" t="n">
        <v>0</v>
      </c>
      <c r="BW225" t="n">
        <v>0</v>
      </c>
      <c r="BX225" t="n">
        <v>10.5</v>
      </c>
      <c r="BY225" t="n">
        <v>29.4</v>
      </c>
      <c r="BZ225" t="n">
        <v>16.3</v>
      </c>
      <c r="CA225" t="n">
        <v>2011</v>
      </c>
      <c r="CB225" t="inlineStr">
        <is>
          <t>Shanghai</t>
        </is>
      </c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n">
        <v>450.5</v>
      </c>
      <c r="DA225" t="n">
        <v>16.5</v>
      </c>
      <c r="DB225" t="n">
        <v>1.317233809001095</v>
      </c>
      <c r="DC225" t="n">
        <v>11.92017259978425</v>
      </c>
      <c r="DD225" t="inlineStr"/>
      <c r="DE225" t="inlineStr">
        <is>
          <t>Missing</t>
        </is>
      </c>
      <c r="DF225" t="inlineStr"/>
      <c r="DG225" t="inlineStr">
        <is>
          <t>Missing</t>
        </is>
      </c>
      <c r="DH225" t="inlineStr"/>
      <c r="DI225" t="n">
        <v>5.960086299892124</v>
      </c>
    </row>
    <row r="226">
      <c r="A226" t="inlineStr">
        <is>
          <t>cy cergy paris university</t>
        </is>
      </c>
      <c r="B226" t="inlineStr">
        <is>
          <t>851-900</t>
        </is>
      </c>
      <c r="C226" t="inlineStr">
        <is>
          <t>851-900</t>
        </is>
      </c>
      <c r="D226" t="inlineStr">
        <is>
          <t>France</t>
        </is>
      </c>
      <c r="E226" t="inlineStr">
        <is>
          <t>Europe</t>
        </is>
      </c>
      <c r="F226" t="inlineStr">
        <is>
          <t>M</t>
        </is>
      </c>
      <c r="G226" t="inlineStr">
        <is>
          <t>FO</t>
        </is>
      </c>
      <c r="H226" t="inlineStr">
        <is>
          <t>VH</t>
        </is>
      </c>
      <c r="I226" t="inlineStr">
        <is>
          <t>A</t>
        </is>
      </c>
      <c r="J226" t="n">
        <v>3.7</v>
      </c>
      <c r="K226" t="inlineStr">
        <is>
          <t>601+</t>
        </is>
      </c>
      <c r="L226" t="n">
        <v>2.5</v>
      </c>
      <c r="M226" t="inlineStr">
        <is>
          <t>601+</t>
        </is>
      </c>
      <c r="N226" t="n">
        <v>49.5</v>
      </c>
      <c r="O226" t="inlineStr">
        <is>
          <t>317</t>
        </is>
      </c>
      <c r="P226" t="n">
        <v>5</v>
      </c>
      <c r="Q226" t="inlineStr">
        <is>
          <t>701+</t>
        </is>
      </c>
      <c r="R226" t="n">
        <v>47.2</v>
      </c>
      <c r="S226" t="inlineStr">
        <is>
          <t>378</t>
        </is>
      </c>
      <c r="T226" t="n">
        <v>45.9</v>
      </c>
      <c r="U226" t="inlineStr">
        <is>
          <t>320</t>
        </is>
      </c>
      <c r="V226" t="n">
        <v>46</v>
      </c>
      <c r="W226" t="inlineStr">
        <is>
          <t>701+</t>
        </is>
      </c>
      <c r="X226" t="n">
        <v>1.5</v>
      </c>
      <c r="Y226" t="inlineStr">
        <is>
          <t>701+</t>
        </is>
      </c>
      <c r="Z226" t="n">
        <v>1.4</v>
      </c>
      <c r="AA226" t="inlineStr">
        <is>
          <t>701+</t>
        </is>
      </c>
      <c r="AB226" t="inlineStr"/>
      <c r="AC226" t="inlineStr">
        <is>
          <t>851-900</t>
        </is>
      </c>
      <c r="AD226" t="inlineStr">
        <is>
          <t>751-800</t>
        </is>
      </c>
      <c r="AE226" t="inlineStr">
        <is>
          <t>FR</t>
        </is>
      </c>
      <c r="AF226" t="inlineStr">
        <is>
          <t>France</t>
        </is>
      </c>
      <c r="AG226" t="inlineStr">
        <is>
          <t>M</t>
        </is>
      </c>
      <c r="AH226" t="inlineStr">
        <is>
          <t>FO</t>
        </is>
      </c>
      <c r="AI226" t="inlineStr">
        <is>
          <t>VH</t>
        </is>
      </c>
      <c r="AJ226" t="n">
        <v>1</v>
      </c>
      <c r="AK226" t="inlineStr">
        <is>
          <t>A</t>
        </is>
      </c>
      <c r="AL226" t="n">
        <v>3.4</v>
      </c>
      <c r="AM226" t="inlineStr">
        <is>
          <t>601+</t>
        </is>
      </c>
      <c r="AN226" t="n">
        <v>2.7</v>
      </c>
      <c r="AO226" t="inlineStr">
        <is>
          <t>601+</t>
        </is>
      </c>
      <c r="AP226" t="n">
        <v>41.9</v>
      </c>
      <c r="AQ226" t="inlineStr">
        <is>
          <t>376</t>
        </is>
      </c>
      <c r="AR226" t="n">
        <v>6.5</v>
      </c>
      <c r="AS226" t="inlineStr">
        <is>
          <t>701+</t>
        </is>
      </c>
      <c r="AT226" t="n">
        <v>54.3</v>
      </c>
      <c r="AU226" t="inlineStr">
        <is>
          <t>340</t>
        </is>
      </c>
      <c r="AV226" t="n">
        <v>45.1</v>
      </c>
      <c r="AW226" t="inlineStr">
        <is>
          <t>321</t>
        </is>
      </c>
      <c r="AX226" t="n">
        <v>8.1</v>
      </c>
      <c r="AY226" t="inlineStr">
        <is>
          <t>701+</t>
        </is>
      </c>
      <c r="AZ226" t="n">
        <v>7.4</v>
      </c>
      <c r="BA226" t="inlineStr">
        <is>
          <t>701+</t>
        </is>
      </c>
      <c r="BB226" t="n">
        <v>9.6</v>
      </c>
      <c r="BC226" t="inlineStr">
        <is>
          <t>678=</t>
        </is>
      </c>
      <c r="BD226" t="inlineStr">
        <is>
          <t>-</t>
        </is>
      </c>
      <c r="BE226" t="inlineStr"/>
      <c r="BF226" t="inlineStr">
        <is>
          <t>Not Reported</t>
        </is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>
        <is>
          <t>QS</t>
        </is>
      </c>
      <c r="CC226" t="n">
        <v>875.5</v>
      </c>
      <c r="CD226" t="n">
        <v>875.5</v>
      </c>
      <c r="CE226" t="n">
        <v>601</v>
      </c>
      <c r="CF226" t="n">
        <v>601</v>
      </c>
      <c r="CG226" t="n">
        <v>317</v>
      </c>
      <c r="CH226" t="n">
        <v>701</v>
      </c>
      <c r="CI226" t="n">
        <v>378</v>
      </c>
      <c r="CJ226" t="n">
        <v>320</v>
      </c>
      <c r="CK226" t="n">
        <v>701</v>
      </c>
      <c r="CL226" t="n">
        <v>701</v>
      </c>
      <c r="CM226" t="n">
        <v>701</v>
      </c>
      <c r="CN226" t="n">
        <v>875.5</v>
      </c>
      <c r="CO226" t="n">
        <v>775.5</v>
      </c>
      <c r="CP226" t="n">
        <v>601</v>
      </c>
      <c r="CQ226" t="n">
        <v>601</v>
      </c>
      <c r="CR226" t="n">
        <v>376</v>
      </c>
      <c r="CS226" t="n">
        <v>701</v>
      </c>
      <c r="CT226" t="n">
        <v>340</v>
      </c>
      <c r="CU226" t="n">
        <v>321</v>
      </c>
      <c r="CV226" t="n">
        <v>701</v>
      </c>
      <c r="CW226" t="n">
        <v>701</v>
      </c>
      <c r="CX226" t="n">
        <v>678</v>
      </c>
      <c r="CY226" t="inlineStr"/>
      <c r="CZ226" t="inlineStr"/>
      <c r="DA226" t="inlineStr"/>
      <c r="DB226" t="n">
        <v>37.53571428571428</v>
      </c>
      <c r="DC226" t="n">
        <v>5</v>
      </c>
      <c r="DD226" t="inlineStr"/>
      <c r="DE226" t="inlineStr">
        <is>
          <t>QS (score, not ratio)</t>
        </is>
      </c>
      <c r="DF226" t="inlineStr"/>
      <c r="DG226" t="inlineStr">
        <is>
          <t>QS (score, not %)</t>
        </is>
      </c>
      <c r="DH226" t="n">
        <v>3.55</v>
      </c>
      <c r="DI226" t="inlineStr"/>
    </row>
    <row r="227">
      <c r="A227" t="inlineStr">
        <is>
          <t>czech technical university in prague</t>
        </is>
      </c>
      <c r="B227" t="inlineStr">
        <is>
          <t>420</t>
        </is>
      </c>
      <c r="C227" t="inlineStr">
        <is>
          <t>454</t>
        </is>
      </c>
      <c r="D227" t="inlineStr">
        <is>
          <t>Czech Republic</t>
        </is>
      </c>
      <c r="E227" t="inlineStr">
        <is>
          <t>Europe</t>
        </is>
      </c>
      <c r="F227" t="inlineStr">
        <is>
          <t>L</t>
        </is>
      </c>
      <c r="G227" t="inlineStr">
        <is>
          <t>SP</t>
        </is>
      </c>
      <c r="H227" t="inlineStr">
        <is>
          <t>VH</t>
        </is>
      </c>
      <c r="I227" t="inlineStr">
        <is>
          <t>A</t>
        </is>
      </c>
      <c r="J227" t="n">
        <v>22</v>
      </c>
      <c r="K227" t="inlineStr">
        <is>
          <t>404</t>
        </is>
      </c>
      <c r="L227" t="n">
        <v>42.4</v>
      </c>
      <c r="M227" t="inlineStr">
        <is>
          <t>217</t>
        </is>
      </c>
      <c r="N227" t="n">
        <v>80.59999999999999</v>
      </c>
      <c r="O227" t="inlineStr">
        <is>
          <t>129</t>
        </is>
      </c>
      <c r="P227" t="n">
        <v>3.6</v>
      </c>
      <c r="Q227" t="inlineStr">
        <is>
          <t>701+</t>
        </is>
      </c>
      <c r="R227" t="n">
        <v>19.9</v>
      </c>
      <c r="S227" t="inlineStr">
        <is>
          <t>598</t>
        </is>
      </c>
      <c r="T227" t="n">
        <v>50.2</v>
      </c>
      <c r="U227" t="inlineStr">
        <is>
          <t>293</t>
        </is>
      </c>
      <c r="V227" t="n">
        <v>59.4</v>
      </c>
      <c r="W227" t="inlineStr">
        <is>
          <t>639</t>
        </is>
      </c>
      <c r="X227" t="n">
        <v>15.6</v>
      </c>
      <c r="Y227" t="inlineStr">
        <is>
          <t>642</t>
        </is>
      </c>
      <c r="Z227" t="n">
        <v>5.8</v>
      </c>
      <c r="AA227" t="inlineStr">
        <is>
          <t>701+</t>
        </is>
      </c>
      <c r="AB227" t="n">
        <v>28.4</v>
      </c>
      <c r="AC227">
        <f>454</f>
        <v/>
      </c>
      <c r="AD227" t="inlineStr">
        <is>
          <t>378=</t>
        </is>
      </c>
      <c r="AE227" t="inlineStr">
        <is>
          <t>CZ</t>
        </is>
      </c>
      <c r="AF227" t="inlineStr">
        <is>
          <t>Czech Republic</t>
        </is>
      </c>
      <c r="AG227" t="inlineStr">
        <is>
          <t>L</t>
        </is>
      </c>
      <c r="AH227" t="inlineStr">
        <is>
          <t>SP</t>
        </is>
      </c>
      <c r="AI227" t="inlineStr"/>
      <c r="AJ227" t="n">
        <v>5</v>
      </c>
      <c r="AK227" t="inlineStr">
        <is>
          <t>A</t>
        </is>
      </c>
      <c r="AL227" t="n">
        <v>21.5</v>
      </c>
      <c r="AM227" t="inlineStr">
        <is>
          <t>403</t>
        </is>
      </c>
      <c r="AN227" t="n">
        <v>37.6</v>
      </c>
      <c r="AO227" t="inlineStr">
        <is>
          <t>259</t>
        </is>
      </c>
      <c r="AP227" t="n">
        <v>75.8</v>
      </c>
      <c r="AQ227" t="inlineStr">
        <is>
          <t>161</t>
        </is>
      </c>
      <c r="AR227" t="n">
        <v>4.1</v>
      </c>
      <c r="AS227" t="inlineStr">
        <is>
          <t>701+</t>
        </is>
      </c>
      <c r="AT227" t="n">
        <v>25.6</v>
      </c>
      <c r="AU227" t="inlineStr">
        <is>
          <t>526</t>
        </is>
      </c>
      <c r="AV227" t="n">
        <v>39.2</v>
      </c>
      <c r="AW227" t="inlineStr">
        <is>
          <t>349</t>
        </is>
      </c>
      <c r="AX227" t="n">
        <v>15.3</v>
      </c>
      <c r="AY227" t="inlineStr">
        <is>
          <t>592</t>
        </is>
      </c>
      <c r="AZ227" t="n">
        <v>13.8</v>
      </c>
      <c r="BA227" t="inlineStr">
        <is>
          <t>618</t>
        </is>
      </c>
      <c r="BB227" t="n">
        <v>1.6</v>
      </c>
      <c r="BC227" t="inlineStr">
        <is>
          <t>701+</t>
        </is>
      </c>
      <c r="BD227" t="inlineStr">
        <is>
          <t>25.2</t>
        </is>
      </c>
      <c r="BE227" t="inlineStr">
        <is>
          <t>501-600</t>
        </is>
      </c>
      <c r="BF227" t="inlineStr">
        <is>
          <t>Czech Republic</t>
        </is>
      </c>
      <c r="BG227" t="n">
        <v>20.6</v>
      </c>
      <c r="BH227" t="inlineStr">
        <is>
          <t>25.0</t>
        </is>
      </c>
      <c r="BI227" t="n">
        <v>9.300000000000001</v>
      </c>
      <c r="BJ227" t="n">
        <v>46.5</v>
      </c>
      <c r="BK227" t="inlineStr">
        <is>
          <t>28.2</t>
        </is>
      </c>
      <c r="BL227" t="inlineStr">
        <is>
          <t>-</t>
        </is>
      </c>
      <c r="BM227" t="inlineStr">
        <is>
          <t>22,751</t>
        </is>
      </c>
      <c r="BN227" t="n">
        <v>12</v>
      </c>
      <c r="BO227" t="inlineStr"/>
      <c r="BP227" t="inlineStr">
        <is>
          <t>-</t>
        </is>
      </c>
      <c r="BQ227" t="n">
        <v>2016</v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>
        <is>
          <t>QS+Times</t>
        </is>
      </c>
      <c r="CC227" t="n">
        <v>420</v>
      </c>
      <c r="CD227" t="n">
        <v>454</v>
      </c>
      <c r="CE227" t="n">
        <v>404</v>
      </c>
      <c r="CF227" t="n">
        <v>217</v>
      </c>
      <c r="CG227" t="n">
        <v>129</v>
      </c>
      <c r="CH227" t="n">
        <v>701</v>
      </c>
      <c r="CI227" t="n">
        <v>598</v>
      </c>
      <c r="CJ227" t="n">
        <v>293</v>
      </c>
      <c r="CK227" t="n">
        <v>639</v>
      </c>
      <c r="CL227" t="n">
        <v>642</v>
      </c>
      <c r="CM227" t="n">
        <v>701</v>
      </c>
      <c r="CN227" t="n">
        <v>454</v>
      </c>
      <c r="CO227" t="n">
        <v>378</v>
      </c>
      <c r="CP227" t="n">
        <v>403</v>
      </c>
      <c r="CQ227" t="n">
        <v>259</v>
      </c>
      <c r="CR227" t="n">
        <v>161</v>
      </c>
      <c r="CS227" t="n">
        <v>701</v>
      </c>
      <c r="CT227" t="n">
        <v>526</v>
      </c>
      <c r="CU227" t="n">
        <v>349</v>
      </c>
      <c r="CV227" t="n">
        <v>592</v>
      </c>
      <c r="CW227" t="n">
        <v>618</v>
      </c>
      <c r="CX227" t="n">
        <v>701</v>
      </c>
      <c r="CY227" t="n">
        <v>550.5</v>
      </c>
      <c r="CZ227" t="inlineStr"/>
      <c r="DA227" t="inlineStr"/>
      <c r="DB227" t="n">
        <v>45.75765853160421</v>
      </c>
      <c r="DC227" t="n">
        <v>18.70331062588032</v>
      </c>
      <c r="DD227" t="n">
        <v>12</v>
      </c>
      <c r="DE227" t="inlineStr">
        <is>
          <t>Times (raw ratio)</t>
        </is>
      </c>
      <c r="DF227" t="inlineStr"/>
      <c r="DG227" t="inlineStr">
        <is>
          <t>QS (score, not %)</t>
        </is>
      </c>
      <c r="DH227" t="n">
        <v>21.75</v>
      </c>
      <c r="DI227" t="n">
        <v>6.659729448491156</v>
      </c>
    </row>
    <row r="228">
      <c r="A228" t="inlineStr">
        <is>
          <t>czech university of life sciences in prague</t>
        </is>
      </c>
      <c r="B228" t="inlineStr">
        <is>
          <t>711-720</t>
        </is>
      </c>
      <c r="C228" t="inlineStr">
        <is>
          <t>701-710</t>
        </is>
      </c>
      <c r="D228" t="inlineStr">
        <is>
          <t>Czech Republic</t>
        </is>
      </c>
      <c r="E228" t="inlineStr">
        <is>
          <t>Europe</t>
        </is>
      </c>
      <c r="F228" t="inlineStr">
        <is>
          <t>L</t>
        </is>
      </c>
      <c r="G228" t="inlineStr">
        <is>
          <t>FO</t>
        </is>
      </c>
      <c r="H228" t="inlineStr">
        <is>
          <t>VH</t>
        </is>
      </c>
      <c r="I228" t="inlineStr">
        <is>
          <t>A</t>
        </is>
      </c>
      <c r="J228" t="n">
        <v>10.4</v>
      </c>
      <c r="K228" t="inlineStr">
        <is>
          <t>601+</t>
        </is>
      </c>
      <c r="L228" t="n">
        <v>6.7</v>
      </c>
      <c r="M228" t="inlineStr">
        <is>
          <t>601+</t>
        </is>
      </c>
      <c r="N228" t="n">
        <v>9.4</v>
      </c>
      <c r="O228" t="inlineStr">
        <is>
          <t>701+</t>
        </is>
      </c>
      <c r="P228" t="n">
        <v>10.8</v>
      </c>
      <c r="Q228" t="inlineStr">
        <is>
          <t>701+</t>
        </is>
      </c>
      <c r="R228" t="n">
        <v>29</v>
      </c>
      <c r="S228" t="inlineStr">
        <is>
          <t>502</t>
        </is>
      </c>
      <c r="T228" t="n">
        <v>73.5</v>
      </c>
      <c r="U228" t="inlineStr">
        <is>
          <t>197</t>
        </is>
      </c>
      <c r="V228" t="n">
        <v>75.8</v>
      </c>
      <c r="W228" t="inlineStr">
        <is>
          <t>392</t>
        </is>
      </c>
      <c r="X228" t="n">
        <v>3.9</v>
      </c>
      <c r="Y228" t="inlineStr">
        <is>
          <t>701+</t>
        </is>
      </c>
      <c r="Z228" t="n">
        <v>49.5</v>
      </c>
      <c r="AA228" t="inlineStr">
        <is>
          <t>322=</t>
        </is>
      </c>
      <c r="AB228" t="inlineStr"/>
      <c r="AC228" t="inlineStr">
        <is>
          <t>701-710</t>
        </is>
      </c>
      <c r="AD228" t="inlineStr">
        <is>
          <t>801-1000</t>
        </is>
      </c>
      <c r="AE228" t="inlineStr">
        <is>
          <t>CZ</t>
        </is>
      </c>
      <c r="AF228" t="inlineStr">
        <is>
          <t>Czech Republic</t>
        </is>
      </c>
      <c r="AG228" t="inlineStr">
        <is>
          <t>L</t>
        </is>
      </c>
      <c r="AH228" t="inlineStr">
        <is>
          <t>FO</t>
        </is>
      </c>
      <c r="AI228" t="inlineStr">
        <is>
          <t>VH</t>
        </is>
      </c>
      <c r="AJ228" t="n">
        <v>5</v>
      </c>
      <c r="AK228" t="inlineStr">
        <is>
          <t>A</t>
        </is>
      </c>
      <c r="AL228" t="n">
        <v>11</v>
      </c>
      <c r="AM228" t="inlineStr">
        <is>
          <t>601+</t>
        </is>
      </c>
      <c r="AN228" t="n">
        <v>8.800000000000001</v>
      </c>
      <c r="AO228" t="inlineStr">
        <is>
          <t>601+</t>
        </is>
      </c>
      <c r="AP228" t="n">
        <v>9.199999999999999</v>
      </c>
      <c r="AQ228" t="inlineStr">
        <is>
          <t>701+</t>
        </is>
      </c>
      <c r="AR228" t="n">
        <v>9.5</v>
      </c>
      <c r="AS228" t="inlineStr">
        <is>
          <t>701+</t>
        </is>
      </c>
      <c r="AT228" t="n">
        <v>26.6</v>
      </c>
      <c r="AU228" t="inlineStr">
        <is>
          <t>514</t>
        </is>
      </c>
      <c r="AV228" t="n">
        <v>64.5</v>
      </c>
      <c r="AW228" t="inlineStr">
        <is>
          <t>233</t>
        </is>
      </c>
      <c r="AX228" t="n">
        <v>54.7</v>
      </c>
      <c r="AY228" t="inlineStr">
        <is>
          <t>288</t>
        </is>
      </c>
      <c r="AZ228" t="n">
        <v>9.4</v>
      </c>
      <c r="BA228" t="inlineStr">
        <is>
          <t>701+</t>
        </is>
      </c>
      <c r="BB228" t="n">
        <v>35.8</v>
      </c>
      <c r="BC228" t="inlineStr">
        <is>
          <t>393=</t>
        </is>
      </c>
      <c r="BD228" t="inlineStr">
        <is>
          <t>-</t>
        </is>
      </c>
      <c r="BE228" t="inlineStr"/>
      <c r="BF228" t="inlineStr">
        <is>
          <t>Not Reported</t>
        </is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>
        <is>
          <t>QS</t>
        </is>
      </c>
      <c r="CC228" t="n">
        <v>715.5</v>
      </c>
      <c r="CD228" t="n">
        <v>705.5</v>
      </c>
      <c r="CE228" t="n">
        <v>601</v>
      </c>
      <c r="CF228" t="n">
        <v>601</v>
      </c>
      <c r="CG228" t="n">
        <v>701</v>
      </c>
      <c r="CH228" t="n">
        <v>701</v>
      </c>
      <c r="CI228" t="n">
        <v>502</v>
      </c>
      <c r="CJ228" t="n">
        <v>197</v>
      </c>
      <c r="CK228" t="n">
        <v>392</v>
      </c>
      <c r="CL228" t="n">
        <v>701</v>
      </c>
      <c r="CM228" t="n">
        <v>322</v>
      </c>
      <c r="CN228" t="n">
        <v>705.5</v>
      </c>
      <c r="CO228" t="n">
        <v>900.5</v>
      </c>
      <c r="CP228" t="n">
        <v>601</v>
      </c>
      <c r="CQ228" t="n">
        <v>601</v>
      </c>
      <c r="CR228" t="n">
        <v>701</v>
      </c>
      <c r="CS228" t="n">
        <v>701</v>
      </c>
      <c r="CT228" t="n">
        <v>514</v>
      </c>
      <c r="CU228" t="n">
        <v>233</v>
      </c>
      <c r="CV228" t="n">
        <v>288</v>
      </c>
      <c r="CW228" t="n">
        <v>701</v>
      </c>
      <c r="CX228" t="n">
        <v>393</v>
      </c>
      <c r="CY228" t="inlineStr"/>
      <c r="CZ228" t="inlineStr"/>
      <c r="DA228" t="inlineStr"/>
      <c r="DB228" t="n">
        <v>48.96428571428572</v>
      </c>
      <c r="DC228" t="n">
        <v>10.8</v>
      </c>
      <c r="DD228" t="inlineStr"/>
      <c r="DE228" t="inlineStr">
        <is>
          <t>QS (score, not ratio)</t>
        </is>
      </c>
      <c r="DF228" t="inlineStr"/>
      <c r="DG228" t="inlineStr">
        <is>
          <t>QS (score, not %)</t>
        </is>
      </c>
      <c r="DH228" t="n">
        <v>10.7</v>
      </c>
      <c r="DI228" t="inlineStr"/>
    </row>
    <row r="229">
      <c r="A229" t="inlineStr">
        <is>
          <t>d. serikbayev east kazakhstan state technical university</t>
        </is>
      </c>
      <c r="B229" t="inlineStr">
        <is>
          <t>951-1000</t>
        </is>
      </c>
      <c r="C229" t="inlineStr">
        <is>
          <t>901-950</t>
        </is>
      </c>
      <c r="D229" t="inlineStr">
        <is>
          <t>Kazakhstan</t>
        </is>
      </c>
      <c r="E229" t="inlineStr">
        <is>
          <t>Asia</t>
        </is>
      </c>
      <c r="F229" t="inlineStr">
        <is>
          <t>M</t>
        </is>
      </c>
      <c r="G229" t="inlineStr">
        <is>
          <t>CO</t>
        </is>
      </c>
      <c r="H229" t="inlineStr">
        <is>
          <t>MD</t>
        </is>
      </c>
      <c r="I229" t="inlineStr">
        <is>
          <t>A</t>
        </is>
      </c>
      <c r="J229" t="n">
        <v>13</v>
      </c>
      <c r="K229" t="inlineStr">
        <is>
          <t>601+</t>
        </is>
      </c>
      <c r="L229" t="n">
        <v>7.7</v>
      </c>
      <c r="M229" t="inlineStr">
        <is>
          <t>601+</t>
        </is>
      </c>
      <c r="N229" t="n">
        <v>64.2</v>
      </c>
      <c r="O229" t="inlineStr">
        <is>
          <t>211</t>
        </is>
      </c>
      <c r="P229" t="n">
        <v>1.2</v>
      </c>
      <c r="Q229" t="inlineStr">
        <is>
          <t>701+</t>
        </is>
      </c>
      <c r="R229" t="n">
        <v>14.4</v>
      </c>
      <c r="S229" t="inlineStr">
        <is>
          <t>674</t>
        </is>
      </c>
      <c r="T229" t="n">
        <v>2.5</v>
      </c>
      <c r="U229" t="inlineStr">
        <is>
          <t>701+</t>
        </is>
      </c>
      <c r="V229" t="n">
        <v>2.4</v>
      </c>
      <c r="W229" t="inlineStr">
        <is>
          <t>701+</t>
        </is>
      </c>
      <c r="X229" t="n">
        <v>3.5</v>
      </c>
      <c r="Y229" t="inlineStr">
        <is>
          <t>701+</t>
        </is>
      </c>
      <c r="Z229" t="n">
        <v>1.3</v>
      </c>
      <c r="AA229" t="inlineStr">
        <is>
          <t>701+</t>
        </is>
      </c>
      <c r="AB229" t="inlineStr"/>
      <c r="AC229" t="inlineStr">
        <is>
          <t>901-950</t>
        </is>
      </c>
      <c r="AD229" t="inlineStr"/>
      <c r="AE229" t="inlineStr">
        <is>
          <t>KZ</t>
        </is>
      </c>
      <c r="AF229" t="inlineStr">
        <is>
          <t>Kazakhstan</t>
        </is>
      </c>
      <c r="AG229" t="inlineStr">
        <is>
          <t>M</t>
        </is>
      </c>
      <c r="AH229" t="inlineStr">
        <is>
          <t>CO</t>
        </is>
      </c>
      <c r="AI229" t="inlineStr">
        <is>
          <t>MD</t>
        </is>
      </c>
      <c r="AJ229" t="n">
        <v>4</v>
      </c>
      <c r="AK229" t="inlineStr">
        <is>
          <t>A</t>
        </is>
      </c>
      <c r="AL229" t="n">
        <v>11.6</v>
      </c>
      <c r="AM229" t="inlineStr">
        <is>
          <t>601+</t>
        </is>
      </c>
      <c r="AN229" t="n">
        <v>6.3</v>
      </c>
      <c r="AO229" t="inlineStr">
        <is>
          <t>601+</t>
        </is>
      </c>
      <c r="AP229" t="n">
        <v>59.9</v>
      </c>
      <c r="AQ229" t="inlineStr">
        <is>
          <t>237</t>
        </is>
      </c>
      <c r="AR229" t="n">
        <v>1.2</v>
      </c>
      <c r="AS229" t="inlineStr">
        <is>
          <t>701+</t>
        </is>
      </c>
      <c r="AT229" t="n">
        <v>17.3</v>
      </c>
      <c r="AU229" t="inlineStr">
        <is>
          <t>623</t>
        </is>
      </c>
      <c r="AV229" t="n">
        <v>2.7</v>
      </c>
      <c r="AW229" t="inlineStr">
        <is>
          <t>701+</t>
        </is>
      </c>
      <c r="AX229" t="n">
        <v>1</v>
      </c>
      <c r="AY229" t="inlineStr">
        <is>
          <t>701+</t>
        </is>
      </c>
      <c r="AZ229" t="n">
        <v>12.6</v>
      </c>
      <c r="BA229" t="inlineStr">
        <is>
          <t>686</t>
        </is>
      </c>
      <c r="BB229" t="n">
        <v>1.6</v>
      </c>
      <c r="BC229" t="inlineStr">
        <is>
          <t>701+</t>
        </is>
      </c>
      <c r="BD229" t="inlineStr">
        <is>
          <t>-</t>
        </is>
      </c>
      <c r="BE229" t="inlineStr"/>
      <c r="BF229" t="inlineStr">
        <is>
          <t>Not Reported</t>
        </is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>
        <is>
          <t>QS</t>
        </is>
      </c>
      <c r="CC229" t="n">
        <v>975.5</v>
      </c>
      <c r="CD229" t="n">
        <v>925.5</v>
      </c>
      <c r="CE229" t="n">
        <v>601</v>
      </c>
      <c r="CF229" t="n">
        <v>601</v>
      </c>
      <c r="CG229" t="n">
        <v>211</v>
      </c>
      <c r="CH229" t="n">
        <v>701</v>
      </c>
      <c r="CI229" t="n">
        <v>674</v>
      </c>
      <c r="CJ229" t="n">
        <v>701</v>
      </c>
      <c r="CK229" t="n">
        <v>701</v>
      </c>
      <c r="CL229" t="n">
        <v>701</v>
      </c>
      <c r="CM229" t="n">
        <v>701</v>
      </c>
      <c r="CN229" t="n">
        <v>925.5</v>
      </c>
      <c r="CO229" t="inlineStr"/>
      <c r="CP229" t="n">
        <v>601</v>
      </c>
      <c r="CQ229" t="n">
        <v>601</v>
      </c>
      <c r="CR229" t="n">
        <v>237</v>
      </c>
      <c r="CS229" t="n">
        <v>701</v>
      </c>
      <c r="CT229" t="n">
        <v>623</v>
      </c>
      <c r="CU229" t="n">
        <v>701</v>
      </c>
      <c r="CV229" t="n">
        <v>701</v>
      </c>
      <c r="CW229" t="n">
        <v>686</v>
      </c>
      <c r="CX229" t="n">
        <v>701</v>
      </c>
      <c r="CY229" t="inlineStr"/>
      <c r="CZ229" t="inlineStr"/>
      <c r="DA229" t="inlineStr"/>
      <c r="DB229" t="n">
        <v>30.39285714285714</v>
      </c>
      <c r="DC229" t="n">
        <v>1.2</v>
      </c>
      <c r="DD229" t="inlineStr"/>
      <c r="DE229" t="inlineStr">
        <is>
          <t>QS (score, not ratio)</t>
        </is>
      </c>
      <c r="DF229" t="inlineStr"/>
      <c r="DG229" t="inlineStr">
        <is>
          <t>QS (score, not %)</t>
        </is>
      </c>
      <c r="DH229" t="n">
        <v>12.3</v>
      </c>
      <c r="DI229" t="inlineStr"/>
    </row>
    <row r="230">
      <c r="A230" t="inlineStr">
        <is>
          <t>daegu gyeongbuk institute of science and technology (dgist)</t>
        </is>
      </c>
      <c r="B230" t="inlineStr">
        <is>
          <t>326</t>
        </is>
      </c>
      <c r="C230" t="inlineStr">
        <is>
          <t>307</t>
        </is>
      </c>
      <c r="D230" t="inlineStr">
        <is>
          <t>South Korea</t>
        </is>
      </c>
      <c r="E230" t="inlineStr">
        <is>
          <t>Asia</t>
        </is>
      </c>
      <c r="F230" t="inlineStr">
        <is>
          <t>S</t>
        </is>
      </c>
      <c r="G230" t="inlineStr">
        <is>
          <t>FO</t>
        </is>
      </c>
      <c r="H230" t="inlineStr">
        <is>
          <t>VH</t>
        </is>
      </c>
      <c r="I230" t="inlineStr">
        <is>
          <t>A</t>
        </is>
      </c>
      <c r="J230" t="n">
        <v>10.5</v>
      </c>
      <c r="K230" t="inlineStr">
        <is>
          <t>601+</t>
        </is>
      </c>
      <c r="L230" t="n">
        <v>11.8</v>
      </c>
      <c r="M230" t="inlineStr">
        <is>
          <t>601+</t>
        </is>
      </c>
      <c r="N230" t="n">
        <v>84.09999999999999</v>
      </c>
      <c r="O230" t="inlineStr">
        <is>
          <t>113</t>
        </is>
      </c>
      <c r="P230" t="n">
        <v>99.90000000000001</v>
      </c>
      <c r="Q230" t="inlineStr">
        <is>
          <t>12</t>
        </is>
      </c>
      <c r="R230" t="n">
        <v>6.6</v>
      </c>
      <c r="S230" t="inlineStr">
        <is>
          <t>701+</t>
        </is>
      </c>
      <c r="T230" t="n">
        <v>3.3</v>
      </c>
      <c r="U230" t="inlineStr">
        <is>
          <t>701+</t>
        </is>
      </c>
      <c r="V230" t="n">
        <v>12.3</v>
      </c>
      <c r="W230" t="inlineStr">
        <is>
          <t>701+</t>
        </is>
      </c>
      <c r="X230" t="n">
        <v>2.7</v>
      </c>
      <c r="Y230" t="inlineStr">
        <is>
          <t>701+</t>
        </is>
      </c>
      <c r="Z230" t="n">
        <v>3.1</v>
      </c>
      <c r="AA230" t="inlineStr">
        <is>
          <t>701+</t>
        </is>
      </c>
      <c r="AB230" t="n">
        <v>34</v>
      </c>
      <c r="AC230" t="inlineStr">
        <is>
          <t>307</t>
        </is>
      </c>
      <c r="AD230" t="inlineStr"/>
      <c r="AE230" t="inlineStr">
        <is>
          <t>KR</t>
        </is>
      </c>
      <c r="AF230" t="inlineStr">
        <is>
          <t>South Korea</t>
        </is>
      </c>
      <c r="AG230" t="inlineStr">
        <is>
          <t>S</t>
        </is>
      </c>
      <c r="AH230" t="inlineStr">
        <is>
          <t>FO</t>
        </is>
      </c>
      <c r="AI230" t="inlineStr">
        <is>
          <t>VH</t>
        </is>
      </c>
      <c r="AJ230" t="n">
        <v>2</v>
      </c>
      <c r="AK230" t="inlineStr">
        <is>
          <t>A</t>
        </is>
      </c>
      <c r="AL230" t="n">
        <v>10.4</v>
      </c>
      <c r="AM230" t="inlineStr">
        <is>
          <t>601+</t>
        </is>
      </c>
      <c r="AN230" t="n">
        <v>7.5</v>
      </c>
      <c r="AO230" t="inlineStr">
        <is>
          <t>601+</t>
        </is>
      </c>
      <c r="AP230" t="n">
        <v>89</v>
      </c>
      <c r="AQ230" t="inlineStr">
        <is>
          <t>90</t>
        </is>
      </c>
      <c r="AR230" t="n">
        <v>100</v>
      </c>
      <c r="AS230" t="inlineStr">
        <is>
          <t>7</t>
        </is>
      </c>
      <c r="AT230" t="n">
        <v>5.3</v>
      </c>
      <c r="AU230" t="inlineStr">
        <is>
          <t>701+</t>
        </is>
      </c>
      <c r="AV230" t="n">
        <v>3.7</v>
      </c>
      <c r="AW230" t="inlineStr">
        <is>
          <t>701+</t>
        </is>
      </c>
      <c r="AX230" t="n">
        <v>1</v>
      </c>
      <c r="AY230" t="inlineStr">
        <is>
          <t>701+</t>
        </is>
      </c>
      <c r="AZ230" t="n">
        <v>4.7</v>
      </c>
      <c r="BA230" t="inlineStr">
        <is>
          <t>701+</t>
        </is>
      </c>
      <c r="BB230" t="inlineStr"/>
      <c r="BC230" t="inlineStr"/>
      <c r="BD230" t="inlineStr">
        <is>
          <t>34.0</t>
        </is>
      </c>
      <c r="BE230" t="inlineStr"/>
      <c r="BF230" t="inlineStr">
        <is>
          <t>Not Reported</t>
        </is>
      </c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>
        <is>
          <t>QS</t>
        </is>
      </c>
      <c r="CC230" t="n">
        <v>326</v>
      </c>
      <c r="CD230" t="n">
        <v>307</v>
      </c>
      <c r="CE230" t="n">
        <v>601</v>
      </c>
      <c r="CF230" t="n">
        <v>601</v>
      </c>
      <c r="CG230" t="n">
        <v>113</v>
      </c>
      <c r="CH230" t="n">
        <v>12</v>
      </c>
      <c r="CI230" t="n">
        <v>701</v>
      </c>
      <c r="CJ230" t="n">
        <v>701</v>
      </c>
      <c r="CK230" t="n">
        <v>701</v>
      </c>
      <c r="CL230" t="n">
        <v>701</v>
      </c>
      <c r="CM230" t="n">
        <v>701</v>
      </c>
      <c r="CN230" t="n">
        <v>307</v>
      </c>
      <c r="CO230" t="inlineStr"/>
      <c r="CP230" t="n">
        <v>601</v>
      </c>
      <c r="CQ230" t="n">
        <v>601</v>
      </c>
      <c r="CR230" t="n">
        <v>90</v>
      </c>
      <c r="CS230" t="n">
        <v>7</v>
      </c>
      <c r="CT230" t="n">
        <v>701</v>
      </c>
      <c r="CU230" t="n">
        <v>701</v>
      </c>
      <c r="CV230" t="n">
        <v>701</v>
      </c>
      <c r="CW230" t="n">
        <v>701</v>
      </c>
      <c r="CX230" t="inlineStr"/>
      <c r="CY230" t="inlineStr"/>
      <c r="CZ230" t="inlineStr"/>
      <c r="DA230" t="inlineStr"/>
      <c r="DB230" t="n">
        <v>76.78571428571428</v>
      </c>
      <c r="DC230" t="n">
        <v>99.90000000000001</v>
      </c>
      <c r="DD230" t="inlineStr"/>
      <c r="DE230" t="inlineStr">
        <is>
          <t>QS (score, not ratio)</t>
        </is>
      </c>
      <c r="DF230" t="inlineStr"/>
      <c r="DG230" t="inlineStr">
        <is>
          <t>QS (score, not %)</t>
        </is>
      </c>
      <c r="DH230" t="n">
        <v>10.45</v>
      </c>
      <c r="DI230" t="inlineStr"/>
    </row>
    <row r="231">
      <c r="A231" t="inlineStr">
        <is>
          <t>daffodil international university</t>
        </is>
      </c>
      <c r="B231" t="inlineStr">
        <is>
          <t>1201-1400</t>
        </is>
      </c>
      <c r="C231" t="inlineStr">
        <is>
          <t>1201-1400</t>
        </is>
      </c>
      <c r="D231" t="inlineStr">
        <is>
          <t>Bangladesh</t>
        </is>
      </c>
      <c r="E231" t="inlineStr">
        <is>
          <t>Asia</t>
        </is>
      </c>
      <c r="F231" t="inlineStr">
        <is>
          <t>L</t>
        </is>
      </c>
      <c r="G231" t="inlineStr">
        <is>
          <t>FO</t>
        </is>
      </c>
      <c r="H231" t="inlineStr">
        <is>
          <t>VH</t>
        </is>
      </c>
      <c r="I231" t="inlineStr">
        <is>
          <t>B</t>
        </is>
      </c>
      <c r="J231" t="n">
        <v>9.5</v>
      </c>
      <c r="K231" t="inlineStr">
        <is>
          <t>601+</t>
        </is>
      </c>
      <c r="L231" t="n">
        <v>19.8</v>
      </c>
      <c r="M231" t="inlineStr">
        <is>
          <t>458</t>
        </is>
      </c>
      <c r="N231" t="n">
        <v>3.8</v>
      </c>
      <c r="O231" t="inlineStr">
        <is>
          <t>701+</t>
        </is>
      </c>
      <c r="P231" t="n">
        <v>2.8</v>
      </c>
      <c r="Q231" t="inlineStr">
        <is>
          <t>701+</t>
        </is>
      </c>
      <c r="R231" t="n">
        <v>5</v>
      </c>
      <c r="S231" t="inlineStr">
        <is>
          <t>701+</t>
        </is>
      </c>
      <c r="T231" t="n">
        <v>2.9</v>
      </c>
      <c r="U231" t="inlineStr">
        <is>
          <t>701+</t>
        </is>
      </c>
      <c r="V231" t="n">
        <v>22</v>
      </c>
      <c r="W231" t="inlineStr">
        <is>
          <t>701+</t>
        </is>
      </c>
      <c r="X231" t="n">
        <v>3.7</v>
      </c>
      <c r="Y231" t="inlineStr">
        <is>
          <t>701+</t>
        </is>
      </c>
      <c r="Z231" t="n">
        <v>3.4</v>
      </c>
      <c r="AA231" t="inlineStr">
        <is>
          <t>701+</t>
        </is>
      </c>
      <c r="AB231" t="inlineStr"/>
      <c r="AC231" t="inlineStr">
        <is>
          <t>1201-1400</t>
        </is>
      </c>
      <c r="AD231" t="inlineStr"/>
      <c r="AE231" t="inlineStr">
        <is>
          <t>BD</t>
        </is>
      </c>
      <c r="AF231" t="inlineStr">
        <is>
          <t>Bangladesh</t>
        </is>
      </c>
      <c r="AG231" t="inlineStr">
        <is>
          <t>L</t>
        </is>
      </c>
      <c r="AH231" t="inlineStr">
        <is>
          <t>FO</t>
        </is>
      </c>
      <c r="AI231" t="inlineStr">
        <is>
          <t>HI</t>
        </is>
      </c>
      <c r="AJ231" t="n">
        <v>2</v>
      </c>
      <c r="AK231" t="inlineStr">
        <is>
          <t>B</t>
        </is>
      </c>
      <c r="AL231" t="n">
        <v>8</v>
      </c>
      <c r="AM231" t="inlineStr">
        <is>
          <t>601+</t>
        </is>
      </c>
      <c r="AN231" t="n">
        <v>16.5</v>
      </c>
      <c r="AO231" t="inlineStr">
        <is>
          <t>520</t>
        </is>
      </c>
      <c r="AP231" t="n">
        <v>3.9</v>
      </c>
      <c r="AQ231" t="inlineStr">
        <is>
          <t>701+</t>
        </is>
      </c>
      <c r="AR231" t="n">
        <v>2.4</v>
      </c>
      <c r="AS231" t="inlineStr">
        <is>
          <t>701+</t>
        </is>
      </c>
      <c r="AT231" t="n">
        <v>4.8</v>
      </c>
      <c r="AU231" t="inlineStr">
        <is>
          <t>701+</t>
        </is>
      </c>
      <c r="AV231" t="n">
        <v>2</v>
      </c>
      <c r="AW231" t="inlineStr">
        <is>
          <t>701+</t>
        </is>
      </c>
      <c r="AX231" t="n">
        <v>1</v>
      </c>
      <c r="AY231" t="inlineStr">
        <is>
          <t>701+</t>
        </is>
      </c>
      <c r="AZ231" t="n">
        <v>10.1</v>
      </c>
      <c r="BA231" t="inlineStr">
        <is>
          <t>701+</t>
        </is>
      </c>
      <c r="BB231" t="n">
        <v>2</v>
      </c>
      <c r="BC231" t="inlineStr">
        <is>
          <t>701+</t>
        </is>
      </c>
      <c r="BD231" t="inlineStr">
        <is>
          <t>-</t>
        </is>
      </c>
      <c r="BE231" t="inlineStr"/>
      <c r="BF231" t="inlineStr">
        <is>
          <t>Not Reported</t>
        </is>
      </c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>
        <is>
          <t>QS</t>
        </is>
      </c>
      <c r="CC231" t="n">
        <v>1300.5</v>
      </c>
      <c r="CD231" t="n">
        <v>1300.5</v>
      </c>
      <c r="CE231" t="n">
        <v>601</v>
      </c>
      <c r="CF231" t="n">
        <v>458</v>
      </c>
      <c r="CG231" t="n">
        <v>701</v>
      </c>
      <c r="CH231" t="n">
        <v>701</v>
      </c>
      <c r="CI231" t="n">
        <v>701</v>
      </c>
      <c r="CJ231" t="n">
        <v>701</v>
      </c>
      <c r="CK231" t="n">
        <v>701</v>
      </c>
      <c r="CL231" t="n">
        <v>701</v>
      </c>
      <c r="CM231" t="n">
        <v>701</v>
      </c>
      <c r="CN231" t="n">
        <v>1300.5</v>
      </c>
      <c r="CO231" t="inlineStr"/>
      <c r="CP231" t="n">
        <v>601</v>
      </c>
      <c r="CQ231" t="n">
        <v>520</v>
      </c>
      <c r="CR231" t="n">
        <v>701</v>
      </c>
      <c r="CS231" t="n">
        <v>701</v>
      </c>
      <c r="CT231" t="n">
        <v>701</v>
      </c>
      <c r="CU231" t="n">
        <v>701</v>
      </c>
      <c r="CV231" t="n">
        <v>701</v>
      </c>
      <c r="CW231" t="n">
        <v>701</v>
      </c>
      <c r="CX231" t="n">
        <v>701</v>
      </c>
      <c r="CY231" t="inlineStr"/>
      <c r="CZ231" t="inlineStr"/>
      <c r="DA231" t="inlineStr"/>
      <c r="DB231" t="n">
        <v>7.178571428571416</v>
      </c>
      <c r="DC231" t="n">
        <v>2.8</v>
      </c>
      <c r="DD231" t="inlineStr"/>
      <c r="DE231" t="inlineStr">
        <is>
          <t>QS (score, not ratio)</t>
        </is>
      </c>
      <c r="DF231" t="inlineStr"/>
      <c r="DG231" t="inlineStr">
        <is>
          <t>QS (score, not %)</t>
        </is>
      </c>
      <c r="DH231" t="n">
        <v>8.75</v>
      </c>
      <c r="DI231" t="inlineStr"/>
    </row>
    <row r="232">
      <c r="A232" t="inlineStr">
        <is>
          <t>dalhousie university</t>
        </is>
      </c>
      <c r="B232" t="inlineStr">
        <is>
          <t>275</t>
        </is>
      </c>
      <c r="C232" t="inlineStr">
        <is>
          <t>298</t>
        </is>
      </c>
      <c r="D232" t="inlineStr">
        <is>
          <t>Canada</t>
        </is>
      </c>
      <c r="E232" t="inlineStr">
        <is>
          <t>Americas</t>
        </is>
      </c>
      <c r="F232" t="inlineStr">
        <is>
          <t>L</t>
        </is>
      </c>
      <c r="G232" t="inlineStr">
        <is>
          <t>FC</t>
        </is>
      </c>
      <c r="H232" t="inlineStr">
        <is>
          <t>VH</t>
        </is>
      </c>
      <c r="I232" t="inlineStr">
        <is>
          <t>A</t>
        </is>
      </c>
      <c r="J232" t="n">
        <v>19.4</v>
      </c>
      <c r="K232" t="inlineStr">
        <is>
          <t>463</t>
        </is>
      </c>
      <c r="L232" t="n">
        <v>16.7</v>
      </c>
      <c r="M232" t="inlineStr">
        <is>
          <t>513</t>
        </is>
      </c>
      <c r="N232" t="n">
        <v>12.9</v>
      </c>
      <c r="O232" t="inlineStr">
        <is>
          <t>701+</t>
        </is>
      </c>
      <c r="P232" t="n">
        <v>53.5</v>
      </c>
      <c r="Q232" t="inlineStr">
        <is>
          <t>239</t>
        </is>
      </c>
      <c r="R232" t="n">
        <v>99.90000000000001</v>
      </c>
      <c r="S232" t="inlineStr">
        <is>
          <t>86</t>
        </is>
      </c>
      <c r="T232" t="n">
        <v>74.59999999999999</v>
      </c>
      <c r="U232" t="inlineStr">
        <is>
          <t>189</t>
        </is>
      </c>
      <c r="V232" t="n">
        <v>77.40000000000001</v>
      </c>
      <c r="W232" t="inlineStr">
        <is>
          <t>369</t>
        </is>
      </c>
      <c r="X232" t="n">
        <v>30.1</v>
      </c>
      <c r="Y232" t="inlineStr">
        <is>
          <t>416</t>
        </is>
      </c>
      <c r="Z232" t="n">
        <v>87.90000000000001</v>
      </c>
      <c r="AA232" t="inlineStr">
        <is>
          <t>109</t>
        </is>
      </c>
      <c r="AB232" t="n">
        <v>38.2</v>
      </c>
      <c r="AC232" t="inlineStr">
        <is>
          <t>298</t>
        </is>
      </c>
      <c r="AD232" t="inlineStr">
        <is>
          <t>308=</t>
        </is>
      </c>
      <c r="AE232" t="inlineStr">
        <is>
          <t>CA</t>
        </is>
      </c>
      <c r="AF232" t="inlineStr">
        <is>
          <t>Canada</t>
        </is>
      </c>
      <c r="AG232" t="inlineStr">
        <is>
          <t>L</t>
        </is>
      </c>
      <c r="AH232" t="inlineStr">
        <is>
          <t>FC</t>
        </is>
      </c>
      <c r="AI232" t="inlineStr">
        <is>
          <t>VH</t>
        </is>
      </c>
      <c r="AJ232" t="n">
        <v>5</v>
      </c>
      <c r="AK232" t="inlineStr">
        <is>
          <t>A</t>
        </is>
      </c>
      <c r="AL232" t="n">
        <v>19.2</v>
      </c>
      <c r="AM232" t="inlineStr">
        <is>
          <t>465</t>
        </is>
      </c>
      <c r="AN232" t="n">
        <v>18</v>
      </c>
      <c r="AO232" t="inlineStr">
        <is>
          <t>488</t>
        </is>
      </c>
      <c r="AP232" t="n">
        <v>16</v>
      </c>
      <c r="AQ232" t="inlineStr">
        <is>
          <t>701+</t>
        </is>
      </c>
      <c r="AR232" t="n">
        <v>41.8</v>
      </c>
      <c r="AS232" t="inlineStr">
        <is>
          <t>323</t>
        </is>
      </c>
      <c r="AT232" t="n">
        <v>99</v>
      </c>
      <c r="AU232" t="inlineStr">
        <is>
          <t>97</t>
        </is>
      </c>
      <c r="AV232" t="n">
        <v>74.7</v>
      </c>
      <c r="AW232" t="inlineStr">
        <is>
          <t>187</t>
        </is>
      </c>
      <c r="AX232" t="n">
        <v>37.2</v>
      </c>
      <c r="AY232" t="inlineStr">
        <is>
          <t>399</t>
        </is>
      </c>
      <c r="AZ232" t="n">
        <v>21.6</v>
      </c>
      <c r="BA232" t="inlineStr">
        <is>
          <t>385</t>
        </is>
      </c>
      <c r="BB232" t="n">
        <v>94.40000000000001</v>
      </c>
      <c r="BC232" t="inlineStr">
        <is>
          <t>61=</t>
        </is>
      </c>
      <c r="BD232" t="inlineStr">
        <is>
          <t>34.9</t>
        </is>
      </c>
      <c r="BE232" t="inlineStr">
        <is>
          <t>201-250</t>
        </is>
      </c>
      <c r="BF232" t="inlineStr">
        <is>
          <t>Canada</t>
        </is>
      </c>
      <c r="BG232" t="n">
        <v>30.4</v>
      </c>
      <c r="BH232" t="inlineStr">
        <is>
          <t>78.3</t>
        </is>
      </c>
      <c r="BI232" t="n">
        <v>29.4</v>
      </c>
      <c r="BJ232" t="n">
        <v>65.2</v>
      </c>
      <c r="BK232" t="inlineStr">
        <is>
          <t>50.3</t>
        </is>
      </c>
      <c r="BL232" t="inlineStr">
        <is>
          <t>-</t>
        </is>
      </c>
      <c r="BM232" t="inlineStr">
        <is>
          <t>15,064</t>
        </is>
      </c>
      <c r="BN232" t="n">
        <v>14.4</v>
      </c>
      <c r="BO232" t="inlineStr">
        <is>
          <t>18%</t>
        </is>
      </c>
      <c r="BP232" t="inlineStr">
        <is>
          <t>55 : 45</t>
        </is>
      </c>
      <c r="BQ232" t="n">
        <v>2016</v>
      </c>
      <c r="BR232" t="inlineStr">
        <is>
          <t>201-300</t>
        </is>
      </c>
      <c r="BS232" t="inlineStr">
        <is>
          <t>7-16</t>
        </is>
      </c>
      <c r="BT232" t="inlineStr"/>
      <c r="BU232" t="n">
        <v>0</v>
      </c>
      <c r="BV232" t="n">
        <v>0</v>
      </c>
      <c r="BW232" t="n">
        <v>12.2</v>
      </c>
      <c r="BX232" t="n">
        <v>13.1</v>
      </c>
      <c r="BY232" t="n">
        <v>34.3</v>
      </c>
      <c r="BZ232" t="n">
        <v>17.9</v>
      </c>
      <c r="CA232" t="n">
        <v>2015</v>
      </c>
      <c r="CB232" t="inlineStr">
        <is>
          <t>QS+Times+Shanghai</t>
        </is>
      </c>
      <c r="CC232" t="n">
        <v>275</v>
      </c>
      <c r="CD232" t="n">
        <v>298</v>
      </c>
      <c r="CE232" t="n">
        <v>463</v>
      </c>
      <c r="CF232" t="n">
        <v>513</v>
      </c>
      <c r="CG232" t="n">
        <v>701</v>
      </c>
      <c r="CH232" t="n">
        <v>239</v>
      </c>
      <c r="CI232" t="n">
        <v>86</v>
      </c>
      <c r="CJ232" t="n">
        <v>189</v>
      </c>
      <c r="CK232" t="n">
        <v>369</v>
      </c>
      <c r="CL232" t="n">
        <v>416</v>
      </c>
      <c r="CM232" t="n">
        <v>109</v>
      </c>
      <c r="CN232" t="n">
        <v>298</v>
      </c>
      <c r="CO232" t="n">
        <v>308</v>
      </c>
      <c r="CP232" t="n">
        <v>465</v>
      </c>
      <c r="CQ232" t="n">
        <v>488</v>
      </c>
      <c r="CR232" t="n">
        <v>701</v>
      </c>
      <c r="CS232" t="n">
        <v>323</v>
      </c>
      <c r="CT232" t="n">
        <v>97</v>
      </c>
      <c r="CU232" t="n">
        <v>187</v>
      </c>
      <c r="CV232" t="n">
        <v>399</v>
      </c>
      <c r="CW232" t="n">
        <v>385</v>
      </c>
      <c r="CX232" t="n">
        <v>61</v>
      </c>
      <c r="CY232" t="n">
        <v>225.5</v>
      </c>
      <c r="CZ232" t="n">
        <v>250.5</v>
      </c>
      <c r="DA232" t="n">
        <v>11.5</v>
      </c>
      <c r="DB232" t="n">
        <v>64.51974858719286</v>
      </c>
      <c r="DC232" t="n">
        <v>37.43579675502287</v>
      </c>
      <c r="DD232" t="n">
        <v>14.4</v>
      </c>
      <c r="DE232" t="inlineStr">
        <is>
          <t>Times (raw ratio)</t>
        </is>
      </c>
      <c r="DF232" t="n">
        <v>18</v>
      </c>
      <c r="DG232" t="inlineStr">
        <is>
          <t>Times (raw %)</t>
        </is>
      </c>
      <c r="DH232" t="n">
        <v>19.3</v>
      </c>
      <c r="DI232" t="n">
        <v>13.78033116797834</v>
      </c>
    </row>
    <row r="233">
      <c r="A233" t="inlineStr">
        <is>
          <t>dalian university of technology</t>
        </is>
      </c>
      <c r="B233" t="inlineStr">
        <is>
          <t>448</t>
        </is>
      </c>
      <c r="C233" t="inlineStr">
        <is>
          <t>491</t>
        </is>
      </c>
      <c r="D233" t="inlineStr">
        <is>
          <t>China (Mainland)</t>
        </is>
      </c>
      <c r="E233" t="inlineStr">
        <is>
          <t>Asia</t>
        </is>
      </c>
      <c r="F233" t="inlineStr">
        <is>
          <t>XL</t>
        </is>
      </c>
      <c r="G233" t="inlineStr">
        <is>
          <t>CO</t>
        </is>
      </c>
      <c r="H233" t="inlineStr">
        <is>
          <t>VH</t>
        </is>
      </c>
      <c r="I233" t="inlineStr">
        <is>
          <t>A</t>
        </is>
      </c>
      <c r="J233" t="n">
        <v>9.6</v>
      </c>
      <c r="K233" t="inlineStr">
        <is>
          <t>601+</t>
        </is>
      </c>
      <c r="L233" t="n">
        <v>3.8</v>
      </c>
      <c r="M233" t="inlineStr">
        <is>
          <t>601+</t>
        </is>
      </c>
      <c r="N233" t="n">
        <v>18.1</v>
      </c>
      <c r="O233" t="inlineStr">
        <is>
          <t>701+</t>
        </is>
      </c>
      <c r="P233" t="n">
        <v>88.09999999999999</v>
      </c>
      <c r="Q233" t="inlineStr">
        <is>
          <t>82</t>
        </is>
      </c>
      <c r="R233" t="n">
        <v>11.5</v>
      </c>
      <c r="S233" t="inlineStr">
        <is>
          <t>701+</t>
        </is>
      </c>
      <c r="T233" t="n">
        <v>2.9</v>
      </c>
      <c r="U233" t="inlineStr">
        <is>
          <t>701+</t>
        </is>
      </c>
      <c r="V233" t="n">
        <v>55.9</v>
      </c>
      <c r="W233" t="inlineStr">
        <is>
          <t>680</t>
        </is>
      </c>
      <c r="X233" t="n">
        <v>14.4</v>
      </c>
      <c r="Y233" t="inlineStr">
        <is>
          <t>678</t>
        </is>
      </c>
      <c r="Z233" t="n">
        <v>8</v>
      </c>
      <c r="AA233" t="inlineStr">
        <is>
          <t>701+</t>
        </is>
      </c>
      <c r="AB233" t="n">
        <v>26.6</v>
      </c>
      <c r="AC233">
        <f>491</f>
        <v/>
      </c>
      <c r="AD233" t="inlineStr">
        <is>
          <t>561-570</t>
        </is>
      </c>
      <c r="AE233" t="inlineStr">
        <is>
          <t>CN</t>
        </is>
      </c>
      <c r="AF233" t="inlineStr">
        <is>
          <t>China (Mainland)</t>
        </is>
      </c>
      <c r="AG233" t="inlineStr">
        <is>
          <t>XL</t>
        </is>
      </c>
      <c r="AH233" t="inlineStr">
        <is>
          <t>CO</t>
        </is>
      </c>
      <c r="AI233" t="inlineStr">
        <is>
          <t>VH</t>
        </is>
      </c>
      <c r="AJ233" t="n">
        <v>4</v>
      </c>
      <c r="AK233" t="inlineStr">
        <is>
          <t>A</t>
        </is>
      </c>
      <c r="AL233" t="n">
        <v>9.1</v>
      </c>
      <c r="AM233" t="inlineStr">
        <is>
          <t>601+</t>
        </is>
      </c>
      <c r="AN233" t="n">
        <v>3.2</v>
      </c>
      <c r="AO233" t="inlineStr">
        <is>
          <t>601+</t>
        </is>
      </c>
      <c r="AP233" t="n">
        <v>16.8</v>
      </c>
      <c r="AQ233" t="inlineStr">
        <is>
          <t>701+</t>
        </is>
      </c>
      <c r="AR233" t="n">
        <v>79.8</v>
      </c>
      <c r="AS233" t="inlineStr">
        <is>
          <t>110</t>
        </is>
      </c>
      <c r="AT233" t="n">
        <v>12.2</v>
      </c>
      <c r="AU233" t="inlineStr">
        <is>
          <t>701+</t>
        </is>
      </c>
      <c r="AV233" t="n">
        <v>3.2</v>
      </c>
      <c r="AW233" t="inlineStr">
        <is>
          <t>701+</t>
        </is>
      </c>
      <c r="AX233" t="n">
        <v>16.3</v>
      </c>
      <c r="AY233" t="inlineStr">
        <is>
          <t>582</t>
        </is>
      </c>
      <c r="AZ233" t="n">
        <v>13.7</v>
      </c>
      <c r="BA233" t="inlineStr">
        <is>
          <t>627</t>
        </is>
      </c>
      <c r="BB233" t="n">
        <v>8.699999999999999</v>
      </c>
      <c r="BC233" t="inlineStr">
        <is>
          <t>691=</t>
        </is>
      </c>
      <c r="BD233" t="inlineStr">
        <is>
          <t>23.5</t>
        </is>
      </c>
      <c r="BE233" t="inlineStr">
        <is>
          <t>601-800</t>
        </is>
      </c>
      <c r="BF233" t="inlineStr">
        <is>
          <t>China</t>
        </is>
      </c>
      <c r="BG233" t="n">
        <v>22.6</v>
      </c>
      <c r="BH233" t="inlineStr">
        <is>
          <t>20.7</t>
        </is>
      </c>
      <c r="BI233" t="n">
        <v>19</v>
      </c>
      <c r="BJ233" t="n">
        <v>23.5</v>
      </c>
      <c r="BK233" t="inlineStr">
        <is>
          <t>93.3</t>
        </is>
      </c>
      <c r="BL233" t="inlineStr">
        <is>
          <t>-</t>
        </is>
      </c>
      <c r="BM233" t="inlineStr">
        <is>
          <t>34,326</t>
        </is>
      </c>
      <c r="BN233" t="n">
        <v>15.2</v>
      </c>
      <c r="BO233" t="inlineStr">
        <is>
          <t>2%</t>
        </is>
      </c>
      <c r="BP233" t="inlineStr">
        <is>
          <t>33 : 67</t>
        </is>
      </c>
      <c r="BQ233" t="n">
        <v>2016</v>
      </c>
      <c r="BR233" t="inlineStr">
        <is>
          <t>301-400</t>
        </is>
      </c>
      <c r="BS233" t="inlineStr">
        <is>
          <t>14-27</t>
        </is>
      </c>
      <c r="BT233" t="inlineStr"/>
      <c r="BU233" t="n">
        <v>0</v>
      </c>
      <c r="BV233" t="n">
        <v>0</v>
      </c>
      <c r="BW233" t="n">
        <v>5</v>
      </c>
      <c r="BX233" t="n">
        <v>5</v>
      </c>
      <c r="BY233" t="n">
        <v>41.8</v>
      </c>
      <c r="BZ233" t="n">
        <v>16.9</v>
      </c>
      <c r="CA233" t="n">
        <v>2015</v>
      </c>
      <c r="CB233" t="inlineStr">
        <is>
          <t>QS+Times+Shanghai</t>
        </is>
      </c>
      <c r="CC233" t="n">
        <v>448</v>
      </c>
      <c r="CD233" t="n">
        <v>491</v>
      </c>
      <c r="CE233" t="n">
        <v>601</v>
      </c>
      <c r="CF233" t="n">
        <v>601</v>
      </c>
      <c r="CG233" t="n">
        <v>701</v>
      </c>
      <c r="CH233" t="n">
        <v>82</v>
      </c>
      <c r="CI233" t="n">
        <v>701</v>
      </c>
      <c r="CJ233" t="n">
        <v>701</v>
      </c>
      <c r="CK233" t="n">
        <v>680</v>
      </c>
      <c r="CL233" t="n">
        <v>678</v>
      </c>
      <c r="CM233" t="n">
        <v>701</v>
      </c>
      <c r="CN233" t="n">
        <v>491</v>
      </c>
      <c r="CO233" t="n">
        <v>565.5</v>
      </c>
      <c r="CP233" t="n">
        <v>601</v>
      </c>
      <c r="CQ233" t="n">
        <v>601</v>
      </c>
      <c r="CR233" t="n">
        <v>701</v>
      </c>
      <c r="CS233" t="n">
        <v>110</v>
      </c>
      <c r="CT233" t="n">
        <v>701</v>
      </c>
      <c r="CU233" t="n">
        <v>701</v>
      </c>
      <c r="CV233" t="n">
        <v>582</v>
      </c>
      <c r="CW233" t="n">
        <v>627</v>
      </c>
      <c r="CX233" t="n">
        <v>691</v>
      </c>
      <c r="CY233" t="n">
        <v>700.5</v>
      </c>
      <c r="CZ233" t="n">
        <v>350.5</v>
      </c>
      <c r="DA233" t="n">
        <v>20.5</v>
      </c>
      <c r="DB233" t="n">
        <v>30.44751973237154</v>
      </c>
      <c r="DC233" t="n">
        <v>33.92821211505082</v>
      </c>
      <c r="DD233" t="n">
        <v>15.2</v>
      </c>
      <c r="DE233" t="inlineStr">
        <is>
          <t>Times (raw ratio)</t>
        </is>
      </c>
      <c r="DF233" t="n">
        <v>2</v>
      </c>
      <c r="DG233" t="inlineStr">
        <is>
          <t>Times (raw %)</t>
        </is>
      </c>
      <c r="DH233" t="n">
        <v>9.35</v>
      </c>
      <c r="DI233" t="n">
        <v>11.79404207456499</v>
      </c>
    </row>
    <row r="234">
      <c r="A234" t="inlineStr">
        <is>
          <t>damascus university</t>
        </is>
      </c>
      <c r="B234" t="inlineStr">
        <is>
          <t>1201-1400</t>
        </is>
      </c>
      <c r="C234" t="inlineStr">
        <is>
          <t>1201-1400</t>
        </is>
      </c>
      <c r="D234" t="inlineStr">
        <is>
          <t>Syrian Arab Republic</t>
        </is>
      </c>
      <c r="E234" t="inlineStr">
        <is>
          <t>Asia</t>
        </is>
      </c>
      <c r="F234" t="inlineStr">
        <is>
          <t>XL</t>
        </is>
      </c>
      <c r="G234" t="inlineStr">
        <is>
          <t>FC</t>
        </is>
      </c>
      <c r="H234" t="inlineStr">
        <is>
          <t>MD</t>
        </is>
      </c>
      <c r="I234" t="inlineStr">
        <is>
          <t>A</t>
        </is>
      </c>
      <c r="J234" t="n">
        <v>6.1</v>
      </c>
      <c r="K234" t="inlineStr">
        <is>
          <t>601+</t>
        </is>
      </c>
      <c r="L234" t="n">
        <v>3.7</v>
      </c>
      <c r="M234" t="inlineStr">
        <is>
          <t>601+</t>
        </is>
      </c>
      <c r="N234" t="n">
        <v>1.4</v>
      </c>
      <c r="O234" t="inlineStr">
        <is>
          <t>701+</t>
        </is>
      </c>
      <c r="P234" t="n">
        <v>1.2</v>
      </c>
      <c r="Q234" t="inlineStr">
        <is>
          <t>701+</t>
        </is>
      </c>
      <c r="R234" t="n">
        <v>4</v>
      </c>
      <c r="S234" t="inlineStr">
        <is>
          <t>701+</t>
        </is>
      </c>
      <c r="T234" t="n">
        <v>6</v>
      </c>
      <c r="U234" t="inlineStr">
        <is>
          <t>701+</t>
        </is>
      </c>
      <c r="V234" t="n">
        <v>18.4</v>
      </c>
      <c r="W234" t="inlineStr">
        <is>
          <t>701+</t>
        </is>
      </c>
      <c r="X234" t="n">
        <v>90.2</v>
      </c>
      <c r="Y234" t="inlineStr">
        <is>
          <t>76</t>
        </is>
      </c>
      <c r="Z234" t="n">
        <v>1.1</v>
      </c>
      <c r="AA234" t="inlineStr">
        <is>
          <t>701+</t>
        </is>
      </c>
      <c r="AB234" t="inlineStr"/>
      <c r="AC234" t="inlineStr">
        <is>
          <t>1201-1400</t>
        </is>
      </c>
      <c r="AD234" t="inlineStr">
        <is>
          <t>1401+</t>
        </is>
      </c>
      <c r="AE234" t="inlineStr">
        <is>
          <t>SY</t>
        </is>
      </c>
      <c r="AF234" t="inlineStr">
        <is>
          <t>Syrian Arab Republic</t>
        </is>
      </c>
      <c r="AG234" t="inlineStr">
        <is>
          <t>XL</t>
        </is>
      </c>
      <c r="AH234" t="inlineStr">
        <is>
          <t>FC</t>
        </is>
      </c>
      <c r="AI234" t="inlineStr">
        <is>
          <t>MD</t>
        </is>
      </c>
      <c r="AJ234" t="n">
        <v>5</v>
      </c>
      <c r="AK234" t="inlineStr">
        <is>
          <t>A</t>
        </is>
      </c>
      <c r="AL234" t="n">
        <v>5.1</v>
      </c>
      <c r="AM234" t="inlineStr">
        <is>
          <t>601+</t>
        </is>
      </c>
      <c r="AN234" t="n">
        <v>4.2</v>
      </c>
      <c r="AO234" t="inlineStr">
        <is>
          <t>601+</t>
        </is>
      </c>
      <c r="AP234" t="n">
        <v>1.1</v>
      </c>
      <c r="AQ234" t="inlineStr">
        <is>
          <t>701+</t>
        </is>
      </c>
      <c r="AR234" t="n">
        <v>1.2</v>
      </c>
      <c r="AS234" t="inlineStr">
        <is>
          <t>701+</t>
        </is>
      </c>
      <c r="AT234" t="n">
        <v>1.6</v>
      </c>
      <c r="AU234" t="inlineStr">
        <is>
          <t>701+</t>
        </is>
      </c>
      <c r="AV234" t="n">
        <v>3.9</v>
      </c>
      <c r="AW234" t="inlineStr">
        <is>
          <t>701+</t>
        </is>
      </c>
      <c r="AX234" t="n">
        <v>1</v>
      </c>
      <c r="AY234" t="inlineStr">
        <is>
          <t>701+</t>
        </is>
      </c>
      <c r="AZ234" t="n">
        <v>64</v>
      </c>
      <c r="BA234" t="inlineStr">
        <is>
          <t>90</t>
        </is>
      </c>
      <c r="BB234" t="n">
        <v>1.1</v>
      </c>
      <c r="BC234" t="inlineStr">
        <is>
          <t>701+</t>
        </is>
      </c>
      <c r="BD234" t="inlineStr">
        <is>
          <t>-</t>
        </is>
      </c>
      <c r="BE234" t="inlineStr"/>
      <c r="BF234" t="inlineStr">
        <is>
          <t>Not Reported</t>
        </is>
      </c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>
        <is>
          <t>QS</t>
        </is>
      </c>
      <c r="CC234" t="n">
        <v>1300.5</v>
      </c>
      <c r="CD234" t="n">
        <v>1300.5</v>
      </c>
      <c r="CE234" t="n">
        <v>601</v>
      </c>
      <c r="CF234" t="n">
        <v>601</v>
      </c>
      <c r="CG234" t="n">
        <v>701</v>
      </c>
      <c r="CH234" t="n">
        <v>701</v>
      </c>
      <c r="CI234" t="n">
        <v>701</v>
      </c>
      <c r="CJ234" t="n">
        <v>701</v>
      </c>
      <c r="CK234" t="n">
        <v>701</v>
      </c>
      <c r="CL234" t="n">
        <v>76</v>
      </c>
      <c r="CM234" t="n">
        <v>701</v>
      </c>
      <c r="CN234" t="n">
        <v>1300.5</v>
      </c>
      <c r="CO234" t="n">
        <v>1401</v>
      </c>
      <c r="CP234" t="n">
        <v>601</v>
      </c>
      <c r="CQ234" t="n">
        <v>601</v>
      </c>
      <c r="CR234" t="n">
        <v>701</v>
      </c>
      <c r="CS234" t="n">
        <v>701</v>
      </c>
      <c r="CT234" t="n">
        <v>701</v>
      </c>
      <c r="CU234" t="n">
        <v>701</v>
      </c>
      <c r="CV234" t="n">
        <v>701</v>
      </c>
      <c r="CW234" t="n">
        <v>90</v>
      </c>
      <c r="CX234" t="n">
        <v>701</v>
      </c>
      <c r="CY234" t="inlineStr"/>
      <c r="CZ234" t="inlineStr"/>
      <c r="DA234" t="inlineStr"/>
      <c r="DB234" t="n">
        <v>7.178571428571416</v>
      </c>
      <c r="DC234" t="n">
        <v>1.2</v>
      </c>
      <c r="DD234" t="inlineStr"/>
      <c r="DE234" t="inlineStr">
        <is>
          <t>QS (score, not ratio)</t>
        </is>
      </c>
      <c r="DF234" t="inlineStr"/>
      <c r="DG234" t="inlineStr">
        <is>
          <t>QS (score, not %)</t>
        </is>
      </c>
      <c r="DH234" t="n">
        <v>5.6</v>
      </c>
      <c r="DI234" t="inlineStr"/>
    </row>
    <row r="235">
      <c r="A235" t="inlineStr">
        <is>
          <t>dankook university</t>
        </is>
      </c>
      <c r="B235" t="inlineStr">
        <is>
          <t>1001-1200</t>
        </is>
      </c>
      <c r="C235" t="inlineStr">
        <is>
          <t>1001-1200</t>
        </is>
      </c>
      <c r="D235" t="inlineStr">
        <is>
          <t>South Korea</t>
        </is>
      </c>
      <c r="E235" t="inlineStr">
        <is>
          <t>Asia</t>
        </is>
      </c>
      <c r="F235" t="inlineStr">
        <is>
          <t>L</t>
        </is>
      </c>
      <c r="G235" t="inlineStr">
        <is>
          <t>FC</t>
        </is>
      </c>
      <c r="H235" t="inlineStr">
        <is>
          <t>HI</t>
        </is>
      </c>
      <c r="I235" t="inlineStr">
        <is>
          <t>B</t>
        </is>
      </c>
      <c r="J235" t="n">
        <v>5.8</v>
      </c>
      <c r="K235" t="inlineStr">
        <is>
          <t>601+</t>
        </is>
      </c>
      <c r="L235" t="n">
        <v>4</v>
      </c>
      <c r="M235" t="inlineStr">
        <is>
          <t>601+</t>
        </is>
      </c>
      <c r="N235" t="n">
        <v>59.2</v>
      </c>
      <c r="O235" t="inlineStr">
        <is>
          <t>248</t>
        </is>
      </c>
      <c r="P235" t="n">
        <v>3</v>
      </c>
      <c r="Q235" t="inlineStr">
        <is>
          <t>701+</t>
        </is>
      </c>
      <c r="R235" t="n">
        <v>4.2</v>
      </c>
      <c r="S235" t="inlineStr">
        <is>
          <t>701+</t>
        </is>
      </c>
      <c r="T235" t="n">
        <v>7.1</v>
      </c>
      <c r="U235" t="inlineStr">
        <is>
          <t>701+</t>
        </is>
      </c>
      <c r="V235" t="n">
        <v>13</v>
      </c>
      <c r="W235" t="inlineStr">
        <is>
          <t>701+</t>
        </is>
      </c>
      <c r="X235" t="n">
        <v>2.9</v>
      </c>
      <c r="Y235" t="inlineStr">
        <is>
          <t>701+</t>
        </is>
      </c>
      <c r="Z235" t="n">
        <v>4.1</v>
      </c>
      <c r="AA235" t="inlineStr">
        <is>
          <t>701+</t>
        </is>
      </c>
      <c r="AB235" t="inlineStr"/>
      <c r="AC235" t="inlineStr">
        <is>
          <t>1001-1200</t>
        </is>
      </c>
      <c r="AD235" t="inlineStr">
        <is>
          <t>751-800</t>
        </is>
      </c>
      <c r="AE235" t="inlineStr">
        <is>
          <t>KR</t>
        </is>
      </c>
      <c r="AF235" t="inlineStr">
        <is>
          <t>South Korea</t>
        </is>
      </c>
      <c r="AG235" t="inlineStr">
        <is>
          <t>L</t>
        </is>
      </c>
      <c r="AH235" t="inlineStr">
        <is>
          <t>FC</t>
        </is>
      </c>
      <c r="AI235" t="inlineStr">
        <is>
          <t>HI</t>
        </is>
      </c>
      <c r="AJ235" t="n">
        <v>4</v>
      </c>
      <c r="AK235" t="inlineStr">
        <is>
          <t>B</t>
        </is>
      </c>
      <c r="AL235" t="n">
        <v>4.8</v>
      </c>
      <c r="AM235" t="inlineStr">
        <is>
          <t>601+</t>
        </is>
      </c>
      <c r="AN235" t="n">
        <v>3.5</v>
      </c>
      <c r="AO235" t="inlineStr">
        <is>
          <t>601+</t>
        </is>
      </c>
      <c r="AP235" t="n">
        <v>68.90000000000001</v>
      </c>
      <c r="AQ235" t="inlineStr">
        <is>
          <t>188</t>
        </is>
      </c>
      <c r="AR235" t="n">
        <v>2.8</v>
      </c>
      <c r="AS235" t="inlineStr">
        <is>
          <t>701+</t>
        </is>
      </c>
      <c r="AT235" t="n">
        <v>4.5</v>
      </c>
      <c r="AU235" t="inlineStr">
        <is>
          <t>701+</t>
        </is>
      </c>
      <c r="AV235" t="n">
        <v>5.8</v>
      </c>
      <c r="AW235" t="inlineStr">
        <is>
          <t>701+</t>
        </is>
      </c>
      <c r="AX235" t="n">
        <v>1</v>
      </c>
      <c r="AY235" t="inlineStr">
        <is>
          <t>701+</t>
        </is>
      </c>
      <c r="AZ235" t="n">
        <v>6.8</v>
      </c>
      <c r="BA235" t="inlineStr">
        <is>
          <t>701+</t>
        </is>
      </c>
      <c r="BB235" t="n">
        <v>1</v>
      </c>
      <c r="BC235" t="inlineStr">
        <is>
          <t>701+</t>
        </is>
      </c>
      <c r="BD235" t="inlineStr">
        <is>
          <t>-</t>
        </is>
      </c>
      <c r="BE235" t="inlineStr"/>
      <c r="BF235" t="inlineStr">
        <is>
          <t>Not Reported</t>
        </is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>
        <is>
          <t>QS</t>
        </is>
      </c>
      <c r="CC235" t="n">
        <v>1100.5</v>
      </c>
      <c r="CD235" t="n">
        <v>1100.5</v>
      </c>
      <c r="CE235" t="n">
        <v>601</v>
      </c>
      <c r="CF235" t="n">
        <v>601</v>
      </c>
      <c r="CG235" t="n">
        <v>248</v>
      </c>
      <c r="CH235" t="n">
        <v>701</v>
      </c>
      <c r="CI235" t="n">
        <v>701</v>
      </c>
      <c r="CJ235" t="n">
        <v>701</v>
      </c>
      <c r="CK235" t="n">
        <v>701</v>
      </c>
      <c r="CL235" t="n">
        <v>701</v>
      </c>
      <c r="CM235" t="n">
        <v>701</v>
      </c>
      <c r="CN235" t="n">
        <v>1100.5</v>
      </c>
      <c r="CO235" t="n">
        <v>775.5</v>
      </c>
      <c r="CP235" t="n">
        <v>601</v>
      </c>
      <c r="CQ235" t="n">
        <v>601</v>
      </c>
      <c r="CR235" t="n">
        <v>188</v>
      </c>
      <c r="CS235" t="n">
        <v>701</v>
      </c>
      <c r="CT235" t="n">
        <v>701</v>
      </c>
      <c r="CU235" t="n">
        <v>701</v>
      </c>
      <c r="CV235" t="n">
        <v>701</v>
      </c>
      <c r="CW235" t="n">
        <v>701</v>
      </c>
      <c r="CX235" t="n">
        <v>701</v>
      </c>
      <c r="CY235" t="inlineStr"/>
      <c r="CZ235" t="inlineStr"/>
      <c r="DA235" t="inlineStr"/>
      <c r="DB235" t="n">
        <v>21.46428571428571</v>
      </c>
      <c r="DC235" t="n">
        <v>3</v>
      </c>
      <c r="DD235" t="inlineStr"/>
      <c r="DE235" t="inlineStr">
        <is>
          <t>QS (score, not ratio)</t>
        </is>
      </c>
      <c r="DF235" t="inlineStr"/>
      <c r="DG235" t="inlineStr">
        <is>
          <t>QS (score, not %)</t>
        </is>
      </c>
      <c r="DH235" t="n">
        <v>5.3</v>
      </c>
      <c r="DI235" t="inlineStr"/>
    </row>
    <row r="236">
      <c r="A236" t="inlineStr">
        <is>
          <t>dartmouth college</t>
        </is>
      </c>
      <c r="B236" t="inlineStr">
        <is>
          <t>243</t>
        </is>
      </c>
      <c r="C236" t="inlineStr">
        <is>
          <t>237</t>
        </is>
      </c>
      <c r="D236" t="inlineStr">
        <is>
          <t>United States</t>
        </is>
      </c>
      <c r="E236" t="inlineStr">
        <is>
          <t>Americas</t>
        </is>
      </c>
      <c r="F236" t="inlineStr">
        <is>
          <t>M</t>
        </is>
      </c>
      <c r="G236" t="inlineStr">
        <is>
          <t>FC</t>
        </is>
      </c>
      <c r="H236" t="inlineStr">
        <is>
          <t>VH</t>
        </is>
      </c>
      <c r="I236" t="inlineStr">
        <is>
          <t>B</t>
        </is>
      </c>
      <c r="J236" t="n">
        <v>22.8</v>
      </c>
      <c r="K236" t="inlineStr">
        <is>
          <t>392</t>
        </is>
      </c>
      <c r="L236" t="n">
        <v>31</v>
      </c>
      <c r="M236" t="inlineStr">
        <is>
          <t>303</t>
        </is>
      </c>
      <c r="N236" t="n">
        <v>65.8</v>
      </c>
      <c r="O236" t="inlineStr">
        <is>
          <t>200</t>
        </is>
      </c>
      <c r="P236" t="n">
        <v>60.6</v>
      </c>
      <c r="Q236" t="inlineStr">
        <is>
          <t>200</t>
        </is>
      </c>
      <c r="R236" t="n">
        <v>9.199999999999999</v>
      </c>
      <c r="S236" t="inlineStr">
        <is>
          <t>701+</t>
        </is>
      </c>
      <c r="T236" t="n">
        <v>40.9</v>
      </c>
      <c r="U236" t="inlineStr">
        <is>
          <t>351</t>
        </is>
      </c>
      <c r="V236" t="n">
        <v>42.5</v>
      </c>
      <c r="W236" t="inlineStr">
        <is>
          <t>701+</t>
        </is>
      </c>
      <c r="X236" t="n">
        <v>68.8</v>
      </c>
      <c r="Y236" t="inlineStr">
        <is>
          <t>168</t>
        </is>
      </c>
      <c r="Z236" t="n">
        <v>71.2</v>
      </c>
      <c r="AA236" t="inlineStr">
        <is>
          <t>214=</t>
        </is>
      </c>
      <c r="AB236" t="n">
        <v>41.3</v>
      </c>
      <c r="AC236">
        <f>237</f>
        <v/>
      </c>
      <c r="AD236" t="inlineStr">
        <is>
          <t>205=</t>
        </is>
      </c>
      <c r="AE236" t="inlineStr">
        <is>
          <t>US</t>
        </is>
      </c>
      <c r="AF236" t="inlineStr">
        <is>
          <t>United States</t>
        </is>
      </c>
      <c r="AG236" t="inlineStr">
        <is>
          <t>M</t>
        </is>
      </c>
      <c r="AH236" t="inlineStr">
        <is>
          <t>FC</t>
        </is>
      </c>
      <c r="AI236" t="inlineStr">
        <is>
          <t>VH</t>
        </is>
      </c>
      <c r="AJ236" t="n">
        <v>5</v>
      </c>
      <c r="AK236" t="inlineStr">
        <is>
          <t>B</t>
        </is>
      </c>
      <c r="AL236" t="n">
        <v>21.1</v>
      </c>
      <c r="AM236" t="inlineStr">
        <is>
          <t>415</t>
        </is>
      </c>
      <c r="AN236" t="n">
        <v>24.2</v>
      </c>
      <c r="AO236" t="inlineStr">
        <is>
          <t>398</t>
        </is>
      </c>
      <c r="AP236" t="n">
        <v>57.9</v>
      </c>
      <c r="AQ236" t="inlineStr">
        <is>
          <t>248</t>
        </is>
      </c>
      <c r="AR236" t="n">
        <v>78.59999999999999</v>
      </c>
      <c r="AS236" t="inlineStr">
        <is>
          <t>121</t>
        </is>
      </c>
      <c r="AT236" t="n">
        <v>5.3</v>
      </c>
      <c r="AU236" t="inlineStr">
        <is>
          <t>701+</t>
        </is>
      </c>
      <c r="AV236" t="n">
        <v>33.9</v>
      </c>
      <c r="AW236" t="inlineStr">
        <is>
          <t>388</t>
        </is>
      </c>
      <c r="AX236" t="n">
        <v>6.6</v>
      </c>
      <c r="AY236" t="inlineStr">
        <is>
          <t>701+</t>
        </is>
      </c>
      <c r="AZ236" t="n">
        <v>72.09999999999999</v>
      </c>
      <c r="BA236" t="inlineStr">
        <is>
          <t>65</t>
        </is>
      </c>
      <c r="BB236" t="n">
        <v>66.8</v>
      </c>
      <c r="BC236" t="inlineStr">
        <is>
          <t>217=</t>
        </is>
      </c>
      <c r="BD236" t="inlineStr">
        <is>
          <t>40.9</t>
        </is>
      </c>
      <c r="BE236">
        <f>104</f>
        <v/>
      </c>
      <c r="BF236" t="inlineStr">
        <is>
          <t>United States of America</t>
        </is>
      </c>
      <c r="BG236" t="n">
        <v>50.7</v>
      </c>
      <c r="BH236" t="inlineStr">
        <is>
          <t>38.3</t>
        </is>
      </c>
      <c r="BI236" t="n">
        <v>35.8</v>
      </c>
      <c r="BJ236" t="n">
        <v>93.3</v>
      </c>
      <c r="BK236" t="inlineStr">
        <is>
          <t>40.8</t>
        </is>
      </c>
      <c r="BL236" t="inlineStr">
        <is>
          <t>57.8</t>
        </is>
      </c>
      <c r="BM236" t="inlineStr">
        <is>
          <t>6,178</t>
        </is>
      </c>
      <c r="BN236" t="n">
        <v>6.6</v>
      </c>
      <c r="BO236" t="inlineStr">
        <is>
          <t>16%</t>
        </is>
      </c>
      <c r="BP236" t="inlineStr">
        <is>
          <t>47 : 53</t>
        </is>
      </c>
      <c r="BQ236" t="n">
        <v>2016</v>
      </c>
      <c r="BR236" t="inlineStr">
        <is>
          <t>201-300</t>
        </is>
      </c>
      <c r="BS236" t="inlineStr">
        <is>
          <t>79-102</t>
        </is>
      </c>
      <c r="BT236" t="inlineStr"/>
      <c r="BU236" t="n">
        <v>17.8</v>
      </c>
      <c r="BV236" t="n">
        <v>0</v>
      </c>
      <c r="BW236" t="n">
        <v>20.7</v>
      </c>
      <c r="BX236" t="n">
        <v>14.4</v>
      </c>
      <c r="BY236" t="n">
        <v>25.4</v>
      </c>
      <c r="BZ236" t="n">
        <v>20.6</v>
      </c>
      <c r="CA236" t="n">
        <v>2015</v>
      </c>
      <c r="CB236" t="inlineStr">
        <is>
          <t>QS+Times+Shanghai</t>
        </is>
      </c>
      <c r="CC236" t="n">
        <v>243</v>
      </c>
      <c r="CD236" t="n">
        <v>237</v>
      </c>
      <c r="CE236" t="n">
        <v>392</v>
      </c>
      <c r="CF236" t="n">
        <v>303</v>
      </c>
      <c r="CG236" t="n">
        <v>200</v>
      </c>
      <c r="CH236" t="n">
        <v>200</v>
      </c>
      <c r="CI236" t="n">
        <v>701</v>
      </c>
      <c r="CJ236" t="n">
        <v>351</v>
      </c>
      <c r="CK236" t="n">
        <v>701</v>
      </c>
      <c r="CL236" t="n">
        <v>168</v>
      </c>
      <c r="CM236" t="n">
        <v>214</v>
      </c>
      <c r="CN236" t="n">
        <v>237</v>
      </c>
      <c r="CO236" t="n">
        <v>205</v>
      </c>
      <c r="CP236" t="n">
        <v>415</v>
      </c>
      <c r="CQ236" t="n">
        <v>398</v>
      </c>
      <c r="CR236" t="n">
        <v>248</v>
      </c>
      <c r="CS236" t="n">
        <v>121</v>
      </c>
      <c r="CT236" t="n">
        <v>701</v>
      </c>
      <c r="CU236" t="n">
        <v>388</v>
      </c>
      <c r="CV236" t="n">
        <v>701</v>
      </c>
      <c r="CW236" t="n">
        <v>65</v>
      </c>
      <c r="CX236" t="n">
        <v>217</v>
      </c>
      <c r="CY236" t="n">
        <v>104</v>
      </c>
      <c r="CZ236" t="n">
        <v>250.5</v>
      </c>
      <c r="DA236" t="n">
        <v>90.5</v>
      </c>
      <c r="DB236" t="n">
        <v>71.07150324187819</v>
      </c>
      <c r="DC236" t="n">
        <v>45.65582915424859</v>
      </c>
      <c r="DD236" t="n">
        <v>6.6</v>
      </c>
      <c r="DE236" t="inlineStr">
        <is>
          <t>Times (raw ratio)</t>
        </is>
      </c>
      <c r="DF236" t="n">
        <v>16</v>
      </c>
      <c r="DG236" t="inlineStr">
        <is>
          <t>Times (raw %)</t>
        </is>
      </c>
      <c r="DH236" t="n">
        <v>21.95</v>
      </c>
      <c r="DI236" t="n">
        <v>18.45210445789232</v>
      </c>
    </row>
    <row r="237">
      <c r="A237" t="inlineStr">
        <is>
          <t>de la salle university</t>
        </is>
      </c>
      <c r="B237" t="inlineStr">
        <is>
          <t>641-650</t>
        </is>
      </c>
      <c r="C237" t="inlineStr">
        <is>
          <t>681-690</t>
        </is>
      </c>
      <c r="D237" t="inlineStr">
        <is>
          <t>Philippines</t>
        </is>
      </c>
      <c r="E237" t="inlineStr">
        <is>
          <t>Asia</t>
        </is>
      </c>
      <c r="F237" t="inlineStr">
        <is>
          <t>L</t>
        </is>
      </c>
      <c r="G237" t="inlineStr">
        <is>
          <t>CO</t>
        </is>
      </c>
      <c r="H237" t="inlineStr">
        <is>
          <t>HI</t>
        </is>
      </c>
      <c r="I237" t="inlineStr">
        <is>
          <t>B</t>
        </is>
      </c>
      <c r="J237" t="n">
        <v>22.6</v>
      </c>
      <c r="K237" t="inlineStr">
        <is>
          <t>398</t>
        </is>
      </c>
      <c r="L237" t="n">
        <v>52.4</v>
      </c>
      <c r="M237" t="inlineStr">
        <is>
          <t>161</t>
        </is>
      </c>
      <c r="N237" t="n">
        <v>10</v>
      </c>
      <c r="O237" t="inlineStr">
        <is>
          <t>701+</t>
        </is>
      </c>
      <c r="P237" t="n">
        <v>4.5</v>
      </c>
      <c r="Q237" t="inlineStr">
        <is>
          <t>701+</t>
        </is>
      </c>
      <c r="R237" t="n">
        <v>1.9</v>
      </c>
      <c r="S237" t="inlineStr">
        <is>
          <t>701+</t>
        </is>
      </c>
      <c r="T237" t="n">
        <v>2.5</v>
      </c>
      <c r="U237" t="inlineStr">
        <is>
          <t>701+</t>
        </is>
      </c>
      <c r="V237" t="n">
        <v>22.2</v>
      </c>
      <c r="W237" t="inlineStr">
        <is>
          <t>701+</t>
        </is>
      </c>
      <c r="X237" t="n">
        <v>47.4</v>
      </c>
      <c r="Y237" t="inlineStr">
        <is>
          <t>272</t>
        </is>
      </c>
      <c r="Z237" t="n">
        <v>2.7</v>
      </c>
      <c r="AA237" t="inlineStr">
        <is>
          <t>701+</t>
        </is>
      </c>
      <c r="AB237" t="inlineStr"/>
      <c r="AC237" t="inlineStr">
        <is>
          <t>681-690</t>
        </is>
      </c>
      <c r="AD237" t="inlineStr">
        <is>
          <t>801-1000</t>
        </is>
      </c>
      <c r="AE237" t="inlineStr">
        <is>
          <t>PH</t>
        </is>
      </c>
      <c r="AF237" t="inlineStr">
        <is>
          <t>Philippines</t>
        </is>
      </c>
      <c r="AG237" t="inlineStr">
        <is>
          <t>L</t>
        </is>
      </c>
      <c r="AH237" t="inlineStr">
        <is>
          <t>CO</t>
        </is>
      </c>
      <c r="AI237" t="inlineStr">
        <is>
          <t>HI</t>
        </is>
      </c>
      <c r="AJ237" t="n">
        <v>4</v>
      </c>
      <c r="AK237" t="inlineStr">
        <is>
          <t>B</t>
        </is>
      </c>
      <c r="AL237" t="n">
        <v>21</v>
      </c>
      <c r="AM237" t="inlineStr">
        <is>
          <t>419</t>
        </is>
      </c>
      <c r="AN237" t="n">
        <v>45.1</v>
      </c>
      <c r="AO237" t="inlineStr">
        <is>
          <t>191</t>
        </is>
      </c>
      <c r="AP237" t="n">
        <v>10.5</v>
      </c>
      <c r="AQ237" t="inlineStr">
        <is>
          <t>701+</t>
        </is>
      </c>
      <c r="AR237" t="n">
        <v>4.2</v>
      </c>
      <c r="AS237" t="inlineStr">
        <is>
          <t>701+</t>
        </is>
      </c>
      <c r="AT237" t="n">
        <v>2</v>
      </c>
      <c r="AU237" t="inlineStr">
        <is>
          <t>701+</t>
        </is>
      </c>
      <c r="AV237" t="n">
        <v>2.7</v>
      </c>
      <c r="AW237" t="inlineStr">
        <is>
          <t>701+</t>
        </is>
      </c>
      <c r="AX237" t="n">
        <v>1.3</v>
      </c>
      <c r="AY237" t="inlineStr">
        <is>
          <t>701+</t>
        </is>
      </c>
      <c r="AZ237" t="n">
        <v>35.6</v>
      </c>
      <c r="BA237" t="inlineStr">
        <is>
          <t>210</t>
        </is>
      </c>
      <c r="BB237" t="n">
        <v>5.6</v>
      </c>
      <c r="BC237" t="inlineStr">
        <is>
          <t>701+</t>
        </is>
      </c>
      <c r="BD237" t="inlineStr">
        <is>
          <t>-</t>
        </is>
      </c>
      <c r="BE237" t="inlineStr"/>
      <c r="BF237" t="inlineStr">
        <is>
          <t>Not Reported</t>
        </is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>
        <is>
          <t>QS</t>
        </is>
      </c>
      <c r="CC237" t="n">
        <v>645.5</v>
      </c>
      <c r="CD237" t="n">
        <v>685.5</v>
      </c>
      <c r="CE237" t="n">
        <v>398</v>
      </c>
      <c r="CF237" t="n">
        <v>161</v>
      </c>
      <c r="CG237" t="n">
        <v>701</v>
      </c>
      <c r="CH237" t="n">
        <v>701</v>
      </c>
      <c r="CI237" t="n">
        <v>701</v>
      </c>
      <c r="CJ237" t="n">
        <v>701</v>
      </c>
      <c r="CK237" t="n">
        <v>701</v>
      </c>
      <c r="CL237" t="n">
        <v>272</v>
      </c>
      <c r="CM237" t="n">
        <v>701</v>
      </c>
      <c r="CN237" t="n">
        <v>685.5</v>
      </c>
      <c r="CO237" t="n">
        <v>900.5</v>
      </c>
      <c r="CP237" t="n">
        <v>419</v>
      </c>
      <c r="CQ237" t="n">
        <v>191</v>
      </c>
      <c r="CR237" t="n">
        <v>701</v>
      </c>
      <c r="CS237" t="n">
        <v>701</v>
      </c>
      <c r="CT237" t="n">
        <v>701</v>
      </c>
      <c r="CU237" t="n">
        <v>701</v>
      </c>
      <c r="CV237" t="n">
        <v>701</v>
      </c>
      <c r="CW237" t="n">
        <v>210</v>
      </c>
      <c r="CX237" t="n">
        <v>701</v>
      </c>
      <c r="CY237" t="inlineStr"/>
      <c r="CZ237" t="inlineStr"/>
      <c r="DA237" t="inlineStr"/>
      <c r="DB237" t="n">
        <v>53.96428571428572</v>
      </c>
      <c r="DC237" t="n">
        <v>4.5</v>
      </c>
      <c r="DD237" t="inlineStr"/>
      <c r="DE237" t="inlineStr">
        <is>
          <t>QS (score, not ratio)</t>
        </is>
      </c>
      <c r="DF237" t="inlineStr"/>
      <c r="DG237" t="inlineStr">
        <is>
          <t>QS (score, not %)</t>
        </is>
      </c>
      <c r="DH237" t="n">
        <v>21.8</v>
      </c>
      <c r="DI237" t="inlineStr"/>
    </row>
    <row r="238">
      <c r="A238" t="inlineStr">
        <is>
          <t>de montfort university</t>
        </is>
      </c>
      <c r="B238" t="inlineStr">
        <is>
          <t>711-720</t>
        </is>
      </c>
      <c r="C238" t="inlineStr">
        <is>
          <t>801-850</t>
        </is>
      </c>
      <c r="D238" t="inlineStr">
        <is>
          <t>United Kingdom</t>
        </is>
      </c>
      <c r="E238" t="inlineStr">
        <is>
          <t>Europe</t>
        </is>
      </c>
      <c r="F238" t="inlineStr">
        <is>
          <t>L</t>
        </is>
      </c>
      <c r="G238" t="inlineStr">
        <is>
          <t>FO</t>
        </is>
      </c>
      <c r="H238" t="inlineStr">
        <is>
          <t>VH</t>
        </is>
      </c>
      <c r="I238" t="inlineStr">
        <is>
          <t>A</t>
        </is>
      </c>
      <c r="J238" t="n">
        <v>5.3</v>
      </c>
      <c r="K238" t="inlineStr">
        <is>
          <t>601+</t>
        </is>
      </c>
      <c r="L238" t="n">
        <v>4.8</v>
      </c>
      <c r="M238" t="inlineStr">
        <is>
          <t>601+</t>
        </is>
      </c>
      <c r="N238" t="n">
        <v>5.6</v>
      </c>
      <c r="O238" t="inlineStr">
        <is>
          <t>701+</t>
        </is>
      </c>
      <c r="P238" t="n">
        <v>8</v>
      </c>
      <c r="Q238" t="inlineStr">
        <is>
          <t>701+</t>
        </is>
      </c>
      <c r="R238" t="n">
        <v>74.2</v>
      </c>
      <c r="S238" t="inlineStr">
        <is>
          <t>267</t>
        </is>
      </c>
      <c r="T238" t="n">
        <v>97.5</v>
      </c>
      <c r="U238" t="inlineStr">
        <is>
          <t>76</t>
        </is>
      </c>
      <c r="V238" t="n">
        <v>62.8</v>
      </c>
      <c r="W238" t="inlineStr">
        <is>
          <t>591</t>
        </is>
      </c>
      <c r="X238" t="n">
        <v>6.4</v>
      </c>
      <c r="Y238" t="inlineStr">
        <is>
          <t>701+</t>
        </is>
      </c>
      <c r="Z238" t="n">
        <v>41.4</v>
      </c>
      <c r="AA238" t="inlineStr">
        <is>
          <t>358=</t>
        </is>
      </c>
      <c r="AB238" t="inlineStr"/>
      <c r="AC238" t="inlineStr">
        <is>
          <t>801-850</t>
        </is>
      </c>
      <c r="AD238" t="inlineStr">
        <is>
          <t>801-1000</t>
        </is>
      </c>
      <c r="AE238" t="inlineStr">
        <is>
          <t>UK</t>
        </is>
      </c>
      <c r="AF238" t="inlineStr">
        <is>
          <t>United Kingdom</t>
        </is>
      </c>
      <c r="AG238" t="inlineStr">
        <is>
          <t>L</t>
        </is>
      </c>
      <c r="AH238" t="inlineStr">
        <is>
          <t>CO</t>
        </is>
      </c>
      <c r="AI238" t="inlineStr">
        <is>
          <t>HI</t>
        </is>
      </c>
      <c r="AJ238" t="n">
        <v>5</v>
      </c>
      <c r="AK238" t="inlineStr">
        <is>
          <t>A</t>
        </is>
      </c>
      <c r="AL238" t="n">
        <v>5.5</v>
      </c>
      <c r="AM238" t="inlineStr">
        <is>
          <t>601+</t>
        </is>
      </c>
      <c r="AN238" t="n">
        <v>4.8</v>
      </c>
      <c r="AO238" t="inlineStr">
        <is>
          <t>601+</t>
        </is>
      </c>
      <c r="AP238" t="n">
        <v>5.8</v>
      </c>
      <c r="AQ238" t="inlineStr">
        <is>
          <t>701+</t>
        </is>
      </c>
      <c r="AR238" t="n">
        <v>7.6</v>
      </c>
      <c r="AS238" t="inlineStr">
        <is>
          <t>701+</t>
        </is>
      </c>
      <c r="AT238" t="n">
        <v>75.3</v>
      </c>
      <c r="AU238" t="inlineStr">
        <is>
          <t>250</t>
        </is>
      </c>
      <c r="AV238" t="n">
        <v>97.5</v>
      </c>
      <c r="AW238" t="inlineStr">
        <is>
          <t>67</t>
        </is>
      </c>
      <c r="AX238" t="n">
        <v>8.800000000000001</v>
      </c>
      <c r="AY238" t="inlineStr">
        <is>
          <t>701+</t>
        </is>
      </c>
      <c r="AZ238" t="n">
        <v>10.5</v>
      </c>
      <c r="BA238" t="inlineStr">
        <is>
          <t>701+</t>
        </is>
      </c>
      <c r="BB238" t="n">
        <v>4.9</v>
      </c>
      <c r="BC238" t="inlineStr">
        <is>
          <t>701+</t>
        </is>
      </c>
      <c r="BD238" t="inlineStr">
        <is>
          <t>-</t>
        </is>
      </c>
      <c r="BE238" t="inlineStr">
        <is>
          <t>501-600</t>
        </is>
      </c>
      <c r="BF238" t="inlineStr">
        <is>
          <t>United Kingdom</t>
        </is>
      </c>
      <c r="BG238" t="n">
        <v>16.8</v>
      </c>
      <c r="BH238" t="inlineStr">
        <is>
          <t>58.4</t>
        </is>
      </c>
      <c r="BI238" t="n">
        <v>10.1</v>
      </c>
      <c r="BJ238" t="n">
        <v>40.1</v>
      </c>
      <c r="BK238" t="inlineStr">
        <is>
          <t>28.5</t>
        </is>
      </c>
      <c r="BL238" t="inlineStr">
        <is>
          <t>-</t>
        </is>
      </c>
      <c r="BM238" t="inlineStr">
        <is>
          <t>16,812</t>
        </is>
      </c>
      <c r="BN238" t="n">
        <v>19.1</v>
      </c>
      <c r="BO238" t="inlineStr">
        <is>
          <t>21%</t>
        </is>
      </c>
      <c r="BP238" t="inlineStr">
        <is>
          <t>57 : 43</t>
        </is>
      </c>
      <c r="BQ238" t="n">
        <v>2016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>
        <is>
          <t>QS+Times</t>
        </is>
      </c>
      <c r="CC238" t="n">
        <v>715.5</v>
      </c>
      <c r="CD238" t="n">
        <v>825.5</v>
      </c>
      <c r="CE238" t="n">
        <v>601</v>
      </c>
      <c r="CF238" t="n">
        <v>601</v>
      </c>
      <c r="CG238" t="n">
        <v>701</v>
      </c>
      <c r="CH238" t="n">
        <v>701</v>
      </c>
      <c r="CI238" t="n">
        <v>267</v>
      </c>
      <c r="CJ238" t="n">
        <v>76</v>
      </c>
      <c r="CK238" t="n">
        <v>591</v>
      </c>
      <c r="CL238" t="n">
        <v>701</v>
      </c>
      <c r="CM238" t="n">
        <v>358</v>
      </c>
      <c r="CN238" t="n">
        <v>825.5</v>
      </c>
      <c r="CO238" t="n">
        <v>900.5</v>
      </c>
      <c r="CP238" t="n">
        <v>601</v>
      </c>
      <c r="CQ238" t="n">
        <v>601</v>
      </c>
      <c r="CR238" t="n">
        <v>701</v>
      </c>
      <c r="CS238" t="n">
        <v>701</v>
      </c>
      <c r="CT238" t="n">
        <v>250</v>
      </c>
      <c r="CU238" t="n">
        <v>67</v>
      </c>
      <c r="CV238" t="n">
        <v>701</v>
      </c>
      <c r="CW238" t="n">
        <v>701</v>
      </c>
      <c r="CX238" t="n">
        <v>701</v>
      </c>
      <c r="CY238" t="n">
        <v>550.5</v>
      </c>
      <c r="CZ238" t="inlineStr"/>
      <c r="DA238" t="inlineStr"/>
      <c r="DB238" t="n">
        <v>35.20408710303278</v>
      </c>
      <c r="DC238" t="n">
        <v>18.28822175506003</v>
      </c>
      <c r="DD238" t="n">
        <v>19.1</v>
      </c>
      <c r="DE238" t="inlineStr">
        <is>
          <t>Times (raw ratio)</t>
        </is>
      </c>
      <c r="DF238" t="n">
        <v>21</v>
      </c>
      <c r="DG238" t="inlineStr">
        <is>
          <t>Times (raw %)</t>
        </is>
      </c>
      <c r="DH238" t="n">
        <v>5.4</v>
      </c>
      <c r="DI238" t="n">
        <v>7.492195629552549</v>
      </c>
    </row>
    <row r="239">
      <c r="A239" t="inlineStr">
        <is>
          <t>deakin university</t>
        </is>
      </c>
      <c r="B239" t="inlineStr">
        <is>
          <t>197</t>
        </is>
      </c>
      <c r="C239" t="inlineStr">
        <is>
          <t>233</t>
        </is>
      </c>
      <c r="D239" t="inlineStr">
        <is>
          <t>Australia</t>
        </is>
      </c>
      <c r="E239" t="inlineStr">
        <is>
          <t>Oceania</t>
        </is>
      </c>
      <c r="F239" t="inlineStr">
        <is>
          <t>XL</t>
        </is>
      </c>
      <c r="G239" t="inlineStr">
        <is>
          <t>FC</t>
        </is>
      </c>
      <c r="H239" t="inlineStr">
        <is>
          <t>VH</t>
        </is>
      </c>
      <c r="I239" t="inlineStr">
        <is>
          <t>A</t>
        </is>
      </c>
      <c r="J239" t="n">
        <v>31.3</v>
      </c>
      <c r="K239" t="inlineStr">
        <is>
          <t>282</t>
        </is>
      </c>
      <c r="L239" t="n">
        <v>23.9</v>
      </c>
      <c r="M239" t="inlineStr">
        <is>
          <t>400</t>
        </is>
      </c>
      <c r="N239" t="n">
        <v>4.6</v>
      </c>
      <c r="O239" t="inlineStr">
        <is>
          <t>701+</t>
        </is>
      </c>
      <c r="P239" t="n">
        <v>73.59999999999999</v>
      </c>
      <c r="Q239" t="inlineStr">
        <is>
          <t>140</t>
        </is>
      </c>
      <c r="R239" t="n">
        <v>96.40000000000001</v>
      </c>
      <c r="S239" t="inlineStr">
        <is>
          <t>135</t>
        </is>
      </c>
      <c r="T239" t="n">
        <v>63.8</v>
      </c>
      <c r="U239" t="inlineStr">
        <is>
          <t>236</t>
        </is>
      </c>
      <c r="V239" t="n">
        <v>82.7</v>
      </c>
      <c r="W239" t="inlineStr">
        <is>
          <t>280</t>
        </is>
      </c>
      <c r="X239" t="n">
        <v>36.8</v>
      </c>
      <c r="Y239" t="inlineStr">
        <is>
          <t>347</t>
        </is>
      </c>
      <c r="Z239" t="n">
        <v>93.7</v>
      </c>
      <c r="AA239" t="inlineStr">
        <is>
          <t>66</t>
        </is>
      </c>
      <c r="AB239" t="n">
        <v>46.4</v>
      </c>
      <c r="AC239">
        <f>233</f>
        <v/>
      </c>
      <c r="AD239" t="inlineStr">
        <is>
          <t>266</t>
        </is>
      </c>
      <c r="AE239" t="inlineStr">
        <is>
          <t>AU</t>
        </is>
      </c>
      <c r="AF239" t="inlineStr">
        <is>
          <t>Australia</t>
        </is>
      </c>
      <c r="AG239" t="inlineStr">
        <is>
          <t>XL</t>
        </is>
      </c>
      <c r="AH239" t="inlineStr">
        <is>
          <t>FC</t>
        </is>
      </c>
      <c r="AI239" t="inlineStr">
        <is>
          <t>VH</t>
        </is>
      </c>
      <c r="AJ239" t="n">
        <v>3</v>
      </c>
      <c r="AK239" t="inlineStr">
        <is>
          <t>A</t>
        </is>
      </c>
      <c r="AL239" t="n">
        <v>29.6</v>
      </c>
      <c r="AM239" t="inlineStr">
        <is>
          <t>291</t>
        </is>
      </c>
      <c r="AN239" t="n">
        <v>25.8</v>
      </c>
      <c r="AO239" t="inlineStr">
        <is>
          <t>373</t>
        </is>
      </c>
      <c r="AP239" t="n">
        <v>4.8</v>
      </c>
      <c r="AQ239" t="inlineStr">
        <is>
          <t>701+</t>
        </is>
      </c>
      <c r="AR239" t="n">
        <v>67.40000000000001</v>
      </c>
      <c r="AS239" t="inlineStr">
        <is>
          <t>160</t>
        </is>
      </c>
      <c r="AT239" t="n">
        <v>96.7</v>
      </c>
      <c r="AU239" t="inlineStr">
        <is>
          <t>130</t>
        </is>
      </c>
      <c r="AV239" t="n">
        <v>59.9</v>
      </c>
      <c r="AW239" t="inlineStr">
        <is>
          <t>249</t>
        </is>
      </c>
      <c r="AX239" t="n">
        <v>51.4</v>
      </c>
      <c r="AY239" t="inlineStr">
        <is>
          <t>303</t>
        </is>
      </c>
      <c r="AZ239" t="n">
        <v>26.2</v>
      </c>
      <c r="BA239" t="inlineStr">
        <is>
          <t>312</t>
        </is>
      </c>
      <c r="BB239" t="n">
        <v>54.3</v>
      </c>
      <c r="BC239" t="inlineStr">
        <is>
          <t>283=</t>
        </is>
      </c>
      <c r="BD239" t="inlineStr">
        <is>
          <t>41.3</t>
        </is>
      </c>
      <c r="BE239" t="inlineStr">
        <is>
          <t>301-350</t>
        </is>
      </c>
      <c r="BF239" t="inlineStr">
        <is>
          <t>Australia</t>
        </is>
      </c>
      <c r="BG239" t="n">
        <v>22.4</v>
      </c>
      <c r="BH239" t="inlineStr">
        <is>
          <t>76.9</t>
        </is>
      </c>
      <c r="BI239" t="n">
        <v>21.9</v>
      </c>
      <c r="BJ239" t="n">
        <v>66.8</v>
      </c>
      <c r="BK239" t="inlineStr">
        <is>
          <t>30.0</t>
        </is>
      </c>
      <c r="BL239" t="inlineStr">
        <is>
          <t>-</t>
        </is>
      </c>
      <c r="BM239" t="inlineStr">
        <is>
          <t>32,713</t>
        </is>
      </c>
      <c r="BN239" t="n">
        <v>30.4</v>
      </c>
      <c r="BO239" t="inlineStr">
        <is>
          <t>17%</t>
        </is>
      </c>
      <c r="BP239" t="inlineStr">
        <is>
          <t>60 : 40</t>
        </is>
      </c>
      <c r="BQ239" t="n">
        <v>2016</v>
      </c>
      <c r="BR239" t="inlineStr">
        <is>
          <t>301-400</t>
        </is>
      </c>
      <c r="BS239" t="inlineStr">
        <is>
          <t>12-19</t>
        </is>
      </c>
      <c r="BT239" t="inlineStr"/>
      <c r="BU239" t="n">
        <v>0</v>
      </c>
      <c r="BV239" t="n">
        <v>0</v>
      </c>
      <c r="BW239" t="n">
        <v>0</v>
      </c>
      <c r="BX239" t="n">
        <v>8.6</v>
      </c>
      <c r="BY239" t="n">
        <v>35.4</v>
      </c>
      <c r="BZ239" t="n">
        <v>21</v>
      </c>
      <c r="CA239" t="n">
        <v>2015</v>
      </c>
      <c r="CB239" t="inlineStr">
        <is>
          <t>QS+Times+Shanghai</t>
        </is>
      </c>
      <c r="CC239" t="n">
        <v>197</v>
      </c>
      <c r="CD239" t="n">
        <v>233</v>
      </c>
      <c r="CE239" t="n">
        <v>282</v>
      </c>
      <c r="CF239" t="n">
        <v>400</v>
      </c>
      <c r="CG239" t="n">
        <v>701</v>
      </c>
      <c r="CH239" t="n">
        <v>140</v>
      </c>
      <c r="CI239" t="n">
        <v>135</v>
      </c>
      <c r="CJ239" t="n">
        <v>236</v>
      </c>
      <c r="CK239" t="n">
        <v>280</v>
      </c>
      <c r="CL239" t="n">
        <v>347</v>
      </c>
      <c r="CM239" t="n">
        <v>66</v>
      </c>
      <c r="CN239" t="n">
        <v>233</v>
      </c>
      <c r="CO239" t="n">
        <v>266</v>
      </c>
      <c r="CP239" t="n">
        <v>291</v>
      </c>
      <c r="CQ239" t="n">
        <v>373</v>
      </c>
      <c r="CR239" t="n">
        <v>701</v>
      </c>
      <c r="CS239" t="n">
        <v>160</v>
      </c>
      <c r="CT239" t="n">
        <v>130</v>
      </c>
      <c r="CU239" t="n">
        <v>249</v>
      </c>
      <c r="CV239" t="n">
        <v>303</v>
      </c>
      <c r="CW239" t="n">
        <v>312</v>
      </c>
      <c r="CX239" t="n">
        <v>283</v>
      </c>
      <c r="CY239" t="n">
        <v>325.5</v>
      </c>
      <c r="CZ239" t="n">
        <v>350.5</v>
      </c>
      <c r="DA239" t="n">
        <v>15.5</v>
      </c>
      <c r="DB239" t="n">
        <v>54.29361728504522</v>
      </c>
      <c r="DC239" t="n">
        <v>38.01613400855299</v>
      </c>
      <c r="DD239" t="n">
        <v>30.4</v>
      </c>
      <c r="DE239" t="inlineStr">
        <is>
          <t>Times (raw ratio)</t>
        </is>
      </c>
      <c r="DF239" t="n">
        <v>17</v>
      </c>
      <c r="DG239" t="inlineStr">
        <is>
          <t>Times (raw %)</t>
        </is>
      </c>
      <c r="DH239" t="n">
        <v>30.45</v>
      </c>
      <c r="DI239" t="n">
        <v>10.01678178183235</v>
      </c>
    </row>
    <row r="240">
      <c r="A240" t="inlineStr">
        <is>
          <t>delft university of technology</t>
        </is>
      </c>
      <c r="B240" t="inlineStr">
        <is>
          <t>49</t>
        </is>
      </c>
      <c r="C240" t="inlineStr">
        <is>
          <t>47</t>
        </is>
      </c>
      <c r="D240" t="inlineStr">
        <is>
          <t>Netherlands</t>
        </is>
      </c>
      <c r="E240" t="inlineStr">
        <is>
          <t>Europe</t>
        </is>
      </c>
      <c r="F240" t="inlineStr">
        <is>
          <t>L</t>
        </is>
      </c>
      <c r="G240" t="inlineStr">
        <is>
          <t>CO</t>
        </is>
      </c>
      <c r="H240" t="inlineStr">
        <is>
          <t>VH</t>
        </is>
      </c>
      <c r="I240" t="inlineStr">
        <is>
          <t>A</t>
        </is>
      </c>
      <c r="J240" t="n">
        <v>74.40000000000001</v>
      </c>
      <c r="K240" t="inlineStr">
        <is>
          <t>82</t>
        </is>
      </c>
      <c r="L240" t="n">
        <v>83</v>
      </c>
      <c r="M240" t="inlineStr">
        <is>
          <t>66</t>
        </is>
      </c>
      <c r="N240" t="n">
        <v>39.4</v>
      </c>
      <c r="O240" t="inlineStr">
        <is>
          <t>396</t>
        </is>
      </c>
      <c r="P240" t="n">
        <v>79.7</v>
      </c>
      <c r="Q240" t="inlineStr">
        <is>
          <t>110</t>
        </is>
      </c>
      <c r="R240" t="n">
        <v>100</v>
      </c>
      <c r="S240" t="inlineStr">
        <is>
          <t>69</t>
        </is>
      </c>
      <c r="T240" t="n">
        <v>91.40000000000001</v>
      </c>
      <c r="U240" t="inlineStr">
        <is>
          <t>117</t>
        </is>
      </c>
      <c r="V240" t="n">
        <v>93.7</v>
      </c>
      <c r="W240" t="inlineStr">
        <is>
          <t>105</t>
        </is>
      </c>
      <c r="X240" t="n">
        <v>54.8</v>
      </c>
      <c r="Y240" t="inlineStr">
        <is>
          <t>227</t>
        </is>
      </c>
      <c r="Z240" t="n">
        <v>99.09999999999999</v>
      </c>
      <c r="AA240" t="inlineStr">
        <is>
          <t>14</t>
        </is>
      </c>
      <c r="AB240" t="n">
        <v>77</v>
      </c>
      <c r="AC240">
        <f>47</f>
        <v/>
      </c>
      <c r="AD240" t="inlineStr">
        <is>
          <t>61=</t>
        </is>
      </c>
      <c r="AE240" t="inlineStr">
        <is>
          <t>NL</t>
        </is>
      </c>
      <c r="AF240" t="inlineStr">
        <is>
          <t>Netherlands</t>
        </is>
      </c>
      <c r="AG240" t="inlineStr">
        <is>
          <t>L</t>
        </is>
      </c>
      <c r="AH240" t="inlineStr">
        <is>
          <t>CO</t>
        </is>
      </c>
      <c r="AI240" t="inlineStr">
        <is>
          <t>VH</t>
        </is>
      </c>
      <c r="AJ240" t="n">
        <v>5</v>
      </c>
      <c r="AK240" t="inlineStr">
        <is>
          <t>A</t>
        </is>
      </c>
      <c r="AL240" t="n">
        <v>73</v>
      </c>
      <c r="AM240" t="inlineStr">
        <is>
          <t>84</t>
        </is>
      </c>
      <c r="AN240" t="n">
        <v>79</v>
      </c>
      <c r="AO240" t="inlineStr">
        <is>
          <t>73</t>
        </is>
      </c>
      <c r="AP240" t="n">
        <v>36.9</v>
      </c>
      <c r="AQ240" t="inlineStr">
        <is>
          <t>428</t>
        </is>
      </c>
      <c r="AR240" t="n">
        <v>84.90000000000001</v>
      </c>
      <c r="AS240" t="inlineStr">
        <is>
          <t>95</t>
        </is>
      </c>
      <c r="AT240" t="n">
        <v>100</v>
      </c>
      <c r="AU240" t="inlineStr">
        <is>
          <t>66</t>
        </is>
      </c>
      <c r="AV240" t="n">
        <v>89.3</v>
      </c>
      <c r="AW240" t="inlineStr">
        <is>
          <t>121</t>
        </is>
      </c>
      <c r="AX240" t="n">
        <v>91.40000000000001</v>
      </c>
      <c r="AY240" t="inlineStr">
        <is>
          <t>72</t>
        </is>
      </c>
      <c r="AZ240" t="n">
        <v>42.1</v>
      </c>
      <c r="BA240" t="inlineStr">
        <is>
          <t>170</t>
        </is>
      </c>
      <c r="BB240" t="n">
        <v>98.40000000000001</v>
      </c>
      <c r="BC240" t="inlineStr">
        <is>
          <t>18=</t>
        </is>
      </c>
      <c r="BD240" t="inlineStr">
        <is>
          <t>76.2</t>
        </is>
      </c>
      <c r="BE240">
        <f>65</f>
        <v/>
      </c>
      <c r="BF240" t="inlineStr">
        <is>
          <t>Netherlands</t>
        </is>
      </c>
      <c r="BG240" t="n">
        <v>55</v>
      </c>
      <c r="BH240" t="inlineStr">
        <is>
          <t>84.0</t>
        </is>
      </c>
      <c r="BI240" t="n">
        <v>73.8</v>
      </c>
      <c r="BJ240" t="n">
        <v>61.5</v>
      </c>
      <c r="BK240" t="inlineStr">
        <is>
          <t>100.0</t>
        </is>
      </c>
      <c r="BL240" t="inlineStr">
        <is>
          <t>65.9</t>
        </is>
      </c>
      <c r="BM240" t="inlineStr">
        <is>
          <t>15,920</t>
        </is>
      </c>
      <c r="BN240" t="n">
        <v>19.4</v>
      </c>
      <c r="BO240" t="inlineStr">
        <is>
          <t>25%</t>
        </is>
      </c>
      <c r="BP240" t="inlineStr">
        <is>
          <t>26 : 74</t>
        </is>
      </c>
      <c r="BQ240" t="n">
        <v>2016</v>
      </c>
      <c r="BR240" t="inlineStr">
        <is>
          <t>201-300</t>
        </is>
      </c>
      <c r="BS240" t="inlineStr">
        <is>
          <t>9-10</t>
        </is>
      </c>
      <c r="BT240" t="inlineStr"/>
      <c r="BU240" t="n">
        <v>11.5</v>
      </c>
      <c r="BV240" t="n">
        <v>0</v>
      </c>
      <c r="BW240" t="n">
        <v>8.6</v>
      </c>
      <c r="BX240" t="n">
        <v>18.1</v>
      </c>
      <c r="BY240" t="n">
        <v>38.9</v>
      </c>
      <c r="BZ240" t="n">
        <v>21.7</v>
      </c>
      <c r="CA240" t="n">
        <v>2015</v>
      </c>
      <c r="CB240" t="inlineStr">
        <is>
          <t>QS+Times+Shanghai</t>
        </is>
      </c>
      <c r="CC240" t="n">
        <v>49</v>
      </c>
      <c r="CD240" t="n">
        <v>47</v>
      </c>
      <c r="CE240" t="n">
        <v>82</v>
      </c>
      <c r="CF240" t="n">
        <v>66</v>
      </c>
      <c r="CG240" t="n">
        <v>396</v>
      </c>
      <c r="CH240" t="n">
        <v>110</v>
      </c>
      <c r="CI240" t="n">
        <v>69</v>
      </c>
      <c r="CJ240" t="n">
        <v>117</v>
      </c>
      <c r="CK240" t="n">
        <v>105</v>
      </c>
      <c r="CL240" t="n">
        <v>227</v>
      </c>
      <c r="CM240" t="n">
        <v>14</v>
      </c>
      <c r="CN240" t="n">
        <v>47</v>
      </c>
      <c r="CO240" t="n">
        <v>61</v>
      </c>
      <c r="CP240" t="n">
        <v>84</v>
      </c>
      <c r="CQ240" t="n">
        <v>73</v>
      </c>
      <c r="CR240" t="n">
        <v>428</v>
      </c>
      <c r="CS240" t="n">
        <v>95</v>
      </c>
      <c r="CT240" t="n">
        <v>66</v>
      </c>
      <c r="CU240" t="n">
        <v>121</v>
      </c>
      <c r="CV240" t="n">
        <v>72</v>
      </c>
      <c r="CW240" t="n">
        <v>170</v>
      </c>
      <c r="CX240" t="n">
        <v>18</v>
      </c>
      <c r="CY240" t="n">
        <v>65</v>
      </c>
      <c r="CZ240" t="n">
        <v>250.5</v>
      </c>
      <c r="DA240" t="n">
        <v>9.5</v>
      </c>
      <c r="DB240" t="n">
        <v>77.54902119688006</v>
      </c>
      <c r="DC240" t="n">
        <v>51.43963226999239</v>
      </c>
      <c r="DD240" t="n">
        <v>19.4</v>
      </c>
      <c r="DE240" t="inlineStr">
        <is>
          <t>Times (raw ratio)</t>
        </is>
      </c>
      <c r="DF240" t="n">
        <v>25</v>
      </c>
      <c r="DG240" t="inlineStr">
        <is>
          <t>Times (raw %)</t>
        </is>
      </c>
      <c r="DH240" t="n">
        <v>73.7</v>
      </c>
      <c r="DI240" t="n">
        <v>25.59315453719887</v>
      </c>
    </row>
    <row r="241">
      <c r="A241" t="inlineStr">
        <is>
          <t>diponegoro university</t>
        </is>
      </c>
      <c r="B241" t="inlineStr">
        <is>
          <t>721-730</t>
        </is>
      </c>
      <c r="C241" t="inlineStr">
        <is>
          <t>791-800</t>
        </is>
      </c>
      <c r="D241" t="inlineStr">
        <is>
          <t>Indonesia</t>
        </is>
      </c>
      <c r="E241" t="inlineStr">
        <is>
          <t>Asia</t>
        </is>
      </c>
      <c r="F241" t="inlineStr">
        <is>
          <t>XL</t>
        </is>
      </c>
      <c r="G241" t="inlineStr">
        <is>
          <t>FC</t>
        </is>
      </c>
      <c r="H241" t="inlineStr">
        <is>
          <t>HI</t>
        </is>
      </c>
      <c r="I241" t="inlineStr">
        <is>
          <t>A</t>
        </is>
      </c>
      <c r="J241" t="n">
        <v>19.2</v>
      </c>
      <c r="K241" t="inlineStr">
        <is>
          <t>467</t>
        </is>
      </c>
      <c r="L241" t="n">
        <v>41.7</v>
      </c>
      <c r="M241" t="inlineStr">
        <is>
          <t>227</t>
        </is>
      </c>
      <c r="N241" t="n">
        <v>19.3</v>
      </c>
      <c r="O241" t="inlineStr">
        <is>
          <t>690</t>
        </is>
      </c>
      <c r="P241" t="n">
        <v>1.5</v>
      </c>
      <c r="Q241" t="inlineStr">
        <is>
          <t>701+</t>
        </is>
      </c>
      <c r="R241" t="n">
        <v>27.9</v>
      </c>
      <c r="S241" t="inlineStr">
        <is>
          <t>508</t>
        </is>
      </c>
      <c r="T241" t="n">
        <v>3</v>
      </c>
      <c r="U241" t="inlineStr">
        <is>
          <t>701+</t>
        </is>
      </c>
      <c r="V241" t="n">
        <v>27.4</v>
      </c>
      <c r="W241" t="inlineStr">
        <is>
          <t>701+</t>
        </is>
      </c>
      <c r="X241" t="n">
        <v>14.6</v>
      </c>
      <c r="Y241" t="inlineStr">
        <is>
          <t>673</t>
        </is>
      </c>
      <c r="Z241" t="n">
        <v>9.699999999999999</v>
      </c>
      <c r="AA241" t="inlineStr">
        <is>
          <t>676=</t>
        </is>
      </c>
      <c r="AB241" t="inlineStr"/>
      <c r="AC241" t="inlineStr">
        <is>
          <t>791-800</t>
        </is>
      </c>
      <c r="AD241" t="inlineStr">
        <is>
          <t>801-1000</t>
        </is>
      </c>
      <c r="AE241" t="inlineStr">
        <is>
          <t>ID</t>
        </is>
      </c>
      <c r="AF241" t="inlineStr">
        <is>
          <t>Indonesia</t>
        </is>
      </c>
      <c r="AG241" t="inlineStr">
        <is>
          <t>XL</t>
        </is>
      </c>
      <c r="AH241" t="inlineStr">
        <is>
          <t>FC</t>
        </is>
      </c>
      <c r="AI241" t="inlineStr">
        <is>
          <t>HI</t>
        </is>
      </c>
      <c r="AJ241" t="n">
        <v>4</v>
      </c>
      <c r="AK241" t="inlineStr">
        <is>
          <t>A</t>
        </is>
      </c>
      <c r="AL241" t="n">
        <v>17.2</v>
      </c>
      <c r="AM241" t="inlineStr">
        <is>
          <t>517</t>
        </is>
      </c>
      <c r="AN241" t="n">
        <v>33.9</v>
      </c>
      <c r="AO241" t="inlineStr">
        <is>
          <t>289</t>
        </is>
      </c>
      <c r="AP241" t="n">
        <v>15.7</v>
      </c>
      <c r="AQ241" t="inlineStr">
        <is>
          <t>701+</t>
        </is>
      </c>
      <c r="AR241" t="n">
        <v>1.4</v>
      </c>
      <c r="AS241" t="inlineStr">
        <is>
          <t>701+</t>
        </is>
      </c>
      <c r="AT241" t="n">
        <v>22.8</v>
      </c>
      <c r="AU241" t="inlineStr">
        <is>
          <t>566</t>
        </is>
      </c>
      <c r="AV241" t="n">
        <v>2.8</v>
      </c>
      <c r="AW241" t="inlineStr">
        <is>
          <t>701+</t>
        </is>
      </c>
      <c r="AX241" t="n">
        <v>1</v>
      </c>
      <c r="AY241" t="inlineStr">
        <is>
          <t>701+</t>
        </is>
      </c>
      <c r="AZ241" t="n">
        <v>15</v>
      </c>
      <c r="BA241" t="inlineStr">
        <is>
          <t>558</t>
        </is>
      </c>
      <c r="BB241" t="n">
        <v>13.1</v>
      </c>
      <c r="BC241" t="inlineStr">
        <is>
          <t>634</t>
        </is>
      </c>
      <c r="BD241" t="inlineStr">
        <is>
          <t>-</t>
        </is>
      </c>
      <c r="BE241" t="inlineStr"/>
      <c r="BF241" t="inlineStr">
        <is>
          <t>Not Reported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>
        <is>
          <t>QS</t>
        </is>
      </c>
      <c r="CC241" t="n">
        <v>725.5</v>
      </c>
      <c r="CD241" t="n">
        <v>795.5</v>
      </c>
      <c r="CE241" t="n">
        <v>467</v>
      </c>
      <c r="CF241" t="n">
        <v>227</v>
      </c>
      <c r="CG241" t="n">
        <v>690</v>
      </c>
      <c r="CH241" t="n">
        <v>701</v>
      </c>
      <c r="CI241" t="n">
        <v>508</v>
      </c>
      <c r="CJ241" t="n">
        <v>701</v>
      </c>
      <c r="CK241" t="n">
        <v>701</v>
      </c>
      <c r="CL241" t="n">
        <v>673</v>
      </c>
      <c r="CM241" t="n">
        <v>676</v>
      </c>
      <c r="CN241" t="n">
        <v>795.5</v>
      </c>
      <c r="CO241" t="n">
        <v>900.5</v>
      </c>
      <c r="CP241" t="n">
        <v>517</v>
      </c>
      <c r="CQ241" t="n">
        <v>289</v>
      </c>
      <c r="CR241" t="n">
        <v>701</v>
      </c>
      <c r="CS241" t="n">
        <v>701</v>
      </c>
      <c r="CT241" t="n">
        <v>566</v>
      </c>
      <c r="CU241" t="n">
        <v>701</v>
      </c>
      <c r="CV241" t="n">
        <v>701</v>
      </c>
      <c r="CW241" t="n">
        <v>558</v>
      </c>
      <c r="CX241" t="n">
        <v>634</v>
      </c>
      <c r="CY241" t="inlineStr"/>
      <c r="CZ241" t="inlineStr"/>
      <c r="DA241" t="inlineStr"/>
      <c r="DB241" t="n">
        <v>48.25000000000001</v>
      </c>
      <c r="DC241" t="n">
        <v>1.5</v>
      </c>
      <c r="DD241" t="inlineStr"/>
      <c r="DE241" t="inlineStr">
        <is>
          <t>QS (score, not ratio)</t>
        </is>
      </c>
      <c r="DF241" t="inlineStr"/>
      <c r="DG241" t="inlineStr">
        <is>
          <t>QS (score, not %)</t>
        </is>
      </c>
      <c r="DH241" t="n">
        <v>18.2</v>
      </c>
      <c r="DI241" t="inlineStr"/>
    </row>
    <row r="242">
      <c r="A242" t="inlineStr">
        <is>
          <t>dokuz eylül üniversitesi</t>
        </is>
      </c>
      <c r="B242" t="inlineStr">
        <is>
          <t>1201-1400</t>
        </is>
      </c>
      <c r="C242" t="inlineStr">
        <is>
          <t>1201-1400</t>
        </is>
      </c>
      <c r="D242" t="inlineStr">
        <is>
          <t>Turkey</t>
        </is>
      </c>
      <c r="E242" t="inlineStr">
        <is>
          <t>Asia</t>
        </is>
      </c>
      <c r="F242" t="inlineStr">
        <is>
          <t>XL</t>
        </is>
      </c>
      <c r="G242" t="inlineStr">
        <is>
          <t>FC</t>
        </is>
      </c>
      <c r="H242" t="inlineStr">
        <is>
          <t>HI</t>
        </is>
      </c>
      <c r="I242" t="inlineStr">
        <is>
          <t>A</t>
        </is>
      </c>
      <c r="J242" t="n">
        <v>6.8</v>
      </c>
      <c r="K242" t="inlineStr">
        <is>
          <t>601+</t>
        </is>
      </c>
      <c r="L242" t="n">
        <v>7.8</v>
      </c>
      <c r="M242" t="inlineStr">
        <is>
          <t>601+</t>
        </is>
      </c>
      <c r="N242" t="n">
        <v>3.5</v>
      </c>
      <c r="O242" t="inlineStr">
        <is>
          <t>701+</t>
        </is>
      </c>
      <c r="P242" t="n">
        <v>2.1</v>
      </c>
      <c r="Q242" t="inlineStr">
        <is>
          <t>701+</t>
        </is>
      </c>
      <c r="R242" t="n">
        <v>2.5</v>
      </c>
      <c r="S242" t="inlineStr">
        <is>
          <t>701+</t>
        </is>
      </c>
      <c r="T242" t="n">
        <v>10.7</v>
      </c>
      <c r="U242" t="inlineStr">
        <is>
          <t>701+</t>
        </is>
      </c>
      <c r="V242" t="n">
        <v>34.7</v>
      </c>
      <c r="W242" t="inlineStr">
        <is>
          <t>701+</t>
        </is>
      </c>
      <c r="X242" t="n">
        <v>6</v>
      </c>
      <c r="Y242" t="inlineStr">
        <is>
          <t>701+</t>
        </is>
      </c>
      <c r="Z242" t="n">
        <v>18.8</v>
      </c>
      <c r="AA242" t="inlineStr">
        <is>
          <t>548</t>
        </is>
      </c>
      <c r="AB242" t="inlineStr"/>
      <c r="AC242" t="inlineStr"/>
      <c r="AD242" t="inlineStr"/>
      <c r="AE242" t="inlineStr">
        <is>
          <t>Not Reported</t>
        </is>
      </c>
      <c r="AF242" t="inlineStr">
        <is>
          <t>Not Reported</t>
        </is>
      </c>
      <c r="AG242" t="inlineStr">
        <is>
          <t>Not Reported</t>
        </is>
      </c>
      <c r="AH242" t="inlineStr">
        <is>
          <t>Not Reported</t>
        </is>
      </c>
      <c r="AI242" t="inlineStr"/>
      <c r="AJ242" t="inlineStr"/>
      <c r="AK242" t="inlineStr">
        <is>
          <t>Not Reported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>
        <is>
          <t>Not Reported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>
        <is>
          <t>QS</t>
        </is>
      </c>
      <c r="CC242" t="n">
        <v>1300.5</v>
      </c>
      <c r="CD242" t="n">
        <v>1300.5</v>
      </c>
      <c r="CE242" t="n">
        <v>601</v>
      </c>
      <c r="CF242" t="n">
        <v>601</v>
      </c>
      <c r="CG242" t="n">
        <v>701</v>
      </c>
      <c r="CH242" t="n">
        <v>701</v>
      </c>
      <c r="CI242" t="n">
        <v>701</v>
      </c>
      <c r="CJ242" t="n">
        <v>701</v>
      </c>
      <c r="CK242" t="n">
        <v>701</v>
      </c>
      <c r="CL242" t="n">
        <v>701</v>
      </c>
      <c r="CM242" t="n">
        <v>548</v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n">
        <v>7.178571428571416</v>
      </c>
      <c r="DC242" t="n">
        <v>2.1</v>
      </c>
      <c r="DD242" t="inlineStr"/>
      <c r="DE242" t="inlineStr">
        <is>
          <t>QS (score, not ratio)</t>
        </is>
      </c>
      <c r="DF242" t="inlineStr"/>
      <c r="DG242" t="inlineStr">
        <is>
          <t>QS (score, not %)</t>
        </is>
      </c>
      <c r="DH242" t="n">
        <v>6.8</v>
      </c>
      <c r="DI242" t="inlineStr"/>
    </row>
    <row r="243">
      <c r="A243" t="inlineStr">
        <is>
          <t>don state technical university</t>
        </is>
      </c>
      <c r="B243" t="inlineStr">
        <is>
          <t>1401+</t>
        </is>
      </c>
      <c r="C243" t="inlineStr">
        <is>
          <t>1201-1400</t>
        </is>
      </c>
      <c r="D243" t="inlineStr">
        <is>
          <t>Russia</t>
        </is>
      </c>
      <c r="E243" t="inlineStr">
        <is>
          <t>Europe</t>
        </is>
      </c>
      <c r="F243" t="inlineStr">
        <is>
          <t>L</t>
        </is>
      </c>
      <c r="G243" t="inlineStr">
        <is>
          <t>CO</t>
        </is>
      </c>
      <c r="H243" t="inlineStr">
        <is>
          <t>VH</t>
        </is>
      </c>
      <c r="I243" t="inlineStr">
        <is>
          <t>A</t>
        </is>
      </c>
      <c r="J243" t="n">
        <v>3.5</v>
      </c>
      <c r="K243" t="inlineStr">
        <is>
          <t>601+</t>
        </is>
      </c>
      <c r="L243" t="n">
        <v>3.5</v>
      </c>
      <c r="M243" t="inlineStr">
        <is>
          <t>601+</t>
        </is>
      </c>
      <c r="N243" t="n">
        <v>12.8</v>
      </c>
      <c r="O243" t="inlineStr">
        <is>
          <t>701+</t>
        </is>
      </c>
      <c r="P243" t="n">
        <v>1.4</v>
      </c>
      <c r="Q243" t="inlineStr">
        <is>
          <t>701+</t>
        </is>
      </c>
      <c r="R243" t="n">
        <v>1.6</v>
      </c>
      <c r="S243" t="inlineStr">
        <is>
          <t>701+</t>
        </is>
      </c>
      <c r="T243" t="n">
        <v>14.9</v>
      </c>
      <c r="U243" t="inlineStr">
        <is>
          <t>626</t>
        </is>
      </c>
      <c r="V243" t="n">
        <v>11.4</v>
      </c>
      <c r="W243" t="inlineStr">
        <is>
          <t>701+</t>
        </is>
      </c>
      <c r="X243" t="n">
        <v>1.9</v>
      </c>
      <c r="Y243" t="inlineStr">
        <is>
          <t>701+</t>
        </is>
      </c>
      <c r="Z243" t="n">
        <v>1</v>
      </c>
      <c r="AA243" t="inlineStr">
        <is>
          <t>701+</t>
        </is>
      </c>
      <c r="AB243" t="inlineStr"/>
      <c r="AC243" t="inlineStr">
        <is>
          <t>1201-1400</t>
        </is>
      </c>
      <c r="AD243" t="inlineStr">
        <is>
          <t>1201-1400</t>
        </is>
      </c>
      <c r="AE243" t="inlineStr">
        <is>
          <t>RU</t>
        </is>
      </c>
      <c r="AF243" t="inlineStr">
        <is>
          <t>Russia</t>
        </is>
      </c>
      <c r="AG243" t="inlineStr">
        <is>
          <t>L</t>
        </is>
      </c>
      <c r="AH243" t="inlineStr">
        <is>
          <t>CO</t>
        </is>
      </c>
      <c r="AI243" t="inlineStr">
        <is>
          <t>HI</t>
        </is>
      </c>
      <c r="AJ243" t="n">
        <v>4</v>
      </c>
      <c r="AK243" t="inlineStr">
        <is>
          <t>A</t>
        </is>
      </c>
      <c r="AL243" t="n">
        <v>4.2</v>
      </c>
      <c r="AM243" t="inlineStr">
        <is>
          <t>601+</t>
        </is>
      </c>
      <c r="AN243" t="n">
        <v>3.1</v>
      </c>
      <c r="AO243" t="inlineStr">
        <is>
          <t>601+</t>
        </is>
      </c>
      <c r="AP243" t="n">
        <v>13.3</v>
      </c>
      <c r="AQ243" t="inlineStr">
        <is>
          <t>701+</t>
        </is>
      </c>
      <c r="AR243" t="n">
        <v>1.4</v>
      </c>
      <c r="AS243" t="inlineStr">
        <is>
          <t>701+</t>
        </is>
      </c>
      <c r="AT243" t="n">
        <v>1.6</v>
      </c>
      <c r="AU243" t="inlineStr">
        <is>
          <t>701+</t>
        </is>
      </c>
      <c r="AV243" t="n">
        <v>14.8</v>
      </c>
      <c r="AW243" t="inlineStr">
        <is>
          <t>624</t>
        </is>
      </c>
      <c r="AX243" t="n">
        <v>1</v>
      </c>
      <c r="AY243" t="inlineStr">
        <is>
          <t>701+</t>
        </is>
      </c>
      <c r="AZ243" t="n">
        <v>7.2</v>
      </c>
      <c r="BA243" t="inlineStr">
        <is>
          <t>701+</t>
        </is>
      </c>
      <c r="BB243" t="n">
        <v>1.3</v>
      </c>
      <c r="BC243" t="inlineStr">
        <is>
          <t>701+</t>
        </is>
      </c>
      <c r="BD243" t="inlineStr">
        <is>
          <t>-</t>
        </is>
      </c>
      <c r="BE243" t="inlineStr"/>
      <c r="BF243" t="inlineStr">
        <is>
          <t>Not Reported</t>
        </is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>
        <is>
          <t>QS</t>
        </is>
      </c>
      <c r="CC243" t="n">
        <v>1401</v>
      </c>
      <c r="CD243" t="n">
        <v>1300.5</v>
      </c>
      <c r="CE243" t="n">
        <v>601</v>
      </c>
      <c r="CF243" t="n">
        <v>601</v>
      </c>
      <c r="CG243" t="n">
        <v>701</v>
      </c>
      <c r="CH243" t="n">
        <v>701</v>
      </c>
      <c r="CI243" t="n">
        <v>701</v>
      </c>
      <c r="CJ243" t="n">
        <v>626</v>
      </c>
      <c r="CK243" t="n">
        <v>701</v>
      </c>
      <c r="CL243" t="n">
        <v>701</v>
      </c>
      <c r="CM243" t="n">
        <v>701</v>
      </c>
      <c r="CN243" t="n">
        <v>1300.5</v>
      </c>
      <c r="CO243" t="n">
        <v>1300.5</v>
      </c>
      <c r="CP243" t="n">
        <v>601</v>
      </c>
      <c r="CQ243" t="n">
        <v>601</v>
      </c>
      <c r="CR243" t="n">
        <v>701</v>
      </c>
      <c r="CS243" t="n">
        <v>701</v>
      </c>
      <c r="CT243" t="n">
        <v>701</v>
      </c>
      <c r="CU243" t="n">
        <v>624</v>
      </c>
      <c r="CV243" t="n">
        <v>701</v>
      </c>
      <c r="CW243" t="n">
        <v>701</v>
      </c>
      <c r="CX243" t="n">
        <v>701</v>
      </c>
      <c r="CY243" t="inlineStr"/>
      <c r="CZ243" t="inlineStr"/>
      <c r="DA243" t="inlineStr"/>
      <c r="DB243" t="n">
        <v>0</v>
      </c>
      <c r="DC243" t="n">
        <v>1.4</v>
      </c>
      <c r="DD243" t="inlineStr"/>
      <c r="DE243" t="inlineStr">
        <is>
          <t>QS (score, not ratio)</t>
        </is>
      </c>
      <c r="DF243" t="inlineStr"/>
      <c r="DG243" t="inlineStr">
        <is>
          <t>QS (score, not %)</t>
        </is>
      </c>
      <c r="DH243" t="n">
        <v>3.85</v>
      </c>
      <c r="DI243" t="inlineStr"/>
    </row>
    <row r="244">
      <c r="A244" t="inlineStr">
        <is>
          <t>dongguk university</t>
        </is>
      </c>
      <c r="B244" t="inlineStr">
        <is>
          <t>701-710</t>
        </is>
      </c>
      <c r="C244" t="inlineStr">
        <is>
          <t>671-680</t>
        </is>
      </c>
      <c r="D244" t="inlineStr">
        <is>
          <t>South Korea</t>
        </is>
      </c>
      <c r="E244" t="inlineStr">
        <is>
          <t>Asia</t>
        </is>
      </c>
      <c r="F244" t="inlineStr">
        <is>
          <t>L</t>
        </is>
      </c>
      <c r="G244" t="inlineStr">
        <is>
          <t>FC</t>
        </is>
      </c>
      <c r="H244" t="inlineStr">
        <is>
          <t>HI</t>
        </is>
      </c>
      <c r="I244" t="inlineStr">
        <is>
          <t>B</t>
        </is>
      </c>
      <c r="J244" t="n">
        <v>7.9</v>
      </c>
      <c r="K244" t="inlineStr">
        <is>
          <t>601+</t>
        </is>
      </c>
      <c r="L244" t="n">
        <v>10.5</v>
      </c>
      <c r="M244" t="inlineStr">
        <is>
          <t>601+</t>
        </is>
      </c>
      <c r="N244" t="n">
        <v>83.59999999999999</v>
      </c>
      <c r="O244" t="inlineStr">
        <is>
          <t>116</t>
        </is>
      </c>
      <c r="P244" t="n">
        <v>9.699999999999999</v>
      </c>
      <c r="Q244" t="inlineStr">
        <is>
          <t>701+</t>
        </is>
      </c>
      <c r="R244" t="n">
        <v>9</v>
      </c>
      <c r="S244" t="inlineStr">
        <is>
          <t>701+</t>
        </is>
      </c>
      <c r="T244" t="n">
        <v>23.8</v>
      </c>
      <c r="U244" t="inlineStr">
        <is>
          <t>496</t>
        </is>
      </c>
      <c r="V244" t="n">
        <v>36.5</v>
      </c>
      <c r="W244" t="inlineStr">
        <is>
          <t>701+</t>
        </is>
      </c>
      <c r="X244" t="n">
        <v>4.8</v>
      </c>
      <c r="Y244" t="inlineStr">
        <is>
          <t>701+</t>
        </is>
      </c>
      <c r="Z244" t="n">
        <v>20.8</v>
      </c>
      <c r="AA244" t="inlineStr">
        <is>
          <t>527=</t>
        </is>
      </c>
      <c r="AB244" t="inlineStr"/>
      <c r="AC244" t="inlineStr">
        <is>
          <t>671-680</t>
        </is>
      </c>
      <c r="AD244" t="inlineStr">
        <is>
          <t>481=</t>
        </is>
      </c>
      <c r="AE244" t="inlineStr">
        <is>
          <t>KR</t>
        </is>
      </c>
      <c r="AF244" t="inlineStr">
        <is>
          <t>South Korea</t>
        </is>
      </c>
      <c r="AG244" t="inlineStr">
        <is>
          <t>L</t>
        </is>
      </c>
      <c r="AH244" t="inlineStr">
        <is>
          <t>FC</t>
        </is>
      </c>
      <c r="AI244" t="inlineStr">
        <is>
          <t>HI</t>
        </is>
      </c>
      <c r="AJ244" t="n">
        <v>4</v>
      </c>
      <c r="AK244" t="inlineStr">
        <is>
          <t>B</t>
        </is>
      </c>
      <c r="AL244" t="n">
        <v>10.4</v>
      </c>
      <c r="AM244" t="inlineStr">
        <is>
          <t>601+</t>
        </is>
      </c>
      <c r="AN244" t="n">
        <v>11.5</v>
      </c>
      <c r="AO244" t="inlineStr">
        <is>
          <t>601+</t>
        </is>
      </c>
      <c r="AP244" t="n">
        <v>88.5</v>
      </c>
      <c r="AQ244" t="inlineStr">
        <is>
          <t>90</t>
        </is>
      </c>
      <c r="AR244" t="n">
        <v>8.5</v>
      </c>
      <c r="AS244" t="inlineStr">
        <is>
          <t>701+</t>
        </is>
      </c>
      <c r="AT244" t="n">
        <v>8.5</v>
      </c>
      <c r="AU244" t="inlineStr">
        <is>
          <t>701+</t>
        </is>
      </c>
      <c r="AV244" t="n">
        <v>23.4</v>
      </c>
      <c r="AW244" t="inlineStr">
        <is>
          <t>495</t>
        </is>
      </c>
      <c r="AX244" t="n">
        <v>2.8</v>
      </c>
      <c r="AY244" t="inlineStr">
        <is>
          <t>701+</t>
        </is>
      </c>
      <c r="AZ244" t="n">
        <v>4.9</v>
      </c>
      <c r="BA244" t="inlineStr">
        <is>
          <t>701+</t>
        </is>
      </c>
      <c r="BB244" t="n">
        <v>1.6</v>
      </c>
      <c r="BC244" t="inlineStr">
        <is>
          <t>701+</t>
        </is>
      </c>
      <c r="BD244" t="inlineStr">
        <is>
          <t>-</t>
        </is>
      </c>
      <c r="BE244" t="inlineStr"/>
      <c r="BF244" t="inlineStr">
        <is>
          <t>Not Reported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>
        <is>
          <t>QS</t>
        </is>
      </c>
      <c r="CC244" t="n">
        <v>705.5</v>
      </c>
      <c r="CD244" t="n">
        <v>675.5</v>
      </c>
      <c r="CE244" t="n">
        <v>601</v>
      </c>
      <c r="CF244" t="n">
        <v>601</v>
      </c>
      <c r="CG244" t="n">
        <v>116</v>
      </c>
      <c r="CH244" t="n">
        <v>701</v>
      </c>
      <c r="CI244" t="n">
        <v>701</v>
      </c>
      <c r="CJ244" t="n">
        <v>496</v>
      </c>
      <c r="CK244" t="n">
        <v>701</v>
      </c>
      <c r="CL244" t="n">
        <v>701</v>
      </c>
      <c r="CM244" t="n">
        <v>527</v>
      </c>
      <c r="CN244" t="n">
        <v>675.5</v>
      </c>
      <c r="CO244" t="n">
        <v>481</v>
      </c>
      <c r="CP244" t="n">
        <v>601</v>
      </c>
      <c r="CQ244" t="n">
        <v>601</v>
      </c>
      <c r="CR244" t="n">
        <v>90</v>
      </c>
      <c r="CS244" t="n">
        <v>701</v>
      </c>
      <c r="CT244" t="n">
        <v>701</v>
      </c>
      <c r="CU244" t="n">
        <v>495</v>
      </c>
      <c r="CV244" t="n">
        <v>701</v>
      </c>
      <c r="CW244" t="n">
        <v>701</v>
      </c>
      <c r="CX244" t="n">
        <v>701</v>
      </c>
      <c r="CY244" t="inlineStr"/>
      <c r="CZ244" t="inlineStr"/>
      <c r="DA244" t="inlineStr"/>
      <c r="DB244" t="n">
        <v>49.67857142857143</v>
      </c>
      <c r="DC244" t="n">
        <v>9.699999999999999</v>
      </c>
      <c r="DD244" t="inlineStr"/>
      <c r="DE244" t="inlineStr">
        <is>
          <t>QS (score, not ratio)</t>
        </is>
      </c>
      <c r="DF244" t="inlineStr"/>
      <c r="DG244" t="inlineStr">
        <is>
          <t>QS (score, not %)</t>
        </is>
      </c>
      <c r="DH244" t="n">
        <v>9.15</v>
      </c>
      <c r="DI244" t="inlineStr"/>
    </row>
    <row r="245">
      <c r="A245" t="inlineStr">
        <is>
          <t>donghua university</t>
        </is>
      </c>
      <c r="B245" t="inlineStr">
        <is>
          <t>851-900</t>
        </is>
      </c>
      <c r="C245" t="inlineStr">
        <is>
          <t>901-950</t>
        </is>
      </c>
      <c r="D245" t="inlineStr">
        <is>
          <t>China (Mainland)</t>
        </is>
      </c>
      <c r="E245" t="inlineStr">
        <is>
          <t>Asia</t>
        </is>
      </c>
      <c r="F245" t="inlineStr">
        <is>
          <t>L</t>
        </is>
      </c>
      <c r="G245" t="inlineStr">
        <is>
          <t>FO</t>
        </is>
      </c>
      <c r="H245" t="inlineStr">
        <is>
          <t>VH</t>
        </is>
      </c>
      <c r="I245" t="inlineStr">
        <is>
          <t>A</t>
        </is>
      </c>
      <c r="J245" t="n">
        <v>3.8</v>
      </c>
      <c r="K245" t="inlineStr">
        <is>
          <t>601+</t>
        </is>
      </c>
      <c r="L245" t="n">
        <v>1.6</v>
      </c>
      <c r="M245" t="inlineStr">
        <is>
          <t>601+</t>
        </is>
      </c>
      <c r="N245" t="n">
        <v>25.5</v>
      </c>
      <c r="O245" t="inlineStr">
        <is>
          <t>582</t>
        </is>
      </c>
      <c r="P245" t="n">
        <v>47.3</v>
      </c>
      <c r="Q245" t="inlineStr">
        <is>
          <t>286</t>
        </is>
      </c>
      <c r="R245" t="n">
        <v>2.2</v>
      </c>
      <c r="S245" t="inlineStr">
        <is>
          <t>701+</t>
        </is>
      </c>
      <c r="T245" t="n">
        <v>3.1</v>
      </c>
      <c r="U245" t="inlineStr">
        <is>
          <t>701+</t>
        </is>
      </c>
      <c r="V245" t="n">
        <v>31.1</v>
      </c>
      <c r="W245" t="inlineStr">
        <is>
          <t>701+</t>
        </is>
      </c>
      <c r="X245" t="n">
        <v>3.7</v>
      </c>
      <c r="Y245" t="inlineStr">
        <is>
          <t>701+</t>
        </is>
      </c>
      <c r="Z245" t="n">
        <v>1.1</v>
      </c>
      <c r="AA245" t="inlineStr">
        <is>
          <t>701+</t>
        </is>
      </c>
      <c r="AB245" t="inlineStr"/>
      <c r="AC245" t="inlineStr">
        <is>
          <t>901-950</t>
        </is>
      </c>
      <c r="AD245" t="inlineStr">
        <is>
          <t>801-1000</t>
        </is>
      </c>
      <c r="AE245" t="inlineStr">
        <is>
          <t>CN</t>
        </is>
      </c>
      <c r="AF245" t="inlineStr">
        <is>
          <t>China (Mainland)</t>
        </is>
      </c>
      <c r="AG245" t="inlineStr">
        <is>
          <t>L</t>
        </is>
      </c>
      <c r="AH245" t="inlineStr">
        <is>
          <t>FO</t>
        </is>
      </c>
      <c r="AI245" t="inlineStr">
        <is>
          <t>VH</t>
        </is>
      </c>
      <c r="AJ245" t="n">
        <v>3</v>
      </c>
      <c r="AK245" t="inlineStr">
        <is>
          <t>A</t>
        </is>
      </c>
      <c r="AL245" t="n">
        <v>4</v>
      </c>
      <c r="AM245" t="inlineStr">
        <is>
          <t>601+</t>
        </is>
      </c>
      <c r="AN245" t="n">
        <v>1.5</v>
      </c>
      <c r="AO245" t="inlineStr">
        <is>
          <t>601+</t>
        </is>
      </c>
      <c r="AP245" t="n">
        <v>26.9</v>
      </c>
      <c r="AQ245" t="inlineStr">
        <is>
          <t>562</t>
        </is>
      </c>
      <c r="AR245" t="n">
        <v>37.9</v>
      </c>
      <c r="AS245" t="inlineStr">
        <is>
          <t>370</t>
        </is>
      </c>
      <c r="AT245" t="n">
        <v>2.3</v>
      </c>
      <c r="AU245" t="inlineStr">
        <is>
          <t>701+</t>
        </is>
      </c>
      <c r="AV245" t="n">
        <v>3.4</v>
      </c>
      <c r="AW245" t="inlineStr">
        <is>
          <t>701+</t>
        </is>
      </c>
      <c r="AX245" t="n">
        <v>1.9</v>
      </c>
      <c r="AY245" t="inlineStr">
        <is>
          <t>701+</t>
        </is>
      </c>
      <c r="AZ245" t="n">
        <v>6.2</v>
      </c>
      <c r="BA245" t="inlineStr">
        <is>
          <t>701+</t>
        </is>
      </c>
      <c r="BB245" t="n">
        <v>1.3</v>
      </c>
      <c r="BC245" t="inlineStr">
        <is>
          <t>701+</t>
        </is>
      </c>
      <c r="BD245" t="inlineStr">
        <is>
          <t>-</t>
        </is>
      </c>
      <c r="BE245" t="inlineStr"/>
      <c r="BF245" t="inlineStr">
        <is>
          <t>Not Reported</t>
        </is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>
        <is>
          <t>QS</t>
        </is>
      </c>
      <c r="CC245" t="n">
        <v>875.5</v>
      </c>
      <c r="CD245" t="n">
        <v>925.5</v>
      </c>
      <c r="CE245" t="n">
        <v>601</v>
      </c>
      <c r="CF245" t="n">
        <v>601</v>
      </c>
      <c r="CG245" t="n">
        <v>582</v>
      </c>
      <c r="CH245" t="n">
        <v>286</v>
      </c>
      <c r="CI245" t="n">
        <v>701</v>
      </c>
      <c r="CJ245" t="n">
        <v>701</v>
      </c>
      <c r="CK245" t="n">
        <v>701</v>
      </c>
      <c r="CL245" t="n">
        <v>701</v>
      </c>
      <c r="CM245" t="n">
        <v>701</v>
      </c>
      <c r="CN245" t="n">
        <v>925.5</v>
      </c>
      <c r="CO245" t="n">
        <v>900.5</v>
      </c>
      <c r="CP245" t="n">
        <v>601</v>
      </c>
      <c r="CQ245" t="n">
        <v>601</v>
      </c>
      <c r="CR245" t="n">
        <v>562</v>
      </c>
      <c r="CS245" t="n">
        <v>370</v>
      </c>
      <c r="CT245" t="n">
        <v>701</v>
      </c>
      <c r="CU245" t="n">
        <v>701</v>
      </c>
      <c r="CV245" t="n">
        <v>701</v>
      </c>
      <c r="CW245" t="n">
        <v>701</v>
      </c>
      <c r="CX245" t="n">
        <v>701</v>
      </c>
      <c r="CY245" t="inlineStr"/>
      <c r="CZ245" t="inlineStr"/>
      <c r="DA245" t="inlineStr"/>
      <c r="DB245" t="n">
        <v>37.53571428571428</v>
      </c>
      <c r="DC245" t="n">
        <v>47.3</v>
      </c>
      <c r="DD245" t="inlineStr"/>
      <c r="DE245" t="inlineStr">
        <is>
          <t>QS (score, not ratio)</t>
        </is>
      </c>
      <c r="DF245" t="inlineStr"/>
      <c r="DG245" t="inlineStr">
        <is>
          <t>QS (score, not %)</t>
        </is>
      </c>
      <c r="DH245" t="n">
        <v>3.9</v>
      </c>
      <c r="DI245" t="inlineStr"/>
    </row>
    <row r="246">
      <c r="A246" t="inlineStr">
        <is>
          <t>doshisha university</t>
        </is>
      </c>
      <c r="B246" t="inlineStr">
        <is>
          <t>1201-1400</t>
        </is>
      </c>
      <c r="C246" t="inlineStr">
        <is>
          <t>1001-1200</t>
        </is>
      </c>
      <c r="D246" t="inlineStr">
        <is>
          <t>Japan</t>
        </is>
      </c>
      <c r="E246" t="inlineStr">
        <is>
          <t>Asia</t>
        </is>
      </c>
      <c r="F246" t="inlineStr">
        <is>
          <t>L</t>
        </is>
      </c>
      <c r="G246" t="inlineStr">
        <is>
          <t>CO</t>
        </is>
      </c>
      <c r="H246" t="inlineStr">
        <is>
          <t>HI</t>
        </is>
      </c>
      <c r="I246" t="inlineStr">
        <is>
          <t>B</t>
        </is>
      </c>
      <c r="J246" t="n">
        <v>8.6</v>
      </c>
      <c r="K246" t="inlineStr">
        <is>
          <t>601+</t>
        </is>
      </c>
      <c r="L246" t="n">
        <v>11.4</v>
      </c>
      <c r="M246" t="inlineStr">
        <is>
          <t>601+</t>
        </is>
      </c>
      <c r="N246" t="n">
        <v>5.2</v>
      </c>
      <c r="O246" t="inlineStr">
        <is>
          <t>701+</t>
        </is>
      </c>
      <c r="P246" t="n">
        <v>1.8</v>
      </c>
      <c r="Q246" t="inlineStr">
        <is>
          <t>701+</t>
        </is>
      </c>
      <c r="R246" t="n">
        <v>17.6</v>
      </c>
      <c r="S246" t="inlineStr">
        <is>
          <t>631</t>
        </is>
      </c>
      <c r="T246" t="n">
        <v>3.7</v>
      </c>
      <c r="U246" t="inlineStr">
        <is>
          <t>701+</t>
        </is>
      </c>
      <c r="V246" t="n">
        <v>18.7</v>
      </c>
      <c r="W246" t="inlineStr">
        <is>
          <t>701+</t>
        </is>
      </c>
      <c r="X246" t="n">
        <v>19.1</v>
      </c>
      <c r="Y246" t="inlineStr">
        <is>
          <t>576</t>
        </is>
      </c>
      <c r="Z246" t="n">
        <v>1</v>
      </c>
      <c r="AA246" t="inlineStr">
        <is>
          <t>701+</t>
        </is>
      </c>
      <c r="AB246" t="inlineStr"/>
      <c r="AC246" t="inlineStr">
        <is>
          <t>1001-1200</t>
        </is>
      </c>
      <c r="AD246" t="inlineStr">
        <is>
          <t>1001-1200</t>
        </is>
      </c>
      <c r="AE246" t="inlineStr">
        <is>
          <t>JP</t>
        </is>
      </c>
      <c r="AF246" t="inlineStr">
        <is>
          <t>Japan</t>
        </is>
      </c>
      <c r="AG246" t="inlineStr">
        <is>
          <t>L</t>
        </is>
      </c>
      <c r="AH246" t="inlineStr">
        <is>
          <t>CO</t>
        </is>
      </c>
      <c r="AI246" t="inlineStr">
        <is>
          <t>HI</t>
        </is>
      </c>
      <c r="AJ246" t="n">
        <v>5</v>
      </c>
      <c r="AK246" t="inlineStr">
        <is>
          <t>B</t>
        </is>
      </c>
      <c r="AL246" t="n">
        <v>9</v>
      </c>
      <c r="AM246" t="inlineStr">
        <is>
          <t>601+</t>
        </is>
      </c>
      <c r="AN246" t="n">
        <v>13.7</v>
      </c>
      <c r="AO246" t="inlineStr">
        <is>
          <t>592</t>
        </is>
      </c>
      <c r="AP246" t="n">
        <v>5.3</v>
      </c>
      <c r="AQ246" t="inlineStr">
        <is>
          <t>701+</t>
        </is>
      </c>
      <c r="AR246" t="n">
        <v>2.1</v>
      </c>
      <c r="AS246" t="inlineStr">
        <is>
          <t>701+</t>
        </is>
      </c>
      <c r="AT246" t="n">
        <v>18.6</v>
      </c>
      <c r="AU246" t="inlineStr">
        <is>
          <t>606</t>
        </is>
      </c>
      <c r="AV246" t="n">
        <v>4</v>
      </c>
      <c r="AW246" t="inlineStr">
        <is>
          <t>701+</t>
        </is>
      </c>
      <c r="AX246" t="n">
        <v>1.1</v>
      </c>
      <c r="AY246" t="inlineStr">
        <is>
          <t>701+</t>
        </is>
      </c>
      <c r="AZ246" t="n">
        <v>15.9</v>
      </c>
      <c r="BA246" t="inlineStr">
        <is>
          <t>527</t>
        </is>
      </c>
      <c r="BB246" t="n">
        <v>1</v>
      </c>
      <c r="BC246" t="inlineStr">
        <is>
          <t>701+</t>
        </is>
      </c>
      <c r="BD246" t="inlineStr">
        <is>
          <t>-</t>
        </is>
      </c>
      <c r="BE246" t="inlineStr"/>
      <c r="BF246" t="inlineStr">
        <is>
          <t>Not Reported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>
        <is>
          <t>QS</t>
        </is>
      </c>
      <c r="CC246" t="n">
        <v>1300.5</v>
      </c>
      <c r="CD246" t="n">
        <v>1100.5</v>
      </c>
      <c r="CE246" t="n">
        <v>601</v>
      </c>
      <c r="CF246" t="n">
        <v>601</v>
      </c>
      <c r="CG246" t="n">
        <v>701</v>
      </c>
      <c r="CH246" t="n">
        <v>701</v>
      </c>
      <c r="CI246" t="n">
        <v>631</v>
      </c>
      <c r="CJ246" t="n">
        <v>701</v>
      </c>
      <c r="CK246" t="n">
        <v>701</v>
      </c>
      <c r="CL246" t="n">
        <v>576</v>
      </c>
      <c r="CM246" t="n">
        <v>701</v>
      </c>
      <c r="CN246" t="n">
        <v>1100.5</v>
      </c>
      <c r="CO246" t="n">
        <v>1100.5</v>
      </c>
      <c r="CP246" t="n">
        <v>601</v>
      </c>
      <c r="CQ246" t="n">
        <v>592</v>
      </c>
      <c r="CR246" t="n">
        <v>701</v>
      </c>
      <c r="CS246" t="n">
        <v>701</v>
      </c>
      <c r="CT246" t="n">
        <v>606</v>
      </c>
      <c r="CU246" t="n">
        <v>701</v>
      </c>
      <c r="CV246" t="n">
        <v>701</v>
      </c>
      <c r="CW246" t="n">
        <v>527</v>
      </c>
      <c r="CX246" t="n">
        <v>701</v>
      </c>
      <c r="CY246" t="inlineStr"/>
      <c r="CZ246" t="inlineStr"/>
      <c r="DA246" t="inlineStr"/>
      <c r="DB246" t="n">
        <v>7.178571428571416</v>
      </c>
      <c r="DC246" t="n">
        <v>1.8</v>
      </c>
      <c r="DD246" t="inlineStr"/>
      <c r="DE246" t="inlineStr">
        <is>
          <t>QS (score, not ratio)</t>
        </is>
      </c>
      <c r="DF246" t="inlineStr"/>
      <c r="DG246" t="inlineStr">
        <is>
          <t>QS (score, not %)</t>
        </is>
      </c>
      <c r="DH246" t="n">
        <v>8.800000000000001</v>
      </c>
      <c r="DI246" t="inlineStr"/>
    </row>
    <row r="247">
      <c r="A247" t="inlineStr">
        <is>
          <t>dresden university of technology</t>
        </is>
      </c>
      <c r="B247" t="inlineStr"/>
      <c r="C247" t="inlineStr"/>
      <c r="D247" t="inlineStr">
        <is>
          <t>Not Reported</t>
        </is>
      </c>
      <c r="E247" t="inlineStr">
        <is>
          <t>Not Reported</t>
        </is>
      </c>
      <c r="F247" t="inlineStr">
        <is>
          <t>Not Reported</t>
        </is>
      </c>
      <c r="G247" t="inlineStr">
        <is>
          <t>Not Reported</t>
        </is>
      </c>
      <c r="H247" t="inlineStr"/>
      <c r="I247" t="inlineStr">
        <is>
          <t>Not Reported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Not Reported</t>
        </is>
      </c>
      <c r="AF247" t="inlineStr">
        <is>
          <t>Not Reported</t>
        </is>
      </c>
      <c r="AG247" t="inlineStr">
        <is>
          <t>Not Reported</t>
        </is>
      </c>
      <c r="AH247" t="inlineStr">
        <is>
          <t>Not Reported</t>
        </is>
      </c>
      <c r="AI247" t="inlineStr"/>
      <c r="AJ247" t="inlineStr"/>
      <c r="AK247" t="inlineStr">
        <is>
          <t>Not Reported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>
        <is>
          <t>Not Reported</t>
        </is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>
        <is>
          <t>201-300</t>
        </is>
      </c>
      <c r="BS247" t="inlineStr">
        <is>
          <t>15-24</t>
        </is>
      </c>
      <c r="BT247" t="inlineStr"/>
      <c r="BU247" t="n">
        <v>0</v>
      </c>
      <c r="BV247" t="n">
        <v>0</v>
      </c>
      <c r="BW247" t="n">
        <v>7.2</v>
      </c>
      <c r="BX247" t="n">
        <v>12.3</v>
      </c>
      <c r="BY247" t="n">
        <v>37.9</v>
      </c>
      <c r="BZ247" t="n">
        <v>17.5</v>
      </c>
      <c r="CA247" t="n">
        <v>2012</v>
      </c>
      <c r="CB247" t="inlineStr">
        <is>
          <t>Shanghai</t>
        </is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n">
        <v>250.5</v>
      </c>
      <c r="DA247" t="n">
        <v>19.5</v>
      </c>
      <c r="DB247" t="n">
        <v>45.22502744237102</v>
      </c>
      <c r="DC247" t="n">
        <v>20.10485436893204</v>
      </c>
      <c r="DD247" t="inlineStr"/>
      <c r="DE247" t="inlineStr">
        <is>
          <t>Missing</t>
        </is>
      </c>
      <c r="DF247" t="inlineStr"/>
      <c r="DG247" t="inlineStr">
        <is>
          <t>Missing</t>
        </is>
      </c>
      <c r="DH247" t="inlineStr"/>
      <c r="DI247" t="n">
        <v>10.05242718446602</v>
      </c>
    </row>
    <row r="248">
      <c r="A248" t="inlineStr">
        <is>
          <t>drexel university</t>
        </is>
      </c>
      <c r="B248" t="inlineStr">
        <is>
          <t>721-730</t>
        </is>
      </c>
      <c r="C248" t="inlineStr">
        <is>
          <t>601-610</t>
        </is>
      </c>
      <c r="D248" t="inlineStr">
        <is>
          <t>United States</t>
        </is>
      </c>
      <c r="E248" t="inlineStr">
        <is>
          <t>Americas</t>
        </is>
      </c>
      <c r="F248" t="inlineStr">
        <is>
          <t>L</t>
        </is>
      </c>
      <c r="G248" t="inlineStr">
        <is>
          <t>FC</t>
        </is>
      </c>
      <c r="H248" t="inlineStr">
        <is>
          <t>VH</t>
        </is>
      </c>
      <c r="I248" t="inlineStr">
        <is>
          <t>B</t>
        </is>
      </c>
      <c r="J248" t="n">
        <v>8.1</v>
      </c>
      <c r="K248" t="inlineStr">
        <is>
          <t>601+</t>
        </is>
      </c>
      <c r="L248" t="n">
        <v>4.5</v>
      </c>
      <c r="M248" t="inlineStr">
        <is>
          <t>601+</t>
        </is>
      </c>
      <c r="N248" t="n">
        <v>22.4</v>
      </c>
      <c r="O248" t="inlineStr">
        <is>
          <t>628</t>
        </is>
      </c>
      <c r="P248" t="n">
        <v>28.7</v>
      </c>
      <c r="Q248" t="inlineStr">
        <is>
          <t>451</t>
        </is>
      </c>
      <c r="R248" t="n">
        <v>12.6</v>
      </c>
      <c r="S248" t="inlineStr">
        <is>
          <t>701+</t>
        </is>
      </c>
      <c r="T248" t="n">
        <v>23.8</v>
      </c>
      <c r="U248" t="inlineStr">
        <is>
          <t>495</t>
        </is>
      </c>
      <c r="V248" t="n">
        <v>73.40000000000001</v>
      </c>
      <c r="W248" t="inlineStr">
        <is>
          <t>432</t>
        </is>
      </c>
      <c r="X248" t="n">
        <v>25.1</v>
      </c>
      <c r="Y248" t="inlineStr">
        <is>
          <t>464</t>
        </is>
      </c>
      <c r="Z248" t="n">
        <v>8.300000000000001</v>
      </c>
      <c r="AA248" t="inlineStr">
        <is>
          <t>700=</t>
        </is>
      </c>
      <c r="AB248" t="inlineStr"/>
      <c r="AC248" t="inlineStr">
        <is>
          <t>601-610</t>
        </is>
      </c>
      <c r="AD248" t="inlineStr">
        <is>
          <t>651-700</t>
        </is>
      </c>
      <c r="AE248" t="inlineStr">
        <is>
          <t>US</t>
        </is>
      </c>
      <c r="AF248" t="inlineStr">
        <is>
          <t>United States</t>
        </is>
      </c>
      <c r="AG248" t="inlineStr">
        <is>
          <t>L</t>
        </is>
      </c>
      <c r="AH248" t="inlineStr">
        <is>
          <t>FC</t>
        </is>
      </c>
      <c r="AI248" t="inlineStr">
        <is>
          <t>VH</t>
        </is>
      </c>
      <c r="AJ248" t="n">
        <v>5</v>
      </c>
      <c r="AK248" t="inlineStr">
        <is>
          <t>B</t>
        </is>
      </c>
      <c r="AL248" t="n">
        <v>8.4</v>
      </c>
      <c r="AM248" t="inlineStr">
        <is>
          <t>601+</t>
        </is>
      </c>
      <c r="AN248" t="n">
        <v>6.1</v>
      </c>
      <c r="AO248" t="inlineStr">
        <is>
          <t>601+</t>
        </is>
      </c>
      <c r="AP248" t="n">
        <v>21.1</v>
      </c>
      <c r="AQ248" t="inlineStr">
        <is>
          <t>644</t>
        </is>
      </c>
      <c r="AR248" t="n">
        <v>35.1</v>
      </c>
      <c r="AS248" t="inlineStr">
        <is>
          <t>388</t>
        </is>
      </c>
      <c r="AT248" t="n">
        <v>32.8</v>
      </c>
      <c r="AU248" t="inlineStr">
        <is>
          <t>468</t>
        </is>
      </c>
      <c r="AV248" t="n">
        <v>22.3</v>
      </c>
      <c r="AW248" t="inlineStr">
        <is>
          <t>511</t>
        </is>
      </c>
      <c r="AX248" t="n">
        <v>28.4</v>
      </c>
      <c r="AY248" t="inlineStr">
        <is>
          <t>467</t>
        </is>
      </c>
      <c r="AZ248" t="n">
        <v>26</v>
      </c>
      <c r="BA248" t="inlineStr">
        <is>
          <t>316</t>
        </is>
      </c>
      <c r="BB248" t="n">
        <v>34.6</v>
      </c>
      <c r="BC248" t="inlineStr">
        <is>
          <t>403=</t>
        </is>
      </c>
      <c r="BD248" t="inlineStr">
        <is>
          <t>-</t>
        </is>
      </c>
      <c r="BE248" t="inlineStr">
        <is>
          <t>351-400</t>
        </is>
      </c>
      <c r="BF248" t="inlineStr">
        <is>
          <t>United States of America</t>
        </is>
      </c>
      <c r="BG248" t="n">
        <v>31.2</v>
      </c>
      <c r="BH248" t="inlineStr">
        <is>
          <t>46.3</t>
        </is>
      </c>
      <c r="BI248" t="n">
        <v>14.6</v>
      </c>
      <c r="BJ248" t="n">
        <v>57.7</v>
      </c>
      <c r="BK248" t="inlineStr">
        <is>
          <t>36.3</t>
        </is>
      </c>
      <c r="BL248" t="inlineStr">
        <is>
          <t>-</t>
        </is>
      </c>
      <c r="BM248" t="inlineStr">
        <is>
          <t>20,713</t>
        </is>
      </c>
      <c r="BN248" t="n">
        <v>10.8</v>
      </c>
      <c r="BO248" t="inlineStr">
        <is>
          <t>18%</t>
        </is>
      </c>
      <c r="BP248" t="inlineStr">
        <is>
          <t>48 : 52</t>
        </is>
      </c>
      <c r="BQ248" t="n">
        <v>2016</v>
      </c>
      <c r="BR248" t="inlineStr">
        <is>
          <t>301-400</t>
        </is>
      </c>
      <c r="BS248" t="inlineStr">
        <is>
          <t>103-125</t>
        </is>
      </c>
      <c r="BT248" t="inlineStr"/>
      <c r="BU248" t="n">
        <v>0</v>
      </c>
      <c r="BV248" t="n">
        <v>0</v>
      </c>
      <c r="BW248" t="n">
        <v>12.3</v>
      </c>
      <c r="BX248" t="n">
        <v>10.3</v>
      </c>
      <c r="BY248" t="n">
        <v>29.5</v>
      </c>
      <c r="BZ248" t="n">
        <v>19.2</v>
      </c>
      <c r="CA248" t="n">
        <v>2015</v>
      </c>
      <c r="CB248" t="inlineStr">
        <is>
          <t>QS+Times+Shanghai</t>
        </is>
      </c>
      <c r="CC248" t="n">
        <v>725.5</v>
      </c>
      <c r="CD248" t="n">
        <v>605.5</v>
      </c>
      <c r="CE248" t="n">
        <v>601</v>
      </c>
      <c r="CF248" t="n">
        <v>601</v>
      </c>
      <c r="CG248" t="n">
        <v>628</v>
      </c>
      <c r="CH248" t="n">
        <v>451</v>
      </c>
      <c r="CI248" t="n">
        <v>701</v>
      </c>
      <c r="CJ248" t="n">
        <v>495</v>
      </c>
      <c r="CK248" t="n">
        <v>432</v>
      </c>
      <c r="CL248" t="n">
        <v>464</v>
      </c>
      <c r="CM248" t="n">
        <v>700</v>
      </c>
      <c r="CN248" t="n">
        <v>605.5</v>
      </c>
      <c r="CO248" t="n">
        <v>675.5</v>
      </c>
      <c r="CP248" t="n">
        <v>601</v>
      </c>
      <c r="CQ248" t="n">
        <v>601</v>
      </c>
      <c r="CR248" t="n">
        <v>644</v>
      </c>
      <c r="CS248" t="n">
        <v>388</v>
      </c>
      <c r="CT248" t="n">
        <v>468</v>
      </c>
      <c r="CU248" t="n">
        <v>511</v>
      </c>
      <c r="CV248" t="n">
        <v>467</v>
      </c>
      <c r="CW248" t="n">
        <v>316</v>
      </c>
      <c r="CX248" t="n">
        <v>403</v>
      </c>
      <c r="CY248" t="n">
        <v>375.5</v>
      </c>
      <c r="CZ248" t="n">
        <v>350.5</v>
      </c>
      <c r="DA248" t="n">
        <v>114</v>
      </c>
      <c r="DB248" t="n">
        <v>39.32762967484746</v>
      </c>
      <c r="DC248" t="n">
        <v>26.86185455611231</v>
      </c>
      <c r="DD248" t="n">
        <v>10.8</v>
      </c>
      <c r="DE248" t="inlineStr">
        <is>
          <t>Times (raw ratio)</t>
        </is>
      </c>
      <c r="DF248" t="n">
        <v>18</v>
      </c>
      <c r="DG248" t="inlineStr">
        <is>
          <t>Times (raw %)</t>
        </is>
      </c>
      <c r="DH248" t="n">
        <v>8.25</v>
      </c>
      <c r="DI248" t="n">
        <v>9.684607592549563</v>
      </c>
    </row>
    <row r="249">
      <c r="A249" t="inlineStr">
        <is>
          <t>dublin city university</t>
        </is>
      </c>
      <c r="B249" t="inlineStr">
        <is>
          <t>421</t>
        </is>
      </c>
      <c r="C249" t="inlineStr">
        <is>
          <t>436</t>
        </is>
      </c>
      <c r="D249" t="inlineStr">
        <is>
          <t>Ireland</t>
        </is>
      </c>
      <c r="E249" t="inlineStr">
        <is>
          <t>Europe</t>
        </is>
      </c>
      <c r="F249" t="inlineStr">
        <is>
          <t>L</t>
        </is>
      </c>
      <c r="G249" t="inlineStr">
        <is>
          <t>FC</t>
        </is>
      </c>
      <c r="H249" t="inlineStr">
        <is>
          <t>HI</t>
        </is>
      </c>
      <c r="I249" t="inlineStr">
        <is>
          <t>A</t>
        </is>
      </c>
      <c r="J249" t="n">
        <v>20.1</v>
      </c>
      <c r="K249" t="inlineStr">
        <is>
          <t>441</t>
        </is>
      </c>
      <c r="L249" t="n">
        <v>26</v>
      </c>
      <c r="M249" t="inlineStr">
        <is>
          <t>366</t>
        </is>
      </c>
      <c r="N249" t="n">
        <v>25.8</v>
      </c>
      <c r="O249" t="inlineStr">
        <is>
          <t>577</t>
        </is>
      </c>
      <c r="P249" t="n">
        <v>10.7</v>
      </c>
      <c r="Q249" t="inlineStr">
        <is>
          <t>701+</t>
        </is>
      </c>
      <c r="R249" t="n">
        <v>75</v>
      </c>
      <c r="S249" t="inlineStr">
        <is>
          <t>265</t>
        </is>
      </c>
      <c r="T249" t="n">
        <v>22.6</v>
      </c>
      <c r="U249" t="inlineStr">
        <is>
          <t>508</t>
        </is>
      </c>
      <c r="V249" t="n">
        <v>75.40000000000001</v>
      </c>
      <c r="W249" t="inlineStr">
        <is>
          <t>401</t>
        </is>
      </c>
      <c r="X249" t="n">
        <v>35.3</v>
      </c>
      <c r="Y249" t="inlineStr">
        <is>
          <t>358</t>
        </is>
      </c>
      <c r="Z249" t="n">
        <v>82.5</v>
      </c>
      <c r="AA249" t="inlineStr">
        <is>
          <t>143=</t>
        </is>
      </c>
      <c r="AB249" t="n">
        <v>28.3</v>
      </c>
      <c r="AC249">
        <f>436</f>
        <v/>
      </c>
      <c r="AD249" t="inlineStr">
        <is>
          <t>471=</t>
        </is>
      </c>
      <c r="AE249" t="inlineStr">
        <is>
          <t>IE</t>
        </is>
      </c>
      <c r="AF249" t="inlineStr">
        <is>
          <t>Ireland</t>
        </is>
      </c>
      <c r="AG249" t="inlineStr">
        <is>
          <t>L</t>
        </is>
      </c>
      <c r="AH249" t="inlineStr">
        <is>
          <t>FC</t>
        </is>
      </c>
      <c r="AI249" t="inlineStr">
        <is>
          <t>HI</t>
        </is>
      </c>
      <c r="AJ249" t="n">
        <v>3</v>
      </c>
      <c r="AK249" t="inlineStr">
        <is>
          <t>A</t>
        </is>
      </c>
      <c r="AL249" t="n">
        <v>19.7</v>
      </c>
      <c r="AM249" t="inlineStr">
        <is>
          <t>452</t>
        </is>
      </c>
      <c r="AN249" t="n">
        <v>27</v>
      </c>
      <c r="AO249" t="inlineStr">
        <is>
          <t>360</t>
        </is>
      </c>
      <c r="AP249" t="n">
        <v>25.6</v>
      </c>
      <c r="AQ249" t="inlineStr">
        <is>
          <t>575</t>
        </is>
      </c>
      <c r="AR249" t="n">
        <v>12.4</v>
      </c>
      <c r="AS249" t="inlineStr">
        <is>
          <t>690</t>
        </is>
      </c>
      <c r="AT249" t="n">
        <v>76</v>
      </c>
      <c r="AU249" t="inlineStr">
        <is>
          <t>248</t>
        </is>
      </c>
      <c r="AV249" t="n">
        <v>19.3</v>
      </c>
      <c r="AW249" t="inlineStr">
        <is>
          <t>557</t>
        </is>
      </c>
      <c r="AX249" t="n">
        <v>19.3</v>
      </c>
      <c r="AY249" t="inlineStr">
        <is>
          <t>548</t>
        </is>
      </c>
      <c r="AZ249" t="n">
        <v>24.8</v>
      </c>
      <c r="BA249" t="inlineStr">
        <is>
          <t>334</t>
        </is>
      </c>
      <c r="BB249" t="n">
        <v>81.7</v>
      </c>
      <c r="BC249" t="inlineStr">
        <is>
          <t>137=</t>
        </is>
      </c>
      <c r="BD249" t="inlineStr">
        <is>
          <t>26.0</t>
        </is>
      </c>
      <c r="BE249" t="inlineStr">
        <is>
          <t>401-500</t>
        </is>
      </c>
      <c r="BF249" t="inlineStr">
        <is>
          <t>Republic of Ireland</t>
        </is>
      </c>
      <c r="BG249" t="n">
        <v>26.1</v>
      </c>
      <c r="BH249" t="inlineStr">
        <is>
          <t>76.7</t>
        </is>
      </c>
      <c r="BI249" t="n">
        <v>25.2</v>
      </c>
      <c r="BJ249" t="n">
        <v>36.3</v>
      </c>
      <c r="BK249" t="inlineStr">
        <is>
          <t>51.7</t>
        </is>
      </c>
      <c r="BL249" t="inlineStr">
        <is>
          <t>-</t>
        </is>
      </c>
      <c r="BM249" t="inlineStr">
        <is>
          <t>8,546</t>
        </is>
      </c>
      <c r="BN249" t="n">
        <v>22.9</v>
      </c>
      <c r="BO249" t="inlineStr">
        <is>
          <t>17%</t>
        </is>
      </c>
      <c r="BP249" t="inlineStr">
        <is>
          <t>51 : 49</t>
        </is>
      </c>
      <c r="BQ249" t="n">
        <v>2016</v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>
        <is>
          <t>QS+Times</t>
        </is>
      </c>
      <c r="CC249" t="n">
        <v>421</v>
      </c>
      <c r="CD249" t="n">
        <v>436</v>
      </c>
      <c r="CE249" t="n">
        <v>441</v>
      </c>
      <c r="CF249" t="n">
        <v>366</v>
      </c>
      <c r="CG249" t="n">
        <v>577</v>
      </c>
      <c r="CH249" t="n">
        <v>701</v>
      </c>
      <c r="CI249" t="n">
        <v>265</v>
      </c>
      <c r="CJ249" t="n">
        <v>508</v>
      </c>
      <c r="CK249" t="n">
        <v>401</v>
      </c>
      <c r="CL249" t="n">
        <v>358</v>
      </c>
      <c r="CM249" t="n">
        <v>143</v>
      </c>
      <c r="CN249" t="n">
        <v>436</v>
      </c>
      <c r="CO249" t="n">
        <v>471</v>
      </c>
      <c r="CP249" t="n">
        <v>452</v>
      </c>
      <c r="CQ249" t="n">
        <v>360</v>
      </c>
      <c r="CR249" t="n">
        <v>575</v>
      </c>
      <c r="CS249" t="n">
        <v>690</v>
      </c>
      <c r="CT249" t="n">
        <v>248</v>
      </c>
      <c r="CU249" t="n">
        <v>557</v>
      </c>
      <c r="CV249" t="n">
        <v>548</v>
      </c>
      <c r="CW249" t="n">
        <v>334</v>
      </c>
      <c r="CX249" t="n">
        <v>137</v>
      </c>
      <c r="CY249" t="n">
        <v>450.5</v>
      </c>
      <c r="CZ249" t="inlineStr"/>
      <c r="DA249" t="inlineStr"/>
      <c r="DB249" t="n">
        <v>52.8699070764832</v>
      </c>
      <c r="DC249" t="n">
        <v>23.14377019552002</v>
      </c>
      <c r="DD249" t="n">
        <v>22.9</v>
      </c>
      <c r="DE249" t="inlineStr">
        <is>
          <t>Times (raw ratio)</t>
        </is>
      </c>
      <c r="DF249" t="n">
        <v>17</v>
      </c>
      <c r="DG249" t="inlineStr">
        <is>
          <t>Times (raw %)</t>
        </is>
      </c>
      <c r="DH249" t="n">
        <v>19.9</v>
      </c>
      <c r="DI249" t="n">
        <v>23.20499479708637</v>
      </c>
    </row>
    <row r="250">
      <c r="A250" t="inlineStr">
        <is>
          <t>dublin institute of technology</t>
        </is>
      </c>
      <c r="B250" t="inlineStr"/>
      <c r="C250" t="inlineStr"/>
      <c r="D250" t="inlineStr">
        <is>
          <t>Not Reported</t>
        </is>
      </c>
      <c r="E250" t="inlineStr">
        <is>
          <t>Not Reported</t>
        </is>
      </c>
      <c r="F250" t="inlineStr">
        <is>
          <t>Not Reported</t>
        </is>
      </c>
      <c r="G250" t="inlineStr">
        <is>
          <t>Not Reported</t>
        </is>
      </c>
      <c r="H250" t="inlineStr"/>
      <c r="I250" t="inlineStr">
        <is>
          <t>Not Reported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/>
      <c r="AJ250" t="inlineStr"/>
      <c r="AK250" t="inlineStr">
        <is>
          <t>Not Reported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>
        <is>
          <t>601-800</t>
        </is>
      </c>
      <c r="BF250" t="inlineStr">
        <is>
          <t>Republic of Ireland</t>
        </is>
      </c>
      <c r="BG250" t="n">
        <v>16.1</v>
      </c>
      <c r="BH250" t="inlineStr">
        <is>
          <t>70.5</t>
        </is>
      </c>
      <c r="BI250" t="n">
        <v>8.800000000000001</v>
      </c>
      <c r="BJ250" t="n">
        <v>20.7</v>
      </c>
      <c r="BK250" t="inlineStr">
        <is>
          <t>28.1</t>
        </is>
      </c>
      <c r="BL250" t="inlineStr">
        <is>
          <t>-</t>
        </is>
      </c>
      <c r="BM250" t="inlineStr">
        <is>
          <t>13,839</t>
        </is>
      </c>
      <c r="BN250" t="n">
        <v>18.9</v>
      </c>
      <c r="BO250" t="inlineStr">
        <is>
          <t>25%</t>
        </is>
      </c>
      <c r="BP250" t="inlineStr">
        <is>
          <t>41 : 59</t>
        </is>
      </c>
      <c r="BQ250" t="n">
        <v>2016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>
        <is>
          <t>Times</t>
        </is>
      </c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n">
        <v>700.5</v>
      </c>
      <c r="CZ250" t="inlineStr"/>
      <c r="DA250" t="inlineStr"/>
      <c r="DB250" t="n">
        <v>0</v>
      </c>
      <c r="DC250" t="n">
        <v>12.93814009529547</v>
      </c>
      <c r="DD250" t="n">
        <v>18.9</v>
      </c>
      <c r="DE250" t="inlineStr">
        <is>
          <t>Times (raw ratio)</t>
        </is>
      </c>
      <c r="DF250" t="n">
        <v>25</v>
      </c>
      <c r="DG250" t="inlineStr">
        <is>
          <t>Times (raw %)</t>
        </is>
      </c>
      <c r="DH250" t="inlineStr"/>
      <c r="DI250" t="n">
        <v>6.139438085327784</v>
      </c>
    </row>
    <row r="251">
      <c r="A251" t="inlineStr">
        <is>
          <t>duke university</t>
        </is>
      </c>
      <c r="B251" t="inlineStr">
        <is>
          <t>61</t>
        </is>
      </c>
      <c r="C251" t="inlineStr">
        <is>
          <t>57</t>
        </is>
      </c>
      <c r="D251" t="inlineStr">
        <is>
          <t>United States</t>
        </is>
      </c>
      <c r="E251" t="inlineStr">
        <is>
          <t>Americas</t>
        </is>
      </c>
      <c r="F251" t="inlineStr">
        <is>
          <t>L</t>
        </is>
      </c>
      <c r="G251" t="inlineStr">
        <is>
          <t>FC</t>
        </is>
      </c>
      <c r="H251" t="inlineStr">
        <is>
          <t>VH</t>
        </is>
      </c>
      <c r="I251" t="inlineStr">
        <is>
          <t>B</t>
        </is>
      </c>
      <c r="J251" t="n">
        <v>86</v>
      </c>
      <c r="K251" t="inlineStr">
        <is>
          <t>52</t>
        </is>
      </c>
      <c r="L251" t="n">
        <v>74.7</v>
      </c>
      <c r="M251" t="inlineStr">
        <is>
          <t>86</t>
        </is>
      </c>
      <c r="N251" t="n">
        <v>100</v>
      </c>
      <c r="O251" t="inlineStr">
        <is>
          <t>6</t>
        </is>
      </c>
      <c r="P251" t="n">
        <v>35.1</v>
      </c>
      <c r="Q251" t="inlineStr">
        <is>
          <t>382</t>
        </is>
      </c>
      <c r="R251" t="n">
        <v>16.3</v>
      </c>
      <c r="S251" t="inlineStr">
        <is>
          <t>647</t>
        </is>
      </c>
      <c r="T251" t="n">
        <v>61</v>
      </c>
      <c r="U251" t="inlineStr">
        <is>
          <t>243</t>
        </is>
      </c>
      <c r="V251" t="n">
        <v>93.3</v>
      </c>
      <c r="W251" t="inlineStr">
        <is>
          <t>111</t>
        </is>
      </c>
      <c r="X251" t="n">
        <v>85.5</v>
      </c>
      <c r="Y251" t="inlineStr">
        <is>
          <t>99</t>
        </is>
      </c>
      <c r="Z251" t="n">
        <v>75</v>
      </c>
      <c r="AA251" t="inlineStr">
        <is>
          <t>186=</t>
        </is>
      </c>
      <c r="AB251" t="n">
        <v>70.8</v>
      </c>
      <c r="AC251" t="inlineStr">
        <is>
          <t>57</t>
        </is>
      </c>
      <c r="AD251" t="inlineStr">
        <is>
          <t>50=</t>
        </is>
      </c>
      <c r="AE251" t="inlineStr">
        <is>
          <t>US</t>
        </is>
      </c>
      <c r="AF251" t="inlineStr">
        <is>
          <t>United States</t>
        </is>
      </c>
      <c r="AG251" t="inlineStr">
        <is>
          <t>L</t>
        </is>
      </c>
      <c r="AH251" t="inlineStr">
        <is>
          <t>FC</t>
        </is>
      </c>
      <c r="AI251" t="inlineStr">
        <is>
          <t>VH</t>
        </is>
      </c>
      <c r="AJ251" t="n">
        <v>5</v>
      </c>
      <c r="AK251" t="inlineStr">
        <is>
          <t>B</t>
        </is>
      </c>
      <c r="AL251" t="n">
        <v>85.7</v>
      </c>
      <c r="AM251" t="inlineStr">
        <is>
          <t>53</t>
        </is>
      </c>
      <c r="AN251" t="n">
        <v>69.3</v>
      </c>
      <c r="AO251" t="inlineStr">
        <is>
          <t>106</t>
        </is>
      </c>
      <c r="AP251" t="n">
        <v>100</v>
      </c>
      <c r="AQ251" t="inlineStr">
        <is>
          <t>7</t>
        </is>
      </c>
      <c r="AR251" t="n">
        <v>40.2</v>
      </c>
      <c r="AS251" t="inlineStr">
        <is>
          <t>344</t>
        </is>
      </c>
      <c r="AT251" t="n">
        <v>16.8</v>
      </c>
      <c r="AU251" t="inlineStr">
        <is>
          <t>634</t>
        </is>
      </c>
      <c r="AV251" t="n">
        <v>52.2</v>
      </c>
      <c r="AW251" t="inlineStr">
        <is>
          <t>278</t>
        </is>
      </c>
      <c r="AX251" t="n">
        <v>90</v>
      </c>
      <c r="AY251" t="inlineStr">
        <is>
          <t>82</t>
        </is>
      </c>
      <c r="AZ251" t="n">
        <v>89.3</v>
      </c>
      <c r="BA251" t="inlineStr">
        <is>
          <t>37</t>
        </is>
      </c>
      <c r="BB251" t="n">
        <v>95</v>
      </c>
      <c r="BC251" t="inlineStr">
        <is>
          <t>53=</t>
        </is>
      </c>
      <c r="BD251" t="inlineStr">
        <is>
          <t>72.0</t>
        </is>
      </c>
      <c r="BE251" t="inlineStr">
        <is>
          <t>20</t>
        </is>
      </c>
      <c r="BF251" t="inlineStr">
        <is>
          <t>United States of America</t>
        </is>
      </c>
      <c r="BG251" t="n">
        <v>76</v>
      </c>
      <c r="BH251" t="inlineStr">
        <is>
          <t>56.5</t>
        </is>
      </c>
      <c r="BI251" t="n">
        <v>78</v>
      </c>
      <c r="BJ251" t="n">
        <v>99</v>
      </c>
      <c r="BK251" t="inlineStr">
        <is>
          <t>100.0</t>
        </is>
      </c>
      <c r="BL251" t="inlineStr">
        <is>
          <t>82.7</t>
        </is>
      </c>
      <c r="BM251" t="inlineStr">
        <is>
          <t>15,172</t>
        </is>
      </c>
      <c r="BN251" t="n">
        <v>4.8</v>
      </c>
      <c r="BO251" t="inlineStr">
        <is>
          <t>17%</t>
        </is>
      </c>
      <c r="BP251" t="inlineStr">
        <is>
          <t>49 : 51</t>
        </is>
      </c>
      <c r="BQ251" t="n">
        <v>2016</v>
      </c>
      <c r="BR251" t="inlineStr">
        <is>
          <t>31</t>
        </is>
      </c>
      <c r="BS251" t="inlineStr">
        <is>
          <t>23</t>
        </is>
      </c>
      <c r="BT251" t="n">
        <v>38</v>
      </c>
      <c r="BU251" t="n">
        <v>15.4</v>
      </c>
      <c r="BV251" t="n">
        <v>14.9</v>
      </c>
      <c r="BW251" t="n">
        <v>50.2</v>
      </c>
      <c r="BX251" t="n">
        <v>39</v>
      </c>
      <c r="BY251" t="n">
        <v>61.7</v>
      </c>
      <c r="BZ251" t="n">
        <v>23.9</v>
      </c>
      <c r="CA251" t="n">
        <v>2015</v>
      </c>
      <c r="CB251" t="inlineStr">
        <is>
          <t>QS+Times+Shanghai</t>
        </is>
      </c>
      <c r="CC251" t="n">
        <v>61</v>
      </c>
      <c r="CD251" t="n">
        <v>57</v>
      </c>
      <c r="CE251" t="n">
        <v>52</v>
      </c>
      <c r="CF251" t="n">
        <v>86</v>
      </c>
      <c r="CG251" t="n">
        <v>6</v>
      </c>
      <c r="CH251" t="n">
        <v>382</v>
      </c>
      <c r="CI251" t="n">
        <v>647</v>
      </c>
      <c r="CJ251" t="n">
        <v>243</v>
      </c>
      <c r="CK251" t="n">
        <v>111</v>
      </c>
      <c r="CL251" t="n">
        <v>99</v>
      </c>
      <c r="CM251" t="n">
        <v>186</v>
      </c>
      <c r="CN251" t="n">
        <v>57</v>
      </c>
      <c r="CO251" t="n">
        <v>50</v>
      </c>
      <c r="CP251" t="n">
        <v>53</v>
      </c>
      <c r="CQ251" t="n">
        <v>106</v>
      </c>
      <c r="CR251" t="n">
        <v>7</v>
      </c>
      <c r="CS251" t="n">
        <v>344</v>
      </c>
      <c r="CT251" t="n">
        <v>634</v>
      </c>
      <c r="CU251" t="n">
        <v>278</v>
      </c>
      <c r="CV251" t="n">
        <v>82</v>
      </c>
      <c r="CW251" t="n">
        <v>37</v>
      </c>
      <c r="CX251" t="n">
        <v>53</v>
      </c>
      <c r="CY251" t="n">
        <v>20</v>
      </c>
      <c r="CZ251" t="n">
        <v>31</v>
      </c>
      <c r="DA251" t="n">
        <v>23</v>
      </c>
      <c r="DB251" t="n">
        <v>95.47063026455159</v>
      </c>
      <c r="DC251" t="n">
        <v>64.22390872864845</v>
      </c>
      <c r="DD251" t="n">
        <v>4.8</v>
      </c>
      <c r="DE251" t="inlineStr">
        <is>
          <t>Times (raw ratio)</t>
        </is>
      </c>
      <c r="DF251" t="n">
        <v>17</v>
      </c>
      <c r="DG251" t="inlineStr">
        <is>
          <t>Times (raw %)</t>
        </is>
      </c>
      <c r="DH251" t="n">
        <v>85.84999999999999</v>
      </c>
      <c r="DI251" t="n">
        <v>43.46633787844602</v>
      </c>
    </row>
    <row r="252">
      <c r="A252" t="inlineStr">
        <is>
          <t>durham university</t>
        </is>
      </c>
      <c r="B252" t="inlineStr">
        <is>
          <t>89</t>
        </is>
      </c>
      <c r="C252" t="inlineStr">
        <is>
          <t>78</t>
        </is>
      </c>
      <c r="D252" t="inlineStr">
        <is>
          <t>United Kingdom</t>
        </is>
      </c>
      <c r="E252" t="inlineStr">
        <is>
          <t>Europe</t>
        </is>
      </c>
      <c r="F252" t="inlineStr">
        <is>
          <t>L</t>
        </is>
      </c>
      <c r="G252" t="inlineStr">
        <is>
          <t>FC</t>
        </is>
      </c>
      <c r="H252" t="inlineStr">
        <is>
          <t>VH</t>
        </is>
      </c>
      <c r="I252" t="inlineStr">
        <is>
          <t>A</t>
        </is>
      </c>
      <c r="J252" t="n">
        <v>59.6</v>
      </c>
      <c r="K252" t="inlineStr">
        <is>
          <t>126</t>
        </is>
      </c>
      <c r="L252" t="n">
        <v>83.90000000000001</v>
      </c>
      <c r="M252" t="inlineStr">
        <is>
          <t>65</t>
        </is>
      </c>
      <c r="N252" t="n">
        <v>26.3</v>
      </c>
      <c r="O252" t="inlineStr">
        <is>
          <t>567</t>
        </is>
      </c>
      <c r="P252" t="n">
        <v>40.9</v>
      </c>
      <c r="Q252" t="inlineStr">
        <is>
          <t>342</t>
        </is>
      </c>
      <c r="R252" t="n">
        <v>97.3</v>
      </c>
      <c r="S252" t="inlineStr">
        <is>
          <t>125</t>
        </is>
      </c>
      <c r="T252" t="n">
        <v>84.90000000000001</v>
      </c>
      <c r="U252" t="inlineStr">
        <is>
          <t>153</t>
        </is>
      </c>
      <c r="V252" t="n">
        <v>89.7</v>
      </c>
      <c r="W252" t="inlineStr">
        <is>
          <t>172</t>
        </is>
      </c>
      <c r="X252" t="n">
        <v>39.4</v>
      </c>
      <c r="Y252" t="inlineStr">
        <is>
          <t>326</t>
        </is>
      </c>
      <c r="Z252" t="n">
        <v>98.59999999999999</v>
      </c>
      <c r="AA252" t="inlineStr">
        <is>
          <t>19</t>
        </is>
      </c>
      <c r="AB252" t="n">
        <v>61.7</v>
      </c>
      <c r="AC252" t="inlineStr">
        <is>
          <t>78</t>
        </is>
      </c>
      <c r="AD252" t="inlineStr">
        <is>
          <t>92</t>
        </is>
      </c>
      <c r="AE252" t="inlineStr">
        <is>
          <t>UK</t>
        </is>
      </c>
      <c r="AF252" t="inlineStr">
        <is>
          <t>United Kingdom</t>
        </is>
      </c>
      <c r="AG252" t="inlineStr">
        <is>
          <t>L</t>
        </is>
      </c>
      <c r="AH252" t="inlineStr">
        <is>
          <t>FC</t>
        </is>
      </c>
      <c r="AI252" t="inlineStr">
        <is>
          <t>VH</t>
        </is>
      </c>
      <c r="AJ252" t="n">
        <v>5</v>
      </c>
      <c r="AK252" t="inlineStr">
        <is>
          <t>A</t>
        </is>
      </c>
      <c r="AL252" t="n">
        <v>59.5</v>
      </c>
      <c r="AM252" t="inlineStr">
        <is>
          <t>124</t>
        </is>
      </c>
      <c r="AN252" t="n">
        <v>89.3</v>
      </c>
      <c r="AO252" t="inlineStr">
        <is>
          <t>50</t>
        </is>
      </c>
      <c r="AP252" t="n">
        <v>27.8</v>
      </c>
      <c r="AQ252" t="inlineStr">
        <is>
          <t>548</t>
        </is>
      </c>
      <c r="AR252" t="n">
        <v>53.3</v>
      </c>
      <c r="AS252" t="inlineStr">
        <is>
          <t>241</t>
        </is>
      </c>
      <c r="AT252" t="n">
        <v>97.5</v>
      </c>
      <c r="AU252" t="inlineStr">
        <is>
          <t>125</t>
        </is>
      </c>
      <c r="AV252" t="n">
        <v>86.90000000000001</v>
      </c>
      <c r="AW252" t="inlineStr">
        <is>
          <t>135</t>
        </is>
      </c>
      <c r="AX252" t="n">
        <v>86.2</v>
      </c>
      <c r="AY252" t="inlineStr">
        <is>
          <t>108</t>
        </is>
      </c>
      <c r="AZ252" t="n">
        <v>29.2</v>
      </c>
      <c r="BA252" t="inlineStr">
        <is>
          <t>274</t>
        </is>
      </c>
      <c r="BB252" t="n">
        <v>97.59999999999999</v>
      </c>
      <c r="BC252" t="inlineStr">
        <is>
          <t>30=</t>
        </is>
      </c>
      <c r="BD252" t="inlineStr">
        <is>
          <t>65.1</t>
        </is>
      </c>
      <c r="BE252" t="inlineStr">
        <is>
          <t>70</t>
        </is>
      </c>
      <c r="BF252" t="inlineStr">
        <is>
          <t>United Kingdom</t>
        </is>
      </c>
      <c r="BG252" t="n">
        <v>47.9</v>
      </c>
      <c r="BH252" t="inlineStr">
        <is>
          <t>86.4</t>
        </is>
      </c>
      <c r="BI252" t="n">
        <v>51.9</v>
      </c>
      <c r="BJ252" t="n">
        <v>87.7</v>
      </c>
      <c r="BK252" t="inlineStr">
        <is>
          <t>34.4</t>
        </is>
      </c>
      <c r="BL252" t="inlineStr">
        <is>
          <t>63.6</t>
        </is>
      </c>
      <c r="BM252" t="inlineStr">
        <is>
          <t>15,489</t>
        </is>
      </c>
      <c r="BN252" t="n">
        <v>15.7</v>
      </c>
      <c r="BO252" t="inlineStr">
        <is>
          <t>24%</t>
        </is>
      </c>
      <c r="BP252" t="inlineStr">
        <is>
          <t>54 : 46</t>
        </is>
      </c>
      <c r="BQ252" t="n">
        <v>2016</v>
      </c>
      <c r="BR252" t="inlineStr">
        <is>
          <t>201-300</t>
        </is>
      </c>
      <c r="BS252" t="inlineStr">
        <is>
          <t>22-28</t>
        </is>
      </c>
      <c r="BT252" t="inlineStr"/>
      <c r="BU252" t="n">
        <v>0</v>
      </c>
      <c r="BV252" t="n">
        <v>0</v>
      </c>
      <c r="BW252" t="n">
        <v>19.6</v>
      </c>
      <c r="BX252" t="n">
        <v>14.6</v>
      </c>
      <c r="BY252" t="n">
        <v>34.5</v>
      </c>
      <c r="BZ252" t="n">
        <v>21.4</v>
      </c>
      <c r="CA252" t="n">
        <v>2015</v>
      </c>
      <c r="CB252" t="inlineStr">
        <is>
          <t>QS+Times+Shanghai</t>
        </is>
      </c>
      <c r="CC252" t="n">
        <v>89</v>
      </c>
      <c r="CD252" t="n">
        <v>78</v>
      </c>
      <c r="CE252" t="n">
        <v>126</v>
      </c>
      <c r="CF252" t="n">
        <v>65</v>
      </c>
      <c r="CG252" t="n">
        <v>567</v>
      </c>
      <c r="CH252" t="n">
        <v>342</v>
      </c>
      <c r="CI252" t="n">
        <v>125</v>
      </c>
      <c r="CJ252" t="n">
        <v>153</v>
      </c>
      <c r="CK252" t="n">
        <v>172</v>
      </c>
      <c r="CL252" t="n">
        <v>326</v>
      </c>
      <c r="CM252" t="n">
        <v>19</v>
      </c>
      <c r="CN252" t="n">
        <v>78</v>
      </c>
      <c r="CO252" t="n">
        <v>92</v>
      </c>
      <c r="CP252" t="n">
        <v>124</v>
      </c>
      <c r="CQ252" t="n">
        <v>50</v>
      </c>
      <c r="CR252" t="n">
        <v>548</v>
      </c>
      <c r="CS252" t="n">
        <v>241</v>
      </c>
      <c r="CT252" t="n">
        <v>125</v>
      </c>
      <c r="CU252" t="n">
        <v>135</v>
      </c>
      <c r="CV252" t="n">
        <v>108</v>
      </c>
      <c r="CW252" t="n">
        <v>274</v>
      </c>
      <c r="CX252" t="n">
        <v>30</v>
      </c>
      <c r="CY252" t="n">
        <v>70</v>
      </c>
      <c r="CZ252" t="n">
        <v>250.5</v>
      </c>
      <c r="DA252" t="n">
        <v>25</v>
      </c>
      <c r="DB252" t="n">
        <v>76.35837481681267</v>
      </c>
      <c r="DC252" t="n">
        <v>45.67622484000113</v>
      </c>
      <c r="DD252" t="n">
        <v>15.7</v>
      </c>
      <c r="DE252" t="inlineStr">
        <is>
          <t>Times (raw ratio)</t>
        </is>
      </c>
      <c r="DF252" t="n">
        <v>24</v>
      </c>
      <c r="DG252" t="inlineStr">
        <is>
          <t>Times (raw %)</t>
        </is>
      </c>
      <c r="DH252" t="n">
        <v>59.55</v>
      </c>
      <c r="DI252" t="n">
        <v>19.98610338251125</v>
      </c>
    </row>
    <row r="253">
      <c r="A253" t="inlineStr">
        <is>
          <t>duy tan university</t>
        </is>
      </c>
      <c r="B253" t="inlineStr">
        <is>
          <t>495</t>
        </is>
      </c>
      <c r="C253" t="inlineStr">
        <is>
          <t>514</t>
        </is>
      </c>
      <c r="D253" t="inlineStr">
        <is>
          <t>Vietnam</t>
        </is>
      </c>
      <c r="E253" t="inlineStr">
        <is>
          <t>Asia</t>
        </is>
      </c>
      <c r="F253" t="inlineStr">
        <is>
          <t>L</t>
        </is>
      </c>
      <c r="G253" t="inlineStr">
        <is>
          <t>CO</t>
        </is>
      </c>
      <c r="H253" t="inlineStr">
        <is>
          <t>VH</t>
        </is>
      </c>
      <c r="I253" t="inlineStr">
        <is>
          <t>C</t>
        </is>
      </c>
      <c r="J253" t="n">
        <v>11.9</v>
      </c>
      <c r="K253" t="inlineStr">
        <is>
          <t>601+</t>
        </is>
      </c>
      <c r="L253" t="n">
        <v>25.3</v>
      </c>
      <c r="M253" t="inlineStr">
        <is>
          <t>376</t>
        </is>
      </c>
      <c r="N253" t="n">
        <v>3.9</v>
      </c>
      <c r="O253" t="inlineStr">
        <is>
          <t>701+</t>
        </is>
      </c>
      <c r="P253" t="n">
        <v>49</v>
      </c>
      <c r="Q253" t="inlineStr">
        <is>
          <t>273</t>
        </is>
      </c>
      <c r="R253" t="n">
        <v>37.7</v>
      </c>
      <c r="S253" t="inlineStr">
        <is>
          <t>428</t>
        </is>
      </c>
      <c r="T253" t="n">
        <v>1.4</v>
      </c>
      <c r="U253" t="inlineStr">
        <is>
          <t>701+</t>
        </is>
      </c>
      <c r="V253" t="n">
        <v>83.5</v>
      </c>
      <c r="W253" t="inlineStr">
        <is>
          <t>273</t>
        </is>
      </c>
      <c r="X253" t="n">
        <v>4.4</v>
      </c>
      <c r="Y253" t="inlineStr">
        <is>
          <t>701+</t>
        </is>
      </c>
      <c r="Z253" t="n">
        <v>29</v>
      </c>
      <c r="AA253" t="inlineStr">
        <is>
          <t>453=</t>
        </is>
      </c>
      <c r="AB253" t="n">
        <v>24.4</v>
      </c>
      <c r="AC253">
        <f>514</f>
        <v/>
      </c>
      <c r="AD253" t="inlineStr">
        <is>
          <t>801-1000</t>
        </is>
      </c>
      <c r="AE253" t="inlineStr">
        <is>
          <t>VN</t>
        </is>
      </c>
      <c r="AF253" t="inlineStr">
        <is>
          <t>Vietnam</t>
        </is>
      </c>
      <c r="AG253" t="inlineStr">
        <is>
          <t>L</t>
        </is>
      </c>
      <c r="AH253" t="inlineStr">
        <is>
          <t>CO</t>
        </is>
      </c>
      <c r="AI253" t="inlineStr">
        <is>
          <t>VH</t>
        </is>
      </c>
      <c r="AJ253" t="n">
        <v>3</v>
      </c>
      <c r="AK253" t="inlineStr">
        <is>
          <t>C</t>
        </is>
      </c>
      <c r="AL253" t="n">
        <v>10.7</v>
      </c>
      <c r="AM253" t="inlineStr">
        <is>
          <t>601+</t>
        </is>
      </c>
      <c r="AN253" t="n">
        <v>26.3</v>
      </c>
      <c r="AO253" t="inlineStr">
        <is>
          <t>367</t>
        </is>
      </c>
      <c r="AP253" t="n">
        <v>3.8</v>
      </c>
      <c r="AQ253" t="inlineStr">
        <is>
          <t>701+</t>
        </is>
      </c>
      <c r="AR253" t="n">
        <v>33.6</v>
      </c>
      <c r="AS253" t="inlineStr">
        <is>
          <t>408</t>
        </is>
      </c>
      <c r="AT253" t="n">
        <v>37</v>
      </c>
      <c r="AU253" t="inlineStr">
        <is>
          <t>436</t>
        </is>
      </c>
      <c r="AV253" t="n">
        <v>1.2</v>
      </c>
      <c r="AW253" t="inlineStr">
        <is>
          <t>701+</t>
        </is>
      </c>
      <c r="AX253" t="n">
        <v>63.7</v>
      </c>
      <c r="AY253" t="inlineStr">
        <is>
          <t>222</t>
        </is>
      </c>
      <c r="AZ253" t="n">
        <v>10.9</v>
      </c>
      <c r="BA253" t="inlineStr">
        <is>
          <t>701+</t>
        </is>
      </c>
      <c r="BB253" t="n">
        <v>57.4</v>
      </c>
      <c r="BC253" t="inlineStr">
        <is>
          <t>263=</t>
        </is>
      </c>
      <c r="BD253" t="inlineStr">
        <is>
          <t>22.7</t>
        </is>
      </c>
      <c r="BE253" t="inlineStr"/>
      <c r="BF253" t="inlineStr">
        <is>
          <t>Not Reported</t>
        </is>
      </c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QS</t>
        </is>
      </c>
      <c r="CC253" t="n">
        <v>495</v>
      </c>
      <c r="CD253" t="n">
        <v>514</v>
      </c>
      <c r="CE253" t="n">
        <v>601</v>
      </c>
      <c r="CF253" t="n">
        <v>376</v>
      </c>
      <c r="CG253" t="n">
        <v>701</v>
      </c>
      <c r="CH253" t="n">
        <v>273</v>
      </c>
      <c r="CI253" t="n">
        <v>428</v>
      </c>
      <c r="CJ253" t="n">
        <v>701</v>
      </c>
      <c r="CK253" t="n">
        <v>273</v>
      </c>
      <c r="CL253" t="n">
        <v>701</v>
      </c>
      <c r="CM253" t="n">
        <v>453</v>
      </c>
      <c r="CN253" t="n">
        <v>514</v>
      </c>
      <c r="CO253" t="n">
        <v>900.5</v>
      </c>
      <c r="CP253" t="n">
        <v>601</v>
      </c>
      <c r="CQ253" t="n">
        <v>367</v>
      </c>
      <c r="CR253" t="n">
        <v>701</v>
      </c>
      <c r="CS253" t="n">
        <v>408</v>
      </c>
      <c r="CT253" t="n">
        <v>436</v>
      </c>
      <c r="CU253" t="n">
        <v>701</v>
      </c>
      <c r="CV253" t="n">
        <v>222</v>
      </c>
      <c r="CW253" t="n">
        <v>701</v>
      </c>
      <c r="CX253" t="n">
        <v>263</v>
      </c>
      <c r="CY253" t="inlineStr"/>
      <c r="CZ253" t="inlineStr"/>
      <c r="DA253" t="inlineStr"/>
      <c r="DB253" t="n">
        <v>64.71428571428572</v>
      </c>
      <c r="DC253" t="n">
        <v>49</v>
      </c>
      <c r="DD253" t="inlineStr"/>
      <c r="DE253" t="inlineStr">
        <is>
          <t>QS (score, not ratio)</t>
        </is>
      </c>
      <c r="DF253" t="inlineStr"/>
      <c r="DG253" t="inlineStr">
        <is>
          <t>QS (score, not %)</t>
        </is>
      </c>
      <c r="DH253" t="n">
        <v>11.3</v>
      </c>
      <c r="DI253" t="inlineStr"/>
    </row>
    <row r="254">
      <c r="A254" t="inlineStr">
        <is>
          <t>east china normal university</t>
        </is>
      </c>
      <c r="B254" t="inlineStr">
        <is>
          <t>501</t>
        </is>
      </c>
      <c r="C254" t="inlineStr">
        <is>
          <t>511</t>
        </is>
      </c>
      <c r="D254" t="inlineStr">
        <is>
          <t>China (Mainland)</t>
        </is>
      </c>
      <c r="E254" t="inlineStr">
        <is>
          <t>Asia</t>
        </is>
      </c>
      <c r="F254" t="inlineStr">
        <is>
          <t>L</t>
        </is>
      </c>
      <c r="G254" t="inlineStr">
        <is>
          <t>CO</t>
        </is>
      </c>
      <c r="H254" t="inlineStr">
        <is>
          <t>VH</t>
        </is>
      </c>
      <c r="I254" t="inlineStr">
        <is>
          <t>A</t>
        </is>
      </c>
      <c r="J254" t="n">
        <v>13.3</v>
      </c>
      <c r="K254" t="inlineStr">
        <is>
          <t>601+</t>
        </is>
      </c>
      <c r="L254" t="n">
        <v>4.7</v>
      </c>
      <c r="M254" t="inlineStr">
        <is>
          <t>601+</t>
        </is>
      </c>
      <c r="N254" t="n">
        <v>16.2</v>
      </c>
      <c r="O254" t="inlineStr">
        <is>
          <t>701+</t>
        </is>
      </c>
      <c r="P254" t="n">
        <v>63.5</v>
      </c>
      <c r="Q254" t="inlineStr">
        <is>
          <t>180</t>
        </is>
      </c>
      <c r="R254" t="n">
        <v>24.1</v>
      </c>
      <c r="S254" t="inlineStr">
        <is>
          <t>546</t>
        </is>
      </c>
      <c r="T254" t="n">
        <v>9</v>
      </c>
      <c r="U254" t="inlineStr">
        <is>
          <t>701+</t>
        </is>
      </c>
      <c r="V254" t="n">
        <v>72</v>
      </c>
      <c r="W254" t="inlineStr">
        <is>
          <t>450</t>
        </is>
      </c>
      <c r="X254" t="n">
        <v>9</v>
      </c>
      <c r="Y254" t="inlineStr">
        <is>
          <t>701+</t>
        </is>
      </c>
      <c r="Z254" t="n">
        <v>6.8</v>
      </c>
      <c r="AA254" t="inlineStr">
        <is>
          <t>701+</t>
        </is>
      </c>
      <c r="AB254" t="n">
        <v>24.1</v>
      </c>
      <c r="AC254">
        <f>511</f>
        <v/>
      </c>
      <c r="AD254" t="inlineStr">
        <is>
          <t>541-550</t>
        </is>
      </c>
      <c r="AE254" t="inlineStr">
        <is>
          <t>CN</t>
        </is>
      </c>
      <c r="AF254" t="inlineStr">
        <is>
          <t>China (Mainland)</t>
        </is>
      </c>
      <c r="AG254" t="inlineStr">
        <is>
          <t>L</t>
        </is>
      </c>
      <c r="AH254" t="inlineStr">
        <is>
          <t>CO</t>
        </is>
      </c>
      <c r="AI254" t="inlineStr">
        <is>
          <t>VH</t>
        </is>
      </c>
      <c r="AJ254" t="n">
        <v>4</v>
      </c>
      <c r="AK254" t="inlineStr">
        <is>
          <t>A</t>
        </is>
      </c>
      <c r="AL254" t="n">
        <v>15.2</v>
      </c>
      <c r="AM254" t="inlineStr">
        <is>
          <t>571</t>
        </is>
      </c>
      <c r="AN254" t="n">
        <v>3.7</v>
      </c>
      <c r="AO254" t="inlineStr">
        <is>
          <t>601+</t>
        </is>
      </c>
      <c r="AP254" t="n">
        <v>19.1</v>
      </c>
      <c r="AQ254" t="inlineStr">
        <is>
          <t>693</t>
        </is>
      </c>
      <c r="AR254" t="n">
        <v>53.1</v>
      </c>
      <c r="AS254" t="inlineStr">
        <is>
          <t>243</t>
        </is>
      </c>
      <c r="AT254" t="n">
        <v>23.3</v>
      </c>
      <c r="AU254" t="inlineStr">
        <is>
          <t>562</t>
        </is>
      </c>
      <c r="AV254" t="n">
        <v>19.6</v>
      </c>
      <c r="AW254" t="inlineStr">
        <is>
          <t>553</t>
        </is>
      </c>
      <c r="AX254" t="n">
        <v>31</v>
      </c>
      <c r="AY254" t="inlineStr">
        <is>
          <t>453</t>
        </is>
      </c>
      <c r="AZ254" t="n">
        <v>11.7</v>
      </c>
      <c r="BA254" t="inlineStr">
        <is>
          <t>701+</t>
        </is>
      </c>
      <c r="BB254" t="n">
        <v>19.7</v>
      </c>
      <c r="BC254" t="inlineStr">
        <is>
          <t>548</t>
        </is>
      </c>
      <c r="BD254" t="inlineStr">
        <is>
          <t>22.8</t>
        </is>
      </c>
      <c r="BE254" t="inlineStr">
        <is>
          <t>501-600</t>
        </is>
      </c>
      <c r="BF254" t="inlineStr">
        <is>
          <t>China</t>
        </is>
      </c>
      <c r="BG254" t="n">
        <v>24.6</v>
      </c>
      <c r="BH254" t="inlineStr">
        <is>
          <t>30.6</t>
        </is>
      </c>
      <c r="BI254" t="n">
        <v>14.7</v>
      </c>
      <c r="BJ254" t="n">
        <v>43.3</v>
      </c>
      <c r="BK254" t="inlineStr">
        <is>
          <t>42.0</t>
        </is>
      </c>
      <c r="BL254" t="inlineStr">
        <is>
          <t>-</t>
        </is>
      </c>
      <c r="BM254" t="inlineStr">
        <is>
          <t>29,623</t>
        </is>
      </c>
      <c r="BN254" t="n">
        <v>14</v>
      </c>
      <c r="BO254" t="inlineStr">
        <is>
          <t>11%</t>
        </is>
      </c>
      <c r="BP254" t="inlineStr">
        <is>
          <t>63 : 37</t>
        </is>
      </c>
      <c r="BQ254" t="n">
        <v>2016</v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QS+Times</t>
        </is>
      </c>
      <c r="CC254" t="n">
        <v>501</v>
      </c>
      <c r="CD254" t="n">
        <v>511</v>
      </c>
      <c r="CE254" t="n">
        <v>601</v>
      </c>
      <c r="CF254" t="n">
        <v>601</v>
      </c>
      <c r="CG254" t="n">
        <v>701</v>
      </c>
      <c r="CH254" t="n">
        <v>180</v>
      </c>
      <c r="CI254" t="n">
        <v>546</v>
      </c>
      <c r="CJ254" t="n">
        <v>701</v>
      </c>
      <c r="CK254" t="n">
        <v>450</v>
      </c>
      <c r="CL254" t="n">
        <v>701</v>
      </c>
      <c r="CM254" t="n">
        <v>701</v>
      </c>
      <c r="CN254" t="n">
        <v>511</v>
      </c>
      <c r="CO254" t="n">
        <v>545.5</v>
      </c>
      <c r="CP254" t="n">
        <v>571</v>
      </c>
      <c r="CQ254" t="n">
        <v>601</v>
      </c>
      <c r="CR254" t="n">
        <v>693</v>
      </c>
      <c r="CS254" t="n">
        <v>243</v>
      </c>
      <c r="CT254" t="n">
        <v>562</v>
      </c>
      <c r="CU254" t="n">
        <v>553</v>
      </c>
      <c r="CV254" t="n">
        <v>453</v>
      </c>
      <c r="CW254" t="n">
        <v>701</v>
      </c>
      <c r="CX254" t="n">
        <v>548</v>
      </c>
      <c r="CY254" t="n">
        <v>550.5</v>
      </c>
      <c r="CZ254" t="inlineStr"/>
      <c r="DA254" t="inlineStr"/>
      <c r="DB254" t="n">
        <v>42.86480138874706</v>
      </c>
      <c r="DC254" t="n">
        <v>39.46340406768141</v>
      </c>
      <c r="DD254" t="n">
        <v>14</v>
      </c>
      <c r="DE254" t="inlineStr">
        <is>
          <t>Times (raw ratio)</t>
        </is>
      </c>
      <c r="DF254" t="n">
        <v>11</v>
      </c>
      <c r="DG254" t="inlineStr">
        <is>
          <t>Times (raw %)</t>
        </is>
      </c>
      <c r="DH254" t="n">
        <v>14.25</v>
      </c>
      <c r="DI254" t="n">
        <v>12.27887617065557</v>
      </c>
    </row>
    <row r="255">
      <c r="A255" t="inlineStr">
        <is>
          <t>east china university of science and technology</t>
        </is>
      </c>
      <c r="B255" t="inlineStr">
        <is>
          <t>641-650</t>
        </is>
      </c>
      <c r="C255" t="inlineStr">
        <is>
          <t>681-690</t>
        </is>
      </c>
      <c r="D255" t="inlineStr">
        <is>
          <t>China (Mainland)</t>
        </is>
      </c>
      <c r="E255" t="inlineStr">
        <is>
          <t>Asia</t>
        </is>
      </c>
      <c r="F255" t="inlineStr">
        <is>
          <t>XL</t>
        </is>
      </c>
      <c r="G255" t="inlineStr">
        <is>
          <t>CO</t>
        </is>
      </c>
      <c r="H255" t="inlineStr">
        <is>
          <t>VH</t>
        </is>
      </c>
      <c r="I255" t="inlineStr">
        <is>
          <t>A</t>
        </is>
      </c>
      <c r="J255" t="n">
        <v>6.9</v>
      </c>
      <c r="K255" t="inlineStr">
        <is>
          <t>601+</t>
        </is>
      </c>
      <c r="L255" t="n">
        <v>3.4</v>
      </c>
      <c r="M255" t="inlineStr">
        <is>
          <t>601+</t>
        </is>
      </c>
      <c r="N255" t="n">
        <v>11.8</v>
      </c>
      <c r="O255" t="inlineStr">
        <is>
          <t>701+</t>
        </is>
      </c>
      <c r="P255" t="n">
        <v>69.7</v>
      </c>
      <c r="Q255" t="inlineStr">
        <is>
          <t>156</t>
        </is>
      </c>
      <c r="R255" t="n">
        <v>2.5</v>
      </c>
      <c r="S255" t="inlineStr">
        <is>
          <t>701+</t>
        </is>
      </c>
      <c r="T255" t="n">
        <v>1.7</v>
      </c>
      <c r="U255" t="inlineStr">
        <is>
          <t>701+</t>
        </is>
      </c>
      <c r="V255" t="n">
        <v>39.6</v>
      </c>
      <c r="W255" t="inlineStr">
        <is>
          <t>701+</t>
        </is>
      </c>
      <c r="X255" t="n">
        <v>10.5</v>
      </c>
      <c r="Y255" t="inlineStr">
        <is>
          <t>701+</t>
        </is>
      </c>
      <c r="Z255" t="n">
        <v>2.5</v>
      </c>
      <c r="AA255" t="inlineStr">
        <is>
          <t>701+</t>
        </is>
      </c>
      <c r="AB255" t="inlineStr"/>
      <c r="AC255" t="inlineStr">
        <is>
          <t>681-690</t>
        </is>
      </c>
      <c r="AD255" t="inlineStr">
        <is>
          <t>601-650</t>
        </is>
      </c>
      <c r="AE255" t="inlineStr">
        <is>
          <t>CN</t>
        </is>
      </c>
      <c r="AF255" t="inlineStr">
        <is>
          <t>China (Mainland)</t>
        </is>
      </c>
      <c r="AG255" t="inlineStr">
        <is>
          <t>L</t>
        </is>
      </c>
      <c r="AH255" t="inlineStr">
        <is>
          <t>CO</t>
        </is>
      </c>
      <c r="AI255" t="inlineStr">
        <is>
          <t>VH</t>
        </is>
      </c>
      <c r="AJ255" t="n">
        <v>4</v>
      </c>
      <c r="AK255" t="inlineStr">
        <is>
          <t>A</t>
        </is>
      </c>
      <c r="AL255" t="n">
        <v>7.5</v>
      </c>
      <c r="AM255" t="inlineStr">
        <is>
          <t>601+</t>
        </is>
      </c>
      <c r="AN255" t="n">
        <v>2.6</v>
      </c>
      <c r="AO255" t="inlineStr">
        <is>
          <t>601+</t>
        </is>
      </c>
      <c r="AP255" t="n">
        <v>13</v>
      </c>
      <c r="AQ255" t="inlineStr">
        <is>
          <t>701+</t>
        </is>
      </c>
      <c r="AR255" t="n">
        <v>61.4</v>
      </c>
      <c r="AS255" t="inlineStr">
        <is>
          <t>200</t>
        </is>
      </c>
      <c r="AT255" t="n">
        <v>2.7</v>
      </c>
      <c r="AU255" t="inlineStr">
        <is>
          <t>701+</t>
        </is>
      </c>
      <c r="AV255" t="n">
        <v>1.8</v>
      </c>
      <c r="AW255" t="inlineStr">
        <is>
          <t>701+</t>
        </is>
      </c>
      <c r="AX255" t="n">
        <v>2.8</v>
      </c>
      <c r="AY255" t="inlineStr">
        <is>
          <t>701+</t>
        </is>
      </c>
      <c r="AZ255" t="n">
        <v>11.7</v>
      </c>
      <c r="BA255" t="inlineStr">
        <is>
          <t>701+</t>
        </is>
      </c>
      <c r="BB255" t="n">
        <v>3.6</v>
      </c>
      <c r="BC255" t="inlineStr">
        <is>
          <t>701+</t>
        </is>
      </c>
      <c r="BD255" t="inlineStr">
        <is>
          <t>-</t>
        </is>
      </c>
      <c r="BE255" t="inlineStr">
        <is>
          <t>401-500</t>
        </is>
      </c>
      <c r="BF255" t="inlineStr">
        <is>
          <t>China</t>
        </is>
      </c>
      <c r="BG255" t="n">
        <v>24.1</v>
      </c>
      <c r="BH255" t="inlineStr">
        <is>
          <t>21.7</t>
        </is>
      </c>
      <c r="BI255" t="n">
        <v>17.1</v>
      </c>
      <c r="BJ255" t="n">
        <v>46.4</v>
      </c>
      <c r="BK255" t="inlineStr">
        <is>
          <t>64.7</t>
        </is>
      </c>
      <c r="BL255" t="inlineStr">
        <is>
          <t>-</t>
        </is>
      </c>
      <c r="BM255" t="inlineStr">
        <is>
          <t>27,140</t>
        </is>
      </c>
      <c r="BN255" t="n">
        <v>15.5</v>
      </c>
      <c r="BO255" t="inlineStr">
        <is>
          <t>5%</t>
        </is>
      </c>
      <c r="BP255" t="inlineStr"/>
      <c r="BQ255" t="n">
        <v>2016</v>
      </c>
      <c r="BR255" t="inlineStr">
        <is>
          <t>401-500</t>
        </is>
      </c>
      <c r="BS255" t="inlineStr">
        <is>
          <t>28-32</t>
        </is>
      </c>
      <c r="BT255" t="inlineStr"/>
      <c r="BU255" t="n">
        <v>0</v>
      </c>
      <c r="BV255" t="n">
        <v>0</v>
      </c>
      <c r="BW255" t="n">
        <v>5</v>
      </c>
      <c r="BX255" t="n">
        <v>4.6</v>
      </c>
      <c r="BY255" t="n">
        <v>34.4</v>
      </c>
      <c r="BZ255" t="n">
        <v>15.8</v>
      </c>
      <c r="CA255" t="n">
        <v>2015</v>
      </c>
      <c r="CB255" t="inlineStr">
        <is>
          <t>QS+Times+Shanghai</t>
        </is>
      </c>
      <c r="CC255" t="n">
        <v>645.5</v>
      </c>
      <c r="CD255" t="n">
        <v>685.5</v>
      </c>
      <c r="CE255" t="n">
        <v>601</v>
      </c>
      <c r="CF255" t="n">
        <v>601</v>
      </c>
      <c r="CG255" t="n">
        <v>701</v>
      </c>
      <c r="CH255" t="n">
        <v>156</v>
      </c>
      <c r="CI255" t="n">
        <v>701</v>
      </c>
      <c r="CJ255" t="n">
        <v>701</v>
      </c>
      <c r="CK255" t="n">
        <v>701</v>
      </c>
      <c r="CL255" t="n">
        <v>701</v>
      </c>
      <c r="CM255" t="n">
        <v>701</v>
      </c>
      <c r="CN255" t="n">
        <v>685.5</v>
      </c>
      <c r="CO255" t="n">
        <v>625.5</v>
      </c>
      <c r="CP255" t="n">
        <v>601</v>
      </c>
      <c r="CQ255" t="n">
        <v>601</v>
      </c>
      <c r="CR255" t="n">
        <v>701</v>
      </c>
      <c r="CS255" t="n">
        <v>200</v>
      </c>
      <c r="CT255" t="n">
        <v>701</v>
      </c>
      <c r="CU255" t="n">
        <v>701</v>
      </c>
      <c r="CV255" t="n">
        <v>701</v>
      </c>
      <c r="CW255" t="n">
        <v>701</v>
      </c>
      <c r="CX255" t="n">
        <v>701</v>
      </c>
      <c r="CY255" t="n">
        <v>450.5</v>
      </c>
      <c r="CZ255" t="n">
        <v>450.5</v>
      </c>
      <c r="DA255" t="n">
        <v>30</v>
      </c>
      <c r="DB255" t="n">
        <v>30.34044455875107</v>
      </c>
      <c r="DC255" t="n">
        <v>32.89187020509604</v>
      </c>
      <c r="DD255" t="n">
        <v>15.5</v>
      </c>
      <c r="DE255" t="inlineStr">
        <is>
          <t>Times (raw ratio)</t>
        </is>
      </c>
      <c r="DF255" t="n">
        <v>5</v>
      </c>
      <c r="DG255" t="inlineStr">
        <is>
          <t>Times (raw %)</t>
        </is>
      </c>
      <c r="DH255" t="n">
        <v>7.2</v>
      </c>
      <c r="DI255" t="n">
        <v>9.802072634245835</v>
      </c>
    </row>
    <row r="256">
      <c r="A256" t="inlineStr">
        <is>
          <t>east west university</t>
        </is>
      </c>
      <c r="B256" t="inlineStr">
        <is>
          <t>1401+</t>
        </is>
      </c>
      <c r="C256" t="inlineStr">
        <is>
          <t>1201-1400</t>
        </is>
      </c>
      <c r="D256" t="inlineStr">
        <is>
          <t>Bangladesh</t>
        </is>
      </c>
      <c r="E256" t="inlineStr">
        <is>
          <t>Asia</t>
        </is>
      </c>
      <c r="F256" t="inlineStr">
        <is>
          <t>L</t>
        </is>
      </c>
      <c r="G256" t="inlineStr">
        <is>
          <t>FO</t>
        </is>
      </c>
      <c r="H256" t="inlineStr">
        <is>
          <t>MD</t>
        </is>
      </c>
      <c r="I256" t="inlineStr">
        <is>
          <t>B</t>
        </is>
      </c>
      <c r="J256" t="n">
        <v>6.8</v>
      </c>
      <c r="K256" t="inlineStr">
        <is>
          <t>601+</t>
        </is>
      </c>
      <c r="L256" t="n">
        <v>12.8</v>
      </c>
      <c r="M256" t="inlineStr">
        <is>
          <t>601+</t>
        </is>
      </c>
      <c r="N256" t="n">
        <v>2.8</v>
      </c>
      <c r="O256" t="inlineStr">
        <is>
          <t>701+</t>
        </is>
      </c>
      <c r="P256" t="n">
        <v>2.4</v>
      </c>
      <c r="Q256" t="inlineStr">
        <is>
          <t>701+</t>
        </is>
      </c>
      <c r="R256" t="n">
        <v>1.4</v>
      </c>
      <c r="S256" t="inlineStr">
        <is>
          <t>701+</t>
        </is>
      </c>
      <c r="T256" t="n">
        <v>1</v>
      </c>
      <c r="U256" t="inlineStr">
        <is>
          <t>701+</t>
        </is>
      </c>
      <c r="V256" t="n">
        <v>7.4</v>
      </c>
      <c r="W256" t="inlineStr">
        <is>
          <t>701+</t>
        </is>
      </c>
      <c r="X256" t="n">
        <v>3.9</v>
      </c>
      <c r="Y256" t="inlineStr">
        <is>
          <t>701+</t>
        </is>
      </c>
      <c r="Z256" t="n">
        <v>1.1</v>
      </c>
      <c r="AA256" t="inlineStr">
        <is>
          <t>701+</t>
        </is>
      </c>
      <c r="AB256" t="inlineStr"/>
      <c r="AC256" t="inlineStr">
        <is>
          <t>1201-1400</t>
        </is>
      </c>
      <c r="AD256" t="inlineStr"/>
      <c r="AE256" t="inlineStr">
        <is>
          <t>BD</t>
        </is>
      </c>
      <c r="AF256" t="inlineStr">
        <is>
          <t>Bangladesh</t>
        </is>
      </c>
      <c r="AG256" t="inlineStr">
        <is>
          <t>M</t>
        </is>
      </c>
      <c r="AH256" t="inlineStr">
        <is>
          <t>SP</t>
        </is>
      </c>
      <c r="AI256" t="inlineStr"/>
      <c r="AJ256" t="n">
        <v>3</v>
      </c>
      <c r="AK256" t="inlineStr">
        <is>
          <t>C</t>
        </is>
      </c>
      <c r="AL256" t="n">
        <v>5.8</v>
      </c>
      <c r="AM256" t="inlineStr">
        <is>
          <t>601+</t>
        </is>
      </c>
      <c r="AN256" t="n">
        <v>14.6</v>
      </c>
      <c r="AO256" t="inlineStr">
        <is>
          <t>559</t>
        </is>
      </c>
      <c r="AP256" t="n">
        <v>3.1</v>
      </c>
      <c r="AQ256" t="inlineStr">
        <is>
          <t>701+</t>
        </is>
      </c>
      <c r="AR256" t="n">
        <v>2.5</v>
      </c>
      <c r="AS256" t="inlineStr">
        <is>
          <t>701+</t>
        </is>
      </c>
      <c r="AT256" t="n">
        <v>1.3</v>
      </c>
      <c r="AU256" t="inlineStr">
        <is>
          <t>701+</t>
        </is>
      </c>
      <c r="AV256" t="n">
        <v>1</v>
      </c>
      <c r="AW256" t="inlineStr">
        <is>
          <t>701+</t>
        </is>
      </c>
      <c r="AX256" t="n">
        <v>1</v>
      </c>
      <c r="AY256" t="inlineStr">
        <is>
          <t>701+</t>
        </is>
      </c>
      <c r="AZ256" t="n">
        <v>10.5</v>
      </c>
      <c r="BA256" t="inlineStr">
        <is>
          <t>701+</t>
        </is>
      </c>
      <c r="BB256" t="n">
        <v>1</v>
      </c>
      <c r="BC256" t="inlineStr">
        <is>
          <t>701+</t>
        </is>
      </c>
      <c r="BD256" t="inlineStr">
        <is>
          <t>-</t>
        </is>
      </c>
      <c r="BE256" t="inlineStr"/>
      <c r="BF256" t="inlineStr">
        <is>
          <t>Not Reported</t>
        </is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QS</t>
        </is>
      </c>
      <c r="CC256" t="n">
        <v>1401</v>
      </c>
      <c r="CD256" t="n">
        <v>1300.5</v>
      </c>
      <c r="CE256" t="n">
        <v>601</v>
      </c>
      <c r="CF256" t="n">
        <v>601</v>
      </c>
      <c r="CG256" t="n">
        <v>701</v>
      </c>
      <c r="CH256" t="n">
        <v>701</v>
      </c>
      <c r="CI256" t="n">
        <v>701</v>
      </c>
      <c r="CJ256" t="n">
        <v>701</v>
      </c>
      <c r="CK256" t="n">
        <v>701</v>
      </c>
      <c r="CL256" t="n">
        <v>701</v>
      </c>
      <c r="CM256" t="n">
        <v>701</v>
      </c>
      <c r="CN256" t="n">
        <v>1300.5</v>
      </c>
      <c r="CO256" t="inlineStr"/>
      <c r="CP256" t="n">
        <v>601</v>
      </c>
      <c r="CQ256" t="n">
        <v>559</v>
      </c>
      <c r="CR256" t="n">
        <v>701</v>
      </c>
      <c r="CS256" t="n">
        <v>701</v>
      </c>
      <c r="CT256" t="n">
        <v>701</v>
      </c>
      <c r="CU256" t="n">
        <v>701</v>
      </c>
      <c r="CV256" t="n">
        <v>701</v>
      </c>
      <c r="CW256" t="n">
        <v>701</v>
      </c>
      <c r="CX256" t="n">
        <v>701</v>
      </c>
      <c r="CY256" t="inlineStr"/>
      <c r="CZ256" t="inlineStr"/>
      <c r="DA256" t="inlineStr"/>
      <c r="DB256" t="n">
        <v>0</v>
      </c>
      <c r="DC256" t="n">
        <v>2.4</v>
      </c>
      <c r="DD256" t="inlineStr"/>
      <c r="DE256" t="inlineStr">
        <is>
          <t>QS (score, not ratio)</t>
        </is>
      </c>
      <c r="DF256" t="inlineStr"/>
      <c r="DG256" t="inlineStr">
        <is>
          <t>QS (score, not %)</t>
        </is>
      </c>
      <c r="DH256" t="n">
        <v>6.3</v>
      </c>
      <c r="DI256" t="inlineStr"/>
    </row>
    <row r="257">
      <c r="A257" t="inlineStr">
        <is>
          <t>eastern mediterranean university</t>
        </is>
      </c>
      <c r="B257" t="inlineStr">
        <is>
          <t>611-620</t>
        </is>
      </c>
      <c r="C257" t="inlineStr"/>
      <c r="D257" t="inlineStr">
        <is>
          <t>Northern Cyprus</t>
        </is>
      </c>
      <c r="E257" t="inlineStr">
        <is>
          <t>Not Classified</t>
        </is>
      </c>
      <c r="F257" t="inlineStr">
        <is>
          <t>L</t>
        </is>
      </c>
      <c r="G257" t="inlineStr">
        <is>
          <t>FC</t>
        </is>
      </c>
      <c r="H257" t="inlineStr">
        <is>
          <t>MD</t>
        </is>
      </c>
      <c r="I257" t="inlineStr">
        <is>
          <t>A</t>
        </is>
      </c>
      <c r="J257" t="n">
        <v>5.6</v>
      </c>
      <c r="K257" t="inlineStr">
        <is>
          <t>601+</t>
        </is>
      </c>
      <c r="L257" t="n">
        <v>2.1</v>
      </c>
      <c r="M257" t="inlineStr">
        <is>
          <t>601+</t>
        </is>
      </c>
      <c r="N257" t="n">
        <v>3.5</v>
      </c>
      <c r="O257" t="inlineStr">
        <is>
          <t>701+</t>
        </is>
      </c>
      <c r="P257" t="n">
        <v>26.5</v>
      </c>
      <c r="Q257" t="inlineStr">
        <is>
          <t>480</t>
        </is>
      </c>
      <c r="R257" t="n">
        <v>90.09999999999999</v>
      </c>
      <c r="S257" t="inlineStr">
        <is>
          <t>190</t>
        </is>
      </c>
      <c r="T257" t="n">
        <v>100</v>
      </c>
      <c r="U257" t="inlineStr">
        <is>
          <t>9</t>
        </is>
      </c>
      <c r="V257" t="n">
        <v>55.2</v>
      </c>
      <c r="W257" t="inlineStr">
        <is>
          <t>693</t>
        </is>
      </c>
      <c r="X257" t="n">
        <v>24.1</v>
      </c>
      <c r="Y257" t="inlineStr">
        <is>
          <t>469</t>
        </is>
      </c>
      <c r="Z257" t="n">
        <v>1.8</v>
      </c>
      <c r="AA257" t="inlineStr">
        <is>
          <t>701+</t>
        </is>
      </c>
      <c r="AB257" t="inlineStr"/>
      <c r="AC257" t="inlineStr"/>
      <c r="AD257" t="inlineStr"/>
      <c r="AE257" t="inlineStr">
        <is>
          <t>Not Reported</t>
        </is>
      </c>
      <c r="AF257" t="inlineStr">
        <is>
          <t>Not Reported</t>
        </is>
      </c>
      <c r="AG257" t="inlineStr">
        <is>
          <t>Not Reported</t>
        </is>
      </c>
      <c r="AH257" t="inlineStr">
        <is>
          <t>Not Reported</t>
        </is>
      </c>
      <c r="AI257" t="inlineStr"/>
      <c r="AJ257" t="inlineStr"/>
      <c r="AK257" t="inlineStr">
        <is>
          <t>Not Reported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>
        <is>
          <t>Not Reported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QS</t>
        </is>
      </c>
      <c r="CC257" t="n">
        <v>615.5</v>
      </c>
      <c r="CD257" t="inlineStr"/>
      <c r="CE257" t="n">
        <v>601</v>
      </c>
      <c r="CF257" t="n">
        <v>601</v>
      </c>
      <c r="CG257" t="n">
        <v>701</v>
      </c>
      <c r="CH257" t="n">
        <v>480</v>
      </c>
      <c r="CI257" t="n">
        <v>190</v>
      </c>
      <c r="CJ257" t="n">
        <v>9</v>
      </c>
      <c r="CK257" t="n">
        <v>693</v>
      </c>
      <c r="CL257" t="n">
        <v>469</v>
      </c>
      <c r="CM257" t="n">
        <v>701</v>
      </c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n">
        <v>56.10714285714285</v>
      </c>
      <c r="DC257" t="n">
        <v>26.5</v>
      </c>
      <c r="DD257" t="inlineStr"/>
      <c r="DE257" t="inlineStr">
        <is>
          <t>QS (score, not ratio)</t>
        </is>
      </c>
      <c r="DF257" t="inlineStr"/>
      <c r="DG257" t="inlineStr">
        <is>
          <t>QS (score, not %)</t>
        </is>
      </c>
      <c r="DH257" t="n">
        <v>5.6</v>
      </c>
      <c r="DI257" t="inlineStr"/>
    </row>
    <row r="258">
      <c r="A258" t="inlineStr">
        <is>
          <t>eberhard karls universität tübingen</t>
        </is>
      </c>
      <c r="B258" t="inlineStr">
        <is>
          <t>222</t>
        </is>
      </c>
      <c r="C258" t="inlineStr">
        <is>
          <t>213</t>
        </is>
      </c>
      <c r="D258" t="inlineStr">
        <is>
          <t>Germany</t>
        </is>
      </c>
      <c r="E258" t="inlineStr">
        <is>
          <t>Europe</t>
        </is>
      </c>
      <c r="F258" t="inlineStr">
        <is>
          <t>L</t>
        </is>
      </c>
      <c r="G258" t="inlineStr">
        <is>
          <t>FC</t>
        </is>
      </c>
      <c r="H258" t="inlineStr">
        <is>
          <t>VH</t>
        </is>
      </c>
      <c r="I258" t="inlineStr">
        <is>
          <t>A</t>
        </is>
      </c>
      <c r="J258" t="n">
        <v>46</v>
      </c>
      <c r="K258" t="inlineStr">
        <is>
          <t>177</t>
        </is>
      </c>
      <c r="L258" t="n">
        <v>30.7</v>
      </c>
      <c r="M258" t="inlineStr">
        <is>
          <t>307</t>
        </is>
      </c>
      <c r="N258" t="n">
        <v>87.09999999999999</v>
      </c>
      <c r="O258" t="inlineStr">
        <is>
          <t>98</t>
        </is>
      </c>
      <c r="P258" t="n">
        <v>20.5</v>
      </c>
      <c r="Q258" t="inlineStr">
        <is>
          <t>550</t>
        </is>
      </c>
      <c r="R258" t="n">
        <v>76.09999999999999</v>
      </c>
      <c r="S258" t="inlineStr">
        <is>
          <t>255</t>
        </is>
      </c>
      <c r="T258" t="n">
        <v>26.2</v>
      </c>
      <c r="U258" t="inlineStr">
        <is>
          <t>463</t>
        </is>
      </c>
      <c r="V258" t="n">
        <v>93.8</v>
      </c>
      <c r="W258" t="inlineStr">
        <is>
          <t>102</t>
        </is>
      </c>
      <c r="X258" t="n">
        <v>30.9</v>
      </c>
      <c r="Y258" t="inlineStr">
        <is>
          <t>408</t>
        </is>
      </c>
      <c r="Z258" t="n">
        <v>33</v>
      </c>
      <c r="AA258" t="inlineStr">
        <is>
          <t>420=</t>
        </is>
      </c>
      <c r="AB258" t="n">
        <v>43.7</v>
      </c>
      <c r="AC258" t="inlineStr"/>
      <c r="AD258" t="inlineStr"/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/>
      <c r="AJ258" t="inlineStr"/>
      <c r="AK258" t="inlineStr">
        <is>
          <t>Not Reported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>
        <is>
          <t>Not Reported</t>
        </is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QS</t>
        </is>
      </c>
      <c r="CC258" t="n">
        <v>222</v>
      </c>
      <c r="CD258" t="n">
        <v>213</v>
      </c>
      <c r="CE258" t="n">
        <v>177</v>
      </c>
      <c r="CF258" t="n">
        <v>307</v>
      </c>
      <c r="CG258" t="n">
        <v>98</v>
      </c>
      <c r="CH258" t="n">
        <v>550</v>
      </c>
      <c r="CI258" t="n">
        <v>255</v>
      </c>
      <c r="CJ258" t="n">
        <v>463</v>
      </c>
      <c r="CK258" t="n">
        <v>102</v>
      </c>
      <c r="CL258" t="n">
        <v>408</v>
      </c>
      <c r="CM258" t="n">
        <v>420</v>
      </c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n">
        <v>84.21428571428571</v>
      </c>
      <c r="DC258" t="n">
        <v>20.5</v>
      </c>
      <c r="DD258" t="inlineStr"/>
      <c r="DE258" t="inlineStr">
        <is>
          <t>QS (score, not ratio)</t>
        </is>
      </c>
      <c r="DF258" t="inlineStr"/>
      <c r="DG258" t="inlineStr">
        <is>
          <t>QS (score, not %)</t>
        </is>
      </c>
      <c r="DH258" t="n">
        <v>46</v>
      </c>
      <c r="DI258" t="inlineStr"/>
    </row>
    <row r="259">
      <c r="A259" t="inlineStr">
        <is>
          <t>ecole des ponts paristech</t>
        </is>
      </c>
      <c r="B259" t="inlineStr">
        <is>
          <t>205</t>
        </is>
      </c>
      <c r="C259" t="inlineStr">
        <is>
          <t>192</t>
        </is>
      </c>
      <c r="D259" t="inlineStr">
        <is>
          <t>France</t>
        </is>
      </c>
      <c r="E259" t="inlineStr">
        <is>
          <t>Europe</t>
        </is>
      </c>
      <c r="F259" t="inlineStr">
        <is>
          <t>S</t>
        </is>
      </c>
      <c r="G259" t="inlineStr">
        <is>
          <t>FO</t>
        </is>
      </c>
      <c r="H259" t="inlineStr">
        <is>
          <t>VH</t>
        </is>
      </c>
      <c r="I259" t="inlineStr">
        <is>
          <t>A</t>
        </is>
      </c>
      <c r="J259" t="n">
        <v>8.9</v>
      </c>
      <c r="K259" t="inlineStr">
        <is>
          <t>601+</t>
        </is>
      </c>
      <c r="L259" t="n">
        <v>58.5</v>
      </c>
      <c r="M259" t="inlineStr">
        <is>
          <t>138</t>
        </is>
      </c>
      <c r="N259" t="n">
        <v>99</v>
      </c>
      <c r="O259" t="inlineStr">
        <is>
          <t>38</t>
        </is>
      </c>
      <c r="P259" t="n">
        <v>62.6</v>
      </c>
      <c r="Q259" t="inlineStr">
        <is>
          <t>186</t>
        </is>
      </c>
      <c r="R259" t="n">
        <v>43.5</v>
      </c>
      <c r="S259" t="inlineStr">
        <is>
          <t>404</t>
        </is>
      </c>
      <c r="T259" t="n">
        <v>96.5</v>
      </c>
      <c r="U259" t="inlineStr">
        <is>
          <t>84</t>
        </is>
      </c>
      <c r="V259" t="n">
        <v>37.3</v>
      </c>
      <c r="W259" t="inlineStr">
        <is>
          <t>701+</t>
        </is>
      </c>
      <c r="X259" t="n">
        <v>59.5</v>
      </c>
      <c r="Y259" t="inlineStr">
        <is>
          <t>207</t>
        </is>
      </c>
      <c r="Z259" t="n">
        <v>10.8</v>
      </c>
      <c r="AA259" t="inlineStr">
        <is>
          <t>650=</t>
        </is>
      </c>
      <c r="AB259" t="n">
        <v>45.8</v>
      </c>
      <c r="AC259">
        <f>192</f>
        <v/>
      </c>
      <c r="AD259" t="inlineStr">
        <is>
          <t>174=</t>
        </is>
      </c>
      <c r="AE259" t="inlineStr">
        <is>
          <t>FR</t>
        </is>
      </c>
      <c r="AF259" t="inlineStr">
        <is>
          <t>France</t>
        </is>
      </c>
      <c r="AG259" t="inlineStr">
        <is>
          <t>S</t>
        </is>
      </c>
      <c r="AH259" t="inlineStr">
        <is>
          <t>FO</t>
        </is>
      </c>
      <c r="AI259" t="inlineStr">
        <is>
          <t>VH</t>
        </is>
      </c>
      <c r="AJ259" t="n">
        <v>5</v>
      </c>
      <c r="AK259" t="inlineStr">
        <is>
          <t>A</t>
        </is>
      </c>
      <c r="AL259" t="n">
        <v>8.300000000000001</v>
      </c>
      <c r="AM259" t="inlineStr">
        <is>
          <t>601+</t>
        </is>
      </c>
      <c r="AN259" t="n">
        <v>57.9</v>
      </c>
      <c r="AO259" t="inlineStr">
        <is>
          <t>142</t>
        </is>
      </c>
      <c r="AP259" t="n">
        <v>98.2</v>
      </c>
      <c r="AQ259" t="inlineStr">
        <is>
          <t>45</t>
        </is>
      </c>
      <c r="AR259" t="n">
        <v>80.7</v>
      </c>
      <c r="AS259" t="inlineStr">
        <is>
          <t>109</t>
        </is>
      </c>
      <c r="AT259" t="n">
        <v>34.6</v>
      </c>
      <c r="AU259" t="inlineStr">
        <is>
          <t>458</t>
        </is>
      </c>
      <c r="AV259" t="n">
        <v>96.8</v>
      </c>
      <c r="AW259" t="inlineStr">
        <is>
          <t>75</t>
        </is>
      </c>
      <c r="AX259" t="n">
        <v>5.6</v>
      </c>
      <c r="AY259" t="inlineStr">
        <is>
          <t>701+</t>
        </is>
      </c>
      <c r="AZ259" t="n">
        <v>30</v>
      </c>
      <c r="BA259" t="inlineStr">
        <is>
          <t>261</t>
        </is>
      </c>
      <c r="BB259" t="n">
        <v>19.2</v>
      </c>
      <c r="BC259" t="inlineStr">
        <is>
          <t>549=</t>
        </is>
      </c>
      <c r="BD259" t="inlineStr">
        <is>
          <t>46.7</t>
        </is>
      </c>
      <c r="BE259" t="inlineStr"/>
      <c r="BF259" t="inlineStr">
        <is>
          <t>Not Reported</t>
        </is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QS</t>
        </is>
      </c>
      <c r="CC259" t="n">
        <v>205</v>
      </c>
      <c r="CD259" t="n">
        <v>192</v>
      </c>
      <c r="CE259" t="n">
        <v>601</v>
      </c>
      <c r="CF259" t="n">
        <v>138</v>
      </c>
      <c r="CG259" t="n">
        <v>38</v>
      </c>
      <c r="CH259" t="n">
        <v>186</v>
      </c>
      <c r="CI259" t="n">
        <v>404</v>
      </c>
      <c r="CJ259" t="n">
        <v>84</v>
      </c>
      <c r="CK259" t="n">
        <v>701</v>
      </c>
      <c r="CL259" t="n">
        <v>207</v>
      </c>
      <c r="CM259" t="n">
        <v>650</v>
      </c>
      <c r="CN259" t="n">
        <v>192</v>
      </c>
      <c r="CO259" t="n">
        <v>174</v>
      </c>
      <c r="CP259" t="n">
        <v>601</v>
      </c>
      <c r="CQ259" t="n">
        <v>142</v>
      </c>
      <c r="CR259" t="n">
        <v>45</v>
      </c>
      <c r="CS259" t="n">
        <v>109</v>
      </c>
      <c r="CT259" t="n">
        <v>458</v>
      </c>
      <c r="CU259" t="n">
        <v>75</v>
      </c>
      <c r="CV259" t="n">
        <v>701</v>
      </c>
      <c r="CW259" t="n">
        <v>261</v>
      </c>
      <c r="CX259" t="n">
        <v>549</v>
      </c>
      <c r="CY259" t="inlineStr"/>
      <c r="CZ259" t="inlineStr"/>
      <c r="DA259" t="inlineStr"/>
      <c r="DB259" t="n">
        <v>85.42857142857143</v>
      </c>
      <c r="DC259" t="n">
        <v>62.6</v>
      </c>
      <c r="DD259" t="inlineStr"/>
      <c r="DE259" t="inlineStr">
        <is>
          <t>QS (score, not ratio)</t>
        </is>
      </c>
      <c r="DF259" t="inlineStr"/>
      <c r="DG259" t="inlineStr">
        <is>
          <t>QS (score, not %)</t>
        </is>
      </c>
      <c r="DH259" t="n">
        <v>8.600000000000001</v>
      </c>
      <c r="DI259" t="inlineStr"/>
    </row>
    <row r="260">
      <c r="A260" t="inlineStr">
        <is>
          <t>ecole national superieure mines - paris</t>
        </is>
      </c>
      <c r="B260" t="inlineStr"/>
      <c r="C260" t="inlineStr"/>
      <c r="D260" t="inlineStr">
        <is>
          <t>Not Reported</t>
        </is>
      </c>
      <c r="E260" t="inlineStr">
        <is>
          <t>Not Reported</t>
        </is>
      </c>
      <c r="F260" t="inlineStr">
        <is>
          <t>Not Reported</t>
        </is>
      </c>
      <c r="G260" t="inlineStr">
        <is>
          <t>Not Reported</t>
        </is>
      </c>
      <c r="H260" t="inlineStr"/>
      <c r="I260" t="inlineStr">
        <is>
          <t>Not Reported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/>
      <c r="AJ260" t="inlineStr"/>
      <c r="AK260" t="inlineStr">
        <is>
          <t>Not Reported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>
        <is>
          <t>Not Reported</t>
        </is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>
        <is>
          <t>401-500</t>
        </is>
      </c>
      <c r="BS260" t="inlineStr">
        <is>
          <t>18-21</t>
        </is>
      </c>
      <c r="BT260" t="inlineStr"/>
      <c r="BU260" t="n">
        <v>15.6</v>
      </c>
      <c r="BV260" t="n">
        <v>25.2</v>
      </c>
      <c r="BW260" t="n">
        <v>0</v>
      </c>
      <c r="BX260" t="n">
        <v>3.4</v>
      </c>
      <c r="BY260" t="n">
        <v>7.3</v>
      </c>
      <c r="BZ260" t="n">
        <v>13.2</v>
      </c>
      <c r="CA260" t="n">
        <v>2011</v>
      </c>
      <c r="CB260" t="inlineStr">
        <is>
          <t>Shanghai</t>
        </is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n">
        <v>450.5</v>
      </c>
      <c r="DA260" t="n">
        <v>19.5</v>
      </c>
      <c r="DB260" t="n">
        <v>1.317233809001095</v>
      </c>
      <c r="DC260" t="n">
        <v>0</v>
      </c>
      <c r="DD260" t="inlineStr"/>
      <c r="DE260" t="inlineStr">
        <is>
          <t>Missing</t>
        </is>
      </c>
      <c r="DF260" t="inlineStr"/>
      <c r="DG260" t="inlineStr">
        <is>
          <t>Missing</t>
        </is>
      </c>
      <c r="DH260" t="inlineStr"/>
      <c r="DI260" t="n">
        <v>10.2</v>
      </c>
    </row>
    <row r="261">
      <c r="A261" t="inlineStr">
        <is>
          <t>ecole normale superieure - lyon</t>
        </is>
      </c>
      <c r="B261" t="inlineStr"/>
      <c r="C261" t="inlineStr"/>
      <c r="D261" t="inlineStr">
        <is>
          <t>Not Reported</t>
        </is>
      </c>
      <c r="E261" t="inlineStr">
        <is>
          <t>Not Reported</t>
        </is>
      </c>
      <c r="F261" t="inlineStr">
        <is>
          <t>Not Reported</t>
        </is>
      </c>
      <c r="G261" t="inlineStr">
        <is>
          <t>Not Reported</t>
        </is>
      </c>
      <c r="H261" t="inlineStr"/>
      <c r="I261" t="inlineStr">
        <is>
          <t>Not Reported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/>
      <c r="AJ261" t="inlineStr"/>
      <c r="AK261" t="inlineStr">
        <is>
          <t>Not Reported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>
        <is>
          <t>Not Reported</t>
        </is>
      </c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>
        <is>
          <t>201-300</t>
        </is>
      </c>
      <c r="BS261" t="inlineStr">
        <is>
          <t>9-15</t>
        </is>
      </c>
      <c r="BT261" t="inlineStr"/>
      <c r="BU261" t="n">
        <v>0</v>
      </c>
      <c r="BV261" t="n">
        <v>20</v>
      </c>
      <c r="BW261" t="n">
        <v>3.6</v>
      </c>
      <c r="BX261" t="n">
        <v>14.5</v>
      </c>
      <c r="BY261" t="n">
        <v>21.8</v>
      </c>
      <c r="BZ261" t="n">
        <v>30.5</v>
      </c>
      <c r="CA261" t="n">
        <v>2015</v>
      </c>
      <c r="CB261" t="inlineStr">
        <is>
          <t>Shanghai</t>
        </is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n">
        <v>250.5</v>
      </c>
      <c r="DA261" t="n">
        <v>12</v>
      </c>
      <c r="DB261" t="n">
        <v>45.22502744237102</v>
      </c>
      <c r="DC261" t="n">
        <v>9.620927723840344</v>
      </c>
      <c r="DD261" t="inlineStr"/>
      <c r="DE261" t="inlineStr">
        <is>
          <t>Missing</t>
        </is>
      </c>
      <c r="DF261" t="inlineStr"/>
      <c r="DG261" t="inlineStr">
        <is>
          <t>Missing</t>
        </is>
      </c>
      <c r="DH261" t="inlineStr"/>
      <c r="DI261" t="n">
        <v>9.810463861920173</v>
      </c>
    </row>
    <row r="262">
      <c r="A262" t="inlineStr">
        <is>
          <t>ecole normale superieure - paris</t>
        </is>
      </c>
      <c r="B262" t="inlineStr"/>
      <c r="C262" t="inlineStr"/>
      <c r="D262" t="inlineStr">
        <is>
          <t>Not Reported</t>
        </is>
      </c>
      <c r="E262" t="inlineStr">
        <is>
          <t>Not Reported</t>
        </is>
      </c>
      <c r="F262" t="inlineStr">
        <is>
          <t>Not Reported</t>
        </is>
      </c>
      <c r="G262" t="inlineStr">
        <is>
          <t>Not Reported</t>
        </is>
      </c>
      <c r="H262" t="inlineStr"/>
      <c r="I262" t="inlineStr">
        <is>
          <t>Not Reported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/>
      <c r="AJ262" t="inlineStr"/>
      <c r="AK262" t="inlineStr">
        <is>
          <t>Not Reported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>
        <is>
          <t>Not Reported</t>
        </is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>
        <is>
          <t>72</t>
        </is>
      </c>
      <c r="BS262" t="inlineStr">
        <is>
          <t>3</t>
        </is>
      </c>
      <c r="BT262" t="n">
        <v>27.6</v>
      </c>
      <c r="BU262" t="n">
        <v>48.9</v>
      </c>
      <c r="BV262" t="n">
        <v>28</v>
      </c>
      <c r="BW262" t="n">
        <v>6.2</v>
      </c>
      <c r="BX262" t="n">
        <v>19.5</v>
      </c>
      <c r="BY262" t="n">
        <v>26.4</v>
      </c>
      <c r="BZ262" t="n">
        <v>60.5</v>
      </c>
      <c r="CA262" t="n">
        <v>2015</v>
      </c>
      <c r="CB262" t="inlineStr">
        <is>
          <t>Shanghai</t>
        </is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n">
        <v>72</v>
      </c>
      <c r="DA262" t="n">
        <v>3</v>
      </c>
      <c r="DB262" t="n">
        <v>84.41273326015367</v>
      </c>
      <c r="DC262" t="n">
        <v>13.40204962243797</v>
      </c>
      <c r="DD262" t="inlineStr"/>
      <c r="DE262" t="inlineStr">
        <is>
          <t>Missing</t>
        </is>
      </c>
      <c r="DF262" t="inlineStr"/>
      <c r="DG262" t="inlineStr">
        <is>
          <t>Missing</t>
        </is>
      </c>
      <c r="DH262" t="inlineStr"/>
      <c r="DI262" t="n">
        <v>25.92602481121899</v>
      </c>
    </row>
    <row r="263">
      <c r="A263" t="inlineStr">
        <is>
          <t>ecole polytechnique</t>
        </is>
      </c>
      <c r="B263" t="inlineStr"/>
      <c r="C263" t="inlineStr"/>
      <c r="D263" t="inlineStr">
        <is>
          <t>Not Reported</t>
        </is>
      </c>
      <c r="E263" t="inlineStr">
        <is>
          <t>Not Reported</t>
        </is>
      </c>
      <c r="F263" t="inlineStr">
        <is>
          <t>Not Reported</t>
        </is>
      </c>
      <c r="G263" t="inlineStr">
        <is>
          <t>Not Reported</t>
        </is>
      </c>
      <c r="H263" t="inlineStr"/>
      <c r="I263" t="inlineStr">
        <is>
          <t>Not Reported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/>
      <c r="AJ263" t="inlineStr"/>
      <c r="AK263" t="inlineStr">
        <is>
          <t>Not Reported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>
        <is>
          <t>Not Reported</t>
        </is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>
        <is>
          <t>301-400</t>
        </is>
      </c>
      <c r="BS263" t="inlineStr">
        <is>
          <t>16-18</t>
        </is>
      </c>
      <c r="BT263" t="inlineStr"/>
      <c r="BU263" t="n">
        <v>21.8</v>
      </c>
      <c r="BV263" t="n">
        <v>0</v>
      </c>
      <c r="BW263" t="n">
        <v>5.1</v>
      </c>
      <c r="BX263" t="n">
        <v>10.9</v>
      </c>
      <c r="BY263" t="n">
        <v>25.6</v>
      </c>
      <c r="BZ263" t="n">
        <v>22</v>
      </c>
      <c r="CA263" t="n">
        <v>2015</v>
      </c>
      <c r="CB263" t="inlineStr">
        <is>
          <t>Shanghai</t>
        </is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n">
        <v>350.5</v>
      </c>
      <c r="DA263" t="n">
        <v>17</v>
      </c>
      <c r="DB263" t="n">
        <v>23.27113062568606</v>
      </c>
      <c r="DC263" t="n">
        <v>12.4205501618123</v>
      </c>
      <c r="DD263" t="inlineStr"/>
      <c r="DE263" t="inlineStr">
        <is>
          <t>Missing</t>
        </is>
      </c>
      <c r="DF263" t="inlineStr"/>
      <c r="DG263" t="inlineStr">
        <is>
          <t>Missing</t>
        </is>
      </c>
      <c r="DH263" t="inlineStr"/>
      <c r="DI263" t="n">
        <v>11.66027508090615</v>
      </c>
    </row>
    <row r="264">
      <c r="A264" t="inlineStr">
        <is>
          <t>edinburgh napier university</t>
        </is>
      </c>
      <c r="B264" t="inlineStr">
        <is>
          <t>801-850</t>
        </is>
      </c>
      <c r="C264" t="inlineStr">
        <is>
          <t>801-850</t>
        </is>
      </c>
      <c r="D264" t="inlineStr">
        <is>
          <t>United Kingdom</t>
        </is>
      </c>
      <c r="E264" t="inlineStr">
        <is>
          <t>Europe</t>
        </is>
      </c>
      <c r="F264" t="inlineStr">
        <is>
          <t>L</t>
        </is>
      </c>
      <c r="G264" t="inlineStr">
        <is>
          <t>CO</t>
        </is>
      </c>
      <c r="H264" t="inlineStr">
        <is>
          <t>HI</t>
        </is>
      </c>
      <c r="I264" t="inlineStr">
        <is>
          <t>A</t>
        </is>
      </c>
      <c r="J264" t="n">
        <v>5</v>
      </c>
      <c r="K264" t="inlineStr">
        <is>
          <t>601+</t>
        </is>
      </c>
      <c r="L264" t="n">
        <v>5</v>
      </c>
      <c r="M264" t="inlineStr">
        <is>
          <t>601+</t>
        </is>
      </c>
      <c r="N264" t="n">
        <v>4</v>
      </c>
      <c r="O264" t="inlineStr">
        <is>
          <t>701+</t>
        </is>
      </c>
      <c r="P264" t="n">
        <v>11.8</v>
      </c>
      <c r="Q264" t="inlineStr">
        <is>
          <t>698</t>
        </is>
      </c>
      <c r="R264" t="n">
        <v>77.5</v>
      </c>
      <c r="S264" t="inlineStr">
        <is>
          <t>248</t>
        </is>
      </c>
      <c r="T264" t="n">
        <v>86</v>
      </c>
      <c r="U264" t="inlineStr">
        <is>
          <t>146</t>
        </is>
      </c>
      <c r="V264" t="n">
        <v>60.1</v>
      </c>
      <c r="W264" t="inlineStr">
        <is>
          <t>633</t>
        </is>
      </c>
      <c r="X264" t="n">
        <v>4.9</v>
      </c>
      <c r="Y264" t="inlineStr">
        <is>
          <t>701+</t>
        </is>
      </c>
      <c r="Z264" t="n">
        <v>2.2</v>
      </c>
      <c r="AA264" t="inlineStr">
        <is>
          <t>701+</t>
        </is>
      </c>
      <c r="AB264" t="inlineStr"/>
      <c r="AC264" t="inlineStr">
        <is>
          <t>801-850</t>
        </is>
      </c>
      <c r="AD264" t="inlineStr">
        <is>
          <t>801-1000</t>
        </is>
      </c>
      <c r="AE264" t="inlineStr">
        <is>
          <t>UK</t>
        </is>
      </c>
      <c r="AF264" t="inlineStr">
        <is>
          <t>United Kingdom</t>
        </is>
      </c>
      <c r="AG264" t="inlineStr">
        <is>
          <t>L</t>
        </is>
      </c>
      <c r="AH264" t="inlineStr">
        <is>
          <t>CO</t>
        </is>
      </c>
      <c r="AI264" t="inlineStr">
        <is>
          <t>HI</t>
        </is>
      </c>
      <c r="AJ264" t="n">
        <v>3</v>
      </c>
      <c r="AK264" t="inlineStr">
        <is>
          <t>A</t>
        </is>
      </c>
      <c r="AL264" t="n">
        <v>4.9</v>
      </c>
      <c r="AM264" t="inlineStr">
        <is>
          <t>601+</t>
        </is>
      </c>
      <c r="AN264" t="n">
        <v>4.2</v>
      </c>
      <c r="AO264" t="inlineStr">
        <is>
          <t>601+</t>
        </is>
      </c>
      <c r="AP264" t="n">
        <v>4.1</v>
      </c>
      <c r="AQ264" t="inlineStr">
        <is>
          <t>701+</t>
        </is>
      </c>
      <c r="AR264" t="n">
        <v>10.4</v>
      </c>
      <c r="AS264" t="inlineStr">
        <is>
          <t>701+</t>
        </is>
      </c>
      <c r="AT264" t="n">
        <v>73.8</v>
      </c>
      <c r="AU264" t="inlineStr">
        <is>
          <t>259</t>
        </is>
      </c>
      <c r="AV264" t="n">
        <v>87.90000000000001</v>
      </c>
      <c r="AW264" t="inlineStr">
        <is>
          <t>130</t>
        </is>
      </c>
      <c r="AX264" t="n">
        <v>5.9</v>
      </c>
      <c r="AY264" t="inlineStr">
        <is>
          <t>701+</t>
        </is>
      </c>
      <c r="AZ264" t="n">
        <v>10.8</v>
      </c>
      <c r="BA264" t="inlineStr">
        <is>
          <t>701+</t>
        </is>
      </c>
      <c r="BB264" t="n">
        <v>2.9</v>
      </c>
      <c r="BC264" t="inlineStr">
        <is>
          <t>701+</t>
        </is>
      </c>
      <c r="BD264" t="inlineStr">
        <is>
          <t>-</t>
        </is>
      </c>
      <c r="BE264" t="inlineStr"/>
      <c r="BF264" t="inlineStr">
        <is>
          <t>Not Reported</t>
        </is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QS</t>
        </is>
      </c>
      <c r="CC264" t="n">
        <v>825.5</v>
      </c>
      <c r="CD264" t="n">
        <v>825.5</v>
      </c>
      <c r="CE264" t="n">
        <v>601</v>
      </c>
      <c r="CF264" t="n">
        <v>601</v>
      </c>
      <c r="CG264" t="n">
        <v>701</v>
      </c>
      <c r="CH264" t="n">
        <v>698</v>
      </c>
      <c r="CI264" t="n">
        <v>248</v>
      </c>
      <c r="CJ264" t="n">
        <v>146</v>
      </c>
      <c r="CK264" t="n">
        <v>633</v>
      </c>
      <c r="CL264" t="n">
        <v>701</v>
      </c>
      <c r="CM264" t="n">
        <v>701</v>
      </c>
      <c r="CN264" t="n">
        <v>825.5</v>
      </c>
      <c r="CO264" t="n">
        <v>900.5</v>
      </c>
      <c r="CP264" t="n">
        <v>601</v>
      </c>
      <c r="CQ264" t="n">
        <v>601</v>
      </c>
      <c r="CR264" t="n">
        <v>701</v>
      </c>
      <c r="CS264" t="n">
        <v>701</v>
      </c>
      <c r="CT264" t="n">
        <v>259</v>
      </c>
      <c r="CU264" t="n">
        <v>130</v>
      </c>
      <c r="CV264" t="n">
        <v>701</v>
      </c>
      <c r="CW264" t="n">
        <v>701</v>
      </c>
      <c r="CX264" t="n">
        <v>701</v>
      </c>
      <c r="CY264" t="inlineStr"/>
      <c r="CZ264" t="inlineStr"/>
      <c r="DA264" t="inlineStr"/>
      <c r="DB264" t="n">
        <v>41.10714285714285</v>
      </c>
      <c r="DC264" t="n">
        <v>11.8</v>
      </c>
      <c r="DD264" t="inlineStr"/>
      <c r="DE264" t="inlineStr">
        <is>
          <t>QS (score, not ratio)</t>
        </is>
      </c>
      <c r="DF264" t="inlineStr"/>
      <c r="DG264" t="inlineStr">
        <is>
          <t>QS (score, not %)</t>
        </is>
      </c>
      <c r="DH264" t="n">
        <v>4.95</v>
      </c>
      <c r="DI264" t="inlineStr"/>
    </row>
    <row r="265">
      <c r="A265" t="inlineStr">
        <is>
          <t>edith cowan university</t>
        </is>
      </c>
      <c r="B265" t="inlineStr">
        <is>
          <t>516</t>
        </is>
      </c>
      <c r="C265" t="inlineStr">
        <is>
          <t>529</t>
        </is>
      </c>
      <c r="D265" t="inlineStr">
        <is>
          <t>Australia</t>
        </is>
      </c>
      <c r="E265" t="inlineStr">
        <is>
          <t>Oceania</t>
        </is>
      </c>
      <c r="F265" t="inlineStr">
        <is>
          <t>L</t>
        </is>
      </c>
      <c r="G265" t="inlineStr">
        <is>
          <t>CO</t>
        </is>
      </c>
      <c r="H265" t="inlineStr">
        <is>
          <t>VH</t>
        </is>
      </c>
      <c r="I265" t="inlineStr">
        <is>
          <t>A</t>
        </is>
      </c>
      <c r="J265" t="n">
        <v>8.5</v>
      </c>
      <c r="K265" t="inlineStr">
        <is>
          <t>601+</t>
        </is>
      </c>
      <c r="L265" t="n">
        <v>6.8</v>
      </c>
      <c r="M265" t="inlineStr">
        <is>
          <t>601+</t>
        </is>
      </c>
      <c r="N265" t="n">
        <v>4.8</v>
      </c>
      <c r="O265" t="inlineStr">
        <is>
          <t>701+</t>
        </is>
      </c>
      <c r="P265" t="n">
        <v>49.8</v>
      </c>
      <c r="Q265" t="inlineStr">
        <is>
          <t>265</t>
        </is>
      </c>
      <c r="R265" t="n">
        <v>78.5</v>
      </c>
      <c r="S265" t="inlineStr">
        <is>
          <t>245</t>
        </is>
      </c>
      <c r="T265" t="n">
        <v>57.7</v>
      </c>
      <c r="U265" t="inlineStr">
        <is>
          <t>256</t>
        </is>
      </c>
      <c r="V265" t="n">
        <v>64.5</v>
      </c>
      <c r="W265" t="inlineStr">
        <is>
          <t>565</t>
        </is>
      </c>
      <c r="X265" t="n">
        <v>4.7</v>
      </c>
      <c r="Y265" t="inlineStr">
        <is>
          <t>701+</t>
        </is>
      </c>
      <c r="Z265" t="n">
        <v>5.8</v>
      </c>
      <c r="AA265" t="inlineStr">
        <is>
          <t>701+</t>
        </is>
      </c>
      <c r="AB265" t="n">
        <v>23.6</v>
      </c>
      <c r="AC265" t="inlineStr">
        <is>
          <t>529</t>
        </is>
      </c>
      <c r="AD265" t="inlineStr">
        <is>
          <t>601-650</t>
        </is>
      </c>
      <c r="AE265" t="inlineStr">
        <is>
          <t>AU</t>
        </is>
      </c>
      <c r="AF265" t="inlineStr">
        <is>
          <t>Australia</t>
        </is>
      </c>
      <c r="AG265" t="inlineStr">
        <is>
          <t>L</t>
        </is>
      </c>
      <c r="AH265" t="inlineStr">
        <is>
          <t>CO</t>
        </is>
      </c>
      <c r="AI265" t="inlineStr">
        <is>
          <t>VH</t>
        </is>
      </c>
      <c r="AJ265" t="n">
        <v>3</v>
      </c>
      <c r="AK265" t="inlineStr">
        <is>
          <t>A</t>
        </is>
      </c>
      <c r="AL265" t="n">
        <v>8.699999999999999</v>
      </c>
      <c r="AM265" t="inlineStr">
        <is>
          <t>601+</t>
        </is>
      </c>
      <c r="AN265" t="n">
        <v>8.1</v>
      </c>
      <c r="AO265" t="inlineStr">
        <is>
          <t>601+</t>
        </is>
      </c>
      <c r="AP265" t="n">
        <v>6.2</v>
      </c>
      <c r="AQ265" t="inlineStr">
        <is>
          <t>701+</t>
        </is>
      </c>
      <c r="AR265" t="n">
        <v>41</v>
      </c>
      <c r="AS265" t="inlineStr">
        <is>
          <t>335</t>
        </is>
      </c>
      <c r="AT265" t="n">
        <v>77.5</v>
      </c>
      <c r="AU265" t="inlineStr">
        <is>
          <t>240</t>
        </is>
      </c>
      <c r="AV265" t="n">
        <v>72.59999999999999</v>
      </c>
      <c r="AW265" t="inlineStr">
        <is>
          <t>197</t>
        </is>
      </c>
      <c r="AX265" t="n">
        <v>18.7</v>
      </c>
      <c r="AY265" t="inlineStr">
        <is>
          <t>554</t>
        </is>
      </c>
      <c r="AZ265" t="n">
        <v>12</v>
      </c>
      <c r="BA265" t="inlineStr">
        <is>
          <t>701+</t>
        </is>
      </c>
      <c r="BB265" t="n">
        <v>11.7</v>
      </c>
      <c r="BC265" t="inlineStr">
        <is>
          <t>647=</t>
        </is>
      </c>
      <c r="BD265" t="inlineStr">
        <is>
          <t>22.2</t>
        </is>
      </c>
      <c r="BE265" t="inlineStr">
        <is>
          <t>501-600</t>
        </is>
      </c>
      <c r="BF265" t="inlineStr">
        <is>
          <t>Australia</t>
        </is>
      </c>
      <c r="BG265" t="n">
        <v>18.9</v>
      </c>
      <c r="BH265" t="inlineStr">
        <is>
          <t>68.7</t>
        </is>
      </c>
      <c r="BI265" t="n">
        <v>16.1</v>
      </c>
      <c r="BJ265" t="n">
        <v>35</v>
      </c>
      <c r="BK265" t="inlineStr">
        <is>
          <t>34.5</t>
        </is>
      </c>
      <c r="BL265" t="inlineStr">
        <is>
          <t>-</t>
        </is>
      </c>
      <c r="BM265" t="inlineStr">
        <is>
          <t>27,491</t>
        </is>
      </c>
      <c r="BN265" t="n">
        <v>16.1</v>
      </c>
      <c r="BO265" t="inlineStr">
        <is>
          <t>16%</t>
        </is>
      </c>
      <c r="BP265" t="inlineStr">
        <is>
          <t>61 : 39</t>
        </is>
      </c>
      <c r="BQ265" t="n">
        <v>2016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QS+Times</t>
        </is>
      </c>
      <c r="CC265" t="n">
        <v>516</v>
      </c>
      <c r="CD265" t="n">
        <v>529</v>
      </c>
      <c r="CE265" t="n">
        <v>601</v>
      </c>
      <c r="CF265" t="n">
        <v>601</v>
      </c>
      <c r="CG265" t="n">
        <v>701</v>
      </c>
      <c r="CH265" t="n">
        <v>265</v>
      </c>
      <c r="CI265" t="n">
        <v>245</v>
      </c>
      <c r="CJ265" t="n">
        <v>256</v>
      </c>
      <c r="CK265" t="n">
        <v>565</v>
      </c>
      <c r="CL265" t="n">
        <v>701</v>
      </c>
      <c r="CM265" t="n">
        <v>701</v>
      </c>
      <c r="CN265" t="n">
        <v>529</v>
      </c>
      <c r="CO265" t="n">
        <v>625.5</v>
      </c>
      <c r="CP265" t="n">
        <v>601</v>
      </c>
      <c r="CQ265" t="n">
        <v>601</v>
      </c>
      <c r="CR265" t="n">
        <v>701</v>
      </c>
      <c r="CS265" t="n">
        <v>335</v>
      </c>
      <c r="CT265" t="n">
        <v>240</v>
      </c>
      <c r="CU265" t="n">
        <v>197</v>
      </c>
      <c r="CV265" t="n">
        <v>554</v>
      </c>
      <c r="CW265" t="n">
        <v>701</v>
      </c>
      <c r="CX265" t="n">
        <v>647</v>
      </c>
      <c r="CY265" t="n">
        <v>550.5</v>
      </c>
      <c r="CZ265" t="inlineStr"/>
      <c r="DA265" t="inlineStr"/>
      <c r="DB265" t="n">
        <v>42.32908710303278</v>
      </c>
      <c r="DC265" t="n">
        <v>32.58207276776749</v>
      </c>
      <c r="DD265" t="n">
        <v>16.1</v>
      </c>
      <c r="DE265" t="inlineStr">
        <is>
          <t>Times (raw ratio)</t>
        </is>
      </c>
      <c r="DF265" t="n">
        <v>16</v>
      </c>
      <c r="DG265" t="inlineStr">
        <is>
          <t>Times (raw %)</t>
        </is>
      </c>
      <c r="DH265" t="n">
        <v>8.6</v>
      </c>
      <c r="DI265" t="n">
        <v>13.73569198751301</v>
      </c>
    </row>
    <row r="266">
      <c r="A266" t="inlineStr">
        <is>
          <t>effat university</t>
        </is>
      </c>
      <c r="B266" t="inlineStr">
        <is>
          <t>721-730</t>
        </is>
      </c>
      <c r="C266" t="inlineStr"/>
      <c r="D266" t="inlineStr">
        <is>
          <t>Saudi Arabia</t>
        </is>
      </c>
      <c r="E266" t="inlineStr">
        <is>
          <t>Asia</t>
        </is>
      </c>
      <c r="F266" t="inlineStr">
        <is>
          <t>S</t>
        </is>
      </c>
      <c r="G266" t="inlineStr">
        <is>
          <t>FO</t>
        </is>
      </c>
      <c r="H266" t="inlineStr">
        <is>
          <t>VH</t>
        </is>
      </c>
      <c r="I266" t="inlineStr">
        <is>
          <t>B</t>
        </is>
      </c>
      <c r="J266" t="n">
        <v>3.8</v>
      </c>
      <c r="K266" t="inlineStr">
        <is>
          <t>601+</t>
        </is>
      </c>
      <c r="L266" t="n">
        <v>2.6</v>
      </c>
      <c r="M266" t="inlineStr">
        <is>
          <t>601+</t>
        </is>
      </c>
      <c r="N266" t="n">
        <v>23.1</v>
      </c>
      <c r="O266" t="inlineStr">
        <is>
          <t>622</t>
        </is>
      </c>
      <c r="P266" t="n">
        <v>17.6</v>
      </c>
      <c r="Q266" t="inlineStr">
        <is>
          <t>589</t>
        </is>
      </c>
      <c r="R266" t="n">
        <v>100</v>
      </c>
      <c r="S266" t="inlineStr">
        <is>
          <t>20</t>
        </is>
      </c>
      <c r="T266" t="n">
        <v>98.3</v>
      </c>
      <c r="U266" t="inlineStr">
        <is>
          <t>66</t>
        </is>
      </c>
      <c r="V266" t="n">
        <v>15.9</v>
      </c>
      <c r="W266" t="inlineStr">
        <is>
          <t>701+</t>
        </is>
      </c>
      <c r="X266" t="n">
        <v>3.3</v>
      </c>
      <c r="Y266" t="inlineStr">
        <is>
          <t>701+</t>
        </is>
      </c>
      <c r="Z266" t="n">
        <v>1</v>
      </c>
      <c r="AA266" t="inlineStr">
        <is>
          <t>701+</t>
        </is>
      </c>
      <c r="AB266" t="inlineStr"/>
      <c r="AC266" t="inlineStr"/>
      <c r="AD266" t="inlineStr"/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/>
      <c r="AJ266" t="inlineStr"/>
      <c r="AK266" t="inlineStr">
        <is>
          <t>Not Reported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>
        <is>
          <t>Not Reported</t>
        </is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QS</t>
        </is>
      </c>
      <c r="CC266" t="n">
        <v>725.5</v>
      </c>
      <c r="CD266" t="inlineStr"/>
      <c r="CE266" t="n">
        <v>601</v>
      </c>
      <c r="CF266" t="n">
        <v>601</v>
      </c>
      <c r="CG266" t="n">
        <v>622</v>
      </c>
      <c r="CH266" t="n">
        <v>589</v>
      </c>
      <c r="CI266" t="n">
        <v>20</v>
      </c>
      <c r="CJ266" t="n">
        <v>66</v>
      </c>
      <c r="CK266" t="n">
        <v>701</v>
      </c>
      <c r="CL266" t="n">
        <v>701</v>
      </c>
      <c r="CM266" t="n">
        <v>701</v>
      </c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n">
        <v>48.25000000000001</v>
      </c>
      <c r="DC266" t="n">
        <v>17.6</v>
      </c>
      <c r="DD266" t="inlineStr"/>
      <c r="DE266" t="inlineStr">
        <is>
          <t>QS (score, not ratio)</t>
        </is>
      </c>
      <c r="DF266" t="inlineStr"/>
      <c r="DG266" t="inlineStr">
        <is>
          <t>QS (score, not %)</t>
        </is>
      </c>
      <c r="DH266" t="n">
        <v>3.8</v>
      </c>
      <c r="DI266" t="inlineStr"/>
    </row>
    <row r="267">
      <c r="A267" t="inlineStr">
        <is>
          <t>ege university</t>
        </is>
      </c>
      <c r="B267" t="inlineStr">
        <is>
          <t>1001-1200</t>
        </is>
      </c>
      <c r="C267" t="inlineStr">
        <is>
          <t>1001-1200</t>
        </is>
      </c>
      <c r="D267" t="inlineStr">
        <is>
          <t>Turkey</t>
        </is>
      </c>
      <c r="E267" t="inlineStr">
        <is>
          <t>Asia</t>
        </is>
      </c>
      <c r="F267" t="inlineStr">
        <is>
          <t>L</t>
        </is>
      </c>
      <c r="G267" t="inlineStr">
        <is>
          <t>FC</t>
        </is>
      </c>
      <c r="H267" t="inlineStr">
        <is>
          <t>HI</t>
        </is>
      </c>
      <c r="I267" t="inlineStr">
        <is>
          <t>A</t>
        </is>
      </c>
      <c r="J267" t="n">
        <v>10</v>
      </c>
      <c r="K267" t="inlineStr">
        <is>
          <t>601+</t>
        </is>
      </c>
      <c r="L267" t="n">
        <v>13.6</v>
      </c>
      <c r="M267" t="inlineStr">
        <is>
          <t>595</t>
        </is>
      </c>
      <c r="N267" t="n">
        <v>15.8</v>
      </c>
      <c r="O267" t="inlineStr">
        <is>
          <t>701+</t>
        </is>
      </c>
      <c r="P267" t="n">
        <v>3.2</v>
      </c>
      <c r="Q267" t="inlineStr">
        <is>
          <t>701+</t>
        </is>
      </c>
      <c r="R267" t="n">
        <v>1.3</v>
      </c>
      <c r="S267" t="inlineStr">
        <is>
          <t>701+</t>
        </is>
      </c>
      <c r="T267" t="n">
        <v>7.8</v>
      </c>
      <c r="U267" t="inlineStr">
        <is>
          <t>701+</t>
        </is>
      </c>
      <c r="V267" t="n">
        <v>68.59999999999999</v>
      </c>
      <c r="W267" t="inlineStr">
        <is>
          <t>506</t>
        </is>
      </c>
      <c r="X267" t="n">
        <v>2.1</v>
      </c>
      <c r="Y267" t="inlineStr">
        <is>
          <t>701+</t>
        </is>
      </c>
      <c r="Z267" t="n">
        <v>1.4</v>
      </c>
      <c r="AA267" t="inlineStr">
        <is>
          <t>701+</t>
        </is>
      </c>
      <c r="AB267" t="inlineStr"/>
      <c r="AC267" t="inlineStr">
        <is>
          <t>1001-1200</t>
        </is>
      </c>
      <c r="AD267" t="inlineStr">
        <is>
          <t>1201-1400</t>
        </is>
      </c>
      <c r="AE267" t="inlineStr">
        <is>
          <t>TR</t>
        </is>
      </c>
      <c r="AF267" t="inlineStr">
        <is>
          <t>Turkey</t>
        </is>
      </c>
      <c r="AG267" t="inlineStr">
        <is>
          <t>XL</t>
        </is>
      </c>
      <c r="AH267" t="inlineStr">
        <is>
          <t>FC</t>
        </is>
      </c>
      <c r="AI267" t="inlineStr">
        <is>
          <t>HI</t>
        </is>
      </c>
      <c r="AJ267" t="n">
        <v>3</v>
      </c>
      <c r="AK267" t="inlineStr">
        <is>
          <t>A</t>
        </is>
      </c>
      <c r="AL267" t="n">
        <v>8.6</v>
      </c>
      <c r="AM267" t="inlineStr">
        <is>
          <t>601+</t>
        </is>
      </c>
      <c r="AN267" t="n">
        <v>10.3</v>
      </c>
      <c r="AO267" t="inlineStr">
        <is>
          <t>601+</t>
        </is>
      </c>
      <c r="AP267" t="n">
        <v>13.8</v>
      </c>
      <c r="AQ267" t="inlineStr">
        <is>
          <t>701+</t>
        </is>
      </c>
      <c r="AR267" t="n">
        <v>3</v>
      </c>
      <c r="AS267" t="inlineStr">
        <is>
          <t>701+</t>
        </is>
      </c>
      <c r="AT267" t="n">
        <v>1.3</v>
      </c>
      <c r="AU267" t="inlineStr">
        <is>
          <t>701+</t>
        </is>
      </c>
      <c r="AV267" t="n">
        <v>3.3</v>
      </c>
      <c r="AW267" t="inlineStr">
        <is>
          <t>701+</t>
        </is>
      </c>
      <c r="AX267" t="n">
        <v>10.6</v>
      </c>
      <c r="AY267" t="inlineStr">
        <is>
          <t>661</t>
        </is>
      </c>
      <c r="AZ267" t="n">
        <v>8.5</v>
      </c>
      <c r="BA267" t="inlineStr">
        <is>
          <t>701+</t>
        </is>
      </c>
      <c r="BB267" t="n">
        <v>17.2</v>
      </c>
      <c r="BC267" t="inlineStr">
        <is>
          <t>574=</t>
        </is>
      </c>
      <c r="BD267" t="inlineStr">
        <is>
          <t>-</t>
        </is>
      </c>
      <c r="BE267" t="inlineStr"/>
      <c r="BF267" t="inlineStr">
        <is>
          <t>Not Reported</t>
        </is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QS</t>
        </is>
      </c>
      <c r="CC267" t="n">
        <v>1100.5</v>
      </c>
      <c r="CD267" t="n">
        <v>1100.5</v>
      </c>
      <c r="CE267" t="n">
        <v>601</v>
      </c>
      <c r="CF267" t="n">
        <v>595</v>
      </c>
      <c r="CG267" t="n">
        <v>701</v>
      </c>
      <c r="CH267" t="n">
        <v>701</v>
      </c>
      <c r="CI267" t="n">
        <v>701</v>
      </c>
      <c r="CJ267" t="n">
        <v>701</v>
      </c>
      <c r="CK267" t="n">
        <v>506</v>
      </c>
      <c r="CL267" t="n">
        <v>701</v>
      </c>
      <c r="CM267" t="n">
        <v>701</v>
      </c>
      <c r="CN267" t="n">
        <v>1100.5</v>
      </c>
      <c r="CO267" t="n">
        <v>1300.5</v>
      </c>
      <c r="CP267" t="n">
        <v>601</v>
      </c>
      <c r="CQ267" t="n">
        <v>601</v>
      </c>
      <c r="CR267" t="n">
        <v>701</v>
      </c>
      <c r="CS267" t="n">
        <v>701</v>
      </c>
      <c r="CT267" t="n">
        <v>701</v>
      </c>
      <c r="CU267" t="n">
        <v>701</v>
      </c>
      <c r="CV267" t="n">
        <v>661</v>
      </c>
      <c r="CW267" t="n">
        <v>701</v>
      </c>
      <c r="CX267" t="n">
        <v>574</v>
      </c>
      <c r="CY267" t="inlineStr"/>
      <c r="CZ267" t="inlineStr"/>
      <c r="DA267" t="inlineStr"/>
      <c r="DB267" t="n">
        <v>21.46428571428571</v>
      </c>
      <c r="DC267" t="n">
        <v>3.2</v>
      </c>
      <c r="DD267" t="inlineStr"/>
      <c r="DE267" t="inlineStr">
        <is>
          <t>QS (score, not ratio)</t>
        </is>
      </c>
      <c r="DF267" t="inlineStr"/>
      <c r="DG267" t="inlineStr">
        <is>
          <t>QS (score, not %)</t>
        </is>
      </c>
      <c r="DH267" t="n">
        <v>9.300000000000001</v>
      </c>
      <c r="DI267" t="inlineStr"/>
    </row>
    <row r="268">
      <c r="A268" t="inlineStr">
        <is>
          <t>ehime university</t>
        </is>
      </c>
      <c r="B268" t="inlineStr"/>
      <c r="C268" t="inlineStr"/>
      <c r="D268" t="inlineStr">
        <is>
          <t>Not Reported</t>
        </is>
      </c>
      <c r="E268" t="inlineStr">
        <is>
          <t>Not Reported</t>
        </is>
      </c>
      <c r="F268" t="inlineStr">
        <is>
          <t>Not Reported</t>
        </is>
      </c>
      <c r="G268" t="inlineStr">
        <is>
          <t>Not Reported</t>
        </is>
      </c>
      <c r="H268" t="inlineStr"/>
      <c r="I268" t="inlineStr">
        <is>
          <t>Not Reported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/>
      <c r="AJ268" t="inlineStr"/>
      <c r="AK268" t="inlineStr">
        <is>
          <t>Not Reported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>
        <is>
          <t>601-800</t>
        </is>
      </c>
      <c r="BF268" t="inlineStr">
        <is>
          <t>Japan</t>
        </is>
      </c>
      <c r="BG268" t="n">
        <v>19.2</v>
      </c>
      <c r="BH268" t="inlineStr">
        <is>
          <t>20.9</t>
        </is>
      </c>
      <c r="BI268" t="n">
        <v>11.3</v>
      </c>
      <c r="BJ268" t="n">
        <v>17.5</v>
      </c>
      <c r="BK268" t="inlineStr">
        <is>
          <t>37.8</t>
        </is>
      </c>
      <c r="BL268" t="inlineStr">
        <is>
          <t>-</t>
        </is>
      </c>
      <c r="BM268" t="inlineStr">
        <is>
          <t>8,394</t>
        </is>
      </c>
      <c r="BN268" t="n">
        <v>9.9</v>
      </c>
      <c r="BO268" t="inlineStr">
        <is>
          <t>1%</t>
        </is>
      </c>
      <c r="BP268" t="inlineStr">
        <is>
          <t>39 : 61</t>
        </is>
      </c>
      <c r="BQ268" t="n">
        <v>2016</v>
      </c>
      <c r="BR268" t="inlineStr">
        <is>
          <t>402-501</t>
        </is>
      </c>
      <c r="BS268" t="inlineStr">
        <is>
          <t>20-31</t>
        </is>
      </c>
      <c r="BT268" t="inlineStr"/>
      <c r="BU268" t="n">
        <v>0</v>
      </c>
      <c r="BV268" t="n">
        <v>0</v>
      </c>
      <c r="BW268" t="n">
        <v>7.3</v>
      </c>
      <c r="BX268" t="n">
        <v>6.9</v>
      </c>
      <c r="BY268" t="n">
        <v>22.7</v>
      </c>
      <c r="BZ268" t="n">
        <v>14.4</v>
      </c>
      <c r="CA268" t="n">
        <v>2009</v>
      </c>
      <c r="CB268" t="inlineStr">
        <is>
          <t>Times+Shanghai</t>
        </is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n">
        <v>700.5</v>
      </c>
      <c r="CZ268" t="n">
        <v>451.5</v>
      </c>
      <c r="DA268" t="n">
        <v>25.5</v>
      </c>
      <c r="DB268" t="n">
        <v>0.5488474204171254</v>
      </c>
      <c r="DC268" t="n">
        <v>12.28789996093378</v>
      </c>
      <c r="DD268" t="n">
        <v>9.9</v>
      </c>
      <c r="DE268" t="inlineStr">
        <is>
          <t>Times (raw ratio)</t>
        </is>
      </c>
      <c r="DF268" t="n">
        <v>1</v>
      </c>
      <c r="DG268" t="inlineStr">
        <is>
          <t>Times (raw %)</t>
        </is>
      </c>
      <c r="DH268" t="inlineStr"/>
      <c r="DI268" t="n">
        <v>6.530724827046619</v>
      </c>
    </row>
    <row r="269">
      <c r="A269" t="inlineStr">
        <is>
          <t>eindhoven university of technology</t>
        </is>
      </c>
      <c r="B269" t="inlineStr">
        <is>
          <t>136</t>
        </is>
      </c>
      <c r="C269" t="inlineStr">
        <is>
          <t>124</t>
        </is>
      </c>
      <c r="D269" t="inlineStr">
        <is>
          <t>Netherlands</t>
        </is>
      </c>
      <c r="E269" t="inlineStr">
        <is>
          <t>Europe</t>
        </is>
      </c>
      <c r="F269" t="inlineStr">
        <is>
          <t>M</t>
        </is>
      </c>
      <c r="G269" t="inlineStr">
        <is>
          <t>FO</t>
        </is>
      </c>
      <c r="H269" t="inlineStr">
        <is>
          <t>VH</t>
        </is>
      </c>
      <c r="I269" t="inlineStr">
        <is>
          <t>A</t>
        </is>
      </c>
      <c r="J269" t="n">
        <v>28.7</v>
      </c>
      <c r="K269" t="inlineStr">
        <is>
          <t>306</t>
        </is>
      </c>
      <c r="L269" t="n">
        <v>72.09999999999999</v>
      </c>
      <c r="M269" t="inlineStr">
        <is>
          <t>96</t>
        </is>
      </c>
      <c r="N269" t="n">
        <v>35.7</v>
      </c>
      <c r="O269" t="inlineStr">
        <is>
          <t>442</t>
        </is>
      </c>
      <c r="P269" t="n">
        <v>79.3</v>
      </c>
      <c r="Q269" t="inlineStr">
        <is>
          <t>114</t>
        </is>
      </c>
      <c r="R269" t="n">
        <v>100</v>
      </c>
      <c r="S269" t="inlineStr">
        <is>
          <t>75</t>
        </is>
      </c>
      <c r="T269" t="n">
        <v>82.7</v>
      </c>
      <c r="U269" t="inlineStr">
        <is>
          <t>164</t>
        </is>
      </c>
      <c r="V269" t="n">
        <v>70.8</v>
      </c>
      <c r="W269" t="inlineStr">
        <is>
          <t>472</t>
        </is>
      </c>
      <c r="X269" t="n">
        <v>24.2</v>
      </c>
      <c r="Y269" t="inlineStr">
        <is>
          <t>468</t>
        </is>
      </c>
      <c r="Z269" t="n">
        <v>29.8</v>
      </c>
      <c r="AA269" t="inlineStr">
        <is>
          <t>445=</t>
        </is>
      </c>
      <c r="AB269" t="n">
        <v>54</v>
      </c>
      <c r="AC269">
        <f>124</f>
        <v/>
      </c>
      <c r="AD269" t="inlineStr">
        <is>
          <t>138</t>
        </is>
      </c>
      <c r="AE269" t="inlineStr">
        <is>
          <t>NL</t>
        </is>
      </c>
      <c r="AF269" t="inlineStr">
        <is>
          <t>Netherlands</t>
        </is>
      </c>
      <c r="AG269" t="inlineStr">
        <is>
          <t>M</t>
        </is>
      </c>
      <c r="AH269" t="inlineStr">
        <is>
          <t>FO</t>
        </is>
      </c>
      <c r="AI269" t="inlineStr">
        <is>
          <t>VH</t>
        </is>
      </c>
      <c r="AJ269" t="n">
        <v>4</v>
      </c>
      <c r="AK269" t="inlineStr">
        <is>
          <t>A</t>
        </is>
      </c>
      <c r="AL269" t="n">
        <v>29.3</v>
      </c>
      <c r="AM269" t="inlineStr">
        <is>
          <t>295</t>
        </is>
      </c>
      <c r="AN269" t="n">
        <v>76.2</v>
      </c>
      <c r="AO269" t="inlineStr">
        <is>
          <t>78</t>
        </is>
      </c>
      <c r="AP269" t="n">
        <v>40.4</v>
      </c>
      <c r="AQ269" t="inlineStr">
        <is>
          <t>390</t>
        </is>
      </c>
      <c r="AR269" t="n">
        <v>89.7</v>
      </c>
      <c r="AS269" t="inlineStr">
        <is>
          <t>75</t>
        </is>
      </c>
      <c r="AT269" t="n">
        <v>100</v>
      </c>
      <c r="AU269" t="inlineStr">
        <is>
          <t>30</t>
        </is>
      </c>
      <c r="AV269" t="n">
        <v>70.8</v>
      </c>
      <c r="AW269" t="inlineStr">
        <is>
          <t>205</t>
        </is>
      </c>
      <c r="AX269" t="n">
        <v>40.1</v>
      </c>
      <c r="AY269" t="inlineStr">
        <is>
          <t>377</t>
        </is>
      </c>
      <c r="AZ269" t="n">
        <v>19.7</v>
      </c>
      <c r="BA269" t="inlineStr">
        <is>
          <t>426</t>
        </is>
      </c>
      <c r="BB269" t="n">
        <v>18</v>
      </c>
      <c r="BC269" t="inlineStr">
        <is>
          <t>567=</t>
        </is>
      </c>
      <c r="BD269" t="inlineStr">
        <is>
          <t>55.0</t>
        </is>
      </c>
      <c r="BE269">
        <f>176</f>
        <v/>
      </c>
      <c r="BF269" t="inlineStr">
        <is>
          <t>Netherlands</t>
        </is>
      </c>
      <c r="BG269" t="n">
        <v>34.3</v>
      </c>
      <c r="BH269" t="inlineStr">
        <is>
          <t>71.3</t>
        </is>
      </c>
      <c r="BI269" t="n">
        <v>41</v>
      </c>
      <c r="BJ269" t="n">
        <v>70.7</v>
      </c>
      <c r="BK269" t="inlineStr">
        <is>
          <t>57.3</t>
        </is>
      </c>
      <c r="BL269" t="inlineStr">
        <is>
          <t>50.6</t>
        </is>
      </c>
      <c r="BM269" t="inlineStr">
        <is>
          <t>8,176</t>
        </is>
      </c>
      <c r="BN269" t="n">
        <v>16</v>
      </c>
      <c r="BO269" t="inlineStr">
        <is>
          <t>14%</t>
        </is>
      </c>
      <c r="BP269" t="inlineStr">
        <is>
          <t>19 : 81</t>
        </is>
      </c>
      <c r="BQ269" t="n">
        <v>2016</v>
      </c>
      <c r="BR269" t="inlineStr">
        <is>
          <t>301-400</t>
        </is>
      </c>
      <c r="BS269" t="inlineStr">
        <is>
          <t>11-12</t>
        </is>
      </c>
      <c r="BT269" t="inlineStr"/>
      <c r="BU269" t="n">
        <v>0</v>
      </c>
      <c r="BV269" t="n">
        <v>0</v>
      </c>
      <c r="BW269" t="n">
        <v>12.3</v>
      </c>
      <c r="BX269" t="n">
        <v>9.199999999999999</v>
      </c>
      <c r="BY269" t="n">
        <v>31.1</v>
      </c>
      <c r="BZ269" t="n">
        <v>22.5</v>
      </c>
      <c r="CA269" t="n">
        <v>2015</v>
      </c>
      <c r="CB269" t="inlineStr">
        <is>
          <t>QS+Times+Shanghai</t>
        </is>
      </c>
      <c r="CC269" t="n">
        <v>136</v>
      </c>
      <c r="CD269" t="n">
        <v>124</v>
      </c>
      <c r="CE269" t="n">
        <v>306</v>
      </c>
      <c r="CF269" t="n">
        <v>96</v>
      </c>
      <c r="CG269" t="n">
        <v>442</v>
      </c>
      <c r="CH269" t="n">
        <v>114</v>
      </c>
      <c r="CI269" t="n">
        <v>75</v>
      </c>
      <c r="CJ269" t="n">
        <v>164</v>
      </c>
      <c r="CK269" t="n">
        <v>472</v>
      </c>
      <c r="CL269" t="n">
        <v>468</v>
      </c>
      <c r="CM269" t="n">
        <v>445</v>
      </c>
      <c r="CN269" t="n">
        <v>124</v>
      </c>
      <c r="CO269" t="n">
        <v>138</v>
      </c>
      <c r="CP269" t="n">
        <v>295</v>
      </c>
      <c r="CQ269" t="n">
        <v>78</v>
      </c>
      <c r="CR269" t="n">
        <v>390</v>
      </c>
      <c r="CS269" t="n">
        <v>75</v>
      </c>
      <c r="CT269" t="n">
        <v>30</v>
      </c>
      <c r="CU269" t="n">
        <v>205</v>
      </c>
      <c r="CV269" t="n">
        <v>377</v>
      </c>
      <c r="CW269" t="n">
        <v>426</v>
      </c>
      <c r="CX269" t="n">
        <v>567</v>
      </c>
      <c r="CY269" t="n">
        <v>176</v>
      </c>
      <c r="CZ269" t="n">
        <v>350.5</v>
      </c>
      <c r="DA269" t="n">
        <v>11.5</v>
      </c>
      <c r="DB269" t="n">
        <v>62.87013452525081</v>
      </c>
      <c r="DC269" t="n">
        <v>45.45290986698648</v>
      </c>
      <c r="DD269" t="n">
        <v>16</v>
      </c>
      <c r="DE269" t="inlineStr">
        <is>
          <t>Times (raw ratio)</t>
        </is>
      </c>
      <c r="DF269" t="n">
        <v>14</v>
      </c>
      <c r="DG269" t="inlineStr">
        <is>
          <t>Times (raw %)</t>
        </is>
      </c>
      <c r="DH269" t="n">
        <v>29</v>
      </c>
      <c r="DI269" t="n">
        <v>15.5240839560553</v>
      </c>
    </row>
    <row r="270">
      <c r="A270" t="inlineStr">
        <is>
          <t>emory university</t>
        </is>
      </c>
      <c r="B270" t="inlineStr">
        <is>
          <t>196</t>
        </is>
      </c>
      <c r="C270" t="inlineStr">
        <is>
          <t>166</t>
        </is>
      </c>
      <c r="D270" t="inlineStr">
        <is>
          <t>United States</t>
        </is>
      </c>
      <c r="E270" t="inlineStr">
        <is>
          <t>Americas</t>
        </is>
      </c>
      <c r="F270" t="inlineStr">
        <is>
          <t>L</t>
        </is>
      </c>
      <c r="G270" t="inlineStr">
        <is>
          <t>FC</t>
        </is>
      </c>
      <c r="H270" t="inlineStr">
        <is>
          <t>VH</t>
        </is>
      </c>
      <c r="I270" t="inlineStr">
        <is>
          <t>B</t>
        </is>
      </c>
      <c r="J270" t="n">
        <v>25.2</v>
      </c>
      <c r="K270" t="inlineStr">
        <is>
          <t>349</t>
        </is>
      </c>
      <c r="L270" t="n">
        <v>19</v>
      </c>
      <c r="M270" t="inlineStr">
        <is>
          <t>469</t>
        </is>
      </c>
      <c r="N270" t="n">
        <v>93.8</v>
      </c>
      <c r="O270" t="inlineStr">
        <is>
          <t>70</t>
        </is>
      </c>
      <c r="P270" t="n">
        <v>78.40000000000001</v>
      </c>
      <c r="Q270" t="inlineStr">
        <is>
          <t>120</t>
        </is>
      </c>
      <c r="R270" t="n">
        <v>52.2</v>
      </c>
      <c r="S270" t="inlineStr">
        <is>
          <t>355</t>
        </is>
      </c>
      <c r="T270" t="n">
        <v>33.9</v>
      </c>
      <c r="U270" t="inlineStr">
        <is>
          <t>399</t>
        </is>
      </c>
      <c r="V270" t="n">
        <v>85.59999999999999</v>
      </c>
      <c r="W270" t="inlineStr">
        <is>
          <t>237</t>
        </is>
      </c>
      <c r="X270" t="n">
        <v>22.8</v>
      </c>
      <c r="Y270" t="inlineStr">
        <is>
          <t>502</t>
        </is>
      </c>
      <c r="Z270" t="n">
        <v>37</v>
      </c>
      <c r="AA270" t="inlineStr">
        <is>
          <t>391=</t>
        </is>
      </c>
      <c r="AB270" t="n">
        <v>46.6</v>
      </c>
      <c r="AC270">
        <f>199</f>
        <v/>
      </c>
      <c r="AD270" t="inlineStr">
        <is>
          <t>155=</t>
        </is>
      </c>
      <c r="AE270" t="inlineStr">
        <is>
          <t>US</t>
        </is>
      </c>
      <c r="AF270" t="inlineStr">
        <is>
          <t>United States</t>
        </is>
      </c>
      <c r="AG270" t="inlineStr">
        <is>
          <t>L</t>
        </is>
      </c>
      <c r="AH270" t="inlineStr">
        <is>
          <t>FC</t>
        </is>
      </c>
      <c r="AI270" t="inlineStr">
        <is>
          <t>VH</t>
        </is>
      </c>
      <c r="AJ270" t="n">
        <v>5</v>
      </c>
      <c r="AK270" t="inlineStr">
        <is>
          <t>B</t>
        </is>
      </c>
      <c r="AL270" t="n">
        <v>25.6</v>
      </c>
      <c r="AM270" t="inlineStr">
        <is>
          <t>342</t>
        </is>
      </c>
      <c r="AN270" t="n">
        <v>16.4</v>
      </c>
      <c r="AO270" t="inlineStr">
        <is>
          <t>522</t>
        </is>
      </c>
      <c r="AP270" t="n">
        <v>97.7</v>
      </c>
      <c r="AQ270" t="inlineStr">
        <is>
          <t>50</t>
        </is>
      </c>
      <c r="AR270" t="n">
        <v>69.7</v>
      </c>
      <c r="AS270" t="inlineStr">
        <is>
          <t>149</t>
        </is>
      </c>
      <c r="AT270" t="n">
        <v>37.3</v>
      </c>
      <c r="AU270" t="inlineStr">
        <is>
          <t>431</t>
        </is>
      </c>
      <c r="AV270" t="n">
        <v>31.1</v>
      </c>
      <c r="AW270" t="inlineStr">
        <is>
          <t>409</t>
        </is>
      </c>
      <c r="AX270" t="n">
        <v>57</v>
      </c>
      <c r="AY270" t="inlineStr">
        <is>
          <t>268</t>
        </is>
      </c>
      <c r="AZ270" t="n">
        <v>23.6</v>
      </c>
      <c r="BA270" t="inlineStr">
        <is>
          <t>357</t>
        </is>
      </c>
      <c r="BB270" t="n">
        <v>85.7</v>
      </c>
      <c r="BC270" t="inlineStr">
        <is>
          <t>115</t>
        </is>
      </c>
      <c r="BD270" t="inlineStr">
        <is>
          <t>45.9</t>
        </is>
      </c>
      <c r="BE270">
        <f>90</f>
        <v/>
      </c>
      <c r="BF270" t="inlineStr">
        <is>
          <t>United States of America</t>
        </is>
      </c>
      <c r="BG270" t="n">
        <v>48.3</v>
      </c>
      <c r="BH270" t="inlineStr">
        <is>
          <t>51.0</t>
        </is>
      </c>
      <c r="BI270" t="n">
        <v>37.1</v>
      </c>
      <c r="BJ270" t="n">
        <v>96.7</v>
      </c>
      <c r="BK270" t="inlineStr">
        <is>
          <t>48.9</t>
        </is>
      </c>
      <c r="BL270" t="inlineStr">
        <is>
          <t>59.7</t>
        </is>
      </c>
      <c r="BM270" t="inlineStr">
        <is>
          <t>12,338</t>
        </is>
      </c>
      <c r="BN270" t="n">
        <v>4.5</v>
      </c>
      <c r="BO270" t="inlineStr">
        <is>
          <t>18%</t>
        </is>
      </c>
      <c r="BP270" t="inlineStr">
        <is>
          <t>56 : 44</t>
        </is>
      </c>
      <c r="BQ270" t="n">
        <v>2016</v>
      </c>
      <c r="BR270" t="inlineStr">
        <is>
          <t>101-150</t>
        </is>
      </c>
      <c r="BS270" t="inlineStr">
        <is>
          <t>52-65</t>
        </is>
      </c>
      <c r="BT270" t="n">
        <v>23.8</v>
      </c>
      <c r="BU270" t="n">
        <v>0</v>
      </c>
      <c r="BV270" t="n">
        <v>0</v>
      </c>
      <c r="BW270" t="n">
        <v>28.4</v>
      </c>
      <c r="BX270" t="n">
        <v>22</v>
      </c>
      <c r="BY270" t="n">
        <v>51.3</v>
      </c>
      <c r="BZ270" t="n">
        <v>18</v>
      </c>
      <c r="CA270" t="n">
        <v>2015</v>
      </c>
      <c r="CB270" t="inlineStr">
        <is>
          <t>QS+Times+Shanghai</t>
        </is>
      </c>
      <c r="CC270" t="n">
        <v>196</v>
      </c>
      <c r="CD270" t="n">
        <v>166</v>
      </c>
      <c r="CE270" t="n">
        <v>349</v>
      </c>
      <c r="CF270" t="n">
        <v>469</v>
      </c>
      <c r="CG270" t="n">
        <v>70</v>
      </c>
      <c r="CH270" t="n">
        <v>120</v>
      </c>
      <c r="CI270" t="n">
        <v>355</v>
      </c>
      <c r="CJ270" t="n">
        <v>399</v>
      </c>
      <c r="CK270" t="n">
        <v>237</v>
      </c>
      <c r="CL270" t="n">
        <v>502</v>
      </c>
      <c r="CM270" t="n">
        <v>391</v>
      </c>
      <c r="CN270" t="n">
        <v>199</v>
      </c>
      <c r="CO270" t="n">
        <v>155</v>
      </c>
      <c r="CP270" t="n">
        <v>342</v>
      </c>
      <c r="CQ270" t="n">
        <v>522</v>
      </c>
      <c r="CR270" t="n">
        <v>50</v>
      </c>
      <c r="CS270" t="n">
        <v>149</v>
      </c>
      <c r="CT270" t="n">
        <v>431</v>
      </c>
      <c r="CU270" t="n">
        <v>409</v>
      </c>
      <c r="CV270" t="n">
        <v>268</v>
      </c>
      <c r="CW270" t="n">
        <v>357</v>
      </c>
      <c r="CX270" t="n">
        <v>115</v>
      </c>
      <c r="CY270" t="n">
        <v>90</v>
      </c>
      <c r="CZ270" t="n">
        <v>125.5</v>
      </c>
      <c r="DA270" t="n">
        <v>58.5</v>
      </c>
      <c r="DB270" t="n">
        <v>82.00515106539991</v>
      </c>
      <c r="DC270" t="n">
        <v>57.30255778750777</v>
      </c>
      <c r="DD270" t="n">
        <v>4.5</v>
      </c>
      <c r="DE270" t="inlineStr">
        <is>
          <t>Times (raw ratio)</t>
        </is>
      </c>
      <c r="DF270" t="n">
        <v>18</v>
      </c>
      <c r="DG270" t="inlineStr">
        <is>
          <t>Times (raw %)</t>
        </is>
      </c>
      <c r="DH270" t="n">
        <v>25.4</v>
      </c>
      <c r="DI270" t="n">
        <v>22.29057398183975</v>
      </c>
    </row>
    <row r="271">
      <c r="A271" t="inlineStr">
        <is>
          <t>eotvos lorand university</t>
        </is>
      </c>
      <c r="B271" t="inlineStr"/>
      <c r="C271" t="inlineStr"/>
      <c r="D271" t="inlineStr">
        <is>
          <t>Not Reported</t>
        </is>
      </c>
      <c r="E271" t="inlineStr">
        <is>
          <t>Not Reported</t>
        </is>
      </c>
      <c r="F271" t="inlineStr">
        <is>
          <t>Not Reported</t>
        </is>
      </c>
      <c r="G271" t="inlineStr">
        <is>
          <t>Not Reported</t>
        </is>
      </c>
      <c r="H271" t="inlineStr"/>
      <c r="I271" t="inlineStr">
        <is>
          <t>Not Reported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Not Reported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/>
      <c r="AJ271" t="inlineStr"/>
      <c r="AK271" t="inlineStr">
        <is>
          <t>Not Reported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>
        <is>
          <t>Not Reported</t>
        </is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>
        <is>
          <t>401-500</t>
        </is>
      </c>
      <c r="BS271" t="inlineStr">
        <is>
          <t>1-2</t>
        </is>
      </c>
      <c r="BT271" t="inlineStr"/>
      <c r="BU271" t="n">
        <v>13.6</v>
      </c>
      <c r="BV271" t="n">
        <v>0</v>
      </c>
      <c r="BW271" t="n">
        <v>10.1</v>
      </c>
      <c r="BX271" t="n">
        <v>7</v>
      </c>
      <c r="BY271" t="n">
        <v>23.5</v>
      </c>
      <c r="BZ271" t="n">
        <v>13.7</v>
      </c>
      <c r="CA271" t="n">
        <v>2015</v>
      </c>
      <c r="CB271" t="inlineStr">
        <is>
          <t>Shanghai</t>
        </is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n">
        <v>450.5</v>
      </c>
      <c r="DA271" t="n">
        <v>1.5</v>
      </c>
      <c r="DB271" t="n">
        <v>1.317233809001095</v>
      </c>
      <c r="DC271" t="n">
        <v>13.7878640776699</v>
      </c>
      <c r="DD271" t="inlineStr"/>
      <c r="DE271" t="inlineStr">
        <is>
          <t>Missing</t>
        </is>
      </c>
      <c r="DF271" t="inlineStr"/>
      <c r="DG271" t="inlineStr">
        <is>
          <t>Missing</t>
        </is>
      </c>
      <c r="DH271" t="inlineStr"/>
      <c r="DI271" t="n">
        <v>10.29393203883495</v>
      </c>
    </row>
    <row r="272">
      <c r="A272" t="inlineStr">
        <is>
          <t>epfl</t>
        </is>
      </c>
      <c r="B272" t="inlineStr">
        <is>
          <t>26</t>
        </is>
      </c>
      <c r="C272" t="inlineStr">
        <is>
          <t>36</t>
        </is>
      </c>
      <c r="D272" t="inlineStr">
        <is>
          <t>Switzerland</t>
        </is>
      </c>
      <c r="E272" t="inlineStr">
        <is>
          <t>Europe</t>
        </is>
      </c>
      <c r="F272" t="inlineStr">
        <is>
          <t>M</t>
        </is>
      </c>
      <c r="G272" t="inlineStr">
        <is>
          <t>FO</t>
        </is>
      </c>
      <c r="H272" t="inlineStr">
        <is>
          <t>VH</t>
        </is>
      </c>
      <c r="I272" t="inlineStr">
        <is>
          <t>A</t>
        </is>
      </c>
      <c r="J272" t="n">
        <v>84.2</v>
      </c>
      <c r="K272" t="inlineStr">
        <is>
          <t>56</t>
        </is>
      </c>
      <c r="L272" t="n">
        <v>67.2</v>
      </c>
      <c r="M272" t="inlineStr">
        <is>
          <t>111</t>
        </is>
      </c>
      <c r="N272" t="n">
        <v>91.2</v>
      </c>
      <c r="O272" t="inlineStr">
        <is>
          <t>80</t>
        </is>
      </c>
      <c r="P272" t="n">
        <v>93.59999999999999</v>
      </c>
      <c r="Q272" t="inlineStr">
        <is>
          <t>57</t>
        </is>
      </c>
      <c r="R272" t="n">
        <v>100</v>
      </c>
      <c r="S272" t="inlineStr">
        <is>
          <t>28</t>
        </is>
      </c>
      <c r="T272" t="n">
        <v>100</v>
      </c>
      <c r="U272" t="inlineStr">
        <is>
          <t>14</t>
        </is>
      </c>
      <c r="V272" t="n">
        <v>81.7</v>
      </c>
      <c r="W272" t="inlineStr">
        <is>
          <t>291</t>
        </is>
      </c>
      <c r="X272" t="n">
        <v>27.2</v>
      </c>
      <c r="Y272" t="inlineStr">
        <is>
          <t>440</t>
        </is>
      </c>
      <c r="Z272" t="n">
        <v>86.7</v>
      </c>
      <c r="AA272" t="inlineStr">
        <is>
          <t>114=</t>
        </is>
      </c>
      <c r="AB272" t="n">
        <v>83.5</v>
      </c>
      <c r="AC272" t="inlineStr">
        <is>
          <t>36</t>
        </is>
      </c>
      <c r="AD272" t="inlineStr">
        <is>
          <t>16=</t>
        </is>
      </c>
      <c r="AE272" t="inlineStr">
        <is>
          <t>CH</t>
        </is>
      </c>
      <c r="AF272" t="inlineStr">
        <is>
          <t>Switzerland</t>
        </is>
      </c>
      <c r="AG272" t="inlineStr">
        <is>
          <t>M</t>
        </is>
      </c>
      <c r="AH272" t="inlineStr">
        <is>
          <t>FO</t>
        </is>
      </c>
      <c r="AI272" t="inlineStr">
        <is>
          <t>VH</t>
        </is>
      </c>
      <c r="AJ272" t="n">
        <v>5</v>
      </c>
      <c r="AK272" t="inlineStr">
        <is>
          <t>A</t>
        </is>
      </c>
      <c r="AL272" t="n">
        <v>84.59999999999999</v>
      </c>
      <c r="AM272" t="inlineStr">
        <is>
          <t>57</t>
        </is>
      </c>
      <c r="AN272" t="n">
        <v>59.9</v>
      </c>
      <c r="AO272" t="inlineStr">
        <is>
          <t>133</t>
        </is>
      </c>
      <c r="AP272" t="n">
        <v>92.40000000000001</v>
      </c>
      <c r="AQ272" t="inlineStr">
        <is>
          <t>73</t>
        </is>
      </c>
      <c r="AR272" t="n">
        <v>98</v>
      </c>
      <c r="AS272" t="inlineStr">
        <is>
          <t>34</t>
        </is>
      </c>
      <c r="AT272" t="n">
        <v>100</v>
      </c>
      <c r="AU272" t="inlineStr">
        <is>
          <t>25</t>
        </is>
      </c>
      <c r="AV272" t="n">
        <v>100</v>
      </c>
      <c r="AW272" t="inlineStr">
        <is>
          <t>12</t>
        </is>
      </c>
      <c r="AX272" t="n">
        <v>65.59999999999999</v>
      </c>
      <c r="AY272" t="inlineStr">
        <is>
          <t>213</t>
        </is>
      </c>
      <c r="AZ272" t="n">
        <v>19.4</v>
      </c>
      <c r="BA272" t="inlineStr">
        <is>
          <t>431</t>
        </is>
      </c>
      <c r="BB272" t="n">
        <v>42.3</v>
      </c>
      <c r="BC272" t="inlineStr">
        <is>
          <t>351=</t>
        </is>
      </c>
      <c r="BD272" t="inlineStr">
        <is>
          <t>80.4</t>
        </is>
      </c>
      <c r="BE272" t="inlineStr"/>
      <c r="BF272" t="inlineStr">
        <is>
          <t>Not Reported</t>
        </is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>
        <is>
          <t>QS</t>
        </is>
      </c>
      <c r="CC272" t="n">
        <v>26</v>
      </c>
      <c r="CD272" t="n">
        <v>36</v>
      </c>
      <c r="CE272" t="n">
        <v>56</v>
      </c>
      <c r="CF272" t="n">
        <v>111</v>
      </c>
      <c r="CG272" t="n">
        <v>80</v>
      </c>
      <c r="CH272" t="n">
        <v>57</v>
      </c>
      <c r="CI272" t="n">
        <v>28</v>
      </c>
      <c r="CJ272" t="n">
        <v>14</v>
      </c>
      <c r="CK272" t="n">
        <v>291</v>
      </c>
      <c r="CL272" t="n">
        <v>440</v>
      </c>
      <c r="CM272" t="n">
        <v>114</v>
      </c>
      <c r="CN272" t="n">
        <v>36</v>
      </c>
      <c r="CO272" t="n">
        <v>16</v>
      </c>
      <c r="CP272" t="n">
        <v>57</v>
      </c>
      <c r="CQ272" t="n">
        <v>133</v>
      </c>
      <c r="CR272" t="n">
        <v>73</v>
      </c>
      <c r="CS272" t="n">
        <v>34</v>
      </c>
      <c r="CT272" t="n">
        <v>25</v>
      </c>
      <c r="CU272" t="n">
        <v>12</v>
      </c>
      <c r="CV272" t="n">
        <v>213</v>
      </c>
      <c r="CW272" t="n">
        <v>431</v>
      </c>
      <c r="CX272" t="n">
        <v>351</v>
      </c>
      <c r="CY272" t="inlineStr"/>
      <c r="CZ272" t="inlineStr"/>
      <c r="DA272" t="inlineStr"/>
      <c r="DB272" t="n">
        <v>98.21428571428571</v>
      </c>
      <c r="DC272" t="n">
        <v>93.59999999999999</v>
      </c>
      <c r="DD272" t="inlineStr"/>
      <c r="DE272" t="inlineStr">
        <is>
          <t>QS (score, not ratio)</t>
        </is>
      </c>
      <c r="DF272" t="inlineStr"/>
      <c r="DG272" t="inlineStr">
        <is>
          <t>QS (score, not %)</t>
        </is>
      </c>
      <c r="DH272" t="n">
        <v>84.40000000000001</v>
      </c>
      <c r="DI272" t="inlineStr"/>
    </row>
    <row r="273">
      <c r="A273" t="inlineStr">
        <is>
          <t>erasmus university</t>
        </is>
      </c>
      <c r="B273" t="inlineStr"/>
      <c r="C273" t="inlineStr"/>
      <c r="D273" t="inlineStr">
        <is>
          <t>Not Reported</t>
        </is>
      </c>
      <c r="E273" t="inlineStr">
        <is>
          <t>Not Reported</t>
        </is>
      </c>
      <c r="F273" t="inlineStr">
        <is>
          <t>Not Reported</t>
        </is>
      </c>
      <c r="G273" t="inlineStr">
        <is>
          <t>Not Reported</t>
        </is>
      </c>
      <c r="H273" t="inlineStr"/>
      <c r="I273" t="inlineStr">
        <is>
          <t>Not Reported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/>
      <c r="AJ273" t="inlineStr"/>
      <c r="AK273" t="inlineStr">
        <is>
          <t>Not Reported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>
        <is>
          <t>Not Reported</t>
        </is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>
        <is>
          <t>151-200</t>
        </is>
      </c>
      <c r="BS273" t="inlineStr">
        <is>
          <t>8</t>
        </is>
      </c>
      <c r="BT273" t="inlineStr"/>
      <c r="BU273" t="n">
        <v>0</v>
      </c>
      <c r="BV273" t="n">
        <v>14.9</v>
      </c>
      <c r="BW273" t="n">
        <v>22</v>
      </c>
      <c r="BX273" t="n">
        <v>8</v>
      </c>
      <c r="BY273" t="n">
        <v>33.6</v>
      </c>
      <c r="BZ273" t="n">
        <v>26.4</v>
      </c>
      <c r="CA273" t="n">
        <v>2015</v>
      </c>
      <c r="CB273" t="inlineStr">
        <is>
          <t>Shanghai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n">
        <v>175.5</v>
      </c>
      <c r="DA273" t="n">
        <v>8</v>
      </c>
      <c r="DB273" t="n">
        <v>61.69045005488474</v>
      </c>
      <c r="DC273" t="n">
        <v>25.18554476806904</v>
      </c>
      <c r="DD273" t="inlineStr"/>
      <c r="DE273" t="inlineStr">
        <is>
          <t>Missing</t>
        </is>
      </c>
      <c r="DF273" t="inlineStr"/>
      <c r="DG273" t="inlineStr">
        <is>
          <t>Missing</t>
        </is>
      </c>
      <c r="DH273" t="inlineStr"/>
      <c r="DI273" t="n">
        <v>16.31777238403452</v>
      </c>
    </row>
    <row r="274">
      <c r="A274" t="inlineStr">
        <is>
          <t>erasmus university rotterdam</t>
        </is>
      </c>
      <c r="B274" t="inlineStr">
        <is>
          <t>158</t>
        </is>
      </c>
      <c r="C274" t="inlineStr">
        <is>
          <t>176</t>
        </is>
      </c>
      <c r="D274" t="inlineStr">
        <is>
          <t>Netherlands</t>
        </is>
      </c>
      <c r="E274" t="inlineStr">
        <is>
          <t>Europe</t>
        </is>
      </c>
      <c r="F274" t="inlineStr">
        <is>
          <t>L</t>
        </is>
      </c>
      <c r="G274" t="inlineStr">
        <is>
          <t>FO</t>
        </is>
      </c>
      <c r="H274" t="inlineStr">
        <is>
          <t>VH</t>
        </is>
      </c>
      <c r="I274" t="inlineStr">
        <is>
          <t>A</t>
        </is>
      </c>
      <c r="J274" t="n">
        <v>37</v>
      </c>
      <c r="K274" t="inlineStr">
        <is>
          <t>233</t>
        </is>
      </c>
      <c r="L274" t="n">
        <v>58.2</v>
      </c>
      <c r="M274" t="inlineStr">
        <is>
          <t>139</t>
        </is>
      </c>
      <c r="N274" t="n">
        <v>18.1</v>
      </c>
      <c r="O274" t="inlineStr">
        <is>
          <t>701+</t>
        </is>
      </c>
      <c r="P274" t="n">
        <v>63.3</v>
      </c>
      <c r="Q274" t="inlineStr">
        <is>
          <t>182</t>
        </is>
      </c>
      <c r="R274" t="n">
        <v>76</v>
      </c>
      <c r="S274" t="inlineStr">
        <is>
          <t>256</t>
        </is>
      </c>
      <c r="T274" t="n">
        <v>70</v>
      </c>
      <c r="U274" t="inlineStr">
        <is>
          <t>211</t>
        </is>
      </c>
      <c r="V274" t="n">
        <v>85.40000000000001</v>
      </c>
      <c r="W274" t="inlineStr">
        <is>
          <t>240</t>
        </is>
      </c>
      <c r="X274" t="n">
        <v>89.3</v>
      </c>
      <c r="Y274" t="inlineStr">
        <is>
          <t>80</t>
        </is>
      </c>
      <c r="Z274" t="n">
        <v>28.7</v>
      </c>
      <c r="AA274" t="inlineStr">
        <is>
          <t>455</t>
        </is>
      </c>
      <c r="AB274" t="n">
        <v>51.5</v>
      </c>
      <c r="AC274">
        <f>176</f>
        <v/>
      </c>
      <c r="AD274" t="inlineStr">
        <is>
          <t>208=</t>
        </is>
      </c>
      <c r="AE274" t="inlineStr">
        <is>
          <t>NL</t>
        </is>
      </c>
      <c r="AF274" t="inlineStr">
        <is>
          <t>Netherlands</t>
        </is>
      </c>
      <c r="AG274" t="inlineStr">
        <is>
          <t>XL</t>
        </is>
      </c>
      <c r="AH274" t="inlineStr">
        <is>
          <t>FO</t>
        </is>
      </c>
      <c r="AI274" t="inlineStr">
        <is>
          <t>VH</t>
        </is>
      </c>
      <c r="AJ274" t="n">
        <v>5</v>
      </c>
      <c r="AK274" t="inlineStr">
        <is>
          <t>A</t>
        </is>
      </c>
      <c r="AL274" t="n">
        <v>37.3</v>
      </c>
      <c r="AM274" t="inlineStr">
        <is>
          <t>232</t>
        </is>
      </c>
      <c r="AN274" t="n">
        <v>50.9</v>
      </c>
      <c r="AO274" t="inlineStr">
        <is>
          <t>165</t>
        </is>
      </c>
      <c r="AP274" t="n">
        <v>22.5</v>
      </c>
      <c r="AQ274" t="inlineStr">
        <is>
          <t>624</t>
        </is>
      </c>
      <c r="AR274" t="n">
        <v>53.4</v>
      </c>
      <c r="AS274" t="inlineStr">
        <is>
          <t>240</t>
        </is>
      </c>
      <c r="AT274" t="n">
        <v>83</v>
      </c>
      <c r="AU274" t="inlineStr">
        <is>
          <t>221</t>
        </is>
      </c>
      <c r="AV274" t="n">
        <v>60.1</v>
      </c>
      <c r="AW274" t="inlineStr">
        <is>
          <t>247</t>
        </is>
      </c>
      <c r="AX274" t="n">
        <v>71.59999999999999</v>
      </c>
      <c r="AY274" t="inlineStr">
        <is>
          <t>190</t>
        </is>
      </c>
      <c r="AZ274" t="n">
        <v>63.7</v>
      </c>
      <c r="BA274" t="inlineStr">
        <is>
          <t>91</t>
        </is>
      </c>
      <c r="BB274" t="n">
        <v>49.4</v>
      </c>
      <c r="BC274" t="inlineStr">
        <is>
          <t>312=</t>
        </is>
      </c>
      <c r="BD274" t="inlineStr">
        <is>
          <t>48.5</t>
        </is>
      </c>
      <c r="BE274" t="inlineStr">
        <is>
          <t>71</t>
        </is>
      </c>
      <c r="BF274" t="inlineStr">
        <is>
          <t>Netherlands</t>
        </is>
      </c>
      <c r="BG274" t="n">
        <v>37.2</v>
      </c>
      <c r="BH274" t="inlineStr">
        <is>
          <t>76.1</t>
        </is>
      </c>
      <c r="BI274" t="n">
        <v>55.2</v>
      </c>
      <c r="BJ274" t="n">
        <v>95.59999999999999</v>
      </c>
      <c r="BK274" t="inlineStr">
        <is>
          <t>54.6</t>
        </is>
      </c>
      <c r="BL274" t="inlineStr">
        <is>
          <t>63.5</t>
        </is>
      </c>
      <c r="BM274" t="inlineStr">
        <is>
          <t>20,580</t>
        </is>
      </c>
      <c r="BN274" t="n">
        <v>18.9</v>
      </c>
      <c r="BO274" t="inlineStr">
        <is>
          <t>18%</t>
        </is>
      </c>
      <c r="BP274" t="inlineStr">
        <is>
          <t>48 : 52</t>
        </is>
      </c>
      <c r="BQ274" t="n">
        <v>2016</v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>
        <is>
          <t>QS+Times</t>
        </is>
      </c>
      <c r="CC274" t="n">
        <v>158</v>
      </c>
      <c r="CD274" t="n">
        <v>176</v>
      </c>
      <c r="CE274" t="n">
        <v>233</v>
      </c>
      <c r="CF274" t="n">
        <v>139</v>
      </c>
      <c r="CG274" t="n">
        <v>701</v>
      </c>
      <c r="CH274" t="n">
        <v>182</v>
      </c>
      <c r="CI274" t="n">
        <v>256</v>
      </c>
      <c r="CJ274" t="n">
        <v>211</v>
      </c>
      <c r="CK274" t="n">
        <v>240</v>
      </c>
      <c r="CL274" t="n">
        <v>80</v>
      </c>
      <c r="CM274" t="n">
        <v>455</v>
      </c>
      <c r="CN274" t="n">
        <v>176</v>
      </c>
      <c r="CO274" t="n">
        <v>208</v>
      </c>
      <c r="CP274" t="n">
        <v>232</v>
      </c>
      <c r="CQ274" t="n">
        <v>165</v>
      </c>
      <c r="CR274" t="n">
        <v>624</v>
      </c>
      <c r="CS274" t="n">
        <v>240</v>
      </c>
      <c r="CT274" t="n">
        <v>221</v>
      </c>
      <c r="CU274" t="n">
        <v>247</v>
      </c>
      <c r="CV274" t="n">
        <v>190</v>
      </c>
      <c r="CW274" t="n">
        <v>91</v>
      </c>
      <c r="CX274" t="n">
        <v>312</v>
      </c>
      <c r="CY274" t="n">
        <v>71</v>
      </c>
      <c r="CZ274" t="inlineStr"/>
      <c r="DA274" t="inlineStr"/>
      <c r="DB274" t="n">
        <v>89.38928316144185</v>
      </c>
      <c r="DC274" t="n">
        <v>71.08967843044736</v>
      </c>
      <c r="DD274" t="n">
        <v>18.9</v>
      </c>
      <c r="DE274" t="inlineStr">
        <is>
          <t>Times (raw ratio)</t>
        </is>
      </c>
      <c r="DF274" t="n">
        <v>18</v>
      </c>
      <c r="DG274" t="inlineStr">
        <is>
          <t>Times (raw %)</t>
        </is>
      </c>
      <c r="DH274" t="n">
        <v>37.15</v>
      </c>
      <c r="DI274" t="n">
        <v>54.42247658688867</v>
      </c>
    </row>
    <row r="275">
      <c r="A275" t="inlineStr">
        <is>
          <t>erciyes university</t>
        </is>
      </c>
      <c r="B275" t="inlineStr"/>
      <c r="C275" t="inlineStr"/>
      <c r="D275" t="inlineStr">
        <is>
          <t>Not Reported</t>
        </is>
      </c>
      <c r="E275" t="inlineStr">
        <is>
          <t>Not Reported</t>
        </is>
      </c>
      <c r="F275" t="inlineStr">
        <is>
          <t>Not Reported</t>
        </is>
      </c>
      <c r="G275" t="inlineStr">
        <is>
          <t>Not Reported</t>
        </is>
      </c>
      <c r="H275" t="inlineStr"/>
      <c r="I275" t="inlineStr">
        <is>
          <t>Not Reported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/>
      <c r="AJ275" t="inlineStr"/>
      <c r="AK275" t="inlineStr">
        <is>
          <t>Not Reported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>
        <is>
          <t>601-800</t>
        </is>
      </c>
      <c r="BF275" t="inlineStr">
        <is>
          <t>Turkey</t>
        </is>
      </c>
      <c r="BG275" t="n">
        <v>15.5</v>
      </c>
      <c r="BH275" t="inlineStr">
        <is>
          <t>17.2</t>
        </is>
      </c>
      <c r="BI275" t="n">
        <v>10.9</v>
      </c>
      <c r="BJ275" t="n">
        <v>18</v>
      </c>
      <c r="BK275" t="inlineStr">
        <is>
          <t>30.3</t>
        </is>
      </c>
      <c r="BL275" t="inlineStr">
        <is>
          <t>-</t>
        </is>
      </c>
      <c r="BM275" t="inlineStr">
        <is>
          <t>28,079</t>
        </is>
      </c>
      <c r="BN275" t="n">
        <v>28</v>
      </c>
      <c r="BO275" t="inlineStr">
        <is>
          <t>2%</t>
        </is>
      </c>
      <c r="BP275" t="inlineStr">
        <is>
          <t>46 : 54</t>
        </is>
      </c>
      <c r="BQ275" t="n">
        <v>2016</v>
      </c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>
        <is>
          <t>Times</t>
        </is>
      </c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n">
        <v>700.5</v>
      </c>
      <c r="CZ275" t="inlineStr"/>
      <c r="DA275" t="inlineStr"/>
      <c r="DB275" t="n">
        <v>0</v>
      </c>
      <c r="DC275" t="n">
        <v>12.66435519680495</v>
      </c>
      <c r="DD275" t="n">
        <v>28</v>
      </c>
      <c r="DE275" t="inlineStr">
        <is>
          <t>Times (raw ratio)</t>
        </is>
      </c>
      <c r="DF275" t="n">
        <v>2</v>
      </c>
      <c r="DG275" t="inlineStr">
        <is>
          <t>Times (raw %)</t>
        </is>
      </c>
      <c r="DH275" t="inlineStr"/>
      <c r="DI275" t="n">
        <v>8.324661810613945</v>
      </c>
    </row>
    <row r="276">
      <c r="A276" t="inlineStr">
        <is>
          <t>erciyes üniversitesi</t>
        </is>
      </c>
      <c r="B276" t="inlineStr">
        <is>
          <t>1201-1400</t>
        </is>
      </c>
      <c r="C276" t="inlineStr">
        <is>
          <t>1201-1400</t>
        </is>
      </c>
      <c r="D276" t="inlineStr">
        <is>
          <t>Turkey</t>
        </is>
      </c>
      <c r="E276" t="inlineStr">
        <is>
          <t>Asia</t>
        </is>
      </c>
      <c r="F276" t="inlineStr">
        <is>
          <t>XL</t>
        </is>
      </c>
      <c r="G276" t="inlineStr">
        <is>
          <t>FC</t>
        </is>
      </c>
      <c r="H276" t="inlineStr">
        <is>
          <t>HI</t>
        </is>
      </c>
      <c r="I276" t="inlineStr">
        <is>
          <t>A</t>
        </is>
      </c>
      <c r="J276" t="n">
        <v>4.4</v>
      </c>
      <c r="K276" t="inlineStr">
        <is>
          <t>601+</t>
        </is>
      </c>
      <c r="L276" t="n">
        <v>3</v>
      </c>
      <c r="M276" t="inlineStr">
        <is>
          <t>601+</t>
        </is>
      </c>
      <c r="N276" t="n">
        <v>2</v>
      </c>
      <c r="O276" t="inlineStr">
        <is>
          <t>701+</t>
        </is>
      </c>
      <c r="P276" t="n">
        <v>5.3</v>
      </c>
      <c r="Q276" t="inlineStr">
        <is>
          <t>701+</t>
        </is>
      </c>
      <c r="R276" t="n">
        <v>3.1</v>
      </c>
      <c r="S276" t="inlineStr">
        <is>
          <t>701+</t>
        </is>
      </c>
      <c r="T276" t="n">
        <v>5.7</v>
      </c>
      <c r="U276" t="inlineStr">
        <is>
          <t>701+</t>
        </is>
      </c>
      <c r="V276" t="n">
        <v>45.1</v>
      </c>
      <c r="W276" t="inlineStr">
        <is>
          <t>701+</t>
        </is>
      </c>
      <c r="X276" t="n">
        <v>1.7</v>
      </c>
      <c r="Y276" t="inlineStr">
        <is>
          <t>701+</t>
        </is>
      </c>
      <c r="Z276" t="n">
        <v>8.800000000000001</v>
      </c>
      <c r="AA276" t="inlineStr">
        <is>
          <t>692=</t>
        </is>
      </c>
      <c r="AB276" t="inlineStr"/>
      <c r="AC276" t="inlineStr"/>
      <c r="AD276" t="inlineStr"/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/>
      <c r="AJ276" t="inlineStr"/>
      <c r="AK276" t="inlineStr">
        <is>
          <t>Not Reported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>
        <is>
          <t>Not Reported</t>
        </is>
      </c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>
        <is>
          <t>QS</t>
        </is>
      </c>
      <c r="CC276" t="n">
        <v>1300.5</v>
      </c>
      <c r="CD276" t="n">
        <v>1300.5</v>
      </c>
      <c r="CE276" t="n">
        <v>601</v>
      </c>
      <c r="CF276" t="n">
        <v>601</v>
      </c>
      <c r="CG276" t="n">
        <v>701</v>
      </c>
      <c r="CH276" t="n">
        <v>701</v>
      </c>
      <c r="CI276" t="n">
        <v>701</v>
      </c>
      <c r="CJ276" t="n">
        <v>701</v>
      </c>
      <c r="CK276" t="n">
        <v>701</v>
      </c>
      <c r="CL276" t="n">
        <v>701</v>
      </c>
      <c r="CM276" t="n">
        <v>692</v>
      </c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n">
        <v>7.178571428571416</v>
      </c>
      <c r="DC276" t="n">
        <v>5.3</v>
      </c>
      <c r="DD276" t="inlineStr"/>
      <c r="DE276" t="inlineStr">
        <is>
          <t>QS (score, not ratio)</t>
        </is>
      </c>
      <c r="DF276" t="inlineStr"/>
      <c r="DG276" t="inlineStr">
        <is>
          <t>QS (score, not %)</t>
        </is>
      </c>
      <c r="DH276" t="n">
        <v>4.4</v>
      </c>
      <c r="DI276" t="inlineStr"/>
    </row>
    <row r="277">
      <c r="A277" t="inlineStr">
        <is>
          <t>escuela politécnica nacional</t>
        </is>
      </c>
      <c r="B277" t="inlineStr">
        <is>
          <t>1201-1400</t>
        </is>
      </c>
      <c r="C277" t="inlineStr">
        <is>
          <t>1001-1200</t>
        </is>
      </c>
      <c r="D277" t="inlineStr">
        <is>
          <t>Ecuador</t>
        </is>
      </c>
      <c r="E277" t="inlineStr">
        <is>
          <t>Americas</t>
        </is>
      </c>
      <c r="F277" t="inlineStr">
        <is>
          <t>M</t>
        </is>
      </c>
      <c r="G277" t="inlineStr">
        <is>
          <t>FO</t>
        </is>
      </c>
      <c r="H277" t="inlineStr">
        <is>
          <t>VH</t>
        </is>
      </c>
      <c r="I277" t="inlineStr">
        <is>
          <t>A</t>
        </is>
      </c>
      <c r="J277" t="n">
        <v>6.9</v>
      </c>
      <c r="K277" t="inlineStr">
        <is>
          <t>601+</t>
        </is>
      </c>
      <c r="L277" t="n">
        <v>9.199999999999999</v>
      </c>
      <c r="M277" t="inlineStr">
        <is>
          <t>601+</t>
        </is>
      </c>
      <c r="N277" t="n">
        <v>16.6</v>
      </c>
      <c r="O277" t="inlineStr">
        <is>
          <t>701+</t>
        </is>
      </c>
      <c r="P277" t="n">
        <v>3.4</v>
      </c>
      <c r="Q277" t="inlineStr">
        <is>
          <t>701+</t>
        </is>
      </c>
      <c r="R277" t="n">
        <v>5</v>
      </c>
      <c r="S277" t="inlineStr">
        <is>
          <t>701+</t>
        </is>
      </c>
      <c r="T277" t="n">
        <v>1.6</v>
      </c>
      <c r="U277" t="inlineStr">
        <is>
          <t>701+</t>
        </is>
      </c>
      <c r="V277" t="n">
        <v>14.9</v>
      </c>
      <c r="W277" t="inlineStr">
        <is>
          <t>701+</t>
        </is>
      </c>
      <c r="X277" t="n">
        <v>5</v>
      </c>
      <c r="Y277" t="inlineStr">
        <is>
          <t>701+</t>
        </is>
      </c>
      <c r="Z277" t="n">
        <v>1.3</v>
      </c>
      <c r="AA277" t="inlineStr">
        <is>
          <t>701+</t>
        </is>
      </c>
      <c r="AB277" t="inlineStr"/>
      <c r="AC277" t="inlineStr"/>
      <c r="AD277" t="inlineStr"/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/>
      <c r="AJ277" t="inlineStr"/>
      <c r="AK277" t="inlineStr">
        <is>
          <t>Not Reported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>
        <is>
          <t>Not Reported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>
        <is>
          <t>QS</t>
        </is>
      </c>
      <c r="CC277" t="n">
        <v>1300.5</v>
      </c>
      <c r="CD277" t="n">
        <v>1100.5</v>
      </c>
      <c r="CE277" t="n">
        <v>601</v>
      </c>
      <c r="CF277" t="n">
        <v>601</v>
      </c>
      <c r="CG277" t="n">
        <v>701</v>
      </c>
      <c r="CH277" t="n">
        <v>701</v>
      </c>
      <c r="CI277" t="n">
        <v>701</v>
      </c>
      <c r="CJ277" t="n">
        <v>701</v>
      </c>
      <c r="CK277" t="n">
        <v>701</v>
      </c>
      <c r="CL277" t="n">
        <v>701</v>
      </c>
      <c r="CM277" t="n">
        <v>701</v>
      </c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n">
        <v>7.178571428571416</v>
      </c>
      <c r="DC277" t="n">
        <v>3.4</v>
      </c>
      <c r="DD277" t="inlineStr"/>
      <c r="DE277" t="inlineStr">
        <is>
          <t>QS (score, not ratio)</t>
        </is>
      </c>
      <c r="DF277" t="inlineStr"/>
      <c r="DG277" t="inlineStr">
        <is>
          <t>QS (score, not %)</t>
        </is>
      </c>
      <c r="DH277" t="n">
        <v>6.9</v>
      </c>
      <c r="DI277" t="inlineStr"/>
    </row>
    <row r="278">
      <c r="A278" t="inlineStr">
        <is>
          <t>escuela superior politécnica del litoral (espol)</t>
        </is>
      </c>
      <c r="B278" t="inlineStr">
        <is>
          <t>1001-1200</t>
        </is>
      </c>
      <c r="C278" t="inlineStr">
        <is>
          <t>1001-1200</t>
        </is>
      </c>
      <c r="D278" t="inlineStr">
        <is>
          <t>Ecuador</t>
        </is>
      </c>
      <c r="E278" t="inlineStr">
        <is>
          <t>Americas</t>
        </is>
      </c>
      <c r="F278" t="inlineStr">
        <is>
          <t>M</t>
        </is>
      </c>
      <c r="G278" t="inlineStr">
        <is>
          <t>CO</t>
        </is>
      </c>
      <c r="H278" t="inlineStr">
        <is>
          <t>HI</t>
        </is>
      </c>
      <c r="I278" t="inlineStr">
        <is>
          <t>A</t>
        </is>
      </c>
      <c r="J278" t="n">
        <v>14.3</v>
      </c>
      <c r="K278" t="inlineStr">
        <is>
          <t>601+</t>
        </is>
      </c>
      <c r="L278" t="n">
        <v>8.4</v>
      </c>
      <c r="M278" t="inlineStr">
        <is>
          <t>601+</t>
        </is>
      </c>
      <c r="N278" t="n">
        <v>22.4</v>
      </c>
      <c r="O278" t="inlineStr">
        <is>
          <t>627</t>
        </is>
      </c>
      <c r="P278" t="n">
        <v>2.6</v>
      </c>
      <c r="Q278" t="inlineStr">
        <is>
          <t>701+</t>
        </is>
      </c>
      <c r="R278" t="n">
        <v>12</v>
      </c>
      <c r="S278" t="inlineStr">
        <is>
          <t>701+</t>
        </is>
      </c>
      <c r="T278" t="n">
        <v>1.6</v>
      </c>
      <c r="U278" t="inlineStr">
        <is>
          <t>701+</t>
        </is>
      </c>
      <c r="V278" t="n">
        <v>27.5</v>
      </c>
      <c r="W278" t="inlineStr">
        <is>
          <t>701+</t>
        </is>
      </c>
      <c r="X278" t="n">
        <v>8.6</v>
      </c>
      <c r="Y278" t="inlineStr">
        <is>
          <t>701+</t>
        </is>
      </c>
      <c r="Z278" t="n">
        <v>22.7</v>
      </c>
      <c r="AA278" t="inlineStr">
        <is>
          <t>509</t>
        </is>
      </c>
      <c r="AB278" t="inlineStr"/>
      <c r="AC278" t="inlineStr"/>
      <c r="AD278" t="inlineStr"/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/>
      <c r="AJ278" t="inlineStr"/>
      <c r="AK278" t="inlineStr">
        <is>
          <t>Not Reported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>
        <is>
          <t>Not Reported</t>
        </is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>
        <is>
          <t>QS</t>
        </is>
      </c>
      <c r="CC278" t="n">
        <v>1100.5</v>
      </c>
      <c r="CD278" t="n">
        <v>1100.5</v>
      </c>
      <c r="CE278" t="n">
        <v>601</v>
      </c>
      <c r="CF278" t="n">
        <v>601</v>
      </c>
      <c r="CG278" t="n">
        <v>627</v>
      </c>
      <c r="CH278" t="n">
        <v>701</v>
      </c>
      <c r="CI278" t="n">
        <v>701</v>
      </c>
      <c r="CJ278" t="n">
        <v>701</v>
      </c>
      <c r="CK278" t="n">
        <v>701</v>
      </c>
      <c r="CL278" t="n">
        <v>701</v>
      </c>
      <c r="CM278" t="n">
        <v>509</v>
      </c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n">
        <v>21.46428571428571</v>
      </c>
      <c r="DC278" t="n">
        <v>2.6</v>
      </c>
      <c r="DD278" t="inlineStr"/>
      <c r="DE278" t="inlineStr">
        <is>
          <t>QS (score, not ratio)</t>
        </is>
      </c>
      <c r="DF278" t="inlineStr"/>
      <c r="DG278" t="inlineStr">
        <is>
          <t>QS (score, not %)</t>
        </is>
      </c>
      <c r="DH278" t="n">
        <v>14.3</v>
      </c>
      <c r="DI278" t="inlineStr"/>
    </row>
    <row r="279">
      <c r="A279" t="inlineStr">
        <is>
          <t>espci paristech</t>
        </is>
      </c>
      <c r="B279" t="inlineStr"/>
      <c r="C279" t="inlineStr"/>
      <c r="D279" t="inlineStr">
        <is>
          <t>Not Reported</t>
        </is>
      </c>
      <c r="E279" t="inlineStr">
        <is>
          <t>Not Reported</t>
        </is>
      </c>
      <c r="F279" t="inlineStr">
        <is>
          <t>Not Reported</t>
        </is>
      </c>
      <c r="G279" t="inlineStr">
        <is>
          <t>Not Reported</t>
        </is>
      </c>
      <c r="H279" t="inlineStr"/>
      <c r="I279" t="inlineStr">
        <is>
          <t>Not Reported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/>
      <c r="AJ279" t="inlineStr"/>
      <c r="AK279" t="inlineStr">
        <is>
          <t>Not Reported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>
        <is>
          <t>Not Reported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>
        <is>
          <t>301-400</t>
        </is>
      </c>
      <c r="BS279" t="inlineStr">
        <is>
          <t>16-18</t>
        </is>
      </c>
      <c r="BT279" t="inlineStr"/>
      <c r="BU279" t="n">
        <v>7.3</v>
      </c>
      <c r="BV279" t="n">
        <v>18.8</v>
      </c>
      <c r="BW279" t="n">
        <v>0</v>
      </c>
      <c r="BX279" t="n">
        <v>10.3</v>
      </c>
      <c r="BY279" t="n">
        <v>15</v>
      </c>
      <c r="BZ279" t="n">
        <v>29.3</v>
      </c>
      <c r="CA279" t="n">
        <v>2015</v>
      </c>
      <c r="CB279" t="inlineStr">
        <is>
          <t>Shanghai</t>
        </is>
      </c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n">
        <v>350.5</v>
      </c>
      <c r="DA279" t="n">
        <v>17</v>
      </c>
      <c r="DB279" t="n">
        <v>23.27113062568606</v>
      </c>
      <c r="DC279" t="n">
        <v>4.153182308522115</v>
      </c>
      <c r="DD279" t="inlineStr"/>
      <c r="DE279" t="inlineStr">
        <is>
          <t>Missing</t>
        </is>
      </c>
      <c r="DF279" t="inlineStr"/>
      <c r="DG279" t="inlineStr">
        <is>
          <t>Missing</t>
        </is>
      </c>
      <c r="DH279" t="inlineStr"/>
      <c r="DI279" t="n">
        <v>8.601591154261056</v>
      </c>
    </row>
    <row r="280">
      <c r="A280" t="inlineStr">
        <is>
          <t>essex, university of</t>
        </is>
      </c>
      <c r="B280" t="inlineStr">
        <is>
          <t>472</t>
        </is>
      </c>
      <c r="C280" t="inlineStr">
        <is>
          <t>459</t>
        </is>
      </c>
      <c r="D280" t="inlineStr">
        <is>
          <t>United Kingdom</t>
        </is>
      </c>
      <c r="E280" t="inlineStr">
        <is>
          <t>Europe</t>
        </is>
      </c>
      <c r="F280" t="inlineStr">
        <is>
          <t>L</t>
        </is>
      </c>
      <c r="G280" t="inlineStr">
        <is>
          <t>CO</t>
        </is>
      </c>
      <c r="H280" t="inlineStr">
        <is>
          <t>VH</t>
        </is>
      </c>
      <c r="I280" t="inlineStr">
        <is>
          <t>A</t>
        </is>
      </c>
      <c r="J280" t="n">
        <v>15.5</v>
      </c>
      <c r="K280" t="inlineStr">
        <is>
          <t>568</t>
        </is>
      </c>
      <c r="L280" t="n">
        <v>5.2</v>
      </c>
      <c r="M280" t="inlineStr">
        <is>
          <t>601+</t>
        </is>
      </c>
      <c r="N280" t="n">
        <v>12.7</v>
      </c>
      <c r="O280" t="inlineStr">
        <is>
          <t>701+</t>
        </is>
      </c>
      <c r="P280" t="n">
        <v>22.6</v>
      </c>
      <c r="Q280" t="inlineStr">
        <is>
          <t>523</t>
        </is>
      </c>
      <c r="R280" t="n">
        <v>99.8</v>
      </c>
      <c r="S280" t="inlineStr">
        <is>
          <t>93</t>
        </is>
      </c>
      <c r="T280" t="n">
        <v>98.59999999999999</v>
      </c>
      <c r="U280" t="inlineStr">
        <is>
          <t>62</t>
        </is>
      </c>
      <c r="V280" t="n">
        <v>75.09999999999999</v>
      </c>
      <c r="W280" t="inlineStr">
        <is>
          <t>408</t>
        </is>
      </c>
      <c r="X280" t="n">
        <v>14</v>
      </c>
      <c r="Y280" t="inlineStr">
        <is>
          <t>693</t>
        </is>
      </c>
      <c r="Z280" t="n">
        <v>13.2</v>
      </c>
      <c r="AA280" t="inlineStr">
        <is>
          <t>606=</t>
        </is>
      </c>
      <c r="AB280" t="n">
        <v>25.3</v>
      </c>
      <c r="AC280" t="inlineStr">
        <is>
          <t>459</t>
        </is>
      </c>
      <c r="AD280" t="inlineStr">
        <is>
          <t>465=</t>
        </is>
      </c>
      <c r="AE280" t="inlineStr">
        <is>
          <t>UK</t>
        </is>
      </c>
      <c r="AF280" t="inlineStr">
        <is>
          <t>United Kingdom</t>
        </is>
      </c>
      <c r="AG280" t="inlineStr">
        <is>
          <t>L</t>
        </is>
      </c>
      <c r="AH280" t="inlineStr">
        <is>
          <t>CO</t>
        </is>
      </c>
      <c r="AI280" t="inlineStr">
        <is>
          <t>VH</t>
        </is>
      </c>
      <c r="AJ280" t="n">
        <v>4</v>
      </c>
      <c r="AK280" t="inlineStr">
        <is>
          <t>A</t>
        </is>
      </c>
      <c r="AL280" t="n">
        <v>16.4</v>
      </c>
      <c r="AM280" t="inlineStr">
        <is>
          <t>535</t>
        </is>
      </c>
      <c r="AN280" t="n">
        <v>5.1</v>
      </c>
      <c r="AO280" t="inlineStr">
        <is>
          <t>601+</t>
        </is>
      </c>
      <c r="AP280" t="n">
        <v>13</v>
      </c>
      <c r="AQ280" t="inlineStr">
        <is>
          <t>701+</t>
        </is>
      </c>
      <c r="AR280" t="n">
        <v>25.6</v>
      </c>
      <c r="AS280" t="inlineStr">
        <is>
          <t>475</t>
        </is>
      </c>
      <c r="AT280" t="n">
        <v>99.8</v>
      </c>
      <c r="AU280" t="inlineStr">
        <is>
          <t>82</t>
        </is>
      </c>
      <c r="AV280" t="n">
        <v>99</v>
      </c>
      <c r="AW280" t="inlineStr">
        <is>
          <t>53</t>
        </is>
      </c>
      <c r="AX280" t="n">
        <v>40.1</v>
      </c>
      <c r="AY280" t="inlineStr">
        <is>
          <t>380</t>
        </is>
      </c>
      <c r="AZ280" t="n">
        <v>13.4</v>
      </c>
      <c r="BA280" t="inlineStr">
        <is>
          <t>638</t>
        </is>
      </c>
      <c r="BB280" t="n">
        <v>9.6</v>
      </c>
      <c r="BC280" t="inlineStr">
        <is>
          <t>678=</t>
        </is>
      </c>
      <c r="BD280" t="inlineStr">
        <is>
          <t>25.1</t>
        </is>
      </c>
      <c r="BE280" t="inlineStr"/>
      <c r="BF280" t="inlineStr">
        <is>
          <t>Not Reported</t>
        </is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>
        <is>
          <t>QS</t>
        </is>
      </c>
      <c r="CC280" t="n">
        <v>472</v>
      </c>
      <c r="CD280" t="n">
        <v>459</v>
      </c>
      <c r="CE280" t="n">
        <v>568</v>
      </c>
      <c r="CF280" t="n">
        <v>601</v>
      </c>
      <c r="CG280" t="n">
        <v>701</v>
      </c>
      <c r="CH280" t="n">
        <v>523</v>
      </c>
      <c r="CI280" t="n">
        <v>93</v>
      </c>
      <c r="CJ280" t="n">
        <v>62</v>
      </c>
      <c r="CK280" t="n">
        <v>408</v>
      </c>
      <c r="CL280" t="n">
        <v>693</v>
      </c>
      <c r="CM280" t="n">
        <v>606</v>
      </c>
      <c r="CN280" t="n">
        <v>459</v>
      </c>
      <c r="CO280" t="n">
        <v>465</v>
      </c>
      <c r="CP280" t="n">
        <v>535</v>
      </c>
      <c r="CQ280" t="n">
        <v>601</v>
      </c>
      <c r="CR280" t="n">
        <v>701</v>
      </c>
      <c r="CS280" t="n">
        <v>475</v>
      </c>
      <c r="CT280" t="n">
        <v>82</v>
      </c>
      <c r="CU280" t="n">
        <v>53</v>
      </c>
      <c r="CV280" t="n">
        <v>380</v>
      </c>
      <c r="CW280" t="n">
        <v>638</v>
      </c>
      <c r="CX280" t="n">
        <v>678</v>
      </c>
      <c r="CY280" t="inlineStr"/>
      <c r="CZ280" t="inlineStr"/>
      <c r="DA280" t="inlineStr"/>
      <c r="DB280" t="n">
        <v>66.35714285714286</v>
      </c>
      <c r="DC280" t="n">
        <v>22.6</v>
      </c>
      <c r="DD280" t="inlineStr"/>
      <c r="DE280" t="inlineStr">
        <is>
          <t>QS (score, not ratio)</t>
        </is>
      </c>
      <c r="DF280" t="inlineStr"/>
      <c r="DG280" t="inlineStr">
        <is>
          <t>QS (score, not %)</t>
        </is>
      </c>
      <c r="DH280" t="n">
        <v>15.95</v>
      </c>
      <c r="DI280" t="inlineStr"/>
    </row>
    <row r="281">
      <c r="A281" t="inlineStr">
        <is>
          <t>eth zurich - swiss federal institute of technology</t>
        </is>
      </c>
      <c r="B281" t="inlineStr">
        <is>
          <t>7</t>
        </is>
      </c>
      <c r="C281" t="inlineStr">
        <is>
          <t>7</t>
        </is>
      </c>
      <c r="D281" t="inlineStr">
        <is>
          <t>Switzerland</t>
        </is>
      </c>
      <c r="E281" t="inlineStr">
        <is>
          <t>Europe</t>
        </is>
      </c>
      <c r="F281" t="inlineStr">
        <is>
          <t>L</t>
        </is>
      </c>
      <c r="G281" t="inlineStr">
        <is>
          <t>FO</t>
        </is>
      </c>
      <c r="H281" t="inlineStr">
        <is>
          <t>VH</t>
        </is>
      </c>
      <c r="I281" t="inlineStr">
        <is>
          <t>A</t>
        </is>
      </c>
      <c r="J281" t="n">
        <v>98.8</v>
      </c>
      <c r="K281" t="inlineStr">
        <is>
          <t>19</t>
        </is>
      </c>
      <c r="L281" t="n">
        <v>87.2</v>
      </c>
      <c r="M281" t="inlineStr">
        <is>
          <t>57</t>
        </is>
      </c>
      <c r="N281" t="n">
        <v>65.90000000000001</v>
      </c>
      <c r="O281" t="inlineStr">
        <is>
          <t>199</t>
        </is>
      </c>
      <c r="P281" t="n">
        <v>97.90000000000001</v>
      </c>
      <c r="Q281" t="inlineStr">
        <is>
          <t>35</t>
        </is>
      </c>
      <c r="R281" t="n">
        <v>100</v>
      </c>
      <c r="S281" t="inlineStr">
        <is>
          <t>25</t>
        </is>
      </c>
      <c r="T281" t="n">
        <v>98.59999999999999</v>
      </c>
      <c r="U281" t="inlineStr">
        <is>
          <t>63</t>
        </is>
      </c>
      <c r="V281" t="n">
        <v>95.7</v>
      </c>
      <c r="W281" t="inlineStr">
        <is>
          <t>64</t>
        </is>
      </c>
      <c r="X281" t="n">
        <v>90.5</v>
      </c>
      <c r="Y281" t="inlineStr">
        <is>
          <t>73</t>
        </is>
      </c>
      <c r="Z281" t="n">
        <v>98.8</v>
      </c>
      <c r="AA281" t="inlineStr">
        <is>
          <t>18</t>
        </is>
      </c>
      <c r="AB281" t="n">
        <v>93.90000000000001</v>
      </c>
      <c r="AC281" t="inlineStr">
        <is>
          <t>7</t>
        </is>
      </c>
      <c r="AD281" t="inlineStr">
        <is>
          <t>9</t>
        </is>
      </c>
      <c r="AE281" t="inlineStr">
        <is>
          <t>CH</t>
        </is>
      </c>
      <c r="AF281" t="inlineStr">
        <is>
          <t>Switzerland</t>
        </is>
      </c>
      <c r="AG281" t="inlineStr">
        <is>
          <t>L</t>
        </is>
      </c>
      <c r="AH281" t="inlineStr">
        <is>
          <t>FO</t>
        </is>
      </c>
      <c r="AI281" t="inlineStr">
        <is>
          <t>VH</t>
        </is>
      </c>
      <c r="AJ281" t="n">
        <v>5</v>
      </c>
      <c r="AK281" t="inlineStr">
        <is>
          <t>A</t>
        </is>
      </c>
      <c r="AL281" t="n">
        <v>98.8</v>
      </c>
      <c r="AM281" t="inlineStr">
        <is>
          <t>19</t>
        </is>
      </c>
      <c r="AN281" t="n">
        <v>83.59999999999999</v>
      </c>
      <c r="AO281" t="inlineStr">
        <is>
          <t>62</t>
        </is>
      </c>
      <c r="AP281" t="n">
        <v>72.09999999999999</v>
      </c>
      <c r="AQ281" t="inlineStr">
        <is>
          <t>177</t>
        </is>
      </c>
      <c r="AR281" t="n">
        <v>98.90000000000001</v>
      </c>
      <c r="AS281" t="inlineStr">
        <is>
          <t>21</t>
        </is>
      </c>
      <c r="AT281" t="n">
        <v>100</v>
      </c>
      <c r="AU281" t="inlineStr">
        <is>
          <t>22</t>
        </is>
      </c>
      <c r="AV281" t="n">
        <v>98.5</v>
      </c>
      <c r="AW281" t="inlineStr">
        <is>
          <t>56</t>
        </is>
      </c>
      <c r="AX281" t="n">
        <v>96</v>
      </c>
      <c r="AY281" t="inlineStr">
        <is>
          <t>42</t>
        </is>
      </c>
      <c r="AZ281" t="n">
        <v>79.09999999999999</v>
      </c>
      <c r="BA281" t="inlineStr">
        <is>
          <t>52</t>
        </is>
      </c>
      <c r="BB281" t="n">
        <v>88.40000000000001</v>
      </c>
      <c r="BC281" t="inlineStr">
        <is>
          <t>103=</t>
        </is>
      </c>
      <c r="BD281" t="inlineStr">
        <is>
          <t>93.3</t>
        </is>
      </c>
      <c r="BE281" t="inlineStr"/>
      <c r="BF281" t="inlineStr">
        <is>
          <t>Not Reported</t>
        </is>
      </c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>
        <is>
          <t>QS</t>
        </is>
      </c>
      <c r="CC281" t="n">
        <v>7</v>
      </c>
      <c r="CD281" t="n">
        <v>7</v>
      </c>
      <c r="CE281" t="n">
        <v>19</v>
      </c>
      <c r="CF281" t="n">
        <v>57</v>
      </c>
      <c r="CG281" t="n">
        <v>199</v>
      </c>
      <c r="CH281" t="n">
        <v>35</v>
      </c>
      <c r="CI281" t="n">
        <v>25</v>
      </c>
      <c r="CJ281" t="n">
        <v>63</v>
      </c>
      <c r="CK281" t="n">
        <v>64</v>
      </c>
      <c r="CL281" t="n">
        <v>73</v>
      </c>
      <c r="CM281" t="n">
        <v>18</v>
      </c>
      <c r="CN281" t="n">
        <v>7</v>
      </c>
      <c r="CO281" t="n">
        <v>9</v>
      </c>
      <c r="CP281" t="n">
        <v>19</v>
      </c>
      <c r="CQ281" t="n">
        <v>62</v>
      </c>
      <c r="CR281" t="n">
        <v>177</v>
      </c>
      <c r="CS281" t="n">
        <v>21</v>
      </c>
      <c r="CT281" t="n">
        <v>22</v>
      </c>
      <c r="CU281" t="n">
        <v>56</v>
      </c>
      <c r="CV281" t="n">
        <v>42</v>
      </c>
      <c r="CW281" t="n">
        <v>52</v>
      </c>
      <c r="CX281" t="n">
        <v>103</v>
      </c>
      <c r="CY281" t="inlineStr"/>
      <c r="CZ281" t="inlineStr"/>
      <c r="DA281" t="inlineStr"/>
      <c r="DB281" t="n">
        <v>99.57142857142857</v>
      </c>
      <c r="DC281" t="n">
        <v>97.90000000000001</v>
      </c>
      <c r="DD281" t="inlineStr"/>
      <c r="DE281" t="inlineStr">
        <is>
          <t>QS (score, not ratio)</t>
        </is>
      </c>
      <c r="DF281" t="inlineStr"/>
      <c r="DG281" t="inlineStr">
        <is>
          <t>QS (score, not %)</t>
        </is>
      </c>
      <c r="DH281" t="n">
        <v>98.8</v>
      </c>
      <c r="DI281" t="inlineStr"/>
    </row>
    <row r="282">
      <c r="A282" t="inlineStr">
        <is>
          <t>eth zurich – swiss federal institute of technology zurich</t>
        </is>
      </c>
      <c r="B282" t="inlineStr"/>
      <c r="C282" t="inlineStr"/>
      <c r="D282" t="inlineStr">
        <is>
          <t>Not Reported</t>
        </is>
      </c>
      <c r="E282" t="inlineStr">
        <is>
          <t>Not Reported</t>
        </is>
      </c>
      <c r="F282" t="inlineStr">
        <is>
          <t>Not Reported</t>
        </is>
      </c>
      <c r="G282" t="inlineStr">
        <is>
          <t>Not Reported</t>
        </is>
      </c>
      <c r="H282" t="inlineStr"/>
      <c r="I282" t="inlineStr">
        <is>
          <t>Not Reported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/>
      <c r="AJ282" t="inlineStr"/>
      <c r="AK282" t="inlineStr">
        <is>
          <t>Not Reported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>
        <is>
          <t>9</t>
        </is>
      </c>
      <c r="BF282" t="inlineStr">
        <is>
          <t>Switzerland</t>
        </is>
      </c>
      <c r="BG282" t="n">
        <v>77</v>
      </c>
      <c r="BH282" t="inlineStr">
        <is>
          <t>97.9</t>
        </is>
      </c>
      <c r="BI282" t="n">
        <v>95</v>
      </c>
      <c r="BJ282" t="n">
        <v>91.09999999999999</v>
      </c>
      <c r="BK282" t="inlineStr">
        <is>
          <t>80.0</t>
        </is>
      </c>
      <c r="BL282" t="inlineStr">
        <is>
          <t>88.3</t>
        </is>
      </c>
      <c r="BM282" t="inlineStr">
        <is>
          <t>18,178</t>
        </is>
      </c>
      <c r="BN282" t="n">
        <v>14.7</v>
      </c>
      <c r="BO282" t="inlineStr">
        <is>
          <t>37%</t>
        </is>
      </c>
      <c r="BP282" t="inlineStr">
        <is>
          <t>31 : 69</t>
        </is>
      </c>
      <c r="BQ282" t="n">
        <v>2016</v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>
        <is>
          <t>Times</t>
        </is>
      </c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n">
        <v>9</v>
      </c>
      <c r="CZ282" t="inlineStr"/>
      <c r="DA282" t="inlineStr"/>
      <c r="DB282" t="n">
        <v>98.85632594710508</v>
      </c>
      <c r="DC282" t="n">
        <v>93.41478596435056</v>
      </c>
      <c r="DD282" t="n">
        <v>14.7</v>
      </c>
      <c r="DE282" t="inlineStr">
        <is>
          <t>Times (raw ratio)</t>
        </is>
      </c>
      <c r="DF282" t="n">
        <v>37</v>
      </c>
      <c r="DG282" t="inlineStr">
        <is>
          <t>Times (raw %)</t>
        </is>
      </c>
      <c r="DH282" t="inlineStr"/>
      <c r="DI282" t="n">
        <v>95.83766909469303</v>
      </c>
    </row>
    <row r="283">
      <c r="A283" t="inlineStr">
        <is>
          <t>ewha womans university</t>
        </is>
      </c>
      <c r="B283" t="inlineStr">
        <is>
          <t>511</t>
        </is>
      </c>
      <c r="C283" t="inlineStr">
        <is>
          <t>498</t>
        </is>
      </c>
      <c r="D283" t="inlineStr">
        <is>
          <t>South Korea</t>
        </is>
      </c>
      <c r="E283" t="inlineStr">
        <is>
          <t>Asia</t>
        </is>
      </c>
      <c r="F283" t="inlineStr">
        <is>
          <t>L</t>
        </is>
      </c>
      <c r="G283" t="inlineStr">
        <is>
          <t>FC</t>
        </is>
      </c>
      <c r="H283" t="inlineStr">
        <is>
          <t>HI</t>
        </is>
      </c>
      <c r="I283" t="inlineStr">
        <is>
          <t>B</t>
        </is>
      </c>
      <c r="J283" t="n">
        <v>22.1</v>
      </c>
      <c r="K283" t="inlineStr">
        <is>
          <t>401</t>
        </is>
      </c>
      <c r="L283" t="n">
        <v>21.2</v>
      </c>
      <c r="M283" t="inlineStr">
        <is>
          <t>434</t>
        </is>
      </c>
      <c r="N283" t="n">
        <v>76.3</v>
      </c>
      <c r="O283" t="inlineStr">
        <is>
          <t>157</t>
        </is>
      </c>
      <c r="P283" t="n">
        <v>6.9</v>
      </c>
      <c r="Q283" t="inlineStr">
        <is>
          <t>701+</t>
        </is>
      </c>
      <c r="R283" t="n">
        <v>7</v>
      </c>
      <c r="S283" t="inlineStr">
        <is>
          <t>701+</t>
        </is>
      </c>
      <c r="T283" t="n">
        <v>24.4</v>
      </c>
      <c r="U283" t="inlineStr">
        <is>
          <t>483</t>
        </is>
      </c>
      <c r="V283" t="n">
        <v>31.3</v>
      </c>
      <c r="W283" t="inlineStr">
        <is>
          <t>701+</t>
        </is>
      </c>
      <c r="X283" t="n">
        <v>23</v>
      </c>
      <c r="Y283" t="inlineStr">
        <is>
          <t>496</t>
        </is>
      </c>
      <c r="Z283" t="n">
        <v>34.2</v>
      </c>
      <c r="AA283" t="inlineStr">
        <is>
          <t>413=</t>
        </is>
      </c>
      <c r="AB283" t="n">
        <v>23.8</v>
      </c>
      <c r="AC283">
        <f>498</f>
        <v/>
      </c>
      <c r="AD283" t="inlineStr">
        <is>
          <t>346</t>
        </is>
      </c>
      <c r="AE283" t="inlineStr">
        <is>
          <t>KR</t>
        </is>
      </c>
      <c r="AF283" t="inlineStr">
        <is>
          <t>South Korea</t>
        </is>
      </c>
      <c r="AG283" t="inlineStr">
        <is>
          <t>L</t>
        </is>
      </c>
      <c r="AH283" t="inlineStr">
        <is>
          <t>FC</t>
        </is>
      </c>
      <c r="AI283" t="inlineStr">
        <is>
          <t>HI</t>
        </is>
      </c>
      <c r="AJ283" t="n">
        <v>4</v>
      </c>
      <c r="AK283" t="inlineStr">
        <is>
          <t>B</t>
        </is>
      </c>
      <c r="AL283" t="n">
        <v>26.7</v>
      </c>
      <c r="AM283" t="inlineStr">
        <is>
          <t>325</t>
        </is>
      </c>
      <c r="AN283" t="n">
        <v>23</v>
      </c>
      <c r="AO283" t="inlineStr">
        <is>
          <t>413</t>
        </is>
      </c>
      <c r="AP283" t="n">
        <v>77.40000000000001</v>
      </c>
      <c r="AQ283" t="inlineStr">
        <is>
          <t>150</t>
        </is>
      </c>
      <c r="AR283" t="n">
        <v>7.7</v>
      </c>
      <c r="AS283" t="inlineStr">
        <is>
          <t>701+</t>
        </is>
      </c>
      <c r="AT283" t="n">
        <v>7.8</v>
      </c>
      <c r="AU283" t="inlineStr">
        <is>
          <t>701+</t>
        </is>
      </c>
      <c r="AV283" t="n">
        <v>19.8</v>
      </c>
      <c r="AW283" t="inlineStr">
        <is>
          <t>551</t>
        </is>
      </c>
      <c r="AX283" t="n">
        <v>1.6</v>
      </c>
      <c r="AY283" t="inlineStr">
        <is>
          <t>701+</t>
        </is>
      </c>
      <c r="AZ283" t="n">
        <v>15.3</v>
      </c>
      <c r="BA283" t="inlineStr">
        <is>
          <t>552</t>
        </is>
      </c>
      <c r="BB283" t="n">
        <v>6.9</v>
      </c>
      <c r="BC283" t="inlineStr">
        <is>
          <t>701+</t>
        </is>
      </c>
      <c r="BD283" t="inlineStr">
        <is>
          <t>23.2</t>
        </is>
      </c>
      <c r="BE283" t="inlineStr">
        <is>
          <t>401-500</t>
        </is>
      </c>
      <c r="BF283" t="inlineStr">
        <is>
          <t>South Korea</t>
        </is>
      </c>
      <c r="BG283" t="n">
        <v>23.9</v>
      </c>
      <c r="BH283" t="inlineStr">
        <is>
          <t>34.3</t>
        </is>
      </c>
      <c r="BI283" t="n">
        <v>18.3</v>
      </c>
      <c r="BJ283" t="n">
        <v>50.4</v>
      </c>
      <c r="BK283" t="inlineStr">
        <is>
          <t>57.6</t>
        </is>
      </c>
      <c r="BL283" t="inlineStr">
        <is>
          <t>-</t>
        </is>
      </c>
      <c r="BM283" t="inlineStr">
        <is>
          <t>17,625</t>
        </is>
      </c>
      <c r="BN283" t="n">
        <v>14.4</v>
      </c>
      <c r="BO283" t="inlineStr">
        <is>
          <t>6%</t>
        </is>
      </c>
      <c r="BP283" t="inlineStr">
        <is>
          <t>100 : 0</t>
        </is>
      </c>
      <c r="BQ283" t="n">
        <v>2016</v>
      </c>
      <c r="BR283" t="inlineStr">
        <is>
          <t>401-500</t>
        </is>
      </c>
      <c r="BS283" t="inlineStr">
        <is>
          <t>9-12</t>
        </is>
      </c>
      <c r="BT283" t="inlineStr"/>
      <c r="BU283" t="n">
        <v>0</v>
      </c>
      <c r="BV283" t="n">
        <v>0</v>
      </c>
      <c r="BW283" t="n">
        <v>5</v>
      </c>
      <c r="BX283" t="n">
        <v>8.6</v>
      </c>
      <c r="BY283" t="n">
        <v>27.7</v>
      </c>
      <c r="BZ283" t="n">
        <v>15.9</v>
      </c>
      <c r="CA283" t="n">
        <v>2015</v>
      </c>
      <c r="CB283" t="inlineStr">
        <is>
          <t>QS+Times+Shanghai</t>
        </is>
      </c>
      <c r="CC283" t="n">
        <v>511</v>
      </c>
      <c r="CD283" t="n">
        <v>498</v>
      </c>
      <c r="CE283" t="n">
        <v>401</v>
      </c>
      <c r="CF283" t="n">
        <v>434</v>
      </c>
      <c r="CG283" t="n">
        <v>157</v>
      </c>
      <c r="CH283" t="n">
        <v>701</v>
      </c>
      <c r="CI283" t="n">
        <v>701</v>
      </c>
      <c r="CJ283" t="n">
        <v>483</v>
      </c>
      <c r="CK283" t="n">
        <v>701</v>
      </c>
      <c r="CL283" t="n">
        <v>496</v>
      </c>
      <c r="CM283" t="n">
        <v>413</v>
      </c>
      <c r="CN283" t="n">
        <v>498</v>
      </c>
      <c r="CO283" t="n">
        <v>346</v>
      </c>
      <c r="CP283" t="n">
        <v>325</v>
      </c>
      <c r="CQ283" t="n">
        <v>413</v>
      </c>
      <c r="CR283" t="n">
        <v>150</v>
      </c>
      <c r="CS283" t="n">
        <v>701</v>
      </c>
      <c r="CT283" t="n">
        <v>701</v>
      </c>
      <c r="CU283" t="n">
        <v>551</v>
      </c>
      <c r="CV283" t="n">
        <v>701</v>
      </c>
      <c r="CW283" t="n">
        <v>552</v>
      </c>
      <c r="CX283" t="n">
        <v>701</v>
      </c>
      <c r="CY283" t="n">
        <v>450.5</v>
      </c>
      <c r="CZ283" t="n">
        <v>450.5</v>
      </c>
      <c r="DA283" t="n">
        <v>10.5</v>
      </c>
      <c r="DB283" t="n">
        <v>33.54282551113203</v>
      </c>
      <c r="DC283" t="n">
        <v>19.94580346550873</v>
      </c>
      <c r="DD283" t="n">
        <v>14.4</v>
      </c>
      <c r="DE283" t="inlineStr">
        <is>
          <t>Times (raw ratio)</t>
        </is>
      </c>
      <c r="DF283" t="n">
        <v>6</v>
      </c>
      <c r="DG283" t="inlineStr">
        <is>
          <t>Times (raw %)</t>
        </is>
      </c>
      <c r="DH283" t="n">
        <v>24.4</v>
      </c>
      <c r="DI283" t="n">
        <v>8.606289295468244</v>
      </c>
    </row>
    <row r="284">
      <c r="A284" t="inlineStr">
        <is>
          <t>eötvös loránd university</t>
        </is>
      </c>
      <c r="B284" t="inlineStr">
        <is>
          <t>564</t>
        </is>
      </c>
      <c r="C284" t="inlineStr">
        <is>
          <t>701-710</t>
        </is>
      </c>
      <c r="D284" t="inlineStr">
        <is>
          <t>Hungary</t>
        </is>
      </c>
      <c r="E284" t="inlineStr">
        <is>
          <t>Europe</t>
        </is>
      </c>
      <c r="F284" t="inlineStr">
        <is>
          <t>L</t>
        </is>
      </c>
      <c r="G284" t="inlineStr">
        <is>
          <t>CO</t>
        </is>
      </c>
      <c r="H284" t="inlineStr">
        <is>
          <t>VH</t>
        </is>
      </c>
      <c r="I284" t="inlineStr">
        <is>
          <t>A</t>
        </is>
      </c>
      <c r="J284" t="n">
        <v>23.3</v>
      </c>
      <c r="K284" t="inlineStr">
        <is>
          <t>382</t>
        </is>
      </c>
      <c r="L284" t="n">
        <v>22.6</v>
      </c>
      <c r="M284" t="inlineStr">
        <is>
          <t>414</t>
        </is>
      </c>
      <c r="N284" t="n">
        <v>10.7</v>
      </c>
      <c r="O284" t="inlineStr">
        <is>
          <t>701+</t>
        </is>
      </c>
      <c r="P284" t="n">
        <v>6.1</v>
      </c>
      <c r="Q284" t="inlineStr">
        <is>
          <t>701+</t>
        </is>
      </c>
      <c r="R284" t="n">
        <v>5.2</v>
      </c>
      <c r="S284" t="inlineStr">
        <is>
          <t>701+</t>
        </is>
      </c>
      <c r="T284" t="n">
        <v>11</v>
      </c>
      <c r="U284" t="inlineStr">
        <is>
          <t>701+</t>
        </is>
      </c>
      <c r="V284" t="n">
        <v>71.3</v>
      </c>
      <c r="W284" t="inlineStr">
        <is>
          <t>464</t>
        </is>
      </c>
      <c r="X284" t="n">
        <v>60.9</v>
      </c>
      <c r="Y284" t="inlineStr">
        <is>
          <t>198</t>
        </is>
      </c>
      <c r="Z284" t="n">
        <v>61.9</v>
      </c>
      <c r="AA284" t="inlineStr">
        <is>
          <t>258=</t>
        </is>
      </c>
      <c r="AB284" t="n">
        <v>22.1</v>
      </c>
      <c r="AC284" t="inlineStr"/>
      <c r="AD284" t="inlineStr"/>
      <c r="AE284" t="inlineStr">
        <is>
          <t>Not Reported</t>
        </is>
      </c>
      <c r="AF284" t="inlineStr">
        <is>
          <t>Not Reported</t>
        </is>
      </c>
      <c r="AG284" t="inlineStr">
        <is>
          <t>Not Reported</t>
        </is>
      </c>
      <c r="AH284" t="inlineStr">
        <is>
          <t>Not Reported</t>
        </is>
      </c>
      <c r="AI284" t="inlineStr"/>
      <c r="AJ284" t="inlineStr"/>
      <c r="AK284" t="inlineStr">
        <is>
          <t>Not Reported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>
        <is>
          <t>601-800</t>
        </is>
      </c>
      <c r="BF284" t="inlineStr">
        <is>
          <t>Hungary</t>
        </is>
      </c>
      <c r="BG284" t="n">
        <v>21.3</v>
      </c>
      <c r="BH284" t="inlineStr">
        <is>
          <t>43.0</t>
        </is>
      </c>
      <c r="BI284" t="n">
        <v>12.1</v>
      </c>
      <c r="BJ284" t="n">
        <v>30.6</v>
      </c>
      <c r="BK284" t="inlineStr">
        <is>
          <t>29.3</t>
        </is>
      </c>
      <c r="BL284" t="inlineStr">
        <is>
          <t>-</t>
        </is>
      </c>
      <c r="BM284" t="inlineStr">
        <is>
          <t>28,698</t>
        </is>
      </c>
      <c r="BN284" t="n">
        <v>22.4</v>
      </c>
      <c r="BO284" t="inlineStr">
        <is>
          <t>4%</t>
        </is>
      </c>
      <c r="BP284" t="inlineStr"/>
      <c r="BQ284" t="n">
        <v>2016</v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>
        <is>
          <t>QS+Times</t>
        </is>
      </c>
      <c r="CC284" t="n">
        <v>564</v>
      </c>
      <c r="CD284" t="n">
        <v>705.5</v>
      </c>
      <c r="CE284" t="n">
        <v>382</v>
      </c>
      <c r="CF284" t="n">
        <v>414</v>
      </c>
      <c r="CG284" t="n">
        <v>701</v>
      </c>
      <c r="CH284" t="n">
        <v>701</v>
      </c>
      <c r="CI284" t="n">
        <v>701</v>
      </c>
      <c r="CJ284" t="n">
        <v>701</v>
      </c>
      <c r="CK284" t="n">
        <v>464</v>
      </c>
      <c r="CL284" t="n">
        <v>198</v>
      </c>
      <c r="CM284" t="n">
        <v>258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n">
        <v>700.5</v>
      </c>
      <c r="CZ284" t="inlineStr"/>
      <c r="DA284" t="inlineStr"/>
      <c r="DB284" t="n">
        <v>29.89285714285714</v>
      </c>
      <c r="DC284" t="n">
        <v>15.14348203414965</v>
      </c>
      <c r="DD284" t="n">
        <v>22.4</v>
      </c>
      <c r="DE284" t="inlineStr">
        <is>
          <t>Times (raw ratio)</t>
        </is>
      </c>
      <c r="DF284" t="n">
        <v>4</v>
      </c>
      <c r="DG284" t="inlineStr">
        <is>
          <t>Times (raw %)</t>
        </is>
      </c>
      <c r="DH284" t="n">
        <v>23.3</v>
      </c>
      <c r="DI284" t="n">
        <v>9.573361082206034</v>
      </c>
    </row>
    <row r="285">
      <c r="A285" t="inlineStr">
        <is>
          <t>far eastern federal university</t>
        </is>
      </c>
      <c r="B285" t="inlineStr">
        <is>
          <t>631-640</t>
        </is>
      </c>
      <c r="C285" t="inlineStr">
        <is>
          <t>641-650</t>
        </is>
      </c>
      <c r="D285" t="inlineStr">
        <is>
          <t>Russia</t>
        </is>
      </c>
      <c r="E285" t="inlineStr">
        <is>
          <t>Europe</t>
        </is>
      </c>
      <c r="F285" t="inlineStr">
        <is>
          <t>L</t>
        </is>
      </c>
      <c r="G285" t="inlineStr">
        <is>
          <t>CO</t>
        </is>
      </c>
      <c r="H285" t="inlineStr">
        <is>
          <t>HI</t>
        </is>
      </c>
      <c r="I285" t="inlineStr">
        <is>
          <t>A</t>
        </is>
      </c>
      <c r="J285" t="n">
        <v>12.8</v>
      </c>
      <c r="K285" t="inlineStr">
        <is>
          <t>601+</t>
        </is>
      </c>
      <c r="L285" t="n">
        <v>5.5</v>
      </c>
      <c r="M285" t="inlineStr">
        <is>
          <t>601+</t>
        </is>
      </c>
      <c r="N285" t="n">
        <v>96.7</v>
      </c>
      <c r="O285" t="inlineStr">
        <is>
          <t>50</t>
        </is>
      </c>
      <c r="P285" t="n">
        <v>1.7</v>
      </c>
      <c r="Q285" t="inlineStr">
        <is>
          <t>701+</t>
        </is>
      </c>
      <c r="R285" t="n">
        <v>10.8</v>
      </c>
      <c r="S285" t="inlineStr">
        <is>
          <t>701+</t>
        </is>
      </c>
      <c r="T285" t="n">
        <v>63.1</v>
      </c>
      <c r="U285" t="inlineStr">
        <is>
          <t>239</t>
        </is>
      </c>
      <c r="V285" t="n">
        <v>41.7</v>
      </c>
      <c r="W285" t="inlineStr">
        <is>
          <t>701+</t>
        </is>
      </c>
      <c r="X285" t="n">
        <v>5.1</v>
      </c>
      <c r="Y285" t="inlineStr">
        <is>
          <t>701+</t>
        </is>
      </c>
      <c r="Z285" t="n">
        <v>1.1</v>
      </c>
      <c r="AA285" t="inlineStr">
        <is>
          <t>701+</t>
        </is>
      </c>
      <c r="AB285" t="inlineStr"/>
      <c r="AC285" t="inlineStr">
        <is>
          <t>641-650</t>
        </is>
      </c>
      <c r="AD285" t="inlineStr">
        <is>
          <t>434=</t>
        </is>
      </c>
      <c r="AE285" t="inlineStr">
        <is>
          <t>RU</t>
        </is>
      </c>
      <c r="AF285" t="inlineStr">
        <is>
          <t>Russia</t>
        </is>
      </c>
      <c r="AG285" t="inlineStr">
        <is>
          <t>L</t>
        </is>
      </c>
      <c r="AH285" t="inlineStr">
        <is>
          <t>CO</t>
        </is>
      </c>
      <c r="AI285" t="inlineStr">
        <is>
          <t>HI</t>
        </is>
      </c>
      <c r="AJ285" t="n">
        <v>5</v>
      </c>
      <c r="AK285" t="inlineStr">
        <is>
          <t>A</t>
        </is>
      </c>
      <c r="AL285" t="n">
        <v>10.6</v>
      </c>
      <c r="AM285" t="inlineStr">
        <is>
          <t>601+</t>
        </is>
      </c>
      <c r="AN285" t="n">
        <v>3.5</v>
      </c>
      <c r="AO285" t="inlineStr">
        <is>
          <t>601+</t>
        </is>
      </c>
      <c r="AP285" t="n">
        <v>94.90000000000001</v>
      </c>
      <c r="AQ285" t="inlineStr">
        <is>
          <t>62</t>
        </is>
      </c>
      <c r="AR285" t="n">
        <v>1.8</v>
      </c>
      <c r="AS285" t="inlineStr">
        <is>
          <t>701+</t>
        </is>
      </c>
      <c r="AT285" t="n">
        <v>14.1</v>
      </c>
      <c r="AU285" t="inlineStr">
        <is>
          <t>685</t>
        </is>
      </c>
      <c r="AV285" t="n">
        <v>66.09999999999999</v>
      </c>
      <c r="AW285" t="inlineStr">
        <is>
          <t>227</t>
        </is>
      </c>
      <c r="AX285" t="n">
        <v>5.1</v>
      </c>
      <c r="AY285" t="inlineStr">
        <is>
          <t>701+</t>
        </is>
      </c>
      <c r="AZ285" t="n">
        <v>8.199999999999999</v>
      </c>
      <c r="BA285" t="inlineStr">
        <is>
          <t>701+</t>
        </is>
      </c>
      <c r="BB285" t="n">
        <v>1.2</v>
      </c>
      <c r="BC285" t="inlineStr">
        <is>
          <t>701+</t>
        </is>
      </c>
      <c r="BD285" t="inlineStr">
        <is>
          <t>-</t>
        </is>
      </c>
      <c r="BE285" t="inlineStr"/>
      <c r="BF285" t="inlineStr">
        <is>
          <t>Not Reported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>
        <is>
          <t>QS</t>
        </is>
      </c>
      <c r="CC285" t="n">
        <v>635.5</v>
      </c>
      <c r="CD285" t="n">
        <v>645.5</v>
      </c>
      <c r="CE285" t="n">
        <v>601</v>
      </c>
      <c r="CF285" t="n">
        <v>601</v>
      </c>
      <c r="CG285" t="n">
        <v>50</v>
      </c>
      <c r="CH285" t="n">
        <v>701</v>
      </c>
      <c r="CI285" t="n">
        <v>701</v>
      </c>
      <c r="CJ285" t="n">
        <v>239</v>
      </c>
      <c r="CK285" t="n">
        <v>701</v>
      </c>
      <c r="CL285" t="n">
        <v>701</v>
      </c>
      <c r="CM285" t="n">
        <v>701</v>
      </c>
      <c r="CN285" t="n">
        <v>645.5</v>
      </c>
      <c r="CO285" t="n">
        <v>434</v>
      </c>
      <c r="CP285" t="n">
        <v>601</v>
      </c>
      <c r="CQ285" t="n">
        <v>601</v>
      </c>
      <c r="CR285" t="n">
        <v>62</v>
      </c>
      <c r="CS285" t="n">
        <v>701</v>
      </c>
      <c r="CT285" t="n">
        <v>685</v>
      </c>
      <c r="CU285" t="n">
        <v>227</v>
      </c>
      <c r="CV285" t="n">
        <v>701</v>
      </c>
      <c r="CW285" t="n">
        <v>701</v>
      </c>
      <c r="CX285" t="n">
        <v>701</v>
      </c>
      <c r="CY285" t="inlineStr"/>
      <c r="CZ285" t="inlineStr"/>
      <c r="DA285" t="inlineStr"/>
      <c r="DB285" t="n">
        <v>54.67857142857142</v>
      </c>
      <c r="DC285" t="n">
        <v>1.7</v>
      </c>
      <c r="DD285" t="inlineStr"/>
      <c r="DE285" t="inlineStr">
        <is>
          <t>QS (score, not ratio)</t>
        </is>
      </c>
      <c r="DF285" t="inlineStr"/>
      <c r="DG285" t="inlineStr">
        <is>
          <t>QS (score, not %)</t>
        </is>
      </c>
      <c r="DH285" t="n">
        <v>11.7</v>
      </c>
      <c r="DI285" t="inlineStr"/>
    </row>
    <row r="286">
      <c r="A286" t="inlineStr">
        <is>
          <t>federal university of bahia</t>
        </is>
      </c>
      <c r="B286" t="inlineStr"/>
      <c r="C286" t="inlineStr"/>
      <c r="D286" t="inlineStr">
        <is>
          <t>Not Reported</t>
        </is>
      </c>
      <c r="E286" t="inlineStr">
        <is>
          <t>Not Reported</t>
        </is>
      </c>
      <c r="F286" t="inlineStr">
        <is>
          <t>Not Reported</t>
        </is>
      </c>
      <c r="G286" t="inlineStr">
        <is>
          <t>Not Reported</t>
        </is>
      </c>
      <c r="H286" t="inlineStr"/>
      <c r="I286" t="inlineStr">
        <is>
          <t>Not Reported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Not Reported</t>
        </is>
      </c>
      <c r="AF286" t="inlineStr">
        <is>
          <t>Not Reported</t>
        </is>
      </c>
      <c r="AG286" t="inlineStr">
        <is>
          <t>Not Reported</t>
        </is>
      </c>
      <c r="AH286" t="inlineStr">
        <is>
          <t>Not Reported</t>
        </is>
      </c>
      <c r="AI286" t="inlineStr"/>
      <c r="AJ286" t="inlineStr"/>
      <c r="AK286" t="inlineStr">
        <is>
          <t>Not Reported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>
        <is>
          <t>601-800</t>
        </is>
      </c>
      <c r="BF286" t="inlineStr">
        <is>
          <t>Brazil</t>
        </is>
      </c>
      <c r="BG286" t="n">
        <v>18.2</v>
      </c>
      <c r="BH286" t="inlineStr">
        <is>
          <t>19.7</t>
        </is>
      </c>
      <c r="BI286" t="n">
        <v>8.1</v>
      </c>
      <c r="BJ286" t="n">
        <v>14.3</v>
      </c>
      <c r="BK286" t="inlineStr">
        <is>
          <t>-</t>
        </is>
      </c>
      <c r="BL286" t="inlineStr">
        <is>
          <t>-</t>
        </is>
      </c>
      <c r="BM286" t="inlineStr">
        <is>
          <t>39,861</t>
        </is>
      </c>
      <c r="BN286" t="n">
        <v>17.9</v>
      </c>
      <c r="BO286" t="inlineStr">
        <is>
          <t>1%</t>
        </is>
      </c>
      <c r="BP286" t="inlineStr">
        <is>
          <t>47 : 53</t>
        </is>
      </c>
      <c r="BQ286" t="n">
        <v>2016</v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>
        <is>
          <t>Times</t>
        </is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n">
        <v>700.5</v>
      </c>
      <c r="CZ286" t="inlineStr"/>
      <c r="DA286" t="inlineStr"/>
      <c r="DB286" t="n">
        <v>0</v>
      </c>
      <c r="DC286" t="n">
        <v>9.335069744319977</v>
      </c>
      <c r="DD286" t="n">
        <v>17.9</v>
      </c>
      <c r="DE286" t="inlineStr">
        <is>
          <t>Times (raw ratio)</t>
        </is>
      </c>
      <c r="DF286" t="n">
        <v>1</v>
      </c>
      <c r="DG286" t="inlineStr">
        <is>
          <t>Times (raw %)</t>
        </is>
      </c>
      <c r="DH286" t="inlineStr"/>
      <c r="DI286" t="n">
        <v>5.411030176899063</v>
      </c>
    </row>
    <row r="287">
      <c r="A287" t="inlineStr">
        <is>
          <t>federal university of lavras</t>
        </is>
      </c>
      <c r="B287" t="inlineStr"/>
      <c r="C287" t="inlineStr"/>
      <c r="D287" t="inlineStr">
        <is>
          <t>Not Reported</t>
        </is>
      </c>
      <c r="E287" t="inlineStr">
        <is>
          <t>Not Reported</t>
        </is>
      </c>
      <c r="F287" t="inlineStr">
        <is>
          <t>Not Reported</t>
        </is>
      </c>
      <c r="G287" t="inlineStr">
        <is>
          <t>Not Reported</t>
        </is>
      </c>
      <c r="H287" t="inlineStr"/>
      <c r="I287" t="inlineStr">
        <is>
          <t>Not Reported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Not Reported</t>
        </is>
      </c>
      <c r="AF287" t="inlineStr">
        <is>
          <t>Not Reported</t>
        </is>
      </c>
      <c r="AG287" t="inlineStr">
        <is>
          <t>Not Reported</t>
        </is>
      </c>
      <c r="AH287" t="inlineStr">
        <is>
          <t>Not Reported</t>
        </is>
      </c>
      <c r="AI287" t="inlineStr"/>
      <c r="AJ287" t="inlineStr"/>
      <c r="AK287" t="inlineStr">
        <is>
          <t>Not Reported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601-800</t>
        </is>
      </c>
      <c r="BF287" t="inlineStr">
        <is>
          <t>Brazil</t>
        </is>
      </c>
      <c r="BG287" t="n">
        <v>25.8</v>
      </c>
      <c r="BH287" t="inlineStr">
        <is>
          <t>14.5</t>
        </is>
      </c>
      <c r="BI287" t="n">
        <v>16.4</v>
      </c>
      <c r="BJ287" t="n">
        <v>3</v>
      </c>
      <c r="BK287" t="inlineStr">
        <is>
          <t>-</t>
        </is>
      </c>
      <c r="BL287" t="inlineStr">
        <is>
          <t>-</t>
        </is>
      </c>
      <c r="BM287" t="inlineStr">
        <is>
          <t>10,350</t>
        </is>
      </c>
      <c r="BN287" t="n">
        <v>20.9</v>
      </c>
      <c r="BO287" t="inlineStr">
        <is>
          <t>2%</t>
        </is>
      </c>
      <c r="BP287" t="inlineStr">
        <is>
          <t>53 : 47</t>
        </is>
      </c>
      <c r="BQ287" t="n">
        <v>2016</v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>
        <is>
          <t>Times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n">
        <v>700.5</v>
      </c>
      <c r="CZ287" t="inlineStr"/>
      <c r="DA287" t="inlineStr"/>
      <c r="DB287" t="n">
        <v>0</v>
      </c>
      <c r="DC287" t="n">
        <v>7.934864576794584</v>
      </c>
      <c r="DD287" t="n">
        <v>20.9</v>
      </c>
      <c r="DE287" t="inlineStr">
        <is>
          <t>Times (raw ratio)</t>
        </is>
      </c>
      <c r="DF287" t="n">
        <v>2</v>
      </c>
      <c r="DG287" t="inlineStr">
        <is>
          <t>Times (raw %)</t>
        </is>
      </c>
      <c r="DH287" t="inlineStr"/>
      <c r="DI287" t="n">
        <v>14.04786680541103</v>
      </c>
    </row>
    <row r="288">
      <c r="A288" t="inlineStr">
        <is>
          <t>federal university of minas gerais</t>
        </is>
      </c>
      <c r="B288" t="inlineStr"/>
      <c r="C288" t="inlineStr"/>
      <c r="D288" t="inlineStr">
        <is>
          <t>Not Reported</t>
        </is>
      </c>
      <c r="E288" t="inlineStr">
        <is>
          <t>Not Reported</t>
        </is>
      </c>
      <c r="F288" t="inlineStr">
        <is>
          <t>Not Reported</t>
        </is>
      </c>
      <c r="G288" t="inlineStr">
        <is>
          <t>Not Reported</t>
        </is>
      </c>
      <c r="H288" t="inlineStr"/>
      <c r="I288" t="inlineStr">
        <is>
          <t>Not Reported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Not Reported</t>
        </is>
      </c>
      <c r="AF288" t="inlineStr">
        <is>
          <t>Not Reported</t>
        </is>
      </c>
      <c r="AG288" t="inlineStr">
        <is>
          <t>Not Reported</t>
        </is>
      </c>
      <c r="AH288" t="inlineStr">
        <is>
          <t>Not Reported</t>
        </is>
      </c>
      <c r="AI288" t="inlineStr"/>
      <c r="AJ288" t="inlineStr"/>
      <c r="AK288" t="inlineStr">
        <is>
          <t>Not Reported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>
        <is>
          <t>601-800</t>
        </is>
      </c>
      <c r="BF288" t="inlineStr">
        <is>
          <t>Brazil</t>
        </is>
      </c>
      <c r="BG288" t="n">
        <v>27.9</v>
      </c>
      <c r="BH288" t="inlineStr">
        <is>
          <t>21.6</t>
        </is>
      </c>
      <c r="BI288" t="n">
        <v>15.4</v>
      </c>
      <c r="BJ288" t="n">
        <v>23.1</v>
      </c>
      <c r="BK288" t="inlineStr">
        <is>
          <t>30.7</t>
        </is>
      </c>
      <c r="BL288" t="inlineStr">
        <is>
          <t>-</t>
        </is>
      </c>
      <c r="BM288" t="inlineStr">
        <is>
          <t>42,612</t>
        </is>
      </c>
      <c r="BN288" t="n">
        <v>13.5</v>
      </c>
      <c r="BO288" t="inlineStr">
        <is>
          <t>1%</t>
        </is>
      </c>
      <c r="BP288" t="inlineStr">
        <is>
          <t>55 : 45</t>
        </is>
      </c>
      <c r="BQ288" t="n">
        <v>2016</v>
      </c>
      <c r="BR288" t="inlineStr">
        <is>
          <t>401-500</t>
        </is>
      </c>
      <c r="BS288" t="inlineStr">
        <is>
          <t>5-6</t>
        </is>
      </c>
      <c r="BT288" t="inlineStr"/>
      <c r="BU288" t="n">
        <v>0</v>
      </c>
      <c r="BV288" t="n">
        <v>0</v>
      </c>
      <c r="BW288" t="n">
        <v>3.6</v>
      </c>
      <c r="BX288" t="n">
        <v>4.4</v>
      </c>
      <c r="BY288" t="n">
        <v>37</v>
      </c>
      <c r="BZ288" t="n">
        <v>18.3</v>
      </c>
      <c r="CA288" t="n">
        <v>2015</v>
      </c>
      <c r="CB288" t="inlineStr">
        <is>
          <t>Times+Shanghai</t>
        </is>
      </c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n">
        <v>700.5</v>
      </c>
      <c r="CZ288" t="n">
        <v>450.5</v>
      </c>
      <c r="DA288" t="n">
        <v>5.5</v>
      </c>
      <c r="DB288" t="n">
        <v>0.6586169045005477</v>
      </c>
      <c r="DC288" t="n">
        <v>17.70302773334365</v>
      </c>
      <c r="DD288" t="n">
        <v>13.5</v>
      </c>
      <c r="DE288" t="inlineStr">
        <is>
          <t>Times (raw ratio)</t>
        </is>
      </c>
      <c r="DF288" t="n">
        <v>1</v>
      </c>
      <c r="DG288" t="inlineStr">
        <is>
          <t>Times (raw %)</t>
        </is>
      </c>
      <c r="DH288" t="inlineStr"/>
      <c r="DI288" t="n">
        <v>9.72922380610812</v>
      </c>
    </row>
    <row r="289">
      <c r="A289" t="inlineStr">
        <is>
          <t>federal university of paraná (ufpr)</t>
        </is>
      </c>
      <c r="B289" t="inlineStr"/>
      <c r="C289" t="inlineStr"/>
      <c r="D289" t="inlineStr">
        <is>
          <t>Not Reported</t>
        </is>
      </c>
      <c r="E289" t="inlineStr">
        <is>
          <t>Not Reported</t>
        </is>
      </c>
      <c r="F289" t="inlineStr">
        <is>
          <t>Not Reported</t>
        </is>
      </c>
      <c r="G289" t="inlineStr">
        <is>
          <t>Not Reported</t>
        </is>
      </c>
      <c r="H289" t="inlineStr"/>
      <c r="I289" t="inlineStr">
        <is>
          <t>Not Reported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Not Reported</t>
        </is>
      </c>
      <c r="AF289" t="inlineStr">
        <is>
          <t>Not Reported</t>
        </is>
      </c>
      <c r="AG289" t="inlineStr">
        <is>
          <t>Not Reported</t>
        </is>
      </c>
      <c r="AH289" t="inlineStr">
        <is>
          <t>Not Reported</t>
        </is>
      </c>
      <c r="AI289" t="inlineStr"/>
      <c r="AJ289" t="inlineStr"/>
      <c r="AK289" t="inlineStr">
        <is>
          <t>Not Reported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>
        <is>
          <t>601-800</t>
        </is>
      </c>
      <c r="BF289" t="inlineStr">
        <is>
          <t>Brazil</t>
        </is>
      </c>
      <c r="BG289" t="n">
        <v>24.6</v>
      </c>
      <c r="BH289" t="inlineStr">
        <is>
          <t>15.5</t>
        </is>
      </c>
      <c r="BI289" t="n">
        <v>9.6</v>
      </c>
      <c r="BJ289" t="n">
        <v>7</v>
      </c>
      <c r="BK289" t="inlineStr">
        <is>
          <t>-</t>
        </is>
      </c>
      <c r="BL289" t="inlineStr">
        <is>
          <t>-</t>
        </is>
      </c>
      <c r="BM289" t="inlineStr">
        <is>
          <t>21,850</t>
        </is>
      </c>
      <c r="BN289" t="n">
        <v>11.2</v>
      </c>
      <c r="BO289" t="inlineStr">
        <is>
          <t>1%</t>
        </is>
      </c>
      <c r="BP289" t="inlineStr"/>
      <c r="BQ289" t="n">
        <v>2016</v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>
        <is>
          <t>Times</t>
        </is>
      </c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n">
        <v>700.5</v>
      </c>
      <c r="CZ289" t="inlineStr"/>
      <c r="DA289" t="inlineStr"/>
      <c r="DB289" t="n">
        <v>0</v>
      </c>
      <c r="DC289" t="n">
        <v>6.421174805259366</v>
      </c>
      <c r="DD289" t="n">
        <v>11.2</v>
      </c>
      <c r="DE289" t="inlineStr">
        <is>
          <t>Times (raw ratio)</t>
        </is>
      </c>
      <c r="DF289" t="n">
        <v>1</v>
      </c>
      <c r="DG289" t="inlineStr">
        <is>
          <t>Times (raw %)</t>
        </is>
      </c>
      <c r="DH289" t="inlineStr"/>
      <c r="DI289" t="n">
        <v>6.971904266389177</v>
      </c>
    </row>
    <row r="290">
      <c r="A290" t="inlineStr">
        <is>
          <t>federal university of rio de janeiro</t>
        </is>
      </c>
      <c r="B290" t="inlineStr"/>
      <c r="C290" t="inlineStr"/>
      <c r="D290" t="inlineStr">
        <is>
          <t>Not Reported</t>
        </is>
      </c>
      <c r="E290" t="inlineStr">
        <is>
          <t>Not Reported</t>
        </is>
      </c>
      <c r="F290" t="inlineStr">
        <is>
          <t>Not Reported</t>
        </is>
      </c>
      <c r="G290" t="inlineStr">
        <is>
          <t>Not Reported</t>
        </is>
      </c>
      <c r="H290" t="inlineStr"/>
      <c r="I290" t="inlineStr">
        <is>
          <t>Not Reported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Not Reported</t>
        </is>
      </c>
      <c r="AF290" t="inlineStr">
        <is>
          <t>Not Reported</t>
        </is>
      </c>
      <c r="AG290" t="inlineStr">
        <is>
          <t>Not Reported</t>
        </is>
      </c>
      <c r="AH290" t="inlineStr">
        <is>
          <t>Not Reported</t>
        </is>
      </c>
      <c r="AI290" t="inlineStr"/>
      <c r="AJ290" t="inlineStr"/>
      <c r="AK290" t="inlineStr">
        <is>
          <t>Not Reported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501-600</t>
        </is>
      </c>
      <c r="BF290" t="inlineStr">
        <is>
          <t>Brazil</t>
        </is>
      </c>
      <c r="BG290" t="n">
        <v>32.4</v>
      </c>
      <c r="BH290" t="inlineStr">
        <is>
          <t>25.1</t>
        </is>
      </c>
      <c r="BI290" t="n">
        <v>19.7</v>
      </c>
      <c r="BJ290" t="n">
        <v>18.3</v>
      </c>
      <c r="BK290" t="inlineStr">
        <is>
          <t>42.9</t>
        </is>
      </c>
      <c r="BL290" t="inlineStr">
        <is>
          <t>-</t>
        </is>
      </c>
      <c r="BM290" t="inlineStr">
        <is>
          <t>52,878</t>
        </is>
      </c>
      <c r="BN290" t="n">
        <v>12.8</v>
      </c>
      <c r="BO290" t="inlineStr">
        <is>
          <t>2%</t>
        </is>
      </c>
      <c r="BP290" t="inlineStr">
        <is>
          <t>54 : 46</t>
        </is>
      </c>
      <c r="BQ290" t="n">
        <v>2016</v>
      </c>
      <c r="BR290" t="inlineStr">
        <is>
          <t>301-400</t>
        </is>
      </c>
      <c r="BS290" t="inlineStr">
        <is>
          <t>2-4</t>
        </is>
      </c>
      <c r="BT290" t="inlineStr"/>
      <c r="BU290" t="n">
        <v>0</v>
      </c>
      <c r="BV290" t="n">
        <v>0</v>
      </c>
      <c r="BW290" t="n">
        <v>0</v>
      </c>
      <c r="BX290" t="n">
        <v>6.1</v>
      </c>
      <c r="BY290" t="n">
        <v>40.6</v>
      </c>
      <c r="BZ290" t="n">
        <v>19.9</v>
      </c>
      <c r="CA290" t="n">
        <v>2015</v>
      </c>
      <c r="CB290" t="inlineStr">
        <is>
          <t>Times+Shanghai</t>
        </is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n">
        <v>550.5</v>
      </c>
      <c r="CZ290" t="n">
        <v>350.5</v>
      </c>
      <c r="DA290" t="n">
        <v>3</v>
      </c>
      <c r="DB290" t="n">
        <v>22.35750955873295</v>
      </c>
      <c r="DC290" t="n">
        <v>17.67795305176724</v>
      </c>
      <c r="DD290" t="n">
        <v>12.8</v>
      </c>
      <c r="DE290" t="inlineStr">
        <is>
          <t>Times (raw ratio)</t>
        </is>
      </c>
      <c r="DF290" t="n">
        <v>2</v>
      </c>
      <c r="DG290" t="inlineStr">
        <is>
          <t>Times (raw %)</t>
        </is>
      </c>
      <c r="DH290" t="inlineStr"/>
      <c r="DI290" t="n">
        <v>10.68082397987533</v>
      </c>
    </row>
    <row r="291">
      <c r="A291" t="inlineStr">
        <is>
          <t>federal university of rio grande do sul</t>
        </is>
      </c>
      <c r="B291" t="inlineStr"/>
      <c r="C291" t="inlineStr"/>
      <c r="D291" t="inlineStr">
        <is>
          <t>Not Reported</t>
        </is>
      </c>
      <c r="E291" t="inlineStr">
        <is>
          <t>Not Reported</t>
        </is>
      </c>
      <c r="F291" t="inlineStr">
        <is>
          <t>Not Reported</t>
        </is>
      </c>
      <c r="G291" t="inlineStr">
        <is>
          <t>Not Reported</t>
        </is>
      </c>
      <c r="H291" t="inlineStr"/>
      <c r="I291" t="inlineStr">
        <is>
          <t>Not Reported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/>
      <c r="AJ291" t="inlineStr"/>
      <c r="AK291" t="inlineStr">
        <is>
          <t>Not Reported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>
        <is>
          <t>601-800</t>
        </is>
      </c>
      <c r="BF291" t="inlineStr">
        <is>
          <t>Brazil</t>
        </is>
      </c>
      <c r="BG291" t="n">
        <v>32.6</v>
      </c>
      <c r="BH291" t="inlineStr">
        <is>
          <t>18.9</t>
        </is>
      </c>
      <c r="BI291" t="n">
        <v>13.7</v>
      </c>
      <c r="BJ291" t="n">
        <v>16.8</v>
      </c>
      <c r="BK291" t="inlineStr">
        <is>
          <t>-</t>
        </is>
      </c>
      <c r="BL291" t="inlineStr">
        <is>
          <t>-</t>
        </is>
      </c>
      <c r="BM291" t="inlineStr">
        <is>
          <t>38,743</t>
        </is>
      </c>
      <c r="BN291" t="n">
        <v>14.8</v>
      </c>
      <c r="BO291" t="inlineStr">
        <is>
          <t>1%</t>
        </is>
      </c>
      <c r="BP291" t="inlineStr">
        <is>
          <t>50 : 50</t>
        </is>
      </c>
      <c r="BQ291" t="n">
        <v>2016</v>
      </c>
      <c r="BR291" t="inlineStr">
        <is>
          <t>401-500</t>
        </is>
      </c>
      <c r="BS291" t="inlineStr">
        <is>
          <t>5-6</t>
        </is>
      </c>
      <c r="BT291" t="inlineStr"/>
      <c r="BU291" t="n">
        <v>0</v>
      </c>
      <c r="BV291" t="n">
        <v>0</v>
      </c>
      <c r="BW291" t="n">
        <v>0</v>
      </c>
      <c r="BX291" t="n">
        <v>5</v>
      </c>
      <c r="BY291" t="n">
        <v>38.8</v>
      </c>
      <c r="BZ291" t="n">
        <v>19</v>
      </c>
      <c r="CA291" t="n">
        <v>2015</v>
      </c>
      <c r="CB291" t="inlineStr">
        <is>
          <t>Times+Shanghai</t>
        </is>
      </c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n">
        <v>700.5</v>
      </c>
      <c r="CZ291" t="n">
        <v>450.5</v>
      </c>
      <c r="DA291" t="n">
        <v>5.5</v>
      </c>
      <c r="DB291" t="n">
        <v>0.6586169045005477</v>
      </c>
      <c r="DC291" t="n">
        <v>15.2520874132028</v>
      </c>
      <c r="DD291" t="n">
        <v>14.8</v>
      </c>
      <c r="DE291" t="inlineStr">
        <is>
          <t>Times (raw ratio)</t>
        </is>
      </c>
      <c r="DF291" t="n">
        <v>1</v>
      </c>
      <c r="DG291" t="inlineStr">
        <is>
          <t>Times (raw %)</t>
        </is>
      </c>
      <c r="DH291" t="inlineStr"/>
      <c r="DI291" t="n">
        <v>9.043775193720133</v>
      </c>
    </row>
    <row r="292">
      <c r="A292" t="inlineStr">
        <is>
          <t>federal university of santa catarina</t>
        </is>
      </c>
      <c r="B292" t="inlineStr"/>
      <c r="C292" t="inlineStr"/>
      <c r="D292" t="inlineStr">
        <is>
          <t>Not Reported</t>
        </is>
      </c>
      <c r="E292" t="inlineStr">
        <is>
          <t>Not Reported</t>
        </is>
      </c>
      <c r="F292" t="inlineStr">
        <is>
          <t>Not Reported</t>
        </is>
      </c>
      <c r="G292" t="inlineStr">
        <is>
          <t>Not Reported</t>
        </is>
      </c>
      <c r="H292" t="inlineStr"/>
      <c r="I292" t="inlineStr">
        <is>
          <t>Not Reported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/>
      <c r="AJ292" t="inlineStr"/>
      <c r="AK292" t="inlineStr">
        <is>
          <t>Not Reported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>
        <is>
          <t>601-800</t>
        </is>
      </c>
      <c r="BF292" t="inlineStr">
        <is>
          <t>Brazil</t>
        </is>
      </c>
      <c r="BG292" t="n">
        <v>26</v>
      </c>
      <c r="BH292" t="inlineStr">
        <is>
          <t>21.0</t>
        </is>
      </c>
      <c r="BI292" t="n">
        <v>12.2</v>
      </c>
      <c r="BJ292" t="n">
        <v>14.2</v>
      </c>
      <c r="BK292" t="inlineStr">
        <is>
          <t>42.9</t>
        </is>
      </c>
      <c r="BL292" t="inlineStr">
        <is>
          <t>-</t>
        </is>
      </c>
      <c r="BM292" t="inlineStr">
        <is>
          <t>26,078</t>
        </is>
      </c>
      <c r="BN292" t="n">
        <v>12.6</v>
      </c>
      <c r="BO292" t="inlineStr">
        <is>
          <t>1%</t>
        </is>
      </c>
      <c r="BP292" t="inlineStr">
        <is>
          <t>48 : 52</t>
        </is>
      </c>
      <c r="BQ292" t="n">
        <v>2016</v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>
        <is>
          <t>Times</t>
        </is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n">
        <v>700.5</v>
      </c>
      <c r="CZ292" t="inlineStr"/>
      <c r="DA292" t="inlineStr"/>
      <c r="DB292" t="n">
        <v>0</v>
      </c>
      <c r="DC292" t="n">
        <v>11.41765704584041</v>
      </c>
      <c r="DD292" t="n">
        <v>12.6</v>
      </c>
      <c r="DE292" t="inlineStr">
        <is>
          <t>Times (raw ratio)</t>
        </is>
      </c>
      <c r="DF292" t="n">
        <v>1</v>
      </c>
      <c r="DG292" t="inlineStr">
        <is>
          <t>Times (raw %)</t>
        </is>
      </c>
      <c r="DH292" t="inlineStr"/>
      <c r="DI292" t="n">
        <v>9.67741935483871</v>
      </c>
    </row>
    <row r="293">
      <c r="A293" t="inlineStr">
        <is>
          <t>federal university of sao paulo</t>
        </is>
      </c>
      <c r="B293" t="inlineStr"/>
      <c r="C293" t="inlineStr"/>
      <c r="D293" t="inlineStr">
        <is>
          <t>Not Reported</t>
        </is>
      </c>
      <c r="E293" t="inlineStr">
        <is>
          <t>Not Reported</t>
        </is>
      </c>
      <c r="F293" t="inlineStr">
        <is>
          <t>Not Reported</t>
        </is>
      </c>
      <c r="G293" t="inlineStr">
        <is>
          <t>Not Reported</t>
        </is>
      </c>
      <c r="H293" t="inlineStr"/>
      <c r="I293" t="inlineStr">
        <is>
          <t>Not Reported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/>
      <c r="AJ293" t="inlineStr"/>
      <c r="AK293" t="inlineStr">
        <is>
          <t>Not Reported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>
        <is>
          <t>Not Reported</t>
        </is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>
        <is>
          <t>401-500</t>
        </is>
      </c>
      <c r="BS293" t="inlineStr">
        <is>
          <t>6-7</t>
        </is>
      </c>
      <c r="BT293" t="inlineStr"/>
      <c r="BU293" t="n">
        <v>0</v>
      </c>
      <c r="BV293" t="n">
        <v>0</v>
      </c>
      <c r="BW293" t="n">
        <v>0</v>
      </c>
      <c r="BX293" t="n">
        <v>3.2</v>
      </c>
      <c r="BY293" t="n">
        <v>33.4</v>
      </c>
      <c r="BZ293" t="n">
        <v>15.5</v>
      </c>
      <c r="CA293" t="n">
        <v>2011</v>
      </c>
      <c r="CB293" t="inlineStr">
        <is>
          <t>Shanghai</t>
        </is>
      </c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n">
        <v>450.5</v>
      </c>
      <c r="DA293" t="n">
        <v>6.5</v>
      </c>
      <c r="DB293" t="n">
        <v>1.317233809001095</v>
      </c>
      <c r="DC293" t="n">
        <v>14.07766990291262</v>
      </c>
      <c r="DD293" t="inlineStr"/>
      <c r="DE293" t="inlineStr">
        <is>
          <t>Missing</t>
        </is>
      </c>
      <c r="DF293" t="inlineStr"/>
      <c r="DG293" t="inlineStr">
        <is>
          <t>Missing</t>
        </is>
      </c>
      <c r="DH293" t="inlineStr"/>
      <c r="DI293" t="n">
        <v>7.038834951456311</v>
      </c>
    </row>
    <row r="294">
      <c r="A294" t="inlineStr">
        <is>
          <t>federal university of são carlos</t>
        </is>
      </c>
      <c r="B294" t="inlineStr"/>
      <c r="C294" t="inlineStr"/>
      <c r="D294" t="inlineStr">
        <is>
          <t>Not Reported</t>
        </is>
      </c>
      <c r="E294" t="inlineStr">
        <is>
          <t>Not Reported</t>
        </is>
      </c>
      <c r="F294" t="inlineStr">
        <is>
          <t>Not Reported</t>
        </is>
      </c>
      <c r="G294" t="inlineStr">
        <is>
          <t>Not Reported</t>
        </is>
      </c>
      <c r="H294" t="inlineStr"/>
      <c r="I294" t="inlineStr">
        <is>
          <t>Not Reported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/>
      <c r="AJ294" t="inlineStr"/>
      <c r="AK294" t="inlineStr">
        <is>
          <t>Not Reported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>
        <is>
          <t>601-800</t>
        </is>
      </c>
      <c r="BF294" t="inlineStr">
        <is>
          <t>Brazil</t>
        </is>
      </c>
      <c r="BG294" t="n">
        <v>29</v>
      </c>
      <c r="BH294" t="inlineStr">
        <is>
          <t>16.8</t>
        </is>
      </c>
      <c r="BI294" t="n">
        <v>10.8</v>
      </c>
      <c r="BJ294" t="n">
        <v>11.5</v>
      </c>
      <c r="BK294" t="inlineStr">
        <is>
          <t>-</t>
        </is>
      </c>
      <c r="BL294" t="inlineStr">
        <is>
          <t>-</t>
        </is>
      </c>
      <c r="BM294" t="inlineStr">
        <is>
          <t>18,587</t>
        </is>
      </c>
      <c r="BN294" t="n">
        <v>16.9</v>
      </c>
      <c r="BO294" t="inlineStr">
        <is>
          <t>0%</t>
        </is>
      </c>
      <c r="BP294" t="inlineStr"/>
      <c r="BQ294" t="n">
        <v>2016</v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>
        <is>
          <t>Times</t>
        </is>
      </c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n">
        <v>700.5</v>
      </c>
      <c r="CZ294" t="inlineStr"/>
      <c r="DA294" t="inlineStr"/>
      <c r="DB294" t="n">
        <v>0</v>
      </c>
      <c r="DC294" t="n">
        <v>9.322852376278085</v>
      </c>
      <c r="DD294" t="n">
        <v>16.9</v>
      </c>
      <c r="DE294" t="inlineStr">
        <is>
          <t>Times (raw ratio)</t>
        </is>
      </c>
      <c r="DF294" t="n">
        <v>0</v>
      </c>
      <c r="DG294" t="inlineStr">
        <is>
          <t>Times (raw %)</t>
        </is>
      </c>
      <c r="DH294" t="inlineStr"/>
      <c r="DI294" t="n">
        <v>8.220603537981271</v>
      </c>
    </row>
    <row r="295">
      <c r="A295" t="inlineStr">
        <is>
          <t>federal university of viçosa</t>
        </is>
      </c>
      <c r="B295" t="inlineStr"/>
      <c r="C295" t="inlineStr"/>
      <c r="D295" t="inlineStr">
        <is>
          <t>Not Reported</t>
        </is>
      </c>
      <c r="E295" t="inlineStr">
        <is>
          <t>Not Reported</t>
        </is>
      </c>
      <c r="F295" t="inlineStr">
        <is>
          <t>Not Reported</t>
        </is>
      </c>
      <c r="G295" t="inlineStr">
        <is>
          <t>Not Reported</t>
        </is>
      </c>
      <c r="H295" t="inlineStr"/>
      <c r="I295" t="inlineStr">
        <is>
          <t>Not Reported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/>
      <c r="AJ295" t="inlineStr"/>
      <c r="AK295" t="inlineStr">
        <is>
          <t>Not Reported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>
        <is>
          <t>601-800</t>
        </is>
      </c>
      <c r="BF295" t="inlineStr">
        <is>
          <t>Brazil</t>
        </is>
      </c>
      <c r="BG295" t="n">
        <v>39.7</v>
      </c>
      <c r="BH295" t="inlineStr">
        <is>
          <t>15.0</t>
        </is>
      </c>
      <c r="BI295" t="n">
        <v>14.5</v>
      </c>
      <c r="BJ295" t="n">
        <v>3.9</v>
      </c>
      <c r="BK295" t="inlineStr">
        <is>
          <t>59.0</t>
        </is>
      </c>
      <c r="BL295" t="inlineStr">
        <is>
          <t>-</t>
        </is>
      </c>
      <c r="BM295" t="inlineStr">
        <is>
          <t>13,163</t>
        </is>
      </c>
      <c r="BN295" t="n">
        <v>11.4</v>
      </c>
      <c r="BO295" t="inlineStr">
        <is>
          <t>3%</t>
        </is>
      </c>
      <c r="BP295" t="inlineStr">
        <is>
          <t>70 : 30</t>
        </is>
      </c>
      <c r="BQ295" t="n">
        <v>2016</v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>
        <is>
          <t>Times</t>
        </is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n">
        <v>700.5</v>
      </c>
      <c r="CZ295" t="inlineStr"/>
      <c r="DA295" t="inlineStr"/>
      <c r="DB295" t="n">
        <v>0</v>
      </c>
      <c r="DC295" t="n">
        <v>7.401776573828712</v>
      </c>
      <c r="DD295" t="n">
        <v>11.4</v>
      </c>
      <c r="DE295" t="inlineStr">
        <is>
          <t>Times (raw ratio)</t>
        </is>
      </c>
      <c r="DF295" t="n">
        <v>3</v>
      </c>
      <c r="DG295" t="inlineStr">
        <is>
          <t>Times (raw %)</t>
        </is>
      </c>
      <c r="DH295" t="inlineStr"/>
      <c r="DI295" t="n">
        <v>12.07075962539022</v>
      </c>
    </row>
    <row r="296">
      <c r="A296" t="inlineStr">
        <is>
          <t>federico santa maría technical university</t>
        </is>
      </c>
      <c r="B296" t="inlineStr"/>
      <c r="C296" t="inlineStr"/>
      <c r="D296" t="inlineStr">
        <is>
          <t>Not Reported</t>
        </is>
      </c>
      <c r="E296" t="inlineStr">
        <is>
          <t>Not Reported</t>
        </is>
      </c>
      <c r="F296" t="inlineStr">
        <is>
          <t>Not Reported</t>
        </is>
      </c>
      <c r="G296" t="inlineStr">
        <is>
          <t>Not Reported</t>
        </is>
      </c>
      <c r="H296" t="inlineStr"/>
      <c r="I296" t="inlineStr">
        <is>
          <t>Not Reported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/>
      <c r="AJ296" t="inlineStr"/>
      <c r="AK296" t="inlineStr">
        <is>
          <t>Not Reported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>
        <is>
          <t>401-500</t>
        </is>
      </c>
      <c r="BF296" t="inlineStr">
        <is>
          <t>Chile</t>
        </is>
      </c>
      <c r="BG296" t="n">
        <v>17.2</v>
      </c>
      <c r="BH296" t="inlineStr">
        <is>
          <t>54.1</t>
        </is>
      </c>
      <c r="BI296" t="n">
        <v>10.1</v>
      </c>
      <c r="BJ296" t="n">
        <v>70.5</v>
      </c>
      <c r="BK296" t="inlineStr">
        <is>
          <t>35.1</t>
        </is>
      </c>
      <c r="BL296" t="inlineStr">
        <is>
          <t>-</t>
        </is>
      </c>
      <c r="BM296" t="inlineStr">
        <is>
          <t>11,718</t>
        </is>
      </c>
      <c r="BN296" t="n">
        <v>34</v>
      </c>
      <c r="BO296" t="inlineStr">
        <is>
          <t>2%</t>
        </is>
      </c>
      <c r="BP296" t="inlineStr">
        <is>
          <t>24 : 76</t>
        </is>
      </c>
      <c r="BQ296" t="n">
        <v>2016</v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>
        <is>
          <t>Times</t>
        </is>
      </c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n">
        <v>450.5</v>
      </c>
      <c r="CZ296" t="inlineStr"/>
      <c r="DA296" t="inlineStr"/>
      <c r="DB296" t="n">
        <v>35.7398141529664</v>
      </c>
      <c r="DC296" t="n">
        <v>38.81694801720543</v>
      </c>
      <c r="DD296" t="n">
        <v>34</v>
      </c>
      <c r="DE296" t="inlineStr">
        <is>
          <t>Times (raw ratio)</t>
        </is>
      </c>
      <c r="DF296" t="n">
        <v>2</v>
      </c>
      <c r="DG296" t="inlineStr">
        <is>
          <t>Times (raw %)</t>
        </is>
      </c>
      <c r="DH296" t="inlineStr"/>
      <c r="DI296" t="n">
        <v>7.492195629552549</v>
      </c>
    </row>
    <row r="297">
      <c r="A297" t="inlineStr">
        <is>
          <t>feng chia university</t>
        </is>
      </c>
      <c r="B297" t="inlineStr">
        <is>
          <t>1201-1400</t>
        </is>
      </c>
      <c r="C297" t="inlineStr">
        <is>
          <t>1201-1400</t>
        </is>
      </c>
      <c r="D297" t="inlineStr">
        <is>
          <t>Taiwan</t>
        </is>
      </c>
      <c r="E297" t="inlineStr">
        <is>
          <t>Asia</t>
        </is>
      </c>
      <c r="F297" t="inlineStr">
        <is>
          <t>L</t>
        </is>
      </c>
      <c r="G297" t="inlineStr">
        <is>
          <t>FO</t>
        </is>
      </c>
      <c r="H297" t="inlineStr">
        <is>
          <t>VH</t>
        </is>
      </c>
      <c r="I297" t="inlineStr">
        <is>
          <t>C</t>
        </is>
      </c>
      <c r="J297" t="n">
        <v>10.8</v>
      </c>
      <c r="K297" t="inlineStr">
        <is>
          <t>601+</t>
        </is>
      </c>
      <c r="L297" t="n">
        <v>7.9</v>
      </c>
      <c r="M297" t="inlineStr">
        <is>
          <t>601+</t>
        </is>
      </c>
      <c r="N297" t="n">
        <v>4.4</v>
      </c>
      <c r="O297" t="inlineStr">
        <is>
          <t>701+</t>
        </is>
      </c>
      <c r="P297" t="n">
        <v>6.1</v>
      </c>
      <c r="Q297" t="inlineStr">
        <is>
          <t>701+</t>
        </is>
      </c>
      <c r="R297" t="n">
        <v>3.4</v>
      </c>
      <c r="S297" t="inlineStr">
        <is>
          <t>701+</t>
        </is>
      </c>
      <c r="T297" t="n">
        <v>4.4</v>
      </c>
      <c r="U297" t="inlineStr">
        <is>
          <t>701+</t>
        </is>
      </c>
      <c r="V297" t="n">
        <v>11.2</v>
      </c>
      <c r="W297" t="inlineStr">
        <is>
          <t>701+</t>
        </is>
      </c>
      <c r="X297" t="n">
        <v>15.5</v>
      </c>
      <c r="Y297" t="inlineStr">
        <is>
          <t>643</t>
        </is>
      </c>
      <c r="Z297" t="n">
        <v>16.7</v>
      </c>
      <c r="AA297" t="inlineStr">
        <is>
          <t>566</t>
        </is>
      </c>
      <c r="AB297" t="inlineStr"/>
      <c r="AC297" t="inlineStr">
        <is>
          <t>1201-1400</t>
        </is>
      </c>
      <c r="AD297" t="inlineStr">
        <is>
          <t>1201-1400</t>
        </is>
      </c>
      <c r="AE297" t="inlineStr">
        <is>
          <t>TW</t>
        </is>
      </c>
      <c r="AF297" t="inlineStr">
        <is>
          <t>Taiwan</t>
        </is>
      </c>
      <c r="AG297" t="inlineStr">
        <is>
          <t>L</t>
        </is>
      </c>
      <c r="AH297" t="inlineStr">
        <is>
          <t>FO</t>
        </is>
      </c>
      <c r="AI297" t="inlineStr">
        <is>
          <t>VH</t>
        </is>
      </c>
      <c r="AJ297" t="n">
        <v>3</v>
      </c>
      <c r="AK297" t="inlineStr">
        <is>
          <t>C</t>
        </is>
      </c>
      <c r="AL297" t="n">
        <v>10</v>
      </c>
      <c r="AM297" t="inlineStr">
        <is>
          <t>601+</t>
        </is>
      </c>
      <c r="AN297" t="n">
        <v>7.5</v>
      </c>
      <c r="AO297" t="inlineStr">
        <is>
          <t>601+</t>
        </is>
      </c>
      <c r="AP297" t="n">
        <v>4.5</v>
      </c>
      <c r="AQ297" t="inlineStr">
        <is>
          <t>701+</t>
        </is>
      </c>
      <c r="AR297" t="n">
        <v>6</v>
      </c>
      <c r="AS297" t="inlineStr">
        <is>
          <t>701+</t>
        </is>
      </c>
      <c r="AT297" t="n">
        <v>3.9</v>
      </c>
      <c r="AU297" t="inlineStr">
        <is>
          <t>701+</t>
        </is>
      </c>
      <c r="AV297" t="n">
        <v>5.8</v>
      </c>
      <c r="AW297" t="inlineStr">
        <is>
          <t>701+</t>
        </is>
      </c>
      <c r="AX297" t="n">
        <v>1</v>
      </c>
      <c r="AY297" t="inlineStr">
        <is>
          <t>701+</t>
        </is>
      </c>
      <c r="AZ297" t="n">
        <v>14.4</v>
      </c>
      <c r="BA297" t="inlineStr">
        <is>
          <t>584</t>
        </is>
      </c>
      <c r="BB297" t="n">
        <v>1.1</v>
      </c>
      <c r="BC297" t="inlineStr">
        <is>
          <t>701+</t>
        </is>
      </c>
      <c r="BD297" t="inlineStr">
        <is>
          <t>-</t>
        </is>
      </c>
      <c r="BE297" t="inlineStr">
        <is>
          <t>601-800</t>
        </is>
      </c>
      <c r="BF297" t="inlineStr">
        <is>
          <t>Taiwan</t>
        </is>
      </c>
      <c r="BG297" t="n">
        <v>14.6</v>
      </c>
      <c r="BH297" t="inlineStr">
        <is>
          <t>21.1</t>
        </is>
      </c>
      <c r="BI297" t="n">
        <v>13.7</v>
      </c>
      <c r="BJ297" t="n">
        <v>34.4</v>
      </c>
      <c r="BK297" t="inlineStr">
        <is>
          <t>33.9</t>
        </is>
      </c>
      <c r="BL297" t="inlineStr">
        <is>
          <t>-</t>
        </is>
      </c>
      <c r="BM297" t="inlineStr">
        <is>
          <t>20,213</t>
        </is>
      </c>
      <c r="BN297" t="n">
        <v>23.9</v>
      </c>
      <c r="BO297" t="inlineStr">
        <is>
          <t>7%</t>
        </is>
      </c>
      <c r="BP297" t="inlineStr">
        <is>
          <t>36 : 64</t>
        </is>
      </c>
      <c r="BQ297" t="n">
        <v>2016</v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>
        <is>
          <t>QS+Times</t>
        </is>
      </c>
      <c r="CC297" t="n">
        <v>1300.5</v>
      </c>
      <c r="CD297" t="n">
        <v>1300.5</v>
      </c>
      <c r="CE297" t="n">
        <v>601</v>
      </c>
      <c r="CF297" t="n">
        <v>601</v>
      </c>
      <c r="CG297" t="n">
        <v>701</v>
      </c>
      <c r="CH297" t="n">
        <v>701</v>
      </c>
      <c r="CI297" t="n">
        <v>701</v>
      </c>
      <c r="CJ297" t="n">
        <v>701</v>
      </c>
      <c r="CK297" t="n">
        <v>701</v>
      </c>
      <c r="CL297" t="n">
        <v>643</v>
      </c>
      <c r="CM297" t="n">
        <v>566</v>
      </c>
      <c r="CN297" t="n">
        <v>1300.5</v>
      </c>
      <c r="CO297" t="n">
        <v>1300.5</v>
      </c>
      <c r="CP297" t="n">
        <v>601</v>
      </c>
      <c r="CQ297" t="n">
        <v>601</v>
      </c>
      <c r="CR297" t="n">
        <v>701</v>
      </c>
      <c r="CS297" t="n">
        <v>701</v>
      </c>
      <c r="CT297" t="n">
        <v>701</v>
      </c>
      <c r="CU297" t="n">
        <v>701</v>
      </c>
      <c r="CV297" t="n">
        <v>701</v>
      </c>
      <c r="CW297" t="n">
        <v>584</v>
      </c>
      <c r="CX297" t="n">
        <v>701</v>
      </c>
      <c r="CY297" t="n">
        <v>700.5</v>
      </c>
      <c r="CZ297" t="inlineStr"/>
      <c r="DA297" t="inlineStr"/>
      <c r="DB297" t="n">
        <v>3.589285714285708</v>
      </c>
      <c r="DC297" t="n">
        <v>16.98051077024186</v>
      </c>
      <c r="DD297" t="n">
        <v>23.9</v>
      </c>
      <c r="DE297" t="inlineStr">
        <is>
          <t>Times (raw ratio)</t>
        </is>
      </c>
      <c r="DF297" t="n">
        <v>7</v>
      </c>
      <c r="DG297" t="inlineStr">
        <is>
          <t>Times (raw %)</t>
        </is>
      </c>
      <c r="DH297" t="n">
        <v>10.4</v>
      </c>
      <c r="DI297" t="n">
        <v>11.23829344432882</v>
      </c>
    </row>
    <row r="298">
      <c r="A298" t="inlineStr">
        <is>
          <t>ferdowsi university of mashhad</t>
        </is>
      </c>
      <c r="B298" t="inlineStr">
        <is>
          <t>951-1000</t>
        </is>
      </c>
      <c r="C298" t="inlineStr">
        <is>
          <t>1001-1200</t>
        </is>
      </c>
      <c r="D298" t="inlineStr">
        <is>
          <t>Iran, Islamic Republic of</t>
        </is>
      </c>
      <c r="E298" t="inlineStr">
        <is>
          <t>Asia</t>
        </is>
      </c>
      <c r="F298" t="inlineStr">
        <is>
          <t>L</t>
        </is>
      </c>
      <c r="G298" t="inlineStr">
        <is>
          <t>CO</t>
        </is>
      </c>
      <c r="H298" t="inlineStr">
        <is>
          <t>VH</t>
        </is>
      </c>
      <c r="I298" t="inlineStr">
        <is>
          <t>A</t>
        </is>
      </c>
      <c r="J298" t="n">
        <v>7</v>
      </c>
      <c r="K298" t="inlineStr">
        <is>
          <t>601+</t>
        </is>
      </c>
      <c r="L298" t="n">
        <v>6</v>
      </c>
      <c r="M298" t="inlineStr">
        <is>
          <t>601+</t>
        </is>
      </c>
      <c r="N298" t="n">
        <v>3.5</v>
      </c>
      <c r="O298" t="inlineStr">
        <is>
          <t>701+</t>
        </is>
      </c>
      <c r="P298" t="n">
        <v>28.2</v>
      </c>
      <c r="Q298" t="inlineStr">
        <is>
          <t>463</t>
        </is>
      </c>
      <c r="R298" t="n">
        <v>1.3</v>
      </c>
      <c r="S298" t="inlineStr">
        <is>
          <t>701+</t>
        </is>
      </c>
      <c r="T298" t="n">
        <v>7.1</v>
      </c>
      <c r="U298" t="inlineStr">
        <is>
          <t>701+</t>
        </is>
      </c>
      <c r="V298" t="n">
        <v>71.7</v>
      </c>
      <c r="W298" t="inlineStr">
        <is>
          <t>455</t>
        </is>
      </c>
      <c r="X298" t="n">
        <v>5.2</v>
      </c>
      <c r="Y298" t="inlineStr">
        <is>
          <t>701+</t>
        </is>
      </c>
      <c r="Z298" t="n">
        <v>1.7</v>
      </c>
      <c r="AA298" t="inlineStr">
        <is>
          <t>701+</t>
        </is>
      </c>
      <c r="AB298" t="inlineStr"/>
      <c r="AC298" t="inlineStr">
        <is>
          <t>1001-1200</t>
        </is>
      </c>
      <c r="AD298" t="inlineStr"/>
      <c r="AE298" t="inlineStr">
        <is>
          <t>IR</t>
        </is>
      </c>
      <c r="AF298" t="inlineStr">
        <is>
          <t>Iran, Islamic Republic of</t>
        </is>
      </c>
      <c r="AG298" t="inlineStr">
        <is>
          <t>L</t>
        </is>
      </c>
      <c r="AH298" t="inlineStr">
        <is>
          <t>CO</t>
        </is>
      </c>
      <c r="AI298" t="inlineStr">
        <is>
          <t>VH</t>
        </is>
      </c>
      <c r="AJ298" t="n">
        <v>4</v>
      </c>
      <c r="AK298" t="inlineStr">
        <is>
          <t>A</t>
        </is>
      </c>
      <c r="AL298" t="n">
        <v>5.8</v>
      </c>
      <c r="AM298" t="inlineStr">
        <is>
          <t>601+</t>
        </is>
      </c>
      <c r="AN298" t="n">
        <v>10.3</v>
      </c>
      <c r="AO298" t="inlineStr">
        <is>
          <t>601+</t>
        </is>
      </c>
      <c r="AP298" t="n">
        <v>3.5</v>
      </c>
      <c r="AQ298" t="inlineStr">
        <is>
          <t>701+</t>
        </is>
      </c>
      <c r="AR298" t="n">
        <v>25.8</v>
      </c>
      <c r="AS298" t="inlineStr">
        <is>
          <t>472</t>
        </is>
      </c>
      <c r="AT298" t="n">
        <v>1.3</v>
      </c>
      <c r="AU298" t="inlineStr">
        <is>
          <t>701+</t>
        </is>
      </c>
      <c r="AV298" t="n">
        <v>7.9</v>
      </c>
      <c r="AW298" t="inlineStr">
        <is>
          <t>701+</t>
        </is>
      </c>
      <c r="AX298" t="n">
        <v>18.1</v>
      </c>
      <c r="AY298" t="inlineStr">
        <is>
          <t>559</t>
        </is>
      </c>
      <c r="AZ298" t="n">
        <v>5.4</v>
      </c>
      <c r="BA298" t="inlineStr">
        <is>
          <t>701+</t>
        </is>
      </c>
      <c r="BB298" t="inlineStr"/>
      <c r="BC298" t="inlineStr"/>
      <c r="BD298" t="inlineStr">
        <is>
          <t>-</t>
        </is>
      </c>
      <c r="BE298" t="inlineStr"/>
      <c r="BF298" t="inlineStr">
        <is>
          <t>Not Reported</t>
        </is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>
        <is>
          <t>QS</t>
        </is>
      </c>
      <c r="CC298" t="n">
        <v>975.5</v>
      </c>
      <c r="CD298" t="n">
        <v>1100.5</v>
      </c>
      <c r="CE298" t="n">
        <v>601</v>
      </c>
      <c r="CF298" t="n">
        <v>601</v>
      </c>
      <c r="CG298" t="n">
        <v>701</v>
      </c>
      <c r="CH298" t="n">
        <v>463</v>
      </c>
      <c r="CI298" t="n">
        <v>701</v>
      </c>
      <c r="CJ298" t="n">
        <v>701</v>
      </c>
      <c r="CK298" t="n">
        <v>455</v>
      </c>
      <c r="CL298" t="n">
        <v>701</v>
      </c>
      <c r="CM298" t="n">
        <v>701</v>
      </c>
      <c r="CN298" t="n">
        <v>1100.5</v>
      </c>
      <c r="CO298" t="inlineStr"/>
      <c r="CP298" t="n">
        <v>601</v>
      </c>
      <c r="CQ298" t="n">
        <v>601</v>
      </c>
      <c r="CR298" t="n">
        <v>701</v>
      </c>
      <c r="CS298" t="n">
        <v>472</v>
      </c>
      <c r="CT298" t="n">
        <v>701</v>
      </c>
      <c r="CU298" t="n">
        <v>701</v>
      </c>
      <c r="CV298" t="n">
        <v>559</v>
      </c>
      <c r="CW298" t="n">
        <v>701</v>
      </c>
      <c r="CX298" t="inlineStr"/>
      <c r="CY298" t="inlineStr"/>
      <c r="CZ298" t="inlineStr"/>
      <c r="DA298" t="inlineStr"/>
      <c r="DB298" t="n">
        <v>30.39285714285714</v>
      </c>
      <c r="DC298" t="n">
        <v>28.2</v>
      </c>
      <c r="DD298" t="inlineStr"/>
      <c r="DE298" t="inlineStr">
        <is>
          <t>QS (score, not ratio)</t>
        </is>
      </c>
      <c r="DF298" t="inlineStr"/>
      <c r="DG298" t="inlineStr">
        <is>
          <t>QS (score, not %)</t>
        </is>
      </c>
      <c r="DH298" t="n">
        <v>6.4</v>
      </c>
      <c r="DI298" t="inlineStr"/>
    </row>
    <row r="299">
      <c r="A299" t="inlineStr">
        <is>
          <t>financial university under the government of the russian federation</t>
        </is>
      </c>
      <c r="B299" t="inlineStr">
        <is>
          <t>951-1000</t>
        </is>
      </c>
      <c r="C299" t="inlineStr">
        <is>
          <t>1001-1200</t>
        </is>
      </c>
      <c r="D299" t="inlineStr">
        <is>
          <t>Russia</t>
        </is>
      </c>
      <c r="E299" t="inlineStr">
        <is>
          <t>Europe</t>
        </is>
      </c>
      <c r="F299" t="inlineStr">
        <is>
          <t>L</t>
        </is>
      </c>
      <c r="G299" t="inlineStr">
        <is>
          <t>FO</t>
        </is>
      </c>
      <c r="H299" t="inlineStr">
        <is>
          <t>VH</t>
        </is>
      </c>
      <c r="I299" t="inlineStr">
        <is>
          <t>A</t>
        </is>
      </c>
      <c r="J299" t="n">
        <v>5.3</v>
      </c>
      <c r="K299" t="inlineStr">
        <is>
          <t>601+</t>
        </is>
      </c>
      <c r="L299" t="n">
        <v>9.9</v>
      </c>
      <c r="M299" t="inlineStr">
        <is>
          <t>601+</t>
        </is>
      </c>
      <c r="N299" t="n">
        <v>39.3</v>
      </c>
      <c r="O299" t="inlineStr">
        <is>
          <t>397</t>
        </is>
      </c>
      <c r="P299" t="n">
        <v>1.6</v>
      </c>
      <c r="Q299" t="inlineStr">
        <is>
          <t>701+</t>
        </is>
      </c>
      <c r="R299" t="n">
        <v>4.7</v>
      </c>
      <c r="S299" t="inlineStr">
        <is>
          <t>701+</t>
        </is>
      </c>
      <c r="T299" t="n">
        <v>19.4</v>
      </c>
      <c r="U299" t="inlineStr">
        <is>
          <t>557</t>
        </is>
      </c>
      <c r="V299" t="n">
        <v>32.4</v>
      </c>
      <c r="W299" t="inlineStr">
        <is>
          <t>701+</t>
        </is>
      </c>
      <c r="X299" t="n">
        <v>47.7</v>
      </c>
      <c r="Y299" t="inlineStr">
        <is>
          <t>270</t>
        </is>
      </c>
      <c r="Z299" t="n">
        <v>5.1</v>
      </c>
      <c r="AA299" t="inlineStr">
        <is>
          <t>701+</t>
        </is>
      </c>
      <c r="AB299" t="inlineStr"/>
      <c r="AC299" t="inlineStr">
        <is>
          <t>1001-1200</t>
        </is>
      </c>
      <c r="AD299" t="inlineStr">
        <is>
          <t>1001-1200</t>
        </is>
      </c>
      <c r="AE299" t="inlineStr">
        <is>
          <t>RU</t>
        </is>
      </c>
      <c r="AF299" t="inlineStr">
        <is>
          <t>Russia</t>
        </is>
      </c>
      <c r="AG299" t="inlineStr">
        <is>
          <t>L</t>
        </is>
      </c>
      <c r="AH299" t="inlineStr">
        <is>
          <t>FO</t>
        </is>
      </c>
      <c r="AI299" t="inlineStr">
        <is>
          <t>VH</t>
        </is>
      </c>
      <c r="AJ299" t="n">
        <v>5</v>
      </c>
      <c r="AK299" t="inlineStr">
        <is>
          <t>A</t>
        </is>
      </c>
      <c r="AL299" t="n">
        <v>5.5</v>
      </c>
      <c r="AM299" t="inlineStr">
        <is>
          <t>601+</t>
        </is>
      </c>
      <c r="AN299" t="n">
        <v>7.8</v>
      </c>
      <c r="AO299" t="inlineStr">
        <is>
          <t>601+</t>
        </is>
      </c>
      <c r="AP299" t="n">
        <v>37.1</v>
      </c>
      <c r="AQ299" t="inlineStr">
        <is>
          <t>426</t>
        </is>
      </c>
      <c r="AR299" t="n">
        <v>1.6</v>
      </c>
      <c r="AS299" t="inlineStr">
        <is>
          <t>701+</t>
        </is>
      </c>
      <c r="AT299" t="n">
        <v>4.1</v>
      </c>
      <c r="AU299" t="inlineStr">
        <is>
          <t>701+</t>
        </is>
      </c>
      <c r="AV299" t="n">
        <v>13.1</v>
      </c>
      <c r="AW299" t="inlineStr">
        <is>
          <t>660</t>
        </is>
      </c>
      <c r="AX299" t="n">
        <v>1.9</v>
      </c>
      <c r="AY299" t="inlineStr">
        <is>
          <t>701+</t>
        </is>
      </c>
      <c r="AZ299" t="n">
        <v>33.4</v>
      </c>
      <c r="BA299" t="inlineStr">
        <is>
          <t>230</t>
        </is>
      </c>
      <c r="BB299" t="n">
        <v>5.2</v>
      </c>
      <c r="BC299" t="inlineStr">
        <is>
          <t>701+</t>
        </is>
      </c>
      <c r="BD299" t="inlineStr">
        <is>
          <t>-</t>
        </is>
      </c>
      <c r="BE299" t="inlineStr"/>
      <c r="BF299" t="inlineStr">
        <is>
          <t>Not Reported</t>
        </is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>
        <is>
          <t>QS</t>
        </is>
      </c>
      <c r="CC299" t="n">
        <v>975.5</v>
      </c>
      <c r="CD299" t="n">
        <v>1100.5</v>
      </c>
      <c r="CE299" t="n">
        <v>601</v>
      </c>
      <c r="CF299" t="n">
        <v>601</v>
      </c>
      <c r="CG299" t="n">
        <v>397</v>
      </c>
      <c r="CH299" t="n">
        <v>701</v>
      </c>
      <c r="CI299" t="n">
        <v>701</v>
      </c>
      <c r="CJ299" t="n">
        <v>557</v>
      </c>
      <c r="CK299" t="n">
        <v>701</v>
      </c>
      <c r="CL299" t="n">
        <v>270</v>
      </c>
      <c r="CM299" t="n">
        <v>701</v>
      </c>
      <c r="CN299" t="n">
        <v>1100.5</v>
      </c>
      <c r="CO299" t="n">
        <v>1100.5</v>
      </c>
      <c r="CP299" t="n">
        <v>601</v>
      </c>
      <c r="CQ299" t="n">
        <v>601</v>
      </c>
      <c r="CR299" t="n">
        <v>426</v>
      </c>
      <c r="CS299" t="n">
        <v>701</v>
      </c>
      <c r="CT299" t="n">
        <v>701</v>
      </c>
      <c r="CU299" t="n">
        <v>660</v>
      </c>
      <c r="CV299" t="n">
        <v>701</v>
      </c>
      <c r="CW299" t="n">
        <v>230</v>
      </c>
      <c r="CX299" t="n">
        <v>701</v>
      </c>
      <c r="CY299" t="inlineStr"/>
      <c r="CZ299" t="inlineStr"/>
      <c r="DA299" t="inlineStr"/>
      <c r="DB299" t="n">
        <v>30.39285714285714</v>
      </c>
      <c r="DC299" t="n">
        <v>1.6</v>
      </c>
      <c r="DD299" t="inlineStr"/>
      <c r="DE299" t="inlineStr">
        <is>
          <t>QS (score, not ratio)</t>
        </is>
      </c>
      <c r="DF299" t="inlineStr"/>
      <c r="DG299" t="inlineStr">
        <is>
          <t>QS (score, not %)</t>
        </is>
      </c>
      <c r="DH299" t="n">
        <v>5.4</v>
      </c>
      <c r="DI299" t="inlineStr"/>
    </row>
    <row r="300">
      <c r="A300" t="inlineStr">
        <is>
          <t>flinders university</t>
        </is>
      </c>
      <c r="B300" t="inlineStr">
        <is>
          <t>336</t>
        </is>
      </c>
      <c r="C300" t="inlineStr">
        <is>
          <t>380</t>
        </is>
      </c>
      <c r="D300" t="inlineStr">
        <is>
          <t>Australia</t>
        </is>
      </c>
      <c r="E300" t="inlineStr">
        <is>
          <t>Oceania</t>
        </is>
      </c>
      <c r="F300" t="inlineStr">
        <is>
          <t>L</t>
        </is>
      </c>
      <c r="G300" t="inlineStr">
        <is>
          <t>FC</t>
        </is>
      </c>
      <c r="H300" t="inlineStr">
        <is>
          <t>VH</t>
        </is>
      </c>
      <c r="I300" t="inlineStr">
        <is>
          <t>A</t>
        </is>
      </c>
      <c r="J300" t="n">
        <v>13.5</v>
      </c>
      <c r="K300" t="inlineStr">
        <is>
          <t>601+</t>
        </is>
      </c>
      <c r="L300" t="n">
        <v>5.6</v>
      </c>
      <c r="M300" t="inlineStr">
        <is>
          <t>601+</t>
        </is>
      </c>
      <c r="N300" t="n">
        <v>7.2</v>
      </c>
      <c r="O300" t="inlineStr">
        <is>
          <t>701+</t>
        </is>
      </c>
      <c r="P300" t="n">
        <v>51.8</v>
      </c>
      <c r="Q300" t="inlineStr">
        <is>
          <t>251</t>
        </is>
      </c>
      <c r="R300" t="n">
        <v>97.2</v>
      </c>
      <c r="S300" t="inlineStr">
        <is>
          <t>127</t>
        </is>
      </c>
      <c r="T300" t="n">
        <v>88.8</v>
      </c>
      <c r="U300" t="inlineStr">
        <is>
          <t>131</t>
        </is>
      </c>
      <c r="V300" t="n">
        <v>80.8</v>
      </c>
      <c r="W300" t="inlineStr">
        <is>
          <t>311</t>
        </is>
      </c>
      <c r="X300" t="n">
        <v>7.4</v>
      </c>
      <c r="Y300" t="inlineStr">
        <is>
          <t>701+</t>
        </is>
      </c>
      <c r="Z300" t="n">
        <v>87.40000000000001</v>
      </c>
      <c r="AA300" t="inlineStr">
        <is>
          <t>112</t>
        </is>
      </c>
      <c r="AB300" t="n">
        <v>33.3</v>
      </c>
      <c r="AC300" t="inlineStr">
        <is>
          <t>380</t>
        </is>
      </c>
      <c r="AD300" t="inlineStr">
        <is>
          <t>425=</t>
        </is>
      </c>
      <c r="AE300" t="inlineStr">
        <is>
          <t>AU</t>
        </is>
      </c>
      <c r="AF300" t="inlineStr">
        <is>
          <t>Australia</t>
        </is>
      </c>
      <c r="AG300" t="inlineStr">
        <is>
          <t>L</t>
        </is>
      </c>
      <c r="AH300" t="inlineStr">
        <is>
          <t>FC</t>
        </is>
      </c>
      <c r="AI300" t="inlineStr">
        <is>
          <t>VH</t>
        </is>
      </c>
      <c r="AJ300" t="n">
        <v>4</v>
      </c>
      <c r="AK300" t="inlineStr">
        <is>
          <t>A</t>
        </is>
      </c>
      <c r="AL300" t="n">
        <v>13.3</v>
      </c>
      <c r="AM300" t="inlineStr">
        <is>
          <t>601+</t>
        </is>
      </c>
      <c r="AN300" t="n">
        <v>6.7</v>
      </c>
      <c r="AO300" t="inlineStr">
        <is>
          <t>601+</t>
        </is>
      </c>
      <c r="AP300" t="n">
        <v>6.5</v>
      </c>
      <c r="AQ300" t="inlineStr">
        <is>
          <t>701+</t>
        </is>
      </c>
      <c r="AR300" t="n">
        <v>42.6</v>
      </c>
      <c r="AS300" t="inlineStr">
        <is>
          <t>313</t>
        </is>
      </c>
      <c r="AT300" t="n">
        <v>97</v>
      </c>
      <c r="AU300" t="inlineStr">
        <is>
          <t>127</t>
        </is>
      </c>
      <c r="AV300" t="n">
        <v>89.5</v>
      </c>
      <c r="AW300" t="inlineStr">
        <is>
          <t>119</t>
        </is>
      </c>
      <c r="AX300" t="n">
        <v>38.9</v>
      </c>
      <c r="AY300" t="inlineStr">
        <is>
          <t>385</t>
        </is>
      </c>
      <c r="AZ300" t="n">
        <v>10.5</v>
      </c>
      <c r="BA300" t="inlineStr">
        <is>
          <t>701+</t>
        </is>
      </c>
      <c r="BB300" t="n">
        <v>64.8</v>
      </c>
      <c r="BC300" t="inlineStr">
        <is>
          <t>226=</t>
        </is>
      </c>
      <c r="BD300" t="inlineStr">
        <is>
          <t>29.2</t>
        </is>
      </c>
      <c r="BE300" t="inlineStr">
        <is>
          <t>251-300</t>
        </is>
      </c>
      <c r="BF300" t="inlineStr">
        <is>
          <t>Australia</t>
        </is>
      </c>
      <c r="BG300" t="n">
        <v>21.4</v>
      </c>
      <c r="BH300" t="inlineStr">
        <is>
          <t>64.7</t>
        </is>
      </c>
      <c r="BI300" t="n">
        <v>25.7</v>
      </c>
      <c r="BJ300" t="n">
        <v>69.5</v>
      </c>
      <c r="BK300" t="inlineStr">
        <is>
          <t>41.7</t>
        </is>
      </c>
      <c r="BL300" t="inlineStr">
        <is>
          <t>-</t>
        </is>
      </c>
      <c r="BM300" t="inlineStr">
        <is>
          <t>15,655</t>
        </is>
      </c>
      <c r="BN300" t="n">
        <v>22.6</v>
      </c>
      <c r="BO300" t="inlineStr">
        <is>
          <t>15%</t>
        </is>
      </c>
      <c r="BP300" t="inlineStr">
        <is>
          <t>63 : 37</t>
        </is>
      </c>
      <c r="BQ300" t="n">
        <v>2016</v>
      </c>
      <c r="BR300" t="inlineStr">
        <is>
          <t>301-400</t>
        </is>
      </c>
      <c r="BS300" t="inlineStr">
        <is>
          <t>12-19</t>
        </is>
      </c>
      <c r="BT300" t="inlineStr"/>
      <c r="BU300" t="n">
        <v>15.4</v>
      </c>
      <c r="BV300" t="n">
        <v>0</v>
      </c>
      <c r="BW300" t="n">
        <v>5.1</v>
      </c>
      <c r="BX300" t="n">
        <v>5.1</v>
      </c>
      <c r="BY300" t="n">
        <v>29.1</v>
      </c>
      <c r="BZ300" t="n">
        <v>22.1</v>
      </c>
      <c r="CA300" t="n">
        <v>2015</v>
      </c>
      <c r="CB300" t="inlineStr">
        <is>
          <t>QS+Times+Shanghai</t>
        </is>
      </c>
      <c r="CC300" t="n">
        <v>336</v>
      </c>
      <c r="CD300" t="n">
        <v>380</v>
      </c>
      <c r="CE300" t="n">
        <v>601</v>
      </c>
      <c r="CF300" t="n">
        <v>601</v>
      </c>
      <c r="CG300" t="n">
        <v>701</v>
      </c>
      <c r="CH300" t="n">
        <v>251</v>
      </c>
      <c r="CI300" t="n">
        <v>127</v>
      </c>
      <c r="CJ300" t="n">
        <v>131</v>
      </c>
      <c r="CK300" t="n">
        <v>311</v>
      </c>
      <c r="CL300" t="n">
        <v>701</v>
      </c>
      <c r="CM300" t="n">
        <v>112</v>
      </c>
      <c r="CN300" t="n">
        <v>380</v>
      </c>
      <c r="CO300" t="n">
        <v>425</v>
      </c>
      <c r="CP300" t="n">
        <v>601</v>
      </c>
      <c r="CQ300" t="n">
        <v>601</v>
      </c>
      <c r="CR300" t="n">
        <v>701</v>
      </c>
      <c r="CS300" t="n">
        <v>313</v>
      </c>
      <c r="CT300" t="n">
        <v>127</v>
      </c>
      <c r="CU300" t="n">
        <v>119</v>
      </c>
      <c r="CV300" t="n">
        <v>385</v>
      </c>
      <c r="CW300" t="n">
        <v>701</v>
      </c>
      <c r="CX300" t="n">
        <v>226</v>
      </c>
      <c r="CY300" t="n">
        <v>275.5</v>
      </c>
      <c r="CZ300" t="n">
        <v>350.5</v>
      </c>
      <c r="DA300" t="n">
        <v>15.5</v>
      </c>
      <c r="DB300" t="n">
        <v>53.36674775238583</v>
      </c>
      <c r="DC300" t="n">
        <v>34.65431228404388</v>
      </c>
      <c r="DD300" t="n">
        <v>22.6</v>
      </c>
      <c r="DE300" t="inlineStr">
        <is>
          <t>Times (raw ratio)</t>
        </is>
      </c>
      <c r="DF300" t="n">
        <v>15</v>
      </c>
      <c r="DG300" t="inlineStr">
        <is>
          <t>Times (raw %)</t>
        </is>
      </c>
      <c r="DH300" t="n">
        <v>13.4</v>
      </c>
      <c r="DI300" t="n">
        <v>13.5484013528698</v>
      </c>
    </row>
    <row r="301">
      <c r="A301" t="inlineStr">
        <is>
          <t>florida atlantic university - boca raton</t>
        </is>
      </c>
      <c r="B301" t="inlineStr">
        <is>
          <t>1201-1400</t>
        </is>
      </c>
      <c r="C301" t="inlineStr">
        <is>
          <t>1201-1400</t>
        </is>
      </c>
      <c r="D301" t="inlineStr">
        <is>
          <t>United States</t>
        </is>
      </c>
      <c r="E301" t="inlineStr">
        <is>
          <t>Americas</t>
        </is>
      </c>
      <c r="F301" t="inlineStr">
        <is>
          <t>L</t>
        </is>
      </c>
      <c r="G301" t="inlineStr">
        <is>
          <t>FC</t>
        </is>
      </c>
      <c r="H301" t="inlineStr">
        <is>
          <t>HI</t>
        </is>
      </c>
      <c r="I301" t="inlineStr">
        <is>
          <t>A</t>
        </is>
      </c>
      <c r="J301" t="n">
        <v>4.7</v>
      </c>
      <c r="K301" t="inlineStr">
        <is>
          <t>601+</t>
        </is>
      </c>
      <c r="L301" t="n">
        <v>6.2</v>
      </c>
      <c r="M301" t="inlineStr">
        <is>
          <t>601+</t>
        </is>
      </c>
      <c r="N301" t="n">
        <v>4.9</v>
      </c>
      <c r="O301" t="inlineStr">
        <is>
          <t>701+</t>
        </is>
      </c>
      <c r="P301" t="n">
        <v>9.5</v>
      </c>
      <c r="Q301" t="inlineStr">
        <is>
          <t>701+</t>
        </is>
      </c>
      <c r="R301" t="n">
        <v>6.8</v>
      </c>
      <c r="S301" t="inlineStr">
        <is>
          <t>701+</t>
        </is>
      </c>
      <c r="T301" t="n">
        <v>4.4</v>
      </c>
      <c r="U301" t="inlineStr">
        <is>
          <t>701+</t>
        </is>
      </c>
      <c r="V301" t="n">
        <v>44.3</v>
      </c>
      <c r="W301" t="inlineStr">
        <is>
          <t>701+</t>
        </is>
      </c>
      <c r="X301" t="n">
        <v>5.8</v>
      </c>
      <c r="Y301" t="inlineStr">
        <is>
          <t>701+</t>
        </is>
      </c>
      <c r="Z301" t="n">
        <v>4.5</v>
      </c>
      <c r="AA301" t="inlineStr">
        <is>
          <t>701+</t>
        </is>
      </c>
      <c r="AB301" t="inlineStr"/>
      <c r="AC301" t="inlineStr">
        <is>
          <t>1201-1400</t>
        </is>
      </c>
      <c r="AD301" t="inlineStr">
        <is>
          <t>1201-1400</t>
        </is>
      </c>
      <c r="AE301" t="inlineStr">
        <is>
          <t>US</t>
        </is>
      </c>
      <c r="AF301" t="inlineStr">
        <is>
          <t>United States</t>
        </is>
      </c>
      <c r="AG301" t="inlineStr">
        <is>
          <t>L</t>
        </is>
      </c>
      <c r="AH301" t="inlineStr">
        <is>
          <t>FC</t>
        </is>
      </c>
      <c r="AI301" t="inlineStr">
        <is>
          <t>HI</t>
        </is>
      </c>
      <c r="AJ301" t="n">
        <v>4</v>
      </c>
      <c r="AK301" t="inlineStr">
        <is>
          <t>A</t>
        </is>
      </c>
      <c r="AL301" t="n">
        <v>4.9</v>
      </c>
      <c r="AM301" t="inlineStr">
        <is>
          <t>601+</t>
        </is>
      </c>
      <c r="AN301" t="n">
        <v>3.8</v>
      </c>
      <c r="AO301" t="inlineStr">
        <is>
          <t>601+</t>
        </is>
      </c>
      <c r="AP301" t="n">
        <v>5.6</v>
      </c>
      <c r="AQ301" t="inlineStr">
        <is>
          <t>701+</t>
        </is>
      </c>
      <c r="AR301" t="n">
        <v>10.1</v>
      </c>
      <c r="AS301" t="inlineStr">
        <is>
          <t>701+</t>
        </is>
      </c>
      <c r="AT301" t="n">
        <v>10.2</v>
      </c>
      <c r="AU301" t="inlineStr">
        <is>
          <t>701+</t>
        </is>
      </c>
      <c r="AV301" t="n">
        <v>3.6</v>
      </c>
      <c r="AW301" t="inlineStr">
        <is>
          <t>701+</t>
        </is>
      </c>
      <c r="AX301" t="n">
        <v>7.2</v>
      </c>
      <c r="AY301" t="inlineStr">
        <is>
          <t>701+</t>
        </is>
      </c>
      <c r="AZ301" t="n">
        <v>9.5</v>
      </c>
      <c r="BA301" t="inlineStr">
        <is>
          <t>701+</t>
        </is>
      </c>
      <c r="BB301" t="n">
        <v>3.4</v>
      </c>
      <c r="BC301" t="inlineStr">
        <is>
          <t>701+</t>
        </is>
      </c>
      <c r="BD301" t="inlineStr">
        <is>
          <t>-</t>
        </is>
      </c>
      <c r="BE301" t="inlineStr"/>
      <c r="BF301" t="inlineStr">
        <is>
          <t>Not Reported</t>
        </is>
      </c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>
        <is>
          <t>QS</t>
        </is>
      </c>
      <c r="CC301" t="n">
        <v>1300.5</v>
      </c>
      <c r="CD301" t="n">
        <v>1300.5</v>
      </c>
      <c r="CE301" t="n">
        <v>601</v>
      </c>
      <c r="CF301" t="n">
        <v>601</v>
      </c>
      <c r="CG301" t="n">
        <v>701</v>
      </c>
      <c r="CH301" t="n">
        <v>701</v>
      </c>
      <c r="CI301" t="n">
        <v>701</v>
      </c>
      <c r="CJ301" t="n">
        <v>701</v>
      </c>
      <c r="CK301" t="n">
        <v>701</v>
      </c>
      <c r="CL301" t="n">
        <v>701</v>
      </c>
      <c r="CM301" t="n">
        <v>701</v>
      </c>
      <c r="CN301" t="n">
        <v>1300.5</v>
      </c>
      <c r="CO301" t="n">
        <v>1300.5</v>
      </c>
      <c r="CP301" t="n">
        <v>601</v>
      </c>
      <c r="CQ301" t="n">
        <v>601</v>
      </c>
      <c r="CR301" t="n">
        <v>701</v>
      </c>
      <c r="CS301" t="n">
        <v>701</v>
      </c>
      <c r="CT301" t="n">
        <v>701</v>
      </c>
      <c r="CU301" t="n">
        <v>701</v>
      </c>
      <c r="CV301" t="n">
        <v>701</v>
      </c>
      <c r="CW301" t="n">
        <v>701</v>
      </c>
      <c r="CX301" t="n">
        <v>701</v>
      </c>
      <c r="CY301" t="inlineStr"/>
      <c r="CZ301" t="inlineStr"/>
      <c r="DA301" t="inlineStr"/>
      <c r="DB301" t="n">
        <v>7.178571428571416</v>
      </c>
      <c r="DC301" t="n">
        <v>9.5</v>
      </c>
      <c r="DD301" t="inlineStr"/>
      <c r="DE301" t="inlineStr">
        <is>
          <t>QS (score, not ratio)</t>
        </is>
      </c>
      <c r="DF301" t="inlineStr"/>
      <c r="DG301" t="inlineStr">
        <is>
          <t>QS (score, not %)</t>
        </is>
      </c>
      <c r="DH301" t="n">
        <v>4.800000000000001</v>
      </c>
      <c r="DI301" t="inlineStr"/>
    </row>
    <row r="302">
      <c r="A302" t="inlineStr">
        <is>
          <t>florida institute of technology</t>
        </is>
      </c>
      <c r="B302" t="inlineStr"/>
      <c r="C302" t="inlineStr"/>
      <c r="D302" t="inlineStr">
        <is>
          <t>Not Reported</t>
        </is>
      </c>
      <c r="E302" t="inlineStr">
        <is>
          <t>Not Reported</t>
        </is>
      </c>
      <c r="F302" t="inlineStr">
        <is>
          <t>Not Reported</t>
        </is>
      </c>
      <c r="G302" t="inlineStr">
        <is>
          <t>Not Reported</t>
        </is>
      </c>
      <c r="H302" t="inlineStr"/>
      <c r="I302" t="inlineStr">
        <is>
          <t>Not Reported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Not Reported</t>
        </is>
      </c>
      <c r="AF302" t="inlineStr">
        <is>
          <t>Not Reported</t>
        </is>
      </c>
      <c r="AG302" t="inlineStr">
        <is>
          <t>Not Reported</t>
        </is>
      </c>
      <c r="AH302" t="inlineStr">
        <is>
          <t>Not Reported</t>
        </is>
      </c>
      <c r="AI302" t="inlineStr"/>
      <c r="AJ302" t="inlineStr"/>
      <c r="AK302" t="inlineStr">
        <is>
          <t>Not Reported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>
        <is>
          <t>601-800</t>
        </is>
      </c>
      <c r="BF302" t="inlineStr">
        <is>
          <t>United States of America</t>
        </is>
      </c>
      <c r="BG302" t="n">
        <v>20.4</v>
      </c>
      <c r="BH302" t="inlineStr">
        <is>
          <t>62.4</t>
        </is>
      </c>
      <c r="BI302" t="n">
        <v>13.5</v>
      </c>
      <c r="BJ302" t="n">
        <v>24.6</v>
      </c>
      <c r="BK302" t="inlineStr">
        <is>
          <t>33.4</t>
        </is>
      </c>
      <c r="BL302" t="inlineStr">
        <is>
          <t>-</t>
        </is>
      </c>
      <c r="BM302" t="inlineStr">
        <is>
          <t>4,408</t>
        </is>
      </c>
      <c r="BN302" t="n">
        <v>13.7</v>
      </c>
      <c r="BO302" t="inlineStr">
        <is>
          <t>26%</t>
        </is>
      </c>
      <c r="BP302" t="inlineStr">
        <is>
          <t>34 : 66</t>
        </is>
      </c>
      <c r="BQ302" t="n">
        <v>2016</v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>
        <is>
          <t>Times</t>
        </is>
      </c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n">
        <v>700.5</v>
      </c>
      <c r="CZ302" t="inlineStr"/>
      <c r="DA302" t="inlineStr"/>
      <c r="DB302" t="n">
        <v>0</v>
      </c>
      <c r="DC302" t="n">
        <v>17.35719371268964</v>
      </c>
      <c r="DD302" t="n">
        <v>13.7</v>
      </c>
      <c r="DE302" t="inlineStr">
        <is>
          <t>Times (raw ratio)</t>
        </is>
      </c>
      <c r="DF302" t="n">
        <v>26</v>
      </c>
      <c r="DG302" t="inlineStr">
        <is>
          <t>Times (raw %)</t>
        </is>
      </c>
      <c r="DH302" t="inlineStr"/>
      <c r="DI302" t="n">
        <v>11.03017689906348</v>
      </c>
    </row>
    <row r="303">
      <c r="A303" t="inlineStr">
        <is>
          <t>florida international university</t>
        </is>
      </c>
      <c r="B303" t="inlineStr">
        <is>
          <t>574</t>
        </is>
      </c>
      <c r="C303" t="inlineStr">
        <is>
          <t>556</t>
        </is>
      </c>
      <c r="D303" t="inlineStr">
        <is>
          <t>United States</t>
        </is>
      </c>
      <c r="E303" t="inlineStr">
        <is>
          <t>Americas</t>
        </is>
      </c>
      <c r="F303" t="inlineStr">
        <is>
          <t>XL</t>
        </is>
      </c>
      <c r="G303" t="inlineStr">
        <is>
          <t>FC</t>
        </is>
      </c>
      <c r="H303" t="inlineStr">
        <is>
          <t>VH</t>
        </is>
      </c>
      <c r="I303" t="inlineStr">
        <is>
          <t>A</t>
        </is>
      </c>
      <c r="J303" t="n">
        <v>15.3</v>
      </c>
      <c r="K303" t="inlineStr">
        <is>
          <t>573</t>
        </is>
      </c>
      <c r="L303" t="n">
        <v>22.5</v>
      </c>
      <c r="M303" t="inlineStr">
        <is>
          <t>417</t>
        </is>
      </c>
      <c r="N303" t="n">
        <v>11.8</v>
      </c>
      <c r="O303" t="inlineStr">
        <is>
          <t>701+</t>
        </is>
      </c>
      <c r="P303" t="n">
        <v>12.6</v>
      </c>
      <c r="Q303" t="inlineStr">
        <is>
          <t>680</t>
        </is>
      </c>
      <c r="R303" t="n">
        <v>20.3</v>
      </c>
      <c r="S303" t="inlineStr">
        <is>
          <t>593</t>
        </is>
      </c>
      <c r="T303" t="n">
        <v>12.9</v>
      </c>
      <c r="U303" t="inlineStr">
        <is>
          <t>661</t>
        </is>
      </c>
      <c r="V303" t="n">
        <v>86.7</v>
      </c>
      <c r="W303" t="inlineStr">
        <is>
          <t>217</t>
        </is>
      </c>
      <c r="X303" t="n">
        <v>16.6</v>
      </c>
      <c r="Y303" t="inlineStr">
        <is>
          <t>621</t>
        </is>
      </c>
      <c r="Z303" t="n">
        <v>81.2</v>
      </c>
      <c r="AA303" t="inlineStr">
        <is>
          <t>148=</t>
        </is>
      </c>
      <c r="AB303" t="n">
        <v>21.5</v>
      </c>
      <c r="AC303">
        <f>556</f>
        <v/>
      </c>
      <c r="AD303" t="inlineStr">
        <is>
          <t>751-800</t>
        </is>
      </c>
      <c r="AE303" t="inlineStr">
        <is>
          <t>US</t>
        </is>
      </c>
      <c r="AF303" t="inlineStr">
        <is>
          <t>United States</t>
        </is>
      </c>
      <c r="AG303" t="inlineStr">
        <is>
          <t>XL</t>
        </is>
      </c>
      <c r="AH303" t="inlineStr">
        <is>
          <t>FC</t>
        </is>
      </c>
      <c r="AI303" t="inlineStr">
        <is>
          <t>HI</t>
        </is>
      </c>
      <c r="AJ303" t="n">
        <v>4</v>
      </c>
      <c r="AK303" t="inlineStr">
        <is>
          <t>A</t>
        </is>
      </c>
      <c r="AL303" t="n">
        <v>14.9</v>
      </c>
      <c r="AM303" t="inlineStr">
        <is>
          <t>586</t>
        </is>
      </c>
      <c r="AN303" t="n">
        <v>35.4</v>
      </c>
      <c r="AO303" t="inlineStr">
        <is>
          <t>274</t>
        </is>
      </c>
      <c r="AP303" t="n">
        <v>12</v>
      </c>
      <c r="AQ303" t="inlineStr">
        <is>
          <t>701+</t>
        </is>
      </c>
      <c r="AR303" t="n">
        <v>12.8</v>
      </c>
      <c r="AS303" t="inlineStr">
        <is>
          <t>682</t>
        </is>
      </c>
      <c r="AT303" t="n">
        <v>21.1</v>
      </c>
      <c r="AU303" t="inlineStr">
        <is>
          <t>581</t>
        </is>
      </c>
      <c r="AV303" t="n">
        <v>12.1</v>
      </c>
      <c r="AW303" t="inlineStr">
        <is>
          <t>676</t>
        </is>
      </c>
      <c r="AX303" t="n">
        <v>68.09999999999999</v>
      </c>
      <c r="AY303" t="inlineStr">
        <is>
          <t>207</t>
        </is>
      </c>
      <c r="AZ303" t="n">
        <v>14.2</v>
      </c>
      <c r="BA303" t="inlineStr">
        <is>
          <t>594</t>
        </is>
      </c>
      <c r="BB303" t="n">
        <v>39</v>
      </c>
      <c r="BC303" t="inlineStr">
        <is>
          <t>367=</t>
        </is>
      </c>
      <c r="BD303" t="inlineStr">
        <is>
          <t>21.1</t>
        </is>
      </c>
      <c r="BE303" t="inlineStr">
        <is>
          <t>401-500</t>
        </is>
      </c>
      <c r="BF303" t="inlineStr">
        <is>
          <t>United States of America</t>
        </is>
      </c>
      <c r="BG303" t="n">
        <v>25.7</v>
      </c>
      <c r="BH303" t="inlineStr">
        <is>
          <t>32.8</t>
        </is>
      </c>
      <c r="BI303" t="n">
        <v>18.1</v>
      </c>
      <c r="BJ303" t="n">
        <v>49.4</v>
      </c>
      <c r="BK303" t="inlineStr">
        <is>
          <t>32.7</t>
        </is>
      </c>
      <c r="BL303" t="inlineStr">
        <is>
          <t>-</t>
        </is>
      </c>
      <c r="BM303" t="inlineStr">
        <is>
          <t>32,566</t>
        </is>
      </c>
      <c r="BN303" t="n">
        <v>25.9</v>
      </c>
      <c r="BO303" t="inlineStr">
        <is>
          <t>7%</t>
        </is>
      </c>
      <c r="BP303" t="inlineStr">
        <is>
          <t>56 : 44</t>
        </is>
      </c>
      <c r="BQ303" t="n">
        <v>2016</v>
      </c>
      <c r="BR303" t="inlineStr">
        <is>
          <t>401-500</t>
        </is>
      </c>
      <c r="BS303" t="inlineStr">
        <is>
          <t>126-146</t>
        </is>
      </c>
      <c r="BT303" t="inlineStr"/>
      <c r="BU303" t="n">
        <v>0</v>
      </c>
      <c r="BV303" t="n">
        <v>0</v>
      </c>
      <c r="BW303" t="n">
        <v>5</v>
      </c>
      <c r="BX303" t="n">
        <v>6.2</v>
      </c>
      <c r="BY303" t="n">
        <v>28.3</v>
      </c>
      <c r="BZ303" t="n">
        <v>15.8</v>
      </c>
      <c r="CA303" t="n">
        <v>2015</v>
      </c>
      <c r="CB303" t="inlineStr">
        <is>
          <t>QS+Times+Shanghai</t>
        </is>
      </c>
      <c r="CC303" t="n">
        <v>574</v>
      </c>
      <c r="CD303" t="n">
        <v>556</v>
      </c>
      <c r="CE303" t="n">
        <v>573</v>
      </c>
      <c r="CF303" t="n">
        <v>417</v>
      </c>
      <c r="CG303" t="n">
        <v>701</v>
      </c>
      <c r="CH303" t="n">
        <v>680</v>
      </c>
      <c r="CI303" t="n">
        <v>593</v>
      </c>
      <c r="CJ303" t="n">
        <v>661</v>
      </c>
      <c r="CK303" t="n">
        <v>217</v>
      </c>
      <c r="CL303" t="n">
        <v>621</v>
      </c>
      <c r="CM303" t="n">
        <v>148</v>
      </c>
      <c r="CN303" t="n">
        <v>556</v>
      </c>
      <c r="CO303" t="n">
        <v>775.5</v>
      </c>
      <c r="CP303" t="n">
        <v>586</v>
      </c>
      <c r="CQ303" t="n">
        <v>274</v>
      </c>
      <c r="CR303" t="n">
        <v>701</v>
      </c>
      <c r="CS303" t="n">
        <v>682</v>
      </c>
      <c r="CT303" t="n">
        <v>581</v>
      </c>
      <c r="CU303" t="n">
        <v>676</v>
      </c>
      <c r="CV303" t="n">
        <v>207</v>
      </c>
      <c r="CW303" t="n">
        <v>594</v>
      </c>
      <c r="CX303" t="n">
        <v>367</v>
      </c>
      <c r="CY303" t="n">
        <v>450.5</v>
      </c>
      <c r="CZ303" t="n">
        <v>450.5</v>
      </c>
      <c r="DA303" t="n">
        <v>136</v>
      </c>
      <c r="DB303" t="n">
        <v>32.04282551113202</v>
      </c>
      <c r="DC303" t="n">
        <v>20.97120084484579</v>
      </c>
      <c r="DD303" t="n">
        <v>25.9</v>
      </c>
      <c r="DE303" t="inlineStr">
        <is>
          <t>Times (raw ratio)</t>
        </is>
      </c>
      <c r="DF303" t="n">
        <v>7</v>
      </c>
      <c r="DG303" t="inlineStr">
        <is>
          <t>Times (raw %)</t>
        </is>
      </c>
      <c r="DH303" t="n">
        <v>15.1</v>
      </c>
      <c r="DI303" t="n">
        <v>8.694115824602878</v>
      </c>
    </row>
    <row r="304">
      <c r="A304" t="inlineStr">
        <is>
          <t>florida state university</t>
        </is>
      </c>
      <c r="B304" t="inlineStr">
        <is>
          <t>573</t>
        </is>
      </c>
      <c r="C304" t="inlineStr">
        <is>
          <t>461</t>
        </is>
      </c>
      <c r="D304" t="inlineStr">
        <is>
          <t>United States</t>
        </is>
      </c>
      <c r="E304" t="inlineStr">
        <is>
          <t>Americas</t>
        </is>
      </c>
      <c r="F304" t="inlineStr">
        <is>
          <t>XL</t>
        </is>
      </c>
      <c r="G304" t="inlineStr">
        <is>
          <t>FC</t>
        </is>
      </c>
      <c r="H304" t="inlineStr">
        <is>
          <t>VH</t>
        </is>
      </c>
      <c r="I304" t="inlineStr">
        <is>
          <t>A</t>
        </is>
      </c>
      <c r="J304" t="n">
        <v>25.6</v>
      </c>
      <c r="K304" t="inlineStr">
        <is>
          <t>346</t>
        </is>
      </c>
      <c r="L304" t="n">
        <v>18.1</v>
      </c>
      <c r="M304" t="inlineStr">
        <is>
          <t>485</t>
        </is>
      </c>
      <c r="N304" t="n">
        <v>7.2</v>
      </c>
      <c r="O304" t="inlineStr">
        <is>
          <t>701+</t>
        </is>
      </c>
      <c r="P304" t="n">
        <v>24.8</v>
      </c>
      <c r="Q304" t="inlineStr">
        <is>
          <t>500</t>
        </is>
      </c>
      <c r="R304" t="n">
        <v>10</v>
      </c>
      <c r="S304" t="inlineStr">
        <is>
          <t>701+</t>
        </is>
      </c>
      <c r="T304" t="n">
        <v>4.2</v>
      </c>
      <c r="U304" t="inlineStr">
        <is>
          <t>701+</t>
        </is>
      </c>
      <c r="V304" t="n">
        <v>71.90000000000001</v>
      </c>
      <c r="W304" t="inlineStr">
        <is>
          <t>452</t>
        </is>
      </c>
      <c r="X304" t="n">
        <v>18.4</v>
      </c>
      <c r="Y304" t="inlineStr">
        <is>
          <t>595</t>
        </is>
      </c>
      <c r="Z304" t="n">
        <v>26.8</v>
      </c>
      <c r="AA304" t="inlineStr">
        <is>
          <t>473=</t>
        </is>
      </c>
      <c r="AB304" t="n">
        <v>21.6</v>
      </c>
      <c r="AC304">
        <f>461</f>
        <v/>
      </c>
      <c r="AD304" t="inlineStr">
        <is>
          <t>511-520</t>
        </is>
      </c>
      <c r="AE304" t="inlineStr">
        <is>
          <t>US</t>
        </is>
      </c>
      <c r="AF304" t="inlineStr">
        <is>
          <t>United States</t>
        </is>
      </c>
      <c r="AG304" t="inlineStr">
        <is>
          <t>XL</t>
        </is>
      </c>
      <c r="AH304" t="inlineStr">
        <is>
          <t>FC</t>
        </is>
      </c>
      <c r="AI304" t="inlineStr">
        <is>
          <t>VH</t>
        </is>
      </c>
      <c r="AJ304" t="n">
        <v>5</v>
      </c>
      <c r="AK304" t="inlineStr">
        <is>
          <t>A</t>
        </is>
      </c>
      <c r="AL304" t="n">
        <v>25.1</v>
      </c>
      <c r="AM304" t="inlineStr">
        <is>
          <t>349</t>
        </is>
      </c>
      <c r="AN304" t="n">
        <v>25.7</v>
      </c>
      <c r="AO304" t="inlineStr">
        <is>
          <t>374</t>
        </is>
      </c>
      <c r="AP304" t="n">
        <v>6.8</v>
      </c>
      <c r="AQ304" t="inlineStr">
        <is>
          <t>701+</t>
        </is>
      </c>
      <c r="AR304" t="n">
        <v>30.7</v>
      </c>
      <c r="AS304" t="inlineStr">
        <is>
          <t>430</t>
        </is>
      </c>
      <c r="AT304" t="n">
        <v>15.6</v>
      </c>
      <c r="AU304" t="inlineStr">
        <is>
          <t>659</t>
        </is>
      </c>
      <c r="AV304" t="n">
        <v>3.9</v>
      </c>
      <c r="AW304" t="inlineStr">
        <is>
          <t>701+</t>
        </is>
      </c>
      <c r="AX304" t="n">
        <v>40.1</v>
      </c>
      <c r="AY304" t="inlineStr">
        <is>
          <t>379</t>
        </is>
      </c>
      <c r="AZ304" t="n">
        <v>20.5</v>
      </c>
      <c r="BA304" t="inlineStr">
        <is>
          <t>407</t>
        </is>
      </c>
      <c r="BB304" t="n">
        <v>54.3</v>
      </c>
      <c r="BC304" t="inlineStr">
        <is>
          <t>283=</t>
        </is>
      </c>
      <c r="BD304" t="inlineStr">
        <is>
          <t>24.9</t>
        </is>
      </c>
      <c r="BE304" t="inlineStr">
        <is>
          <t>201-250</t>
        </is>
      </c>
      <c r="BF304" t="inlineStr">
        <is>
          <t>United States of America</t>
        </is>
      </c>
      <c r="BG304" t="n">
        <v>38.5</v>
      </c>
      <c r="BH304" t="inlineStr">
        <is>
          <t>41.6</t>
        </is>
      </c>
      <c r="BI304" t="n">
        <v>40.1</v>
      </c>
      <c r="BJ304" t="n">
        <v>64.7</v>
      </c>
      <c r="BK304" t="inlineStr">
        <is>
          <t>32.0</t>
        </is>
      </c>
      <c r="BL304" t="inlineStr">
        <is>
          <t>-</t>
        </is>
      </c>
      <c r="BM304" t="inlineStr">
        <is>
          <t>41,226</t>
        </is>
      </c>
      <c r="BN304" t="n">
        <v>31.8</v>
      </c>
      <c r="BO304" t="inlineStr">
        <is>
          <t>7%</t>
        </is>
      </c>
      <c r="BP304" t="inlineStr">
        <is>
          <t>55 : 45</t>
        </is>
      </c>
      <c r="BQ304" t="n">
        <v>2016</v>
      </c>
      <c r="BR304" t="inlineStr">
        <is>
          <t>201-300</t>
        </is>
      </c>
      <c r="BS304" t="inlineStr">
        <is>
          <t>79-102</t>
        </is>
      </c>
      <c r="BT304" t="inlineStr"/>
      <c r="BU304" t="n">
        <v>0</v>
      </c>
      <c r="BV304" t="n">
        <v>0</v>
      </c>
      <c r="BW304" t="n">
        <v>14.6</v>
      </c>
      <c r="BX304" t="n">
        <v>16.2</v>
      </c>
      <c r="BY304" t="n">
        <v>37.9</v>
      </c>
      <c r="BZ304" t="n">
        <v>19.4</v>
      </c>
      <c r="CA304" t="n">
        <v>2015</v>
      </c>
      <c r="CB304" t="inlineStr">
        <is>
          <t>QS+Times+Shanghai</t>
        </is>
      </c>
      <c r="CC304" t="n">
        <v>573</v>
      </c>
      <c r="CD304" t="n">
        <v>461</v>
      </c>
      <c r="CE304" t="n">
        <v>346</v>
      </c>
      <c r="CF304" t="n">
        <v>485</v>
      </c>
      <c r="CG304" t="n">
        <v>701</v>
      </c>
      <c r="CH304" t="n">
        <v>500</v>
      </c>
      <c r="CI304" t="n">
        <v>701</v>
      </c>
      <c r="CJ304" t="n">
        <v>701</v>
      </c>
      <c r="CK304" t="n">
        <v>452</v>
      </c>
      <c r="CL304" t="n">
        <v>595</v>
      </c>
      <c r="CM304" t="n">
        <v>473</v>
      </c>
      <c r="CN304" t="n">
        <v>461</v>
      </c>
      <c r="CO304" t="n">
        <v>515.5</v>
      </c>
      <c r="CP304" t="n">
        <v>349</v>
      </c>
      <c r="CQ304" t="n">
        <v>374</v>
      </c>
      <c r="CR304" t="n">
        <v>701</v>
      </c>
      <c r="CS304" t="n">
        <v>430</v>
      </c>
      <c r="CT304" t="n">
        <v>659</v>
      </c>
      <c r="CU304" t="n">
        <v>701</v>
      </c>
      <c r="CV304" t="n">
        <v>379</v>
      </c>
      <c r="CW304" t="n">
        <v>407</v>
      </c>
      <c r="CX304" t="n">
        <v>283</v>
      </c>
      <c r="CY304" t="n">
        <v>225.5</v>
      </c>
      <c r="CZ304" t="n">
        <v>250.5</v>
      </c>
      <c r="DA304" t="n">
        <v>90.5</v>
      </c>
      <c r="DB304" t="n">
        <v>57.42451049195478</v>
      </c>
      <c r="DC304" t="n">
        <v>35.07812824358953</v>
      </c>
      <c r="DD304" t="n">
        <v>31.8</v>
      </c>
      <c r="DE304" t="inlineStr">
        <is>
          <t>Times (raw ratio)</t>
        </is>
      </c>
      <c r="DF304" t="n">
        <v>7</v>
      </c>
      <c r="DG304" t="inlineStr">
        <is>
          <t>Times (raw %)</t>
        </is>
      </c>
      <c r="DH304" t="n">
        <v>25.35</v>
      </c>
      <c r="DI304" t="n">
        <v>17.26387723144378</v>
      </c>
    </row>
    <row r="305">
      <c r="A305" t="inlineStr">
        <is>
          <t>fordham university</t>
        </is>
      </c>
      <c r="B305" t="inlineStr">
        <is>
          <t>1001-1200</t>
        </is>
      </c>
      <c r="C305" t="inlineStr">
        <is>
          <t>1001-1200</t>
        </is>
      </c>
      <c r="D305" t="inlineStr">
        <is>
          <t>United States</t>
        </is>
      </c>
      <c r="E305" t="inlineStr">
        <is>
          <t>Americas</t>
        </is>
      </c>
      <c r="F305" t="inlineStr">
        <is>
          <t>L</t>
        </is>
      </c>
      <c r="G305" t="inlineStr">
        <is>
          <t>CO</t>
        </is>
      </c>
      <c r="H305" t="inlineStr">
        <is>
          <t>HI</t>
        </is>
      </c>
      <c r="I305" t="inlineStr">
        <is>
          <t>B</t>
        </is>
      </c>
      <c r="J305" t="n">
        <v>6.8</v>
      </c>
      <c r="K305" t="inlineStr">
        <is>
          <t>601+</t>
        </is>
      </c>
      <c r="L305" t="n">
        <v>8.300000000000001</v>
      </c>
      <c r="M305" t="inlineStr">
        <is>
          <t>601+</t>
        </is>
      </c>
      <c r="N305" t="n">
        <v>14.8</v>
      </c>
      <c r="O305" t="inlineStr">
        <is>
          <t>701+</t>
        </is>
      </c>
      <c r="P305" t="n">
        <v>5.4</v>
      </c>
      <c r="Q305" t="inlineStr">
        <is>
          <t>701+</t>
        </is>
      </c>
      <c r="R305" t="n">
        <v>6.3</v>
      </c>
      <c r="S305" t="inlineStr">
        <is>
          <t>701+</t>
        </is>
      </c>
      <c r="T305" t="n">
        <v>13.9</v>
      </c>
      <c r="U305" t="inlineStr">
        <is>
          <t>641</t>
        </is>
      </c>
      <c r="V305" t="n">
        <v>23.9</v>
      </c>
      <c r="W305" t="inlineStr">
        <is>
          <t>701+</t>
        </is>
      </c>
      <c r="X305" t="n">
        <v>29.1</v>
      </c>
      <c r="Y305" t="inlineStr">
        <is>
          <t>427</t>
        </is>
      </c>
      <c r="Z305" t="n">
        <v>1.4</v>
      </c>
      <c r="AA305" t="inlineStr">
        <is>
          <t>701+</t>
        </is>
      </c>
      <c r="AB305" t="inlineStr"/>
      <c r="AC305" t="inlineStr">
        <is>
          <t>1001-1200</t>
        </is>
      </c>
      <c r="AD305" t="inlineStr">
        <is>
          <t>1001-1200</t>
        </is>
      </c>
      <c r="AE305" t="inlineStr">
        <is>
          <t>US</t>
        </is>
      </c>
      <c r="AF305" t="inlineStr">
        <is>
          <t>United States</t>
        </is>
      </c>
      <c r="AG305" t="inlineStr">
        <is>
          <t>L</t>
        </is>
      </c>
      <c r="AH305" t="inlineStr">
        <is>
          <t>CO</t>
        </is>
      </c>
      <c r="AI305" t="inlineStr">
        <is>
          <t>HI</t>
        </is>
      </c>
      <c r="AJ305" t="n">
        <v>5</v>
      </c>
      <c r="AK305" t="inlineStr">
        <is>
          <t>B</t>
        </is>
      </c>
      <c r="AL305" t="n">
        <v>6.4</v>
      </c>
      <c r="AM305" t="inlineStr">
        <is>
          <t>601+</t>
        </is>
      </c>
      <c r="AN305" t="n">
        <v>7.3</v>
      </c>
      <c r="AO305" t="inlineStr">
        <is>
          <t>601+</t>
        </is>
      </c>
      <c r="AP305" t="n">
        <v>15.4</v>
      </c>
      <c r="AQ305" t="inlineStr">
        <is>
          <t>701+</t>
        </is>
      </c>
      <c r="AR305" t="n">
        <v>5.9</v>
      </c>
      <c r="AS305" t="inlineStr">
        <is>
          <t>701+</t>
        </is>
      </c>
      <c r="AT305" t="n">
        <v>7.8</v>
      </c>
      <c r="AU305" t="inlineStr">
        <is>
          <t>701+</t>
        </is>
      </c>
      <c r="AV305" t="n">
        <v>14.6</v>
      </c>
      <c r="AW305" t="inlineStr">
        <is>
          <t>629</t>
        </is>
      </c>
      <c r="AX305" t="n">
        <v>1.5</v>
      </c>
      <c r="AY305" t="inlineStr">
        <is>
          <t>701+</t>
        </is>
      </c>
      <c r="AZ305" t="n">
        <v>24.7</v>
      </c>
      <c r="BA305" t="inlineStr">
        <is>
          <t>338</t>
        </is>
      </c>
      <c r="BB305" t="n">
        <v>1.3</v>
      </c>
      <c r="BC305" t="inlineStr">
        <is>
          <t>701+</t>
        </is>
      </c>
      <c r="BD305" t="inlineStr">
        <is>
          <t>-</t>
        </is>
      </c>
      <c r="BE305" t="inlineStr"/>
      <c r="BF305" t="inlineStr">
        <is>
          <t>Not Reported</t>
        </is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>
        <is>
          <t>QS</t>
        </is>
      </c>
      <c r="CC305" t="n">
        <v>1100.5</v>
      </c>
      <c r="CD305" t="n">
        <v>1100.5</v>
      </c>
      <c r="CE305" t="n">
        <v>601</v>
      </c>
      <c r="CF305" t="n">
        <v>601</v>
      </c>
      <c r="CG305" t="n">
        <v>701</v>
      </c>
      <c r="CH305" t="n">
        <v>701</v>
      </c>
      <c r="CI305" t="n">
        <v>701</v>
      </c>
      <c r="CJ305" t="n">
        <v>641</v>
      </c>
      <c r="CK305" t="n">
        <v>701</v>
      </c>
      <c r="CL305" t="n">
        <v>427</v>
      </c>
      <c r="CM305" t="n">
        <v>701</v>
      </c>
      <c r="CN305" t="n">
        <v>1100.5</v>
      </c>
      <c r="CO305" t="n">
        <v>1100.5</v>
      </c>
      <c r="CP305" t="n">
        <v>601</v>
      </c>
      <c r="CQ305" t="n">
        <v>601</v>
      </c>
      <c r="CR305" t="n">
        <v>701</v>
      </c>
      <c r="CS305" t="n">
        <v>701</v>
      </c>
      <c r="CT305" t="n">
        <v>701</v>
      </c>
      <c r="CU305" t="n">
        <v>629</v>
      </c>
      <c r="CV305" t="n">
        <v>701</v>
      </c>
      <c r="CW305" t="n">
        <v>338</v>
      </c>
      <c r="CX305" t="n">
        <v>701</v>
      </c>
      <c r="CY305" t="inlineStr"/>
      <c r="CZ305" t="inlineStr"/>
      <c r="DA305" t="inlineStr"/>
      <c r="DB305" t="n">
        <v>21.46428571428571</v>
      </c>
      <c r="DC305" t="n">
        <v>5.4</v>
      </c>
      <c r="DD305" t="inlineStr"/>
      <c r="DE305" t="inlineStr">
        <is>
          <t>QS (score, not ratio)</t>
        </is>
      </c>
      <c r="DF305" t="inlineStr"/>
      <c r="DG305" t="inlineStr">
        <is>
          <t>QS (score, not %)</t>
        </is>
      </c>
      <c r="DH305" t="n">
        <v>6.6</v>
      </c>
      <c r="DI305" t="inlineStr"/>
    </row>
    <row r="306">
      <c r="A306" t="inlineStr">
        <is>
          <t>free university of berlin</t>
        </is>
      </c>
      <c r="B306" t="inlineStr"/>
      <c r="C306" t="inlineStr"/>
      <c r="D306" t="inlineStr">
        <is>
          <t>Not Reported</t>
        </is>
      </c>
      <c r="E306" t="inlineStr">
        <is>
          <t>Not Reported</t>
        </is>
      </c>
      <c r="F306" t="inlineStr">
        <is>
          <t>Not Reported</t>
        </is>
      </c>
      <c r="G306" t="inlineStr">
        <is>
          <t>Not Reported</t>
        </is>
      </c>
      <c r="H306" t="inlineStr"/>
      <c r="I306" t="inlineStr">
        <is>
          <t>Not Reported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Not Reported</t>
        </is>
      </c>
      <c r="AF306" t="inlineStr">
        <is>
          <t>Not Reported</t>
        </is>
      </c>
      <c r="AG306" t="inlineStr">
        <is>
          <t>Not Reported</t>
        </is>
      </c>
      <c r="AH306" t="inlineStr">
        <is>
          <t>Not Reported</t>
        </is>
      </c>
      <c r="AI306" t="inlineStr"/>
      <c r="AJ306" t="inlineStr"/>
      <c r="AK306" t="inlineStr">
        <is>
          <t>Not Reported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>
        <is>
          <t>72</t>
        </is>
      </c>
      <c r="BF306" t="inlineStr">
        <is>
          <t>Germany</t>
        </is>
      </c>
      <c r="BG306" t="n">
        <v>57.9</v>
      </c>
      <c r="BH306" t="inlineStr">
        <is>
          <t>69.2</t>
        </is>
      </c>
      <c r="BI306" t="n">
        <v>72.2</v>
      </c>
      <c r="BJ306" t="n">
        <v>60.2</v>
      </c>
      <c r="BK306" t="inlineStr">
        <is>
          <t>35.1</t>
        </is>
      </c>
      <c r="BL306" t="inlineStr">
        <is>
          <t>63.2</t>
        </is>
      </c>
      <c r="BM306" t="inlineStr">
        <is>
          <t>33,062</t>
        </is>
      </c>
      <c r="BN306" t="n">
        <v>39.3</v>
      </c>
      <c r="BO306" t="inlineStr">
        <is>
          <t>20%</t>
        </is>
      </c>
      <c r="BP306" t="inlineStr">
        <is>
          <t>58 : 42</t>
        </is>
      </c>
      <c r="BQ306" t="n">
        <v>2016</v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>
        <is>
          <t>Times</t>
        </is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n">
        <v>72</v>
      </c>
      <c r="CZ306" t="inlineStr"/>
      <c r="DA306" t="inlineStr"/>
      <c r="DB306" t="n">
        <v>89.84989278055754</v>
      </c>
      <c r="DC306" t="n">
        <v>65.91449106236334</v>
      </c>
      <c r="DD306" t="n">
        <v>39.3</v>
      </c>
      <c r="DE306" t="inlineStr">
        <is>
          <t>Times (raw ratio)</t>
        </is>
      </c>
      <c r="DF306" t="n">
        <v>20</v>
      </c>
      <c r="DG306" t="inlineStr">
        <is>
          <t>Times (raw %)</t>
        </is>
      </c>
      <c r="DH306" t="inlineStr"/>
      <c r="DI306" t="n">
        <v>72.11238293444329</v>
      </c>
    </row>
    <row r="307">
      <c r="A307" t="inlineStr">
        <is>
          <t>free university of bozen-bolzano</t>
        </is>
      </c>
      <c r="B307" t="inlineStr">
        <is>
          <t>661-670</t>
        </is>
      </c>
      <c r="C307" t="inlineStr">
        <is>
          <t>641-650</t>
        </is>
      </c>
      <c r="D307" t="inlineStr">
        <is>
          <t>Italy</t>
        </is>
      </c>
      <c r="E307" t="inlineStr">
        <is>
          <t>Europe</t>
        </is>
      </c>
      <c r="F307" t="inlineStr">
        <is>
          <t>S</t>
        </is>
      </c>
      <c r="G307" t="inlineStr">
        <is>
          <t>FO</t>
        </is>
      </c>
      <c r="H307" t="inlineStr">
        <is>
          <t>VH</t>
        </is>
      </c>
      <c r="I307" t="inlineStr">
        <is>
          <t>A</t>
        </is>
      </c>
      <c r="J307" t="n">
        <v>5.8</v>
      </c>
      <c r="K307" t="inlineStr">
        <is>
          <t>601+</t>
        </is>
      </c>
      <c r="L307" t="n">
        <v>1.5</v>
      </c>
      <c r="M307" t="inlineStr">
        <is>
          <t>601+</t>
        </is>
      </c>
      <c r="N307" t="n">
        <v>12.8</v>
      </c>
      <c r="O307" t="inlineStr">
        <is>
          <t>701+</t>
        </is>
      </c>
      <c r="P307" t="n">
        <v>42.6</v>
      </c>
      <c r="Q307" t="inlineStr">
        <is>
          <t>323</t>
        </is>
      </c>
      <c r="R307" t="n">
        <v>72.3</v>
      </c>
      <c r="S307" t="inlineStr">
        <is>
          <t>276</t>
        </is>
      </c>
      <c r="T307" t="n">
        <v>37.4</v>
      </c>
      <c r="U307" t="inlineStr">
        <is>
          <t>376</t>
        </is>
      </c>
      <c r="V307" t="n">
        <v>49.3</v>
      </c>
      <c r="W307" t="inlineStr">
        <is>
          <t>701+</t>
        </is>
      </c>
      <c r="X307" t="n">
        <v>3.4</v>
      </c>
      <c r="Y307" t="inlineStr">
        <is>
          <t>701+</t>
        </is>
      </c>
      <c r="Z307" t="n">
        <v>2</v>
      </c>
      <c r="AA307" t="inlineStr">
        <is>
          <t>701+</t>
        </is>
      </c>
      <c r="AB307" t="inlineStr"/>
      <c r="AC307" t="inlineStr">
        <is>
          <t>641-650</t>
        </is>
      </c>
      <c r="AD307" t="inlineStr">
        <is>
          <t>701-750</t>
        </is>
      </c>
      <c r="AE307" t="inlineStr">
        <is>
          <t>IT</t>
        </is>
      </c>
      <c r="AF307" t="inlineStr">
        <is>
          <t>Italy</t>
        </is>
      </c>
      <c r="AG307" t="inlineStr">
        <is>
          <t>S</t>
        </is>
      </c>
      <c r="AH307" t="inlineStr">
        <is>
          <t>FO</t>
        </is>
      </c>
      <c r="AI307" t="inlineStr">
        <is>
          <t>VH</t>
        </is>
      </c>
      <c r="AJ307" t="n">
        <v>3</v>
      </c>
      <c r="AK307" t="inlineStr">
        <is>
          <t>A</t>
        </is>
      </c>
      <c r="AL307" t="n">
        <v>5</v>
      </c>
      <c r="AM307" t="inlineStr">
        <is>
          <t>601+</t>
        </is>
      </c>
      <c r="AN307" t="n">
        <v>1.5</v>
      </c>
      <c r="AO307" t="inlineStr">
        <is>
          <t>601+</t>
        </is>
      </c>
      <c r="AP307" t="n">
        <v>11</v>
      </c>
      <c r="AQ307" t="inlineStr">
        <is>
          <t>701+</t>
        </is>
      </c>
      <c r="AR307" t="n">
        <v>47.6</v>
      </c>
      <c r="AS307" t="inlineStr">
        <is>
          <t>285</t>
        </is>
      </c>
      <c r="AT307" t="n">
        <v>74.8</v>
      </c>
      <c r="AU307" t="inlineStr">
        <is>
          <t>256</t>
        </is>
      </c>
      <c r="AV307" t="n">
        <v>26.3</v>
      </c>
      <c r="AW307" t="inlineStr">
        <is>
          <t>460</t>
        </is>
      </c>
      <c r="AX307" t="n">
        <v>11.1</v>
      </c>
      <c r="AY307" t="inlineStr">
        <is>
          <t>651</t>
        </is>
      </c>
      <c r="AZ307" t="n">
        <v>8</v>
      </c>
      <c r="BA307" t="inlineStr">
        <is>
          <t>701+</t>
        </is>
      </c>
      <c r="BB307" t="n">
        <v>1.9</v>
      </c>
      <c r="BC307" t="inlineStr">
        <is>
          <t>701+</t>
        </is>
      </c>
      <c r="BD307" t="inlineStr">
        <is>
          <t>-</t>
        </is>
      </c>
      <c r="BE307" t="inlineStr"/>
      <c r="BF307" t="inlineStr">
        <is>
          <t>Not Reported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>
        <is>
          <t>QS</t>
        </is>
      </c>
      <c r="CC307" t="n">
        <v>665.5</v>
      </c>
      <c r="CD307" t="n">
        <v>645.5</v>
      </c>
      <c r="CE307" t="n">
        <v>601</v>
      </c>
      <c r="CF307" t="n">
        <v>601</v>
      </c>
      <c r="CG307" t="n">
        <v>701</v>
      </c>
      <c r="CH307" t="n">
        <v>323</v>
      </c>
      <c r="CI307" t="n">
        <v>276</v>
      </c>
      <c r="CJ307" t="n">
        <v>376</v>
      </c>
      <c r="CK307" t="n">
        <v>701</v>
      </c>
      <c r="CL307" t="n">
        <v>701</v>
      </c>
      <c r="CM307" t="n">
        <v>701</v>
      </c>
      <c r="CN307" t="n">
        <v>645.5</v>
      </c>
      <c r="CO307" t="n">
        <v>725.5</v>
      </c>
      <c r="CP307" t="n">
        <v>601</v>
      </c>
      <c r="CQ307" t="n">
        <v>601</v>
      </c>
      <c r="CR307" t="n">
        <v>701</v>
      </c>
      <c r="CS307" t="n">
        <v>285</v>
      </c>
      <c r="CT307" t="n">
        <v>256</v>
      </c>
      <c r="CU307" t="n">
        <v>460</v>
      </c>
      <c r="CV307" t="n">
        <v>651</v>
      </c>
      <c r="CW307" t="n">
        <v>701</v>
      </c>
      <c r="CX307" t="n">
        <v>701</v>
      </c>
      <c r="CY307" t="inlineStr"/>
      <c r="CZ307" t="inlineStr"/>
      <c r="DA307" t="inlineStr"/>
      <c r="DB307" t="n">
        <v>52.53571428571428</v>
      </c>
      <c r="DC307" t="n">
        <v>42.6</v>
      </c>
      <c r="DD307" t="inlineStr"/>
      <c r="DE307" t="inlineStr">
        <is>
          <t>QS (score, not ratio)</t>
        </is>
      </c>
      <c r="DF307" t="inlineStr"/>
      <c r="DG307" t="inlineStr">
        <is>
          <t>QS (score, not %)</t>
        </is>
      </c>
      <c r="DH307" t="n">
        <v>5.4</v>
      </c>
      <c r="DI307" t="inlineStr"/>
    </row>
    <row r="308">
      <c r="A308" t="inlineStr">
        <is>
          <t>freie universitaet berlin</t>
        </is>
      </c>
      <c r="B308" t="inlineStr">
        <is>
          <t>97</t>
        </is>
      </c>
      <c r="C308" t="inlineStr">
        <is>
          <t>98</t>
        </is>
      </c>
      <c r="D308" t="inlineStr">
        <is>
          <t>Germany</t>
        </is>
      </c>
      <c r="E308" t="inlineStr">
        <is>
          <t>Europe</t>
        </is>
      </c>
      <c r="F308" t="inlineStr">
        <is>
          <t>L</t>
        </is>
      </c>
      <c r="G308" t="inlineStr">
        <is>
          <t>FC</t>
        </is>
      </c>
      <c r="H308" t="inlineStr">
        <is>
          <t>VH</t>
        </is>
      </c>
      <c r="I308" t="inlineStr">
        <is>
          <t>A</t>
        </is>
      </c>
      <c r="J308" t="n">
        <v>80.3</v>
      </c>
      <c r="K308" t="inlineStr">
        <is>
          <t>71</t>
        </is>
      </c>
      <c r="L308" t="n">
        <v>56.9</v>
      </c>
      <c r="M308" t="inlineStr">
        <is>
          <t>143</t>
        </is>
      </c>
      <c r="N308" t="n">
        <v>5</v>
      </c>
      <c r="O308" t="inlineStr">
        <is>
          <t>701+</t>
        </is>
      </c>
      <c r="P308" t="n">
        <v>71.7</v>
      </c>
      <c r="Q308" t="inlineStr">
        <is>
          <t>150</t>
        </is>
      </c>
      <c r="R308" t="n">
        <v>62.4</v>
      </c>
      <c r="S308" t="inlineStr">
        <is>
          <t>314</t>
        </is>
      </c>
      <c r="T308" t="n">
        <v>43.7</v>
      </c>
      <c r="U308" t="inlineStr">
        <is>
          <t>330</t>
        </is>
      </c>
      <c r="V308" t="n">
        <v>93.09999999999999</v>
      </c>
      <c r="W308" t="inlineStr">
        <is>
          <t>113</t>
        </is>
      </c>
      <c r="X308" t="n">
        <v>32.8</v>
      </c>
      <c r="Y308" t="inlineStr">
        <is>
          <t>389</t>
        </is>
      </c>
      <c r="Z308" t="n">
        <v>31.3</v>
      </c>
      <c r="AA308" t="inlineStr">
        <is>
          <t>435=</t>
        </is>
      </c>
      <c r="AB308" t="n">
        <v>60.6</v>
      </c>
      <c r="AC308" t="inlineStr">
        <is>
          <t>98</t>
        </is>
      </c>
      <c r="AD308" t="inlineStr">
        <is>
          <t>118=</t>
        </is>
      </c>
      <c r="AE308" t="inlineStr">
        <is>
          <t>DE</t>
        </is>
      </c>
      <c r="AF308" t="inlineStr">
        <is>
          <t>Germany</t>
        </is>
      </c>
      <c r="AG308" t="inlineStr">
        <is>
          <t>L</t>
        </is>
      </c>
      <c r="AH308" t="inlineStr">
        <is>
          <t>FC</t>
        </is>
      </c>
      <c r="AI308" t="inlineStr">
        <is>
          <t>VH</t>
        </is>
      </c>
      <c r="AJ308" t="n">
        <v>4</v>
      </c>
      <c r="AK308" t="inlineStr">
        <is>
          <t>A</t>
        </is>
      </c>
      <c r="AL308" t="n">
        <v>80.8</v>
      </c>
      <c r="AM308" t="inlineStr">
        <is>
          <t>70</t>
        </is>
      </c>
      <c r="AN308" t="n">
        <v>51</v>
      </c>
      <c r="AO308" t="inlineStr">
        <is>
          <t>163</t>
        </is>
      </c>
      <c r="AP308" t="n">
        <v>4.4</v>
      </c>
      <c r="AQ308" t="inlineStr">
        <is>
          <t>701+</t>
        </is>
      </c>
      <c r="AR308" t="n">
        <v>71.40000000000001</v>
      </c>
      <c r="AS308" t="inlineStr">
        <is>
          <t>141</t>
        </is>
      </c>
      <c r="AT308" t="n">
        <v>62.8</v>
      </c>
      <c r="AU308" t="inlineStr">
        <is>
          <t>308</t>
        </is>
      </c>
      <c r="AV308" t="n">
        <v>43.6</v>
      </c>
      <c r="AW308" t="inlineStr">
        <is>
          <t>332</t>
        </is>
      </c>
      <c r="AX308" t="n">
        <v>84.90000000000001</v>
      </c>
      <c r="AY308" t="inlineStr">
        <is>
          <t>118</t>
        </is>
      </c>
      <c r="AZ308" t="n">
        <v>21.9</v>
      </c>
      <c r="BA308" t="inlineStr">
        <is>
          <t>378</t>
        </is>
      </c>
      <c r="BB308" t="n">
        <v>60.1</v>
      </c>
      <c r="BC308" t="inlineStr">
        <is>
          <t>251</t>
        </is>
      </c>
      <c r="BD308" t="inlineStr">
        <is>
          <t>60.8</t>
        </is>
      </c>
      <c r="BE308" t="inlineStr"/>
      <c r="BF308" t="inlineStr">
        <is>
          <t>Not Reported</t>
        </is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>
        <is>
          <t>QS</t>
        </is>
      </c>
      <c r="CC308" t="n">
        <v>97</v>
      </c>
      <c r="CD308" t="n">
        <v>98</v>
      </c>
      <c r="CE308" t="n">
        <v>71</v>
      </c>
      <c r="CF308" t="n">
        <v>143</v>
      </c>
      <c r="CG308" t="n">
        <v>701</v>
      </c>
      <c r="CH308" t="n">
        <v>150</v>
      </c>
      <c r="CI308" t="n">
        <v>314</v>
      </c>
      <c r="CJ308" t="n">
        <v>330</v>
      </c>
      <c r="CK308" t="n">
        <v>113</v>
      </c>
      <c r="CL308" t="n">
        <v>389</v>
      </c>
      <c r="CM308" t="n">
        <v>435</v>
      </c>
      <c r="CN308" t="n">
        <v>98</v>
      </c>
      <c r="CO308" t="n">
        <v>118</v>
      </c>
      <c r="CP308" t="n">
        <v>70</v>
      </c>
      <c r="CQ308" t="n">
        <v>163</v>
      </c>
      <c r="CR308" t="n">
        <v>701</v>
      </c>
      <c r="CS308" t="n">
        <v>141</v>
      </c>
      <c r="CT308" t="n">
        <v>308</v>
      </c>
      <c r="CU308" t="n">
        <v>332</v>
      </c>
      <c r="CV308" t="n">
        <v>118</v>
      </c>
      <c r="CW308" t="n">
        <v>378</v>
      </c>
      <c r="CX308" t="n">
        <v>251</v>
      </c>
      <c r="CY308" t="inlineStr"/>
      <c r="CZ308" t="inlineStr"/>
      <c r="DA308" t="inlineStr"/>
      <c r="DB308" t="n">
        <v>93.14285714285714</v>
      </c>
      <c r="DC308" t="n">
        <v>71.7</v>
      </c>
      <c r="DD308" t="inlineStr"/>
      <c r="DE308" t="inlineStr">
        <is>
          <t>QS (score, not ratio)</t>
        </is>
      </c>
      <c r="DF308" t="inlineStr"/>
      <c r="DG308" t="inlineStr">
        <is>
          <t>QS (score, not %)</t>
        </is>
      </c>
      <c r="DH308" t="n">
        <v>80.55</v>
      </c>
      <c r="DI308" t="inlineStr"/>
    </row>
    <row r="309">
      <c r="A309" t="inlineStr">
        <is>
          <t>friedrich-alexander-universität erlangen-nürnberg</t>
        </is>
      </c>
      <c r="B309" t="inlineStr">
        <is>
          <t>224</t>
        </is>
      </c>
      <c r="C309" t="inlineStr">
        <is>
          <t>229</t>
        </is>
      </c>
      <c r="D309" t="inlineStr">
        <is>
          <t>Germany</t>
        </is>
      </c>
      <c r="E309" t="inlineStr">
        <is>
          <t>Europe</t>
        </is>
      </c>
      <c r="F309" t="inlineStr">
        <is>
          <t>L</t>
        </is>
      </c>
      <c r="G309" t="inlineStr">
        <is>
          <t>FC</t>
        </is>
      </c>
      <c r="H309" t="inlineStr">
        <is>
          <t>VH</t>
        </is>
      </c>
      <c r="I309" t="inlineStr">
        <is>
          <t>A</t>
        </is>
      </c>
      <c r="J309" t="n">
        <v>25.8</v>
      </c>
      <c r="K309" t="inlineStr">
        <is>
          <t>345</t>
        </is>
      </c>
      <c r="L309" t="n">
        <v>27.7</v>
      </c>
      <c r="M309" t="inlineStr">
        <is>
          <t>346</t>
        </is>
      </c>
      <c r="N309" t="n">
        <v>3.2</v>
      </c>
      <c r="O309" t="inlineStr">
        <is>
          <t>701+</t>
        </is>
      </c>
      <c r="P309" t="n">
        <v>94.90000000000001</v>
      </c>
      <c r="Q309" t="inlineStr">
        <is>
          <t>50</t>
        </is>
      </c>
      <c r="R309" t="n">
        <v>27.2</v>
      </c>
      <c r="S309" t="inlineStr">
        <is>
          <t>516</t>
        </is>
      </c>
      <c r="T309" t="n">
        <v>48.8</v>
      </c>
      <c r="U309" t="inlineStr">
        <is>
          <t>300</t>
        </is>
      </c>
      <c r="V309" t="n">
        <v>87.09999999999999</v>
      </c>
      <c r="W309" t="inlineStr">
        <is>
          <t>213</t>
        </is>
      </c>
      <c r="X309" t="n">
        <v>19.6</v>
      </c>
      <c r="Y309" t="inlineStr">
        <is>
          <t>568</t>
        </is>
      </c>
      <c r="Z309" t="n">
        <v>74.5</v>
      </c>
      <c r="AA309" t="inlineStr">
        <is>
          <t>193=</t>
        </is>
      </c>
      <c r="AB309" t="n">
        <v>43.6</v>
      </c>
      <c r="AC309" t="inlineStr"/>
      <c r="AD309" t="inlineStr"/>
      <c r="AE309" t="inlineStr">
        <is>
          <t>Not Reported</t>
        </is>
      </c>
      <c r="AF309" t="inlineStr">
        <is>
          <t>Not Reported</t>
        </is>
      </c>
      <c r="AG309" t="inlineStr">
        <is>
          <t>Not Reported</t>
        </is>
      </c>
      <c r="AH309" t="inlineStr">
        <is>
          <t>Not Reported</t>
        </is>
      </c>
      <c r="AI309" t="inlineStr"/>
      <c r="AJ309" t="inlineStr"/>
      <c r="AK309" t="inlineStr">
        <is>
          <t>Not Reported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>
        <is>
          <t>Not Reported</t>
        </is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>
        <is>
          <t>QS</t>
        </is>
      </c>
      <c r="CC309" t="n">
        <v>224</v>
      </c>
      <c r="CD309" t="n">
        <v>229</v>
      </c>
      <c r="CE309" t="n">
        <v>345</v>
      </c>
      <c r="CF309" t="n">
        <v>346</v>
      </c>
      <c r="CG309" t="n">
        <v>701</v>
      </c>
      <c r="CH309" t="n">
        <v>50</v>
      </c>
      <c r="CI309" t="n">
        <v>516</v>
      </c>
      <c r="CJ309" t="n">
        <v>300</v>
      </c>
      <c r="CK309" t="n">
        <v>213</v>
      </c>
      <c r="CL309" t="n">
        <v>568</v>
      </c>
      <c r="CM309" t="n">
        <v>193</v>
      </c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n">
        <v>84.07142857142857</v>
      </c>
      <c r="DC309" t="n">
        <v>94.90000000000001</v>
      </c>
      <c r="DD309" t="inlineStr"/>
      <c r="DE309" t="inlineStr">
        <is>
          <t>QS (score, not ratio)</t>
        </is>
      </c>
      <c r="DF309" t="inlineStr"/>
      <c r="DG309" t="inlineStr">
        <is>
          <t>QS (score, not %)</t>
        </is>
      </c>
      <c r="DH309" t="n">
        <v>25.8</v>
      </c>
      <c r="DI309" t="inlineStr"/>
    </row>
    <row r="310">
      <c r="A310" t="inlineStr">
        <is>
          <t>fu jen catholic university</t>
        </is>
      </c>
      <c r="B310" t="inlineStr">
        <is>
          <t>1201-1400</t>
        </is>
      </c>
      <c r="C310" t="inlineStr">
        <is>
          <t>1201-1400</t>
        </is>
      </c>
      <c r="D310" t="inlineStr">
        <is>
          <t>Taiwan</t>
        </is>
      </c>
      <c r="E310" t="inlineStr">
        <is>
          <t>Asia</t>
        </is>
      </c>
      <c r="F310" t="inlineStr">
        <is>
          <t>L</t>
        </is>
      </c>
      <c r="G310" t="inlineStr">
        <is>
          <t>FC</t>
        </is>
      </c>
      <c r="H310" t="inlineStr">
        <is>
          <t>HI</t>
        </is>
      </c>
      <c r="I310" t="inlineStr">
        <is>
          <t>B</t>
        </is>
      </c>
      <c r="J310" t="n">
        <v>7.6</v>
      </c>
      <c r="K310" t="inlineStr">
        <is>
          <t>601+</t>
        </is>
      </c>
      <c r="L310" t="n">
        <v>6.9</v>
      </c>
      <c r="M310" t="inlineStr">
        <is>
          <t>601+</t>
        </is>
      </c>
      <c r="N310" t="n">
        <v>3.6</v>
      </c>
      <c r="O310" t="inlineStr">
        <is>
          <t>701+</t>
        </is>
      </c>
      <c r="P310" t="n">
        <v>7</v>
      </c>
      <c r="Q310" t="inlineStr">
        <is>
          <t>701+</t>
        </is>
      </c>
      <c r="R310" t="n">
        <v>7.6</v>
      </c>
      <c r="S310" t="inlineStr">
        <is>
          <t>701+</t>
        </is>
      </c>
      <c r="T310" t="n">
        <v>4.2</v>
      </c>
      <c r="U310" t="inlineStr">
        <is>
          <t>701+</t>
        </is>
      </c>
      <c r="V310" t="n">
        <v>16.1</v>
      </c>
      <c r="W310" t="inlineStr">
        <is>
          <t>701+</t>
        </is>
      </c>
      <c r="X310" t="n">
        <v>27.1</v>
      </c>
      <c r="Y310" t="inlineStr">
        <is>
          <t>442</t>
        </is>
      </c>
      <c r="Z310" t="n">
        <v>4</v>
      </c>
      <c r="AA310" t="inlineStr">
        <is>
          <t>701+</t>
        </is>
      </c>
      <c r="AB310" t="inlineStr"/>
      <c r="AC310" t="inlineStr">
        <is>
          <t>1201-1400</t>
        </is>
      </c>
      <c r="AD310" t="inlineStr">
        <is>
          <t>1201-1400</t>
        </is>
      </c>
      <c r="AE310" t="inlineStr">
        <is>
          <t>TW</t>
        </is>
      </c>
      <c r="AF310" t="inlineStr">
        <is>
          <t>Taiwan</t>
        </is>
      </c>
      <c r="AG310" t="inlineStr">
        <is>
          <t>L</t>
        </is>
      </c>
      <c r="AH310" t="inlineStr">
        <is>
          <t>FC</t>
        </is>
      </c>
      <c r="AI310" t="inlineStr">
        <is>
          <t>HI</t>
        </is>
      </c>
      <c r="AJ310" t="n">
        <v>4</v>
      </c>
      <c r="AK310" t="inlineStr">
        <is>
          <t>B</t>
        </is>
      </c>
      <c r="AL310" t="n">
        <v>7.3</v>
      </c>
      <c r="AM310" t="inlineStr">
        <is>
          <t>601+</t>
        </is>
      </c>
      <c r="AN310" t="n">
        <v>7.5</v>
      </c>
      <c r="AO310" t="inlineStr">
        <is>
          <t>601+</t>
        </is>
      </c>
      <c r="AP310" t="n">
        <v>4.3</v>
      </c>
      <c r="AQ310" t="inlineStr">
        <is>
          <t>701+</t>
        </is>
      </c>
      <c r="AR310" t="n">
        <v>6.8</v>
      </c>
      <c r="AS310" t="inlineStr">
        <is>
          <t>701+</t>
        </is>
      </c>
      <c r="AT310" t="n">
        <v>7.9</v>
      </c>
      <c r="AU310" t="inlineStr">
        <is>
          <t>701+</t>
        </is>
      </c>
      <c r="AV310" t="n">
        <v>7.4</v>
      </c>
      <c r="AW310" t="inlineStr">
        <is>
          <t>701+</t>
        </is>
      </c>
      <c r="AX310" t="n">
        <v>1</v>
      </c>
      <c r="AY310" t="inlineStr">
        <is>
          <t>701+</t>
        </is>
      </c>
      <c r="AZ310" t="n">
        <v>21.8</v>
      </c>
      <c r="BA310" t="inlineStr">
        <is>
          <t>381</t>
        </is>
      </c>
      <c r="BB310" t="n">
        <v>1.5</v>
      </c>
      <c r="BC310" t="inlineStr">
        <is>
          <t>701+</t>
        </is>
      </c>
      <c r="BD310" t="inlineStr">
        <is>
          <t>-</t>
        </is>
      </c>
      <c r="BE310" t="inlineStr">
        <is>
          <t>601-800</t>
        </is>
      </c>
      <c r="BF310" t="inlineStr">
        <is>
          <t>Taiwan</t>
        </is>
      </c>
      <c r="BG310" t="n">
        <v>14.4</v>
      </c>
      <c r="BH310" t="inlineStr">
        <is>
          <t>19.1</t>
        </is>
      </c>
      <c r="BI310" t="n">
        <v>9.800000000000001</v>
      </c>
      <c r="BJ310" t="n">
        <v>18.2</v>
      </c>
      <c r="BK310" t="inlineStr">
        <is>
          <t>47.0</t>
        </is>
      </c>
      <c r="BL310" t="inlineStr">
        <is>
          <t>-</t>
        </is>
      </c>
      <c r="BM310" t="inlineStr">
        <is>
          <t>25,951</t>
        </is>
      </c>
      <c r="BN310" t="n">
        <v>22.8</v>
      </c>
      <c r="BO310" t="inlineStr">
        <is>
          <t>4%</t>
        </is>
      </c>
      <c r="BP310" t="inlineStr">
        <is>
          <t>59 : 41</t>
        </is>
      </c>
      <c r="BQ310" t="n">
        <v>2016</v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>
        <is>
          <t>QS+Times</t>
        </is>
      </c>
      <c r="CC310" t="n">
        <v>1300.5</v>
      </c>
      <c r="CD310" t="n">
        <v>1300.5</v>
      </c>
      <c r="CE310" t="n">
        <v>601</v>
      </c>
      <c r="CF310" t="n">
        <v>601</v>
      </c>
      <c r="CG310" t="n">
        <v>701</v>
      </c>
      <c r="CH310" t="n">
        <v>701</v>
      </c>
      <c r="CI310" t="n">
        <v>701</v>
      </c>
      <c r="CJ310" t="n">
        <v>701</v>
      </c>
      <c r="CK310" t="n">
        <v>701</v>
      </c>
      <c r="CL310" t="n">
        <v>442</v>
      </c>
      <c r="CM310" t="n">
        <v>701</v>
      </c>
      <c r="CN310" t="n">
        <v>1300.5</v>
      </c>
      <c r="CO310" t="n">
        <v>1300.5</v>
      </c>
      <c r="CP310" t="n">
        <v>601</v>
      </c>
      <c r="CQ310" t="n">
        <v>601</v>
      </c>
      <c r="CR310" t="n">
        <v>701</v>
      </c>
      <c r="CS310" t="n">
        <v>701</v>
      </c>
      <c r="CT310" t="n">
        <v>701</v>
      </c>
      <c r="CU310" t="n">
        <v>701</v>
      </c>
      <c r="CV310" t="n">
        <v>701</v>
      </c>
      <c r="CW310" t="n">
        <v>381</v>
      </c>
      <c r="CX310" t="n">
        <v>701</v>
      </c>
      <c r="CY310" t="n">
        <v>700.5</v>
      </c>
      <c r="CZ310" t="inlineStr"/>
      <c r="DA310" t="inlineStr"/>
      <c r="DB310" t="n">
        <v>3.589285714285708</v>
      </c>
      <c r="DC310" t="n">
        <v>10.46216618148268</v>
      </c>
      <c r="DD310" t="n">
        <v>22.8</v>
      </c>
      <c r="DE310" t="inlineStr">
        <is>
          <t>Times (raw ratio)</t>
        </is>
      </c>
      <c r="DF310" t="n">
        <v>4</v>
      </c>
      <c r="DG310" t="inlineStr">
        <is>
          <t>Times (raw %)</t>
        </is>
      </c>
      <c r="DH310" t="n">
        <v>7.449999999999999</v>
      </c>
      <c r="DI310" t="n">
        <v>7.180020811654527</v>
      </c>
    </row>
    <row r="311">
      <c r="A311" t="inlineStr">
        <is>
          <t>fudan university</t>
        </is>
      </c>
      <c r="B311" t="inlineStr">
        <is>
          <t>39</t>
        </is>
      </c>
      <c r="C311" t="inlineStr">
        <is>
          <t>50</t>
        </is>
      </c>
      <c r="D311" t="inlineStr">
        <is>
          <t>China (Mainland)</t>
        </is>
      </c>
      <c r="E311" t="inlineStr">
        <is>
          <t>Asia</t>
        </is>
      </c>
      <c r="F311" t="inlineStr">
        <is>
          <t>XL</t>
        </is>
      </c>
      <c r="G311" t="inlineStr">
        <is>
          <t>FC</t>
        </is>
      </c>
      <c r="H311" t="inlineStr">
        <is>
          <t>VH</t>
        </is>
      </c>
      <c r="I311" t="inlineStr">
        <is>
          <t>A</t>
        </is>
      </c>
      <c r="J311" t="n">
        <v>85.7</v>
      </c>
      <c r="K311" t="inlineStr">
        <is>
          <t>54</t>
        </is>
      </c>
      <c r="L311" t="n">
        <v>87.8</v>
      </c>
      <c r="M311" t="inlineStr">
        <is>
          <t>55</t>
        </is>
      </c>
      <c r="N311" t="n">
        <v>79.7</v>
      </c>
      <c r="O311" t="inlineStr">
        <is>
          <t>140</t>
        </is>
      </c>
      <c r="P311" t="n">
        <v>80.7</v>
      </c>
      <c r="Q311" t="inlineStr">
        <is>
          <t>107</t>
        </is>
      </c>
      <c r="R311" t="n">
        <v>88.40000000000001</v>
      </c>
      <c r="S311" t="inlineStr">
        <is>
          <t>201</t>
        </is>
      </c>
      <c r="T311" t="n">
        <v>35.1</v>
      </c>
      <c r="U311" t="inlineStr">
        <is>
          <t>390</t>
        </is>
      </c>
      <c r="V311" t="n">
        <v>67.2</v>
      </c>
      <c r="W311" t="inlineStr">
        <is>
          <t>519</t>
        </is>
      </c>
      <c r="X311" t="n">
        <v>64.40000000000001</v>
      </c>
      <c r="Y311" t="inlineStr">
        <is>
          <t>183</t>
        </is>
      </c>
      <c r="Z311" t="n">
        <v>82.7</v>
      </c>
      <c r="AA311" t="inlineStr">
        <is>
          <t>142</t>
        </is>
      </c>
      <c r="AB311" t="n">
        <v>80.3</v>
      </c>
      <c r="AC311" t="inlineStr">
        <is>
          <t>50</t>
        </is>
      </c>
      <c r="AD311" t="inlineStr">
        <is>
          <t>34=</t>
        </is>
      </c>
      <c r="AE311" t="inlineStr">
        <is>
          <t>CN</t>
        </is>
      </c>
      <c r="AF311" t="inlineStr">
        <is>
          <t>China (Mainland)</t>
        </is>
      </c>
      <c r="AG311" t="inlineStr">
        <is>
          <t>XL</t>
        </is>
      </c>
      <c r="AH311" t="inlineStr">
        <is>
          <t>FC</t>
        </is>
      </c>
      <c r="AI311" t="inlineStr">
        <is>
          <t>VH</t>
        </is>
      </c>
      <c r="AJ311" t="n">
        <v>4</v>
      </c>
      <c r="AK311" t="inlineStr">
        <is>
          <t>A</t>
        </is>
      </c>
      <c r="AL311" t="n">
        <v>84.7</v>
      </c>
      <c r="AM311" t="inlineStr">
        <is>
          <t>55</t>
        </is>
      </c>
      <c r="AN311" t="n">
        <v>89.8</v>
      </c>
      <c r="AO311" t="inlineStr">
        <is>
          <t>49</t>
        </is>
      </c>
      <c r="AP311" t="n">
        <v>84.5</v>
      </c>
      <c r="AQ311" t="inlineStr">
        <is>
          <t>108</t>
        </is>
      </c>
      <c r="AR311" t="n">
        <v>72.40000000000001</v>
      </c>
      <c r="AS311" t="inlineStr">
        <is>
          <t>136</t>
        </is>
      </c>
      <c r="AT311" t="n">
        <v>88.3</v>
      </c>
      <c r="AU311" t="inlineStr">
        <is>
          <t>193</t>
        </is>
      </c>
      <c r="AV311" t="n">
        <v>33</v>
      </c>
      <c r="AW311" t="inlineStr">
        <is>
          <t>393</t>
        </is>
      </c>
      <c r="AX311" t="n">
        <v>22.7</v>
      </c>
      <c r="AY311" t="inlineStr">
        <is>
          <t>522</t>
        </is>
      </c>
      <c r="AZ311" t="n">
        <v>49.6</v>
      </c>
      <c r="BA311" t="inlineStr">
        <is>
          <t>134</t>
        </is>
      </c>
      <c r="BB311" t="n">
        <v>43.8</v>
      </c>
      <c r="BC311" t="inlineStr">
        <is>
          <t>341</t>
        </is>
      </c>
      <c r="BD311" t="inlineStr">
        <is>
          <t>74.4</t>
        </is>
      </c>
      <c r="BE311" t="inlineStr">
        <is>
          <t>201-250</t>
        </is>
      </c>
      <c r="BF311" t="inlineStr">
        <is>
          <t>China</t>
        </is>
      </c>
      <c r="BG311" t="n">
        <v>44.7</v>
      </c>
      <c r="BH311" t="inlineStr">
        <is>
          <t>38.6</t>
        </is>
      </c>
      <c r="BI311" t="n">
        <v>30.4</v>
      </c>
      <c r="BJ311" t="n">
        <v>61.1</v>
      </c>
      <c r="BK311" t="inlineStr">
        <is>
          <t>28.0</t>
        </is>
      </c>
      <c r="BL311" t="inlineStr">
        <is>
          <t>-</t>
        </is>
      </c>
      <c r="BM311" t="inlineStr">
        <is>
          <t>32,175</t>
        </is>
      </c>
      <c r="BN311" t="n">
        <v>12.2</v>
      </c>
      <c r="BO311" t="inlineStr">
        <is>
          <t>11%</t>
        </is>
      </c>
      <c r="BP311" t="inlineStr">
        <is>
          <t>50 : 50</t>
        </is>
      </c>
      <c r="BQ311" t="n">
        <v>2016</v>
      </c>
      <c r="BR311" t="inlineStr">
        <is>
          <t>151-200</t>
        </is>
      </c>
      <c r="BS311" t="inlineStr">
        <is>
          <t>5-7</t>
        </is>
      </c>
      <c r="BT311" t="inlineStr"/>
      <c r="BU311" t="n">
        <v>0</v>
      </c>
      <c r="BV311" t="n">
        <v>0</v>
      </c>
      <c r="BW311" t="n">
        <v>12.2</v>
      </c>
      <c r="BX311" t="n">
        <v>13.1</v>
      </c>
      <c r="BY311" t="n">
        <v>56.1</v>
      </c>
      <c r="BZ311" t="n">
        <v>21.5</v>
      </c>
      <c r="CA311" t="n">
        <v>2015</v>
      </c>
      <c r="CB311" t="inlineStr">
        <is>
          <t>QS+Times+Shanghai</t>
        </is>
      </c>
      <c r="CC311" t="n">
        <v>39</v>
      </c>
      <c r="CD311" t="n">
        <v>50</v>
      </c>
      <c r="CE311" t="n">
        <v>54</v>
      </c>
      <c r="CF311" t="n">
        <v>55</v>
      </c>
      <c r="CG311" t="n">
        <v>140</v>
      </c>
      <c r="CH311" t="n">
        <v>107</v>
      </c>
      <c r="CI311" t="n">
        <v>201</v>
      </c>
      <c r="CJ311" t="n">
        <v>390</v>
      </c>
      <c r="CK311" t="n">
        <v>519</v>
      </c>
      <c r="CL311" t="n">
        <v>183</v>
      </c>
      <c r="CM311" t="n">
        <v>142</v>
      </c>
      <c r="CN311" t="n">
        <v>50</v>
      </c>
      <c r="CO311" t="n">
        <v>34</v>
      </c>
      <c r="CP311" t="n">
        <v>55</v>
      </c>
      <c r="CQ311" t="n">
        <v>49</v>
      </c>
      <c r="CR311" t="n">
        <v>108</v>
      </c>
      <c r="CS311" t="n">
        <v>136</v>
      </c>
      <c r="CT311" t="n">
        <v>193</v>
      </c>
      <c r="CU311" t="n">
        <v>393</v>
      </c>
      <c r="CV311" t="n">
        <v>522</v>
      </c>
      <c r="CW311" t="n">
        <v>134</v>
      </c>
      <c r="CX311" t="n">
        <v>341</v>
      </c>
      <c r="CY311" t="n">
        <v>225.5</v>
      </c>
      <c r="CZ311" t="n">
        <v>175.5</v>
      </c>
      <c r="DA311" t="n">
        <v>6</v>
      </c>
      <c r="DB311" t="n">
        <v>75.62727041041174</v>
      </c>
      <c r="DC311" t="n">
        <v>46.95729790693802</v>
      </c>
      <c r="DD311" t="n">
        <v>12.2</v>
      </c>
      <c r="DE311" t="inlineStr">
        <is>
          <t>Times (raw ratio)</t>
        </is>
      </c>
      <c r="DF311" t="n">
        <v>11</v>
      </c>
      <c r="DG311" t="inlineStr">
        <is>
          <t>Times (raw %)</t>
        </is>
      </c>
      <c r="DH311" t="n">
        <v>85.2</v>
      </c>
      <c r="DI311" t="n">
        <v>18.69179183406354</v>
      </c>
    </row>
    <row r="312">
      <c r="A312" t="inlineStr">
        <is>
          <t>fundación ceu san pablo</t>
        </is>
      </c>
      <c r="B312" t="inlineStr">
        <is>
          <t>1201-1400</t>
        </is>
      </c>
      <c r="C312" t="inlineStr">
        <is>
          <t>1001-1200</t>
        </is>
      </c>
      <c r="D312" t="inlineStr">
        <is>
          <t>Spain</t>
        </is>
      </c>
      <c r="E312" t="inlineStr">
        <is>
          <t>Europe</t>
        </is>
      </c>
      <c r="F312" t="inlineStr">
        <is>
          <t>L</t>
        </is>
      </c>
      <c r="G312" t="inlineStr">
        <is>
          <t>CO</t>
        </is>
      </c>
      <c r="H312" t="inlineStr">
        <is>
          <t>HI</t>
        </is>
      </c>
      <c r="I312" t="inlineStr">
        <is>
          <t>Not Reported</t>
        </is>
      </c>
      <c r="J312" t="n">
        <v>4.4</v>
      </c>
      <c r="K312" t="inlineStr">
        <is>
          <t>601+</t>
        </is>
      </c>
      <c r="L312" t="n">
        <v>9.4</v>
      </c>
      <c r="M312" t="inlineStr">
        <is>
          <t>601+</t>
        </is>
      </c>
      <c r="N312" t="n">
        <v>15.7</v>
      </c>
      <c r="O312" t="inlineStr">
        <is>
          <t>701+</t>
        </is>
      </c>
      <c r="P312" t="n">
        <v>2.3</v>
      </c>
      <c r="Q312" t="inlineStr">
        <is>
          <t>701+</t>
        </is>
      </c>
      <c r="R312" t="n">
        <v>3.8</v>
      </c>
      <c r="S312" t="inlineStr">
        <is>
          <t>701+</t>
        </is>
      </c>
      <c r="T312" t="n">
        <v>47.5</v>
      </c>
      <c r="U312" t="inlineStr">
        <is>
          <t>308</t>
        </is>
      </c>
      <c r="V312" t="n">
        <v>15.3</v>
      </c>
      <c r="W312" t="inlineStr">
        <is>
          <t>701+</t>
        </is>
      </c>
      <c r="X312" t="n">
        <v>10.5</v>
      </c>
      <c r="Y312" t="inlineStr">
        <is>
          <t>701+</t>
        </is>
      </c>
      <c r="Z312" t="n">
        <v>1</v>
      </c>
      <c r="AA312" t="inlineStr">
        <is>
          <t>701+</t>
        </is>
      </c>
      <c r="AB312" t="inlineStr"/>
      <c r="AC312" t="inlineStr"/>
      <c r="AD312" t="inlineStr"/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/>
      <c r="AJ312" t="inlineStr"/>
      <c r="AK312" t="inlineStr">
        <is>
          <t>Not Reported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>
        <is>
          <t>Not Reported</t>
        </is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>
        <is>
          <t>QS</t>
        </is>
      </c>
      <c r="CC312" t="n">
        <v>1300.5</v>
      </c>
      <c r="CD312" t="n">
        <v>1100.5</v>
      </c>
      <c r="CE312" t="n">
        <v>601</v>
      </c>
      <c r="CF312" t="n">
        <v>601</v>
      </c>
      <c r="CG312" t="n">
        <v>701</v>
      </c>
      <c r="CH312" t="n">
        <v>701</v>
      </c>
      <c r="CI312" t="n">
        <v>701</v>
      </c>
      <c r="CJ312" t="n">
        <v>308</v>
      </c>
      <c r="CK312" t="n">
        <v>701</v>
      </c>
      <c r="CL312" t="n">
        <v>701</v>
      </c>
      <c r="CM312" t="n">
        <v>701</v>
      </c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n">
        <v>7.178571428571416</v>
      </c>
      <c r="DC312" t="n">
        <v>2.3</v>
      </c>
      <c r="DD312" t="inlineStr"/>
      <c r="DE312" t="inlineStr">
        <is>
          <t>QS (score, not ratio)</t>
        </is>
      </c>
      <c r="DF312" t="inlineStr"/>
      <c r="DG312" t="inlineStr">
        <is>
          <t>QS (score, not %)</t>
        </is>
      </c>
      <c r="DH312" t="n">
        <v>4.4</v>
      </c>
      <c r="DI312" t="inlineStr"/>
    </row>
    <row r="313">
      <c r="A313" t="inlineStr">
        <is>
          <t>fundación universidad de bogotá-jorge tadeo lozano</t>
        </is>
      </c>
      <c r="B313" t="inlineStr">
        <is>
          <t>1401+</t>
        </is>
      </c>
      <c r="C313" t="inlineStr">
        <is>
          <t>1201-1400</t>
        </is>
      </c>
      <c r="D313" t="inlineStr">
        <is>
          <t>Colombia</t>
        </is>
      </c>
      <c r="E313" t="inlineStr">
        <is>
          <t>Americas</t>
        </is>
      </c>
      <c r="F313" t="inlineStr">
        <is>
          <t>M</t>
        </is>
      </c>
      <c r="G313" t="inlineStr">
        <is>
          <t>CO</t>
        </is>
      </c>
      <c r="H313" t="inlineStr">
        <is>
          <t>MD</t>
        </is>
      </c>
      <c r="I313" t="inlineStr">
        <is>
          <t>C</t>
        </is>
      </c>
      <c r="J313" t="n">
        <v>5.2</v>
      </c>
      <c r="K313" t="inlineStr">
        <is>
          <t>601+</t>
        </is>
      </c>
      <c r="L313" t="n">
        <v>3.3</v>
      </c>
      <c r="M313" t="inlineStr">
        <is>
          <t>601+</t>
        </is>
      </c>
      <c r="N313" t="n">
        <v>10.2</v>
      </c>
      <c r="O313" t="inlineStr">
        <is>
          <t>701+</t>
        </is>
      </c>
      <c r="P313" t="n">
        <v>1.7</v>
      </c>
      <c r="Q313" t="inlineStr">
        <is>
          <t>701+</t>
        </is>
      </c>
      <c r="R313" t="n">
        <v>3.2</v>
      </c>
      <c r="S313" t="inlineStr">
        <is>
          <t>701+</t>
        </is>
      </c>
      <c r="T313" t="n">
        <v>1.2</v>
      </c>
      <c r="U313" t="inlineStr">
        <is>
          <t>701+</t>
        </is>
      </c>
      <c r="V313" t="n">
        <v>5.9</v>
      </c>
      <c r="W313" t="inlineStr">
        <is>
          <t>701+</t>
        </is>
      </c>
      <c r="X313" t="n">
        <v>12.1</v>
      </c>
      <c r="Y313" t="inlineStr">
        <is>
          <t>701+</t>
        </is>
      </c>
      <c r="Z313" t="n">
        <v>1</v>
      </c>
      <c r="AA313" t="inlineStr">
        <is>
          <t>701+</t>
        </is>
      </c>
      <c r="AB313" t="inlineStr"/>
      <c r="AC313" t="inlineStr"/>
      <c r="AD313" t="inlineStr"/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/>
      <c r="AJ313" t="inlineStr"/>
      <c r="AK313" t="inlineStr">
        <is>
          <t>Not Reported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>
        <is>
          <t>Not Reported</t>
        </is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>
        <is>
          <t>QS</t>
        </is>
      </c>
      <c r="CC313" t="n">
        <v>1401</v>
      </c>
      <c r="CD313" t="n">
        <v>1300.5</v>
      </c>
      <c r="CE313" t="n">
        <v>601</v>
      </c>
      <c r="CF313" t="n">
        <v>601</v>
      </c>
      <c r="CG313" t="n">
        <v>701</v>
      </c>
      <c r="CH313" t="n">
        <v>701</v>
      </c>
      <c r="CI313" t="n">
        <v>701</v>
      </c>
      <c r="CJ313" t="n">
        <v>701</v>
      </c>
      <c r="CK313" t="n">
        <v>701</v>
      </c>
      <c r="CL313" t="n">
        <v>701</v>
      </c>
      <c r="CM313" t="n">
        <v>701</v>
      </c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n">
        <v>0</v>
      </c>
      <c r="DC313" t="n">
        <v>1.7</v>
      </c>
      <c r="DD313" t="inlineStr"/>
      <c r="DE313" t="inlineStr">
        <is>
          <t>QS (score, not ratio)</t>
        </is>
      </c>
      <c r="DF313" t="inlineStr"/>
      <c r="DG313" t="inlineStr">
        <is>
          <t>QS (score, not %)</t>
        </is>
      </c>
      <c r="DH313" t="n">
        <v>5.2</v>
      </c>
      <c r="DI313" t="inlineStr"/>
    </row>
    <row r="314">
      <c r="A314" t="inlineStr">
        <is>
          <t>future university in egypt</t>
        </is>
      </c>
      <c r="B314" t="inlineStr">
        <is>
          <t>901-950</t>
        </is>
      </c>
      <c r="C314" t="inlineStr">
        <is>
          <t>1001-1200</t>
        </is>
      </c>
      <c r="D314" t="inlineStr">
        <is>
          <t>Egypt</t>
        </is>
      </c>
      <c r="E314" t="inlineStr">
        <is>
          <t>Africa</t>
        </is>
      </c>
      <c r="F314" t="inlineStr">
        <is>
          <t>M</t>
        </is>
      </c>
      <c r="G314" t="inlineStr">
        <is>
          <t>FO</t>
        </is>
      </c>
      <c r="H314" t="inlineStr">
        <is>
          <t>VH</t>
        </is>
      </c>
      <c r="I314" t="inlineStr">
        <is>
          <t>B</t>
        </is>
      </c>
      <c r="J314" t="n">
        <v>4.8</v>
      </c>
      <c r="K314" t="inlineStr">
        <is>
          <t>601+</t>
        </is>
      </c>
      <c r="L314" t="n">
        <v>34.7</v>
      </c>
      <c r="M314" t="inlineStr">
        <is>
          <t>272</t>
        </is>
      </c>
      <c r="N314" t="n">
        <v>34.9</v>
      </c>
      <c r="O314" t="inlineStr">
        <is>
          <t>453</t>
        </is>
      </c>
      <c r="P314" t="n">
        <v>2</v>
      </c>
      <c r="Q314" t="inlineStr">
        <is>
          <t>701+</t>
        </is>
      </c>
      <c r="R314" t="n">
        <v>11.7</v>
      </c>
      <c r="S314" t="inlineStr">
        <is>
          <t>701+</t>
        </is>
      </c>
      <c r="T314" t="n">
        <v>21.7</v>
      </c>
      <c r="U314" t="inlineStr">
        <is>
          <t>519</t>
        </is>
      </c>
      <c r="V314" t="n">
        <v>40</v>
      </c>
      <c r="W314" t="inlineStr">
        <is>
          <t>701+</t>
        </is>
      </c>
      <c r="X314" t="n">
        <v>2.9</v>
      </c>
      <c r="Y314" t="inlineStr">
        <is>
          <t>701+</t>
        </is>
      </c>
      <c r="Z314" t="n">
        <v>1.1</v>
      </c>
      <c r="AA314" t="inlineStr">
        <is>
          <t>701+</t>
        </is>
      </c>
      <c r="AB314" t="inlineStr"/>
      <c r="AC314" t="inlineStr">
        <is>
          <t>1001-1200</t>
        </is>
      </c>
      <c r="AD314" t="inlineStr">
        <is>
          <t>1001-1200</t>
        </is>
      </c>
      <c r="AE314" t="inlineStr">
        <is>
          <t>EG</t>
        </is>
      </c>
      <c r="AF314" t="inlineStr">
        <is>
          <t>Egypt</t>
        </is>
      </c>
      <c r="AG314" t="inlineStr">
        <is>
          <t>M</t>
        </is>
      </c>
      <c r="AH314" t="inlineStr">
        <is>
          <t>FO</t>
        </is>
      </c>
      <c r="AI314" t="inlineStr">
        <is>
          <t>HI</t>
        </is>
      </c>
      <c r="AJ314" t="n">
        <v>2</v>
      </c>
      <c r="AK314" t="inlineStr">
        <is>
          <t>B</t>
        </is>
      </c>
      <c r="AL314" t="n">
        <v>4.5</v>
      </c>
      <c r="AM314" t="inlineStr">
        <is>
          <t>601+</t>
        </is>
      </c>
      <c r="AN314" t="n">
        <v>27.8</v>
      </c>
      <c r="AO314" t="inlineStr">
        <is>
          <t>349</t>
        </is>
      </c>
      <c r="AP314" t="n">
        <v>31.4</v>
      </c>
      <c r="AQ314" t="inlineStr">
        <is>
          <t>503</t>
        </is>
      </c>
      <c r="AR314" t="n">
        <v>1.8</v>
      </c>
      <c r="AS314" t="inlineStr">
        <is>
          <t>701+</t>
        </is>
      </c>
      <c r="AT314" t="n">
        <v>6.9</v>
      </c>
      <c r="AU314" t="inlineStr">
        <is>
          <t>701+</t>
        </is>
      </c>
      <c r="AV314" t="n">
        <v>14.7</v>
      </c>
      <c r="AW314" t="inlineStr">
        <is>
          <t>627</t>
        </is>
      </c>
      <c r="AX314" t="n">
        <v>1</v>
      </c>
      <c r="AY314" t="inlineStr">
        <is>
          <t>701+</t>
        </is>
      </c>
      <c r="AZ314" t="n">
        <v>8.800000000000001</v>
      </c>
      <c r="BA314" t="inlineStr">
        <is>
          <t>701+</t>
        </is>
      </c>
      <c r="BB314" t="n">
        <v>1.6</v>
      </c>
      <c r="BC314" t="inlineStr">
        <is>
          <t>701+</t>
        </is>
      </c>
      <c r="BD314" t="inlineStr">
        <is>
          <t>-</t>
        </is>
      </c>
      <c r="BE314" t="inlineStr"/>
      <c r="BF314" t="inlineStr">
        <is>
          <t>Not Reported</t>
        </is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>
        <is>
          <t>QS</t>
        </is>
      </c>
      <c r="CC314" t="n">
        <v>925.5</v>
      </c>
      <c r="CD314" t="n">
        <v>1100.5</v>
      </c>
      <c r="CE314" t="n">
        <v>601</v>
      </c>
      <c r="CF314" t="n">
        <v>272</v>
      </c>
      <c r="CG314" t="n">
        <v>453</v>
      </c>
      <c r="CH314" t="n">
        <v>701</v>
      </c>
      <c r="CI314" t="n">
        <v>701</v>
      </c>
      <c r="CJ314" t="n">
        <v>519</v>
      </c>
      <c r="CK314" t="n">
        <v>701</v>
      </c>
      <c r="CL314" t="n">
        <v>701</v>
      </c>
      <c r="CM314" t="n">
        <v>701</v>
      </c>
      <c r="CN314" t="n">
        <v>1100.5</v>
      </c>
      <c r="CO314" t="n">
        <v>1100.5</v>
      </c>
      <c r="CP314" t="n">
        <v>601</v>
      </c>
      <c r="CQ314" t="n">
        <v>349</v>
      </c>
      <c r="CR314" t="n">
        <v>503</v>
      </c>
      <c r="CS314" t="n">
        <v>701</v>
      </c>
      <c r="CT314" t="n">
        <v>701</v>
      </c>
      <c r="CU314" t="n">
        <v>627</v>
      </c>
      <c r="CV314" t="n">
        <v>701</v>
      </c>
      <c r="CW314" t="n">
        <v>701</v>
      </c>
      <c r="CX314" t="n">
        <v>701</v>
      </c>
      <c r="CY314" t="inlineStr"/>
      <c r="CZ314" t="inlineStr"/>
      <c r="DA314" t="inlineStr"/>
      <c r="DB314" t="n">
        <v>33.96428571428571</v>
      </c>
      <c r="DC314" t="n">
        <v>2</v>
      </c>
      <c r="DD314" t="inlineStr"/>
      <c r="DE314" t="inlineStr">
        <is>
          <t>QS (score, not ratio)</t>
        </is>
      </c>
      <c r="DF314" t="inlineStr"/>
      <c r="DG314" t="inlineStr">
        <is>
          <t>QS (score, not %)</t>
        </is>
      </c>
      <c r="DH314" t="n">
        <v>4.65</v>
      </c>
      <c r="DI314" t="inlineStr"/>
    </row>
    <row r="315">
      <c r="A315" t="inlineStr">
        <is>
          <t>gadjah mada university</t>
        </is>
      </c>
      <c r="B315" t="inlineStr">
        <is>
          <t>239</t>
        </is>
      </c>
      <c r="C315" t="inlineStr">
        <is>
          <t>263</t>
        </is>
      </c>
      <c r="D315" t="inlineStr">
        <is>
          <t>Indonesia</t>
        </is>
      </c>
      <c r="E315" t="inlineStr">
        <is>
          <t>Asia</t>
        </is>
      </c>
      <c r="F315" t="inlineStr">
        <is>
          <t>XL</t>
        </is>
      </c>
      <c r="G315" t="inlineStr">
        <is>
          <t>FC</t>
        </is>
      </c>
      <c r="H315" t="inlineStr">
        <is>
          <t>VH</t>
        </is>
      </c>
      <c r="I315" t="inlineStr">
        <is>
          <t>A</t>
        </is>
      </c>
      <c r="J315" t="n">
        <v>54.4</v>
      </c>
      <c r="K315" t="inlineStr">
        <is>
          <t>145</t>
        </is>
      </c>
      <c r="L315" t="n">
        <v>73.5</v>
      </c>
      <c r="M315" t="inlineStr">
        <is>
          <t>91</t>
        </is>
      </c>
      <c r="N315" t="n">
        <v>57.6</v>
      </c>
      <c r="O315" t="inlineStr">
        <is>
          <t>255</t>
        </is>
      </c>
      <c r="P315" t="n">
        <v>1.7</v>
      </c>
      <c r="Q315" t="inlineStr">
        <is>
          <t>701+</t>
        </is>
      </c>
      <c r="R315" t="n">
        <v>40.3</v>
      </c>
      <c r="S315" t="inlineStr">
        <is>
          <t>417</t>
        </is>
      </c>
      <c r="T315" t="n">
        <v>4.1</v>
      </c>
      <c r="U315" t="inlineStr">
        <is>
          <t>701+</t>
        </is>
      </c>
      <c r="V315" t="n">
        <v>38.1</v>
      </c>
      <c r="W315" t="inlineStr">
        <is>
          <t>701+</t>
        </is>
      </c>
      <c r="X315" t="n">
        <v>69</v>
      </c>
      <c r="Y315" t="inlineStr">
        <is>
          <t>167</t>
        </is>
      </c>
      <c r="Z315" t="n">
        <v>26.8</v>
      </c>
      <c r="AA315" t="inlineStr">
        <is>
          <t>473=</t>
        </is>
      </c>
      <c r="AB315" t="n">
        <v>41.8</v>
      </c>
      <c r="AC315" t="inlineStr">
        <is>
          <t>263</t>
        </is>
      </c>
      <c r="AD315" t="inlineStr">
        <is>
          <t>231</t>
        </is>
      </c>
      <c r="AE315" t="inlineStr">
        <is>
          <t>ID</t>
        </is>
      </c>
      <c r="AF315" t="inlineStr">
        <is>
          <t>Indonesia</t>
        </is>
      </c>
      <c r="AG315" t="inlineStr">
        <is>
          <t>XL</t>
        </is>
      </c>
      <c r="AH315" t="inlineStr">
        <is>
          <t>FC</t>
        </is>
      </c>
      <c r="AI315" t="inlineStr">
        <is>
          <t>HI</t>
        </is>
      </c>
      <c r="AJ315" t="n">
        <v>4</v>
      </c>
      <c r="AK315" t="inlineStr">
        <is>
          <t>A</t>
        </is>
      </c>
      <c r="AL315" t="n">
        <v>51.7</v>
      </c>
      <c r="AM315" t="inlineStr">
        <is>
          <t>152</t>
        </is>
      </c>
      <c r="AN315" t="n">
        <v>66.5</v>
      </c>
      <c r="AO315" t="inlineStr">
        <is>
          <t>118</t>
        </is>
      </c>
      <c r="AP315" t="n">
        <v>54.4</v>
      </c>
      <c r="AQ315" t="inlineStr">
        <is>
          <t>282</t>
        </is>
      </c>
      <c r="AR315" t="n">
        <v>1.7</v>
      </c>
      <c r="AS315" t="inlineStr">
        <is>
          <t>701+</t>
        </is>
      </c>
      <c r="AT315" t="n">
        <v>38.5</v>
      </c>
      <c r="AU315" t="inlineStr">
        <is>
          <t>419</t>
        </is>
      </c>
      <c r="AV315" t="n">
        <v>1.6</v>
      </c>
      <c r="AW315" t="inlineStr">
        <is>
          <t>701+</t>
        </is>
      </c>
      <c r="AX315" t="n">
        <v>2.1</v>
      </c>
      <c r="AY315" t="inlineStr">
        <is>
          <t>701+</t>
        </is>
      </c>
      <c r="AZ315" t="n">
        <v>42.6</v>
      </c>
      <c r="BA315" t="inlineStr">
        <is>
          <t>169</t>
        </is>
      </c>
      <c r="BB315" t="n">
        <v>47.2</v>
      </c>
      <c r="BC315" t="inlineStr">
        <is>
          <t>323=</t>
        </is>
      </c>
      <c r="BD315" t="inlineStr">
        <is>
          <t>38.0</t>
        </is>
      </c>
      <c r="BE315" t="inlineStr"/>
      <c r="BF315" t="inlineStr">
        <is>
          <t>Not Reported</t>
        </is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>
        <is>
          <t>QS</t>
        </is>
      </c>
      <c r="CC315" t="n">
        <v>239</v>
      </c>
      <c r="CD315" t="n">
        <v>263</v>
      </c>
      <c r="CE315" t="n">
        <v>145</v>
      </c>
      <c r="CF315" t="n">
        <v>91</v>
      </c>
      <c r="CG315" t="n">
        <v>255</v>
      </c>
      <c r="CH315" t="n">
        <v>701</v>
      </c>
      <c r="CI315" t="n">
        <v>417</v>
      </c>
      <c r="CJ315" t="n">
        <v>701</v>
      </c>
      <c r="CK315" t="n">
        <v>701</v>
      </c>
      <c r="CL315" t="n">
        <v>167</v>
      </c>
      <c r="CM315" t="n">
        <v>473</v>
      </c>
      <c r="CN315" t="n">
        <v>263</v>
      </c>
      <c r="CO315" t="n">
        <v>231</v>
      </c>
      <c r="CP315" t="n">
        <v>152</v>
      </c>
      <c r="CQ315" t="n">
        <v>118</v>
      </c>
      <c r="CR315" t="n">
        <v>282</v>
      </c>
      <c r="CS315" t="n">
        <v>701</v>
      </c>
      <c r="CT315" t="n">
        <v>419</v>
      </c>
      <c r="CU315" t="n">
        <v>701</v>
      </c>
      <c r="CV315" t="n">
        <v>701</v>
      </c>
      <c r="CW315" t="n">
        <v>169</v>
      </c>
      <c r="CX315" t="n">
        <v>323</v>
      </c>
      <c r="CY315" t="inlineStr"/>
      <c r="CZ315" t="inlineStr"/>
      <c r="DA315" t="inlineStr"/>
      <c r="DB315" t="n">
        <v>83</v>
      </c>
      <c r="DC315" t="n">
        <v>1.7</v>
      </c>
      <c r="DD315" t="inlineStr"/>
      <c r="DE315" t="inlineStr">
        <is>
          <t>QS (score, not ratio)</t>
        </is>
      </c>
      <c r="DF315" t="inlineStr"/>
      <c r="DG315" t="inlineStr">
        <is>
          <t>QS (score, not %)</t>
        </is>
      </c>
      <c r="DH315" t="n">
        <v>53.05</v>
      </c>
      <c r="DI315" t="inlineStr"/>
    </row>
    <row r="316">
      <c r="A316" t="inlineStr">
        <is>
          <t>gazi üniversitesi</t>
        </is>
      </c>
      <c r="B316" t="inlineStr">
        <is>
          <t>901-950</t>
        </is>
      </c>
      <c r="C316" t="inlineStr">
        <is>
          <t>1001-1200</t>
        </is>
      </c>
      <c r="D316" t="inlineStr">
        <is>
          <t>Turkey</t>
        </is>
      </c>
      <c r="E316" t="inlineStr">
        <is>
          <t>Asia</t>
        </is>
      </c>
      <c r="F316" t="inlineStr">
        <is>
          <t>XL</t>
        </is>
      </c>
      <c r="G316" t="inlineStr">
        <is>
          <t>FC</t>
        </is>
      </c>
      <c r="H316" t="inlineStr">
        <is>
          <t>HI</t>
        </is>
      </c>
      <c r="I316" t="inlineStr">
        <is>
          <t>A</t>
        </is>
      </c>
      <c r="J316" t="n">
        <v>18.6</v>
      </c>
      <c r="K316" t="inlineStr">
        <is>
          <t>483</t>
        </is>
      </c>
      <c r="L316" t="n">
        <v>15.3</v>
      </c>
      <c r="M316" t="inlineStr">
        <is>
          <t>551</t>
        </is>
      </c>
      <c r="N316" t="n">
        <v>6</v>
      </c>
      <c r="O316" t="inlineStr">
        <is>
          <t>701+</t>
        </is>
      </c>
      <c r="P316" t="n">
        <v>4.4</v>
      </c>
      <c r="Q316" t="inlineStr">
        <is>
          <t>701+</t>
        </is>
      </c>
      <c r="R316" t="n">
        <v>1</v>
      </c>
      <c r="S316" t="inlineStr">
        <is>
          <t>701+</t>
        </is>
      </c>
      <c r="T316" t="n">
        <v>3.3</v>
      </c>
      <c r="U316" t="inlineStr">
        <is>
          <t>701+</t>
        </is>
      </c>
      <c r="V316" t="n">
        <v>56</v>
      </c>
      <c r="W316" t="inlineStr">
        <is>
          <t>679</t>
        </is>
      </c>
      <c r="X316" t="n">
        <v>18.2</v>
      </c>
      <c r="Y316" t="inlineStr">
        <is>
          <t>597</t>
        </is>
      </c>
      <c r="Z316" t="n">
        <v>20.1</v>
      </c>
      <c r="AA316" t="inlineStr">
        <is>
          <t>530=</t>
        </is>
      </c>
      <c r="AB316" t="inlineStr"/>
      <c r="AC316" t="inlineStr"/>
      <c r="AD316" t="inlineStr"/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/>
      <c r="AJ316" t="inlineStr"/>
      <c r="AK316" t="inlineStr">
        <is>
          <t>Not Reported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>
        <is>
          <t>Not Reported</t>
        </is>
      </c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>
        <is>
          <t>QS</t>
        </is>
      </c>
      <c r="CC316" t="n">
        <v>925.5</v>
      </c>
      <c r="CD316" t="n">
        <v>1100.5</v>
      </c>
      <c r="CE316" t="n">
        <v>483</v>
      </c>
      <c r="CF316" t="n">
        <v>551</v>
      </c>
      <c r="CG316" t="n">
        <v>701</v>
      </c>
      <c r="CH316" t="n">
        <v>701</v>
      </c>
      <c r="CI316" t="n">
        <v>701</v>
      </c>
      <c r="CJ316" t="n">
        <v>701</v>
      </c>
      <c r="CK316" t="n">
        <v>679</v>
      </c>
      <c r="CL316" t="n">
        <v>597</v>
      </c>
      <c r="CM316" t="n">
        <v>530</v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n">
        <v>33.96428571428571</v>
      </c>
      <c r="DC316" t="n">
        <v>4.4</v>
      </c>
      <c r="DD316" t="inlineStr"/>
      <c r="DE316" t="inlineStr">
        <is>
          <t>QS (score, not ratio)</t>
        </is>
      </c>
      <c r="DF316" t="inlineStr"/>
      <c r="DG316" t="inlineStr">
        <is>
          <t>QS (score, not %)</t>
        </is>
      </c>
      <c r="DH316" t="n">
        <v>18.6</v>
      </c>
      <c r="DI316" t="inlineStr"/>
    </row>
    <row r="317">
      <c r="A317" t="inlineStr">
        <is>
          <t>gdansk university of technology</t>
        </is>
      </c>
      <c r="B317" t="inlineStr">
        <is>
          <t>801-850</t>
        </is>
      </c>
      <c r="C317" t="inlineStr">
        <is>
          <t>851-900</t>
        </is>
      </c>
      <c r="D317" t="inlineStr">
        <is>
          <t>Poland</t>
        </is>
      </c>
      <c r="E317" t="inlineStr">
        <is>
          <t>Europe</t>
        </is>
      </c>
      <c r="F317" t="inlineStr">
        <is>
          <t>L</t>
        </is>
      </c>
      <c r="G317" t="inlineStr">
        <is>
          <t>FO</t>
        </is>
      </c>
      <c r="H317" t="inlineStr">
        <is>
          <t>VH</t>
        </is>
      </c>
      <c r="I317" t="inlineStr">
        <is>
          <t>A</t>
        </is>
      </c>
      <c r="J317" t="n">
        <v>9.4</v>
      </c>
      <c r="K317" t="inlineStr">
        <is>
          <t>601+</t>
        </is>
      </c>
      <c r="L317" t="n">
        <v>15.2</v>
      </c>
      <c r="M317" t="inlineStr">
        <is>
          <t>553</t>
        </is>
      </c>
      <c r="N317" t="n">
        <v>29.6</v>
      </c>
      <c r="O317" t="inlineStr">
        <is>
          <t>527</t>
        </is>
      </c>
      <c r="P317" t="n">
        <v>12.7</v>
      </c>
      <c r="Q317" t="inlineStr">
        <is>
          <t>676</t>
        </is>
      </c>
      <c r="R317" t="n">
        <v>5.3</v>
      </c>
      <c r="S317" t="inlineStr">
        <is>
          <t>701+</t>
        </is>
      </c>
      <c r="T317" t="n">
        <v>4</v>
      </c>
      <c r="U317" t="inlineStr">
        <is>
          <t>701+</t>
        </is>
      </c>
      <c r="V317" t="n">
        <v>65.8</v>
      </c>
      <c r="W317" t="inlineStr">
        <is>
          <t>546</t>
        </is>
      </c>
      <c r="X317" t="n">
        <v>3.2</v>
      </c>
      <c r="Y317" t="inlineStr">
        <is>
          <t>701+</t>
        </is>
      </c>
      <c r="Z317" t="n">
        <v>33.3</v>
      </c>
      <c r="AA317" t="inlineStr">
        <is>
          <t>418=</t>
        </is>
      </c>
      <c r="AB317" t="inlineStr"/>
      <c r="AC317" t="inlineStr"/>
      <c r="AD317" t="inlineStr"/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/>
      <c r="AJ317" t="inlineStr"/>
      <c r="AK317" t="inlineStr">
        <is>
          <t>Not Reported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>
        <is>
          <t>Not Reported</t>
        </is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>
        <is>
          <t>QS</t>
        </is>
      </c>
      <c r="CC317" t="n">
        <v>825.5</v>
      </c>
      <c r="CD317" t="n">
        <v>875.5</v>
      </c>
      <c r="CE317" t="n">
        <v>601</v>
      </c>
      <c r="CF317" t="n">
        <v>553</v>
      </c>
      <c r="CG317" t="n">
        <v>527</v>
      </c>
      <c r="CH317" t="n">
        <v>676</v>
      </c>
      <c r="CI317" t="n">
        <v>701</v>
      </c>
      <c r="CJ317" t="n">
        <v>701</v>
      </c>
      <c r="CK317" t="n">
        <v>546</v>
      </c>
      <c r="CL317" t="n">
        <v>701</v>
      </c>
      <c r="CM317" t="n">
        <v>418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n">
        <v>41.10714285714285</v>
      </c>
      <c r="DC317" t="n">
        <v>12.7</v>
      </c>
      <c r="DD317" t="inlineStr"/>
      <c r="DE317" t="inlineStr">
        <is>
          <t>QS (score, not ratio)</t>
        </is>
      </c>
      <c r="DF317" t="inlineStr"/>
      <c r="DG317" t="inlineStr">
        <is>
          <t>QS (score, not %)</t>
        </is>
      </c>
      <c r="DH317" t="n">
        <v>9.4</v>
      </c>
      <c r="DI317" t="inlineStr"/>
    </row>
    <row r="318">
      <c r="A318" t="inlineStr">
        <is>
          <t>gdańsk university of technology</t>
        </is>
      </c>
      <c r="B318" t="inlineStr"/>
      <c r="C318" t="inlineStr"/>
      <c r="D318" t="inlineStr">
        <is>
          <t>Not Reported</t>
        </is>
      </c>
      <c r="E318" t="inlineStr">
        <is>
          <t>Not Reported</t>
        </is>
      </c>
      <c r="F318" t="inlineStr">
        <is>
          <t>Not Reported</t>
        </is>
      </c>
      <c r="G318" t="inlineStr">
        <is>
          <t>Not Reported</t>
        </is>
      </c>
      <c r="H318" t="inlineStr"/>
      <c r="I318" t="inlineStr">
        <is>
          <t>Not Reported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/>
      <c r="AJ318" t="inlineStr"/>
      <c r="AK318" t="inlineStr">
        <is>
          <t>Not Reported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>
        <is>
          <t>601-800</t>
        </is>
      </c>
      <c r="BF318" t="inlineStr">
        <is>
          <t>Poland</t>
        </is>
      </c>
      <c r="BG318" t="n">
        <v>15.5</v>
      </c>
      <c r="BH318" t="inlineStr">
        <is>
          <t>16.1</t>
        </is>
      </c>
      <c r="BI318" t="n">
        <v>9.5</v>
      </c>
      <c r="BJ318" t="n">
        <v>15.2</v>
      </c>
      <c r="BK318" t="inlineStr">
        <is>
          <t>36.8</t>
        </is>
      </c>
      <c r="BL318" t="inlineStr">
        <is>
          <t>-</t>
        </is>
      </c>
      <c r="BM318" t="inlineStr">
        <is>
          <t>25,217</t>
        </is>
      </c>
      <c r="BN318" t="n">
        <v>23.3</v>
      </c>
      <c r="BO318" t="inlineStr">
        <is>
          <t>1%</t>
        </is>
      </c>
      <c r="BP318" t="inlineStr">
        <is>
          <t>39 : 61</t>
        </is>
      </c>
      <c r="BQ318" t="n">
        <v>2016</v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>
        <is>
          <t>Times</t>
        </is>
      </c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n">
        <v>700.5</v>
      </c>
      <c r="CZ318" t="inlineStr"/>
      <c r="DA318" t="inlineStr"/>
      <c r="DB318" t="n">
        <v>0</v>
      </c>
      <c r="DC318" t="n">
        <v>10.51894323979323</v>
      </c>
      <c r="DD318" t="n">
        <v>23.3</v>
      </c>
      <c r="DE318" t="inlineStr">
        <is>
          <t>Times (raw ratio)</t>
        </is>
      </c>
      <c r="DF318" t="n">
        <v>1</v>
      </c>
      <c r="DG318" t="inlineStr">
        <is>
          <t>Times (raw %)</t>
        </is>
      </c>
      <c r="DH318" t="inlineStr"/>
      <c r="DI318" t="n">
        <v>6.867845993756504</v>
      </c>
    </row>
    <row r="319">
      <c r="A319" t="inlineStr">
        <is>
          <t>gebze technical university (gtu)</t>
        </is>
      </c>
      <c r="B319" t="inlineStr">
        <is>
          <t>1001-1200</t>
        </is>
      </c>
      <c r="C319" t="inlineStr">
        <is>
          <t>1201-1400</t>
        </is>
      </c>
      <c r="D319" t="inlineStr">
        <is>
          <t>Turkey</t>
        </is>
      </c>
      <c r="E319" t="inlineStr">
        <is>
          <t>Asia</t>
        </is>
      </c>
      <c r="F319" t="inlineStr">
        <is>
          <t>M</t>
        </is>
      </c>
      <c r="G319" t="inlineStr">
        <is>
          <t>CO</t>
        </is>
      </c>
      <c r="H319" t="inlineStr">
        <is>
          <t>VH</t>
        </is>
      </c>
      <c r="I319" t="inlineStr">
        <is>
          <t>A</t>
        </is>
      </c>
      <c r="J319" t="n">
        <v>4.5</v>
      </c>
      <c r="K319" t="inlineStr">
        <is>
          <t>601+</t>
        </is>
      </c>
      <c r="L319" t="n">
        <v>3.4</v>
      </c>
      <c r="M319" t="inlineStr">
        <is>
          <t>601+</t>
        </is>
      </c>
      <c r="N319" t="n">
        <v>7.8</v>
      </c>
      <c r="O319" t="inlineStr">
        <is>
          <t>701+</t>
        </is>
      </c>
      <c r="P319" t="n">
        <v>18.5</v>
      </c>
      <c r="Q319" t="inlineStr">
        <is>
          <t>574</t>
        </is>
      </c>
      <c r="R319" t="n">
        <v>6.2</v>
      </c>
      <c r="S319" t="inlineStr">
        <is>
          <t>701+</t>
        </is>
      </c>
      <c r="T319" t="n">
        <v>3.8</v>
      </c>
      <c r="U319" t="inlineStr">
        <is>
          <t>701+</t>
        </is>
      </c>
      <c r="V319" t="n">
        <v>37.3</v>
      </c>
      <c r="W319" t="inlineStr">
        <is>
          <t>701+</t>
        </is>
      </c>
      <c r="X319" t="n">
        <v>2.3</v>
      </c>
      <c r="Y319" t="inlineStr">
        <is>
          <t>701+</t>
        </is>
      </c>
      <c r="Z319" t="n">
        <v>3.8</v>
      </c>
      <c r="AA319" t="inlineStr">
        <is>
          <t>701+</t>
        </is>
      </c>
      <c r="AB319" t="inlineStr"/>
      <c r="AC319" t="inlineStr"/>
      <c r="AD319" t="inlineStr"/>
      <c r="AE319" t="inlineStr">
        <is>
          <t>Not Reported</t>
        </is>
      </c>
      <c r="AF319" t="inlineStr">
        <is>
          <t>Not Reported</t>
        </is>
      </c>
      <c r="AG319" t="inlineStr">
        <is>
          <t>Not Reported</t>
        </is>
      </c>
      <c r="AH319" t="inlineStr">
        <is>
          <t>Not Reported</t>
        </is>
      </c>
      <c r="AI319" t="inlineStr"/>
      <c r="AJ319" t="inlineStr"/>
      <c r="AK319" t="inlineStr">
        <is>
          <t>Not Reported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>
        <is>
          <t>Not Reported</t>
        </is>
      </c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>
        <is>
          <t>QS</t>
        </is>
      </c>
      <c r="CC319" t="n">
        <v>1100.5</v>
      </c>
      <c r="CD319" t="n">
        <v>1300.5</v>
      </c>
      <c r="CE319" t="n">
        <v>601</v>
      </c>
      <c r="CF319" t="n">
        <v>601</v>
      </c>
      <c r="CG319" t="n">
        <v>701</v>
      </c>
      <c r="CH319" t="n">
        <v>574</v>
      </c>
      <c r="CI319" t="n">
        <v>701</v>
      </c>
      <c r="CJ319" t="n">
        <v>701</v>
      </c>
      <c r="CK319" t="n">
        <v>701</v>
      </c>
      <c r="CL319" t="n">
        <v>701</v>
      </c>
      <c r="CM319" t="n">
        <v>701</v>
      </c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n">
        <v>21.46428571428571</v>
      </c>
      <c r="DC319" t="n">
        <v>18.5</v>
      </c>
      <c r="DD319" t="inlineStr"/>
      <c r="DE319" t="inlineStr">
        <is>
          <t>QS (score, not ratio)</t>
        </is>
      </c>
      <c r="DF319" t="inlineStr"/>
      <c r="DG319" t="inlineStr">
        <is>
          <t>QS (score, not %)</t>
        </is>
      </c>
      <c r="DH319" t="n">
        <v>4.5</v>
      </c>
      <c r="DI319" t="inlineStr"/>
    </row>
    <row r="320">
      <c r="A320" t="inlineStr">
        <is>
          <t>george mason university</t>
        </is>
      </c>
      <c r="B320" t="inlineStr">
        <is>
          <t>1001-1200</t>
        </is>
      </c>
      <c r="C320" t="inlineStr">
        <is>
          <t>951-1000</t>
        </is>
      </c>
      <c r="D320" t="inlineStr">
        <is>
          <t>United States</t>
        </is>
      </c>
      <c r="E320" t="inlineStr">
        <is>
          <t>Americas</t>
        </is>
      </c>
      <c r="F320" t="inlineStr">
        <is>
          <t>XL</t>
        </is>
      </c>
      <c r="G320" t="inlineStr">
        <is>
          <t>CO</t>
        </is>
      </c>
      <c r="H320" t="inlineStr">
        <is>
          <t>VH</t>
        </is>
      </c>
      <c r="I320" t="inlineStr">
        <is>
          <t>A</t>
        </is>
      </c>
      <c r="J320" t="n">
        <v>8.800000000000001</v>
      </c>
      <c r="K320" t="inlineStr">
        <is>
          <t>601+</t>
        </is>
      </c>
      <c r="L320" t="n">
        <v>4.8</v>
      </c>
      <c r="M320" t="inlineStr">
        <is>
          <t>601+</t>
        </is>
      </c>
      <c r="N320" t="n">
        <v>12.4</v>
      </c>
      <c r="O320" t="inlineStr">
        <is>
          <t>701+</t>
        </is>
      </c>
      <c r="P320" t="n">
        <v>9.199999999999999</v>
      </c>
      <c r="Q320" t="inlineStr">
        <is>
          <t>701+</t>
        </is>
      </c>
      <c r="R320" t="n">
        <v>10</v>
      </c>
      <c r="S320" t="inlineStr">
        <is>
          <t>701+</t>
        </is>
      </c>
      <c r="T320" t="n">
        <v>15.3</v>
      </c>
      <c r="U320" t="inlineStr">
        <is>
          <t>616</t>
        </is>
      </c>
      <c r="V320" t="n">
        <v>60.9</v>
      </c>
      <c r="W320" t="inlineStr">
        <is>
          <t>623</t>
        </is>
      </c>
      <c r="X320" t="n">
        <v>11.9</v>
      </c>
      <c r="Y320" t="inlineStr">
        <is>
          <t>701+</t>
        </is>
      </c>
      <c r="Z320" t="n">
        <v>22.5</v>
      </c>
      <c r="AA320" t="inlineStr">
        <is>
          <t>510=</t>
        </is>
      </c>
      <c r="AB320" t="inlineStr"/>
      <c r="AC320" t="inlineStr">
        <is>
          <t>951-1000</t>
        </is>
      </c>
      <c r="AD320" t="inlineStr">
        <is>
          <t>1001-1200</t>
        </is>
      </c>
      <c r="AE320" t="inlineStr">
        <is>
          <t>US</t>
        </is>
      </c>
      <c r="AF320" t="inlineStr">
        <is>
          <t>United States</t>
        </is>
      </c>
      <c r="AG320" t="inlineStr">
        <is>
          <t>L</t>
        </is>
      </c>
      <c r="AH320" t="inlineStr">
        <is>
          <t>CO</t>
        </is>
      </c>
      <c r="AI320" t="inlineStr">
        <is>
          <t>VH</t>
        </is>
      </c>
      <c r="AJ320" t="n">
        <v>4</v>
      </c>
      <c r="AK320" t="inlineStr">
        <is>
          <t>A</t>
        </is>
      </c>
      <c r="AL320" t="n">
        <v>9</v>
      </c>
      <c r="AM320" t="inlineStr">
        <is>
          <t>601+</t>
        </is>
      </c>
      <c r="AN320" t="n">
        <v>6</v>
      </c>
      <c r="AO320" t="inlineStr">
        <is>
          <t>601+</t>
        </is>
      </c>
      <c r="AP320" t="n">
        <v>12.6</v>
      </c>
      <c r="AQ320" t="inlineStr">
        <is>
          <t>701+</t>
        </is>
      </c>
      <c r="AR320" t="n">
        <v>11.4</v>
      </c>
      <c r="AS320" t="inlineStr">
        <is>
          <t>701+</t>
        </is>
      </c>
      <c r="AT320" t="n">
        <v>12.4</v>
      </c>
      <c r="AU320" t="inlineStr">
        <is>
          <t>701+</t>
        </is>
      </c>
      <c r="AV320" t="n">
        <v>10.6</v>
      </c>
      <c r="AW320" t="inlineStr">
        <is>
          <t>701+</t>
        </is>
      </c>
      <c r="AX320" t="n">
        <v>17.2</v>
      </c>
      <c r="AY320" t="inlineStr">
        <is>
          <t>571</t>
        </is>
      </c>
      <c r="AZ320" t="n">
        <v>14.5</v>
      </c>
      <c r="BA320" t="inlineStr">
        <is>
          <t>581</t>
        </is>
      </c>
      <c r="BB320" t="n">
        <v>28.6</v>
      </c>
      <c r="BC320" t="inlineStr">
        <is>
          <t>462</t>
        </is>
      </c>
      <c r="BD320" t="inlineStr">
        <is>
          <t>-</t>
        </is>
      </c>
      <c r="BE320" t="inlineStr">
        <is>
          <t>301-350</t>
        </is>
      </c>
      <c r="BF320" t="inlineStr">
        <is>
          <t>United States of America</t>
        </is>
      </c>
      <c r="BG320" t="n">
        <v>29.6</v>
      </c>
      <c r="BH320" t="inlineStr">
        <is>
          <t>36.9</t>
        </is>
      </c>
      <c r="BI320" t="n">
        <v>21.2</v>
      </c>
      <c r="BJ320" t="n">
        <v>64.90000000000001</v>
      </c>
      <c r="BK320" t="inlineStr">
        <is>
          <t>29.1</t>
        </is>
      </c>
      <c r="BL320" t="inlineStr">
        <is>
          <t>-</t>
        </is>
      </c>
      <c r="BM320" t="inlineStr">
        <is>
          <t>26,622</t>
        </is>
      </c>
      <c r="BN320" t="n">
        <v>17</v>
      </c>
      <c r="BO320" t="inlineStr">
        <is>
          <t>7%</t>
        </is>
      </c>
      <c r="BP320" t="inlineStr">
        <is>
          <t>54 : 46</t>
        </is>
      </c>
      <c r="BQ320" t="n">
        <v>2016</v>
      </c>
      <c r="BR320" t="inlineStr">
        <is>
          <t>151-200</t>
        </is>
      </c>
      <c r="BS320" t="inlineStr">
        <is>
          <t>66-78</t>
        </is>
      </c>
      <c r="BT320" t="inlineStr"/>
      <c r="BU320" t="n">
        <v>0</v>
      </c>
      <c r="BV320" t="n">
        <v>31.9</v>
      </c>
      <c r="BW320" t="n">
        <v>5.1</v>
      </c>
      <c r="BX320" t="n">
        <v>8.9</v>
      </c>
      <c r="BY320" t="n">
        <v>28.7</v>
      </c>
      <c r="BZ320" t="n">
        <v>18.5</v>
      </c>
      <c r="CA320" t="n">
        <v>2015</v>
      </c>
      <c r="CB320" t="inlineStr">
        <is>
          <t>QS+Times+Shanghai</t>
        </is>
      </c>
      <c r="CC320" t="n">
        <v>1100.5</v>
      </c>
      <c r="CD320" t="n">
        <v>975.5</v>
      </c>
      <c r="CE320" t="n">
        <v>601</v>
      </c>
      <c r="CF320" t="n">
        <v>601</v>
      </c>
      <c r="CG320" t="n">
        <v>701</v>
      </c>
      <c r="CH320" t="n">
        <v>701</v>
      </c>
      <c r="CI320" t="n">
        <v>701</v>
      </c>
      <c r="CJ320" t="n">
        <v>616</v>
      </c>
      <c r="CK320" t="n">
        <v>623</v>
      </c>
      <c r="CL320" t="n">
        <v>701</v>
      </c>
      <c r="CM320" t="n">
        <v>510</v>
      </c>
      <c r="CN320" t="n">
        <v>975.5</v>
      </c>
      <c r="CO320" t="n">
        <v>1100.5</v>
      </c>
      <c r="CP320" t="n">
        <v>601</v>
      </c>
      <c r="CQ320" t="n">
        <v>601</v>
      </c>
      <c r="CR320" t="n">
        <v>701</v>
      </c>
      <c r="CS320" t="n">
        <v>701</v>
      </c>
      <c r="CT320" t="n">
        <v>701</v>
      </c>
      <c r="CU320" t="n">
        <v>701</v>
      </c>
      <c r="CV320" t="n">
        <v>571</v>
      </c>
      <c r="CW320" t="n">
        <v>581</v>
      </c>
      <c r="CX320" t="n">
        <v>462</v>
      </c>
      <c r="CY320" t="n">
        <v>325.5</v>
      </c>
      <c r="CZ320" t="n">
        <v>175.5</v>
      </c>
      <c r="DA320" t="n">
        <v>72</v>
      </c>
      <c r="DB320" t="n">
        <v>45.58815233287336</v>
      </c>
      <c r="DC320" t="n">
        <v>24.18031384915586</v>
      </c>
      <c r="DD320" t="n">
        <v>17</v>
      </c>
      <c r="DE320" t="inlineStr">
        <is>
          <t>Times (raw ratio)</t>
        </is>
      </c>
      <c r="DF320" t="n">
        <v>7</v>
      </c>
      <c r="DG320" t="inlineStr">
        <is>
          <t>Times (raw %)</t>
        </is>
      </c>
      <c r="DH320" t="n">
        <v>8.9</v>
      </c>
      <c r="DI320" t="n">
        <v>15.82557700705059</v>
      </c>
    </row>
    <row r="321">
      <c r="A321" t="inlineStr">
        <is>
          <t>george washington university</t>
        </is>
      </c>
      <c r="B321" t="inlineStr">
        <is>
          <t>371</t>
        </is>
      </c>
      <c r="C321" t="inlineStr">
        <is>
          <t>340</t>
        </is>
      </c>
      <c r="D321" t="inlineStr">
        <is>
          <t>United States</t>
        </is>
      </c>
      <c r="E321" t="inlineStr">
        <is>
          <t>Americas</t>
        </is>
      </c>
      <c r="F321" t="inlineStr">
        <is>
          <t>L</t>
        </is>
      </c>
      <c r="G321" t="inlineStr">
        <is>
          <t>FC</t>
        </is>
      </c>
      <c r="H321" t="inlineStr">
        <is>
          <t>VH</t>
        </is>
      </c>
      <c r="I321" t="inlineStr">
        <is>
          <t>B</t>
        </is>
      </c>
      <c r="J321" t="n">
        <v>25.2</v>
      </c>
      <c r="K321" t="inlineStr">
        <is>
          <t>351</t>
        </is>
      </c>
      <c r="L321" t="n">
        <v>28.8</v>
      </c>
      <c r="M321" t="inlineStr">
        <is>
          <t>331</t>
        </is>
      </c>
      <c r="N321" t="n">
        <v>27.3</v>
      </c>
      <c r="O321" t="inlineStr">
        <is>
          <t>555</t>
        </is>
      </c>
      <c r="P321" t="n">
        <v>27.5</v>
      </c>
      <c r="Q321" t="inlineStr">
        <is>
          <t>471</t>
        </is>
      </c>
      <c r="R321" t="n">
        <v>24.6</v>
      </c>
      <c r="S321" t="inlineStr">
        <is>
          <t>542</t>
        </is>
      </c>
      <c r="T321" t="n">
        <v>34.4</v>
      </c>
      <c r="U321" t="inlineStr">
        <is>
          <t>394</t>
        </is>
      </c>
      <c r="V321" t="n">
        <v>79.5</v>
      </c>
      <c r="W321" t="inlineStr">
        <is>
          <t>333</t>
        </is>
      </c>
      <c r="X321" t="n">
        <v>74.5</v>
      </c>
      <c r="Y321" t="inlineStr">
        <is>
          <t>142</t>
        </is>
      </c>
      <c r="Z321" t="n">
        <v>27.3</v>
      </c>
      <c r="AA321" t="inlineStr">
        <is>
          <t>468=</t>
        </is>
      </c>
      <c r="AB321" t="n">
        <v>31.3</v>
      </c>
      <c r="AC321">
        <f>340</f>
        <v/>
      </c>
      <c r="AD321" t="inlineStr">
        <is>
          <t>362</t>
        </is>
      </c>
      <c r="AE321" t="inlineStr">
        <is>
          <t>US</t>
        </is>
      </c>
      <c r="AF321" t="inlineStr">
        <is>
          <t>United States</t>
        </is>
      </c>
      <c r="AG321" t="inlineStr">
        <is>
          <t>L</t>
        </is>
      </c>
      <c r="AH321" t="inlineStr">
        <is>
          <t>FC</t>
        </is>
      </c>
      <c r="AI321" t="inlineStr">
        <is>
          <t>VH</t>
        </is>
      </c>
      <c r="AJ321" t="n">
        <v>5</v>
      </c>
      <c r="AK321" t="inlineStr">
        <is>
          <t>B</t>
        </is>
      </c>
      <c r="AL321" t="n">
        <v>26.9</v>
      </c>
      <c r="AM321" t="inlineStr">
        <is>
          <t>323</t>
        </is>
      </c>
      <c r="AN321" t="n">
        <v>24.5</v>
      </c>
      <c r="AO321" t="inlineStr">
        <is>
          <t>393</t>
        </is>
      </c>
      <c r="AP321" t="n">
        <v>28.3</v>
      </c>
      <c r="AQ321" t="inlineStr">
        <is>
          <t>541</t>
        </is>
      </c>
      <c r="AR321" t="n">
        <v>29.3</v>
      </c>
      <c r="AS321" t="inlineStr">
        <is>
          <t>439</t>
        </is>
      </c>
      <c r="AT321" t="n">
        <v>31.6</v>
      </c>
      <c r="AU321" t="inlineStr">
        <is>
          <t>478</t>
        </is>
      </c>
      <c r="AV321" t="n">
        <v>27.6</v>
      </c>
      <c r="AW321" t="inlineStr">
        <is>
          <t>444</t>
        </is>
      </c>
      <c r="AX321" t="n">
        <v>61</v>
      </c>
      <c r="AY321" t="inlineStr">
        <is>
          <t>239</t>
        </is>
      </c>
      <c r="AZ321" t="n">
        <v>49.5</v>
      </c>
      <c r="BA321" t="inlineStr">
        <is>
          <t>135</t>
        </is>
      </c>
      <c r="BB321" t="n">
        <v>62.8</v>
      </c>
      <c r="BC321" t="inlineStr">
        <is>
          <t>235=</t>
        </is>
      </c>
      <c r="BD321" t="inlineStr">
        <is>
          <t>32.1</t>
        </is>
      </c>
      <c r="BE321" t="inlineStr">
        <is>
          <t>201-250</t>
        </is>
      </c>
      <c r="BF321" t="inlineStr">
        <is>
          <t>United States of America</t>
        </is>
      </c>
      <c r="BG321" t="n">
        <v>44.7</v>
      </c>
      <c r="BH321" t="inlineStr">
        <is>
          <t>48.1</t>
        </is>
      </c>
      <c r="BI321" t="n">
        <v>23.5</v>
      </c>
      <c r="BJ321" t="n">
        <v>65.7</v>
      </c>
      <c r="BK321" t="inlineStr">
        <is>
          <t>29.5</t>
        </is>
      </c>
      <c r="BL321" t="inlineStr">
        <is>
          <t>-</t>
        </is>
      </c>
      <c r="BM321" t="inlineStr">
        <is>
          <t>20,541</t>
        </is>
      </c>
      <c r="BN321" t="n">
        <v>12</v>
      </c>
      <c r="BO321" t="inlineStr">
        <is>
          <t>16%</t>
        </is>
      </c>
      <c r="BP321" t="inlineStr">
        <is>
          <t>56 : 44</t>
        </is>
      </c>
      <c r="BQ321" t="n">
        <v>2016</v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>
        <is>
          <t>QS+Times</t>
        </is>
      </c>
      <c r="CC321" t="n">
        <v>371</v>
      </c>
      <c r="CD321" t="n">
        <v>340</v>
      </c>
      <c r="CE321" t="n">
        <v>351</v>
      </c>
      <c r="CF321" t="n">
        <v>331</v>
      </c>
      <c r="CG321" t="n">
        <v>555</v>
      </c>
      <c r="CH321" t="n">
        <v>471</v>
      </c>
      <c r="CI321" t="n">
        <v>542</v>
      </c>
      <c r="CJ321" t="n">
        <v>394</v>
      </c>
      <c r="CK321" t="n">
        <v>333</v>
      </c>
      <c r="CL321" t="n">
        <v>142</v>
      </c>
      <c r="CM321" t="n">
        <v>468</v>
      </c>
      <c r="CN321" t="n">
        <v>340</v>
      </c>
      <c r="CO321" t="n">
        <v>362</v>
      </c>
      <c r="CP321" t="n">
        <v>323</v>
      </c>
      <c r="CQ321" t="n">
        <v>393</v>
      </c>
      <c r="CR321" t="n">
        <v>541</v>
      </c>
      <c r="CS321" t="n">
        <v>439</v>
      </c>
      <c r="CT321" t="n">
        <v>478</v>
      </c>
      <c r="CU321" t="n">
        <v>444</v>
      </c>
      <c r="CV321" t="n">
        <v>239</v>
      </c>
      <c r="CW321" t="n">
        <v>135</v>
      </c>
      <c r="CX321" t="n">
        <v>235</v>
      </c>
      <c r="CY321" t="n">
        <v>225.5</v>
      </c>
      <c r="CZ321" t="inlineStr"/>
      <c r="DA321" t="inlineStr"/>
      <c r="DB321" t="n">
        <v>70.73853773103238</v>
      </c>
      <c r="DC321" t="n">
        <v>38.0731349906825</v>
      </c>
      <c r="DD321" t="n">
        <v>12</v>
      </c>
      <c r="DE321" t="inlineStr">
        <is>
          <t>Times (raw ratio)</t>
        </is>
      </c>
      <c r="DF321" t="n">
        <v>16</v>
      </c>
      <c r="DG321" t="inlineStr">
        <is>
          <t>Times (raw %)</t>
        </is>
      </c>
      <c r="DH321" t="n">
        <v>26.05</v>
      </c>
      <c r="DI321" t="n">
        <v>21.43600416233091</v>
      </c>
    </row>
    <row r="322">
      <c r="A322" t="inlineStr">
        <is>
          <t>georgetown university</t>
        </is>
      </c>
      <c r="B322" t="inlineStr">
        <is>
          <t>301</t>
        </is>
      </c>
      <c r="C322" t="inlineStr">
        <is>
          <t>297</t>
        </is>
      </c>
      <c r="D322" t="inlineStr">
        <is>
          <t>United States</t>
        </is>
      </c>
      <c r="E322" t="inlineStr">
        <is>
          <t>Americas</t>
        </is>
      </c>
      <c r="F322" t="inlineStr">
        <is>
          <t>L</t>
        </is>
      </c>
      <c r="G322" t="inlineStr">
        <is>
          <t>FC</t>
        </is>
      </c>
      <c r="H322" t="inlineStr">
        <is>
          <t>VH</t>
        </is>
      </c>
      <c r="I322" t="inlineStr">
        <is>
          <t>B</t>
        </is>
      </c>
      <c r="J322" t="n">
        <v>29.3</v>
      </c>
      <c r="K322" t="inlineStr">
        <is>
          <t>302</t>
        </is>
      </c>
      <c r="L322" t="n">
        <v>41.9</v>
      </c>
      <c r="M322" t="inlineStr">
        <is>
          <t>224</t>
        </is>
      </c>
      <c r="N322" t="n">
        <v>63</v>
      </c>
      <c r="O322" t="inlineStr">
        <is>
          <t>218</t>
        </is>
      </c>
      <c r="P322" t="n">
        <v>14</v>
      </c>
      <c r="Q322" t="inlineStr">
        <is>
          <t>655</t>
        </is>
      </c>
      <c r="R322" t="n">
        <v>28</v>
      </c>
      <c r="S322" t="inlineStr">
        <is>
          <t>506</t>
        </is>
      </c>
      <c r="T322" t="n">
        <v>37.3</v>
      </c>
      <c r="U322" t="inlineStr">
        <is>
          <t>377</t>
        </is>
      </c>
      <c r="V322" t="n">
        <v>62.5</v>
      </c>
      <c r="W322" t="inlineStr">
        <is>
          <t>597</t>
        </is>
      </c>
      <c r="X322" t="n">
        <v>90.90000000000001</v>
      </c>
      <c r="Y322" t="inlineStr">
        <is>
          <t>71</t>
        </is>
      </c>
      <c r="Z322" t="n">
        <v>37</v>
      </c>
      <c r="AA322" t="inlineStr">
        <is>
          <t>391=</t>
        </is>
      </c>
      <c r="AB322" t="n">
        <v>36.3</v>
      </c>
      <c r="AC322" t="inlineStr">
        <is>
          <t>297</t>
        </is>
      </c>
      <c r="AD322" t="inlineStr">
        <is>
          <t>281=</t>
        </is>
      </c>
      <c r="AE322" t="inlineStr">
        <is>
          <t>US</t>
        </is>
      </c>
      <c r="AF322" t="inlineStr">
        <is>
          <t>United States</t>
        </is>
      </c>
      <c r="AG322" t="inlineStr">
        <is>
          <t>L</t>
        </is>
      </c>
      <c r="AH322" t="inlineStr">
        <is>
          <t>FC</t>
        </is>
      </c>
      <c r="AI322" t="inlineStr">
        <is>
          <t>VH</t>
        </is>
      </c>
      <c r="AJ322" t="n">
        <v>5</v>
      </c>
      <c r="AK322" t="inlineStr">
        <is>
          <t>B</t>
        </is>
      </c>
      <c r="AL322" t="n">
        <v>30.3</v>
      </c>
      <c r="AM322" t="inlineStr">
        <is>
          <t>288</t>
        </is>
      </c>
      <c r="AN322" t="n">
        <v>34.4</v>
      </c>
      <c r="AO322" t="inlineStr">
        <is>
          <t>285</t>
        </is>
      </c>
      <c r="AP322" t="n">
        <v>59</v>
      </c>
      <c r="AQ322" t="inlineStr">
        <is>
          <t>242</t>
        </is>
      </c>
      <c r="AR322" t="n">
        <v>18.6</v>
      </c>
      <c r="AS322" t="inlineStr">
        <is>
          <t>574</t>
        </is>
      </c>
      <c r="AT322" t="n">
        <v>17</v>
      </c>
      <c r="AU322" t="inlineStr">
        <is>
          <t>629</t>
        </is>
      </c>
      <c r="AV322" t="n">
        <v>39.8</v>
      </c>
      <c r="AW322" t="inlineStr">
        <is>
          <t>344</t>
        </is>
      </c>
      <c r="AX322" t="n">
        <v>14.4</v>
      </c>
      <c r="AY322" t="inlineStr">
        <is>
          <t>606</t>
        </is>
      </c>
      <c r="AZ322" t="n">
        <v>87.8</v>
      </c>
      <c r="BA322" t="inlineStr">
        <is>
          <t>43</t>
        </is>
      </c>
      <c r="BB322" t="n">
        <v>66.8</v>
      </c>
      <c r="BC322" t="inlineStr">
        <is>
          <t>217=</t>
        </is>
      </c>
      <c r="BD322" t="inlineStr">
        <is>
          <t>35.3</t>
        </is>
      </c>
      <c r="BE322">
        <f>94</f>
        <v/>
      </c>
      <c r="BF322" t="inlineStr">
        <is>
          <t>United States of America</t>
        </is>
      </c>
      <c r="BG322" t="n">
        <v>54.4</v>
      </c>
      <c r="BH322" t="inlineStr">
        <is>
          <t>52.7</t>
        </is>
      </c>
      <c r="BI322" t="n">
        <v>39.3</v>
      </c>
      <c r="BJ322" t="n">
        <v>82.5</v>
      </c>
      <c r="BK322" t="inlineStr">
        <is>
          <t>80.7</t>
        </is>
      </c>
      <c r="BL322" t="inlineStr">
        <is>
          <t>58.8</t>
        </is>
      </c>
      <c r="BM322" t="inlineStr">
        <is>
          <t>15,408</t>
        </is>
      </c>
      <c r="BN322" t="n">
        <v>8.5</v>
      </c>
      <c r="BO322" t="inlineStr">
        <is>
          <t>14%</t>
        </is>
      </c>
      <c r="BP322" t="inlineStr">
        <is>
          <t>53 : 47</t>
        </is>
      </c>
      <c r="BQ322" t="n">
        <v>2016</v>
      </c>
      <c r="BR322" t="inlineStr">
        <is>
          <t>301-400</t>
        </is>
      </c>
      <c r="BS322" t="inlineStr">
        <is>
          <t>103-125</t>
        </is>
      </c>
      <c r="BT322" t="inlineStr"/>
      <c r="BU322" t="n">
        <v>0</v>
      </c>
      <c r="BV322" t="n">
        <v>0</v>
      </c>
      <c r="BW322" t="n">
        <v>11.1</v>
      </c>
      <c r="BX322" t="n">
        <v>7.5</v>
      </c>
      <c r="BY322" t="n">
        <v>31.7</v>
      </c>
      <c r="BZ322" t="n">
        <v>17.9</v>
      </c>
      <c r="CA322" t="n">
        <v>2015</v>
      </c>
      <c r="CB322" t="inlineStr">
        <is>
          <t>QS+Times+Shanghai</t>
        </is>
      </c>
      <c r="CC322" t="n">
        <v>301</v>
      </c>
      <c r="CD322" t="n">
        <v>297</v>
      </c>
      <c r="CE322" t="n">
        <v>302</v>
      </c>
      <c r="CF322" t="n">
        <v>224</v>
      </c>
      <c r="CG322" t="n">
        <v>218</v>
      </c>
      <c r="CH322" t="n">
        <v>655</v>
      </c>
      <c r="CI322" t="n">
        <v>506</v>
      </c>
      <c r="CJ322" t="n">
        <v>377</v>
      </c>
      <c r="CK322" t="n">
        <v>597</v>
      </c>
      <c r="CL322" t="n">
        <v>71</v>
      </c>
      <c r="CM322" t="n">
        <v>391</v>
      </c>
      <c r="CN322" t="n">
        <v>297</v>
      </c>
      <c r="CO322" t="n">
        <v>281</v>
      </c>
      <c r="CP322" t="n">
        <v>288</v>
      </c>
      <c r="CQ322" t="n">
        <v>285</v>
      </c>
      <c r="CR322" t="n">
        <v>242</v>
      </c>
      <c r="CS322" t="n">
        <v>574</v>
      </c>
      <c r="CT322" t="n">
        <v>629</v>
      </c>
      <c r="CU322" t="n">
        <v>344</v>
      </c>
      <c r="CV322" t="n">
        <v>606</v>
      </c>
      <c r="CW322" t="n">
        <v>43</v>
      </c>
      <c r="CX322" t="n">
        <v>217</v>
      </c>
      <c r="CY322" t="n">
        <v>94</v>
      </c>
      <c r="CZ322" t="n">
        <v>350.5</v>
      </c>
      <c r="DA322" t="n">
        <v>114</v>
      </c>
      <c r="DB322" t="n">
        <v>62.84911611073704</v>
      </c>
      <c r="DC322" t="n">
        <v>34.31722554583443</v>
      </c>
      <c r="DD322" t="n">
        <v>8.5</v>
      </c>
      <c r="DE322" t="inlineStr">
        <is>
          <t>Times (raw ratio)</t>
        </is>
      </c>
      <c r="DF322" t="n">
        <v>14</v>
      </c>
      <c r="DG322" t="inlineStr">
        <is>
          <t>Times (raw %)</t>
        </is>
      </c>
      <c r="DH322" t="n">
        <v>29.8</v>
      </c>
      <c r="DI322" t="n">
        <v>15.05973566729191</v>
      </c>
    </row>
    <row r="323">
      <c r="A323" t="inlineStr">
        <is>
          <t>georgia health sciences university</t>
        </is>
      </c>
      <c r="B323" t="inlineStr"/>
      <c r="C323" t="inlineStr"/>
      <c r="D323" t="inlineStr">
        <is>
          <t>Not Reported</t>
        </is>
      </c>
      <c r="E323" t="inlineStr">
        <is>
          <t>Not Reported</t>
        </is>
      </c>
      <c r="F323" t="inlineStr">
        <is>
          <t>Not Reported</t>
        </is>
      </c>
      <c r="G323" t="inlineStr">
        <is>
          <t>Not Reported</t>
        </is>
      </c>
      <c r="H323" t="inlineStr"/>
      <c r="I323" t="inlineStr">
        <is>
          <t>Not Reported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Not Reported</t>
        </is>
      </c>
      <c r="AF323" t="inlineStr">
        <is>
          <t>Not Reported</t>
        </is>
      </c>
      <c r="AG323" t="inlineStr">
        <is>
          <t>Not Reported</t>
        </is>
      </c>
      <c r="AH323" t="inlineStr">
        <is>
          <t>Not Reported</t>
        </is>
      </c>
      <c r="AI323" t="inlineStr"/>
      <c r="AJ323" t="inlineStr"/>
      <c r="AK323" t="inlineStr">
        <is>
          <t>Not Reported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>
        <is>
          <t>226-250</t>
        </is>
      </c>
      <c r="BF323" t="inlineStr">
        <is>
          <t>United States of America</t>
        </is>
      </c>
      <c r="BG323" t="n">
        <v>47.2</v>
      </c>
      <c r="BH323" t="inlineStr">
        <is>
          <t>30.8</t>
        </is>
      </c>
      <c r="BI323" t="n">
        <v>12.1</v>
      </c>
      <c r="BJ323" t="n">
        <v>63.5</v>
      </c>
      <c r="BK323" t="inlineStr">
        <is>
          <t>-</t>
        </is>
      </c>
      <c r="BL323" t="inlineStr">
        <is>
          <t>-</t>
        </is>
      </c>
      <c r="BM323" t="inlineStr"/>
      <c r="BN323" t="inlineStr"/>
      <c r="BO323" t="inlineStr"/>
      <c r="BP323" t="inlineStr"/>
      <c r="BQ323" t="n">
        <v>2014</v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>
        <is>
          <t>Times</t>
        </is>
      </c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n">
        <v>238</v>
      </c>
      <c r="CZ323" t="inlineStr"/>
      <c r="DA323" t="inlineStr"/>
      <c r="DB323" t="n">
        <v>66.11865618298785</v>
      </c>
      <c r="DC323" t="n">
        <v>36.31502062207468</v>
      </c>
      <c r="DD323" t="inlineStr"/>
      <c r="DE323" t="inlineStr">
        <is>
          <t>Missing</t>
        </is>
      </c>
      <c r="DF323" t="inlineStr"/>
      <c r="DG323" t="inlineStr">
        <is>
          <t>Missing</t>
        </is>
      </c>
      <c r="DH323" t="inlineStr"/>
      <c r="DI323" t="n">
        <v>9.573361082206034</v>
      </c>
    </row>
    <row r="324">
      <c r="A324" t="inlineStr">
        <is>
          <t>georgia institute of technology</t>
        </is>
      </c>
      <c r="B324" t="inlineStr">
        <is>
          <t>114</t>
        </is>
      </c>
      <c r="C324" t="inlineStr">
        <is>
          <t>97</t>
        </is>
      </c>
      <c r="D324" t="inlineStr">
        <is>
          <t>United States</t>
        </is>
      </c>
      <c r="E324" t="inlineStr">
        <is>
          <t>Americas</t>
        </is>
      </c>
      <c r="F324" t="inlineStr">
        <is>
          <t>XL</t>
        </is>
      </c>
      <c r="G324" t="inlineStr">
        <is>
          <t>CO</t>
        </is>
      </c>
      <c r="H324" t="inlineStr">
        <is>
          <t>VH</t>
        </is>
      </c>
      <c r="I324" t="inlineStr">
        <is>
          <t>A</t>
        </is>
      </c>
      <c r="J324" t="n">
        <v>67.09999999999999</v>
      </c>
      <c r="K324" t="inlineStr">
        <is>
          <t>102</t>
        </is>
      </c>
      <c r="L324" t="n">
        <v>82.59999999999999</v>
      </c>
      <c r="M324" t="inlineStr">
        <is>
          <t>68</t>
        </is>
      </c>
      <c r="N324" t="n">
        <v>20.3</v>
      </c>
      <c r="O324" t="inlineStr">
        <is>
          <t>665</t>
        </is>
      </c>
      <c r="P324" t="n">
        <v>52.8</v>
      </c>
      <c r="Q324" t="inlineStr">
        <is>
          <t>243</t>
        </is>
      </c>
      <c r="R324" t="n">
        <v>21.3</v>
      </c>
      <c r="S324" t="inlineStr">
        <is>
          <t>584</t>
        </is>
      </c>
      <c r="T324" t="n">
        <v>66.40000000000001</v>
      </c>
      <c r="U324" t="inlineStr">
        <is>
          <t>224</t>
        </is>
      </c>
      <c r="V324" t="n">
        <v>75.5</v>
      </c>
      <c r="W324" t="inlineStr">
        <is>
          <t>397</t>
        </is>
      </c>
      <c r="X324" t="n">
        <v>43.1</v>
      </c>
      <c r="Y324" t="inlineStr">
        <is>
          <t>298</t>
        </is>
      </c>
      <c r="Z324" t="n">
        <v>39.5</v>
      </c>
      <c r="AA324" t="inlineStr">
        <is>
          <t>371=</t>
        </is>
      </c>
      <c r="AB324" t="n">
        <v>57.3</v>
      </c>
      <c r="AC324" t="inlineStr">
        <is>
          <t>97</t>
        </is>
      </c>
      <c r="AD324" t="inlineStr">
        <is>
          <t>88</t>
        </is>
      </c>
      <c r="AE324" t="inlineStr">
        <is>
          <t>US</t>
        </is>
      </c>
      <c r="AF324" t="inlineStr">
        <is>
          <t>United States</t>
        </is>
      </c>
      <c r="AG324" t="inlineStr">
        <is>
          <t>L</t>
        </is>
      </c>
      <c r="AH324" t="inlineStr">
        <is>
          <t>CO</t>
        </is>
      </c>
      <c r="AI324" t="inlineStr">
        <is>
          <t>VH</t>
        </is>
      </c>
      <c r="AJ324" t="n">
        <v>5</v>
      </c>
      <c r="AK324" t="inlineStr">
        <is>
          <t>A</t>
        </is>
      </c>
      <c r="AL324" t="n">
        <v>67.40000000000001</v>
      </c>
      <c r="AM324" t="inlineStr">
        <is>
          <t>100</t>
        </is>
      </c>
      <c r="AN324" t="n">
        <v>85.09999999999999</v>
      </c>
      <c r="AO324" t="inlineStr">
        <is>
          <t>59</t>
        </is>
      </c>
      <c r="AP324" t="n">
        <v>15.3</v>
      </c>
      <c r="AQ324" t="inlineStr">
        <is>
          <t>701+</t>
        </is>
      </c>
      <c r="AR324" t="n">
        <v>67.09999999999999</v>
      </c>
      <c r="AS324" t="inlineStr">
        <is>
          <t>163</t>
        </is>
      </c>
      <c r="AT324" t="n">
        <v>38.8</v>
      </c>
      <c r="AU324" t="inlineStr">
        <is>
          <t>417</t>
        </is>
      </c>
      <c r="AV324" t="n">
        <v>65.40000000000001</v>
      </c>
      <c r="AW324" t="inlineStr">
        <is>
          <t>230</t>
        </is>
      </c>
      <c r="AX324" t="n">
        <v>33.2</v>
      </c>
      <c r="AY324" t="inlineStr">
        <is>
          <t>432</t>
        </is>
      </c>
      <c r="AZ324" t="n">
        <v>41.7</v>
      </c>
      <c r="BA324" t="inlineStr">
        <is>
          <t>175</t>
        </is>
      </c>
      <c r="BB324" t="n">
        <v>70.40000000000001</v>
      </c>
      <c r="BC324" t="inlineStr">
        <is>
          <t>201=</t>
        </is>
      </c>
      <c r="BD324" t="inlineStr">
        <is>
          <t>60.9</t>
        </is>
      </c>
      <c r="BE324" t="inlineStr">
        <is>
          <t>41</t>
        </is>
      </c>
      <c r="BF324" t="inlineStr">
        <is>
          <t>United States of America</t>
        </is>
      </c>
      <c r="BG324" t="n">
        <v>57.8</v>
      </c>
      <c r="BH324" t="inlineStr">
        <is>
          <t>71.5</t>
        </is>
      </c>
      <c r="BI324" t="n">
        <v>72.7</v>
      </c>
      <c r="BJ324" t="n">
        <v>86</v>
      </c>
      <c r="BK324" t="inlineStr">
        <is>
          <t>73.7</t>
        </is>
      </c>
      <c r="BL324" t="inlineStr">
        <is>
          <t>72.1</t>
        </is>
      </c>
      <c r="BM324" t="inlineStr">
        <is>
          <t>19,967</t>
        </is>
      </c>
      <c r="BN324" t="n">
        <v>20.1</v>
      </c>
      <c r="BO324" t="inlineStr">
        <is>
          <t>26%</t>
        </is>
      </c>
      <c r="BP324" t="inlineStr">
        <is>
          <t>31 : 69</t>
        </is>
      </c>
      <c r="BQ324" t="n">
        <v>2016</v>
      </c>
      <c r="BR324" t="inlineStr">
        <is>
          <t>101-150</t>
        </is>
      </c>
      <c r="BS324" t="inlineStr">
        <is>
          <t>52-65</t>
        </is>
      </c>
      <c r="BT324" t="n">
        <v>24.1</v>
      </c>
      <c r="BU324" t="n">
        <v>12.6</v>
      </c>
      <c r="BV324" t="n">
        <v>0</v>
      </c>
      <c r="BW324" t="n">
        <v>30.3</v>
      </c>
      <c r="BX324" t="n">
        <v>22.4</v>
      </c>
      <c r="BY324" t="n">
        <v>43.2</v>
      </c>
      <c r="BZ324" t="n">
        <v>28.1</v>
      </c>
      <c r="CA324" t="n">
        <v>2015</v>
      </c>
      <c r="CB324" t="inlineStr">
        <is>
          <t>QS+Times+Shanghai</t>
        </is>
      </c>
      <c r="CC324" t="n">
        <v>114</v>
      </c>
      <c r="CD324" t="n">
        <v>97</v>
      </c>
      <c r="CE324" t="n">
        <v>102</v>
      </c>
      <c r="CF324" t="n">
        <v>68</v>
      </c>
      <c r="CG324" t="n">
        <v>665</v>
      </c>
      <c r="CH324" t="n">
        <v>243</v>
      </c>
      <c r="CI324" t="n">
        <v>584</v>
      </c>
      <c r="CJ324" t="n">
        <v>224</v>
      </c>
      <c r="CK324" t="n">
        <v>397</v>
      </c>
      <c r="CL324" t="n">
        <v>298</v>
      </c>
      <c r="CM324" t="n">
        <v>371</v>
      </c>
      <c r="CN324" t="n">
        <v>97</v>
      </c>
      <c r="CO324" t="n">
        <v>88</v>
      </c>
      <c r="CP324" t="n">
        <v>100</v>
      </c>
      <c r="CQ324" t="n">
        <v>59</v>
      </c>
      <c r="CR324" t="n">
        <v>701</v>
      </c>
      <c r="CS324" t="n">
        <v>163</v>
      </c>
      <c r="CT324" t="n">
        <v>417</v>
      </c>
      <c r="CU324" t="n">
        <v>230</v>
      </c>
      <c r="CV324" t="n">
        <v>432</v>
      </c>
      <c r="CW324" t="n">
        <v>175</v>
      </c>
      <c r="CX324" t="n">
        <v>201</v>
      </c>
      <c r="CY324" t="n">
        <v>41</v>
      </c>
      <c r="CZ324" t="n">
        <v>125.5</v>
      </c>
      <c r="DA324" t="n">
        <v>58.5</v>
      </c>
      <c r="DB324" t="n">
        <v>86.292533209108</v>
      </c>
      <c r="DC324" t="n">
        <v>56.05794208058619</v>
      </c>
      <c r="DD324" t="n">
        <v>20.1</v>
      </c>
      <c r="DE324" t="inlineStr">
        <is>
          <t>Times (raw ratio)</t>
        </is>
      </c>
      <c r="DF324" t="n">
        <v>26</v>
      </c>
      <c r="DG324" t="inlineStr">
        <is>
          <t>Times (raw %)</t>
        </is>
      </c>
      <c r="DH324" t="n">
        <v>67.25</v>
      </c>
      <c r="DI324" t="n">
        <v>30.85195017775218</v>
      </c>
    </row>
    <row r="325">
      <c r="A325" t="inlineStr">
        <is>
          <t>georgia state university</t>
        </is>
      </c>
      <c r="B325" t="inlineStr">
        <is>
          <t>851-900</t>
        </is>
      </c>
      <c r="C325" t="inlineStr">
        <is>
          <t>851-900</t>
        </is>
      </c>
      <c r="D325" t="inlineStr">
        <is>
          <t>United States</t>
        </is>
      </c>
      <c r="E325" t="inlineStr">
        <is>
          <t>Americas</t>
        </is>
      </c>
      <c r="F325" t="inlineStr">
        <is>
          <t>L</t>
        </is>
      </c>
      <c r="G325" t="inlineStr">
        <is>
          <t>CO</t>
        </is>
      </c>
      <c r="H325" t="inlineStr">
        <is>
          <t>VH</t>
        </is>
      </c>
      <c r="I325" t="inlineStr">
        <is>
          <t>A</t>
        </is>
      </c>
      <c r="J325" t="n">
        <v>11.3</v>
      </c>
      <c r="K325" t="inlineStr">
        <is>
          <t>601+</t>
        </is>
      </c>
      <c r="L325" t="n">
        <v>14.2</v>
      </c>
      <c r="M325" t="inlineStr">
        <is>
          <t>580</t>
        </is>
      </c>
      <c r="N325" t="n">
        <v>4.3</v>
      </c>
      <c r="O325" t="inlineStr">
        <is>
          <t>701+</t>
        </is>
      </c>
      <c r="P325" t="n">
        <v>22.4</v>
      </c>
      <c r="Q325" t="inlineStr">
        <is>
          <t>526</t>
        </is>
      </c>
      <c r="R325" t="n">
        <v>4.8</v>
      </c>
      <c r="S325" t="inlineStr">
        <is>
          <t>701+</t>
        </is>
      </c>
      <c r="T325" t="n">
        <v>10.4</v>
      </c>
      <c r="U325" t="inlineStr">
        <is>
          <t>701+</t>
        </is>
      </c>
      <c r="V325" t="n">
        <v>62.3</v>
      </c>
      <c r="W325" t="inlineStr">
        <is>
          <t>600</t>
        </is>
      </c>
      <c r="X325" t="n">
        <v>18.2</v>
      </c>
      <c r="Y325" t="inlineStr">
        <is>
          <t>599</t>
        </is>
      </c>
      <c r="Z325" t="n">
        <v>7.2</v>
      </c>
      <c r="AA325" t="inlineStr">
        <is>
          <t>701+</t>
        </is>
      </c>
      <c r="AB325" t="inlineStr"/>
      <c r="AC325" t="inlineStr">
        <is>
          <t>851-900</t>
        </is>
      </c>
      <c r="AD325" t="inlineStr">
        <is>
          <t>801-1000</t>
        </is>
      </c>
      <c r="AE325" t="inlineStr">
        <is>
          <t>US</t>
        </is>
      </c>
      <c r="AF325" t="inlineStr">
        <is>
          <t>United States</t>
        </is>
      </c>
      <c r="AG325" t="inlineStr">
        <is>
          <t>XL</t>
        </is>
      </c>
      <c r="AH325" t="inlineStr">
        <is>
          <t>CO</t>
        </is>
      </c>
      <c r="AI325" t="inlineStr">
        <is>
          <t>VH</t>
        </is>
      </c>
      <c r="AJ325" t="n">
        <v>4</v>
      </c>
      <c r="AK325" t="inlineStr">
        <is>
          <t>A</t>
        </is>
      </c>
      <c r="AL325" t="n">
        <v>11.7</v>
      </c>
      <c r="AM325" t="inlineStr">
        <is>
          <t>601+</t>
        </is>
      </c>
      <c r="AN325" t="n">
        <v>13.6</v>
      </c>
      <c r="AO325" t="inlineStr">
        <is>
          <t>594</t>
        </is>
      </c>
      <c r="AP325" t="n">
        <v>4.9</v>
      </c>
      <c r="AQ325" t="inlineStr">
        <is>
          <t>701+</t>
        </is>
      </c>
      <c r="AR325" t="n">
        <v>20.3</v>
      </c>
      <c r="AS325" t="inlineStr">
        <is>
          <t>556</t>
        </is>
      </c>
      <c r="AT325" t="n">
        <v>10.5</v>
      </c>
      <c r="AU325" t="inlineStr">
        <is>
          <t>701+</t>
        </is>
      </c>
      <c r="AV325" t="n">
        <v>7.4</v>
      </c>
      <c r="AW325" t="inlineStr">
        <is>
          <t>701+</t>
        </is>
      </c>
      <c r="AX325" t="n">
        <v>17</v>
      </c>
      <c r="AY325" t="inlineStr">
        <is>
          <t>573</t>
        </is>
      </c>
      <c r="AZ325" t="n">
        <v>16.1</v>
      </c>
      <c r="BA325" t="inlineStr">
        <is>
          <t>519</t>
        </is>
      </c>
      <c r="BB325" t="n">
        <v>11.8</v>
      </c>
      <c r="BC325" t="inlineStr">
        <is>
          <t>644=</t>
        </is>
      </c>
      <c r="BD325" t="inlineStr">
        <is>
          <t>-</t>
        </is>
      </c>
      <c r="BE325" t="inlineStr">
        <is>
          <t>401-500</t>
        </is>
      </c>
      <c r="BF325" t="inlineStr">
        <is>
          <t>United States of America</t>
        </is>
      </c>
      <c r="BG325" t="n">
        <v>26.3</v>
      </c>
      <c r="BH325" t="inlineStr">
        <is>
          <t>29.5</t>
        </is>
      </c>
      <c r="BI325" t="n">
        <v>19.5</v>
      </c>
      <c r="BJ325" t="n">
        <v>52.9</v>
      </c>
      <c r="BK325" t="inlineStr">
        <is>
          <t>28.7</t>
        </is>
      </c>
      <c r="BL325" t="inlineStr">
        <is>
          <t>-</t>
        </is>
      </c>
      <c r="BM325" t="inlineStr">
        <is>
          <t>28,534</t>
        </is>
      </c>
      <c r="BN325" t="n">
        <v>20.4</v>
      </c>
      <c r="BO325" t="inlineStr">
        <is>
          <t>5%</t>
        </is>
      </c>
      <c r="BP325" t="inlineStr">
        <is>
          <t>59 : 41</t>
        </is>
      </c>
      <c r="BQ325" t="n">
        <v>2016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>
        <is>
          <t>QS+Times</t>
        </is>
      </c>
      <c r="CC325" t="n">
        <v>875.5</v>
      </c>
      <c r="CD325" t="n">
        <v>875.5</v>
      </c>
      <c r="CE325" t="n">
        <v>601</v>
      </c>
      <c r="CF325" t="n">
        <v>580</v>
      </c>
      <c r="CG325" t="n">
        <v>701</v>
      </c>
      <c r="CH325" t="n">
        <v>526</v>
      </c>
      <c r="CI325" t="n">
        <v>701</v>
      </c>
      <c r="CJ325" t="n">
        <v>701</v>
      </c>
      <c r="CK325" t="n">
        <v>600</v>
      </c>
      <c r="CL325" t="n">
        <v>599</v>
      </c>
      <c r="CM325" t="n">
        <v>701</v>
      </c>
      <c r="CN325" t="n">
        <v>875.5</v>
      </c>
      <c r="CO325" t="n">
        <v>900.5</v>
      </c>
      <c r="CP325" t="n">
        <v>601</v>
      </c>
      <c r="CQ325" t="n">
        <v>594</v>
      </c>
      <c r="CR325" t="n">
        <v>701</v>
      </c>
      <c r="CS325" t="n">
        <v>556</v>
      </c>
      <c r="CT325" t="n">
        <v>701</v>
      </c>
      <c r="CU325" t="n">
        <v>701</v>
      </c>
      <c r="CV325" t="n">
        <v>573</v>
      </c>
      <c r="CW325" t="n">
        <v>519</v>
      </c>
      <c r="CX325" t="n">
        <v>644</v>
      </c>
      <c r="CY325" t="n">
        <v>450.5</v>
      </c>
      <c r="CZ325" t="inlineStr"/>
      <c r="DA325" t="inlineStr"/>
      <c r="DB325" t="n">
        <v>36.63776421934034</v>
      </c>
      <c r="DC325" t="n">
        <v>30.66720282656533</v>
      </c>
      <c r="DD325" t="n">
        <v>20.4</v>
      </c>
      <c r="DE325" t="inlineStr">
        <is>
          <t>Times (raw ratio)</t>
        </is>
      </c>
      <c r="DF325" t="n">
        <v>5</v>
      </c>
      <c r="DG325" t="inlineStr">
        <is>
          <t>Times (raw %)</t>
        </is>
      </c>
      <c r="DH325" t="n">
        <v>11.5</v>
      </c>
      <c r="DI325" t="n">
        <v>17.27367325702394</v>
      </c>
    </row>
    <row r="326">
      <c r="A326" t="inlineStr">
        <is>
          <t>georgian technical university</t>
        </is>
      </c>
      <c r="B326" t="inlineStr">
        <is>
          <t>901-950</t>
        </is>
      </c>
      <c r="C326" t="inlineStr">
        <is>
          <t>1401+</t>
        </is>
      </c>
      <c r="D326" t="inlineStr">
        <is>
          <t>Georgia</t>
        </is>
      </c>
      <c r="E326" t="inlineStr">
        <is>
          <t>Asia</t>
        </is>
      </c>
      <c r="F326" t="inlineStr">
        <is>
          <t>L</t>
        </is>
      </c>
      <c r="G326" t="inlineStr">
        <is>
          <t>FO</t>
        </is>
      </c>
      <c r="H326" t="inlineStr">
        <is>
          <t>MD</t>
        </is>
      </c>
      <c r="I326" t="inlineStr">
        <is>
          <t>A</t>
        </is>
      </c>
      <c r="J326" t="n">
        <v>7.1</v>
      </c>
      <c r="K326" t="inlineStr">
        <is>
          <t>601+</t>
        </is>
      </c>
      <c r="L326" t="n">
        <v>6.6</v>
      </c>
      <c r="M326" t="inlineStr">
        <is>
          <t>601+</t>
        </is>
      </c>
      <c r="N326" t="n">
        <v>1</v>
      </c>
      <c r="O326" t="inlineStr">
        <is>
          <t>701+</t>
        </is>
      </c>
      <c r="P326" t="n">
        <v>46.9</v>
      </c>
      <c r="Q326" t="inlineStr">
        <is>
          <t>291</t>
        </is>
      </c>
      <c r="R326" t="inlineStr"/>
      <c r="S326" t="inlineStr"/>
      <c r="T326" t="inlineStr"/>
      <c r="U326" t="inlineStr"/>
      <c r="V326" t="n">
        <v>5.4</v>
      </c>
      <c r="W326" t="inlineStr">
        <is>
          <t>701+</t>
        </is>
      </c>
      <c r="X326" t="n">
        <v>25.9</v>
      </c>
      <c r="Y326" t="inlineStr">
        <is>
          <t>457</t>
        </is>
      </c>
      <c r="Z326" t="n">
        <v>1</v>
      </c>
      <c r="AA326" t="inlineStr">
        <is>
          <t>701+</t>
        </is>
      </c>
      <c r="AB326" t="inlineStr"/>
      <c r="AC326" t="inlineStr">
        <is>
          <t>1401+</t>
        </is>
      </c>
      <c r="AD326" t="inlineStr"/>
      <c r="AE326" t="inlineStr">
        <is>
          <t>GE</t>
        </is>
      </c>
      <c r="AF326" t="inlineStr">
        <is>
          <t>Georgia</t>
        </is>
      </c>
      <c r="AG326" t="inlineStr">
        <is>
          <t>Not Reported</t>
        </is>
      </c>
      <c r="AH326" t="inlineStr">
        <is>
          <t>FO</t>
        </is>
      </c>
      <c r="AI326" t="inlineStr"/>
      <c r="AJ326" t="n">
        <v>5</v>
      </c>
      <c r="AK326" t="inlineStr">
        <is>
          <t>A</t>
        </is>
      </c>
      <c r="AL326" t="n">
        <v>6.3</v>
      </c>
      <c r="AM326" t="inlineStr">
        <is>
          <t>601+</t>
        </is>
      </c>
      <c r="AN326" t="n">
        <v>4.2</v>
      </c>
      <c r="AO326" t="inlineStr">
        <is>
          <t>601+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</v>
      </c>
      <c r="AY326" t="inlineStr">
        <is>
          <t>701+</t>
        </is>
      </c>
      <c r="AZ326" t="inlineStr"/>
      <c r="BA326" t="inlineStr"/>
      <c r="BB326" t="inlineStr"/>
      <c r="BC326" t="inlineStr"/>
      <c r="BD326" t="inlineStr">
        <is>
          <t>-</t>
        </is>
      </c>
      <c r="BE326" t="inlineStr"/>
      <c r="BF326" t="inlineStr">
        <is>
          <t>Not Reported</t>
        </is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>
        <is>
          <t>QS</t>
        </is>
      </c>
      <c r="CC326" t="n">
        <v>925.5</v>
      </c>
      <c r="CD326" t="n">
        <v>1401</v>
      </c>
      <c r="CE326" t="n">
        <v>601</v>
      </c>
      <c r="CF326" t="n">
        <v>601</v>
      </c>
      <c r="CG326" t="n">
        <v>701</v>
      </c>
      <c r="CH326" t="n">
        <v>291</v>
      </c>
      <c r="CI326" t="inlineStr"/>
      <c r="CJ326" t="inlineStr"/>
      <c r="CK326" t="n">
        <v>701</v>
      </c>
      <c r="CL326" t="n">
        <v>457</v>
      </c>
      <c r="CM326" t="n">
        <v>701</v>
      </c>
      <c r="CN326" t="n">
        <v>1401</v>
      </c>
      <c r="CO326" t="inlineStr"/>
      <c r="CP326" t="n">
        <v>601</v>
      </c>
      <c r="CQ326" t="n">
        <v>601</v>
      </c>
      <c r="CR326" t="inlineStr"/>
      <c r="CS326" t="inlineStr"/>
      <c r="CT326" t="inlineStr"/>
      <c r="CU326" t="inlineStr"/>
      <c r="CV326" t="n">
        <v>701</v>
      </c>
      <c r="CW326" t="inlineStr"/>
      <c r="CX326" t="inlineStr"/>
      <c r="CY326" t="inlineStr"/>
      <c r="CZ326" t="inlineStr"/>
      <c r="DA326" t="inlineStr"/>
      <c r="DB326" t="n">
        <v>33.96428571428571</v>
      </c>
      <c r="DC326" t="n">
        <v>46.9</v>
      </c>
      <c r="DD326" t="inlineStr"/>
      <c r="DE326" t="inlineStr">
        <is>
          <t>QS (score, not ratio)</t>
        </is>
      </c>
      <c r="DF326" t="inlineStr"/>
      <c r="DG326" t="inlineStr">
        <is>
          <t>Missing</t>
        </is>
      </c>
      <c r="DH326" t="n">
        <v>6.699999999999999</v>
      </c>
      <c r="DI326" t="inlineStr"/>
    </row>
    <row r="327">
      <c r="A327" t="inlineStr">
        <is>
          <t>german jordanian university</t>
        </is>
      </c>
      <c r="B327" t="inlineStr">
        <is>
          <t>901-950</t>
        </is>
      </c>
      <c r="C327" t="inlineStr">
        <is>
          <t>1001-1200</t>
        </is>
      </c>
      <c r="D327" t="inlineStr">
        <is>
          <t>Jordan</t>
        </is>
      </c>
      <c r="E327" t="inlineStr">
        <is>
          <t>Asia</t>
        </is>
      </c>
      <c r="F327" t="inlineStr">
        <is>
          <t>S</t>
        </is>
      </c>
      <c r="G327" t="inlineStr">
        <is>
          <t>FO</t>
        </is>
      </c>
      <c r="H327" t="inlineStr">
        <is>
          <t>VH</t>
        </is>
      </c>
      <c r="I327" t="inlineStr">
        <is>
          <t>A</t>
        </is>
      </c>
      <c r="J327" t="n">
        <v>8.6</v>
      </c>
      <c r="K327" t="inlineStr">
        <is>
          <t>601+</t>
        </is>
      </c>
      <c r="L327" t="n">
        <v>15.1</v>
      </c>
      <c r="M327" t="inlineStr">
        <is>
          <t>554</t>
        </is>
      </c>
      <c r="N327" t="n">
        <v>21.4</v>
      </c>
      <c r="O327" t="inlineStr">
        <is>
          <t>645</t>
        </is>
      </c>
      <c r="P327" t="n">
        <v>5.6</v>
      </c>
      <c r="Q327" t="inlineStr">
        <is>
          <t>701+</t>
        </is>
      </c>
      <c r="R327" t="n">
        <v>65.3</v>
      </c>
      <c r="S327" t="inlineStr">
        <is>
          <t>301</t>
        </is>
      </c>
      <c r="T327" t="n">
        <v>16.3</v>
      </c>
      <c r="U327" t="inlineStr">
        <is>
          <t>600</t>
        </is>
      </c>
      <c r="V327" t="n">
        <v>17.8</v>
      </c>
      <c r="W327" t="inlineStr">
        <is>
          <t>701+</t>
        </is>
      </c>
      <c r="X327" t="n">
        <v>8.5</v>
      </c>
      <c r="Y327" t="inlineStr">
        <is>
          <t>701+</t>
        </is>
      </c>
      <c r="Z327" t="n">
        <v>1.5</v>
      </c>
      <c r="AA327" t="inlineStr">
        <is>
          <t>701+</t>
        </is>
      </c>
      <c r="AB327" t="inlineStr"/>
      <c r="AC327" t="inlineStr">
        <is>
          <t>1001-1200</t>
        </is>
      </c>
      <c r="AD327" t="inlineStr">
        <is>
          <t>801-1000</t>
        </is>
      </c>
      <c r="AE327" t="inlineStr">
        <is>
          <t>JO</t>
        </is>
      </c>
      <c r="AF327" t="inlineStr">
        <is>
          <t>Jordan</t>
        </is>
      </c>
      <c r="AG327" t="inlineStr">
        <is>
          <t>S</t>
        </is>
      </c>
      <c r="AH327" t="inlineStr">
        <is>
          <t>FO</t>
        </is>
      </c>
      <c r="AI327" t="inlineStr">
        <is>
          <t>VH</t>
        </is>
      </c>
      <c r="AJ327" t="n">
        <v>2</v>
      </c>
      <c r="AK327" t="inlineStr">
        <is>
          <t>A</t>
        </is>
      </c>
      <c r="AL327" t="n">
        <v>7.1</v>
      </c>
      <c r="AM327" t="inlineStr">
        <is>
          <t>601+</t>
        </is>
      </c>
      <c r="AN327" t="n">
        <v>13.4</v>
      </c>
      <c r="AO327" t="inlineStr">
        <is>
          <t>601+</t>
        </is>
      </c>
      <c r="AP327" t="n">
        <v>18.8</v>
      </c>
      <c r="AQ327" t="inlineStr">
        <is>
          <t>701+</t>
        </is>
      </c>
      <c r="AR327" t="n">
        <v>4.8</v>
      </c>
      <c r="AS327" t="inlineStr">
        <is>
          <t>701+</t>
        </is>
      </c>
      <c r="AT327" t="n">
        <v>44.1</v>
      </c>
      <c r="AU327" t="inlineStr">
        <is>
          <t>382</t>
        </is>
      </c>
      <c r="AV327" t="n">
        <v>14.4</v>
      </c>
      <c r="AW327" t="inlineStr">
        <is>
          <t>632</t>
        </is>
      </c>
      <c r="AX327" t="n">
        <v>1.1</v>
      </c>
      <c r="AY327" t="inlineStr">
        <is>
          <t>701+</t>
        </is>
      </c>
      <c r="AZ327" t="n">
        <v>10.6</v>
      </c>
      <c r="BA327" t="inlineStr">
        <is>
          <t>701+</t>
        </is>
      </c>
      <c r="BB327" t="n">
        <v>1</v>
      </c>
      <c r="BC327" t="inlineStr">
        <is>
          <t>701+</t>
        </is>
      </c>
      <c r="BD327" t="inlineStr">
        <is>
          <t>-</t>
        </is>
      </c>
      <c r="BE327" t="inlineStr"/>
      <c r="BF327" t="inlineStr">
        <is>
          <t>Not Reported</t>
        </is>
      </c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>
        <is>
          <t>QS</t>
        </is>
      </c>
      <c r="CC327" t="n">
        <v>925.5</v>
      </c>
      <c r="CD327" t="n">
        <v>1100.5</v>
      </c>
      <c r="CE327" t="n">
        <v>601</v>
      </c>
      <c r="CF327" t="n">
        <v>554</v>
      </c>
      <c r="CG327" t="n">
        <v>645</v>
      </c>
      <c r="CH327" t="n">
        <v>701</v>
      </c>
      <c r="CI327" t="n">
        <v>301</v>
      </c>
      <c r="CJ327" t="n">
        <v>600</v>
      </c>
      <c r="CK327" t="n">
        <v>701</v>
      </c>
      <c r="CL327" t="n">
        <v>701</v>
      </c>
      <c r="CM327" t="n">
        <v>701</v>
      </c>
      <c r="CN327" t="n">
        <v>1100.5</v>
      </c>
      <c r="CO327" t="n">
        <v>900.5</v>
      </c>
      <c r="CP327" t="n">
        <v>601</v>
      </c>
      <c r="CQ327" t="n">
        <v>601</v>
      </c>
      <c r="CR327" t="n">
        <v>701</v>
      </c>
      <c r="CS327" t="n">
        <v>701</v>
      </c>
      <c r="CT327" t="n">
        <v>382</v>
      </c>
      <c r="CU327" t="n">
        <v>632</v>
      </c>
      <c r="CV327" t="n">
        <v>701</v>
      </c>
      <c r="CW327" t="n">
        <v>701</v>
      </c>
      <c r="CX327" t="n">
        <v>701</v>
      </c>
      <c r="CY327" t="inlineStr"/>
      <c r="CZ327" t="inlineStr"/>
      <c r="DA327" t="inlineStr"/>
      <c r="DB327" t="n">
        <v>33.96428571428571</v>
      </c>
      <c r="DC327" t="n">
        <v>5.6</v>
      </c>
      <c r="DD327" t="inlineStr"/>
      <c r="DE327" t="inlineStr">
        <is>
          <t>QS (score, not ratio)</t>
        </is>
      </c>
      <c r="DF327" t="inlineStr"/>
      <c r="DG327" t="inlineStr">
        <is>
          <t>QS (score, not %)</t>
        </is>
      </c>
      <c r="DH327" t="n">
        <v>7.85</v>
      </c>
      <c r="DI327" t="inlineStr"/>
    </row>
    <row r="328">
      <c r="A328" t="inlineStr">
        <is>
          <t>german university in cairo</t>
        </is>
      </c>
      <c r="B328" t="inlineStr">
        <is>
          <t>1201-1400</t>
        </is>
      </c>
      <c r="C328" t="inlineStr">
        <is>
          <t>1201-1400</t>
        </is>
      </c>
      <c r="D328" t="inlineStr">
        <is>
          <t>Egypt</t>
        </is>
      </c>
      <c r="E328" t="inlineStr">
        <is>
          <t>Africa</t>
        </is>
      </c>
      <c r="F328" t="inlineStr">
        <is>
          <t>L</t>
        </is>
      </c>
      <c r="G328" t="inlineStr">
        <is>
          <t>CO</t>
        </is>
      </c>
      <c r="H328" t="inlineStr">
        <is>
          <t>HI</t>
        </is>
      </c>
      <c r="I328" t="inlineStr">
        <is>
          <t>B</t>
        </is>
      </c>
      <c r="J328" t="n">
        <v>8.300000000000001</v>
      </c>
      <c r="K328" t="inlineStr">
        <is>
          <t>601+</t>
        </is>
      </c>
      <c r="L328" t="n">
        <v>15.2</v>
      </c>
      <c r="M328" t="inlineStr">
        <is>
          <t>552</t>
        </is>
      </c>
      <c r="N328" t="n">
        <v>7</v>
      </c>
      <c r="O328" t="inlineStr">
        <is>
          <t>701+</t>
        </is>
      </c>
      <c r="P328" t="n">
        <v>2.2</v>
      </c>
      <c r="Q328" t="inlineStr">
        <is>
          <t>701+</t>
        </is>
      </c>
      <c r="R328" t="n">
        <v>13.4</v>
      </c>
      <c r="S328" t="inlineStr">
        <is>
          <t>698</t>
        </is>
      </c>
      <c r="T328" t="n">
        <v>1.1</v>
      </c>
      <c r="U328" t="inlineStr">
        <is>
          <t>701+</t>
        </is>
      </c>
      <c r="V328" t="n">
        <v>12.8</v>
      </c>
      <c r="W328" t="inlineStr">
        <is>
          <t>701+</t>
        </is>
      </c>
      <c r="X328" t="n">
        <v>4.4</v>
      </c>
      <c r="Y328" t="inlineStr">
        <is>
          <t>701+</t>
        </is>
      </c>
      <c r="Z328" t="n">
        <v>1</v>
      </c>
      <c r="AA328" t="inlineStr">
        <is>
          <t>701+</t>
        </is>
      </c>
      <c r="AB328" t="inlineStr"/>
      <c r="AC328" t="inlineStr">
        <is>
          <t>1201-1400</t>
        </is>
      </c>
      <c r="AD328" t="inlineStr">
        <is>
          <t>1201-1400</t>
        </is>
      </c>
      <c r="AE328" t="inlineStr">
        <is>
          <t>EG</t>
        </is>
      </c>
      <c r="AF328" t="inlineStr">
        <is>
          <t>Egypt</t>
        </is>
      </c>
      <c r="AG328" t="inlineStr">
        <is>
          <t>L</t>
        </is>
      </c>
      <c r="AH328" t="inlineStr">
        <is>
          <t>CO</t>
        </is>
      </c>
      <c r="AI328" t="inlineStr">
        <is>
          <t>MD</t>
        </is>
      </c>
      <c r="AJ328" t="n">
        <v>2</v>
      </c>
      <c r="AK328" t="inlineStr">
        <is>
          <t>B</t>
        </is>
      </c>
      <c r="AL328" t="n">
        <v>7.9</v>
      </c>
      <c r="AM328" t="inlineStr">
        <is>
          <t>601+</t>
        </is>
      </c>
      <c r="AN328" t="n">
        <v>11.4</v>
      </c>
      <c r="AO328" t="inlineStr">
        <is>
          <t>601+</t>
        </is>
      </c>
      <c r="AP328" t="n">
        <v>7.3</v>
      </c>
      <c r="AQ328" t="inlineStr">
        <is>
          <t>701+</t>
        </is>
      </c>
      <c r="AR328" t="n">
        <v>2.1</v>
      </c>
      <c r="AS328" t="inlineStr">
        <is>
          <t>701+</t>
        </is>
      </c>
      <c r="AT328" t="n">
        <v>14.2</v>
      </c>
      <c r="AU328" t="inlineStr">
        <is>
          <t>680</t>
        </is>
      </c>
      <c r="AV328" t="n">
        <v>1.2</v>
      </c>
      <c r="AW328" t="inlineStr">
        <is>
          <t>701+</t>
        </is>
      </c>
      <c r="AX328" t="n">
        <v>1</v>
      </c>
      <c r="AY328" t="inlineStr">
        <is>
          <t>701+</t>
        </is>
      </c>
      <c r="AZ328" t="n">
        <v>6</v>
      </c>
      <c r="BA328" t="inlineStr">
        <is>
          <t>701+</t>
        </is>
      </c>
      <c r="BB328" t="n">
        <v>1</v>
      </c>
      <c r="BC328" t="inlineStr">
        <is>
          <t>701+</t>
        </is>
      </c>
      <c r="BD328" t="inlineStr">
        <is>
          <t>-</t>
        </is>
      </c>
      <c r="BE328" t="inlineStr"/>
      <c r="BF328" t="inlineStr">
        <is>
          <t>Not Reported</t>
        </is>
      </c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>
        <is>
          <t>QS</t>
        </is>
      </c>
      <c r="CC328" t="n">
        <v>1300.5</v>
      </c>
      <c r="CD328" t="n">
        <v>1300.5</v>
      </c>
      <c r="CE328" t="n">
        <v>601</v>
      </c>
      <c r="CF328" t="n">
        <v>552</v>
      </c>
      <c r="CG328" t="n">
        <v>701</v>
      </c>
      <c r="CH328" t="n">
        <v>701</v>
      </c>
      <c r="CI328" t="n">
        <v>698</v>
      </c>
      <c r="CJ328" t="n">
        <v>701</v>
      </c>
      <c r="CK328" t="n">
        <v>701</v>
      </c>
      <c r="CL328" t="n">
        <v>701</v>
      </c>
      <c r="CM328" t="n">
        <v>701</v>
      </c>
      <c r="CN328" t="n">
        <v>1300.5</v>
      </c>
      <c r="CO328" t="n">
        <v>1300.5</v>
      </c>
      <c r="CP328" t="n">
        <v>601</v>
      </c>
      <c r="CQ328" t="n">
        <v>601</v>
      </c>
      <c r="CR328" t="n">
        <v>701</v>
      </c>
      <c r="CS328" t="n">
        <v>701</v>
      </c>
      <c r="CT328" t="n">
        <v>680</v>
      </c>
      <c r="CU328" t="n">
        <v>701</v>
      </c>
      <c r="CV328" t="n">
        <v>701</v>
      </c>
      <c r="CW328" t="n">
        <v>701</v>
      </c>
      <c r="CX328" t="n">
        <v>701</v>
      </c>
      <c r="CY328" t="inlineStr"/>
      <c r="CZ328" t="inlineStr"/>
      <c r="DA328" t="inlineStr"/>
      <c r="DB328" t="n">
        <v>7.178571428571416</v>
      </c>
      <c r="DC328" t="n">
        <v>2.2</v>
      </c>
      <c r="DD328" t="inlineStr"/>
      <c r="DE328" t="inlineStr">
        <is>
          <t>QS (score, not ratio)</t>
        </is>
      </c>
      <c r="DF328" t="inlineStr"/>
      <c r="DG328" t="inlineStr">
        <is>
          <t>QS (score, not %)</t>
        </is>
      </c>
      <c r="DH328" t="n">
        <v>8.100000000000001</v>
      </c>
      <c r="DI328" t="inlineStr"/>
    </row>
    <row r="329">
      <c r="A329" t="inlineStr">
        <is>
          <t>ghent university</t>
        </is>
      </c>
      <c r="B329" t="inlineStr">
        <is>
          <t>169</t>
        </is>
      </c>
      <c r="C329" t="inlineStr">
        <is>
          <t>159</t>
        </is>
      </c>
      <c r="D329" t="inlineStr">
        <is>
          <t>Belgium</t>
        </is>
      </c>
      <c r="E329" t="inlineStr">
        <is>
          <t>Europe</t>
        </is>
      </c>
      <c r="F329" t="inlineStr">
        <is>
          <t>XL</t>
        </is>
      </c>
      <c r="G329" t="inlineStr">
        <is>
          <t>FC</t>
        </is>
      </c>
      <c r="H329" t="inlineStr">
        <is>
          <t>VH</t>
        </is>
      </c>
      <c r="I329" t="inlineStr">
        <is>
          <t>A</t>
        </is>
      </c>
      <c r="J329" t="n">
        <v>53.2</v>
      </c>
      <c r="K329" t="inlineStr">
        <is>
          <t>150</t>
        </is>
      </c>
      <c r="L329" t="n">
        <v>24.8</v>
      </c>
      <c r="M329" t="inlineStr">
        <is>
          <t>384</t>
        </is>
      </c>
      <c r="N329" t="n">
        <v>78.5</v>
      </c>
      <c r="O329" t="inlineStr">
        <is>
          <t>148</t>
        </is>
      </c>
      <c r="P329" t="n">
        <v>21.5</v>
      </c>
      <c r="Q329" t="inlineStr">
        <is>
          <t>538</t>
        </is>
      </c>
      <c r="R329" t="n">
        <v>79.7</v>
      </c>
      <c r="S329" t="inlineStr">
        <is>
          <t>241</t>
        </is>
      </c>
      <c r="T329" t="n">
        <v>21.4</v>
      </c>
      <c r="U329" t="inlineStr">
        <is>
          <t>522</t>
        </is>
      </c>
      <c r="V329" t="n">
        <v>99.5</v>
      </c>
      <c r="W329" t="inlineStr">
        <is>
          <t>9</t>
        </is>
      </c>
      <c r="X329" t="n">
        <v>72.90000000000001</v>
      </c>
      <c r="Y329" t="inlineStr">
        <is>
          <t>145</t>
        </is>
      </c>
      <c r="Z329" t="n">
        <v>98.3</v>
      </c>
      <c r="AA329" t="inlineStr">
        <is>
          <t>21</t>
        </is>
      </c>
      <c r="AB329" t="n">
        <v>50.1</v>
      </c>
      <c r="AC329">
        <f>159</f>
        <v/>
      </c>
      <c r="AD329" t="inlineStr">
        <is>
          <t>143=</t>
        </is>
      </c>
      <c r="AE329" t="inlineStr">
        <is>
          <t>BE</t>
        </is>
      </c>
      <c r="AF329" t="inlineStr">
        <is>
          <t>Belgium</t>
        </is>
      </c>
      <c r="AG329" t="inlineStr">
        <is>
          <t>XL</t>
        </is>
      </c>
      <c r="AH329" t="inlineStr">
        <is>
          <t>FC</t>
        </is>
      </c>
      <c r="AI329" t="inlineStr">
        <is>
          <t>VH</t>
        </is>
      </c>
      <c r="AJ329" t="n">
        <v>5</v>
      </c>
      <c r="AK329" t="inlineStr">
        <is>
          <t>A</t>
        </is>
      </c>
      <c r="AL329" t="n">
        <v>53.4</v>
      </c>
      <c r="AM329" t="inlineStr">
        <is>
          <t>146</t>
        </is>
      </c>
      <c r="AN329" t="n">
        <v>25.2</v>
      </c>
      <c r="AO329" t="inlineStr">
        <is>
          <t>379</t>
        </is>
      </c>
      <c r="AP329" t="n">
        <v>78.90000000000001</v>
      </c>
      <c r="AQ329" t="inlineStr">
        <is>
          <t>141</t>
        </is>
      </c>
      <c r="AR329" t="n">
        <v>25.1</v>
      </c>
      <c r="AS329" t="inlineStr">
        <is>
          <t>486</t>
        </is>
      </c>
      <c r="AT329" t="n">
        <v>79.59999999999999</v>
      </c>
      <c r="AU329" t="inlineStr">
        <is>
          <t>231</t>
        </is>
      </c>
      <c r="AV329" t="n">
        <v>21.2</v>
      </c>
      <c r="AW329" t="inlineStr">
        <is>
          <t>528</t>
        </is>
      </c>
      <c r="AX329" t="n">
        <v>99.8</v>
      </c>
      <c r="AY329" t="inlineStr">
        <is>
          <t>8</t>
        </is>
      </c>
      <c r="AZ329" t="n">
        <v>52</v>
      </c>
      <c r="BA329" t="inlineStr">
        <is>
          <t>124</t>
        </is>
      </c>
      <c r="BB329" t="n">
        <v>91.3</v>
      </c>
      <c r="BC329" t="inlineStr">
        <is>
          <t>84=</t>
        </is>
      </c>
      <c r="BD329" t="inlineStr">
        <is>
          <t>50.2</t>
        </is>
      </c>
      <c r="BE329" t="inlineStr">
        <is>
          <t>118</t>
        </is>
      </c>
      <c r="BF329" t="inlineStr">
        <is>
          <t>Belgium</t>
        </is>
      </c>
      <c r="BG329" t="n">
        <v>42.1</v>
      </c>
      <c r="BH329" t="inlineStr">
        <is>
          <t>54.2</t>
        </is>
      </c>
      <c r="BI329" t="n">
        <v>54.5</v>
      </c>
      <c r="BJ329" t="n">
        <v>71.2</v>
      </c>
      <c r="BK329" t="inlineStr">
        <is>
          <t>88.3</t>
        </is>
      </c>
      <c r="BL329" t="inlineStr">
        <is>
          <t>56.6</t>
        </is>
      </c>
      <c r="BM329" t="inlineStr">
        <is>
          <t>32,166</t>
        </is>
      </c>
      <c r="BN329" t="n">
        <v>34.1</v>
      </c>
      <c r="BO329" t="inlineStr">
        <is>
          <t>9%</t>
        </is>
      </c>
      <c r="BP329" t="inlineStr">
        <is>
          <t>57 : 43</t>
        </is>
      </c>
      <c r="BQ329" t="n">
        <v>2016</v>
      </c>
      <c r="BR329" t="inlineStr">
        <is>
          <t>71</t>
        </is>
      </c>
      <c r="BS329" t="inlineStr">
        <is>
          <t>1</t>
        </is>
      </c>
      <c r="BT329" t="n">
        <v>27.8</v>
      </c>
      <c r="BU329" t="n">
        <v>5.1</v>
      </c>
      <c r="BV329" t="n">
        <v>13.3</v>
      </c>
      <c r="BW329" t="n">
        <v>26.9</v>
      </c>
      <c r="BX329" t="n">
        <v>18.3</v>
      </c>
      <c r="BY329" t="n">
        <v>57.5</v>
      </c>
      <c r="BZ329" t="n">
        <v>34.5</v>
      </c>
      <c r="CA329" t="n">
        <v>2015</v>
      </c>
      <c r="CB329" t="inlineStr">
        <is>
          <t>QS+Times+Shanghai</t>
        </is>
      </c>
      <c r="CC329" t="n">
        <v>169</v>
      </c>
      <c r="CD329" t="n">
        <v>159</v>
      </c>
      <c r="CE329" t="n">
        <v>150</v>
      </c>
      <c r="CF329" t="n">
        <v>384</v>
      </c>
      <c r="CG329" t="n">
        <v>148</v>
      </c>
      <c r="CH329" t="n">
        <v>538</v>
      </c>
      <c r="CI329" t="n">
        <v>241</v>
      </c>
      <c r="CJ329" t="n">
        <v>522</v>
      </c>
      <c r="CK329" t="n">
        <v>9</v>
      </c>
      <c r="CL329" t="n">
        <v>145</v>
      </c>
      <c r="CM329" t="n">
        <v>21</v>
      </c>
      <c r="CN329" t="n">
        <v>159</v>
      </c>
      <c r="CO329" t="n">
        <v>143</v>
      </c>
      <c r="CP329" t="n">
        <v>146</v>
      </c>
      <c r="CQ329" t="n">
        <v>379</v>
      </c>
      <c r="CR329" t="n">
        <v>141</v>
      </c>
      <c r="CS329" t="n">
        <v>486</v>
      </c>
      <c r="CT329" t="n">
        <v>231</v>
      </c>
      <c r="CU329" t="n">
        <v>528</v>
      </c>
      <c r="CV329" t="n">
        <v>8</v>
      </c>
      <c r="CW329" t="n">
        <v>124</v>
      </c>
      <c r="CX329" t="n">
        <v>84</v>
      </c>
      <c r="CY329" t="n">
        <v>118</v>
      </c>
      <c r="CZ329" t="n">
        <v>71</v>
      </c>
      <c r="DA329" t="n">
        <v>1</v>
      </c>
      <c r="DB329" t="n">
        <v>85.30201306824408</v>
      </c>
      <c r="DC329" t="n">
        <v>45.41949068322637</v>
      </c>
      <c r="DD329" t="n">
        <v>34.1</v>
      </c>
      <c r="DE329" t="inlineStr">
        <is>
          <t>Times (raw ratio)</t>
        </is>
      </c>
      <c r="DF329" t="n">
        <v>9</v>
      </c>
      <c r="DG329" t="inlineStr">
        <is>
          <t>Times (raw %)</t>
        </is>
      </c>
      <c r="DH329" t="n">
        <v>53.3</v>
      </c>
      <c r="DI329" t="n">
        <v>30.62945019739641</v>
      </c>
    </row>
    <row r="330">
      <c r="A330" t="inlineStr">
        <is>
          <t>gifu university</t>
        </is>
      </c>
      <c r="B330" t="inlineStr">
        <is>
          <t>1001-1200</t>
        </is>
      </c>
      <c r="C330" t="inlineStr">
        <is>
          <t>951-1000</t>
        </is>
      </c>
      <c r="D330" t="inlineStr">
        <is>
          <t>Japan</t>
        </is>
      </c>
      <c r="E330" t="inlineStr">
        <is>
          <t>Asia</t>
        </is>
      </c>
      <c r="F330" t="inlineStr">
        <is>
          <t>M</t>
        </is>
      </c>
      <c r="G330" t="inlineStr">
        <is>
          <t>FC</t>
        </is>
      </c>
      <c r="H330" t="inlineStr">
        <is>
          <t>VH</t>
        </is>
      </c>
      <c r="I330" t="inlineStr">
        <is>
          <t>A</t>
        </is>
      </c>
      <c r="J330" t="n">
        <v>6.6</v>
      </c>
      <c r="K330" t="inlineStr">
        <is>
          <t>601+</t>
        </is>
      </c>
      <c r="L330" t="n">
        <v>2.3</v>
      </c>
      <c r="M330" t="inlineStr">
        <is>
          <t>601+</t>
        </is>
      </c>
      <c r="N330" t="n">
        <v>57.9</v>
      </c>
      <c r="O330" t="inlineStr">
        <is>
          <t>253</t>
        </is>
      </c>
      <c r="P330" t="n">
        <v>7.6</v>
      </c>
      <c r="Q330" t="inlineStr">
        <is>
          <t>701+</t>
        </is>
      </c>
      <c r="R330" t="n">
        <v>4.3</v>
      </c>
      <c r="S330" t="inlineStr">
        <is>
          <t>701+</t>
        </is>
      </c>
      <c r="T330" t="n">
        <v>3.3</v>
      </c>
      <c r="U330" t="inlineStr">
        <is>
          <t>701+</t>
        </is>
      </c>
      <c r="V330" t="n">
        <v>20.6</v>
      </c>
      <c r="W330" t="inlineStr">
        <is>
          <t>701+</t>
        </is>
      </c>
      <c r="X330" t="n">
        <v>1.8</v>
      </c>
      <c r="Y330" t="inlineStr">
        <is>
          <t>701+</t>
        </is>
      </c>
      <c r="Z330" t="n">
        <v>3.1</v>
      </c>
      <c r="AA330" t="inlineStr">
        <is>
          <t>701+</t>
        </is>
      </c>
      <c r="AB330" t="inlineStr"/>
      <c r="AC330" t="inlineStr">
        <is>
          <t>951-1000</t>
        </is>
      </c>
      <c r="AD330" t="inlineStr">
        <is>
          <t>601-650</t>
        </is>
      </c>
      <c r="AE330" t="inlineStr">
        <is>
          <t>JP</t>
        </is>
      </c>
      <c r="AF330" t="inlineStr">
        <is>
          <t>Japan</t>
        </is>
      </c>
      <c r="AG330" t="inlineStr">
        <is>
          <t>M</t>
        </is>
      </c>
      <c r="AH330" t="inlineStr">
        <is>
          <t>FC</t>
        </is>
      </c>
      <c r="AI330" t="inlineStr">
        <is>
          <t>VH</t>
        </is>
      </c>
      <c r="AJ330" t="n">
        <v>4</v>
      </c>
      <c r="AK330" t="inlineStr">
        <is>
          <t>A</t>
        </is>
      </c>
      <c r="AL330" t="n">
        <v>6.3</v>
      </c>
      <c r="AM330" t="inlineStr">
        <is>
          <t>601+</t>
        </is>
      </c>
      <c r="AN330" t="n">
        <v>2.5</v>
      </c>
      <c r="AO330" t="inlineStr">
        <is>
          <t>601+</t>
        </is>
      </c>
      <c r="AP330" t="n">
        <v>67.40000000000001</v>
      </c>
      <c r="AQ330" t="inlineStr">
        <is>
          <t>196</t>
        </is>
      </c>
      <c r="AR330" t="n">
        <v>7.3</v>
      </c>
      <c r="AS330" t="inlineStr">
        <is>
          <t>701+</t>
        </is>
      </c>
      <c r="AT330" t="n">
        <v>5.3</v>
      </c>
      <c r="AU330" t="inlineStr">
        <is>
          <t>701+</t>
        </is>
      </c>
      <c r="AV330" t="n">
        <v>3.7</v>
      </c>
      <c r="AW330" t="inlineStr">
        <is>
          <t>701+</t>
        </is>
      </c>
      <c r="AX330" t="n">
        <v>1.1</v>
      </c>
      <c r="AY330" t="inlineStr">
        <is>
          <t>701+</t>
        </is>
      </c>
      <c r="AZ330" t="n">
        <v>7.9</v>
      </c>
      <c r="BA330" t="inlineStr">
        <is>
          <t>701+</t>
        </is>
      </c>
      <c r="BB330" t="n">
        <v>1.1</v>
      </c>
      <c r="BC330" t="inlineStr">
        <is>
          <t>701+</t>
        </is>
      </c>
      <c r="BD330" t="inlineStr">
        <is>
          <t>-</t>
        </is>
      </c>
      <c r="BE330" t="inlineStr">
        <is>
          <t>601-800</t>
        </is>
      </c>
      <c r="BF330" t="inlineStr">
        <is>
          <t>Japan</t>
        </is>
      </c>
      <c r="BG330" t="n">
        <v>25.4</v>
      </c>
      <c r="BH330" t="inlineStr">
        <is>
          <t>18.5</t>
        </is>
      </c>
      <c r="BI330" t="n">
        <v>16.9</v>
      </c>
      <c r="BJ330" t="n">
        <v>14.7</v>
      </c>
      <c r="BK330" t="inlineStr">
        <is>
          <t>32.8</t>
        </is>
      </c>
      <c r="BL330" t="inlineStr">
        <is>
          <t>-</t>
        </is>
      </c>
      <c r="BM330" t="inlineStr">
        <is>
          <t>7,318</t>
        </is>
      </c>
      <c r="BN330" t="n">
        <v>12.4</v>
      </c>
      <c r="BO330" t="inlineStr">
        <is>
          <t>4%</t>
        </is>
      </c>
      <c r="BP330" t="inlineStr">
        <is>
          <t>35 : 65</t>
        </is>
      </c>
      <c r="BQ330" t="n">
        <v>2016</v>
      </c>
      <c r="BR330" t="inlineStr">
        <is>
          <t>402-501</t>
        </is>
      </c>
      <c r="BS330" t="inlineStr">
        <is>
          <t>20-31</t>
        </is>
      </c>
      <c r="BT330" t="inlineStr"/>
      <c r="BU330" t="n">
        <v>0</v>
      </c>
      <c r="BV330" t="n">
        <v>0</v>
      </c>
      <c r="BW330" t="n">
        <v>7.3</v>
      </c>
      <c r="BX330" t="n">
        <v>4.8</v>
      </c>
      <c r="BY330" t="n">
        <v>23.9</v>
      </c>
      <c r="BZ330" t="n">
        <v>15.6</v>
      </c>
      <c r="CA330" t="n">
        <v>2009</v>
      </c>
      <c r="CB330" t="inlineStr">
        <is>
          <t>QS+Times+Shanghai</t>
        </is>
      </c>
      <c r="CC330" t="n">
        <v>1100.5</v>
      </c>
      <c r="CD330" t="n">
        <v>975.5</v>
      </c>
      <c r="CE330" t="n">
        <v>601</v>
      </c>
      <c r="CF330" t="n">
        <v>601</v>
      </c>
      <c r="CG330" t="n">
        <v>253</v>
      </c>
      <c r="CH330" t="n">
        <v>701</v>
      </c>
      <c r="CI330" t="n">
        <v>701</v>
      </c>
      <c r="CJ330" t="n">
        <v>701</v>
      </c>
      <c r="CK330" t="n">
        <v>701</v>
      </c>
      <c r="CL330" t="n">
        <v>701</v>
      </c>
      <c r="CM330" t="n">
        <v>701</v>
      </c>
      <c r="CN330" t="n">
        <v>975.5</v>
      </c>
      <c r="CO330" t="n">
        <v>625.5</v>
      </c>
      <c r="CP330" t="n">
        <v>601</v>
      </c>
      <c r="CQ330" t="n">
        <v>601</v>
      </c>
      <c r="CR330" t="n">
        <v>196</v>
      </c>
      <c r="CS330" t="n">
        <v>701</v>
      </c>
      <c r="CT330" t="n">
        <v>701</v>
      </c>
      <c r="CU330" t="n">
        <v>701</v>
      </c>
      <c r="CV330" t="n">
        <v>701</v>
      </c>
      <c r="CW330" t="n">
        <v>701</v>
      </c>
      <c r="CX330" t="n">
        <v>701</v>
      </c>
      <c r="CY330" t="n">
        <v>700.5</v>
      </c>
      <c r="CZ330" t="n">
        <v>451.5</v>
      </c>
      <c r="DA330" t="n">
        <v>25.5</v>
      </c>
      <c r="DB330" t="n">
        <v>7.520660185039986</v>
      </c>
      <c r="DC330" t="n">
        <v>12.20787067917518</v>
      </c>
      <c r="DD330" t="n">
        <v>12.4</v>
      </c>
      <c r="DE330" t="inlineStr">
        <is>
          <t>Times (raw ratio)</t>
        </is>
      </c>
      <c r="DF330" t="n">
        <v>4</v>
      </c>
      <c r="DG330" t="inlineStr">
        <is>
          <t>Times (raw %)</t>
        </is>
      </c>
      <c r="DH330" t="n">
        <v>6.449999999999999</v>
      </c>
      <c r="DI330" t="n">
        <v>7.955077156907976</v>
      </c>
    </row>
    <row r="331">
      <c r="A331" t="inlineStr">
        <is>
          <t>glasgow caledonian university</t>
        </is>
      </c>
      <c r="B331" t="inlineStr">
        <is>
          <t>1001-1200</t>
        </is>
      </c>
      <c r="C331" t="inlineStr">
        <is>
          <t>1001-1200</t>
        </is>
      </c>
      <c r="D331" t="inlineStr">
        <is>
          <t>United Kingdom</t>
        </is>
      </c>
      <c r="E331" t="inlineStr">
        <is>
          <t>Europe</t>
        </is>
      </c>
      <c r="F331" t="inlineStr">
        <is>
          <t>L</t>
        </is>
      </c>
      <c r="G331" t="inlineStr">
        <is>
          <t>FO</t>
        </is>
      </c>
      <c r="H331" t="inlineStr">
        <is>
          <t>VH</t>
        </is>
      </c>
      <c r="I331" t="inlineStr">
        <is>
          <t>A</t>
        </is>
      </c>
      <c r="J331" t="n">
        <v>5.2</v>
      </c>
      <c r="K331" t="inlineStr">
        <is>
          <t>601+</t>
        </is>
      </c>
      <c r="L331" t="n">
        <v>5.4</v>
      </c>
      <c r="M331" t="inlineStr">
        <is>
          <t>601+</t>
        </is>
      </c>
      <c r="N331" t="n">
        <v>4.3</v>
      </c>
      <c r="O331" t="inlineStr">
        <is>
          <t>701+</t>
        </is>
      </c>
      <c r="P331" t="n">
        <v>6.3</v>
      </c>
      <c r="Q331" t="inlineStr">
        <is>
          <t>701+</t>
        </is>
      </c>
      <c r="R331" t="n">
        <v>30.1</v>
      </c>
      <c r="S331" t="inlineStr">
        <is>
          <t>494</t>
        </is>
      </c>
      <c r="T331" t="n">
        <v>34.9</v>
      </c>
      <c r="U331" t="inlineStr">
        <is>
          <t>392</t>
        </is>
      </c>
      <c r="V331" t="n">
        <v>37.2</v>
      </c>
      <c r="W331" t="inlineStr">
        <is>
          <t>701+</t>
        </is>
      </c>
      <c r="X331" t="n">
        <v>6.8</v>
      </c>
      <c r="Y331" t="inlineStr">
        <is>
          <t>701+</t>
        </is>
      </c>
      <c r="Z331" t="n">
        <v>23.5</v>
      </c>
      <c r="AA331" t="inlineStr">
        <is>
          <t>503=</t>
        </is>
      </c>
      <c r="AB331" t="inlineStr"/>
      <c r="AC331" t="inlineStr">
        <is>
          <t>1001-1200</t>
        </is>
      </c>
      <c r="AD331" t="inlineStr">
        <is>
          <t>1001-1200</t>
        </is>
      </c>
      <c r="AE331" t="inlineStr">
        <is>
          <t>UK</t>
        </is>
      </c>
      <c r="AF331" t="inlineStr">
        <is>
          <t>United Kingdom</t>
        </is>
      </c>
      <c r="AG331" t="inlineStr">
        <is>
          <t>L</t>
        </is>
      </c>
      <c r="AH331" t="inlineStr">
        <is>
          <t>FO</t>
        </is>
      </c>
      <c r="AI331" t="inlineStr">
        <is>
          <t>VH</t>
        </is>
      </c>
      <c r="AJ331" t="n">
        <v>3</v>
      </c>
      <c r="AK331" t="inlineStr">
        <is>
          <t>A</t>
        </is>
      </c>
      <c r="AL331" t="n">
        <v>5.5</v>
      </c>
      <c r="AM331" t="inlineStr">
        <is>
          <t>601+</t>
        </is>
      </c>
      <c r="AN331" t="n">
        <v>4.9</v>
      </c>
      <c r="AO331" t="inlineStr">
        <is>
          <t>601+</t>
        </is>
      </c>
      <c r="AP331" t="n">
        <v>4.4</v>
      </c>
      <c r="AQ331" t="inlineStr">
        <is>
          <t>701+</t>
        </is>
      </c>
      <c r="AR331" t="n">
        <v>6.5</v>
      </c>
      <c r="AS331" t="inlineStr">
        <is>
          <t>701+</t>
        </is>
      </c>
      <c r="AT331" t="n">
        <v>31.4</v>
      </c>
      <c r="AU331" t="inlineStr">
        <is>
          <t>479</t>
        </is>
      </c>
      <c r="AV331" t="n">
        <v>37.5</v>
      </c>
      <c r="AW331" t="inlineStr">
        <is>
          <t>366</t>
        </is>
      </c>
      <c r="AX331" t="n">
        <v>2.4</v>
      </c>
      <c r="AY331" t="inlineStr">
        <is>
          <t>701+</t>
        </is>
      </c>
      <c r="AZ331" t="n">
        <v>11.2</v>
      </c>
      <c r="BA331" t="inlineStr">
        <is>
          <t>701+</t>
        </is>
      </c>
      <c r="BB331" t="n">
        <v>14</v>
      </c>
      <c r="BC331" t="inlineStr">
        <is>
          <t>624</t>
        </is>
      </c>
      <c r="BD331" t="inlineStr">
        <is>
          <t>-</t>
        </is>
      </c>
      <c r="BE331" t="inlineStr">
        <is>
          <t>601-800</t>
        </is>
      </c>
      <c r="BF331" t="inlineStr">
        <is>
          <t>United Kingdom</t>
        </is>
      </c>
      <c r="BG331" t="n">
        <v>17.1</v>
      </c>
      <c r="BH331" t="inlineStr">
        <is>
          <t>55.0</t>
        </is>
      </c>
      <c r="BI331" t="n">
        <v>10.4</v>
      </c>
      <c r="BJ331" t="n">
        <v>24.2</v>
      </c>
      <c r="BK331" t="inlineStr">
        <is>
          <t>29.9</t>
        </is>
      </c>
      <c r="BL331" t="inlineStr">
        <is>
          <t>-</t>
        </is>
      </c>
      <c r="BM331" t="inlineStr">
        <is>
          <t>13,527</t>
        </is>
      </c>
      <c r="BN331" t="n">
        <v>21.6</v>
      </c>
      <c r="BO331" t="inlineStr">
        <is>
          <t>16%</t>
        </is>
      </c>
      <c r="BP331" t="inlineStr">
        <is>
          <t>60 : 40</t>
        </is>
      </c>
      <c r="BQ331" t="n">
        <v>2016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>
        <is>
          <t>QS+Times</t>
        </is>
      </c>
      <c r="CC331" t="n">
        <v>1100.5</v>
      </c>
      <c r="CD331" t="n">
        <v>1100.5</v>
      </c>
      <c r="CE331" t="n">
        <v>601</v>
      </c>
      <c r="CF331" t="n">
        <v>601</v>
      </c>
      <c r="CG331" t="n">
        <v>701</v>
      </c>
      <c r="CH331" t="n">
        <v>701</v>
      </c>
      <c r="CI331" t="n">
        <v>494</v>
      </c>
      <c r="CJ331" t="n">
        <v>392</v>
      </c>
      <c r="CK331" t="n">
        <v>701</v>
      </c>
      <c r="CL331" t="n">
        <v>701</v>
      </c>
      <c r="CM331" t="n">
        <v>503</v>
      </c>
      <c r="CN331" t="n">
        <v>1100.5</v>
      </c>
      <c r="CO331" t="n">
        <v>1100.5</v>
      </c>
      <c r="CP331" t="n">
        <v>601</v>
      </c>
      <c r="CQ331" t="n">
        <v>601</v>
      </c>
      <c r="CR331" t="n">
        <v>701</v>
      </c>
      <c r="CS331" t="n">
        <v>701</v>
      </c>
      <c r="CT331" t="n">
        <v>479</v>
      </c>
      <c r="CU331" t="n">
        <v>366</v>
      </c>
      <c r="CV331" t="n">
        <v>701</v>
      </c>
      <c r="CW331" t="n">
        <v>701</v>
      </c>
      <c r="CX331" t="n">
        <v>624</v>
      </c>
      <c r="CY331" t="n">
        <v>700.5</v>
      </c>
      <c r="CZ331" t="inlineStr"/>
      <c r="DA331" t="inlineStr"/>
      <c r="DB331" t="n">
        <v>10.73214285714285</v>
      </c>
      <c r="DC331" t="n">
        <v>12.46124089139041</v>
      </c>
      <c r="DD331" t="n">
        <v>21.6</v>
      </c>
      <c r="DE331" t="inlineStr">
        <is>
          <t>Times (raw ratio)</t>
        </is>
      </c>
      <c r="DF331" t="n">
        <v>16</v>
      </c>
      <c r="DG331" t="inlineStr">
        <is>
          <t>Times (raw %)</t>
        </is>
      </c>
      <c r="DH331" t="n">
        <v>5.35</v>
      </c>
      <c r="DI331" t="n">
        <v>7.804370447450573</v>
      </c>
    </row>
    <row r="332">
      <c r="A332" t="inlineStr">
        <is>
          <t>goethe university frankfurt</t>
        </is>
      </c>
      <c r="B332" t="inlineStr"/>
      <c r="C332" t="inlineStr"/>
      <c r="D332" t="inlineStr">
        <is>
          <t>Not Reported</t>
        </is>
      </c>
      <c r="E332" t="inlineStr">
        <is>
          <t>Not Reported</t>
        </is>
      </c>
      <c r="F332" t="inlineStr">
        <is>
          <t>Not Reported</t>
        </is>
      </c>
      <c r="G332" t="inlineStr">
        <is>
          <t>Not Reported</t>
        </is>
      </c>
      <c r="H332" t="inlineStr"/>
      <c r="I332" t="inlineStr">
        <is>
          <t>Not Reported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Not Reported</t>
        </is>
      </c>
      <c r="AF332" t="inlineStr">
        <is>
          <t>Not Reported</t>
        </is>
      </c>
      <c r="AG332" t="inlineStr">
        <is>
          <t>Not Reported</t>
        </is>
      </c>
      <c r="AH332" t="inlineStr">
        <is>
          <t>Not Reported</t>
        </is>
      </c>
      <c r="AI332" t="inlineStr"/>
      <c r="AJ332" t="inlineStr"/>
      <c r="AK332" t="inlineStr">
        <is>
          <t>Not Reported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201-250</t>
        </is>
      </c>
      <c r="BF332" t="inlineStr">
        <is>
          <t>Germany</t>
        </is>
      </c>
      <c r="BG332" t="n">
        <v>35.8</v>
      </c>
      <c r="BH332" t="inlineStr">
        <is>
          <t>60.2</t>
        </is>
      </c>
      <c r="BI332" t="n">
        <v>28.6</v>
      </c>
      <c r="BJ332" t="n">
        <v>79.3</v>
      </c>
      <c r="BK332" t="inlineStr">
        <is>
          <t>38.1</t>
        </is>
      </c>
      <c r="BL332" t="inlineStr">
        <is>
          <t>-</t>
        </is>
      </c>
      <c r="BM332" t="inlineStr">
        <is>
          <t>31,861</t>
        </is>
      </c>
      <c r="BN332" t="n">
        <v>9.300000000000001</v>
      </c>
      <c r="BO332" t="inlineStr">
        <is>
          <t>15%</t>
        </is>
      </c>
      <c r="BP332" t="inlineStr">
        <is>
          <t>60 : 40</t>
        </is>
      </c>
      <c r="BQ332" t="n">
        <v>2016</v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>
        <is>
          <t>Times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n">
        <v>225.5</v>
      </c>
      <c r="CZ332" t="inlineStr"/>
      <c r="DA332" t="inlineStr"/>
      <c r="DB332" t="n">
        <v>67.90564689063618</v>
      </c>
      <c r="DC332" t="n">
        <v>52.89577953127436</v>
      </c>
      <c r="DD332" t="n">
        <v>9.300000000000001</v>
      </c>
      <c r="DE332" t="inlineStr">
        <is>
          <t>Times (raw ratio)</t>
        </is>
      </c>
      <c r="DF332" t="n">
        <v>15</v>
      </c>
      <c r="DG332" t="inlineStr">
        <is>
          <t>Times (raw %)</t>
        </is>
      </c>
      <c r="DH332" t="inlineStr"/>
      <c r="DI332" t="n">
        <v>26.7429760665973</v>
      </c>
    </row>
    <row r="333">
      <c r="A333" t="inlineStr">
        <is>
          <t>goethe-university frankfurt am main</t>
        </is>
      </c>
      <c r="B333" t="inlineStr">
        <is>
          <t>309</t>
        </is>
      </c>
      <c r="C333" t="inlineStr">
        <is>
          <t>302</t>
        </is>
      </c>
      <c r="D333" t="inlineStr">
        <is>
          <t>Germany</t>
        </is>
      </c>
      <c r="E333" t="inlineStr">
        <is>
          <t>Europe</t>
        </is>
      </c>
      <c r="F333" t="inlineStr">
        <is>
          <t>XL</t>
        </is>
      </c>
      <c r="G333" t="inlineStr">
        <is>
          <t>FC</t>
        </is>
      </c>
      <c r="H333" t="inlineStr">
        <is>
          <t>VH</t>
        </is>
      </c>
      <c r="I333" t="inlineStr">
        <is>
          <t>A</t>
        </is>
      </c>
      <c r="J333" t="n">
        <v>43.2</v>
      </c>
      <c r="K333" t="inlineStr">
        <is>
          <t>196</t>
        </is>
      </c>
      <c r="L333" t="n">
        <v>33.2</v>
      </c>
      <c r="M333" t="inlineStr">
        <is>
          <t>282</t>
        </is>
      </c>
      <c r="N333" t="n">
        <v>24.4</v>
      </c>
      <c r="O333" t="inlineStr">
        <is>
          <t>600</t>
        </is>
      </c>
      <c r="P333" t="n">
        <v>15.9</v>
      </c>
      <c r="Q333" t="inlineStr">
        <is>
          <t>621</t>
        </is>
      </c>
      <c r="R333" t="n">
        <v>37.4</v>
      </c>
      <c r="S333" t="inlineStr">
        <is>
          <t>432</t>
        </is>
      </c>
      <c r="T333" t="n">
        <v>24.1</v>
      </c>
      <c r="U333" t="inlineStr">
        <is>
          <t>489</t>
        </is>
      </c>
      <c r="V333" t="n">
        <v>90.40000000000001</v>
      </c>
      <c r="W333" t="inlineStr">
        <is>
          <t>166</t>
        </is>
      </c>
      <c r="X333" t="n">
        <v>20.2</v>
      </c>
      <c r="Y333" t="inlineStr">
        <is>
          <t>560</t>
        </is>
      </c>
      <c r="Z333" t="n">
        <v>75</v>
      </c>
      <c r="AA333" t="inlineStr">
        <is>
          <t>186=</t>
        </is>
      </c>
      <c r="AB333" t="n">
        <v>35.2</v>
      </c>
      <c r="AC333">
        <f>302</f>
        <v/>
      </c>
      <c r="AD333" t="inlineStr">
        <is>
          <t>328=</t>
        </is>
      </c>
      <c r="AE333" t="inlineStr">
        <is>
          <t>DE</t>
        </is>
      </c>
      <c r="AF333" t="inlineStr">
        <is>
          <t>Germany</t>
        </is>
      </c>
      <c r="AG333" t="inlineStr">
        <is>
          <t>XL</t>
        </is>
      </c>
      <c r="AH333" t="inlineStr">
        <is>
          <t>FC</t>
        </is>
      </c>
      <c r="AI333" t="inlineStr">
        <is>
          <t>VH</t>
        </is>
      </c>
      <c r="AJ333" t="n">
        <v>5</v>
      </c>
      <c r="AK333" t="inlineStr">
        <is>
          <t>A</t>
        </is>
      </c>
      <c r="AL333" t="n">
        <v>44.4</v>
      </c>
      <c r="AM333" t="inlineStr">
        <is>
          <t>189</t>
        </is>
      </c>
      <c r="AN333" t="n">
        <v>29.1</v>
      </c>
      <c r="AO333" t="inlineStr">
        <is>
          <t>335</t>
        </is>
      </c>
      <c r="AP333" t="n">
        <v>21.4</v>
      </c>
      <c r="AQ333" t="inlineStr">
        <is>
          <t>638</t>
        </is>
      </c>
      <c r="AR333" t="n">
        <v>21.3</v>
      </c>
      <c r="AS333" t="inlineStr">
        <is>
          <t>539</t>
        </is>
      </c>
      <c r="AT333" t="n">
        <v>41.3</v>
      </c>
      <c r="AU333" t="inlineStr">
        <is>
          <t>402</t>
        </is>
      </c>
      <c r="AV333" t="n">
        <v>25.6</v>
      </c>
      <c r="AW333" t="inlineStr">
        <is>
          <t>468</t>
        </is>
      </c>
      <c r="AX333" t="n">
        <v>82.09999999999999</v>
      </c>
      <c r="AY333" t="inlineStr">
        <is>
          <t>134</t>
        </is>
      </c>
      <c r="AZ333" t="n">
        <v>11.5</v>
      </c>
      <c r="BA333" t="inlineStr">
        <is>
          <t>701+</t>
        </is>
      </c>
      <c r="BB333" t="n">
        <v>46.6</v>
      </c>
      <c r="BC333" t="inlineStr">
        <is>
          <t>327=</t>
        </is>
      </c>
      <c r="BD333" t="inlineStr">
        <is>
          <t>34.5</t>
        </is>
      </c>
      <c r="BE333" t="inlineStr"/>
      <c r="BF333" t="inlineStr">
        <is>
          <t>Not Reported</t>
        </is>
      </c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>
        <is>
          <t>QS</t>
        </is>
      </c>
      <c r="CC333" t="n">
        <v>309</v>
      </c>
      <c r="CD333" t="n">
        <v>302</v>
      </c>
      <c r="CE333" t="n">
        <v>196</v>
      </c>
      <c r="CF333" t="n">
        <v>282</v>
      </c>
      <c r="CG333" t="n">
        <v>600</v>
      </c>
      <c r="CH333" t="n">
        <v>621</v>
      </c>
      <c r="CI333" t="n">
        <v>432</v>
      </c>
      <c r="CJ333" t="n">
        <v>489</v>
      </c>
      <c r="CK333" t="n">
        <v>166</v>
      </c>
      <c r="CL333" t="n">
        <v>560</v>
      </c>
      <c r="CM333" t="n">
        <v>186</v>
      </c>
      <c r="CN333" t="n">
        <v>302</v>
      </c>
      <c r="CO333" t="n">
        <v>328</v>
      </c>
      <c r="CP333" t="n">
        <v>189</v>
      </c>
      <c r="CQ333" t="n">
        <v>335</v>
      </c>
      <c r="CR333" t="n">
        <v>638</v>
      </c>
      <c r="CS333" t="n">
        <v>539</v>
      </c>
      <c r="CT333" t="n">
        <v>402</v>
      </c>
      <c r="CU333" t="n">
        <v>468</v>
      </c>
      <c r="CV333" t="n">
        <v>134</v>
      </c>
      <c r="CW333" t="n">
        <v>701</v>
      </c>
      <c r="CX333" t="n">
        <v>327</v>
      </c>
      <c r="CY333" t="inlineStr"/>
      <c r="CZ333" t="inlineStr"/>
      <c r="DA333" t="inlineStr"/>
      <c r="DB333" t="n">
        <v>78</v>
      </c>
      <c r="DC333" t="n">
        <v>15.9</v>
      </c>
      <c r="DD333" t="inlineStr"/>
      <c r="DE333" t="inlineStr">
        <is>
          <t>QS (score, not ratio)</t>
        </is>
      </c>
      <c r="DF333" t="inlineStr"/>
      <c r="DG333" t="inlineStr">
        <is>
          <t>QS (score, not %)</t>
        </is>
      </c>
      <c r="DH333" t="n">
        <v>43.8</v>
      </c>
      <c r="DI333" t="inlineStr"/>
    </row>
    <row r="334">
      <c r="A334" t="inlineStr">
        <is>
          <t>goldsmiths, university of london</t>
        </is>
      </c>
      <c r="B334" t="inlineStr">
        <is>
          <t>681-690</t>
        </is>
      </c>
      <c r="C334" t="inlineStr">
        <is>
          <t>593</t>
        </is>
      </c>
      <c r="D334" t="inlineStr">
        <is>
          <t>United Kingdom</t>
        </is>
      </c>
      <c r="E334" t="inlineStr">
        <is>
          <t>Europe</t>
        </is>
      </c>
      <c r="F334" t="inlineStr">
        <is>
          <t>M</t>
        </is>
      </c>
      <c r="G334" t="inlineStr">
        <is>
          <t>FO</t>
        </is>
      </c>
      <c r="H334" t="inlineStr">
        <is>
          <t>VH</t>
        </is>
      </c>
      <c r="I334" t="inlineStr">
        <is>
          <t>A</t>
        </is>
      </c>
      <c r="J334" t="n">
        <v>13.1</v>
      </c>
      <c r="K334" t="inlineStr">
        <is>
          <t>601+</t>
        </is>
      </c>
      <c r="L334" t="n">
        <v>5.1</v>
      </c>
      <c r="M334" t="inlineStr">
        <is>
          <t>601+</t>
        </is>
      </c>
      <c r="N334" t="n">
        <v>12.8</v>
      </c>
      <c r="O334" t="inlineStr">
        <is>
          <t>701+</t>
        </is>
      </c>
      <c r="P334" t="n">
        <v>12</v>
      </c>
      <c r="Q334" t="inlineStr">
        <is>
          <t>691</t>
        </is>
      </c>
      <c r="R334" t="n">
        <v>92</v>
      </c>
      <c r="S334" t="inlineStr">
        <is>
          <t>176</t>
        </is>
      </c>
      <c r="T334" t="n">
        <v>91.5</v>
      </c>
      <c r="U334" t="inlineStr">
        <is>
          <t>115</t>
        </is>
      </c>
      <c r="V334" t="n">
        <v>25.1</v>
      </c>
      <c r="W334" t="inlineStr">
        <is>
          <t>701+</t>
        </is>
      </c>
      <c r="X334" t="n">
        <v>14.4</v>
      </c>
      <c r="Y334" t="inlineStr">
        <is>
          <t>679</t>
        </is>
      </c>
      <c r="Z334" t="n">
        <v>3.1</v>
      </c>
      <c r="AA334" t="inlineStr">
        <is>
          <t>701+</t>
        </is>
      </c>
      <c r="AB334" t="inlineStr"/>
      <c r="AC334">
        <f>593</f>
        <v/>
      </c>
      <c r="AD334" t="inlineStr">
        <is>
          <t>511-520</t>
        </is>
      </c>
      <c r="AE334" t="inlineStr">
        <is>
          <t>UK</t>
        </is>
      </c>
      <c r="AF334" t="inlineStr">
        <is>
          <t>United Kingdom</t>
        </is>
      </c>
      <c r="AG334" t="inlineStr">
        <is>
          <t>M</t>
        </is>
      </c>
      <c r="AH334" t="inlineStr">
        <is>
          <t>FO</t>
        </is>
      </c>
      <c r="AI334" t="inlineStr">
        <is>
          <t>VH</t>
        </is>
      </c>
      <c r="AJ334" t="n">
        <v>5</v>
      </c>
      <c r="AK334" t="inlineStr">
        <is>
          <t>A</t>
        </is>
      </c>
      <c r="AL334" t="n">
        <v>14.9</v>
      </c>
      <c r="AM334" t="inlineStr">
        <is>
          <t>587</t>
        </is>
      </c>
      <c r="AN334" t="n">
        <v>6</v>
      </c>
      <c r="AO334" t="inlineStr">
        <is>
          <t>601+</t>
        </is>
      </c>
      <c r="AP334" t="n">
        <v>14.7</v>
      </c>
      <c r="AQ334" t="inlineStr">
        <is>
          <t>701+</t>
        </is>
      </c>
      <c r="AR334" t="n">
        <v>13.6</v>
      </c>
      <c r="AS334" t="inlineStr">
        <is>
          <t>663</t>
        </is>
      </c>
      <c r="AT334" t="n">
        <v>97.8</v>
      </c>
      <c r="AU334" t="inlineStr">
        <is>
          <t>117</t>
        </is>
      </c>
      <c r="AV334" t="n">
        <v>92.8</v>
      </c>
      <c r="AW334" t="inlineStr">
        <is>
          <t>101</t>
        </is>
      </c>
      <c r="AX334" t="n">
        <v>1.2</v>
      </c>
      <c r="AY334" t="inlineStr">
        <is>
          <t>701+</t>
        </is>
      </c>
      <c r="AZ334" t="n">
        <v>17.2</v>
      </c>
      <c r="BA334" t="inlineStr">
        <is>
          <t>490</t>
        </is>
      </c>
      <c r="BB334" t="n">
        <v>1.8</v>
      </c>
      <c r="BC334" t="inlineStr">
        <is>
          <t>701+</t>
        </is>
      </c>
      <c r="BD334" t="inlineStr">
        <is>
          <t>20.0</t>
        </is>
      </c>
      <c r="BE334" t="inlineStr"/>
      <c r="BF334" t="inlineStr">
        <is>
          <t>Not Reported</t>
        </is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>
        <is>
          <t>QS</t>
        </is>
      </c>
      <c r="CC334" t="n">
        <v>685.5</v>
      </c>
      <c r="CD334" t="n">
        <v>593</v>
      </c>
      <c r="CE334" t="n">
        <v>601</v>
      </c>
      <c r="CF334" t="n">
        <v>601</v>
      </c>
      <c r="CG334" t="n">
        <v>701</v>
      </c>
      <c r="CH334" t="n">
        <v>691</v>
      </c>
      <c r="CI334" t="n">
        <v>176</v>
      </c>
      <c r="CJ334" t="n">
        <v>115</v>
      </c>
      <c r="CK334" t="n">
        <v>701</v>
      </c>
      <c r="CL334" t="n">
        <v>679</v>
      </c>
      <c r="CM334" t="n">
        <v>701</v>
      </c>
      <c r="CN334" t="n">
        <v>593</v>
      </c>
      <c r="CO334" t="n">
        <v>515.5</v>
      </c>
      <c r="CP334" t="n">
        <v>587</v>
      </c>
      <c r="CQ334" t="n">
        <v>601</v>
      </c>
      <c r="CR334" t="n">
        <v>701</v>
      </c>
      <c r="CS334" t="n">
        <v>663</v>
      </c>
      <c r="CT334" t="n">
        <v>117</v>
      </c>
      <c r="CU334" t="n">
        <v>101</v>
      </c>
      <c r="CV334" t="n">
        <v>701</v>
      </c>
      <c r="CW334" t="n">
        <v>490</v>
      </c>
      <c r="CX334" t="n">
        <v>701</v>
      </c>
      <c r="CY334" t="inlineStr"/>
      <c r="CZ334" t="inlineStr"/>
      <c r="DA334" t="inlineStr"/>
      <c r="DB334" t="n">
        <v>51.10714285714285</v>
      </c>
      <c r="DC334" t="n">
        <v>12</v>
      </c>
      <c r="DD334" t="inlineStr"/>
      <c r="DE334" t="inlineStr">
        <is>
          <t>QS (score, not ratio)</t>
        </is>
      </c>
      <c r="DF334" t="inlineStr"/>
      <c r="DG334" t="inlineStr">
        <is>
          <t>QS (score, not %)</t>
        </is>
      </c>
      <c r="DH334" t="n">
        <v>14</v>
      </c>
      <c r="DI334" t="inlineStr"/>
    </row>
    <row r="335">
      <c r="A335" t="inlineStr">
        <is>
          <t>graz university of technology</t>
        </is>
      </c>
      <c r="B335" t="inlineStr">
        <is>
          <t>413</t>
        </is>
      </c>
      <c r="C335" t="inlineStr">
        <is>
          <t>421</t>
        </is>
      </c>
      <c r="D335" t="inlineStr">
        <is>
          <t>Austria</t>
        </is>
      </c>
      <c r="E335" t="inlineStr">
        <is>
          <t>Europe</t>
        </is>
      </c>
      <c r="F335" t="inlineStr">
        <is>
          <t>M</t>
        </is>
      </c>
      <c r="G335" t="inlineStr">
        <is>
          <t>FO</t>
        </is>
      </c>
      <c r="H335" t="inlineStr">
        <is>
          <t>VH</t>
        </is>
      </c>
      <c r="I335" t="inlineStr">
        <is>
          <t>A</t>
        </is>
      </c>
      <c r="J335" t="n">
        <v>14.7</v>
      </c>
      <c r="K335" t="inlineStr">
        <is>
          <t>590</t>
        </is>
      </c>
      <c r="L335" t="n">
        <v>15.7</v>
      </c>
      <c r="M335" t="inlineStr">
        <is>
          <t>545</t>
        </is>
      </c>
      <c r="N335" t="n">
        <v>98.90000000000001</v>
      </c>
      <c r="O335" t="inlineStr">
        <is>
          <t>40</t>
        </is>
      </c>
      <c r="P335" t="n">
        <v>11.1</v>
      </c>
      <c r="Q335" t="inlineStr">
        <is>
          <t>701+</t>
        </is>
      </c>
      <c r="R335" t="n">
        <v>81.8</v>
      </c>
      <c r="S335" t="inlineStr">
        <is>
          <t>232</t>
        </is>
      </c>
      <c r="T335" t="n">
        <v>59.7</v>
      </c>
      <c r="U335" t="inlineStr">
        <is>
          <t>247</t>
        </is>
      </c>
      <c r="V335" t="n">
        <v>59.9</v>
      </c>
      <c r="W335" t="inlineStr">
        <is>
          <t>634</t>
        </is>
      </c>
      <c r="X335" t="n">
        <v>11.9</v>
      </c>
      <c r="Y335" t="inlineStr">
        <is>
          <t>701+</t>
        </is>
      </c>
      <c r="Z335" t="n">
        <v>2.8</v>
      </c>
      <c r="AA335" t="inlineStr">
        <is>
          <t>701+</t>
        </is>
      </c>
      <c r="AB335" t="n">
        <v>28.8</v>
      </c>
      <c r="AC335">
        <f>421</f>
        <v/>
      </c>
      <c r="AD335" t="inlineStr">
        <is>
          <t>284=</t>
        </is>
      </c>
      <c r="AE335" t="inlineStr">
        <is>
          <t>AT</t>
        </is>
      </c>
      <c r="AF335" t="inlineStr">
        <is>
          <t>Austria</t>
        </is>
      </c>
      <c r="AG335" t="inlineStr">
        <is>
          <t>M</t>
        </is>
      </c>
      <c r="AH335" t="inlineStr">
        <is>
          <t>FO</t>
        </is>
      </c>
      <c r="AI335" t="inlineStr">
        <is>
          <t>VH</t>
        </is>
      </c>
      <c r="AJ335" t="n">
        <v>5</v>
      </c>
      <c r="AK335" t="inlineStr">
        <is>
          <t>A</t>
        </is>
      </c>
      <c r="AL335" t="n">
        <v>14.5</v>
      </c>
      <c r="AM335" t="inlineStr">
        <is>
          <t>595</t>
        </is>
      </c>
      <c r="AN335" t="n">
        <v>11</v>
      </c>
      <c r="AO335" t="inlineStr">
        <is>
          <t>601+</t>
        </is>
      </c>
      <c r="AP335" t="n">
        <v>99.5</v>
      </c>
      <c r="AQ335" t="inlineStr">
        <is>
          <t>31</t>
        </is>
      </c>
      <c r="AR335" t="n">
        <v>13.6</v>
      </c>
      <c r="AS335" t="inlineStr">
        <is>
          <t>664</t>
        </is>
      </c>
      <c r="AT335" t="n">
        <v>75</v>
      </c>
      <c r="AU335" t="inlineStr">
        <is>
          <t>255</t>
        </is>
      </c>
      <c r="AV335" t="n">
        <v>58.8</v>
      </c>
      <c r="AW335" t="inlineStr">
        <is>
          <t>258</t>
        </is>
      </c>
      <c r="AX335" t="n">
        <v>10.4</v>
      </c>
      <c r="AY335" t="inlineStr">
        <is>
          <t>664</t>
        </is>
      </c>
      <c r="AZ335" t="n">
        <v>13.6</v>
      </c>
      <c r="BA335" t="inlineStr">
        <is>
          <t>629</t>
        </is>
      </c>
      <c r="BB335" t="n">
        <v>4.2</v>
      </c>
      <c r="BC335" t="inlineStr">
        <is>
          <t>701+</t>
        </is>
      </c>
      <c r="BD335" t="inlineStr">
        <is>
          <t>26.7</t>
        </is>
      </c>
      <c r="BE335" t="inlineStr">
        <is>
          <t>351-400</t>
        </is>
      </c>
      <c r="BF335" t="inlineStr">
        <is>
          <t>Austria</t>
        </is>
      </c>
      <c r="BG335" t="n">
        <v>26</v>
      </c>
      <c r="BH335" t="inlineStr">
        <is>
          <t>69.3</t>
        </is>
      </c>
      <c r="BI335" t="n">
        <v>15.8</v>
      </c>
      <c r="BJ335" t="n">
        <v>52.9</v>
      </c>
      <c r="BK335" t="inlineStr">
        <is>
          <t>77.2</t>
        </is>
      </c>
      <c r="BL335" t="inlineStr">
        <is>
          <t>-</t>
        </is>
      </c>
      <c r="BM335" t="inlineStr">
        <is>
          <t>7,542</t>
        </is>
      </c>
      <c r="BN335" t="n">
        <v>12.5</v>
      </c>
      <c r="BO335" t="inlineStr">
        <is>
          <t>16%</t>
        </is>
      </c>
      <c r="BP335" t="inlineStr">
        <is>
          <t>22 : 78</t>
        </is>
      </c>
      <c r="BQ335" t="n">
        <v>2016</v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>
        <is>
          <t>QS+Times</t>
        </is>
      </c>
      <c r="CC335" t="n">
        <v>413</v>
      </c>
      <c r="CD335" t="n">
        <v>421</v>
      </c>
      <c r="CE335" t="n">
        <v>590</v>
      </c>
      <c r="CF335" t="n">
        <v>545</v>
      </c>
      <c r="CG335" t="n">
        <v>40</v>
      </c>
      <c r="CH335" t="n">
        <v>701</v>
      </c>
      <c r="CI335" t="n">
        <v>232</v>
      </c>
      <c r="CJ335" t="n">
        <v>247</v>
      </c>
      <c r="CK335" t="n">
        <v>634</v>
      </c>
      <c r="CL335" t="n">
        <v>701</v>
      </c>
      <c r="CM335" t="n">
        <v>701</v>
      </c>
      <c r="CN335" t="n">
        <v>421</v>
      </c>
      <c r="CO335" t="n">
        <v>284</v>
      </c>
      <c r="CP335" t="n">
        <v>595</v>
      </c>
      <c r="CQ335" t="n">
        <v>601</v>
      </c>
      <c r="CR335" t="n">
        <v>31</v>
      </c>
      <c r="CS335" t="n">
        <v>664</v>
      </c>
      <c r="CT335" t="n">
        <v>255</v>
      </c>
      <c r="CU335" t="n">
        <v>258</v>
      </c>
      <c r="CV335" t="n">
        <v>664</v>
      </c>
      <c r="CW335" t="n">
        <v>629</v>
      </c>
      <c r="CX335" t="n">
        <v>701</v>
      </c>
      <c r="CY335" t="n">
        <v>375.5</v>
      </c>
      <c r="CZ335" t="inlineStr"/>
      <c r="DA335" t="inlineStr"/>
      <c r="DB335" t="n">
        <v>58.51659348514245</v>
      </c>
      <c r="DC335" t="n">
        <v>25.61715079742902</v>
      </c>
      <c r="DD335" t="n">
        <v>12.5</v>
      </c>
      <c r="DE335" t="inlineStr">
        <is>
          <t>Times (raw ratio)</t>
        </is>
      </c>
      <c r="DF335" t="n">
        <v>16</v>
      </c>
      <c r="DG335" t="inlineStr">
        <is>
          <t>Times (raw %)</t>
        </is>
      </c>
      <c r="DH335" t="n">
        <v>14.6</v>
      </c>
      <c r="DI335" t="n">
        <v>13.42351716961499</v>
      </c>
    </row>
    <row r="336">
      <c r="A336" t="inlineStr">
        <is>
          <t>griffith university</t>
        </is>
      </c>
      <c r="B336" t="inlineStr">
        <is>
          <t>255</t>
        </is>
      </c>
      <c r="C336" t="inlineStr">
        <is>
          <t>243</t>
        </is>
      </c>
      <c r="D336" t="inlineStr">
        <is>
          <t>Australia</t>
        </is>
      </c>
      <c r="E336" t="inlineStr">
        <is>
          <t>Oceania</t>
        </is>
      </c>
      <c r="F336" t="inlineStr">
        <is>
          <t>L</t>
        </is>
      </c>
      <c r="G336" t="inlineStr">
        <is>
          <t>FC</t>
        </is>
      </c>
      <c r="H336" t="inlineStr">
        <is>
          <t>VH</t>
        </is>
      </c>
      <c r="I336" t="inlineStr">
        <is>
          <t>A</t>
        </is>
      </c>
      <c r="J336" t="n">
        <v>27</v>
      </c>
      <c r="K336" t="inlineStr">
        <is>
          <t>324</t>
        </is>
      </c>
      <c r="L336" t="n">
        <v>13.7</v>
      </c>
      <c r="M336" t="inlineStr">
        <is>
          <t>593</t>
        </is>
      </c>
      <c r="N336" t="n">
        <v>8.4</v>
      </c>
      <c r="O336" t="inlineStr">
        <is>
          <t>701+</t>
        </is>
      </c>
      <c r="P336" t="n">
        <v>62.5</v>
      </c>
      <c r="Q336" t="inlineStr">
        <is>
          <t>187</t>
        </is>
      </c>
      <c r="R336" t="n">
        <v>99.8</v>
      </c>
      <c r="S336" t="inlineStr">
        <is>
          <t>90</t>
        </is>
      </c>
      <c r="T336" t="n">
        <v>38.5</v>
      </c>
      <c r="U336" t="inlineStr">
        <is>
          <t>363</t>
        </is>
      </c>
      <c r="V336" t="n">
        <v>92.09999999999999</v>
      </c>
      <c r="W336" t="inlineStr">
        <is>
          <t>135</t>
        </is>
      </c>
      <c r="X336" t="n">
        <v>17.9</v>
      </c>
      <c r="Y336" t="inlineStr">
        <is>
          <t>602</t>
        </is>
      </c>
      <c r="Z336" t="n">
        <v>96.40000000000001</v>
      </c>
      <c r="AA336" t="inlineStr">
        <is>
          <t>40</t>
        </is>
      </c>
      <c r="AB336" t="n">
        <v>40.1</v>
      </c>
      <c r="AC336" t="inlineStr">
        <is>
          <t>243</t>
        </is>
      </c>
      <c r="AD336" t="inlineStr">
        <is>
          <t>300=</t>
        </is>
      </c>
      <c r="AE336" t="inlineStr">
        <is>
          <t>AU</t>
        </is>
      </c>
      <c r="AF336" t="inlineStr">
        <is>
          <t>Australia</t>
        </is>
      </c>
      <c r="AG336" t="inlineStr">
        <is>
          <t>XL</t>
        </is>
      </c>
      <c r="AH336" t="inlineStr">
        <is>
          <t>FC</t>
        </is>
      </c>
      <c r="AI336" t="inlineStr">
        <is>
          <t>VH</t>
        </is>
      </c>
      <c r="AJ336" t="n">
        <v>4</v>
      </c>
      <c r="AK336" t="inlineStr">
        <is>
          <t>A</t>
        </is>
      </c>
      <c r="AL336" t="n">
        <v>26.5</v>
      </c>
      <c r="AM336" t="inlineStr">
        <is>
          <t>332</t>
        </is>
      </c>
      <c r="AN336" t="n">
        <v>16.2</v>
      </c>
      <c r="AO336" t="inlineStr">
        <is>
          <t>526</t>
        </is>
      </c>
      <c r="AP336" t="n">
        <v>7.5</v>
      </c>
      <c r="AQ336" t="inlineStr">
        <is>
          <t>701+</t>
        </is>
      </c>
      <c r="AR336" t="n">
        <v>65.8</v>
      </c>
      <c r="AS336" t="inlineStr">
        <is>
          <t>166</t>
        </is>
      </c>
      <c r="AT336" t="n">
        <v>100</v>
      </c>
      <c r="AU336" t="inlineStr">
        <is>
          <t>70</t>
        </is>
      </c>
      <c r="AV336" t="n">
        <v>31.7</v>
      </c>
      <c r="AW336" t="inlineStr">
        <is>
          <t>403</t>
        </is>
      </c>
      <c r="AX336" t="n">
        <v>72.7</v>
      </c>
      <c r="AY336" t="inlineStr">
        <is>
          <t>185</t>
        </is>
      </c>
      <c r="AZ336" t="n">
        <v>15.5</v>
      </c>
      <c r="BA336" t="inlineStr">
        <is>
          <t>539</t>
        </is>
      </c>
      <c r="BB336" t="n">
        <v>93.3</v>
      </c>
      <c r="BC336" t="inlineStr">
        <is>
          <t>69</t>
        </is>
      </c>
      <c r="BD336" t="inlineStr">
        <is>
          <t>40.1</t>
        </is>
      </c>
      <c r="BE336" t="inlineStr">
        <is>
          <t>251-300</t>
        </is>
      </c>
      <c r="BF336" t="inlineStr">
        <is>
          <t>Australia</t>
        </is>
      </c>
      <c r="BG336" t="n">
        <v>22.5</v>
      </c>
      <c r="BH336" t="inlineStr">
        <is>
          <t>81.7</t>
        </is>
      </c>
      <c r="BI336" t="n">
        <v>25.2</v>
      </c>
      <c r="BJ336" t="n">
        <v>66.3</v>
      </c>
      <c r="BK336" t="inlineStr">
        <is>
          <t>34.6</t>
        </is>
      </c>
      <c r="BL336" t="inlineStr">
        <is>
          <t>-</t>
        </is>
      </c>
      <c r="BM336" t="inlineStr">
        <is>
          <t>30,251</t>
        </is>
      </c>
      <c r="BN336" t="n">
        <v>22</v>
      </c>
      <c r="BO336" t="inlineStr">
        <is>
          <t>21%</t>
        </is>
      </c>
      <c r="BP336" t="inlineStr"/>
      <c r="BQ336" t="n">
        <v>2016</v>
      </c>
      <c r="BR336" t="inlineStr">
        <is>
          <t>301-400</t>
        </is>
      </c>
      <c r="BS336" t="inlineStr">
        <is>
          <t>12-19</t>
        </is>
      </c>
      <c r="BT336" t="inlineStr"/>
      <c r="BU336" t="n">
        <v>0</v>
      </c>
      <c r="BV336" t="n">
        <v>0</v>
      </c>
      <c r="BW336" t="n">
        <v>3.6</v>
      </c>
      <c r="BX336" t="n">
        <v>8.199999999999999</v>
      </c>
      <c r="BY336" t="n">
        <v>37.1</v>
      </c>
      <c r="BZ336" t="n">
        <v>19.6</v>
      </c>
      <c r="CA336" t="n">
        <v>2015</v>
      </c>
      <c r="CB336" t="inlineStr">
        <is>
          <t>QS+Times+Shanghai</t>
        </is>
      </c>
      <c r="CC336" t="n">
        <v>255</v>
      </c>
      <c r="CD336" t="n">
        <v>243</v>
      </c>
      <c r="CE336" t="n">
        <v>324</v>
      </c>
      <c r="CF336" t="n">
        <v>593</v>
      </c>
      <c r="CG336" t="n">
        <v>701</v>
      </c>
      <c r="CH336" t="n">
        <v>187</v>
      </c>
      <c r="CI336" t="n">
        <v>90</v>
      </c>
      <c r="CJ336" t="n">
        <v>363</v>
      </c>
      <c r="CK336" t="n">
        <v>135</v>
      </c>
      <c r="CL336" t="n">
        <v>602</v>
      </c>
      <c r="CM336" t="n">
        <v>40</v>
      </c>
      <c r="CN336" t="n">
        <v>243</v>
      </c>
      <c r="CO336" t="n">
        <v>300</v>
      </c>
      <c r="CP336" t="n">
        <v>332</v>
      </c>
      <c r="CQ336" t="n">
        <v>526</v>
      </c>
      <c r="CR336" t="n">
        <v>701</v>
      </c>
      <c r="CS336" t="n">
        <v>166</v>
      </c>
      <c r="CT336" t="n">
        <v>70</v>
      </c>
      <c r="CU336" t="n">
        <v>403</v>
      </c>
      <c r="CV336" t="n">
        <v>185</v>
      </c>
      <c r="CW336" t="n">
        <v>539</v>
      </c>
      <c r="CX336" t="n">
        <v>69</v>
      </c>
      <c r="CY336" t="n">
        <v>275.5</v>
      </c>
      <c r="CZ336" t="n">
        <v>350.5</v>
      </c>
      <c r="DA336" t="n">
        <v>15.5</v>
      </c>
      <c r="DB336" t="n">
        <v>55.29531918095727</v>
      </c>
      <c r="DC336" t="n">
        <v>37.46847857456168</v>
      </c>
      <c r="DD336" t="n">
        <v>22</v>
      </c>
      <c r="DE336" t="inlineStr">
        <is>
          <t>Times (raw ratio)</t>
        </is>
      </c>
      <c r="DF336" t="n">
        <v>21</v>
      </c>
      <c r="DG336" t="inlineStr">
        <is>
          <t>Times (raw %)</t>
        </is>
      </c>
      <c r="DH336" t="n">
        <v>26.75</v>
      </c>
      <c r="DI336" t="n">
        <v>11.79034092273982</v>
      </c>
    </row>
    <row r="337">
      <c r="A337" t="inlineStr">
        <is>
          <t>gulf university for science and technology</t>
        </is>
      </c>
      <c r="B337" t="inlineStr">
        <is>
          <t>851-900</t>
        </is>
      </c>
      <c r="C337" t="inlineStr">
        <is>
          <t>851-900</t>
        </is>
      </c>
      <c r="D337" t="inlineStr">
        <is>
          <t>Kuwait</t>
        </is>
      </c>
      <c r="E337" t="inlineStr">
        <is>
          <t>Asia</t>
        </is>
      </c>
      <c r="F337" t="inlineStr">
        <is>
          <t>S</t>
        </is>
      </c>
      <c r="G337" t="inlineStr">
        <is>
          <t>FO</t>
        </is>
      </c>
      <c r="H337" t="inlineStr">
        <is>
          <t>HI</t>
        </is>
      </c>
      <c r="I337" t="inlineStr">
        <is>
          <t>C</t>
        </is>
      </c>
      <c r="J337" t="n">
        <v>14.6</v>
      </c>
      <c r="K337" t="inlineStr">
        <is>
          <t>597</t>
        </is>
      </c>
      <c r="L337" t="n">
        <v>9.300000000000001</v>
      </c>
      <c r="M337" t="inlineStr">
        <is>
          <t>601+</t>
        </is>
      </c>
      <c r="N337" t="n">
        <v>11.2</v>
      </c>
      <c r="O337" t="inlineStr">
        <is>
          <t>701+</t>
        </is>
      </c>
      <c r="P337" t="n">
        <v>4.8</v>
      </c>
      <c r="Q337" t="inlineStr">
        <is>
          <t>701+</t>
        </is>
      </c>
      <c r="R337" t="n">
        <v>100</v>
      </c>
      <c r="S337" t="inlineStr">
        <is>
          <t>18</t>
        </is>
      </c>
      <c r="T337" t="n">
        <v>27.7</v>
      </c>
      <c r="U337" t="inlineStr">
        <is>
          <t>448</t>
        </is>
      </c>
      <c r="V337" t="n">
        <v>9.300000000000001</v>
      </c>
      <c r="W337" t="inlineStr">
        <is>
          <t>701+</t>
        </is>
      </c>
      <c r="X337" t="n">
        <v>11</v>
      </c>
      <c r="Y337" t="inlineStr">
        <is>
          <t>701+</t>
        </is>
      </c>
      <c r="Z337" t="n">
        <v>1.1</v>
      </c>
      <c r="AA337" t="inlineStr">
        <is>
          <t>701+</t>
        </is>
      </c>
      <c r="AB337" t="inlineStr"/>
      <c r="AC337" t="inlineStr">
        <is>
          <t>851-900</t>
        </is>
      </c>
      <c r="AD337" t="inlineStr">
        <is>
          <t>801-1000</t>
        </is>
      </c>
      <c r="AE337" t="inlineStr">
        <is>
          <t>KW</t>
        </is>
      </c>
      <c r="AF337" t="inlineStr">
        <is>
          <t>Kuwait</t>
        </is>
      </c>
      <c r="AG337" t="inlineStr">
        <is>
          <t>S</t>
        </is>
      </c>
      <c r="AH337" t="inlineStr">
        <is>
          <t>FO</t>
        </is>
      </c>
      <c r="AI337" t="inlineStr">
        <is>
          <t>HI</t>
        </is>
      </c>
      <c r="AJ337" t="n">
        <v>2</v>
      </c>
      <c r="AK337" t="inlineStr">
        <is>
          <t>C</t>
        </is>
      </c>
      <c r="AL337" t="n">
        <v>10.7</v>
      </c>
      <c r="AM337" t="inlineStr">
        <is>
          <t>601+</t>
        </is>
      </c>
      <c r="AN337" t="n">
        <v>7.3</v>
      </c>
      <c r="AO337" t="inlineStr">
        <is>
          <t>601+</t>
        </is>
      </c>
      <c r="AP337" t="n">
        <v>9.300000000000001</v>
      </c>
      <c r="AQ337" t="inlineStr">
        <is>
          <t>701+</t>
        </is>
      </c>
      <c r="AR337" t="n">
        <v>4.3</v>
      </c>
      <c r="AS337" t="inlineStr">
        <is>
          <t>701+</t>
        </is>
      </c>
      <c r="AT337" t="n">
        <v>100</v>
      </c>
      <c r="AU337" t="inlineStr">
        <is>
          <t>15</t>
        </is>
      </c>
      <c r="AV337" t="n">
        <v>23.3</v>
      </c>
      <c r="AW337" t="inlineStr">
        <is>
          <t>497</t>
        </is>
      </c>
      <c r="AX337" t="n">
        <v>1</v>
      </c>
      <c r="AY337" t="inlineStr">
        <is>
          <t>701+</t>
        </is>
      </c>
      <c r="AZ337" t="n">
        <v>14</v>
      </c>
      <c r="BA337" t="inlineStr">
        <is>
          <t>610</t>
        </is>
      </c>
      <c r="BB337" t="n">
        <v>1.9</v>
      </c>
      <c r="BC337" t="inlineStr">
        <is>
          <t>701+</t>
        </is>
      </c>
      <c r="BD337" t="inlineStr">
        <is>
          <t>-</t>
        </is>
      </c>
      <c r="BE337" t="inlineStr"/>
      <c r="BF337" t="inlineStr">
        <is>
          <t>Not Reported</t>
        </is>
      </c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>
        <is>
          <t>QS</t>
        </is>
      </c>
      <c r="CC337" t="n">
        <v>875.5</v>
      </c>
      <c r="CD337" t="n">
        <v>875.5</v>
      </c>
      <c r="CE337" t="n">
        <v>597</v>
      </c>
      <c r="CF337" t="n">
        <v>601</v>
      </c>
      <c r="CG337" t="n">
        <v>701</v>
      </c>
      <c r="CH337" t="n">
        <v>701</v>
      </c>
      <c r="CI337" t="n">
        <v>18</v>
      </c>
      <c r="CJ337" t="n">
        <v>448</v>
      </c>
      <c r="CK337" t="n">
        <v>701</v>
      </c>
      <c r="CL337" t="n">
        <v>701</v>
      </c>
      <c r="CM337" t="n">
        <v>701</v>
      </c>
      <c r="CN337" t="n">
        <v>875.5</v>
      </c>
      <c r="CO337" t="n">
        <v>900.5</v>
      </c>
      <c r="CP337" t="n">
        <v>601</v>
      </c>
      <c r="CQ337" t="n">
        <v>601</v>
      </c>
      <c r="CR337" t="n">
        <v>701</v>
      </c>
      <c r="CS337" t="n">
        <v>701</v>
      </c>
      <c r="CT337" t="n">
        <v>15</v>
      </c>
      <c r="CU337" t="n">
        <v>497</v>
      </c>
      <c r="CV337" t="n">
        <v>701</v>
      </c>
      <c r="CW337" t="n">
        <v>610</v>
      </c>
      <c r="CX337" t="n">
        <v>701</v>
      </c>
      <c r="CY337" t="inlineStr"/>
      <c r="CZ337" t="inlineStr"/>
      <c r="DA337" t="inlineStr"/>
      <c r="DB337" t="n">
        <v>37.53571428571428</v>
      </c>
      <c r="DC337" t="n">
        <v>4.8</v>
      </c>
      <c r="DD337" t="inlineStr"/>
      <c r="DE337" t="inlineStr">
        <is>
          <t>QS (score, not ratio)</t>
        </is>
      </c>
      <c r="DF337" t="inlineStr"/>
      <c r="DG337" t="inlineStr">
        <is>
          <t>QS (score, not %)</t>
        </is>
      </c>
      <c r="DH337" t="n">
        <v>12.65</v>
      </c>
      <c r="DI337" t="inlineStr"/>
    </row>
    <row r="338">
      <c r="A338" t="inlineStr">
        <is>
          <t>gunma university</t>
        </is>
      </c>
      <c r="B338" t="inlineStr">
        <is>
          <t>1001-1200</t>
        </is>
      </c>
      <c r="C338" t="inlineStr">
        <is>
          <t>951-1000</t>
        </is>
      </c>
      <c r="D338" t="inlineStr">
        <is>
          <t>Japan</t>
        </is>
      </c>
      <c r="E338" t="inlineStr">
        <is>
          <t>Asia</t>
        </is>
      </c>
      <c r="F338" t="inlineStr">
        <is>
          <t>M</t>
        </is>
      </c>
      <c r="G338" t="inlineStr">
        <is>
          <t>FO</t>
        </is>
      </c>
      <c r="H338" t="inlineStr">
        <is>
          <t>VH</t>
        </is>
      </c>
      <c r="I338" t="inlineStr">
        <is>
          <t>A</t>
        </is>
      </c>
      <c r="J338" t="n">
        <v>3.5</v>
      </c>
      <c r="K338" t="inlineStr">
        <is>
          <t>601+</t>
        </is>
      </c>
      <c r="L338" t="n">
        <v>1.9</v>
      </c>
      <c r="M338" t="inlineStr">
        <is>
          <t>601+</t>
        </is>
      </c>
      <c r="N338" t="n">
        <v>85.8</v>
      </c>
      <c r="O338" t="inlineStr">
        <is>
          <t>102</t>
        </is>
      </c>
      <c r="P338" t="n">
        <v>4.7</v>
      </c>
      <c r="Q338" t="inlineStr">
        <is>
          <t>701+</t>
        </is>
      </c>
      <c r="R338" t="n">
        <v>4</v>
      </c>
      <c r="S338" t="inlineStr">
        <is>
          <t>701+</t>
        </is>
      </c>
      <c r="T338" t="n">
        <v>3.2</v>
      </c>
      <c r="U338" t="inlineStr">
        <is>
          <t>701+</t>
        </is>
      </c>
      <c r="V338" t="n">
        <v>8.699999999999999</v>
      </c>
      <c r="W338" t="inlineStr">
        <is>
          <t>701+</t>
        </is>
      </c>
      <c r="X338" t="n">
        <v>1.9</v>
      </c>
      <c r="Y338" t="inlineStr">
        <is>
          <t>701+</t>
        </is>
      </c>
      <c r="Z338" t="n">
        <v>1</v>
      </c>
      <c r="AA338" t="inlineStr">
        <is>
          <t>701+</t>
        </is>
      </c>
      <c r="AB338" t="inlineStr"/>
      <c r="AC338" t="inlineStr">
        <is>
          <t>951-1000</t>
        </is>
      </c>
      <c r="AD338" t="inlineStr">
        <is>
          <t>651-700</t>
        </is>
      </c>
      <c r="AE338" t="inlineStr">
        <is>
          <t>JP</t>
        </is>
      </c>
      <c r="AF338" t="inlineStr">
        <is>
          <t>Japan</t>
        </is>
      </c>
      <c r="AG338" t="inlineStr">
        <is>
          <t>M</t>
        </is>
      </c>
      <c r="AH338" t="inlineStr">
        <is>
          <t>FO</t>
        </is>
      </c>
      <c r="AI338" t="inlineStr">
        <is>
          <t>VH</t>
        </is>
      </c>
      <c r="AJ338" t="n">
        <v>4</v>
      </c>
      <c r="AK338" t="inlineStr">
        <is>
          <t>A</t>
        </is>
      </c>
      <c r="AL338" t="n">
        <v>3.8</v>
      </c>
      <c r="AM338" t="inlineStr">
        <is>
          <t>601+</t>
        </is>
      </c>
      <c r="AN338" t="n">
        <v>2.2</v>
      </c>
      <c r="AO338" t="inlineStr">
        <is>
          <t>601+</t>
        </is>
      </c>
      <c r="AP338" t="n">
        <v>82</v>
      </c>
      <c r="AQ338" t="inlineStr">
        <is>
          <t>128</t>
        </is>
      </c>
      <c r="AR338" t="n">
        <v>4.7</v>
      </c>
      <c r="AS338" t="inlineStr">
        <is>
          <t>701+</t>
        </is>
      </c>
      <c r="AT338" t="n">
        <v>4.5</v>
      </c>
      <c r="AU338" t="inlineStr">
        <is>
          <t>701+</t>
        </is>
      </c>
      <c r="AV338" t="n">
        <v>3.7</v>
      </c>
      <c r="AW338" t="inlineStr">
        <is>
          <t>701+</t>
        </is>
      </c>
      <c r="AX338" t="n">
        <v>1</v>
      </c>
      <c r="AY338" t="inlineStr">
        <is>
          <t>701+</t>
        </is>
      </c>
      <c r="AZ338" t="n">
        <v>7.9</v>
      </c>
      <c r="BA338" t="inlineStr">
        <is>
          <t>701+</t>
        </is>
      </c>
      <c r="BB338" t="n">
        <v>1</v>
      </c>
      <c r="BC338" t="inlineStr">
        <is>
          <t>701+</t>
        </is>
      </c>
      <c r="BD338" t="inlineStr">
        <is>
          <t>-</t>
        </is>
      </c>
      <c r="BE338" t="inlineStr"/>
      <c r="BF338" t="inlineStr">
        <is>
          <t>Not Reported</t>
        </is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>
        <is>
          <t>401-500</t>
        </is>
      </c>
      <c r="BS338" t="inlineStr">
        <is>
          <t>18-25</t>
        </is>
      </c>
      <c r="BT338" t="inlineStr"/>
      <c r="BU338" t="n">
        <v>0</v>
      </c>
      <c r="BV338" t="n">
        <v>0</v>
      </c>
      <c r="BW338" t="n">
        <v>7.2</v>
      </c>
      <c r="BX338" t="n">
        <v>7.3</v>
      </c>
      <c r="BY338" t="n">
        <v>22.2</v>
      </c>
      <c r="BZ338" t="n">
        <v>16.5</v>
      </c>
      <c r="CA338" t="n">
        <v>2010</v>
      </c>
      <c r="CB338" t="inlineStr">
        <is>
          <t>QS+Shanghai</t>
        </is>
      </c>
      <c r="CC338" t="n">
        <v>1100.5</v>
      </c>
      <c r="CD338" t="n">
        <v>975.5</v>
      </c>
      <c r="CE338" t="n">
        <v>601</v>
      </c>
      <c r="CF338" t="n">
        <v>601</v>
      </c>
      <c r="CG338" t="n">
        <v>102</v>
      </c>
      <c r="CH338" t="n">
        <v>701</v>
      </c>
      <c r="CI338" t="n">
        <v>701</v>
      </c>
      <c r="CJ338" t="n">
        <v>701</v>
      </c>
      <c r="CK338" t="n">
        <v>701</v>
      </c>
      <c r="CL338" t="n">
        <v>701</v>
      </c>
      <c r="CM338" t="n">
        <v>701</v>
      </c>
      <c r="CN338" t="n">
        <v>975.5</v>
      </c>
      <c r="CO338" t="n">
        <v>675.5</v>
      </c>
      <c r="CP338" t="n">
        <v>601</v>
      </c>
      <c r="CQ338" t="n">
        <v>601</v>
      </c>
      <c r="CR338" t="n">
        <v>128</v>
      </c>
      <c r="CS338" t="n">
        <v>701</v>
      </c>
      <c r="CT338" t="n">
        <v>701</v>
      </c>
      <c r="CU338" t="n">
        <v>701</v>
      </c>
      <c r="CV338" t="n">
        <v>701</v>
      </c>
      <c r="CW338" t="n">
        <v>701</v>
      </c>
      <c r="CX338" t="n">
        <v>701</v>
      </c>
      <c r="CY338" t="inlineStr"/>
      <c r="CZ338" t="n">
        <v>450.5</v>
      </c>
      <c r="DA338" t="n">
        <v>21.5</v>
      </c>
      <c r="DB338" t="n">
        <v>11.3907597616434</v>
      </c>
      <c r="DC338" t="n">
        <v>9.32445163610212</v>
      </c>
      <c r="DD338" t="inlineStr"/>
      <c r="DE338" t="inlineStr">
        <is>
          <t>QS (score, not ratio)</t>
        </is>
      </c>
      <c r="DF338" t="inlineStr"/>
      <c r="DG338" t="inlineStr">
        <is>
          <t>QS (score, not %)</t>
        </is>
      </c>
      <c r="DH338" t="n">
        <v>3.65</v>
      </c>
      <c r="DI338" t="n">
        <v>5.81833872707659</v>
      </c>
    </row>
    <row r="339">
      <c r="A339" t="inlineStr">
        <is>
          <t>guru gobind singh indraprastha university</t>
        </is>
      </c>
      <c r="B339" t="inlineStr">
        <is>
          <t>1001-1200</t>
        </is>
      </c>
      <c r="C339" t="inlineStr">
        <is>
          <t>1401+</t>
        </is>
      </c>
      <c r="D339" t="inlineStr">
        <is>
          <t>India</t>
        </is>
      </c>
      <c r="E339" t="inlineStr">
        <is>
          <t>Asia</t>
        </is>
      </c>
      <c r="F339" t="inlineStr">
        <is>
          <t>S</t>
        </is>
      </c>
      <c r="G339" t="inlineStr">
        <is>
          <t>CO</t>
        </is>
      </c>
      <c r="H339" t="inlineStr">
        <is>
          <t>VH</t>
        </is>
      </c>
      <c r="I339" t="inlineStr">
        <is>
          <t>A</t>
        </is>
      </c>
      <c r="J339" t="n">
        <v>4.5</v>
      </c>
      <c r="K339" t="inlineStr">
        <is>
          <t>601+</t>
        </is>
      </c>
      <c r="L339" t="n">
        <v>4.4</v>
      </c>
      <c r="M339" t="inlineStr">
        <is>
          <t>601+</t>
        </is>
      </c>
      <c r="N339" t="n">
        <v>6.6</v>
      </c>
      <c r="O339" t="inlineStr">
        <is>
          <t>701+</t>
        </is>
      </c>
      <c r="P339" t="n">
        <v>27.7</v>
      </c>
      <c r="Q339" t="inlineStr">
        <is>
          <t>469</t>
        </is>
      </c>
      <c r="R339" t="n">
        <v>3.7</v>
      </c>
      <c r="S339" t="inlineStr">
        <is>
          <t>701+</t>
        </is>
      </c>
      <c r="T339" t="n">
        <v>5.1</v>
      </c>
      <c r="U339" t="inlineStr">
        <is>
          <t>701+</t>
        </is>
      </c>
      <c r="V339" t="n">
        <v>17.3</v>
      </c>
      <c r="W339" t="inlineStr">
        <is>
          <t>701+</t>
        </is>
      </c>
      <c r="X339" t="n">
        <v>6.4</v>
      </c>
      <c r="Y339" t="inlineStr">
        <is>
          <t>701+</t>
        </is>
      </c>
      <c r="Z339" t="n">
        <v>2.2</v>
      </c>
      <c r="AA339" t="inlineStr">
        <is>
          <t>701+</t>
        </is>
      </c>
      <c r="AB339" t="inlineStr"/>
      <c r="AC339" t="inlineStr">
        <is>
          <t>1401+</t>
        </is>
      </c>
      <c r="AD339" t="inlineStr"/>
      <c r="AE339" t="inlineStr">
        <is>
          <t>IN</t>
        </is>
      </c>
      <c r="AF339" t="inlineStr">
        <is>
          <t>India</t>
        </is>
      </c>
      <c r="AG339" t="inlineStr">
        <is>
          <t>Not Reported</t>
        </is>
      </c>
      <c r="AH339" t="inlineStr">
        <is>
          <t>CO</t>
        </is>
      </c>
      <c r="AI339" t="inlineStr"/>
      <c r="AJ339" t="n">
        <v>3</v>
      </c>
      <c r="AK339" t="inlineStr">
        <is>
          <t>A</t>
        </is>
      </c>
      <c r="AL339" t="n">
        <v>3.3</v>
      </c>
      <c r="AM339" t="inlineStr">
        <is>
          <t>601+</t>
        </is>
      </c>
      <c r="AN339" t="n">
        <v>2.6</v>
      </c>
      <c r="AO339" t="inlineStr">
        <is>
          <t>601+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</v>
      </c>
      <c r="AY339" t="inlineStr">
        <is>
          <t>701+</t>
        </is>
      </c>
      <c r="AZ339" t="inlineStr"/>
      <c r="BA339" t="inlineStr"/>
      <c r="BB339" t="inlineStr"/>
      <c r="BC339" t="inlineStr"/>
      <c r="BD339" t="inlineStr">
        <is>
          <t>-</t>
        </is>
      </c>
      <c r="BE339" t="inlineStr"/>
      <c r="BF339" t="inlineStr">
        <is>
          <t>Not Reported</t>
        </is>
      </c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>
        <is>
          <t>QS</t>
        </is>
      </c>
      <c r="CC339" t="n">
        <v>1100.5</v>
      </c>
      <c r="CD339" t="n">
        <v>1401</v>
      </c>
      <c r="CE339" t="n">
        <v>601</v>
      </c>
      <c r="CF339" t="n">
        <v>601</v>
      </c>
      <c r="CG339" t="n">
        <v>701</v>
      </c>
      <c r="CH339" t="n">
        <v>469</v>
      </c>
      <c r="CI339" t="n">
        <v>701</v>
      </c>
      <c r="CJ339" t="n">
        <v>701</v>
      </c>
      <c r="CK339" t="n">
        <v>701</v>
      </c>
      <c r="CL339" t="n">
        <v>701</v>
      </c>
      <c r="CM339" t="n">
        <v>701</v>
      </c>
      <c r="CN339" t="n">
        <v>1401</v>
      </c>
      <c r="CO339" t="inlineStr"/>
      <c r="CP339" t="n">
        <v>601</v>
      </c>
      <c r="CQ339" t="n">
        <v>601</v>
      </c>
      <c r="CR339" t="inlineStr"/>
      <c r="CS339" t="inlineStr"/>
      <c r="CT339" t="inlineStr"/>
      <c r="CU339" t="inlineStr"/>
      <c r="CV339" t="n">
        <v>701</v>
      </c>
      <c r="CW339" t="inlineStr"/>
      <c r="CX339" t="inlineStr"/>
      <c r="CY339" t="inlineStr"/>
      <c r="CZ339" t="inlineStr"/>
      <c r="DA339" t="inlineStr"/>
      <c r="DB339" t="n">
        <v>21.46428571428571</v>
      </c>
      <c r="DC339" t="n">
        <v>27.7</v>
      </c>
      <c r="DD339" t="inlineStr"/>
      <c r="DE339" t="inlineStr">
        <is>
          <t>QS (score, not ratio)</t>
        </is>
      </c>
      <c r="DF339" t="inlineStr"/>
      <c r="DG339" t="inlineStr">
        <is>
          <t>QS (score, not %)</t>
        </is>
      </c>
      <c r="DH339" t="n">
        <v>3.9</v>
      </c>
      <c r="DI339" t="inlineStr"/>
    </row>
    <row r="340">
      <c r="A340" t="inlineStr">
        <is>
          <t>gwangju institute of science and technology</t>
        </is>
      </c>
      <c r="B340" t="inlineStr"/>
      <c r="C340" t="inlineStr"/>
      <c r="D340" t="inlineStr">
        <is>
          <t>Not Reported</t>
        </is>
      </c>
      <c r="E340" t="inlineStr">
        <is>
          <t>Not Reported</t>
        </is>
      </c>
      <c r="F340" t="inlineStr">
        <is>
          <t>Not Reported</t>
        </is>
      </c>
      <c r="G340" t="inlineStr">
        <is>
          <t>Not Reported</t>
        </is>
      </c>
      <c r="H340" t="inlineStr"/>
      <c r="I340" t="inlineStr">
        <is>
          <t>Not Reported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Not Reported</t>
        </is>
      </c>
      <c r="AF340" t="inlineStr">
        <is>
          <t>Not Reported</t>
        </is>
      </c>
      <c r="AG340" t="inlineStr">
        <is>
          <t>Not Reported</t>
        </is>
      </c>
      <c r="AH340" t="inlineStr">
        <is>
          <t>Not Reported</t>
        </is>
      </c>
      <c r="AI340" t="inlineStr"/>
      <c r="AJ340" t="inlineStr"/>
      <c r="AK340" t="inlineStr">
        <is>
          <t>Not Reported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>
        <is>
          <t>301-350</t>
        </is>
      </c>
      <c r="BF340" t="inlineStr">
        <is>
          <t>South Korea</t>
        </is>
      </c>
      <c r="BG340" t="n">
        <v>35.2</v>
      </c>
      <c r="BH340" t="inlineStr">
        <is>
          <t>36.2</t>
        </is>
      </c>
      <c r="BI340" t="n">
        <v>42</v>
      </c>
      <c r="BJ340" t="n">
        <v>43.7</v>
      </c>
      <c r="BK340" t="inlineStr">
        <is>
          <t>45.2</t>
        </is>
      </c>
      <c r="BL340" t="inlineStr">
        <is>
          <t>-</t>
        </is>
      </c>
      <c r="BM340" t="inlineStr">
        <is>
          <t>1,394</t>
        </is>
      </c>
      <c r="BN340" t="n">
        <v>9.6</v>
      </c>
      <c r="BO340" t="inlineStr">
        <is>
          <t>8%</t>
        </is>
      </c>
      <c r="BP340" t="inlineStr">
        <is>
          <t>25 : 75</t>
        </is>
      </c>
      <c r="BQ340" t="n">
        <v>2016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>
        <is>
          <t>Times</t>
        </is>
      </c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n">
        <v>325.5</v>
      </c>
      <c r="CZ340" t="inlineStr"/>
      <c r="DA340" t="inlineStr"/>
      <c r="DB340" t="n">
        <v>53.60972122944961</v>
      </c>
      <c r="DC340" t="n">
        <v>41.85148946567973</v>
      </c>
      <c r="DD340" t="n">
        <v>9.6</v>
      </c>
      <c r="DE340" t="inlineStr">
        <is>
          <t>Times (raw ratio)</t>
        </is>
      </c>
      <c r="DF340" t="n">
        <v>8</v>
      </c>
      <c r="DG340" t="inlineStr">
        <is>
          <t>Times (raw %)</t>
        </is>
      </c>
      <c r="DH340" t="inlineStr"/>
      <c r="DI340" t="n">
        <v>40.68678459937566</v>
      </c>
    </row>
    <row r="341">
      <c r="A341" t="inlineStr">
        <is>
          <t>gwangju institute of science and technology (gist)</t>
        </is>
      </c>
      <c r="B341" t="inlineStr">
        <is>
          <t>359</t>
        </is>
      </c>
      <c r="C341" t="inlineStr">
        <is>
          <t>328</t>
        </is>
      </c>
      <c r="D341" t="inlineStr">
        <is>
          <t>South Korea</t>
        </is>
      </c>
      <c r="E341" t="inlineStr">
        <is>
          <t>Asia</t>
        </is>
      </c>
      <c r="F341" t="inlineStr">
        <is>
          <t>S</t>
        </is>
      </c>
      <c r="G341" t="inlineStr">
        <is>
          <t>FO</t>
        </is>
      </c>
      <c r="H341" t="inlineStr">
        <is>
          <t>VH</t>
        </is>
      </c>
      <c r="I341" t="inlineStr">
        <is>
          <t>A</t>
        </is>
      </c>
      <c r="J341" t="n">
        <v>13.8</v>
      </c>
      <c r="K341" t="inlineStr">
        <is>
          <t>601+</t>
        </is>
      </c>
      <c r="L341" t="n">
        <v>9</v>
      </c>
      <c r="M341" t="inlineStr">
        <is>
          <t>601+</t>
        </is>
      </c>
      <c r="N341" t="n">
        <v>38.6</v>
      </c>
      <c r="O341" t="inlineStr">
        <is>
          <t>409</t>
        </is>
      </c>
      <c r="P341" t="n">
        <v>100</v>
      </c>
      <c r="Q341" t="inlineStr">
        <is>
          <t>4</t>
        </is>
      </c>
      <c r="R341" t="n">
        <v>18.6</v>
      </c>
      <c r="S341" t="inlineStr">
        <is>
          <t>619</t>
        </is>
      </c>
      <c r="T341" t="n">
        <v>8.800000000000001</v>
      </c>
      <c r="U341" t="inlineStr">
        <is>
          <t>701+</t>
        </is>
      </c>
      <c r="V341" t="n">
        <v>27</v>
      </c>
      <c r="W341" t="inlineStr">
        <is>
          <t>701+</t>
        </is>
      </c>
      <c r="X341" t="n">
        <v>2.2</v>
      </c>
      <c r="Y341" t="inlineStr">
        <is>
          <t>701+</t>
        </is>
      </c>
      <c r="Z341" t="n">
        <v>9.9</v>
      </c>
      <c r="AA341" t="inlineStr">
        <is>
          <t>667=</t>
        </is>
      </c>
      <c r="AB341" t="n">
        <v>31.9</v>
      </c>
      <c r="AC341">
        <f>328</f>
        <v/>
      </c>
      <c r="AD341" t="inlineStr">
        <is>
          <t>288=</t>
        </is>
      </c>
      <c r="AE341" t="inlineStr">
        <is>
          <t>KR</t>
        </is>
      </c>
      <c r="AF341" t="inlineStr">
        <is>
          <t>South Korea</t>
        </is>
      </c>
      <c r="AG341" t="inlineStr">
        <is>
          <t>S</t>
        </is>
      </c>
      <c r="AH341" t="inlineStr">
        <is>
          <t>FO</t>
        </is>
      </c>
      <c r="AI341" t="inlineStr">
        <is>
          <t>VH</t>
        </is>
      </c>
      <c r="AJ341" t="n">
        <v>3</v>
      </c>
      <c r="AK341" t="inlineStr">
        <is>
          <t>A</t>
        </is>
      </c>
      <c r="AL341" t="n">
        <v>17.4</v>
      </c>
      <c r="AM341" t="inlineStr">
        <is>
          <t>513</t>
        </is>
      </c>
      <c r="AN341" t="n">
        <v>8.9</v>
      </c>
      <c r="AO341" t="inlineStr">
        <is>
          <t>601+</t>
        </is>
      </c>
      <c r="AP341" t="n">
        <v>38.4</v>
      </c>
      <c r="AQ341" t="inlineStr">
        <is>
          <t>411</t>
        </is>
      </c>
      <c r="AR341" t="n">
        <v>100</v>
      </c>
      <c r="AS341" t="inlineStr">
        <is>
          <t>5</t>
        </is>
      </c>
      <c r="AT341" t="n">
        <v>21.6</v>
      </c>
      <c r="AU341" t="inlineStr">
        <is>
          <t>577</t>
        </is>
      </c>
      <c r="AV341" t="n">
        <v>10</v>
      </c>
      <c r="AW341" t="inlineStr">
        <is>
          <t>701+</t>
        </is>
      </c>
      <c r="AX341" t="n">
        <v>1.3</v>
      </c>
      <c r="AY341" t="inlineStr">
        <is>
          <t>701+</t>
        </is>
      </c>
      <c r="AZ341" t="n">
        <v>8.1</v>
      </c>
      <c r="BA341" t="inlineStr">
        <is>
          <t>701+</t>
        </is>
      </c>
      <c r="BB341" t="n">
        <v>2.1</v>
      </c>
      <c r="BC341" t="inlineStr">
        <is>
          <t>701+</t>
        </is>
      </c>
      <c r="BD341" t="inlineStr">
        <is>
          <t>32.6</t>
        </is>
      </c>
      <c r="BE341" t="inlineStr"/>
      <c r="BF341" t="inlineStr">
        <is>
          <t>Not Reported</t>
        </is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>
        <is>
          <t>QS</t>
        </is>
      </c>
      <c r="CC341" t="n">
        <v>359</v>
      </c>
      <c r="CD341" t="n">
        <v>328</v>
      </c>
      <c r="CE341" t="n">
        <v>601</v>
      </c>
      <c r="CF341" t="n">
        <v>601</v>
      </c>
      <c r="CG341" t="n">
        <v>409</v>
      </c>
      <c r="CH341" t="n">
        <v>4</v>
      </c>
      <c r="CI341" t="n">
        <v>619</v>
      </c>
      <c r="CJ341" t="n">
        <v>701</v>
      </c>
      <c r="CK341" t="n">
        <v>701</v>
      </c>
      <c r="CL341" t="n">
        <v>701</v>
      </c>
      <c r="CM341" t="n">
        <v>667</v>
      </c>
      <c r="CN341" t="n">
        <v>328</v>
      </c>
      <c r="CO341" t="n">
        <v>288</v>
      </c>
      <c r="CP341" t="n">
        <v>513</v>
      </c>
      <c r="CQ341" t="n">
        <v>601</v>
      </c>
      <c r="CR341" t="n">
        <v>411</v>
      </c>
      <c r="CS341" t="n">
        <v>5</v>
      </c>
      <c r="CT341" t="n">
        <v>577</v>
      </c>
      <c r="CU341" t="n">
        <v>701</v>
      </c>
      <c r="CV341" t="n">
        <v>701</v>
      </c>
      <c r="CW341" t="n">
        <v>701</v>
      </c>
      <c r="CX341" t="n">
        <v>701</v>
      </c>
      <c r="CY341" t="inlineStr"/>
      <c r="CZ341" t="inlineStr"/>
      <c r="DA341" t="inlineStr"/>
      <c r="DB341" t="n">
        <v>74.42857142857143</v>
      </c>
      <c r="DC341" t="n">
        <v>100</v>
      </c>
      <c r="DD341" t="inlineStr"/>
      <c r="DE341" t="inlineStr">
        <is>
          <t>QS (score, not ratio)</t>
        </is>
      </c>
      <c r="DF341" t="inlineStr"/>
      <c r="DG341" t="inlineStr">
        <is>
          <t>QS (score, not %)</t>
        </is>
      </c>
      <c r="DH341" t="n">
        <v>15.6</v>
      </c>
      <c r="DI341" t="inlineStr"/>
    </row>
    <row r="342">
      <c r="A342" t="inlineStr">
        <is>
          <t>hacettepe university</t>
        </is>
      </c>
      <c r="B342" t="inlineStr">
        <is>
          <t>641-650</t>
        </is>
      </c>
      <c r="C342" t="inlineStr">
        <is>
          <t>761-770</t>
        </is>
      </c>
      <c r="D342" t="inlineStr">
        <is>
          <t>Turkey</t>
        </is>
      </c>
      <c r="E342" t="inlineStr">
        <is>
          <t>Asia</t>
        </is>
      </c>
      <c r="F342" t="inlineStr">
        <is>
          <t>L</t>
        </is>
      </c>
      <c r="G342" t="inlineStr">
        <is>
          <t>FC</t>
        </is>
      </c>
      <c r="H342" t="inlineStr">
        <is>
          <t>VH</t>
        </is>
      </c>
      <c r="I342" t="inlineStr">
        <is>
          <t>A</t>
        </is>
      </c>
      <c r="J342" t="n">
        <v>22.5</v>
      </c>
      <c r="K342" t="inlineStr">
        <is>
          <t>399</t>
        </is>
      </c>
      <c r="L342" t="n">
        <v>29.4</v>
      </c>
      <c r="M342" t="inlineStr">
        <is>
          <t>318</t>
        </is>
      </c>
      <c r="N342" t="n">
        <v>10.8</v>
      </c>
      <c r="O342" t="inlineStr">
        <is>
          <t>701+</t>
        </is>
      </c>
      <c r="P342" t="n">
        <v>7.1</v>
      </c>
      <c r="Q342" t="inlineStr">
        <is>
          <t>701+</t>
        </is>
      </c>
      <c r="R342" t="n">
        <v>4</v>
      </c>
      <c r="S342" t="inlineStr">
        <is>
          <t>701+</t>
        </is>
      </c>
      <c r="T342" t="n">
        <v>3.5</v>
      </c>
      <c r="U342" t="inlineStr">
        <is>
          <t>701+</t>
        </is>
      </c>
      <c r="V342" t="n">
        <v>72.09999999999999</v>
      </c>
      <c r="W342" t="inlineStr">
        <is>
          <t>449</t>
        </is>
      </c>
      <c r="X342" t="n">
        <v>22.2</v>
      </c>
      <c r="Y342" t="inlineStr">
        <is>
          <t>516</t>
        </is>
      </c>
      <c r="Z342" t="n">
        <v>34.8</v>
      </c>
      <c r="AA342" t="inlineStr">
        <is>
          <t>406=</t>
        </is>
      </c>
      <c r="AB342" t="inlineStr"/>
      <c r="AC342" t="inlineStr">
        <is>
          <t>761-770</t>
        </is>
      </c>
      <c r="AD342" t="inlineStr">
        <is>
          <t>801-1000</t>
        </is>
      </c>
      <c r="AE342" t="inlineStr">
        <is>
          <t>TR</t>
        </is>
      </c>
      <c r="AF342" t="inlineStr">
        <is>
          <t>Turkey</t>
        </is>
      </c>
      <c r="AG342" t="inlineStr">
        <is>
          <t>L</t>
        </is>
      </c>
      <c r="AH342" t="inlineStr">
        <is>
          <t>FC</t>
        </is>
      </c>
      <c r="AI342" t="inlineStr">
        <is>
          <t>VH</t>
        </is>
      </c>
      <c r="AJ342" t="n">
        <v>4</v>
      </c>
      <c r="AK342" t="inlineStr">
        <is>
          <t>A</t>
        </is>
      </c>
      <c r="AL342" t="n">
        <v>20.4</v>
      </c>
      <c r="AM342" t="inlineStr">
        <is>
          <t>427</t>
        </is>
      </c>
      <c r="AN342" t="n">
        <v>22.7</v>
      </c>
      <c r="AO342" t="inlineStr">
        <is>
          <t>419</t>
        </is>
      </c>
      <c r="AP342" t="n">
        <v>10.1</v>
      </c>
      <c r="AQ342" t="inlineStr">
        <is>
          <t>701+</t>
        </is>
      </c>
      <c r="AR342" t="n">
        <v>6</v>
      </c>
      <c r="AS342" t="inlineStr">
        <is>
          <t>701+</t>
        </is>
      </c>
      <c r="AT342" t="n">
        <v>3.2</v>
      </c>
      <c r="AU342" t="inlineStr">
        <is>
          <t>701+</t>
        </is>
      </c>
      <c r="AV342" t="n">
        <v>3.4</v>
      </c>
      <c r="AW342" t="inlineStr">
        <is>
          <t>701+</t>
        </is>
      </c>
      <c r="AX342" t="n">
        <v>27</v>
      </c>
      <c r="AY342" t="inlineStr">
        <is>
          <t>483</t>
        </is>
      </c>
      <c r="AZ342" t="n">
        <v>13.8</v>
      </c>
      <c r="BA342" t="inlineStr">
        <is>
          <t>619</t>
        </is>
      </c>
      <c r="BB342" t="n">
        <v>31.6</v>
      </c>
      <c r="BC342" t="inlineStr">
        <is>
          <t>425=</t>
        </is>
      </c>
      <c r="BD342" t="inlineStr">
        <is>
          <t>-</t>
        </is>
      </c>
      <c r="BE342" t="inlineStr">
        <is>
          <t>601-800</t>
        </is>
      </c>
      <c r="BF342" t="inlineStr">
        <is>
          <t>Turkey</t>
        </is>
      </c>
      <c r="BG342" t="n">
        <v>21</v>
      </c>
      <c r="BH342" t="inlineStr">
        <is>
          <t>19.6</t>
        </is>
      </c>
      <c r="BI342" t="n">
        <v>11.8</v>
      </c>
      <c r="BJ342" t="n">
        <v>19.7</v>
      </c>
      <c r="BK342" t="inlineStr">
        <is>
          <t>28.2</t>
        </is>
      </c>
      <c r="BL342" t="inlineStr">
        <is>
          <t>-</t>
        </is>
      </c>
      <c r="BM342" t="inlineStr">
        <is>
          <t>39,606</t>
        </is>
      </c>
      <c r="BN342" t="n">
        <v>20.4</v>
      </c>
      <c r="BO342" t="inlineStr">
        <is>
          <t>4%</t>
        </is>
      </c>
      <c r="BP342" t="inlineStr">
        <is>
          <t>56 : 44</t>
        </is>
      </c>
      <c r="BQ342" t="n">
        <v>2016</v>
      </c>
      <c r="BR342" t="inlineStr">
        <is>
          <t>401-500</t>
        </is>
      </c>
      <c r="BS342" t="inlineStr">
        <is>
          <t>1-2</t>
        </is>
      </c>
      <c r="BT342" t="inlineStr"/>
      <c r="BU342" t="n">
        <v>0</v>
      </c>
      <c r="BV342" t="n">
        <v>0</v>
      </c>
      <c r="BW342" t="n">
        <v>0</v>
      </c>
      <c r="BX342" t="n">
        <v>1.6</v>
      </c>
      <c r="BY342" t="n">
        <v>32.4</v>
      </c>
      <c r="BZ342" t="n">
        <v>13.8</v>
      </c>
      <c r="CA342" t="n">
        <v>2005</v>
      </c>
      <c r="CB342" t="inlineStr">
        <is>
          <t>QS+Times+Shanghai</t>
        </is>
      </c>
      <c r="CC342" t="n">
        <v>645.5</v>
      </c>
      <c r="CD342" t="n">
        <v>765.5</v>
      </c>
      <c r="CE342" t="n">
        <v>399</v>
      </c>
      <c r="CF342" t="n">
        <v>318</v>
      </c>
      <c r="CG342" t="n">
        <v>701</v>
      </c>
      <c r="CH342" t="n">
        <v>701</v>
      </c>
      <c r="CI342" t="n">
        <v>701</v>
      </c>
      <c r="CJ342" t="n">
        <v>701</v>
      </c>
      <c r="CK342" t="n">
        <v>449</v>
      </c>
      <c r="CL342" t="n">
        <v>516</v>
      </c>
      <c r="CM342" t="n">
        <v>406</v>
      </c>
      <c r="CN342" t="n">
        <v>765.5</v>
      </c>
      <c r="CO342" t="n">
        <v>900.5</v>
      </c>
      <c r="CP342" t="n">
        <v>427</v>
      </c>
      <c r="CQ342" t="n">
        <v>419</v>
      </c>
      <c r="CR342" t="n">
        <v>701</v>
      </c>
      <c r="CS342" t="n">
        <v>701</v>
      </c>
      <c r="CT342" t="n">
        <v>701</v>
      </c>
      <c r="CU342" t="n">
        <v>701</v>
      </c>
      <c r="CV342" t="n">
        <v>483</v>
      </c>
      <c r="CW342" t="n">
        <v>619</v>
      </c>
      <c r="CX342" t="n">
        <v>425</v>
      </c>
      <c r="CY342" t="n">
        <v>700.5</v>
      </c>
      <c r="CZ342" t="n">
        <v>450.5</v>
      </c>
      <c r="DA342" t="n">
        <v>1.5</v>
      </c>
      <c r="DB342" t="n">
        <v>18.42717317442894</v>
      </c>
      <c r="DC342" t="n">
        <v>12.43249475496888</v>
      </c>
      <c r="DD342" t="n">
        <v>20.4</v>
      </c>
      <c r="DE342" t="inlineStr">
        <is>
          <t>Times (raw ratio)</t>
        </is>
      </c>
      <c r="DF342" t="n">
        <v>4</v>
      </c>
      <c r="DG342" t="inlineStr">
        <is>
          <t>Times (raw %)</t>
        </is>
      </c>
      <c r="DH342" t="n">
        <v>21.45</v>
      </c>
      <c r="DI342" t="n">
        <v>7.267555483713814</v>
      </c>
    </row>
    <row r="343">
      <c r="A343" t="inlineStr">
        <is>
          <t>hallym university</t>
        </is>
      </c>
      <c r="B343" t="inlineStr">
        <is>
          <t>951-1000</t>
        </is>
      </c>
      <c r="C343" t="inlineStr">
        <is>
          <t>901-950</t>
        </is>
      </c>
      <c r="D343" t="inlineStr">
        <is>
          <t>South Korea</t>
        </is>
      </c>
      <c r="E343" t="inlineStr">
        <is>
          <t>Asia</t>
        </is>
      </c>
      <c r="F343" t="inlineStr">
        <is>
          <t>M</t>
        </is>
      </c>
      <c r="G343" t="inlineStr">
        <is>
          <t>FC</t>
        </is>
      </c>
      <c r="H343" t="inlineStr">
        <is>
          <t>VH</t>
        </is>
      </c>
      <c r="I343" t="inlineStr">
        <is>
          <t>B</t>
        </is>
      </c>
      <c r="J343" t="n">
        <v>2.8</v>
      </c>
      <c r="K343" t="inlineStr">
        <is>
          <t>601+</t>
        </is>
      </c>
      <c r="L343" t="n">
        <v>1.8</v>
      </c>
      <c r="M343" t="inlineStr">
        <is>
          <t>601+</t>
        </is>
      </c>
      <c r="N343" t="n">
        <v>94.40000000000001</v>
      </c>
      <c r="O343" t="inlineStr">
        <is>
          <t>65</t>
        </is>
      </c>
      <c r="P343" t="n">
        <v>6.9</v>
      </c>
      <c r="Q343" t="inlineStr">
        <is>
          <t>701+</t>
        </is>
      </c>
      <c r="R343" t="n">
        <v>3.8</v>
      </c>
      <c r="S343" t="inlineStr">
        <is>
          <t>701+</t>
        </is>
      </c>
      <c r="T343" t="n">
        <v>2.2</v>
      </c>
      <c r="U343" t="inlineStr">
        <is>
          <t>701+</t>
        </is>
      </c>
      <c r="V343" t="n">
        <v>5.7</v>
      </c>
      <c r="W343" t="inlineStr">
        <is>
          <t>701+</t>
        </is>
      </c>
      <c r="X343" t="n">
        <v>1.7</v>
      </c>
      <c r="Y343" t="inlineStr">
        <is>
          <t>701+</t>
        </is>
      </c>
      <c r="Z343" t="n">
        <v>1.1</v>
      </c>
      <c r="AA343" t="inlineStr">
        <is>
          <t>701+</t>
        </is>
      </c>
      <c r="AB343" t="inlineStr"/>
      <c r="AC343" t="inlineStr">
        <is>
          <t>901-950</t>
        </is>
      </c>
      <c r="AD343" t="inlineStr">
        <is>
          <t>571-580</t>
        </is>
      </c>
      <c r="AE343" t="inlineStr">
        <is>
          <t>KR</t>
        </is>
      </c>
      <c r="AF343" t="inlineStr">
        <is>
          <t>South Korea</t>
        </is>
      </c>
      <c r="AG343" t="inlineStr">
        <is>
          <t>M</t>
        </is>
      </c>
      <c r="AH343" t="inlineStr">
        <is>
          <t>FC</t>
        </is>
      </c>
      <c r="AI343" t="inlineStr">
        <is>
          <t>VH</t>
        </is>
      </c>
      <c r="AJ343" t="n">
        <v>3</v>
      </c>
      <c r="AK343" t="inlineStr">
        <is>
          <t>B</t>
        </is>
      </c>
      <c r="AL343" t="n">
        <v>2.6</v>
      </c>
      <c r="AM343" t="inlineStr">
        <is>
          <t>601+</t>
        </is>
      </c>
      <c r="AN343" t="n">
        <v>1.9</v>
      </c>
      <c r="AO343" t="inlineStr">
        <is>
          <t>601+</t>
        </is>
      </c>
      <c r="AP343" t="n">
        <v>94</v>
      </c>
      <c r="AQ343" t="inlineStr">
        <is>
          <t>65</t>
        </is>
      </c>
      <c r="AR343" t="n">
        <v>6.9</v>
      </c>
      <c r="AS343" t="inlineStr">
        <is>
          <t>701+</t>
        </is>
      </c>
      <c r="AT343" t="n">
        <v>4.2</v>
      </c>
      <c r="AU343" t="inlineStr">
        <is>
          <t>701+</t>
        </is>
      </c>
      <c r="AV343" t="n">
        <v>2.7</v>
      </c>
      <c r="AW343" t="inlineStr">
        <is>
          <t>701+</t>
        </is>
      </c>
      <c r="AX343" t="n">
        <v>1</v>
      </c>
      <c r="AY343" t="inlineStr">
        <is>
          <t>701+</t>
        </is>
      </c>
      <c r="AZ343" t="n">
        <v>4.2</v>
      </c>
      <c r="BA343" t="inlineStr">
        <is>
          <t>701+</t>
        </is>
      </c>
      <c r="BB343" t="n">
        <v>1</v>
      </c>
      <c r="BC343" t="inlineStr">
        <is>
          <t>701+</t>
        </is>
      </c>
      <c r="BD343" t="inlineStr">
        <is>
          <t>-</t>
        </is>
      </c>
      <c r="BE343" t="inlineStr"/>
      <c r="BF343" t="inlineStr">
        <is>
          <t>Not Reported</t>
        </is>
      </c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>
        <is>
          <t>QS</t>
        </is>
      </c>
      <c r="CC343" t="n">
        <v>975.5</v>
      </c>
      <c r="CD343" t="n">
        <v>925.5</v>
      </c>
      <c r="CE343" t="n">
        <v>601</v>
      </c>
      <c r="CF343" t="n">
        <v>601</v>
      </c>
      <c r="CG343" t="n">
        <v>65</v>
      </c>
      <c r="CH343" t="n">
        <v>701</v>
      </c>
      <c r="CI343" t="n">
        <v>701</v>
      </c>
      <c r="CJ343" t="n">
        <v>701</v>
      </c>
      <c r="CK343" t="n">
        <v>701</v>
      </c>
      <c r="CL343" t="n">
        <v>701</v>
      </c>
      <c r="CM343" t="n">
        <v>701</v>
      </c>
      <c r="CN343" t="n">
        <v>925.5</v>
      </c>
      <c r="CO343" t="n">
        <v>575.5</v>
      </c>
      <c r="CP343" t="n">
        <v>601</v>
      </c>
      <c r="CQ343" t="n">
        <v>601</v>
      </c>
      <c r="CR343" t="n">
        <v>65</v>
      </c>
      <c r="CS343" t="n">
        <v>701</v>
      </c>
      <c r="CT343" t="n">
        <v>701</v>
      </c>
      <c r="CU343" t="n">
        <v>701</v>
      </c>
      <c r="CV343" t="n">
        <v>701</v>
      </c>
      <c r="CW343" t="n">
        <v>701</v>
      </c>
      <c r="CX343" t="n">
        <v>701</v>
      </c>
      <c r="CY343" t="inlineStr"/>
      <c r="CZ343" t="inlineStr"/>
      <c r="DA343" t="inlineStr"/>
      <c r="DB343" t="n">
        <v>30.39285714285714</v>
      </c>
      <c r="DC343" t="n">
        <v>6.9</v>
      </c>
      <c r="DD343" t="inlineStr"/>
      <c r="DE343" t="inlineStr">
        <is>
          <t>QS (score, not ratio)</t>
        </is>
      </c>
      <c r="DF343" t="inlineStr"/>
      <c r="DG343" t="inlineStr">
        <is>
          <t>QS (score, not %)</t>
        </is>
      </c>
      <c r="DH343" t="n">
        <v>2.7</v>
      </c>
      <c r="DI343" t="inlineStr"/>
    </row>
    <row r="344">
      <c r="A344" t="inlineStr">
        <is>
          <t>hamad bin khalifa university</t>
        </is>
      </c>
      <c r="B344" t="inlineStr">
        <is>
          <t>183</t>
        </is>
      </c>
      <c r="C344" t="inlineStr">
        <is>
          <t>310</t>
        </is>
      </c>
      <c r="D344" t="inlineStr">
        <is>
          <t>Qatar</t>
        </is>
      </c>
      <c r="E344" t="inlineStr">
        <is>
          <t>Asia</t>
        </is>
      </c>
      <c r="F344" t="inlineStr">
        <is>
          <t>S</t>
        </is>
      </c>
      <c r="G344" t="inlineStr">
        <is>
          <t>FO</t>
        </is>
      </c>
      <c r="H344" t="inlineStr">
        <is>
          <t>VH</t>
        </is>
      </c>
      <c r="I344" t="inlineStr">
        <is>
          <t>A</t>
        </is>
      </c>
      <c r="J344" t="n">
        <v>12.9</v>
      </c>
      <c r="K344" t="inlineStr">
        <is>
          <t>601+</t>
        </is>
      </c>
      <c r="L344" t="n">
        <v>4.7</v>
      </c>
      <c r="M344" t="inlineStr">
        <is>
          <t>601+</t>
        </is>
      </c>
      <c r="N344" t="n">
        <v>99.90000000000001</v>
      </c>
      <c r="O344" t="inlineStr">
        <is>
          <t>20</t>
        </is>
      </c>
      <c r="P344" t="n">
        <v>100</v>
      </c>
      <c r="Q344" t="inlineStr">
        <is>
          <t>8</t>
        </is>
      </c>
      <c r="R344" t="n">
        <v>100</v>
      </c>
      <c r="S344" t="inlineStr">
        <is>
          <t>9</t>
        </is>
      </c>
      <c r="T344" t="n">
        <v>100</v>
      </c>
      <c r="U344" t="inlineStr">
        <is>
          <t>10</t>
        </is>
      </c>
      <c r="V344" t="n">
        <v>74.3</v>
      </c>
      <c r="W344" t="inlineStr">
        <is>
          <t>417</t>
        </is>
      </c>
      <c r="X344" t="n">
        <v>6</v>
      </c>
      <c r="Y344" t="inlineStr">
        <is>
          <t>701+</t>
        </is>
      </c>
      <c r="Z344" t="n">
        <v>2.6</v>
      </c>
      <c r="AA344" t="inlineStr">
        <is>
          <t>701+</t>
        </is>
      </c>
      <c r="AB344" t="n">
        <v>48.3</v>
      </c>
      <c r="AC344">
        <f>310</f>
        <v/>
      </c>
      <c r="AD344" t="inlineStr"/>
      <c r="AE344" t="inlineStr">
        <is>
          <t>QA</t>
        </is>
      </c>
      <c r="AF344" t="inlineStr">
        <is>
          <t>Qatar</t>
        </is>
      </c>
      <c r="AG344" t="inlineStr">
        <is>
          <t>S</t>
        </is>
      </c>
      <c r="AH344" t="inlineStr">
        <is>
          <t>FO</t>
        </is>
      </c>
      <c r="AI344" t="inlineStr">
        <is>
          <t>VH</t>
        </is>
      </c>
      <c r="AJ344" t="n">
        <v>3</v>
      </c>
      <c r="AK344" t="inlineStr">
        <is>
          <t>A</t>
        </is>
      </c>
      <c r="AL344" t="n">
        <v>11.5</v>
      </c>
      <c r="AM344" t="inlineStr">
        <is>
          <t>601+</t>
        </is>
      </c>
      <c r="AN344" t="n">
        <v>3.9</v>
      </c>
      <c r="AO344" t="inlineStr">
        <is>
          <t>601+</t>
        </is>
      </c>
      <c r="AP344" t="n">
        <v>100</v>
      </c>
      <c r="AQ344" t="inlineStr">
        <is>
          <t>4</t>
        </is>
      </c>
      <c r="AR344" t="n">
        <v>88.59999999999999</v>
      </c>
      <c r="AS344" t="inlineStr">
        <is>
          <t>79</t>
        </is>
      </c>
      <c r="AT344" t="inlineStr"/>
      <c r="AU344" t="inlineStr"/>
      <c r="AV344" t="inlineStr"/>
      <c r="AW344" t="inlineStr"/>
      <c r="AX344" t="n">
        <v>28.1</v>
      </c>
      <c r="AY344" t="inlineStr">
        <is>
          <t>469</t>
        </is>
      </c>
      <c r="AZ344" t="n">
        <v>10.3</v>
      </c>
      <c r="BA344" t="inlineStr">
        <is>
          <t>701+</t>
        </is>
      </c>
      <c r="BB344" t="inlineStr"/>
      <c r="BC344" t="inlineStr"/>
      <c r="BD344" t="inlineStr">
        <is>
          <t>33.8</t>
        </is>
      </c>
      <c r="BE344" t="inlineStr"/>
      <c r="BF344" t="inlineStr">
        <is>
          <t>Not Reported</t>
        </is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>
        <is>
          <t>QS</t>
        </is>
      </c>
      <c r="CC344" t="n">
        <v>183</v>
      </c>
      <c r="CD344" t="n">
        <v>310</v>
      </c>
      <c r="CE344" t="n">
        <v>601</v>
      </c>
      <c r="CF344" t="n">
        <v>601</v>
      </c>
      <c r="CG344" t="n">
        <v>20</v>
      </c>
      <c r="CH344" t="n">
        <v>8</v>
      </c>
      <c r="CI344" t="n">
        <v>9</v>
      </c>
      <c r="CJ344" t="n">
        <v>10</v>
      </c>
      <c r="CK344" t="n">
        <v>417</v>
      </c>
      <c r="CL344" t="n">
        <v>701</v>
      </c>
      <c r="CM344" t="n">
        <v>701</v>
      </c>
      <c r="CN344" t="n">
        <v>310</v>
      </c>
      <c r="CO344" t="inlineStr"/>
      <c r="CP344" t="n">
        <v>601</v>
      </c>
      <c r="CQ344" t="n">
        <v>601</v>
      </c>
      <c r="CR344" t="n">
        <v>4</v>
      </c>
      <c r="CS344" t="n">
        <v>79</v>
      </c>
      <c r="CT344" t="inlineStr"/>
      <c r="CU344" t="inlineStr"/>
      <c r="CV344" t="n">
        <v>469</v>
      </c>
      <c r="CW344" t="n">
        <v>701</v>
      </c>
      <c r="CX344" t="inlineStr"/>
      <c r="CY344" t="inlineStr"/>
      <c r="CZ344" t="inlineStr"/>
      <c r="DA344" t="inlineStr"/>
      <c r="DB344" t="n">
        <v>87</v>
      </c>
      <c r="DC344" t="n">
        <v>100</v>
      </c>
      <c r="DD344" t="inlineStr"/>
      <c r="DE344" t="inlineStr">
        <is>
          <t>QS (score, not ratio)</t>
        </is>
      </c>
      <c r="DF344" t="inlineStr"/>
      <c r="DG344" t="inlineStr">
        <is>
          <t>QS (score, not %)</t>
        </is>
      </c>
      <c r="DH344" t="n">
        <v>12.2</v>
      </c>
      <c r="DI344" t="inlineStr"/>
    </row>
    <row r="345">
      <c r="A345" t="inlineStr">
        <is>
          <t>hannover medical school</t>
        </is>
      </c>
      <c r="B345" t="inlineStr"/>
      <c r="C345" t="inlineStr"/>
      <c r="D345" t="inlineStr">
        <is>
          <t>Not Reported</t>
        </is>
      </c>
      <c r="E345" t="inlineStr">
        <is>
          <t>Not Reported</t>
        </is>
      </c>
      <c r="F345" t="inlineStr">
        <is>
          <t>Not Reported</t>
        </is>
      </c>
      <c r="G345" t="inlineStr">
        <is>
          <t>Not Reported</t>
        </is>
      </c>
      <c r="H345" t="inlineStr"/>
      <c r="I345" t="inlineStr">
        <is>
          <t>Not Reported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Not Reported</t>
        </is>
      </c>
      <c r="AF345" t="inlineStr">
        <is>
          <t>Not Reported</t>
        </is>
      </c>
      <c r="AG345" t="inlineStr">
        <is>
          <t>Not Reported</t>
        </is>
      </c>
      <c r="AH345" t="inlineStr">
        <is>
          <t>Not Reported</t>
        </is>
      </c>
      <c r="AI345" t="inlineStr"/>
      <c r="AJ345" t="inlineStr"/>
      <c r="AK345" t="inlineStr">
        <is>
          <t>Not Reported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>
        <is>
          <t>Not Reported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>
        <is>
          <t>301-400</t>
        </is>
      </c>
      <c r="BS345" t="inlineStr">
        <is>
          <t>22-28</t>
        </is>
      </c>
      <c r="BT345" t="inlineStr"/>
      <c r="BU345" t="n">
        <v>0</v>
      </c>
      <c r="BV345" t="n">
        <v>0</v>
      </c>
      <c r="BW345" t="n">
        <v>8.699999999999999</v>
      </c>
      <c r="BX345" t="n">
        <v>7.9</v>
      </c>
      <c r="BY345" t="n">
        <v>31.4</v>
      </c>
      <c r="BZ345" t="n">
        <v>16.8</v>
      </c>
      <c r="CA345" t="n">
        <v>2015</v>
      </c>
      <c r="CB345" t="inlineStr">
        <is>
          <t>Shanghai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n">
        <v>350.5</v>
      </c>
      <c r="DA345" t="n">
        <v>25</v>
      </c>
      <c r="DB345" t="n">
        <v>23.27113062568606</v>
      </c>
      <c r="DC345" t="n">
        <v>17.34892125134843</v>
      </c>
      <c r="DD345" t="inlineStr"/>
      <c r="DE345" t="inlineStr">
        <is>
          <t>Missing</t>
        </is>
      </c>
      <c r="DF345" t="inlineStr"/>
      <c r="DG345" t="inlineStr">
        <is>
          <t>Missing</t>
        </is>
      </c>
      <c r="DH345" t="inlineStr"/>
      <c r="DI345" t="n">
        <v>8.674460625674216</v>
      </c>
    </row>
    <row r="346">
      <c r="A346" t="inlineStr">
        <is>
          <t>hanoi university of science and technology</t>
        </is>
      </c>
      <c r="B346" t="inlineStr">
        <is>
          <t>1201-1400</t>
        </is>
      </c>
      <c r="C346" t="inlineStr">
        <is>
          <t>1201-1400</t>
        </is>
      </c>
      <c r="D346" t="inlineStr">
        <is>
          <t>Vietnam</t>
        </is>
      </c>
      <c r="E346" t="inlineStr">
        <is>
          <t>Asia</t>
        </is>
      </c>
      <c r="F346" t="inlineStr">
        <is>
          <t>XL</t>
        </is>
      </c>
      <c r="G346" t="inlineStr">
        <is>
          <t>FO</t>
        </is>
      </c>
      <c r="H346" t="inlineStr">
        <is>
          <t>VH</t>
        </is>
      </c>
      <c r="I346" t="inlineStr">
        <is>
          <t>A</t>
        </is>
      </c>
      <c r="J346" t="n">
        <v>7.3</v>
      </c>
      <c r="K346" t="inlineStr">
        <is>
          <t>601+</t>
        </is>
      </c>
      <c r="L346" t="n">
        <v>7.3</v>
      </c>
      <c r="M346" t="inlineStr">
        <is>
          <t>601+</t>
        </is>
      </c>
      <c r="N346" t="n">
        <v>2.4</v>
      </c>
      <c r="O346" t="inlineStr">
        <is>
          <t>701+</t>
        </is>
      </c>
      <c r="P346" t="n">
        <v>4.7</v>
      </c>
      <c r="Q346" t="inlineStr">
        <is>
          <t>701+</t>
        </is>
      </c>
      <c r="R346" t="n">
        <v>4.2</v>
      </c>
      <c r="S346" t="inlineStr">
        <is>
          <t>701+</t>
        </is>
      </c>
      <c r="T346" t="n">
        <v>1.2</v>
      </c>
      <c r="U346" t="inlineStr">
        <is>
          <t>701+</t>
        </is>
      </c>
      <c r="V346" t="n">
        <v>23.1</v>
      </c>
      <c r="W346" t="inlineStr">
        <is>
          <t>701+</t>
        </is>
      </c>
      <c r="X346" t="n">
        <v>23.1</v>
      </c>
      <c r="Y346" t="inlineStr">
        <is>
          <t>493</t>
        </is>
      </c>
      <c r="Z346" t="n">
        <v>3.4</v>
      </c>
      <c r="AA346" t="inlineStr">
        <is>
          <t>701+</t>
        </is>
      </c>
      <c r="AB346" t="inlineStr"/>
      <c r="AC346" t="inlineStr">
        <is>
          <t>1201-1400</t>
        </is>
      </c>
      <c r="AD346" t="inlineStr">
        <is>
          <t>1201-1400</t>
        </is>
      </c>
      <c r="AE346" t="inlineStr">
        <is>
          <t>VN</t>
        </is>
      </c>
      <c r="AF346" t="inlineStr">
        <is>
          <t>Vietnam</t>
        </is>
      </c>
      <c r="AG346" t="inlineStr">
        <is>
          <t>XL</t>
        </is>
      </c>
      <c r="AH346" t="inlineStr">
        <is>
          <t>FO</t>
        </is>
      </c>
      <c r="AI346" t="inlineStr">
        <is>
          <t>VH</t>
        </is>
      </c>
      <c r="AJ346" t="n">
        <v>4</v>
      </c>
      <c r="AK346" t="inlineStr">
        <is>
          <t>A</t>
        </is>
      </c>
      <c r="AL346" t="n">
        <v>6.1</v>
      </c>
      <c r="AM346" t="inlineStr">
        <is>
          <t>601+</t>
        </is>
      </c>
      <c r="AN346" t="n">
        <v>8.699999999999999</v>
      </c>
      <c r="AO346" t="inlineStr">
        <is>
          <t>601+</t>
        </is>
      </c>
      <c r="AP346" t="n">
        <v>2.4</v>
      </c>
      <c r="AQ346" t="inlineStr">
        <is>
          <t>701+</t>
        </is>
      </c>
      <c r="AR346" t="n">
        <v>4.3</v>
      </c>
      <c r="AS346" t="inlineStr">
        <is>
          <t>701+</t>
        </is>
      </c>
      <c r="AT346" t="n">
        <v>3.8</v>
      </c>
      <c r="AU346" t="inlineStr">
        <is>
          <t>701+</t>
        </is>
      </c>
      <c r="AV346" t="n">
        <v>1.2</v>
      </c>
      <c r="AW346" t="inlineStr">
        <is>
          <t>701+</t>
        </is>
      </c>
      <c r="AX346" t="n">
        <v>1.6</v>
      </c>
      <c r="AY346" t="inlineStr">
        <is>
          <t>701+</t>
        </is>
      </c>
      <c r="AZ346" t="n">
        <v>15.3</v>
      </c>
      <c r="BA346" t="inlineStr">
        <is>
          <t>549</t>
        </is>
      </c>
      <c r="BB346" t="n">
        <v>1.2</v>
      </c>
      <c r="BC346" t="inlineStr">
        <is>
          <t>701+</t>
        </is>
      </c>
      <c r="BD346" t="inlineStr">
        <is>
          <t>-</t>
        </is>
      </c>
      <c r="BE346" t="inlineStr"/>
      <c r="BF346" t="inlineStr">
        <is>
          <t>Not Reported</t>
        </is>
      </c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>
        <is>
          <t>QS</t>
        </is>
      </c>
      <c r="CC346" t="n">
        <v>1300.5</v>
      </c>
      <c r="CD346" t="n">
        <v>1300.5</v>
      </c>
      <c r="CE346" t="n">
        <v>601</v>
      </c>
      <c r="CF346" t="n">
        <v>601</v>
      </c>
      <c r="CG346" t="n">
        <v>701</v>
      </c>
      <c r="CH346" t="n">
        <v>701</v>
      </c>
      <c r="CI346" t="n">
        <v>701</v>
      </c>
      <c r="CJ346" t="n">
        <v>701</v>
      </c>
      <c r="CK346" t="n">
        <v>701</v>
      </c>
      <c r="CL346" t="n">
        <v>493</v>
      </c>
      <c r="CM346" t="n">
        <v>701</v>
      </c>
      <c r="CN346" t="n">
        <v>1300.5</v>
      </c>
      <c r="CO346" t="n">
        <v>1300.5</v>
      </c>
      <c r="CP346" t="n">
        <v>601</v>
      </c>
      <c r="CQ346" t="n">
        <v>601</v>
      </c>
      <c r="CR346" t="n">
        <v>701</v>
      </c>
      <c r="CS346" t="n">
        <v>701</v>
      </c>
      <c r="CT346" t="n">
        <v>701</v>
      </c>
      <c r="CU346" t="n">
        <v>701</v>
      </c>
      <c r="CV346" t="n">
        <v>701</v>
      </c>
      <c r="CW346" t="n">
        <v>549</v>
      </c>
      <c r="CX346" t="n">
        <v>701</v>
      </c>
      <c r="CY346" t="inlineStr"/>
      <c r="CZ346" t="inlineStr"/>
      <c r="DA346" t="inlineStr"/>
      <c r="DB346" t="n">
        <v>7.178571428571416</v>
      </c>
      <c r="DC346" t="n">
        <v>4.7</v>
      </c>
      <c r="DD346" t="inlineStr"/>
      <c r="DE346" t="inlineStr">
        <is>
          <t>QS (score, not ratio)</t>
        </is>
      </c>
      <c r="DF346" t="inlineStr"/>
      <c r="DG346" t="inlineStr">
        <is>
          <t>QS (score, not %)</t>
        </is>
      </c>
      <c r="DH346" t="n">
        <v>6.699999999999999</v>
      </c>
      <c r="DI346" t="inlineStr"/>
    </row>
    <row r="347">
      <c r="A347" t="inlineStr">
        <is>
          <t>hanyang university</t>
        </is>
      </c>
      <c r="B347" t="inlineStr">
        <is>
          <t>162</t>
        </is>
      </c>
      <c r="C347" t="inlineStr">
        <is>
          <t>164</t>
        </is>
      </c>
      <c r="D347" t="inlineStr">
        <is>
          <t>South Korea</t>
        </is>
      </c>
      <c r="E347" t="inlineStr">
        <is>
          <t>Asia</t>
        </is>
      </c>
      <c r="F347" t="inlineStr">
        <is>
          <t>L</t>
        </is>
      </c>
      <c r="G347" t="inlineStr">
        <is>
          <t>FC</t>
        </is>
      </c>
      <c r="H347" t="inlineStr">
        <is>
          <t>VH</t>
        </is>
      </c>
      <c r="I347" t="inlineStr">
        <is>
          <t>B</t>
        </is>
      </c>
      <c r="J347" t="n">
        <v>43</v>
      </c>
      <c r="K347" t="inlineStr">
        <is>
          <t>199</t>
        </is>
      </c>
      <c r="L347" t="n">
        <v>78</v>
      </c>
      <c r="M347" t="inlineStr">
        <is>
          <t>81</t>
        </is>
      </c>
      <c r="N347" t="n">
        <v>77.09999999999999</v>
      </c>
      <c r="O347" t="inlineStr">
        <is>
          <t>153</t>
        </is>
      </c>
      <c r="P347" t="n">
        <v>28.5</v>
      </c>
      <c r="Q347" t="inlineStr">
        <is>
          <t>458</t>
        </is>
      </c>
      <c r="R347" t="n">
        <v>17.4</v>
      </c>
      <c r="S347" t="inlineStr">
        <is>
          <t>636</t>
        </is>
      </c>
      <c r="T347" t="n">
        <v>57.6</v>
      </c>
      <c r="U347" t="inlineStr">
        <is>
          <t>257</t>
        </is>
      </c>
      <c r="V347" t="n">
        <v>63</v>
      </c>
      <c r="W347" t="inlineStr">
        <is>
          <t>584</t>
        </is>
      </c>
      <c r="X347" t="n">
        <v>43.3</v>
      </c>
      <c r="Y347" t="inlineStr">
        <is>
          <t>295</t>
        </is>
      </c>
      <c r="Z347" t="n">
        <v>85.8</v>
      </c>
      <c r="AA347" t="inlineStr">
        <is>
          <t>121=</t>
        </is>
      </c>
      <c r="AB347" t="n">
        <v>51.1</v>
      </c>
      <c r="AC347">
        <f>164</f>
        <v/>
      </c>
      <c r="AD347" t="inlineStr">
        <is>
          <t>157</t>
        </is>
      </c>
      <c r="AE347" t="inlineStr">
        <is>
          <t>KR</t>
        </is>
      </c>
      <c r="AF347" t="inlineStr">
        <is>
          <t>South Korea</t>
        </is>
      </c>
      <c r="AG347" t="inlineStr">
        <is>
          <t>L</t>
        </is>
      </c>
      <c r="AH347" t="inlineStr">
        <is>
          <t>FC</t>
        </is>
      </c>
      <c r="AI347" t="inlineStr">
        <is>
          <t>VH</t>
        </is>
      </c>
      <c r="AJ347" t="n">
        <v>4</v>
      </c>
      <c r="AK347" t="inlineStr">
        <is>
          <t>B</t>
        </is>
      </c>
      <c r="AL347" t="n">
        <v>49</v>
      </c>
      <c r="AM347" t="inlineStr">
        <is>
          <t>167</t>
        </is>
      </c>
      <c r="AN347" t="n">
        <v>81.3</v>
      </c>
      <c r="AO347" t="inlineStr">
        <is>
          <t>70</t>
        </is>
      </c>
      <c r="AP347" t="n">
        <v>83.5</v>
      </c>
      <c r="AQ347" t="inlineStr">
        <is>
          <t>117</t>
        </is>
      </c>
      <c r="AR347" t="n">
        <v>23.3</v>
      </c>
      <c r="AS347" t="inlineStr">
        <is>
          <t>510</t>
        </is>
      </c>
      <c r="AT347" t="n">
        <v>16.9</v>
      </c>
      <c r="AU347" t="inlineStr">
        <is>
          <t>632</t>
        </is>
      </c>
      <c r="AV347" t="n">
        <v>54.3</v>
      </c>
      <c r="AW347" t="inlineStr">
        <is>
          <t>269</t>
        </is>
      </c>
      <c r="AX347" t="n">
        <v>15.6</v>
      </c>
      <c r="AY347" t="inlineStr">
        <is>
          <t>587</t>
        </is>
      </c>
      <c r="AZ347" t="n">
        <v>24.8</v>
      </c>
      <c r="BA347" t="inlineStr">
        <is>
          <t>336</t>
        </is>
      </c>
      <c r="BB347" t="n">
        <v>77.7</v>
      </c>
      <c r="BC347" t="inlineStr">
        <is>
          <t>163=</t>
        </is>
      </c>
      <c r="BD347" t="inlineStr">
        <is>
          <t>49.7</t>
        </is>
      </c>
      <c r="BE347" t="inlineStr">
        <is>
          <t>351-400</t>
        </is>
      </c>
      <c r="BF347" t="inlineStr">
        <is>
          <t>South Korea</t>
        </is>
      </c>
      <c r="BG347" t="n">
        <v>33.9</v>
      </c>
      <c r="BH347" t="inlineStr">
        <is>
          <t>54.3</t>
        </is>
      </c>
      <c r="BI347" t="n">
        <v>32.6</v>
      </c>
      <c r="BJ347" t="n">
        <v>31.1</v>
      </c>
      <c r="BK347" t="inlineStr">
        <is>
          <t>87.9</t>
        </is>
      </c>
      <c r="BL347" t="inlineStr">
        <is>
          <t>-</t>
        </is>
      </c>
      <c r="BM347" t="inlineStr">
        <is>
          <t>16,729</t>
        </is>
      </c>
      <c r="BN347" t="n">
        <v>10.4</v>
      </c>
      <c r="BO347" t="inlineStr">
        <is>
          <t>19%</t>
        </is>
      </c>
      <c r="BP347" t="inlineStr"/>
      <c r="BQ347" t="n">
        <v>2016</v>
      </c>
      <c r="BR347" t="inlineStr">
        <is>
          <t>301-400</t>
        </is>
      </c>
      <c r="BS347" t="inlineStr">
        <is>
          <t>6-8</t>
        </is>
      </c>
      <c r="BT347" t="inlineStr"/>
      <c r="BU347" t="n">
        <v>0</v>
      </c>
      <c r="BV347" t="n">
        <v>0</v>
      </c>
      <c r="BW347" t="n">
        <v>0</v>
      </c>
      <c r="BX347" t="n">
        <v>6.9</v>
      </c>
      <c r="BY347" t="n">
        <v>40.5</v>
      </c>
      <c r="BZ347" t="n">
        <v>21.6</v>
      </c>
      <c r="CA347" t="n">
        <v>2015</v>
      </c>
      <c r="CB347" t="inlineStr">
        <is>
          <t>QS+Times+Shanghai</t>
        </is>
      </c>
      <c r="CC347" t="n">
        <v>162</v>
      </c>
      <c r="CD347" t="n">
        <v>164</v>
      </c>
      <c r="CE347" t="n">
        <v>199</v>
      </c>
      <c r="CF347" t="n">
        <v>81</v>
      </c>
      <c r="CG347" t="n">
        <v>153</v>
      </c>
      <c r="CH347" t="n">
        <v>458</v>
      </c>
      <c r="CI347" t="n">
        <v>636</v>
      </c>
      <c r="CJ347" t="n">
        <v>257</v>
      </c>
      <c r="CK347" t="n">
        <v>584</v>
      </c>
      <c r="CL347" t="n">
        <v>295</v>
      </c>
      <c r="CM347" t="n">
        <v>121</v>
      </c>
      <c r="CN347" t="n">
        <v>164</v>
      </c>
      <c r="CO347" t="n">
        <v>157</v>
      </c>
      <c r="CP347" t="n">
        <v>167</v>
      </c>
      <c r="CQ347" t="n">
        <v>70</v>
      </c>
      <c r="CR347" t="n">
        <v>117</v>
      </c>
      <c r="CS347" t="n">
        <v>510</v>
      </c>
      <c r="CT347" t="n">
        <v>632</v>
      </c>
      <c r="CU347" t="n">
        <v>269</v>
      </c>
      <c r="CV347" t="n">
        <v>587</v>
      </c>
      <c r="CW347" t="n">
        <v>336</v>
      </c>
      <c r="CX347" t="n">
        <v>163</v>
      </c>
      <c r="CY347" t="n">
        <v>375.5</v>
      </c>
      <c r="CZ347" t="n">
        <v>350.5</v>
      </c>
      <c r="DA347" t="n">
        <v>7</v>
      </c>
      <c r="DB347" t="n">
        <v>52.74429634151412</v>
      </c>
      <c r="DC347" t="n">
        <v>25.09658401971442</v>
      </c>
      <c r="DD347" t="n">
        <v>10.4</v>
      </c>
      <c r="DE347" t="inlineStr">
        <is>
          <t>Times (raw ratio)</t>
        </is>
      </c>
      <c r="DF347" t="n">
        <v>19</v>
      </c>
      <c r="DG347" t="inlineStr">
        <is>
          <t>Times (raw %)</t>
        </is>
      </c>
      <c r="DH347" t="n">
        <v>46</v>
      </c>
      <c r="DI347" t="n">
        <v>13.34395244076705</v>
      </c>
    </row>
    <row r="348">
      <c r="A348" t="inlineStr">
        <is>
          <t>harbin engineering university</t>
        </is>
      </c>
      <c r="B348" t="inlineStr">
        <is>
          <t>1001-1200</t>
        </is>
      </c>
      <c r="C348" t="inlineStr">
        <is>
          <t>1001-1200</t>
        </is>
      </c>
      <c r="D348" t="inlineStr">
        <is>
          <t>China (Mainland)</t>
        </is>
      </c>
      <c r="E348" t="inlineStr">
        <is>
          <t>Asia</t>
        </is>
      </c>
      <c r="F348" t="inlineStr">
        <is>
          <t>L</t>
        </is>
      </c>
      <c r="G348" t="inlineStr">
        <is>
          <t>FO</t>
        </is>
      </c>
      <c r="H348" t="inlineStr">
        <is>
          <t>VH</t>
        </is>
      </c>
      <c r="I348" t="inlineStr">
        <is>
          <t>A</t>
        </is>
      </c>
      <c r="J348" t="n">
        <v>5.4</v>
      </c>
      <c r="K348" t="inlineStr">
        <is>
          <t>601+</t>
        </is>
      </c>
      <c r="L348" t="n">
        <v>2.4</v>
      </c>
      <c r="M348" t="inlineStr">
        <is>
          <t>601+</t>
        </is>
      </c>
      <c r="N348" t="n">
        <v>16.5</v>
      </c>
      <c r="O348" t="inlineStr">
        <is>
          <t>701+</t>
        </is>
      </c>
      <c r="P348" t="n">
        <v>28.1</v>
      </c>
      <c r="Q348" t="inlineStr">
        <is>
          <t>464</t>
        </is>
      </c>
      <c r="R348" t="n">
        <v>2.3</v>
      </c>
      <c r="S348" t="inlineStr">
        <is>
          <t>701+</t>
        </is>
      </c>
      <c r="T348" t="n">
        <v>2.2</v>
      </c>
      <c r="U348" t="inlineStr">
        <is>
          <t>701+</t>
        </is>
      </c>
      <c r="V348" t="n">
        <v>32.4</v>
      </c>
      <c r="W348" t="inlineStr">
        <is>
          <t>701+</t>
        </is>
      </c>
      <c r="X348" t="n">
        <v>3.8</v>
      </c>
      <c r="Y348" t="inlineStr">
        <is>
          <t>701+</t>
        </is>
      </c>
      <c r="Z348" t="n">
        <v>1.3</v>
      </c>
      <c r="AA348" t="inlineStr">
        <is>
          <t>701+</t>
        </is>
      </c>
      <c r="AB348" t="inlineStr"/>
      <c r="AC348" t="inlineStr">
        <is>
          <t>1001-1200</t>
        </is>
      </c>
      <c r="AD348" t="inlineStr">
        <is>
          <t>801-1000</t>
        </is>
      </c>
      <c r="AE348" t="inlineStr">
        <is>
          <t>CN</t>
        </is>
      </c>
      <c r="AF348" t="inlineStr">
        <is>
          <t>China (Mainland)</t>
        </is>
      </c>
      <c r="AG348" t="inlineStr">
        <is>
          <t>XL</t>
        </is>
      </c>
      <c r="AH348" t="inlineStr">
        <is>
          <t>FO</t>
        </is>
      </c>
      <c r="AI348" t="inlineStr">
        <is>
          <t>VH</t>
        </is>
      </c>
      <c r="AJ348" t="n">
        <v>4</v>
      </c>
      <c r="AK348" t="inlineStr">
        <is>
          <t>A</t>
        </is>
      </c>
      <c r="AL348" t="n">
        <v>4.6</v>
      </c>
      <c r="AM348" t="inlineStr">
        <is>
          <t>601+</t>
        </is>
      </c>
      <c r="AN348" t="n">
        <v>2</v>
      </c>
      <c r="AO348" t="inlineStr">
        <is>
          <t>601+</t>
        </is>
      </c>
      <c r="AP348" t="n">
        <v>14.6</v>
      </c>
      <c r="AQ348" t="inlineStr">
        <is>
          <t>701+</t>
        </is>
      </c>
      <c r="AR348" t="n">
        <v>23</v>
      </c>
      <c r="AS348" t="inlineStr">
        <is>
          <t>513</t>
        </is>
      </c>
      <c r="AT348" t="n">
        <v>2.5</v>
      </c>
      <c r="AU348" t="inlineStr">
        <is>
          <t>701+</t>
        </is>
      </c>
      <c r="AV348" t="n">
        <v>2</v>
      </c>
      <c r="AW348" t="inlineStr">
        <is>
          <t>701+</t>
        </is>
      </c>
      <c r="AX348" t="n">
        <v>2.1</v>
      </c>
      <c r="AY348" t="inlineStr">
        <is>
          <t>701+</t>
        </is>
      </c>
      <c r="AZ348" t="n">
        <v>6.2</v>
      </c>
      <c r="BA348" t="inlineStr">
        <is>
          <t>701+</t>
        </is>
      </c>
      <c r="BB348" t="n">
        <v>1.3</v>
      </c>
      <c r="BC348" t="inlineStr">
        <is>
          <t>701+</t>
        </is>
      </c>
      <c r="BD348" t="inlineStr">
        <is>
          <t>-</t>
        </is>
      </c>
      <c r="BE348" t="inlineStr"/>
      <c r="BF348" t="inlineStr">
        <is>
          <t>Not Reported</t>
        </is>
      </c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>
        <is>
          <t>QS</t>
        </is>
      </c>
      <c r="CC348" t="n">
        <v>1100.5</v>
      </c>
      <c r="CD348" t="n">
        <v>1100.5</v>
      </c>
      <c r="CE348" t="n">
        <v>601</v>
      </c>
      <c r="CF348" t="n">
        <v>601</v>
      </c>
      <c r="CG348" t="n">
        <v>701</v>
      </c>
      <c r="CH348" t="n">
        <v>464</v>
      </c>
      <c r="CI348" t="n">
        <v>701</v>
      </c>
      <c r="CJ348" t="n">
        <v>701</v>
      </c>
      <c r="CK348" t="n">
        <v>701</v>
      </c>
      <c r="CL348" t="n">
        <v>701</v>
      </c>
      <c r="CM348" t="n">
        <v>701</v>
      </c>
      <c r="CN348" t="n">
        <v>1100.5</v>
      </c>
      <c r="CO348" t="n">
        <v>900.5</v>
      </c>
      <c r="CP348" t="n">
        <v>601</v>
      </c>
      <c r="CQ348" t="n">
        <v>601</v>
      </c>
      <c r="CR348" t="n">
        <v>701</v>
      </c>
      <c r="CS348" t="n">
        <v>513</v>
      </c>
      <c r="CT348" t="n">
        <v>701</v>
      </c>
      <c r="CU348" t="n">
        <v>701</v>
      </c>
      <c r="CV348" t="n">
        <v>701</v>
      </c>
      <c r="CW348" t="n">
        <v>701</v>
      </c>
      <c r="CX348" t="n">
        <v>701</v>
      </c>
      <c r="CY348" t="inlineStr"/>
      <c r="CZ348" t="inlineStr"/>
      <c r="DA348" t="inlineStr"/>
      <c r="DB348" t="n">
        <v>21.46428571428571</v>
      </c>
      <c r="DC348" t="n">
        <v>28.1</v>
      </c>
      <c r="DD348" t="inlineStr"/>
      <c r="DE348" t="inlineStr">
        <is>
          <t>QS (score, not ratio)</t>
        </is>
      </c>
      <c r="DF348" t="inlineStr"/>
      <c r="DG348" t="inlineStr">
        <is>
          <t>QS (score, not %)</t>
        </is>
      </c>
      <c r="DH348" t="n">
        <v>5</v>
      </c>
      <c r="DI348" t="inlineStr"/>
    </row>
    <row r="349">
      <c r="A349" t="inlineStr">
        <is>
          <t>harbin institute of technology</t>
        </is>
      </c>
      <c r="B349" t="inlineStr">
        <is>
          <t>252</t>
        </is>
      </c>
      <c r="C349" t="inlineStr">
        <is>
          <t>256</t>
        </is>
      </c>
      <c r="D349" t="inlineStr">
        <is>
          <t>China (Mainland)</t>
        </is>
      </c>
      <c r="E349" t="inlineStr">
        <is>
          <t>Asia</t>
        </is>
      </c>
      <c r="F349" t="inlineStr">
        <is>
          <t>XL</t>
        </is>
      </c>
      <c r="G349" t="inlineStr">
        <is>
          <t>FO</t>
        </is>
      </c>
      <c r="H349" t="inlineStr">
        <is>
          <t>VH</t>
        </is>
      </c>
      <c r="I349" t="inlineStr">
        <is>
          <t>A</t>
        </is>
      </c>
      <c r="J349" t="n">
        <v>27.1</v>
      </c>
      <c r="K349" t="inlineStr">
        <is>
          <t>321</t>
        </is>
      </c>
      <c r="L349" t="n">
        <v>21.1</v>
      </c>
      <c r="M349" t="inlineStr">
        <is>
          <t>435</t>
        </is>
      </c>
      <c r="N349" t="n">
        <v>33.7</v>
      </c>
      <c r="O349" t="inlineStr">
        <is>
          <t>468</t>
        </is>
      </c>
      <c r="P349" t="n">
        <v>99.8</v>
      </c>
      <c r="Q349" t="inlineStr">
        <is>
          <t>14</t>
        </is>
      </c>
      <c r="R349" t="n">
        <v>8</v>
      </c>
      <c r="S349" t="inlineStr">
        <is>
          <t>701+</t>
        </is>
      </c>
      <c r="T349" t="n">
        <v>5</v>
      </c>
      <c r="U349" t="inlineStr">
        <is>
          <t>701+</t>
        </is>
      </c>
      <c r="V349" t="n">
        <v>68.59999999999999</v>
      </c>
      <c r="W349" t="inlineStr">
        <is>
          <t>507</t>
        </is>
      </c>
      <c r="X349" t="n">
        <v>28.3</v>
      </c>
      <c r="Y349" t="inlineStr">
        <is>
          <t>434</t>
        </is>
      </c>
      <c r="Z349" t="n">
        <v>14.6</v>
      </c>
      <c r="AA349" t="inlineStr">
        <is>
          <t>597=</t>
        </is>
      </c>
      <c r="AB349" t="n">
        <v>40.3</v>
      </c>
      <c r="AC349">
        <f>256</f>
        <v/>
      </c>
      <c r="AD349" t="inlineStr">
        <is>
          <t>217=</t>
        </is>
      </c>
      <c r="AE349" t="inlineStr">
        <is>
          <t>CN</t>
        </is>
      </c>
      <c r="AF349" t="inlineStr">
        <is>
          <t>China (Mainland)</t>
        </is>
      </c>
      <c r="AG349" t="inlineStr">
        <is>
          <t>L</t>
        </is>
      </c>
      <c r="AH349" t="inlineStr">
        <is>
          <t>FO</t>
        </is>
      </c>
      <c r="AI349" t="inlineStr">
        <is>
          <t>VH</t>
        </is>
      </c>
      <c r="AJ349" t="n">
        <v>4</v>
      </c>
      <c r="AK349" t="inlineStr">
        <is>
          <t>A</t>
        </is>
      </c>
      <c r="AL349" t="n">
        <v>28.6</v>
      </c>
      <c r="AM349" t="inlineStr">
        <is>
          <t>306</t>
        </is>
      </c>
      <c r="AN349" t="n">
        <v>14.9</v>
      </c>
      <c r="AO349" t="inlineStr">
        <is>
          <t>552</t>
        </is>
      </c>
      <c r="AP349" t="n">
        <v>41.6</v>
      </c>
      <c r="AQ349" t="inlineStr">
        <is>
          <t>378</t>
        </is>
      </c>
      <c r="AR349" t="n">
        <v>98.8</v>
      </c>
      <c r="AS349" t="inlineStr">
        <is>
          <t>24</t>
        </is>
      </c>
      <c r="AT349" t="n">
        <v>8.6</v>
      </c>
      <c r="AU349" t="inlineStr">
        <is>
          <t>701+</t>
        </is>
      </c>
      <c r="AV349" t="n">
        <v>8.4</v>
      </c>
      <c r="AW349" t="inlineStr">
        <is>
          <t>701+</t>
        </is>
      </c>
      <c r="AX349" t="n">
        <v>23.2</v>
      </c>
      <c r="AY349" t="inlineStr">
        <is>
          <t>517</t>
        </is>
      </c>
      <c r="AZ349" t="n">
        <v>20.3</v>
      </c>
      <c r="BA349" t="inlineStr">
        <is>
          <t>412</t>
        </is>
      </c>
      <c r="BB349" t="n">
        <v>15.4</v>
      </c>
      <c r="BC349" t="inlineStr">
        <is>
          <t>603=</t>
        </is>
      </c>
      <c r="BD349" t="inlineStr">
        <is>
          <t>38.7</t>
        </is>
      </c>
      <c r="BE349" t="inlineStr">
        <is>
          <t>501-600</t>
        </is>
      </c>
      <c r="BF349" t="inlineStr">
        <is>
          <t>China</t>
        </is>
      </c>
      <c r="BG349" t="n">
        <v>29.4</v>
      </c>
      <c r="BH349" t="inlineStr">
        <is>
          <t>25.6</t>
        </is>
      </c>
      <c r="BI349" t="n">
        <v>27.3</v>
      </c>
      <c r="BJ349" t="n">
        <v>15.7</v>
      </c>
      <c r="BK349" t="inlineStr">
        <is>
          <t>99.8</t>
        </is>
      </c>
      <c r="BL349" t="inlineStr">
        <is>
          <t>-</t>
        </is>
      </c>
      <c r="BM349" t="inlineStr">
        <is>
          <t>31,658</t>
        </is>
      </c>
      <c r="BN349" t="n">
        <v>10.8</v>
      </c>
      <c r="BO349" t="inlineStr">
        <is>
          <t>7%</t>
        </is>
      </c>
      <c r="BP349" t="inlineStr">
        <is>
          <t>29 : 71</t>
        </is>
      </c>
      <c r="BQ349" t="n">
        <v>2016</v>
      </c>
      <c r="BR349" t="inlineStr">
        <is>
          <t>201-300</t>
        </is>
      </c>
      <c r="BS349" t="inlineStr">
        <is>
          <t>8-13</t>
        </is>
      </c>
      <c r="BT349" t="inlineStr"/>
      <c r="BU349" t="n">
        <v>0</v>
      </c>
      <c r="BV349" t="n">
        <v>0</v>
      </c>
      <c r="BW349" t="n">
        <v>8.699999999999999</v>
      </c>
      <c r="BX349" t="n">
        <v>5.4</v>
      </c>
      <c r="BY349" t="n">
        <v>48.7</v>
      </c>
      <c r="BZ349" t="n">
        <v>15.2</v>
      </c>
      <c r="CA349" t="n">
        <v>2015</v>
      </c>
      <c r="CB349" t="inlineStr">
        <is>
          <t>QS+Times+Shanghai</t>
        </is>
      </c>
      <c r="CC349" t="n">
        <v>252</v>
      </c>
      <c r="CD349" t="n">
        <v>256</v>
      </c>
      <c r="CE349" t="n">
        <v>321</v>
      </c>
      <c r="CF349" t="n">
        <v>435</v>
      </c>
      <c r="CG349" t="n">
        <v>468</v>
      </c>
      <c r="CH349" t="n">
        <v>14</v>
      </c>
      <c r="CI349" t="n">
        <v>701</v>
      </c>
      <c r="CJ349" t="n">
        <v>701</v>
      </c>
      <c r="CK349" t="n">
        <v>507</v>
      </c>
      <c r="CL349" t="n">
        <v>434</v>
      </c>
      <c r="CM349" t="n">
        <v>597</v>
      </c>
      <c r="CN349" t="n">
        <v>256</v>
      </c>
      <c r="CO349" t="n">
        <v>217</v>
      </c>
      <c r="CP349" t="n">
        <v>306</v>
      </c>
      <c r="CQ349" t="n">
        <v>552</v>
      </c>
      <c r="CR349" t="n">
        <v>378</v>
      </c>
      <c r="CS349" t="n">
        <v>24</v>
      </c>
      <c r="CT349" t="n">
        <v>701</v>
      </c>
      <c r="CU349" t="n">
        <v>701</v>
      </c>
      <c r="CV349" t="n">
        <v>517</v>
      </c>
      <c r="CW349" t="n">
        <v>412</v>
      </c>
      <c r="CX349" t="n">
        <v>603</v>
      </c>
      <c r="CY349" t="n">
        <v>550.5</v>
      </c>
      <c r="CZ349" t="n">
        <v>250.5</v>
      </c>
      <c r="DA349" t="n">
        <v>10.5</v>
      </c>
      <c r="DB349" t="n">
        <v>49.58011483519314</v>
      </c>
      <c r="DC349" t="n">
        <v>38.64530521149074</v>
      </c>
      <c r="DD349" t="n">
        <v>10.8</v>
      </c>
      <c r="DE349" t="inlineStr">
        <is>
          <t>Times (raw ratio)</t>
        </is>
      </c>
      <c r="DF349" t="n">
        <v>7</v>
      </c>
      <c r="DG349" t="inlineStr">
        <is>
          <t>Times (raw %)</t>
        </is>
      </c>
      <c r="DH349" t="n">
        <v>27.85</v>
      </c>
      <c r="DI349" t="n">
        <v>15.75008253942596</v>
      </c>
    </row>
    <row r="350">
      <c r="A350" t="inlineStr">
        <is>
          <t>harper adams university</t>
        </is>
      </c>
      <c r="B350" t="inlineStr">
        <is>
          <t>1201-1400</t>
        </is>
      </c>
      <c r="C350" t="inlineStr">
        <is>
          <t>1001-1200</t>
        </is>
      </c>
      <c r="D350" t="inlineStr">
        <is>
          <t>United Kingdom</t>
        </is>
      </c>
      <c r="E350" t="inlineStr">
        <is>
          <t>Europe</t>
        </is>
      </c>
      <c r="F350" t="inlineStr">
        <is>
          <t>S</t>
        </is>
      </c>
      <c r="G350" t="inlineStr">
        <is>
          <t>CO</t>
        </is>
      </c>
      <c r="H350" t="inlineStr">
        <is>
          <t>HI</t>
        </is>
      </c>
      <c r="I350" t="inlineStr">
        <is>
          <t>A</t>
        </is>
      </c>
      <c r="J350" t="n">
        <v>4.2</v>
      </c>
      <c r="K350" t="inlineStr">
        <is>
          <t>601+</t>
        </is>
      </c>
      <c r="L350" t="n">
        <v>10.3</v>
      </c>
      <c r="M350" t="inlineStr">
        <is>
          <t>601+</t>
        </is>
      </c>
      <c r="N350" t="n">
        <v>6.1</v>
      </c>
      <c r="O350" t="inlineStr">
        <is>
          <t>701+</t>
        </is>
      </c>
      <c r="P350" t="n">
        <v>6.9</v>
      </c>
      <c r="Q350" t="inlineStr">
        <is>
          <t>701+</t>
        </is>
      </c>
      <c r="R350" t="n">
        <v>17.4</v>
      </c>
      <c r="S350" t="inlineStr">
        <is>
          <t>635</t>
        </is>
      </c>
      <c r="T350" t="n">
        <v>7.6</v>
      </c>
      <c r="U350" t="inlineStr">
        <is>
          <t>701+</t>
        </is>
      </c>
      <c r="V350" t="n">
        <v>11.6</v>
      </c>
      <c r="W350" t="inlineStr">
        <is>
          <t>701+</t>
        </is>
      </c>
      <c r="X350" t="n">
        <v>1.5</v>
      </c>
      <c r="Y350" t="inlineStr">
        <is>
          <t>701+</t>
        </is>
      </c>
      <c r="Z350" t="n">
        <v>1</v>
      </c>
      <c r="AA350" t="inlineStr">
        <is>
          <t>701+</t>
        </is>
      </c>
      <c r="AB350" t="inlineStr"/>
      <c r="AC350" t="inlineStr">
        <is>
          <t>1001-1200</t>
        </is>
      </c>
      <c r="AD350" t="inlineStr">
        <is>
          <t>1001-1200</t>
        </is>
      </c>
      <c r="AE350" t="inlineStr">
        <is>
          <t>UK</t>
        </is>
      </c>
      <c r="AF350" t="inlineStr">
        <is>
          <t>United Kingdom</t>
        </is>
      </c>
      <c r="AG350" t="inlineStr">
        <is>
          <t>S</t>
        </is>
      </c>
      <c r="AH350" t="inlineStr">
        <is>
          <t>CO</t>
        </is>
      </c>
      <c r="AI350" t="inlineStr">
        <is>
          <t>HI</t>
        </is>
      </c>
      <c r="AJ350" t="n">
        <v>2</v>
      </c>
      <c r="AK350" t="inlineStr">
        <is>
          <t>A</t>
        </is>
      </c>
      <c r="AL350" t="n">
        <v>4.2</v>
      </c>
      <c r="AM350" t="inlineStr">
        <is>
          <t>601+</t>
        </is>
      </c>
      <c r="AN350" t="n">
        <v>12.6</v>
      </c>
      <c r="AO350" t="inlineStr">
        <is>
          <t>601+</t>
        </is>
      </c>
      <c r="AP350" t="n">
        <v>6.1</v>
      </c>
      <c r="AQ350" t="inlineStr">
        <is>
          <t>701+</t>
        </is>
      </c>
      <c r="AR350" t="n">
        <v>8.5</v>
      </c>
      <c r="AS350" t="inlineStr">
        <is>
          <t>701+</t>
        </is>
      </c>
      <c r="AT350" t="n">
        <v>18.5</v>
      </c>
      <c r="AU350" t="inlineStr">
        <is>
          <t>607</t>
        </is>
      </c>
      <c r="AV350" t="n">
        <v>9.1</v>
      </c>
      <c r="AW350" t="inlineStr">
        <is>
          <t>701+</t>
        </is>
      </c>
      <c r="AX350" t="n">
        <v>1</v>
      </c>
      <c r="AY350" t="inlineStr">
        <is>
          <t>701+</t>
        </is>
      </c>
      <c r="AZ350" t="n">
        <v>9.300000000000001</v>
      </c>
      <c r="BA350" t="inlineStr">
        <is>
          <t>701+</t>
        </is>
      </c>
      <c r="BB350" t="n">
        <v>1</v>
      </c>
      <c r="BC350" t="inlineStr">
        <is>
          <t>701+</t>
        </is>
      </c>
      <c r="BD350" t="inlineStr">
        <is>
          <t>-</t>
        </is>
      </c>
      <c r="BE350" t="inlineStr"/>
      <c r="BF350" t="inlineStr">
        <is>
          <t>Not Reported</t>
        </is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>
        <is>
          <t>QS</t>
        </is>
      </c>
      <c r="CC350" t="n">
        <v>1300.5</v>
      </c>
      <c r="CD350" t="n">
        <v>1100.5</v>
      </c>
      <c r="CE350" t="n">
        <v>601</v>
      </c>
      <c r="CF350" t="n">
        <v>601</v>
      </c>
      <c r="CG350" t="n">
        <v>701</v>
      </c>
      <c r="CH350" t="n">
        <v>701</v>
      </c>
      <c r="CI350" t="n">
        <v>635</v>
      </c>
      <c r="CJ350" t="n">
        <v>701</v>
      </c>
      <c r="CK350" t="n">
        <v>701</v>
      </c>
      <c r="CL350" t="n">
        <v>701</v>
      </c>
      <c r="CM350" t="n">
        <v>701</v>
      </c>
      <c r="CN350" t="n">
        <v>1100.5</v>
      </c>
      <c r="CO350" t="n">
        <v>1100.5</v>
      </c>
      <c r="CP350" t="n">
        <v>601</v>
      </c>
      <c r="CQ350" t="n">
        <v>601</v>
      </c>
      <c r="CR350" t="n">
        <v>701</v>
      </c>
      <c r="CS350" t="n">
        <v>701</v>
      </c>
      <c r="CT350" t="n">
        <v>607</v>
      </c>
      <c r="CU350" t="n">
        <v>701</v>
      </c>
      <c r="CV350" t="n">
        <v>701</v>
      </c>
      <c r="CW350" t="n">
        <v>701</v>
      </c>
      <c r="CX350" t="n">
        <v>701</v>
      </c>
      <c r="CY350" t="inlineStr"/>
      <c r="CZ350" t="inlineStr"/>
      <c r="DA350" t="inlineStr"/>
      <c r="DB350" t="n">
        <v>7.178571428571416</v>
      </c>
      <c r="DC350" t="n">
        <v>6.9</v>
      </c>
      <c r="DD350" t="inlineStr"/>
      <c r="DE350" t="inlineStr">
        <is>
          <t>QS (score, not ratio)</t>
        </is>
      </c>
      <c r="DF350" t="inlineStr"/>
      <c r="DG350" t="inlineStr">
        <is>
          <t>QS (score, not %)</t>
        </is>
      </c>
      <c r="DH350" t="n">
        <v>4.2</v>
      </c>
      <c r="DI350" t="inlineStr"/>
    </row>
    <row r="351">
      <c r="A351" t="inlineStr">
        <is>
          <t>harvard university</t>
        </is>
      </c>
      <c r="B351" t="inlineStr">
        <is>
          <t>4</t>
        </is>
      </c>
      <c r="C351" t="inlineStr">
        <is>
          <t>4</t>
        </is>
      </c>
      <c r="D351" t="inlineStr">
        <is>
          <t>United States</t>
        </is>
      </c>
      <c r="E351" t="inlineStr">
        <is>
          <t>Americas</t>
        </is>
      </c>
      <c r="F351" t="inlineStr">
        <is>
          <t>L</t>
        </is>
      </c>
      <c r="G351" t="inlineStr">
        <is>
          <t>FC</t>
        </is>
      </c>
      <c r="H351" t="inlineStr">
        <is>
          <t>VH</t>
        </is>
      </c>
      <c r="I351" t="inlineStr">
        <is>
          <t>B</t>
        </is>
      </c>
      <c r="J351" t="n">
        <v>100</v>
      </c>
      <c r="K351" t="inlineStr">
        <is>
          <t>1</t>
        </is>
      </c>
      <c r="L351" t="n">
        <v>100</v>
      </c>
      <c r="M351" t="inlineStr">
        <is>
          <t>1</t>
        </is>
      </c>
      <c r="N351" t="n">
        <v>96.3</v>
      </c>
      <c r="O351" t="inlineStr">
        <is>
          <t>53</t>
        </is>
      </c>
      <c r="P351" t="n">
        <v>100</v>
      </c>
      <c r="Q351" t="inlineStr">
        <is>
          <t>1</t>
        </is>
      </c>
      <c r="R351" t="n">
        <v>74.09999999999999</v>
      </c>
      <c r="S351" t="inlineStr">
        <is>
          <t>269</t>
        </is>
      </c>
      <c r="T351" t="n">
        <v>69</v>
      </c>
      <c r="U351" t="inlineStr">
        <is>
          <t>215</t>
        </is>
      </c>
      <c r="V351" t="n">
        <v>99.59999999999999</v>
      </c>
      <c r="W351" t="inlineStr">
        <is>
          <t>5</t>
        </is>
      </c>
      <c r="X351" t="n">
        <v>100</v>
      </c>
      <c r="Y351" t="inlineStr">
        <is>
          <t>1</t>
        </is>
      </c>
      <c r="Z351" t="n">
        <v>84.40000000000001</v>
      </c>
      <c r="AA351" t="inlineStr">
        <is>
          <t>130</t>
        </is>
      </c>
      <c r="AB351" t="n">
        <v>96.8</v>
      </c>
      <c r="AC351" t="inlineStr">
        <is>
          <t>4</t>
        </is>
      </c>
      <c r="AD351" t="inlineStr">
        <is>
          <t>5</t>
        </is>
      </c>
      <c r="AE351" t="inlineStr">
        <is>
          <t>US</t>
        </is>
      </c>
      <c r="AF351" t="inlineStr">
        <is>
          <t>United States</t>
        </is>
      </c>
      <c r="AG351" t="inlineStr">
        <is>
          <t>L</t>
        </is>
      </c>
      <c r="AH351" t="inlineStr">
        <is>
          <t>FC</t>
        </is>
      </c>
      <c r="AI351" t="inlineStr">
        <is>
          <t>VH</t>
        </is>
      </c>
      <c r="AJ351" t="n">
        <v>5</v>
      </c>
      <c r="AK351" t="inlineStr">
        <is>
          <t>B</t>
        </is>
      </c>
      <c r="AL351" t="n">
        <v>100</v>
      </c>
      <c r="AM351" t="inlineStr">
        <is>
          <t>1</t>
        </is>
      </c>
      <c r="AN351" t="n">
        <v>100</v>
      </c>
      <c r="AO351" t="inlineStr">
        <is>
          <t>1</t>
        </is>
      </c>
      <c r="AP351" t="n">
        <v>98.3</v>
      </c>
      <c r="AQ351" t="inlineStr">
        <is>
          <t>44</t>
        </is>
      </c>
      <c r="AR351" t="n">
        <v>100</v>
      </c>
      <c r="AS351" t="inlineStr">
        <is>
          <t>1</t>
        </is>
      </c>
      <c r="AT351" t="n">
        <v>84.59999999999999</v>
      </c>
      <c r="AU351" t="inlineStr">
        <is>
          <t>210</t>
        </is>
      </c>
      <c r="AV351" t="n">
        <v>66.8</v>
      </c>
      <c r="AW351" t="inlineStr">
        <is>
          <t>223</t>
        </is>
      </c>
      <c r="AX351" t="n">
        <v>100</v>
      </c>
      <c r="AY351" t="inlineStr">
        <is>
          <t>5</t>
        </is>
      </c>
      <c r="AZ351" t="n">
        <v>100</v>
      </c>
      <c r="BA351" t="inlineStr">
        <is>
          <t>1</t>
        </is>
      </c>
      <c r="BB351" t="n">
        <v>96.7</v>
      </c>
      <c r="BC351" t="inlineStr">
        <is>
          <t>39</t>
        </is>
      </c>
      <c r="BD351" t="inlineStr">
        <is>
          <t>98.3</t>
        </is>
      </c>
      <c r="BE351" t="inlineStr">
        <is>
          <t>6</t>
        </is>
      </c>
      <c r="BF351" t="inlineStr">
        <is>
          <t>United States of America</t>
        </is>
      </c>
      <c r="BG351" t="n">
        <v>83.59999999999999</v>
      </c>
      <c r="BH351" t="inlineStr">
        <is>
          <t>77.2</t>
        </is>
      </c>
      <c r="BI351" t="n">
        <v>99</v>
      </c>
      <c r="BJ351" t="n">
        <v>99.8</v>
      </c>
      <c r="BK351" t="inlineStr">
        <is>
          <t>45.2</t>
        </is>
      </c>
      <c r="BL351" t="inlineStr">
        <is>
          <t>91.6</t>
        </is>
      </c>
      <c r="BM351" t="inlineStr">
        <is>
          <t>20,152</t>
        </is>
      </c>
      <c r="BN351" t="n">
        <v>8.9</v>
      </c>
      <c r="BO351" t="inlineStr">
        <is>
          <t>25%</t>
        </is>
      </c>
      <c r="BP351" t="inlineStr"/>
      <c r="BQ351" t="n">
        <v>2016</v>
      </c>
      <c r="BR351" t="inlineStr">
        <is>
          <t>1</t>
        </is>
      </c>
      <c r="BS351" t="inlineStr">
        <is>
          <t>1</t>
        </is>
      </c>
      <c r="BT351" t="n">
        <v>100</v>
      </c>
      <c r="BU351" t="n">
        <v>100</v>
      </c>
      <c r="BV351" t="n">
        <v>100</v>
      </c>
      <c r="BW351" t="n">
        <v>100</v>
      </c>
      <c r="BX351" t="n">
        <v>100</v>
      </c>
      <c r="BY351" t="n">
        <v>100</v>
      </c>
      <c r="BZ351" t="n">
        <v>76.59999999999999</v>
      </c>
      <c r="CA351" t="n">
        <v>2015</v>
      </c>
      <c r="CB351" t="inlineStr">
        <is>
          <t>QS+Times+Shanghai</t>
        </is>
      </c>
      <c r="CC351" t="n">
        <v>4</v>
      </c>
      <c r="CD351" t="n">
        <v>4</v>
      </c>
      <c r="CE351" t="n">
        <v>1</v>
      </c>
      <c r="CF351" t="n">
        <v>1</v>
      </c>
      <c r="CG351" t="n">
        <v>53</v>
      </c>
      <c r="CH351" t="n">
        <v>1</v>
      </c>
      <c r="CI351" t="n">
        <v>269</v>
      </c>
      <c r="CJ351" t="n">
        <v>215</v>
      </c>
      <c r="CK351" t="n">
        <v>5</v>
      </c>
      <c r="CL351" t="n">
        <v>1</v>
      </c>
      <c r="CM351" t="n">
        <v>130</v>
      </c>
      <c r="CN351" t="n">
        <v>4</v>
      </c>
      <c r="CO351" t="n">
        <v>5</v>
      </c>
      <c r="CP351" t="n">
        <v>1</v>
      </c>
      <c r="CQ351" t="n">
        <v>1</v>
      </c>
      <c r="CR351" t="n">
        <v>44</v>
      </c>
      <c r="CS351" t="n">
        <v>1</v>
      </c>
      <c r="CT351" t="n">
        <v>210</v>
      </c>
      <c r="CU351" t="n">
        <v>223</v>
      </c>
      <c r="CV351" t="n">
        <v>5</v>
      </c>
      <c r="CW351" t="n">
        <v>1</v>
      </c>
      <c r="CX351" t="n">
        <v>39</v>
      </c>
      <c r="CY351" t="n">
        <v>6</v>
      </c>
      <c r="CZ351" t="n">
        <v>1</v>
      </c>
      <c r="DA351" t="n">
        <v>1</v>
      </c>
      <c r="DB351" t="n">
        <v>99.69030600088497</v>
      </c>
      <c r="DC351" t="n">
        <v>99.95951417004048</v>
      </c>
      <c r="DD351" t="n">
        <v>8.9</v>
      </c>
      <c r="DE351" t="inlineStr">
        <is>
          <t>Times (raw ratio)</t>
        </is>
      </c>
      <c r="DF351" t="n">
        <v>25</v>
      </c>
      <c r="DG351" t="inlineStr">
        <is>
          <t>Times (raw %)</t>
        </is>
      </c>
      <c r="DH351" t="n">
        <v>100</v>
      </c>
      <c r="DI351" t="n">
        <v>100</v>
      </c>
    </row>
    <row r="352">
      <c r="A352" t="inlineStr">
        <is>
          <t>hasselt university</t>
        </is>
      </c>
      <c r="B352" t="inlineStr">
        <is>
          <t>554</t>
        </is>
      </c>
      <c r="C352" t="inlineStr">
        <is>
          <t>551</t>
        </is>
      </c>
      <c r="D352" t="inlineStr">
        <is>
          <t>Belgium</t>
        </is>
      </c>
      <c r="E352" t="inlineStr">
        <is>
          <t>Europe</t>
        </is>
      </c>
      <c r="F352" t="inlineStr">
        <is>
          <t>M</t>
        </is>
      </c>
      <c r="G352" t="inlineStr">
        <is>
          <t>FO</t>
        </is>
      </c>
      <c r="H352" t="inlineStr">
        <is>
          <t>VH</t>
        </is>
      </c>
      <c r="I352" t="inlineStr">
        <is>
          <t>A</t>
        </is>
      </c>
      <c r="J352" t="n">
        <v>5.8</v>
      </c>
      <c r="K352" t="inlineStr">
        <is>
          <t>601+</t>
        </is>
      </c>
      <c r="L352" t="n">
        <v>3.3</v>
      </c>
      <c r="M352" t="inlineStr">
        <is>
          <t>601+</t>
        </is>
      </c>
      <c r="N352" t="n">
        <v>82.09999999999999</v>
      </c>
      <c r="O352" t="inlineStr">
        <is>
          <t>120</t>
        </is>
      </c>
      <c r="P352" t="n">
        <v>15.4</v>
      </c>
      <c r="Q352" t="inlineStr">
        <is>
          <t>630</t>
        </is>
      </c>
      <c r="R352" t="n">
        <v>74.2</v>
      </c>
      <c r="S352" t="inlineStr">
        <is>
          <t>268</t>
        </is>
      </c>
      <c r="T352" t="n">
        <v>25.3</v>
      </c>
      <c r="U352" t="inlineStr">
        <is>
          <t>476</t>
        </is>
      </c>
      <c r="V352" t="n">
        <v>69.59999999999999</v>
      </c>
      <c r="W352" t="inlineStr">
        <is>
          <t>490</t>
        </is>
      </c>
      <c r="X352" t="n">
        <v>2.4</v>
      </c>
      <c r="Y352" t="inlineStr">
        <is>
          <t>701+</t>
        </is>
      </c>
      <c r="Z352" t="n">
        <v>26.8</v>
      </c>
      <c r="AA352" t="inlineStr">
        <is>
          <t>473=</t>
        </is>
      </c>
      <c r="AB352" t="n">
        <v>22.4</v>
      </c>
      <c r="AC352">
        <f>551</f>
        <v/>
      </c>
      <c r="AD352" t="inlineStr">
        <is>
          <t>449=</t>
        </is>
      </c>
      <c r="AE352" t="inlineStr">
        <is>
          <t>BE</t>
        </is>
      </c>
      <c r="AF352" t="inlineStr">
        <is>
          <t>Belgium</t>
        </is>
      </c>
      <c r="AG352" t="inlineStr">
        <is>
          <t>M</t>
        </is>
      </c>
      <c r="AH352" t="inlineStr">
        <is>
          <t>FO</t>
        </is>
      </c>
      <c r="AI352" t="inlineStr">
        <is>
          <t>VH</t>
        </is>
      </c>
      <c r="AJ352" t="n">
        <v>4</v>
      </c>
      <c r="AK352" t="inlineStr">
        <is>
          <t>A</t>
        </is>
      </c>
      <c r="AL352" t="n">
        <v>5.8</v>
      </c>
      <c r="AM352" t="inlineStr">
        <is>
          <t>601+</t>
        </is>
      </c>
      <c r="AN352" t="n">
        <v>3.4</v>
      </c>
      <c r="AO352" t="inlineStr">
        <is>
          <t>601+</t>
        </is>
      </c>
      <c r="AP352" t="n">
        <v>78.8</v>
      </c>
      <c r="AQ352" t="inlineStr">
        <is>
          <t>143</t>
        </is>
      </c>
      <c r="AR352" t="n">
        <v>18.3</v>
      </c>
      <c r="AS352" t="inlineStr">
        <is>
          <t>579</t>
        </is>
      </c>
      <c r="AT352" t="n">
        <v>76</v>
      </c>
      <c r="AU352" t="inlineStr">
        <is>
          <t>247</t>
        </is>
      </c>
      <c r="AV352" t="n">
        <v>23.9</v>
      </c>
      <c r="AW352" t="inlineStr">
        <is>
          <t>488</t>
        </is>
      </c>
      <c r="AX352" t="n">
        <v>27.2</v>
      </c>
      <c r="AY352" t="inlineStr">
        <is>
          <t>478</t>
        </is>
      </c>
      <c r="AZ352" t="n">
        <v>10.2</v>
      </c>
      <c r="BA352" t="inlineStr">
        <is>
          <t>701+</t>
        </is>
      </c>
      <c r="BB352" t="n">
        <v>15.9</v>
      </c>
      <c r="BC352" t="inlineStr">
        <is>
          <t>596=</t>
        </is>
      </c>
      <c r="BD352" t="inlineStr">
        <is>
          <t>21.3</t>
        </is>
      </c>
      <c r="BE352" t="inlineStr"/>
      <c r="BF352" t="inlineStr">
        <is>
          <t>Not Reported</t>
        </is>
      </c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>
        <is>
          <t>QS</t>
        </is>
      </c>
      <c r="CC352" t="n">
        <v>554</v>
      </c>
      <c r="CD352" t="n">
        <v>551</v>
      </c>
      <c r="CE352" t="n">
        <v>601</v>
      </c>
      <c r="CF352" t="n">
        <v>601</v>
      </c>
      <c r="CG352" t="n">
        <v>120</v>
      </c>
      <c r="CH352" t="n">
        <v>630</v>
      </c>
      <c r="CI352" t="n">
        <v>268</v>
      </c>
      <c r="CJ352" t="n">
        <v>476</v>
      </c>
      <c r="CK352" t="n">
        <v>490</v>
      </c>
      <c r="CL352" t="n">
        <v>701</v>
      </c>
      <c r="CM352" t="n">
        <v>473</v>
      </c>
      <c r="CN352" t="n">
        <v>551</v>
      </c>
      <c r="CO352" t="n">
        <v>449</v>
      </c>
      <c r="CP352" t="n">
        <v>601</v>
      </c>
      <c r="CQ352" t="n">
        <v>601</v>
      </c>
      <c r="CR352" t="n">
        <v>143</v>
      </c>
      <c r="CS352" t="n">
        <v>579</v>
      </c>
      <c r="CT352" t="n">
        <v>247</v>
      </c>
      <c r="CU352" t="n">
        <v>488</v>
      </c>
      <c r="CV352" t="n">
        <v>478</v>
      </c>
      <c r="CW352" t="n">
        <v>701</v>
      </c>
      <c r="CX352" t="n">
        <v>596</v>
      </c>
      <c r="CY352" t="inlineStr"/>
      <c r="CZ352" t="inlineStr"/>
      <c r="DA352" t="inlineStr"/>
      <c r="DB352" t="n">
        <v>60.5</v>
      </c>
      <c r="DC352" t="n">
        <v>15.4</v>
      </c>
      <c r="DD352" t="inlineStr"/>
      <c r="DE352" t="inlineStr">
        <is>
          <t>QS (score, not ratio)</t>
        </is>
      </c>
      <c r="DF352" t="inlineStr"/>
      <c r="DG352" t="inlineStr">
        <is>
          <t>QS (score, not %)</t>
        </is>
      </c>
      <c r="DH352" t="n">
        <v>5.8</v>
      </c>
      <c r="DI352" t="inlineStr"/>
    </row>
    <row r="353">
      <c r="A353" t="inlineStr">
        <is>
          <t>hebrew university of jerusalem</t>
        </is>
      </c>
      <c r="B353" t="inlineStr"/>
      <c r="C353" t="inlineStr"/>
      <c r="D353" t="inlineStr">
        <is>
          <t>Not Reported</t>
        </is>
      </c>
      <c r="E353" t="inlineStr">
        <is>
          <t>Not Reported</t>
        </is>
      </c>
      <c r="F353" t="inlineStr">
        <is>
          <t>Not Reported</t>
        </is>
      </c>
      <c r="G353" t="inlineStr">
        <is>
          <t>Not Reported</t>
        </is>
      </c>
      <c r="H353" t="inlineStr"/>
      <c r="I353" t="inlineStr">
        <is>
          <t>Not Reported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Not Reported</t>
        </is>
      </c>
      <c r="AF353" t="inlineStr">
        <is>
          <t>Not Reported</t>
        </is>
      </c>
      <c r="AG353" t="inlineStr">
        <is>
          <t>Not Reported</t>
        </is>
      </c>
      <c r="AH353" t="inlineStr">
        <is>
          <t>Not Reported</t>
        </is>
      </c>
      <c r="AI353" t="inlineStr"/>
      <c r="AJ353" t="inlineStr"/>
      <c r="AK353" t="inlineStr">
        <is>
          <t>Not Reported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>
        <is>
          <t>178</t>
        </is>
      </c>
      <c r="BF353" t="inlineStr">
        <is>
          <t>Israel</t>
        </is>
      </c>
      <c r="BG353" t="n">
        <v>45.8</v>
      </c>
      <c r="BH353" t="inlineStr">
        <is>
          <t>55.6</t>
        </is>
      </c>
      <c r="BI353" t="n">
        <v>41.4</v>
      </c>
      <c r="BJ353" t="n">
        <v>64.59999999999999</v>
      </c>
      <c r="BK353" t="inlineStr">
        <is>
          <t>31.9</t>
        </is>
      </c>
      <c r="BL353" t="inlineStr">
        <is>
          <t>50.5</t>
        </is>
      </c>
      <c r="BM353" t="inlineStr">
        <is>
          <t>17,612</t>
        </is>
      </c>
      <c r="BN353" t="n">
        <v>10.7</v>
      </c>
      <c r="BO353" t="inlineStr">
        <is>
          <t>5%</t>
        </is>
      </c>
      <c r="BP353" t="inlineStr">
        <is>
          <t>55 : 45</t>
        </is>
      </c>
      <c r="BQ353" t="n">
        <v>2016</v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>
        <is>
          <t>Times</t>
        </is>
      </c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n">
        <v>178</v>
      </c>
      <c r="CZ353" t="inlineStr"/>
      <c r="DA353" t="inlineStr"/>
      <c r="DB353" t="n">
        <v>74.69621157969979</v>
      </c>
      <c r="DC353" t="n">
        <v>52.11623772470477</v>
      </c>
      <c r="DD353" t="n">
        <v>10.7</v>
      </c>
      <c r="DE353" t="inlineStr">
        <is>
          <t>Times (raw ratio)</t>
        </is>
      </c>
      <c r="DF353" t="n">
        <v>5</v>
      </c>
      <c r="DG353" t="inlineStr">
        <is>
          <t>Times (raw %)</t>
        </is>
      </c>
      <c r="DH353" t="inlineStr"/>
      <c r="DI353" t="n">
        <v>40.06243496357961</v>
      </c>
    </row>
    <row r="354">
      <c r="A354" t="inlineStr">
        <is>
          <t>heidelberg university</t>
        </is>
      </c>
      <c r="B354" t="inlineStr"/>
      <c r="C354" t="inlineStr"/>
      <c r="D354" t="inlineStr">
        <is>
          <t>Not Reported</t>
        </is>
      </c>
      <c r="E354" t="inlineStr">
        <is>
          <t>Not Reported</t>
        </is>
      </c>
      <c r="F354" t="inlineStr">
        <is>
          <t>Not Reported</t>
        </is>
      </c>
      <c r="G354" t="inlineStr">
        <is>
          <t>Not Reported</t>
        </is>
      </c>
      <c r="H354" t="inlineStr"/>
      <c r="I354" t="inlineStr">
        <is>
          <t>Not Reported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Not Reported</t>
        </is>
      </c>
      <c r="AF354" t="inlineStr">
        <is>
          <t>Not Reported</t>
        </is>
      </c>
      <c r="AG354" t="inlineStr">
        <is>
          <t>Not Reported</t>
        </is>
      </c>
      <c r="AH354" t="inlineStr">
        <is>
          <t>Not Reported</t>
        </is>
      </c>
      <c r="AI354" t="inlineStr"/>
      <c r="AJ354" t="inlineStr"/>
      <c r="AK354" t="inlineStr">
        <is>
          <t>Not Reported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37</t>
        </is>
      </c>
      <c r="BF354" t="inlineStr">
        <is>
          <t>Germany</t>
        </is>
      </c>
      <c r="BG354" t="n">
        <v>68.8</v>
      </c>
      <c r="BH354" t="inlineStr">
        <is>
          <t>62.8</t>
        </is>
      </c>
      <c r="BI354" t="n">
        <v>69.59999999999999</v>
      </c>
      <c r="BJ354" t="n">
        <v>88.2</v>
      </c>
      <c r="BK354" t="inlineStr">
        <is>
          <t>68.2</t>
        </is>
      </c>
      <c r="BL354" t="inlineStr">
        <is>
          <t>74.4</t>
        </is>
      </c>
      <c r="BM354" t="inlineStr">
        <is>
          <t>28,881</t>
        </is>
      </c>
      <c r="BN354" t="n">
        <v>24.5</v>
      </c>
      <c r="BO354" t="inlineStr">
        <is>
          <t>17%</t>
        </is>
      </c>
      <c r="BP354" t="inlineStr">
        <is>
          <t>55 : 45</t>
        </is>
      </c>
      <c r="BQ354" t="n">
        <v>2016</v>
      </c>
      <c r="BR354" t="inlineStr">
        <is>
          <t>46</t>
        </is>
      </c>
      <c r="BS354" t="inlineStr">
        <is>
          <t>1</t>
        </is>
      </c>
      <c r="BT354" t="n">
        <v>32.2</v>
      </c>
      <c r="BU354" t="n">
        <v>19.9</v>
      </c>
      <c r="BV354" t="n">
        <v>25.3</v>
      </c>
      <c r="BW354" t="n">
        <v>23.7</v>
      </c>
      <c r="BX354" t="n">
        <v>29.4</v>
      </c>
      <c r="BY354" t="n">
        <v>51.7</v>
      </c>
      <c r="BZ354" t="n">
        <v>34.2</v>
      </c>
      <c r="CA354" t="n">
        <v>2015</v>
      </c>
      <c r="CB354" t="inlineStr">
        <is>
          <t>Times+Shanghai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n">
        <v>37</v>
      </c>
      <c r="CZ354" t="n">
        <v>46</v>
      </c>
      <c r="DA354" t="n">
        <v>1</v>
      </c>
      <c r="DB354" t="n">
        <v>92.4871065972323</v>
      </c>
      <c r="DC354" t="n">
        <v>57.26499703434672</v>
      </c>
      <c r="DD354" t="n">
        <v>24.5</v>
      </c>
      <c r="DE354" t="inlineStr">
        <is>
          <t>Times (raw ratio)</t>
        </is>
      </c>
      <c r="DF354" t="n">
        <v>17</v>
      </c>
      <c r="DG354" t="inlineStr">
        <is>
          <t>Times (raw %)</t>
        </is>
      </c>
      <c r="DH354" t="inlineStr"/>
      <c r="DI354" t="n">
        <v>37.24066159508872</v>
      </c>
    </row>
    <row r="355">
      <c r="A355" t="inlineStr">
        <is>
          <t>helwan university</t>
        </is>
      </c>
      <c r="B355" t="inlineStr">
        <is>
          <t>1201-1400</t>
        </is>
      </c>
      <c r="C355" t="inlineStr">
        <is>
          <t>1201-1400</t>
        </is>
      </c>
      <c r="D355" t="inlineStr">
        <is>
          <t>Egypt</t>
        </is>
      </c>
      <c r="E355" t="inlineStr">
        <is>
          <t>Africa</t>
        </is>
      </c>
      <c r="F355" t="inlineStr">
        <is>
          <t>XL</t>
        </is>
      </c>
      <c r="G355" t="inlineStr">
        <is>
          <t>CO</t>
        </is>
      </c>
      <c r="H355" t="inlineStr">
        <is>
          <t>HI</t>
        </is>
      </c>
      <c r="I355" t="inlineStr">
        <is>
          <t>A</t>
        </is>
      </c>
      <c r="J355" t="n">
        <v>7.3</v>
      </c>
      <c r="K355" t="inlineStr">
        <is>
          <t>601+</t>
        </is>
      </c>
      <c r="L355" t="n">
        <v>12.4</v>
      </c>
      <c r="M355" t="inlineStr">
        <is>
          <t>601+</t>
        </is>
      </c>
      <c r="N355" t="n">
        <v>3.6</v>
      </c>
      <c r="O355" t="inlineStr">
        <is>
          <t>701+</t>
        </is>
      </c>
      <c r="P355" t="n">
        <v>1.6</v>
      </c>
      <c r="Q355" t="inlineStr">
        <is>
          <t>701+</t>
        </is>
      </c>
      <c r="R355" t="n">
        <v>1.1</v>
      </c>
      <c r="S355" t="inlineStr">
        <is>
          <t>701+</t>
        </is>
      </c>
      <c r="T355" t="n">
        <v>1.6</v>
      </c>
      <c r="U355" t="inlineStr">
        <is>
          <t>701+</t>
        </is>
      </c>
      <c r="V355" t="n">
        <v>50.7</v>
      </c>
      <c r="W355" t="inlineStr">
        <is>
          <t>701+</t>
        </is>
      </c>
      <c r="X355" t="n">
        <v>13.2</v>
      </c>
      <c r="Y355" t="inlineStr">
        <is>
          <t>701+</t>
        </is>
      </c>
      <c r="Z355" t="n">
        <v>1.5</v>
      </c>
      <c r="AA355" t="inlineStr">
        <is>
          <t>701+</t>
        </is>
      </c>
      <c r="AB355" t="inlineStr"/>
      <c r="AC355" t="inlineStr">
        <is>
          <t>1201-1400</t>
        </is>
      </c>
      <c r="AD355" t="inlineStr">
        <is>
          <t>1201-1400</t>
        </is>
      </c>
      <c r="AE355" t="inlineStr">
        <is>
          <t>EG</t>
        </is>
      </c>
      <c r="AF355" t="inlineStr">
        <is>
          <t>Egypt</t>
        </is>
      </c>
      <c r="AG355" t="inlineStr">
        <is>
          <t>XL</t>
        </is>
      </c>
      <c r="AH355" t="inlineStr">
        <is>
          <t>CO</t>
        </is>
      </c>
      <c r="AI355" t="inlineStr">
        <is>
          <t>HI</t>
        </is>
      </c>
      <c r="AJ355" t="n">
        <v>3</v>
      </c>
      <c r="AK355" t="inlineStr">
        <is>
          <t>A</t>
        </is>
      </c>
      <c r="AL355" t="n">
        <v>7</v>
      </c>
      <c r="AM355" t="inlineStr">
        <is>
          <t>601+</t>
        </is>
      </c>
      <c r="AN355" t="n">
        <v>10.1</v>
      </c>
      <c r="AO355" t="inlineStr">
        <is>
          <t>601+</t>
        </is>
      </c>
      <c r="AP355" t="n">
        <v>4.4</v>
      </c>
      <c r="AQ355" t="inlineStr">
        <is>
          <t>701+</t>
        </is>
      </c>
      <c r="AR355" t="n">
        <v>1.6</v>
      </c>
      <c r="AS355" t="inlineStr">
        <is>
          <t>701+</t>
        </is>
      </c>
      <c r="AT355" t="n">
        <v>1.2</v>
      </c>
      <c r="AU355" t="inlineStr">
        <is>
          <t>701+</t>
        </is>
      </c>
      <c r="AV355" t="n">
        <v>2.3</v>
      </c>
      <c r="AW355" t="inlineStr">
        <is>
          <t>701+</t>
        </is>
      </c>
      <c r="AX355" t="n">
        <v>5.2</v>
      </c>
      <c r="AY355" t="inlineStr">
        <is>
          <t>701+</t>
        </is>
      </c>
      <c r="AZ355" t="n">
        <v>9.199999999999999</v>
      </c>
      <c r="BA355" t="inlineStr">
        <is>
          <t>701+</t>
        </is>
      </c>
      <c r="BB355" t="n">
        <v>1.2</v>
      </c>
      <c r="BC355" t="inlineStr">
        <is>
          <t>701+</t>
        </is>
      </c>
      <c r="BD355" t="inlineStr">
        <is>
          <t>-</t>
        </is>
      </c>
      <c r="BE355" t="inlineStr"/>
      <c r="BF355" t="inlineStr">
        <is>
          <t>Not Reported</t>
        </is>
      </c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>
        <is>
          <t>QS</t>
        </is>
      </c>
      <c r="CC355" t="n">
        <v>1300.5</v>
      </c>
      <c r="CD355" t="n">
        <v>1300.5</v>
      </c>
      <c r="CE355" t="n">
        <v>601</v>
      </c>
      <c r="CF355" t="n">
        <v>601</v>
      </c>
      <c r="CG355" t="n">
        <v>701</v>
      </c>
      <c r="CH355" t="n">
        <v>701</v>
      </c>
      <c r="CI355" t="n">
        <v>701</v>
      </c>
      <c r="CJ355" t="n">
        <v>701</v>
      </c>
      <c r="CK355" t="n">
        <v>701</v>
      </c>
      <c r="CL355" t="n">
        <v>701</v>
      </c>
      <c r="CM355" t="n">
        <v>701</v>
      </c>
      <c r="CN355" t="n">
        <v>1300.5</v>
      </c>
      <c r="CO355" t="n">
        <v>1300.5</v>
      </c>
      <c r="CP355" t="n">
        <v>601</v>
      </c>
      <c r="CQ355" t="n">
        <v>601</v>
      </c>
      <c r="CR355" t="n">
        <v>701</v>
      </c>
      <c r="CS355" t="n">
        <v>701</v>
      </c>
      <c r="CT355" t="n">
        <v>701</v>
      </c>
      <c r="CU355" t="n">
        <v>701</v>
      </c>
      <c r="CV355" t="n">
        <v>701</v>
      </c>
      <c r="CW355" t="n">
        <v>701</v>
      </c>
      <c r="CX355" t="n">
        <v>701</v>
      </c>
      <c r="CY355" t="inlineStr"/>
      <c r="CZ355" t="inlineStr"/>
      <c r="DA355" t="inlineStr"/>
      <c r="DB355" t="n">
        <v>7.178571428571416</v>
      </c>
      <c r="DC355" t="n">
        <v>1.6</v>
      </c>
      <c r="DD355" t="inlineStr"/>
      <c r="DE355" t="inlineStr">
        <is>
          <t>QS (score, not ratio)</t>
        </is>
      </c>
      <c r="DF355" t="inlineStr"/>
      <c r="DG355" t="inlineStr">
        <is>
          <t>QS (score, not %)</t>
        </is>
      </c>
      <c r="DH355" t="n">
        <v>7.15</v>
      </c>
      <c r="DI355" t="inlineStr"/>
    </row>
    <row r="356">
      <c r="A356" t="inlineStr">
        <is>
          <t>henri poincare university (nancy 1)</t>
        </is>
      </c>
      <c r="B356" t="inlineStr"/>
      <c r="C356" t="inlineStr"/>
      <c r="D356" t="inlineStr">
        <is>
          <t>Not Reported</t>
        </is>
      </c>
      <c r="E356" t="inlineStr">
        <is>
          <t>Not Reported</t>
        </is>
      </c>
      <c r="F356" t="inlineStr">
        <is>
          <t>Not Reported</t>
        </is>
      </c>
      <c r="G356" t="inlineStr">
        <is>
          <t>Not Reported</t>
        </is>
      </c>
      <c r="H356" t="inlineStr"/>
      <c r="I356" t="inlineStr">
        <is>
          <t>Not Reported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Not Reported</t>
        </is>
      </c>
      <c r="AF356" t="inlineStr">
        <is>
          <t>Not Reported</t>
        </is>
      </c>
      <c r="AG356" t="inlineStr">
        <is>
          <t>Not Reported</t>
        </is>
      </c>
      <c r="AH356" t="inlineStr">
        <is>
          <t>Not Reported</t>
        </is>
      </c>
      <c r="AI356" t="inlineStr"/>
      <c r="AJ356" t="inlineStr"/>
      <c r="AK356" t="inlineStr">
        <is>
          <t>Not Reported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>
        <is>
          <t>Not Reported</t>
        </is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>
        <is>
          <t>301-400</t>
        </is>
      </c>
      <c r="BS356" t="inlineStr">
        <is>
          <t>14-18</t>
        </is>
      </c>
      <c r="BT356" t="inlineStr"/>
      <c r="BU356" t="n">
        <v>13.1</v>
      </c>
      <c r="BV356" t="n">
        <v>18.9</v>
      </c>
      <c r="BW356" t="n">
        <v>0</v>
      </c>
      <c r="BX356" t="n">
        <v>10.1</v>
      </c>
      <c r="BY356" t="n">
        <v>16.7</v>
      </c>
      <c r="BZ356" t="n">
        <v>10.8</v>
      </c>
      <c r="CA356" t="n">
        <v>2010</v>
      </c>
      <c r="CB356" t="inlineStr">
        <is>
          <t>Shanghai</t>
        </is>
      </c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n">
        <v>350.5</v>
      </c>
      <c r="DA356" t="n">
        <v>16</v>
      </c>
      <c r="DB356" t="n">
        <v>23.27113062568606</v>
      </c>
      <c r="DC356" t="n">
        <v>5.070118662351671</v>
      </c>
      <c r="DD356" t="inlineStr"/>
      <c r="DE356" t="inlineStr">
        <is>
          <t>Missing</t>
        </is>
      </c>
      <c r="DF356" t="inlineStr"/>
      <c r="DG356" t="inlineStr">
        <is>
          <t>Missing</t>
        </is>
      </c>
      <c r="DH356" t="inlineStr"/>
      <c r="DI356" t="n">
        <v>10.53505933117584</v>
      </c>
    </row>
    <row r="357">
      <c r="A357" t="inlineStr">
        <is>
          <t>heriot-watt university</t>
        </is>
      </c>
      <c r="B357" t="inlineStr">
        <is>
          <t>256</t>
        </is>
      </c>
      <c r="C357" t="inlineStr">
        <is>
          <t>235</t>
        </is>
      </c>
      <c r="D357" t="inlineStr">
        <is>
          <t>United Kingdom</t>
        </is>
      </c>
      <c r="E357" t="inlineStr">
        <is>
          <t>Europe</t>
        </is>
      </c>
      <c r="F357" t="inlineStr">
        <is>
          <t>M</t>
        </is>
      </c>
      <c r="G357" t="inlineStr">
        <is>
          <t>CO</t>
        </is>
      </c>
      <c r="H357" t="inlineStr">
        <is>
          <t>VH</t>
        </is>
      </c>
      <c r="I357" t="inlineStr">
        <is>
          <t>A</t>
        </is>
      </c>
      <c r="J357" t="n">
        <v>17.8</v>
      </c>
      <c r="K357" t="inlineStr">
        <is>
          <t>507</t>
        </is>
      </c>
      <c r="L357" t="n">
        <v>27.1</v>
      </c>
      <c r="M357" t="inlineStr">
        <is>
          <t>356</t>
        </is>
      </c>
      <c r="N357" t="n">
        <v>17.6</v>
      </c>
      <c r="O357" t="inlineStr">
        <is>
          <t>701+</t>
        </is>
      </c>
      <c r="P357" t="n">
        <v>65.2</v>
      </c>
      <c r="Q357" t="inlineStr">
        <is>
          <t>171</t>
        </is>
      </c>
      <c r="R357" t="n">
        <v>100</v>
      </c>
      <c r="S357" t="inlineStr">
        <is>
          <t>79</t>
        </is>
      </c>
      <c r="T357" t="n">
        <v>98.09999999999999</v>
      </c>
      <c r="U357" t="inlineStr">
        <is>
          <t>69</t>
        </is>
      </c>
      <c r="V357" t="n">
        <v>75.40000000000001</v>
      </c>
      <c r="W357" t="inlineStr">
        <is>
          <t>402</t>
        </is>
      </c>
      <c r="X357" t="n">
        <v>26.3</v>
      </c>
      <c r="Y357" t="inlineStr">
        <is>
          <t>451</t>
        </is>
      </c>
      <c r="Z357" t="n">
        <v>25.7</v>
      </c>
      <c r="AA357" t="inlineStr">
        <is>
          <t>483=</t>
        </is>
      </c>
      <c r="AB357" t="n">
        <v>39.9</v>
      </c>
      <c r="AC357" t="inlineStr">
        <is>
          <t>235</t>
        </is>
      </c>
      <c r="AD357" t="inlineStr">
        <is>
          <t>281=</t>
        </is>
      </c>
      <c r="AE357" t="inlineStr">
        <is>
          <t>UK</t>
        </is>
      </c>
      <c r="AF357" t="inlineStr">
        <is>
          <t>United Kingdom</t>
        </is>
      </c>
      <c r="AG357" t="inlineStr">
        <is>
          <t>M</t>
        </is>
      </c>
      <c r="AH357" t="inlineStr">
        <is>
          <t>CO</t>
        </is>
      </c>
      <c r="AI357" t="inlineStr">
        <is>
          <t>VH</t>
        </is>
      </c>
      <c r="AJ357" t="n">
        <v>4</v>
      </c>
      <c r="AK357" t="inlineStr">
        <is>
          <t>A</t>
        </is>
      </c>
      <c r="AL357" t="n">
        <v>16.4</v>
      </c>
      <c r="AM357" t="inlineStr">
        <is>
          <t>537</t>
        </is>
      </c>
      <c r="AN357" t="n">
        <v>21.1</v>
      </c>
      <c r="AO357" t="inlineStr">
        <is>
          <t>438</t>
        </is>
      </c>
      <c r="AP357" t="n">
        <v>18.6</v>
      </c>
      <c r="AQ357" t="inlineStr">
        <is>
          <t>701+</t>
        </is>
      </c>
      <c r="AR357" t="n">
        <v>79.40000000000001</v>
      </c>
      <c r="AS357" t="inlineStr">
        <is>
          <t>113</t>
        </is>
      </c>
      <c r="AT357" t="n">
        <v>100</v>
      </c>
      <c r="AU357" t="inlineStr">
        <is>
          <t>67</t>
        </is>
      </c>
      <c r="AV357" t="n">
        <v>97.59999999999999</v>
      </c>
      <c r="AW357" t="inlineStr">
        <is>
          <t>66</t>
        </is>
      </c>
      <c r="AX357" t="n">
        <v>40.2</v>
      </c>
      <c r="AY357" t="inlineStr">
        <is>
          <t>375</t>
        </is>
      </c>
      <c r="AZ357" t="n">
        <v>21.3</v>
      </c>
      <c r="BA357" t="inlineStr">
        <is>
          <t>392</t>
        </is>
      </c>
      <c r="BB357" t="n">
        <v>43.5</v>
      </c>
      <c r="BC357" t="inlineStr">
        <is>
          <t>342=</t>
        </is>
      </c>
      <c r="BD357" t="inlineStr">
        <is>
          <t>41.2</t>
        </is>
      </c>
      <c r="BE357" t="inlineStr">
        <is>
          <t>401-500</t>
        </is>
      </c>
      <c r="BF357" t="inlineStr">
        <is>
          <t>United Kingdom</t>
        </is>
      </c>
      <c r="BG357" t="n">
        <v>23.4</v>
      </c>
      <c r="BH357" t="inlineStr">
        <is>
          <t>90.1</t>
        </is>
      </c>
      <c r="BI357" t="n">
        <v>22.4</v>
      </c>
      <c r="BJ357" t="n">
        <v>36.4</v>
      </c>
      <c r="BK357" t="inlineStr">
        <is>
          <t>45.6</t>
        </is>
      </c>
      <c r="BL357" t="inlineStr">
        <is>
          <t>-</t>
        </is>
      </c>
      <c r="BM357" t="inlineStr">
        <is>
          <t>8,773</t>
        </is>
      </c>
      <c r="BN357" t="n">
        <v>17.8</v>
      </c>
      <c r="BO357" t="inlineStr">
        <is>
          <t>43%</t>
        </is>
      </c>
      <c r="BP357" t="inlineStr">
        <is>
          <t>41 : 59</t>
        </is>
      </c>
      <c r="BQ357" t="n">
        <v>2016</v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>
        <is>
          <t>QS+Times</t>
        </is>
      </c>
      <c r="CC357" t="n">
        <v>256</v>
      </c>
      <c r="CD357" t="n">
        <v>235</v>
      </c>
      <c r="CE357" t="n">
        <v>507</v>
      </c>
      <c r="CF357" t="n">
        <v>356</v>
      </c>
      <c r="CG357" t="n">
        <v>701</v>
      </c>
      <c r="CH357" t="n">
        <v>171</v>
      </c>
      <c r="CI357" t="n">
        <v>79</v>
      </c>
      <c r="CJ357" t="n">
        <v>69</v>
      </c>
      <c r="CK357" t="n">
        <v>402</v>
      </c>
      <c r="CL357" t="n">
        <v>451</v>
      </c>
      <c r="CM357" t="n">
        <v>483</v>
      </c>
      <c r="CN357" t="n">
        <v>235</v>
      </c>
      <c r="CO357" t="n">
        <v>281</v>
      </c>
      <c r="CP357" t="n">
        <v>537</v>
      </c>
      <c r="CQ357" t="n">
        <v>438</v>
      </c>
      <c r="CR357" t="n">
        <v>701</v>
      </c>
      <c r="CS357" t="n">
        <v>113</v>
      </c>
      <c r="CT357" t="n">
        <v>67</v>
      </c>
      <c r="CU357" t="n">
        <v>66</v>
      </c>
      <c r="CV357" t="n">
        <v>375</v>
      </c>
      <c r="CW357" t="n">
        <v>392</v>
      </c>
      <c r="CX357" t="n">
        <v>342</v>
      </c>
      <c r="CY357" t="n">
        <v>450.5</v>
      </c>
      <c r="CZ357" t="inlineStr"/>
      <c r="DA357" t="inlineStr"/>
      <c r="DB357" t="n">
        <v>58.76276421934035</v>
      </c>
      <c r="DC357" t="n">
        <v>40.37296450924799</v>
      </c>
      <c r="DD357" t="n">
        <v>17.8</v>
      </c>
      <c r="DE357" t="inlineStr">
        <is>
          <t>Times (raw ratio)</t>
        </is>
      </c>
      <c r="DF357" t="n">
        <v>43</v>
      </c>
      <c r="DG357" t="inlineStr">
        <is>
          <t>Times (raw %)</t>
        </is>
      </c>
      <c r="DH357" t="n">
        <v>17.1</v>
      </c>
      <c r="DI357" t="n">
        <v>20.29136316337149</v>
      </c>
    </row>
    <row r="358">
      <c r="A358" t="inlineStr">
        <is>
          <t>hiroshima university</t>
        </is>
      </c>
      <c r="B358" t="inlineStr">
        <is>
          <t>474</t>
        </is>
      </c>
      <c r="C358" t="inlineStr">
        <is>
          <t>472</t>
        </is>
      </c>
      <c r="D358" t="inlineStr">
        <is>
          <t>Japan</t>
        </is>
      </c>
      <c r="E358" t="inlineStr">
        <is>
          <t>Asia</t>
        </is>
      </c>
      <c r="F358" t="inlineStr">
        <is>
          <t>L</t>
        </is>
      </c>
      <c r="G358" t="inlineStr">
        <is>
          <t>FC</t>
        </is>
      </c>
      <c r="H358" t="inlineStr">
        <is>
          <t>VH</t>
        </is>
      </c>
      <c r="I358" t="inlineStr">
        <is>
          <t>A</t>
        </is>
      </c>
      <c r="J358" t="n">
        <v>24.1</v>
      </c>
      <c r="K358" t="inlineStr">
        <is>
          <t>363</t>
        </is>
      </c>
      <c r="L358" t="n">
        <v>12.3</v>
      </c>
      <c r="M358" t="inlineStr">
        <is>
          <t>601+</t>
        </is>
      </c>
      <c r="N358" t="n">
        <v>75.90000000000001</v>
      </c>
      <c r="O358" t="inlineStr">
        <is>
          <t>161</t>
        </is>
      </c>
      <c r="P358" t="n">
        <v>8.9</v>
      </c>
      <c r="Q358" t="inlineStr">
        <is>
          <t>701+</t>
        </is>
      </c>
      <c r="R358" t="n">
        <v>13.2</v>
      </c>
      <c r="S358" t="inlineStr">
        <is>
          <t>701+</t>
        </is>
      </c>
      <c r="T358" t="n">
        <v>12.9</v>
      </c>
      <c r="U358" t="inlineStr">
        <is>
          <t>660</t>
        </is>
      </c>
      <c r="V358" t="n">
        <v>70.09999999999999</v>
      </c>
      <c r="W358" t="inlineStr">
        <is>
          <t>485</t>
        </is>
      </c>
      <c r="X358" t="n">
        <v>6.9</v>
      </c>
      <c r="Y358" t="inlineStr">
        <is>
          <t>701+</t>
        </is>
      </c>
      <c r="Z358" t="n">
        <v>50.8</v>
      </c>
      <c r="AA358" t="inlineStr">
        <is>
          <t>315=</t>
        </is>
      </c>
      <c r="AB358" t="n">
        <v>25.2</v>
      </c>
      <c r="AC358" t="inlineStr">
        <is>
          <t>472</t>
        </is>
      </c>
      <c r="AD358" t="inlineStr">
        <is>
          <t>338</t>
        </is>
      </c>
      <c r="AE358" t="inlineStr">
        <is>
          <t>JP</t>
        </is>
      </c>
      <c r="AF358" t="inlineStr">
        <is>
          <t>Japan</t>
        </is>
      </c>
      <c r="AG358" t="inlineStr">
        <is>
          <t>L</t>
        </is>
      </c>
      <c r="AH358" t="inlineStr">
        <is>
          <t>FC</t>
        </is>
      </c>
      <c r="AI358" t="inlineStr">
        <is>
          <t>VH</t>
        </is>
      </c>
      <c r="AJ358" t="n">
        <v>4</v>
      </c>
      <c r="AK358" t="inlineStr">
        <is>
          <t>A</t>
        </is>
      </c>
      <c r="AL358" t="n">
        <v>23.6</v>
      </c>
      <c r="AM358" t="inlineStr">
        <is>
          <t>366</t>
        </is>
      </c>
      <c r="AN358" t="n">
        <v>14</v>
      </c>
      <c r="AO358" t="inlineStr">
        <is>
          <t>581</t>
        </is>
      </c>
      <c r="AP358" t="n">
        <v>81</v>
      </c>
      <c r="AQ358" t="inlineStr">
        <is>
          <t>136</t>
        </is>
      </c>
      <c r="AR358" t="n">
        <v>9.6</v>
      </c>
      <c r="AS358" t="inlineStr">
        <is>
          <t>701+</t>
        </is>
      </c>
      <c r="AT358" t="n">
        <v>17.3</v>
      </c>
      <c r="AU358" t="inlineStr">
        <is>
          <t>624</t>
        </is>
      </c>
      <c r="AV358" t="n">
        <v>12.9</v>
      </c>
      <c r="AW358" t="inlineStr">
        <is>
          <t>663</t>
        </is>
      </c>
      <c r="AX358" t="n">
        <v>30</v>
      </c>
      <c r="AY358" t="inlineStr">
        <is>
          <t>457</t>
        </is>
      </c>
      <c r="AZ358" t="n">
        <v>9.800000000000001</v>
      </c>
      <c r="BA358" t="inlineStr">
        <is>
          <t>701+</t>
        </is>
      </c>
      <c r="BB358" t="n">
        <v>37.5</v>
      </c>
      <c r="BC358" t="inlineStr">
        <is>
          <t>382=</t>
        </is>
      </c>
      <c r="BD358" t="inlineStr">
        <is>
          <t>24.5</t>
        </is>
      </c>
      <c r="BE358" t="inlineStr">
        <is>
          <t>501-600</t>
        </is>
      </c>
      <c r="BF358" t="inlineStr">
        <is>
          <t>Japan</t>
        </is>
      </c>
      <c r="BG358" t="n">
        <v>27.8</v>
      </c>
      <c r="BH358" t="inlineStr">
        <is>
          <t>22.2</t>
        </is>
      </c>
      <c r="BI358" t="n">
        <v>18.9</v>
      </c>
      <c r="BJ358" t="n">
        <v>41.7</v>
      </c>
      <c r="BK358" t="inlineStr">
        <is>
          <t>42.2</t>
        </is>
      </c>
      <c r="BL358" t="inlineStr">
        <is>
          <t>-</t>
        </is>
      </c>
      <c r="BM358" t="inlineStr">
        <is>
          <t>14,686</t>
        </is>
      </c>
      <c r="BN358" t="n">
        <v>8.199999999999999</v>
      </c>
      <c r="BO358" t="inlineStr">
        <is>
          <t>5%</t>
        </is>
      </c>
      <c r="BP358" t="inlineStr">
        <is>
          <t>36 : 64</t>
        </is>
      </c>
      <c r="BQ358" t="n">
        <v>2016</v>
      </c>
      <c r="BR358" t="inlineStr">
        <is>
          <t>401-500</t>
        </is>
      </c>
      <c r="BS358" t="inlineStr">
        <is>
          <t>13-18</t>
        </is>
      </c>
      <c r="BT358" t="inlineStr"/>
      <c r="BU358" t="n">
        <v>0</v>
      </c>
      <c r="BV358" t="n">
        <v>0</v>
      </c>
      <c r="BW358" t="n">
        <v>4.8</v>
      </c>
      <c r="BX358" t="n">
        <v>11</v>
      </c>
      <c r="BY358" t="n">
        <v>31.1</v>
      </c>
      <c r="BZ358" t="n">
        <v>14</v>
      </c>
      <c r="CA358" t="n">
        <v>2015</v>
      </c>
      <c r="CB358" t="inlineStr">
        <is>
          <t>QS+Times+Shanghai</t>
        </is>
      </c>
      <c r="CC358" t="n">
        <v>474</v>
      </c>
      <c r="CD358" t="n">
        <v>472</v>
      </c>
      <c r="CE358" t="n">
        <v>363</v>
      </c>
      <c r="CF358" t="n">
        <v>601</v>
      </c>
      <c r="CG358" t="n">
        <v>161</v>
      </c>
      <c r="CH358" t="n">
        <v>701</v>
      </c>
      <c r="CI358" t="n">
        <v>701</v>
      </c>
      <c r="CJ358" t="n">
        <v>660</v>
      </c>
      <c r="CK358" t="n">
        <v>485</v>
      </c>
      <c r="CL358" t="n">
        <v>701</v>
      </c>
      <c r="CM358" t="n">
        <v>315</v>
      </c>
      <c r="CN358" t="n">
        <v>472</v>
      </c>
      <c r="CO358" t="n">
        <v>338</v>
      </c>
      <c r="CP358" t="n">
        <v>366</v>
      </c>
      <c r="CQ358" t="n">
        <v>581</v>
      </c>
      <c r="CR358" t="n">
        <v>136</v>
      </c>
      <c r="CS358" t="n">
        <v>701</v>
      </c>
      <c r="CT358" t="n">
        <v>624</v>
      </c>
      <c r="CU358" t="n">
        <v>663</v>
      </c>
      <c r="CV358" t="n">
        <v>457</v>
      </c>
      <c r="CW358" t="n">
        <v>701</v>
      </c>
      <c r="CX358" t="n">
        <v>382</v>
      </c>
      <c r="CY358" t="n">
        <v>550.5</v>
      </c>
      <c r="CZ358" t="n">
        <v>450.5</v>
      </c>
      <c r="DA358" t="n">
        <v>15.5</v>
      </c>
      <c r="DB358" t="n">
        <v>29.65846933835556</v>
      </c>
      <c r="DC358" t="n">
        <v>19.40308887249272</v>
      </c>
      <c r="DD358" t="n">
        <v>8.199999999999999</v>
      </c>
      <c r="DE358" t="inlineStr">
        <is>
          <t>Times (raw ratio)</t>
        </is>
      </c>
      <c r="DF358" t="n">
        <v>5</v>
      </c>
      <c r="DG358" t="inlineStr">
        <is>
          <t>Times (raw %)</t>
        </is>
      </c>
      <c r="DH358" t="n">
        <v>23.85</v>
      </c>
      <c r="DI358" t="n">
        <v>9.424708305691102</v>
      </c>
    </row>
    <row r="359">
      <c r="A359" t="inlineStr">
        <is>
          <t>hitotsubashi university</t>
        </is>
      </c>
      <c r="B359" t="inlineStr">
        <is>
          <t>539</t>
        </is>
      </c>
      <c r="C359" t="inlineStr">
        <is>
          <t>481</t>
        </is>
      </c>
      <c r="D359" t="inlineStr">
        <is>
          <t>Japan</t>
        </is>
      </c>
      <c r="E359" t="inlineStr">
        <is>
          <t>Asia</t>
        </is>
      </c>
      <c r="F359" t="inlineStr">
        <is>
          <t>M</t>
        </is>
      </c>
      <c r="G359" t="inlineStr">
        <is>
          <t>SP</t>
        </is>
      </c>
      <c r="H359" t="inlineStr">
        <is>
          <t>VH</t>
        </is>
      </c>
      <c r="I359" t="inlineStr">
        <is>
          <t>A</t>
        </is>
      </c>
      <c r="J359" t="n">
        <v>14.4</v>
      </c>
      <c r="K359" t="inlineStr">
        <is>
          <t>601+</t>
        </is>
      </c>
      <c r="L359" t="n">
        <v>73</v>
      </c>
      <c r="M359" t="inlineStr">
        <is>
          <t>94</t>
        </is>
      </c>
      <c r="N359" t="n">
        <v>30.8</v>
      </c>
      <c r="O359" t="inlineStr">
        <is>
          <t>510</t>
        </is>
      </c>
      <c r="P359" t="n">
        <v>2.1</v>
      </c>
      <c r="Q359" t="inlineStr">
        <is>
          <t>701+</t>
        </is>
      </c>
      <c r="R359" t="n">
        <v>19.8</v>
      </c>
      <c r="S359" t="inlineStr">
        <is>
          <t>600</t>
        </is>
      </c>
      <c r="T359" t="n">
        <v>20</v>
      </c>
      <c r="U359" t="inlineStr">
        <is>
          <t>539</t>
        </is>
      </c>
      <c r="V359" t="n">
        <v>7.5</v>
      </c>
      <c r="W359" t="inlineStr">
        <is>
          <t>701+</t>
        </is>
      </c>
      <c r="X359" t="n">
        <v>51.9</v>
      </c>
      <c r="Y359" t="inlineStr">
        <is>
          <t>242</t>
        </is>
      </c>
      <c r="Z359" t="n">
        <v>1.1</v>
      </c>
      <c r="AA359" t="inlineStr">
        <is>
          <t>701+</t>
        </is>
      </c>
      <c r="AB359" t="n">
        <v>22.8</v>
      </c>
      <c r="AC359">
        <f>481</f>
        <v/>
      </c>
      <c r="AD359" t="inlineStr">
        <is>
          <t>531-540</t>
        </is>
      </c>
      <c r="AE359" t="inlineStr">
        <is>
          <t>JP</t>
        </is>
      </c>
      <c r="AF359" t="inlineStr">
        <is>
          <t>Japan</t>
        </is>
      </c>
      <c r="AG359" t="inlineStr">
        <is>
          <t>M</t>
        </is>
      </c>
      <c r="AH359" t="inlineStr">
        <is>
          <t>SP</t>
        </is>
      </c>
      <c r="AI359" t="inlineStr"/>
      <c r="AJ359" t="n">
        <v>4</v>
      </c>
      <c r="AK359" t="inlineStr">
        <is>
          <t>A</t>
        </is>
      </c>
      <c r="AL359" t="n">
        <v>14.4</v>
      </c>
      <c r="AM359" t="inlineStr">
        <is>
          <t>601+</t>
        </is>
      </c>
      <c r="AN359" t="n">
        <v>80.59999999999999</v>
      </c>
      <c r="AO359" t="inlineStr">
        <is>
          <t>72</t>
        </is>
      </c>
      <c r="AP359" t="n">
        <v>28.6</v>
      </c>
      <c r="AQ359" t="inlineStr">
        <is>
          <t>538</t>
        </is>
      </c>
      <c r="AR359" t="n">
        <v>2.2</v>
      </c>
      <c r="AS359" t="inlineStr">
        <is>
          <t>701+</t>
        </is>
      </c>
      <c r="AT359" t="n">
        <v>21.6</v>
      </c>
      <c r="AU359" t="inlineStr">
        <is>
          <t>578</t>
        </is>
      </c>
      <c r="AV359" t="n">
        <v>22.4</v>
      </c>
      <c r="AW359" t="inlineStr">
        <is>
          <t>508</t>
        </is>
      </c>
      <c r="AX359" t="n">
        <v>1</v>
      </c>
      <c r="AY359" t="inlineStr">
        <is>
          <t>701+</t>
        </is>
      </c>
      <c r="AZ359" t="n">
        <v>38.4</v>
      </c>
      <c r="BA359" t="inlineStr">
        <is>
          <t>190</t>
        </is>
      </c>
      <c r="BB359" t="n">
        <v>1.1</v>
      </c>
      <c r="BC359" t="inlineStr">
        <is>
          <t>701+</t>
        </is>
      </c>
      <c r="BD359" t="inlineStr">
        <is>
          <t>23.9</t>
        </is>
      </c>
      <c r="BE359" t="inlineStr"/>
      <c r="BF359" t="inlineStr">
        <is>
          <t>Not Reported</t>
        </is>
      </c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>
        <is>
          <t>QS</t>
        </is>
      </c>
      <c r="CC359" t="n">
        <v>539</v>
      </c>
      <c r="CD359" t="n">
        <v>481</v>
      </c>
      <c r="CE359" t="n">
        <v>601</v>
      </c>
      <c r="CF359" t="n">
        <v>94</v>
      </c>
      <c r="CG359" t="n">
        <v>510</v>
      </c>
      <c r="CH359" t="n">
        <v>701</v>
      </c>
      <c r="CI359" t="n">
        <v>600</v>
      </c>
      <c r="CJ359" t="n">
        <v>539</v>
      </c>
      <c r="CK359" t="n">
        <v>701</v>
      </c>
      <c r="CL359" t="n">
        <v>242</v>
      </c>
      <c r="CM359" t="n">
        <v>701</v>
      </c>
      <c r="CN359" t="n">
        <v>481</v>
      </c>
      <c r="CO359" t="n">
        <v>535.5</v>
      </c>
      <c r="CP359" t="n">
        <v>601</v>
      </c>
      <c r="CQ359" t="n">
        <v>72</v>
      </c>
      <c r="CR359" t="n">
        <v>538</v>
      </c>
      <c r="CS359" t="n">
        <v>701</v>
      </c>
      <c r="CT359" t="n">
        <v>578</v>
      </c>
      <c r="CU359" t="n">
        <v>508</v>
      </c>
      <c r="CV359" t="n">
        <v>701</v>
      </c>
      <c r="CW359" t="n">
        <v>190</v>
      </c>
      <c r="CX359" t="n">
        <v>701</v>
      </c>
      <c r="CY359" t="inlineStr"/>
      <c r="CZ359" t="inlineStr"/>
      <c r="DA359" t="inlineStr"/>
      <c r="DB359" t="n">
        <v>61.57142857142857</v>
      </c>
      <c r="DC359" t="n">
        <v>2.1</v>
      </c>
      <c r="DD359" t="inlineStr"/>
      <c r="DE359" t="inlineStr">
        <is>
          <t>QS (score, not ratio)</t>
        </is>
      </c>
      <c r="DF359" t="inlineStr"/>
      <c r="DG359" t="inlineStr">
        <is>
          <t>QS (score, not %)</t>
        </is>
      </c>
      <c r="DH359" t="n">
        <v>14.4</v>
      </c>
      <c r="DI359" t="inlineStr"/>
    </row>
    <row r="360">
      <c r="A360" t="inlineStr">
        <is>
          <t>hohai university</t>
        </is>
      </c>
      <c r="B360" t="inlineStr">
        <is>
          <t>1001-1200</t>
        </is>
      </c>
      <c r="C360" t="inlineStr">
        <is>
          <t>1201-1400</t>
        </is>
      </c>
      <c r="D360" t="inlineStr">
        <is>
          <t>China (Mainland)</t>
        </is>
      </c>
      <c r="E360" t="inlineStr">
        <is>
          <t>Asia</t>
        </is>
      </c>
      <c r="F360" t="inlineStr">
        <is>
          <t>XL</t>
        </is>
      </c>
      <c r="G360" t="inlineStr">
        <is>
          <t>FO</t>
        </is>
      </c>
      <c r="H360" t="inlineStr">
        <is>
          <t>VH</t>
        </is>
      </c>
      <c r="I360" t="inlineStr">
        <is>
          <t>A</t>
        </is>
      </c>
      <c r="J360" t="n">
        <v>4.1</v>
      </c>
      <c r="K360" t="inlineStr">
        <is>
          <t>601+</t>
        </is>
      </c>
      <c r="L360" t="n">
        <v>1.5</v>
      </c>
      <c r="M360" t="inlineStr">
        <is>
          <t>601+</t>
        </is>
      </c>
      <c r="N360" t="n">
        <v>7.9</v>
      </c>
      <c r="O360" t="inlineStr">
        <is>
          <t>701+</t>
        </is>
      </c>
      <c r="P360" t="n">
        <v>16.5</v>
      </c>
      <c r="Q360" t="inlineStr">
        <is>
          <t>614</t>
        </is>
      </c>
      <c r="R360" t="inlineStr"/>
      <c r="S360" t="inlineStr"/>
      <c r="T360" t="inlineStr"/>
      <c r="U360" t="inlineStr"/>
      <c r="V360" t="n">
        <v>70.7</v>
      </c>
      <c r="W360" t="inlineStr">
        <is>
          <t>474</t>
        </is>
      </c>
      <c r="X360" t="n">
        <v>2.2</v>
      </c>
      <c r="Y360" t="inlineStr">
        <is>
          <t>701+</t>
        </is>
      </c>
      <c r="Z360" t="n">
        <v>2.4</v>
      </c>
      <c r="AA360" t="inlineStr">
        <is>
          <t>701+</t>
        </is>
      </c>
      <c r="AB360" t="inlineStr"/>
      <c r="AC360" t="inlineStr">
        <is>
          <t>1201-1400</t>
        </is>
      </c>
      <c r="AD360" t="inlineStr">
        <is>
          <t>1201-1400</t>
        </is>
      </c>
      <c r="AE360" t="inlineStr">
        <is>
          <t>CN</t>
        </is>
      </c>
      <c r="AF360" t="inlineStr">
        <is>
          <t>China (Mainland)</t>
        </is>
      </c>
      <c r="AG360" t="inlineStr">
        <is>
          <t>XL</t>
        </is>
      </c>
      <c r="AH360" t="inlineStr">
        <is>
          <t>FO</t>
        </is>
      </c>
      <c r="AI360" t="inlineStr">
        <is>
          <t>VH</t>
        </is>
      </c>
      <c r="AJ360" t="n">
        <v>3</v>
      </c>
      <c r="AK360" t="inlineStr">
        <is>
          <t>A</t>
        </is>
      </c>
      <c r="AL360" t="n">
        <v>4.1</v>
      </c>
      <c r="AM360" t="inlineStr">
        <is>
          <t>601+</t>
        </is>
      </c>
      <c r="AN360" t="n">
        <v>1.5</v>
      </c>
      <c r="AO360" t="inlineStr">
        <is>
          <t>601+</t>
        </is>
      </c>
      <c r="AP360" t="n">
        <v>8.300000000000001</v>
      </c>
      <c r="AQ360" t="inlineStr">
        <is>
          <t>701+</t>
        </is>
      </c>
      <c r="AR360" t="n">
        <v>13.6</v>
      </c>
      <c r="AS360" t="inlineStr">
        <is>
          <t>665</t>
        </is>
      </c>
      <c r="AT360" t="inlineStr"/>
      <c r="AU360" t="inlineStr"/>
      <c r="AV360" t="inlineStr"/>
      <c r="AW360" t="inlineStr"/>
      <c r="AX360" t="n">
        <v>11.2</v>
      </c>
      <c r="AY360" t="inlineStr">
        <is>
          <t>648</t>
        </is>
      </c>
      <c r="AZ360" t="n">
        <v>5.9</v>
      </c>
      <c r="BA360" t="inlineStr">
        <is>
          <t>701+</t>
        </is>
      </c>
      <c r="BB360" t="n">
        <v>4.1</v>
      </c>
      <c r="BC360" t="inlineStr">
        <is>
          <t>701+</t>
        </is>
      </c>
      <c r="BD360" t="inlineStr">
        <is>
          <t>-</t>
        </is>
      </c>
      <c r="BE360" t="inlineStr"/>
      <c r="BF360" t="inlineStr">
        <is>
          <t>Not Reported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>
        <is>
          <t>QS</t>
        </is>
      </c>
      <c r="CC360" t="n">
        <v>1100.5</v>
      </c>
      <c r="CD360" t="n">
        <v>1300.5</v>
      </c>
      <c r="CE360" t="n">
        <v>601</v>
      </c>
      <c r="CF360" t="n">
        <v>601</v>
      </c>
      <c r="CG360" t="n">
        <v>701</v>
      </c>
      <c r="CH360" t="n">
        <v>614</v>
      </c>
      <c r="CI360" t="inlineStr"/>
      <c r="CJ360" t="inlineStr"/>
      <c r="CK360" t="n">
        <v>474</v>
      </c>
      <c r="CL360" t="n">
        <v>701</v>
      </c>
      <c r="CM360" t="n">
        <v>701</v>
      </c>
      <c r="CN360" t="n">
        <v>1300.5</v>
      </c>
      <c r="CO360" t="n">
        <v>1300.5</v>
      </c>
      <c r="CP360" t="n">
        <v>601</v>
      </c>
      <c r="CQ360" t="n">
        <v>601</v>
      </c>
      <c r="CR360" t="n">
        <v>701</v>
      </c>
      <c r="CS360" t="n">
        <v>665</v>
      </c>
      <c r="CT360" t="inlineStr"/>
      <c r="CU360" t="inlineStr"/>
      <c r="CV360" t="n">
        <v>648</v>
      </c>
      <c r="CW360" t="n">
        <v>701</v>
      </c>
      <c r="CX360" t="n">
        <v>701</v>
      </c>
      <c r="CY360" t="inlineStr"/>
      <c r="CZ360" t="inlineStr"/>
      <c r="DA360" t="inlineStr"/>
      <c r="DB360" t="n">
        <v>21.46428571428571</v>
      </c>
      <c r="DC360" t="n">
        <v>16.5</v>
      </c>
      <c r="DD360" t="inlineStr"/>
      <c r="DE360" t="inlineStr">
        <is>
          <t>QS (score, not ratio)</t>
        </is>
      </c>
      <c r="DF360" t="inlineStr"/>
      <c r="DG360" t="inlineStr">
        <is>
          <t>Missing</t>
        </is>
      </c>
      <c r="DH360" t="n">
        <v>4.1</v>
      </c>
      <c r="DI360" t="inlineStr"/>
    </row>
    <row r="361">
      <c r="A361" t="inlineStr">
        <is>
          <t>hokkaido university</t>
        </is>
      </c>
      <c r="B361" t="inlineStr">
        <is>
          <t>173</t>
        </is>
      </c>
      <c r="C361" t="inlineStr">
        <is>
          <t>196</t>
        </is>
      </c>
      <c r="D361" t="inlineStr">
        <is>
          <t>Japan</t>
        </is>
      </c>
      <c r="E361" t="inlineStr">
        <is>
          <t>Asia</t>
        </is>
      </c>
      <c r="F361" t="inlineStr">
        <is>
          <t>L</t>
        </is>
      </c>
      <c r="G361" t="inlineStr">
        <is>
          <t>FC</t>
        </is>
      </c>
      <c r="H361" t="inlineStr">
        <is>
          <t>VH</t>
        </is>
      </c>
      <c r="I361" t="inlineStr">
        <is>
          <t>A</t>
        </is>
      </c>
      <c r="J361" t="n">
        <v>59</v>
      </c>
      <c r="K361" t="inlineStr">
        <is>
          <t>128</t>
        </is>
      </c>
      <c r="L361" t="n">
        <v>63.3</v>
      </c>
      <c r="M361" t="inlineStr">
        <is>
          <t>125</t>
        </is>
      </c>
      <c r="N361" t="n">
        <v>76.2</v>
      </c>
      <c r="O361" t="inlineStr">
        <is>
          <t>158</t>
        </is>
      </c>
      <c r="P361" t="n">
        <v>26</v>
      </c>
      <c r="Q361" t="inlineStr">
        <is>
          <t>485</t>
        </is>
      </c>
      <c r="R361" t="n">
        <v>18.7</v>
      </c>
      <c r="S361" t="inlineStr">
        <is>
          <t>613=</t>
        </is>
      </c>
      <c r="T361" t="n">
        <v>12.1</v>
      </c>
      <c r="U361" t="inlineStr">
        <is>
          <t>677</t>
        </is>
      </c>
      <c r="V361" t="n">
        <v>77.7</v>
      </c>
      <c r="W361" t="inlineStr">
        <is>
          <t>365</t>
        </is>
      </c>
      <c r="X361" t="n">
        <v>15.5</v>
      </c>
      <c r="Y361" t="inlineStr">
        <is>
          <t>645</t>
        </is>
      </c>
      <c r="Z361" t="n">
        <v>78.09999999999999</v>
      </c>
      <c r="AA361" t="inlineStr">
        <is>
          <t>168</t>
        </is>
      </c>
      <c r="AB361" t="n">
        <v>49.8</v>
      </c>
      <c r="AC361" t="inlineStr">
        <is>
          <t>196</t>
        </is>
      </c>
      <c r="AD361" t="inlineStr">
        <is>
          <t>141=</t>
        </is>
      </c>
      <c r="AE361" t="inlineStr">
        <is>
          <t>JP</t>
        </is>
      </c>
      <c r="AF361" t="inlineStr">
        <is>
          <t>Japan</t>
        </is>
      </c>
      <c r="AG361" t="inlineStr">
        <is>
          <t>L</t>
        </is>
      </c>
      <c r="AH361" t="inlineStr">
        <is>
          <t>FC</t>
        </is>
      </c>
      <c r="AI361" t="inlineStr">
        <is>
          <t>VH</t>
        </is>
      </c>
      <c r="AJ361" t="n">
        <v>5</v>
      </c>
      <c r="AK361" t="inlineStr">
        <is>
          <t>A</t>
        </is>
      </c>
      <c r="AL361" t="n">
        <v>57.3</v>
      </c>
      <c r="AM361" t="inlineStr">
        <is>
          <t>134</t>
        </is>
      </c>
      <c r="AN361" t="n">
        <v>66</v>
      </c>
      <c r="AO361" t="inlineStr">
        <is>
          <t>119</t>
        </is>
      </c>
      <c r="AP361" t="n">
        <v>75.8</v>
      </c>
      <c r="AQ361" t="inlineStr">
        <is>
          <t>162</t>
        </is>
      </c>
      <c r="AR361" t="n">
        <v>27.8</v>
      </c>
      <c r="AS361" t="inlineStr">
        <is>
          <t>451</t>
        </is>
      </c>
      <c r="AT361" t="n">
        <v>17.5</v>
      </c>
      <c r="AU361" t="inlineStr">
        <is>
          <t>621</t>
        </is>
      </c>
      <c r="AV361" t="n">
        <v>14.4</v>
      </c>
      <c r="AW361" t="inlineStr">
        <is>
          <t>633</t>
        </is>
      </c>
      <c r="AX361" t="n">
        <v>38.1</v>
      </c>
      <c r="AY361" t="inlineStr">
        <is>
          <t>392</t>
        </is>
      </c>
      <c r="AZ361" t="n">
        <v>12.9</v>
      </c>
      <c r="BA361" t="inlineStr">
        <is>
          <t>665</t>
        </is>
      </c>
      <c r="BB361" t="n">
        <v>30.7</v>
      </c>
      <c r="BC361" t="inlineStr">
        <is>
          <t>438=</t>
        </is>
      </c>
      <c r="BD361" t="inlineStr">
        <is>
          <t>46.2</t>
        </is>
      </c>
      <c r="BE361" t="inlineStr">
        <is>
          <t>401-500</t>
        </is>
      </c>
      <c r="BF361" t="inlineStr">
        <is>
          <t>Japan</t>
        </is>
      </c>
      <c r="BG361" t="n">
        <v>40.3</v>
      </c>
      <c r="BH361" t="inlineStr">
        <is>
          <t>27.9</t>
        </is>
      </c>
      <c r="BI361" t="n">
        <v>32.8</v>
      </c>
      <c r="BJ361" t="n">
        <v>29.3</v>
      </c>
      <c r="BK361" t="inlineStr">
        <is>
          <t>53.7</t>
        </is>
      </c>
      <c r="BL361" t="inlineStr">
        <is>
          <t>-</t>
        </is>
      </c>
      <c r="BM361" t="inlineStr">
        <is>
          <t>18,162</t>
        </is>
      </c>
      <c r="BN361" t="n">
        <v>8.199999999999999</v>
      </c>
      <c r="BO361" t="inlineStr">
        <is>
          <t>9%</t>
        </is>
      </c>
      <c r="BP361" t="inlineStr">
        <is>
          <t>29 : 71</t>
        </is>
      </c>
      <c r="BQ361" t="n">
        <v>2016</v>
      </c>
      <c r="BR361" t="inlineStr">
        <is>
          <t>151-200</t>
        </is>
      </c>
      <c r="BS361" t="inlineStr">
        <is>
          <t>6-7</t>
        </is>
      </c>
      <c r="BT361" t="inlineStr"/>
      <c r="BU361" t="n">
        <v>11.5</v>
      </c>
      <c r="BV361" t="n">
        <v>16.3</v>
      </c>
      <c r="BW361" t="n">
        <v>7.2</v>
      </c>
      <c r="BX361" t="n">
        <v>15.6</v>
      </c>
      <c r="BY361" t="n">
        <v>42.2</v>
      </c>
      <c r="BZ361" t="n">
        <v>18.7</v>
      </c>
      <c r="CA361" t="n">
        <v>2015</v>
      </c>
      <c r="CB361" t="inlineStr">
        <is>
          <t>QS+Times+Shanghai</t>
        </is>
      </c>
      <c r="CC361" t="n">
        <v>173</v>
      </c>
      <c r="CD361" t="n">
        <v>196</v>
      </c>
      <c r="CE361" t="n">
        <v>128</v>
      </c>
      <c r="CF361" t="n">
        <v>125</v>
      </c>
      <c r="CG361" t="n">
        <v>158</v>
      </c>
      <c r="CH361" t="n">
        <v>485</v>
      </c>
      <c r="CI361" t="n">
        <v>613</v>
      </c>
      <c r="CJ361" t="n">
        <v>677</v>
      </c>
      <c r="CK361" t="n">
        <v>365</v>
      </c>
      <c r="CL361" t="n">
        <v>645</v>
      </c>
      <c r="CM361" t="n">
        <v>168</v>
      </c>
      <c r="CN361" t="n">
        <v>196</v>
      </c>
      <c r="CO361" t="n">
        <v>141</v>
      </c>
      <c r="CP361" t="n">
        <v>134</v>
      </c>
      <c r="CQ361" t="n">
        <v>119</v>
      </c>
      <c r="CR361" t="n">
        <v>162</v>
      </c>
      <c r="CS361" t="n">
        <v>451</v>
      </c>
      <c r="CT361" t="n">
        <v>621</v>
      </c>
      <c r="CU361" t="n">
        <v>633</v>
      </c>
      <c r="CV361" t="n">
        <v>392</v>
      </c>
      <c r="CW361" t="n">
        <v>665</v>
      </c>
      <c r="CX361" t="n">
        <v>438</v>
      </c>
      <c r="CY361" t="n">
        <v>450.5</v>
      </c>
      <c r="CZ361" t="n">
        <v>175.5</v>
      </c>
      <c r="DA361" t="n">
        <v>6.5</v>
      </c>
      <c r="DB361" t="n">
        <v>61.71484997404562</v>
      </c>
      <c r="DC361" t="n">
        <v>26.08060940066368</v>
      </c>
      <c r="DD361" t="n">
        <v>8.199999999999999</v>
      </c>
      <c r="DE361" t="inlineStr">
        <is>
          <t>Times (raw ratio)</t>
        </is>
      </c>
      <c r="DF361" t="n">
        <v>9</v>
      </c>
      <c r="DG361" t="inlineStr">
        <is>
          <t>Times (raw %)</t>
        </is>
      </c>
      <c r="DH361" t="n">
        <v>58.15</v>
      </c>
      <c r="DI361" t="n">
        <v>20.75235029135194</v>
      </c>
    </row>
    <row r="362">
      <c r="A362" t="inlineStr">
        <is>
          <t>holy spirit university of kaslik</t>
        </is>
      </c>
      <c r="B362" t="inlineStr">
        <is>
          <t>771-780</t>
        </is>
      </c>
      <c r="C362" t="inlineStr">
        <is>
          <t>661-670</t>
        </is>
      </c>
      <c r="D362" t="inlineStr">
        <is>
          <t>Lebanon</t>
        </is>
      </c>
      <c r="E362" t="inlineStr">
        <is>
          <t>Asia</t>
        </is>
      </c>
      <c r="F362" t="inlineStr">
        <is>
          <t>M</t>
        </is>
      </c>
      <c r="G362" t="inlineStr">
        <is>
          <t>FO</t>
        </is>
      </c>
      <c r="H362" t="inlineStr">
        <is>
          <t>HI</t>
        </is>
      </c>
      <c r="I362" t="inlineStr">
        <is>
          <t>B</t>
        </is>
      </c>
      <c r="J362" t="n">
        <v>6.7</v>
      </c>
      <c r="K362" t="inlineStr">
        <is>
          <t>601+</t>
        </is>
      </c>
      <c r="L362" t="n">
        <v>6.4</v>
      </c>
      <c r="M362" t="inlineStr">
        <is>
          <t>601+</t>
        </is>
      </c>
      <c r="N362" t="n">
        <v>62.3</v>
      </c>
      <c r="O362" t="inlineStr">
        <is>
          <t>226</t>
        </is>
      </c>
      <c r="P362" t="n">
        <v>2.1</v>
      </c>
      <c r="Q362" t="inlineStr">
        <is>
          <t>701+</t>
        </is>
      </c>
      <c r="R362" t="n">
        <v>98.90000000000001</v>
      </c>
      <c r="S362" t="inlineStr">
        <is>
          <t>108</t>
        </is>
      </c>
      <c r="T362" t="n">
        <v>37.8</v>
      </c>
      <c r="U362" t="inlineStr">
        <is>
          <t>372</t>
        </is>
      </c>
      <c r="V362" t="n">
        <v>6.5</v>
      </c>
      <c r="W362" t="inlineStr">
        <is>
          <t>701+</t>
        </is>
      </c>
      <c r="X362" t="n">
        <v>5.7</v>
      </c>
      <c r="Y362" t="inlineStr">
        <is>
          <t>701+</t>
        </is>
      </c>
      <c r="Z362" t="n">
        <v>1.1</v>
      </c>
      <c r="AA362" t="inlineStr">
        <is>
          <t>701+</t>
        </is>
      </c>
      <c r="AB362" t="inlineStr"/>
      <c r="AC362" t="inlineStr">
        <is>
          <t>661-670</t>
        </is>
      </c>
      <c r="AD362" t="inlineStr">
        <is>
          <t>571-580</t>
        </is>
      </c>
      <c r="AE362" t="inlineStr">
        <is>
          <t>LB</t>
        </is>
      </c>
      <c r="AF362" t="inlineStr">
        <is>
          <t>Lebanon</t>
        </is>
      </c>
      <c r="AG362" t="inlineStr">
        <is>
          <t>M</t>
        </is>
      </c>
      <c r="AH362" t="inlineStr">
        <is>
          <t>FC</t>
        </is>
      </c>
      <c r="AI362" t="inlineStr">
        <is>
          <t>MD</t>
        </is>
      </c>
      <c r="AJ362" t="n">
        <v>4</v>
      </c>
      <c r="AK362" t="inlineStr">
        <is>
          <t>B</t>
        </is>
      </c>
      <c r="AL362" t="n">
        <v>6</v>
      </c>
      <c r="AM362" t="inlineStr">
        <is>
          <t>601+</t>
        </is>
      </c>
      <c r="AN362" t="n">
        <v>12</v>
      </c>
      <c r="AO362" t="inlineStr">
        <is>
          <t>601+</t>
        </is>
      </c>
      <c r="AP362" t="n">
        <v>60.6</v>
      </c>
      <c r="AQ362" t="inlineStr">
        <is>
          <t>234</t>
        </is>
      </c>
      <c r="AR362" t="n">
        <v>2</v>
      </c>
      <c r="AS362" t="inlineStr">
        <is>
          <t>701+</t>
        </is>
      </c>
      <c r="AT362" t="n">
        <v>99</v>
      </c>
      <c r="AU362" t="inlineStr">
        <is>
          <t>98</t>
        </is>
      </c>
      <c r="AV362" t="n">
        <v>38.3</v>
      </c>
      <c r="AW362" t="inlineStr">
        <is>
          <t>358</t>
        </is>
      </c>
      <c r="AX362" t="n">
        <v>1</v>
      </c>
      <c r="AY362" t="inlineStr">
        <is>
          <t>701+</t>
        </is>
      </c>
      <c r="AZ362" t="n">
        <v>9.5</v>
      </c>
      <c r="BA362" t="inlineStr">
        <is>
          <t>701+</t>
        </is>
      </c>
      <c r="BB362" t="n">
        <v>2.6</v>
      </c>
      <c r="BC362" t="inlineStr">
        <is>
          <t>701+</t>
        </is>
      </c>
      <c r="BD362" t="inlineStr">
        <is>
          <t>-</t>
        </is>
      </c>
      <c r="BE362" t="inlineStr"/>
      <c r="BF362" t="inlineStr">
        <is>
          <t>Not Reported</t>
        </is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>
        <is>
          <t>QS</t>
        </is>
      </c>
      <c r="CC362" t="n">
        <v>775.5</v>
      </c>
      <c r="CD362" t="n">
        <v>665.5</v>
      </c>
      <c r="CE362" t="n">
        <v>601</v>
      </c>
      <c r="CF362" t="n">
        <v>601</v>
      </c>
      <c r="CG362" t="n">
        <v>226</v>
      </c>
      <c r="CH362" t="n">
        <v>701</v>
      </c>
      <c r="CI362" t="n">
        <v>108</v>
      </c>
      <c r="CJ362" t="n">
        <v>372</v>
      </c>
      <c r="CK362" t="n">
        <v>701</v>
      </c>
      <c r="CL362" t="n">
        <v>701</v>
      </c>
      <c r="CM362" t="n">
        <v>701</v>
      </c>
      <c r="CN362" t="n">
        <v>665.5</v>
      </c>
      <c r="CO362" t="n">
        <v>575.5</v>
      </c>
      <c r="CP362" t="n">
        <v>601</v>
      </c>
      <c r="CQ362" t="n">
        <v>601</v>
      </c>
      <c r="CR362" t="n">
        <v>234</v>
      </c>
      <c r="CS362" t="n">
        <v>701</v>
      </c>
      <c r="CT362" t="n">
        <v>98</v>
      </c>
      <c r="CU362" t="n">
        <v>358</v>
      </c>
      <c r="CV362" t="n">
        <v>701</v>
      </c>
      <c r="CW362" t="n">
        <v>701</v>
      </c>
      <c r="CX362" t="n">
        <v>701</v>
      </c>
      <c r="CY362" t="inlineStr"/>
      <c r="CZ362" t="inlineStr"/>
      <c r="DA362" t="inlineStr"/>
      <c r="DB362" t="n">
        <v>44.67857142857142</v>
      </c>
      <c r="DC362" t="n">
        <v>2.1</v>
      </c>
      <c r="DD362" t="inlineStr"/>
      <c r="DE362" t="inlineStr">
        <is>
          <t>QS (score, not ratio)</t>
        </is>
      </c>
      <c r="DF362" t="inlineStr"/>
      <c r="DG362" t="inlineStr">
        <is>
          <t>QS (score, not %)</t>
        </is>
      </c>
      <c r="DH362" t="n">
        <v>6.35</v>
      </c>
      <c r="DI362" t="inlineStr"/>
    </row>
    <row r="363">
      <c r="A363" t="inlineStr">
        <is>
          <t>hong kong baptist university</t>
        </is>
      </c>
      <c r="B363" t="inlineStr">
        <is>
          <t>252</t>
        </is>
      </c>
      <c r="C363" t="inlineStr">
        <is>
          <t>295</t>
        </is>
      </c>
      <c r="D363" t="inlineStr">
        <is>
          <t>Hong Kong SAR</t>
        </is>
      </c>
      <c r="E363" t="inlineStr">
        <is>
          <t>Asia</t>
        </is>
      </c>
      <c r="F363" t="inlineStr">
        <is>
          <t>M</t>
        </is>
      </c>
      <c r="G363" t="inlineStr">
        <is>
          <t>CO</t>
        </is>
      </c>
      <c r="H363" t="inlineStr">
        <is>
          <t>VH</t>
        </is>
      </c>
      <c r="I363" t="inlineStr">
        <is>
          <t>A</t>
        </is>
      </c>
      <c r="J363" t="n">
        <v>18.2</v>
      </c>
      <c r="K363" t="inlineStr">
        <is>
          <t>499</t>
        </is>
      </c>
      <c r="L363" t="n">
        <v>12</v>
      </c>
      <c r="M363" t="inlineStr">
        <is>
          <t>601+</t>
        </is>
      </c>
      <c r="N363" t="n">
        <v>60</v>
      </c>
      <c r="O363" t="inlineStr">
        <is>
          <t>242</t>
        </is>
      </c>
      <c r="P363" t="n">
        <v>61.4</v>
      </c>
      <c r="Q363" t="inlineStr">
        <is>
          <t>192</t>
        </is>
      </c>
      <c r="R363" t="n">
        <v>98.90000000000001</v>
      </c>
      <c r="S363" t="inlineStr">
        <is>
          <t>109</t>
        </is>
      </c>
      <c r="T363" t="n">
        <v>100</v>
      </c>
      <c r="U363" t="inlineStr">
        <is>
          <t>19</t>
        </is>
      </c>
      <c r="V363" t="n">
        <v>37</v>
      </c>
      <c r="W363" t="inlineStr">
        <is>
          <t>701+</t>
        </is>
      </c>
      <c r="X363" t="n">
        <v>15.7</v>
      </c>
      <c r="Y363" t="inlineStr">
        <is>
          <t>641</t>
        </is>
      </c>
      <c r="Z363" t="n">
        <v>54.4</v>
      </c>
      <c r="AA363" t="inlineStr">
        <is>
          <t>291=</t>
        </is>
      </c>
      <c r="AB363" t="n">
        <v>40.3</v>
      </c>
      <c r="AC363">
        <f>295</f>
        <v/>
      </c>
      <c r="AD363" t="inlineStr">
        <is>
          <t>281=</t>
        </is>
      </c>
      <c r="AE363" t="inlineStr">
        <is>
          <t>HK</t>
        </is>
      </c>
      <c r="AF363" t="inlineStr">
        <is>
          <t>Hong Kong SAR</t>
        </is>
      </c>
      <c r="AG363" t="inlineStr">
        <is>
          <t>M</t>
        </is>
      </c>
      <c r="AH363" t="inlineStr">
        <is>
          <t>CO</t>
        </is>
      </c>
      <c r="AI363" t="inlineStr">
        <is>
          <t>VH</t>
        </is>
      </c>
      <c r="AJ363" t="n">
        <v>3</v>
      </c>
      <c r="AK363" t="inlineStr">
        <is>
          <t>A</t>
        </is>
      </c>
      <c r="AL363" t="n">
        <v>19.4</v>
      </c>
      <c r="AM363" t="inlineStr">
        <is>
          <t>458</t>
        </is>
      </c>
      <c r="AN363" t="n">
        <v>12.6</v>
      </c>
      <c r="AO363" t="inlineStr">
        <is>
          <t>601+</t>
        </is>
      </c>
      <c r="AP363" t="n">
        <v>56</v>
      </c>
      <c r="AQ363" t="inlineStr">
        <is>
          <t>265</t>
        </is>
      </c>
      <c r="AR363" t="n">
        <v>51.9</v>
      </c>
      <c r="AS363" t="inlineStr">
        <is>
          <t>249</t>
        </is>
      </c>
      <c r="AT363" t="n">
        <v>97.8</v>
      </c>
      <c r="AU363" t="inlineStr">
        <is>
          <t>118</t>
        </is>
      </c>
      <c r="AV363" t="n">
        <v>100</v>
      </c>
      <c r="AW363" t="inlineStr">
        <is>
          <t>20</t>
        </is>
      </c>
      <c r="AX363" t="n">
        <v>2.6</v>
      </c>
      <c r="AY363" t="inlineStr">
        <is>
          <t>701+</t>
        </is>
      </c>
      <c r="AZ363" t="n">
        <v>15.1</v>
      </c>
      <c r="BA363" t="inlineStr">
        <is>
          <t>557</t>
        </is>
      </c>
      <c r="BB363" t="n">
        <v>17.2</v>
      </c>
      <c r="BC363" t="inlineStr">
        <is>
          <t>574=</t>
        </is>
      </c>
      <c r="BD363" t="inlineStr">
        <is>
          <t>35.4</t>
        </is>
      </c>
      <c r="BE363" t="inlineStr">
        <is>
          <t>351-400</t>
        </is>
      </c>
      <c r="BF363" t="inlineStr">
        <is>
          <t>Hong Kong</t>
        </is>
      </c>
      <c r="BG363" t="n">
        <v>22.6</v>
      </c>
      <c r="BH363" t="inlineStr">
        <is>
          <t>75.0</t>
        </is>
      </c>
      <c r="BI363" t="n">
        <v>12.1</v>
      </c>
      <c r="BJ363" t="n">
        <v>67.90000000000001</v>
      </c>
      <c r="BK363" t="inlineStr">
        <is>
          <t>28.8</t>
        </is>
      </c>
      <c r="BL363" t="inlineStr">
        <is>
          <t>-</t>
        </is>
      </c>
      <c r="BM363" t="inlineStr">
        <is>
          <t>10,441</t>
        </is>
      </c>
      <c r="BN363" t="n">
        <v>11</v>
      </c>
      <c r="BO363" t="inlineStr">
        <is>
          <t>25%</t>
        </is>
      </c>
      <c r="BP363" t="inlineStr">
        <is>
          <t>61 : 39</t>
        </is>
      </c>
      <c r="BQ363" t="n">
        <v>2016</v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>
        <is>
          <t>QS+Times</t>
        </is>
      </c>
      <c r="CC363" t="n">
        <v>252</v>
      </c>
      <c r="CD363" t="n">
        <v>295</v>
      </c>
      <c r="CE363" t="n">
        <v>499</v>
      </c>
      <c r="CF363" t="n">
        <v>601</v>
      </c>
      <c r="CG363" t="n">
        <v>242</v>
      </c>
      <c r="CH363" t="n">
        <v>192</v>
      </c>
      <c r="CI363" t="n">
        <v>109</v>
      </c>
      <c r="CJ363" t="n">
        <v>19</v>
      </c>
      <c r="CK363" t="n">
        <v>701</v>
      </c>
      <c r="CL363" t="n">
        <v>641</v>
      </c>
      <c r="CM363" t="n">
        <v>291</v>
      </c>
      <c r="CN363" t="n">
        <v>295</v>
      </c>
      <c r="CO363" t="n">
        <v>281</v>
      </c>
      <c r="CP363" t="n">
        <v>458</v>
      </c>
      <c r="CQ363" t="n">
        <v>601</v>
      </c>
      <c r="CR363" t="n">
        <v>265</v>
      </c>
      <c r="CS363" t="n">
        <v>249</v>
      </c>
      <c r="CT363" t="n">
        <v>118</v>
      </c>
      <c r="CU363" t="n">
        <v>20</v>
      </c>
      <c r="CV363" t="n">
        <v>701</v>
      </c>
      <c r="CW363" t="n">
        <v>557</v>
      </c>
      <c r="CX363" t="n">
        <v>574</v>
      </c>
      <c r="CY363" t="n">
        <v>375.5</v>
      </c>
      <c r="CZ363" t="inlineStr"/>
      <c r="DA363" t="inlineStr"/>
      <c r="DB363" t="n">
        <v>64.26659348514245</v>
      </c>
      <c r="DC363" t="n">
        <v>46.1611608465653</v>
      </c>
      <c r="DD363" t="n">
        <v>11</v>
      </c>
      <c r="DE363" t="inlineStr">
        <is>
          <t>Times (raw ratio)</t>
        </is>
      </c>
      <c r="DF363" t="n">
        <v>25</v>
      </c>
      <c r="DG363" t="inlineStr">
        <is>
          <t>Times (raw %)</t>
        </is>
      </c>
      <c r="DH363" t="n">
        <v>18.8</v>
      </c>
      <c r="DI363" t="n">
        <v>9.573361082206034</v>
      </c>
    </row>
    <row r="364">
      <c r="A364" t="inlineStr">
        <is>
          <t>hong kong polytechnic university</t>
        </is>
      </c>
      <c r="B364" t="inlineStr"/>
      <c r="C364" t="inlineStr"/>
      <c r="D364" t="inlineStr">
        <is>
          <t>Not Reported</t>
        </is>
      </c>
      <c r="E364" t="inlineStr">
        <is>
          <t>Not Reported</t>
        </is>
      </c>
      <c r="F364" t="inlineStr">
        <is>
          <t>Not Reported</t>
        </is>
      </c>
      <c r="G364" t="inlineStr">
        <is>
          <t>Not Reported</t>
        </is>
      </c>
      <c r="H364" t="inlineStr"/>
      <c r="I364" t="inlineStr">
        <is>
          <t>Not Reported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Not Reported</t>
        </is>
      </c>
      <c r="AF364" t="inlineStr">
        <is>
          <t>Not Reported</t>
        </is>
      </c>
      <c r="AG364" t="inlineStr">
        <is>
          <t>Not Reported</t>
        </is>
      </c>
      <c r="AH364" t="inlineStr">
        <is>
          <t>Not Reported</t>
        </is>
      </c>
      <c r="AI364" t="inlineStr"/>
      <c r="AJ364" t="inlineStr"/>
      <c r="AK364" t="inlineStr">
        <is>
          <t>Not Reported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>
        <is>
          <t>201-250</t>
        </is>
      </c>
      <c r="BF364" t="inlineStr">
        <is>
          <t>Hong Kong</t>
        </is>
      </c>
      <c r="BG364" t="n">
        <v>29.3</v>
      </c>
      <c r="BH364" t="inlineStr">
        <is>
          <t>79.0</t>
        </is>
      </c>
      <c r="BI364" t="n">
        <v>35.2</v>
      </c>
      <c r="BJ364" t="n">
        <v>63.3</v>
      </c>
      <c r="BK364" t="inlineStr">
        <is>
          <t>45.1</t>
        </is>
      </c>
      <c r="BL364" t="inlineStr">
        <is>
          <t>-</t>
        </is>
      </c>
      <c r="BM364" t="inlineStr">
        <is>
          <t>22,064</t>
        </is>
      </c>
      <c r="BN364" t="n">
        <v>25.9</v>
      </c>
      <c r="BO364" t="inlineStr">
        <is>
          <t>26%</t>
        </is>
      </c>
      <c r="BP364" t="inlineStr">
        <is>
          <t>51 : 49</t>
        </is>
      </c>
      <c r="BQ364" t="n">
        <v>2016</v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>
        <is>
          <t>Times</t>
        </is>
      </c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n">
        <v>225.5</v>
      </c>
      <c r="CZ364" t="inlineStr"/>
      <c r="DA364" t="inlineStr"/>
      <c r="DB364" t="n">
        <v>67.90564689063618</v>
      </c>
      <c r="DC364" t="n">
        <v>48.23253653624977</v>
      </c>
      <c r="DD364" t="n">
        <v>25.9</v>
      </c>
      <c r="DE364" t="inlineStr">
        <is>
          <t>Times (raw ratio)</t>
        </is>
      </c>
      <c r="DF364" t="n">
        <v>26</v>
      </c>
      <c r="DG364" t="inlineStr">
        <is>
          <t>Times (raw %)</t>
        </is>
      </c>
      <c r="DH364" t="inlineStr"/>
      <c r="DI364" t="n">
        <v>33.6108220603538</v>
      </c>
    </row>
    <row r="365">
      <c r="A365" t="inlineStr">
        <is>
          <t>hong kong university of science and technology</t>
        </is>
      </c>
      <c r="B365" t="inlineStr"/>
      <c r="C365" t="inlineStr"/>
      <c r="D365" t="inlineStr">
        <is>
          <t>Not Reported</t>
        </is>
      </c>
      <c r="E365" t="inlineStr">
        <is>
          <t>Not Reported</t>
        </is>
      </c>
      <c r="F365" t="inlineStr">
        <is>
          <t>Not Reported</t>
        </is>
      </c>
      <c r="G365" t="inlineStr">
        <is>
          <t>Not Reported</t>
        </is>
      </c>
      <c r="H365" t="inlineStr"/>
      <c r="I365" t="inlineStr">
        <is>
          <t>Not Reported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Not Reported</t>
        </is>
      </c>
      <c r="AF365" t="inlineStr">
        <is>
          <t>Not Reported</t>
        </is>
      </c>
      <c r="AG365" t="inlineStr">
        <is>
          <t>Not Reported</t>
        </is>
      </c>
      <c r="AH365" t="inlineStr">
        <is>
          <t>Not Reported</t>
        </is>
      </c>
      <c r="AI365" t="inlineStr"/>
      <c r="AJ365" t="inlineStr"/>
      <c r="AK365" t="inlineStr">
        <is>
          <t>Not Reported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>
        <is>
          <t>59</t>
        </is>
      </c>
      <c r="BF365" t="inlineStr">
        <is>
          <t>Hong Kong</t>
        </is>
      </c>
      <c r="BG365" t="n">
        <v>49.4</v>
      </c>
      <c r="BH365" t="inlineStr">
        <is>
          <t>80.5</t>
        </is>
      </c>
      <c r="BI365" t="n">
        <v>66.09999999999999</v>
      </c>
      <c r="BJ365" t="n">
        <v>82.59999999999999</v>
      </c>
      <c r="BK365" t="inlineStr">
        <is>
          <t>68.1</t>
        </is>
      </c>
      <c r="BL365" t="inlineStr">
        <is>
          <t>67.2</t>
        </is>
      </c>
      <c r="BM365" t="inlineStr">
        <is>
          <t>11,385</t>
        </is>
      </c>
      <c r="BN365" t="n">
        <v>23.8</v>
      </c>
      <c r="BO365" t="inlineStr">
        <is>
          <t>36%</t>
        </is>
      </c>
      <c r="BP365" t="inlineStr"/>
      <c r="BQ365" t="n">
        <v>2016</v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>
        <is>
          <t>Times</t>
        </is>
      </c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n">
        <v>59</v>
      </c>
      <c r="CZ365" t="inlineStr"/>
      <c r="DA365" t="inlineStr"/>
      <c r="DB365" t="n">
        <v>91.70836311651179</v>
      </c>
      <c r="DC365" t="n">
        <v>74.07674613573074</v>
      </c>
      <c r="DD365" t="n">
        <v>23.8</v>
      </c>
      <c r="DE365" t="inlineStr">
        <is>
          <t>Times (raw ratio)</t>
        </is>
      </c>
      <c r="DF365" t="n">
        <v>36</v>
      </c>
      <c r="DG365" t="inlineStr">
        <is>
          <t>Times (raw %)</t>
        </is>
      </c>
      <c r="DH365" t="inlineStr"/>
      <c r="DI365" t="n">
        <v>65.76482830385015</v>
      </c>
    </row>
    <row r="366">
      <c r="A366" t="inlineStr">
        <is>
          <t>hongik university</t>
        </is>
      </c>
      <c r="B366" t="inlineStr">
        <is>
          <t>1201-1400</t>
        </is>
      </c>
      <c r="C366" t="inlineStr">
        <is>
          <t>1201-1400</t>
        </is>
      </c>
      <c r="D366" t="inlineStr">
        <is>
          <t>South Korea</t>
        </is>
      </c>
      <c r="E366" t="inlineStr">
        <is>
          <t>Asia</t>
        </is>
      </c>
      <c r="F366" t="inlineStr">
        <is>
          <t>L</t>
        </is>
      </c>
      <c r="G366" t="inlineStr">
        <is>
          <t>FO</t>
        </is>
      </c>
      <c r="H366" t="inlineStr">
        <is>
          <t>VH</t>
        </is>
      </c>
      <c r="I366" t="inlineStr">
        <is>
          <t>C</t>
        </is>
      </c>
      <c r="J366" t="n">
        <v>4.2</v>
      </c>
      <c r="K366" t="inlineStr">
        <is>
          <t>601+</t>
        </is>
      </c>
      <c r="L366" t="n">
        <v>5.6</v>
      </c>
      <c r="M366" t="inlineStr">
        <is>
          <t>601+</t>
        </is>
      </c>
      <c r="N366" t="n">
        <v>9.800000000000001</v>
      </c>
      <c r="O366" t="inlineStr">
        <is>
          <t>701+</t>
        </is>
      </c>
      <c r="P366" t="n">
        <v>3</v>
      </c>
      <c r="Q366" t="inlineStr">
        <is>
          <t>701+</t>
        </is>
      </c>
      <c r="R366" t="n">
        <v>16</v>
      </c>
      <c r="S366" t="inlineStr">
        <is>
          <t>651</t>
        </is>
      </c>
      <c r="T366" t="n">
        <v>9.6</v>
      </c>
      <c r="U366" t="inlineStr">
        <is>
          <t>701+</t>
        </is>
      </c>
      <c r="V366" t="n">
        <v>14.2</v>
      </c>
      <c r="W366" t="inlineStr">
        <is>
          <t>701+</t>
        </is>
      </c>
      <c r="X366" t="n">
        <v>4.8</v>
      </c>
      <c r="Y366" t="inlineStr">
        <is>
          <t>701+</t>
        </is>
      </c>
      <c r="Z366" t="n">
        <v>1</v>
      </c>
      <c r="AA366" t="inlineStr">
        <is>
          <t>701+</t>
        </is>
      </c>
      <c r="AB366" t="inlineStr"/>
      <c r="AC366" t="inlineStr">
        <is>
          <t>1201-1400</t>
        </is>
      </c>
      <c r="AD366" t="inlineStr">
        <is>
          <t>1201-1400</t>
        </is>
      </c>
      <c r="AE366" t="inlineStr">
        <is>
          <t>KR</t>
        </is>
      </c>
      <c r="AF366" t="inlineStr">
        <is>
          <t>South Korea</t>
        </is>
      </c>
      <c r="AG366" t="inlineStr">
        <is>
          <t>L</t>
        </is>
      </c>
      <c r="AH366" t="inlineStr">
        <is>
          <t>FO</t>
        </is>
      </c>
      <c r="AI366" t="inlineStr">
        <is>
          <t>VH</t>
        </is>
      </c>
      <c r="AJ366" t="n">
        <v>4</v>
      </c>
      <c r="AK366" t="inlineStr">
        <is>
          <t>C</t>
        </is>
      </c>
      <c r="AL366" t="n">
        <v>5.9</v>
      </c>
      <c r="AM366" t="inlineStr">
        <is>
          <t>601+</t>
        </is>
      </c>
      <c r="AN366" t="n">
        <v>5.9</v>
      </c>
      <c r="AO366" t="inlineStr">
        <is>
          <t>601+</t>
        </is>
      </c>
      <c r="AP366" t="n">
        <v>9.300000000000001</v>
      </c>
      <c r="AQ366" t="inlineStr">
        <is>
          <t>701+</t>
        </is>
      </c>
      <c r="AR366" t="n">
        <v>3.1</v>
      </c>
      <c r="AS366" t="inlineStr">
        <is>
          <t>701+</t>
        </is>
      </c>
      <c r="AT366" t="n">
        <v>17.6</v>
      </c>
      <c r="AU366" t="inlineStr">
        <is>
          <t>620</t>
        </is>
      </c>
      <c r="AV366" t="n">
        <v>10</v>
      </c>
      <c r="AW366" t="inlineStr">
        <is>
          <t>701+</t>
        </is>
      </c>
      <c r="AX366" t="n">
        <v>1</v>
      </c>
      <c r="AY366" t="inlineStr">
        <is>
          <t>701+</t>
        </is>
      </c>
      <c r="AZ366" t="n">
        <v>6.8</v>
      </c>
      <c r="BA366" t="inlineStr">
        <is>
          <t>701+</t>
        </is>
      </c>
      <c r="BB366" t="n">
        <v>1</v>
      </c>
      <c r="BC366" t="inlineStr">
        <is>
          <t>701+</t>
        </is>
      </c>
      <c r="BD366" t="inlineStr">
        <is>
          <t>-</t>
        </is>
      </c>
      <c r="BE366" t="inlineStr"/>
      <c r="BF366" t="inlineStr">
        <is>
          <t>Not Reported</t>
        </is>
      </c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>
        <is>
          <t>QS</t>
        </is>
      </c>
      <c r="CC366" t="n">
        <v>1300.5</v>
      </c>
      <c r="CD366" t="n">
        <v>1300.5</v>
      </c>
      <c r="CE366" t="n">
        <v>601</v>
      </c>
      <c r="CF366" t="n">
        <v>601</v>
      </c>
      <c r="CG366" t="n">
        <v>701</v>
      </c>
      <c r="CH366" t="n">
        <v>701</v>
      </c>
      <c r="CI366" t="n">
        <v>651</v>
      </c>
      <c r="CJ366" t="n">
        <v>701</v>
      </c>
      <c r="CK366" t="n">
        <v>701</v>
      </c>
      <c r="CL366" t="n">
        <v>701</v>
      </c>
      <c r="CM366" t="n">
        <v>701</v>
      </c>
      <c r="CN366" t="n">
        <v>1300.5</v>
      </c>
      <c r="CO366" t="n">
        <v>1300.5</v>
      </c>
      <c r="CP366" t="n">
        <v>601</v>
      </c>
      <c r="CQ366" t="n">
        <v>601</v>
      </c>
      <c r="CR366" t="n">
        <v>701</v>
      </c>
      <c r="CS366" t="n">
        <v>701</v>
      </c>
      <c r="CT366" t="n">
        <v>620</v>
      </c>
      <c r="CU366" t="n">
        <v>701</v>
      </c>
      <c r="CV366" t="n">
        <v>701</v>
      </c>
      <c r="CW366" t="n">
        <v>701</v>
      </c>
      <c r="CX366" t="n">
        <v>701</v>
      </c>
      <c r="CY366" t="inlineStr"/>
      <c r="CZ366" t="inlineStr"/>
      <c r="DA366" t="inlineStr"/>
      <c r="DB366" t="n">
        <v>7.178571428571416</v>
      </c>
      <c r="DC366" t="n">
        <v>3</v>
      </c>
      <c r="DD366" t="inlineStr"/>
      <c r="DE366" t="inlineStr">
        <is>
          <t>QS (score, not ratio)</t>
        </is>
      </c>
      <c r="DF366" t="inlineStr"/>
      <c r="DG366" t="inlineStr">
        <is>
          <t>QS (score, not %)</t>
        </is>
      </c>
      <c r="DH366" t="n">
        <v>5.050000000000001</v>
      </c>
      <c r="DI366" t="inlineStr"/>
    </row>
    <row r="367">
      <c r="A367" t="inlineStr">
        <is>
          <t>howard university</t>
        </is>
      </c>
      <c r="B367" t="inlineStr">
        <is>
          <t>1001-1200</t>
        </is>
      </c>
      <c r="C367" t="inlineStr">
        <is>
          <t>1001-1200</t>
        </is>
      </c>
      <c r="D367" t="inlineStr">
        <is>
          <t>United States</t>
        </is>
      </c>
      <c r="E367" t="inlineStr">
        <is>
          <t>Americas</t>
        </is>
      </c>
      <c r="F367" t="inlineStr">
        <is>
          <t>M</t>
        </is>
      </c>
      <c r="G367" t="inlineStr">
        <is>
          <t>FC</t>
        </is>
      </c>
      <c r="H367" t="inlineStr">
        <is>
          <t>HI</t>
        </is>
      </c>
      <c r="I367" t="inlineStr">
        <is>
          <t>B</t>
        </is>
      </c>
      <c r="J367" t="n">
        <v>7</v>
      </c>
      <c r="K367" t="inlineStr">
        <is>
          <t>601+</t>
        </is>
      </c>
      <c r="L367" t="n">
        <v>9.199999999999999</v>
      </c>
      <c r="M367" t="inlineStr">
        <is>
          <t>601+</t>
        </is>
      </c>
      <c r="N367" t="n">
        <v>38.9</v>
      </c>
      <c r="O367" t="inlineStr">
        <is>
          <t>403</t>
        </is>
      </c>
      <c r="P367" t="n">
        <v>3</v>
      </c>
      <c r="Q367" t="inlineStr">
        <is>
          <t>701+</t>
        </is>
      </c>
      <c r="R367" t="n">
        <v>1.1</v>
      </c>
      <c r="S367" t="inlineStr">
        <is>
          <t>701+</t>
        </is>
      </c>
      <c r="T367" t="n">
        <v>4.1</v>
      </c>
      <c r="U367" t="inlineStr">
        <is>
          <t>701+</t>
        </is>
      </c>
      <c r="V367" t="n">
        <v>31.9</v>
      </c>
      <c r="W367" t="inlineStr">
        <is>
          <t>701+</t>
        </is>
      </c>
      <c r="X367" t="n">
        <v>18.8</v>
      </c>
      <c r="Y367" t="inlineStr">
        <is>
          <t>588</t>
        </is>
      </c>
      <c r="Z367" t="n">
        <v>1.1</v>
      </c>
      <c r="AA367" t="inlineStr">
        <is>
          <t>701+</t>
        </is>
      </c>
      <c r="AB367" t="inlineStr"/>
      <c r="AC367" t="inlineStr">
        <is>
          <t>1001-1200</t>
        </is>
      </c>
      <c r="AD367" t="inlineStr">
        <is>
          <t>751-800</t>
        </is>
      </c>
      <c r="AE367" t="inlineStr">
        <is>
          <t>US</t>
        </is>
      </c>
      <c r="AF367" t="inlineStr">
        <is>
          <t>United States</t>
        </is>
      </c>
      <c r="AG367" t="inlineStr">
        <is>
          <t>M</t>
        </is>
      </c>
      <c r="AH367" t="inlineStr">
        <is>
          <t>FC</t>
        </is>
      </c>
      <c r="AI367" t="inlineStr">
        <is>
          <t>HI</t>
        </is>
      </c>
      <c r="AJ367" t="n">
        <v>5</v>
      </c>
      <c r="AK367" t="inlineStr">
        <is>
          <t>B</t>
        </is>
      </c>
      <c r="AL367" t="n">
        <v>6.5</v>
      </c>
      <c r="AM367" t="inlineStr">
        <is>
          <t>601+</t>
        </is>
      </c>
      <c r="AN367" t="n">
        <v>7.7</v>
      </c>
      <c r="AO367" t="inlineStr">
        <is>
          <t>601+</t>
        </is>
      </c>
      <c r="AP367" t="n">
        <v>46.7</v>
      </c>
      <c r="AQ367" t="inlineStr">
        <is>
          <t>336</t>
        </is>
      </c>
      <c r="AR367" t="n">
        <v>3.4</v>
      </c>
      <c r="AS367" t="inlineStr">
        <is>
          <t>701+</t>
        </is>
      </c>
      <c r="AT367" t="n">
        <v>1.1</v>
      </c>
      <c r="AU367" t="inlineStr">
        <is>
          <t>701+</t>
        </is>
      </c>
      <c r="AV367" t="n">
        <v>3.8</v>
      </c>
      <c r="AW367" t="inlineStr">
        <is>
          <t>701+</t>
        </is>
      </c>
      <c r="AX367" t="n">
        <v>2.6</v>
      </c>
      <c r="AY367" t="inlineStr">
        <is>
          <t>701+</t>
        </is>
      </c>
      <c r="AZ367" t="n">
        <v>16.1</v>
      </c>
      <c r="BA367" t="inlineStr">
        <is>
          <t>520</t>
        </is>
      </c>
      <c r="BB367" t="n">
        <v>1.2</v>
      </c>
      <c r="BC367" t="inlineStr">
        <is>
          <t>701+</t>
        </is>
      </c>
      <c r="BD367" t="inlineStr">
        <is>
          <t>-</t>
        </is>
      </c>
      <c r="BE367" t="inlineStr">
        <is>
          <t>401-500</t>
        </is>
      </c>
      <c r="BF367" t="inlineStr">
        <is>
          <t>United States of America</t>
        </is>
      </c>
      <c r="BG367" t="n">
        <v>38.8</v>
      </c>
      <c r="BH367" t="inlineStr">
        <is>
          <t>30.3</t>
        </is>
      </c>
      <c r="BI367" t="n">
        <v>11</v>
      </c>
      <c r="BJ367" t="n">
        <v>44.5</v>
      </c>
      <c r="BK367" t="inlineStr">
        <is>
          <t>-</t>
        </is>
      </c>
      <c r="BL367" t="inlineStr">
        <is>
          <t>-</t>
        </is>
      </c>
      <c r="BM367" t="inlineStr">
        <is>
          <t>10,297</t>
        </is>
      </c>
      <c r="BN367" t="n">
        <v>6.8</v>
      </c>
      <c r="BO367" t="inlineStr">
        <is>
          <t>5%</t>
        </is>
      </c>
      <c r="BP367" t="inlineStr">
        <is>
          <t>65 : 35</t>
        </is>
      </c>
      <c r="BQ367" t="n">
        <v>2016</v>
      </c>
      <c r="BR367" t="inlineStr">
        <is>
          <t>403-510</t>
        </is>
      </c>
      <c r="BS367" t="inlineStr">
        <is>
          <t>141-166</t>
        </is>
      </c>
      <c r="BT367" t="inlineStr"/>
      <c r="BU367" t="n">
        <v>14.4</v>
      </c>
      <c r="BV367" t="n">
        <v>0</v>
      </c>
      <c r="BW367" t="n">
        <v>7.4</v>
      </c>
      <c r="BX367" t="n">
        <v>5.9</v>
      </c>
      <c r="BY367" t="n">
        <v>16.9</v>
      </c>
      <c r="BZ367" t="n">
        <v>8.699999999999999</v>
      </c>
      <c r="CA367" t="n">
        <v>2007</v>
      </c>
      <c r="CB367" t="inlineStr">
        <is>
          <t>QS+Times+Shanghai</t>
        </is>
      </c>
      <c r="CC367" t="n">
        <v>1100.5</v>
      </c>
      <c r="CD367" t="n">
        <v>1100.5</v>
      </c>
      <c r="CE367" t="n">
        <v>601</v>
      </c>
      <c r="CF367" t="n">
        <v>601</v>
      </c>
      <c r="CG367" t="n">
        <v>403</v>
      </c>
      <c r="CH367" t="n">
        <v>701</v>
      </c>
      <c r="CI367" t="n">
        <v>701</v>
      </c>
      <c r="CJ367" t="n">
        <v>701</v>
      </c>
      <c r="CK367" t="n">
        <v>701</v>
      </c>
      <c r="CL367" t="n">
        <v>588</v>
      </c>
      <c r="CM367" t="n">
        <v>701</v>
      </c>
      <c r="CN367" t="n">
        <v>1100.5</v>
      </c>
      <c r="CO367" t="n">
        <v>775.5</v>
      </c>
      <c r="CP367" t="n">
        <v>601</v>
      </c>
      <c r="CQ367" t="n">
        <v>601</v>
      </c>
      <c r="CR367" t="n">
        <v>336</v>
      </c>
      <c r="CS367" t="n">
        <v>701</v>
      </c>
      <c r="CT367" t="n">
        <v>701</v>
      </c>
      <c r="CU367" t="n">
        <v>701</v>
      </c>
      <c r="CV367" t="n">
        <v>701</v>
      </c>
      <c r="CW367" t="n">
        <v>520</v>
      </c>
      <c r="CX367" t="n">
        <v>701</v>
      </c>
      <c r="CY367" t="n">
        <v>450.5</v>
      </c>
      <c r="CZ367" t="n">
        <v>456.5</v>
      </c>
      <c r="DA367" t="n">
        <v>153.5</v>
      </c>
      <c r="DB367" t="n">
        <v>19.06803328908404</v>
      </c>
      <c r="DC367" t="n">
        <v>14.60212361388738</v>
      </c>
      <c r="DD367" t="n">
        <v>6.8</v>
      </c>
      <c r="DE367" t="inlineStr">
        <is>
          <t>Times (raw ratio)</t>
        </is>
      </c>
      <c r="DF367" t="n">
        <v>5</v>
      </c>
      <c r="DG367" t="inlineStr">
        <is>
          <t>Times (raw %)</t>
        </is>
      </c>
      <c r="DH367" t="n">
        <v>6.75</v>
      </c>
      <c r="DI367" t="n">
        <v>8.116941427652559</v>
      </c>
    </row>
    <row r="368">
      <c r="A368" t="inlineStr">
        <is>
          <t>hse university</t>
        </is>
      </c>
      <c r="B368" t="inlineStr">
        <is>
          <t>410</t>
        </is>
      </c>
      <c r="C368" t="inlineStr">
        <is>
          <t>399</t>
        </is>
      </c>
      <c r="D368" t="inlineStr">
        <is>
          <t>Russia</t>
        </is>
      </c>
      <c r="E368" t="inlineStr">
        <is>
          <t>Europe</t>
        </is>
      </c>
      <c r="F368" t="inlineStr">
        <is>
          <t>XL</t>
        </is>
      </c>
      <c r="G368" t="inlineStr">
        <is>
          <t>CO</t>
        </is>
      </c>
      <c r="H368" t="inlineStr">
        <is>
          <t>VH</t>
        </is>
      </c>
      <c r="I368" t="inlineStr">
        <is>
          <t>A</t>
        </is>
      </c>
      <c r="J368" t="n">
        <v>24</v>
      </c>
      <c r="K368" t="inlineStr">
        <is>
          <t>366</t>
        </is>
      </c>
      <c r="L368" t="n">
        <v>38.4</v>
      </c>
      <c r="M368" t="inlineStr">
        <is>
          <t>246</t>
        </is>
      </c>
      <c r="N368" t="n">
        <v>84.8</v>
      </c>
      <c r="O368" t="inlineStr">
        <is>
          <t>105</t>
        </is>
      </c>
      <c r="P368" t="n">
        <v>1.8</v>
      </c>
      <c r="Q368" t="inlineStr">
        <is>
          <t>701+</t>
        </is>
      </c>
      <c r="R368" t="n">
        <v>6.6</v>
      </c>
      <c r="S368" t="inlineStr">
        <is>
          <t>701+</t>
        </is>
      </c>
      <c r="T368" t="n">
        <v>13.5</v>
      </c>
      <c r="U368" t="inlineStr">
        <is>
          <t>652</t>
        </is>
      </c>
      <c r="V368" t="n">
        <v>83.59999999999999</v>
      </c>
      <c r="W368" t="inlineStr">
        <is>
          <t>271</t>
        </is>
      </c>
      <c r="X368" t="n">
        <v>13</v>
      </c>
      <c r="Y368" t="inlineStr">
        <is>
          <t>701+</t>
        </is>
      </c>
      <c r="Z368" t="n">
        <v>44.6</v>
      </c>
      <c r="AA368" t="inlineStr">
        <is>
          <t>343=</t>
        </is>
      </c>
      <c r="AB368" t="n">
        <v>29</v>
      </c>
      <c r="AC368" t="inlineStr">
        <is>
          <t>399</t>
        </is>
      </c>
      <c r="AD368" t="inlineStr">
        <is>
          <t>308=</t>
        </is>
      </c>
      <c r="AE368" t="inlineStr">
        <is>
          <t>RU</t>
        </is>
      </c>
      <c r="AF368" t="inlineStr">
        <is>
          <t>Russia</t>
        </is>
      </c>
      <c r="AG368" t="inlineStr">
        <is>
          <t>XL</t>
        </is>
      </c>
      <c r="AH368" t="inlineStr">
        <is>
          <t>FO</t>
        </is>
      </c>
      <c r="AI368" t="inlineStr">
        <is>
          <t>VH</t>
        </is>
      </c>
      <c r="AJ368" t="n">
        <v>3</v>
      </c>
      <c r="AK368" t="inlineStr">
        <is>
          <t>A</t>
        </is>
      </c>
      <c r="AL368" t="n">
        <v>27.3</v>
      </c>
      <c r="AM368" t="inlineStr">
        <is>
          <t>318</t>
        </is>
      </c>
      <c r="AN368" t="n">
        <v>31.9</v>
      </c>
      <c r="AO368" t="inlineStr">
        <is>
          <t>308</t>
        </is>
      </c>
      <c r="AP368" t="n">
        <v>90.7</v>
      </c>
      <c r="AQ368" t="inlineStr">
        <is>
          <t>82</t>
        </is>
      </c>
      <c r="AR368" t="n">
        <v>1.9</v>
      </c>
      <c r="AS368" t="inlineStr">
        <is>
          <t>701+</t>
        </is>
      </c>
      <c r="AT368" t="n">
        <v>6.3</v>
      </c>
      <c r="AU368" t="inlineStr">
        <is>
          <t>701+</t>
        </is>
      </c>
      <c r="AV368" t="n">
        <v>16.1</v>
      </c>
      <c r="AW368" t="inlineStr">
        <is>
          <t>597</t>
        </is>
      </c>
      <c r="AX368" t="n">
        <v>71.09999999999999</v>
      </c>
      <c r="AY368" t="inlineStr">
        <is>
          <t>191</t>
        </is>
      </c>
      <c r="AZ368" t="n">
        <v>13.4</v>
      </c>
      <c r="BA368" t="inlineStr">
        <is>
          <t>639</t>
        </is>
      </c>
      <c r="BB368" t="n">
        <v>5.1</v>
      </c>
      <c r="BC368" t="inlineStr">
        <is>
          <t>701+</t>
        </is>
      </c>
      <c r="BD368" t="inlineStr">
        <is>
          <t>28.0</t>
        </is>
      </c>
      <c r="BE368" t="inlineStr"/>
      <c r="BF368" t="inlineStr">
        <is>
          <t>Not Reported</t>
        </is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>
        <is>
          <t>QS</t>
        </is>
      </c>
      <c r="CC368" t="n">
        <v>410</v>
      </c>
      <c r="CD368" t="n">
        <v>399</v>
      </c>
      <c r="CE368" t="n">
        <v>366</v>
      </c>
      <c r="CF368" t="n">
        <v>246</v>
      </c>
      <c r="CG368" t="n">
        <v>105</v>
      </c>
      <c r="CH368" t="n">
        <v>701</v>
      </c>
      <c r="CI368" t="n">
        <v>701</v>
      </c>
      <c r="CJ368" t="n">
        <v>652</v>
      </c>
      <c r="CK368" t="n">
        <v>271</v>
      </c>
      <c r="CL368" t="n">
        <v>701</v>
      </c>
      <c r="CM368" t="n">
        <v>343</v>
      </c>
      <c r="CN368" t="n">
        <v>399</v>
      </c>
      <c r="CO368" t="n">
        <v>308</v>
      </c>
      <c r="CP368" t="n">
        <v>318</v>
      </c>
      <c r="CQ368" t="n">
        <v>308</v>
      </c>
      <c r="CR368" t="n">
        <v>82</v>
      </c>
      <c r="CS368" t="n">
        <v>701</v>
      </c>
      <c r="CT368" t="n">
        <v>701</v>
      </c>
      <c r="CU368" t="n">
        <v>597</v>
      </c>
      <c r="CV368" t="n">
        <v>191</v>
      </c>
      <c r="CW368" t="n">
        <v>639</v>
      </c>
      <c r="CX368" t="n">
        <v>701</v>
      </c>
      <c r="CY368" t="inlineStr"/>
      <c r="CZ368" t="inlineStr"/>
      <c r="DA368" t="inlineStr"/>
      <c r="DB368" t="n">
        <v>70.78571428571428</v>
      </c>
      <c r="DC368" t="n">
        <v>1.8</v>
      </c>
      <c r="DD368" t="inlineStr"/>
      <c r="DE368" t="inlineStr">
        <is>
          <t>QS (score, not ratio)</t>
        </is>
      </c>
      <c r="DF368" t="inlineStr"/>
      <c r="DG368" t="inlineStr">
        <is>
          <t>QS (score, not %)</t>
        </is>
      </c>
      <c r="DH368" t="n">
        <v>25.65</v>
      </c>
      <c r="DI368" t="inlineStr"/>
    </row>
    <row r="369">
      <c r="A369" t="inlineStr">
        <is>
          <t>huazhong agricultural university</t>
        </is>
      </c>
      <c r="B369" t="inlineStr">
        <is>
          <t>801-850</t>
        </is>
      </c>
      <c r="C369" t="inlineStr">
        <is>
          <t>851-900</t>
        </is>
      </c>
      <c r="D369" t="inlineStr">
        <is>
          <t>China (Mainland)</t>
        </is>
      </c>
      <c r="E369" t="inlineStr">
        <is>
          <t>Asia</t>
        </is>
      </c>
      <c r="F369" t="inlineStr">
        <is>
          <t>XL</t>
        </is>
      </c>
      <c r="G369" t="inlineStr">
        <is>
          <t>CO</t>
        </is>
      </c>
      <c r="H369" t="inlineStr">
        <is>
          <t>VH</t>
        </is>
      </c>
      <c r="I369" t="inlineStr">
        <is>
          <t>A</t>
        </is>
      </c>
      <c r="J369" t="n">
        <v>4.2</v>
      </c>
      <c r="K369" t="inlineStr">
        <is>
          <t>601+</t>
        </is>
      </c>
      <c r="L369" t="n">
        <v>2.1</v>
      </c>
      <c r="M369" t="inlineStr">
        <is>
          <t>601+</t>
        </is>
      </c>
      <c r="N369" t="n">
        <v>6</v>
      </c>
      <c r="O369" t="inlineStr">
        <is>
          <t>701+</t>
        </is>
      </c>
      <c r="P369" t="n">
        <v>59.7</v>
      </c>
      <c r="Q369" t="inlineStr">
        <is>
          <t>204</t>
        </is>
      </c>
      <c r="R369" t="n">
        <v>3.7</v>
      </c>
      <c r="S369" t="inlineStr">
        <is>
          <t>701+</t>
        </is>
      </c>
      <c r="T369" t="n">
        <v>1.6</v>
      </c>
      <c r="U369" t="inlineStr">
        <is>
          <t>701+</t>
        </is>
      </c>
      <c r="V369" t="n">
        <v>31.6</v>
      </c>
      <c r="W369" t="inlineStr">
        <is>
          <t>701+</t>
        </is>
      </c>
      <c r="X369" t="n">
        <v>3</v>
      </c>
      <c r="Y369" t="inlineStr">
        <is>
          <t>701+</t>
        </is>
      </c>
      <c r="Z369" t="n">
        <v>2.9</v>
      </c>
      <c r="AA369" t="inlineStr">
        <is>
          <t>701+</t>
        </is>
      </c>
      <c r="AB369" t="inlineStr"/>
      <c r="AC369" t="inlineStr">
        <is>
          <t>851-900</t>
        </is>
      </c>
      <c r="AD369" t="inlineStr">
        <is>
          <t>1001-1200</t>
        </is>
      </c>
      <c r="AE369" t="inlineStr">
        <is>
          <t>CN</t>
        </is>
      </c>
      <c r="AF369" t="inlineStr">
        <is>
          <t>China (Mainland)</t>
        </is>
      </c>
      <c r="AG369" t="inlineStr">
        <is>
          <t>XL</t>
        </is>
      </c>
      <c r="AH369" t="inlineStr">
        <is>
          <t>CO</t>
        </is>
      </c>
      <c r="AI369" t="inlineStr">
        <is>
          <t>VH</t>
        </is>
      </c>
      <c r="AJ369" t="n">
        <v>4</v>
      </c>
      <c r="AK369" t="inlineStr">
        <is>
          <t>A</t>
        </is>
      </c>
      <c r="AL369" t="n">
        <v>4.1</v>
      </c>
      <c r="AM369" t="inlineStr">
        <is>
          <t>601+</t>
        </is>
      </c>
      <c r="AN369" t="n">
        <v>1.8</v>
      </c>
      <c r="AO369" t="inlineStr">
        <is>
          <t>601+</t>
        </is>
      </c>
      <c r="AP369" t="n">
        <v>6.3</v>
      </c>
      <c r="AQ369" t="inlineStr">
        <is>
          <t>701+</t>
        </is>
      </c>
      <c r="AR369" t="n">
        <v>48.7</v>
      </c>
      <c r="AS369" t="inlineStr">
        <is>
          <t>278</t>
        </is>
      </c>
      <c r="AT369" t="n">
        <v>4</v>
      </c>
      <c r="AU369" t="inlineStr">
        <is>
          <t>701+</t>
        </is>
      </c>
      <c r="AV369" t="n">
        <v>1.6</v>
      </c>
      <c r="AW369" t="inlineStr">
        <is>
          <t>701+</t>
        </is>
      </c>
      <c r="AX369" t="n">
        <v>2.8</v>
      </c>
      <c r="AY369" t="inlineStr">
        <is>
          <t>701+</t>
        </is>
      </c>
      <c r="AZ369" t="n">
        <v>5.9</v>
      </c>
      <c r="BA369" t="inlineStr">
        <is>
          <t>701+</t>
        </is>
      </c>
      <c r="BB369" t="n">
        <v>4</v>
      </c>
      <c r="BC369" t="inlineStr">
        <is>
          <t>701+</t>
        </is>
      </c>
      <c r="BD369" t="inlineStr">
        <is>
          <t>-</t>
        </is>
      </c>
      <c r="BE369" t="inlineStr"/>
      <c r="BF369" t="inlineStr">
        <is>
          <t>Not Reported</t>
        </is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>
        <is>
          <t>QS</t>
        </is>
      </c>
      <c r="CC369" t="n">
        <v>825.5</v>
      </c>
      <c r="CD369" t="n">
        <v>875.5</v>
      </c>
      <c r="CE369" t="n">
        <v>601</v>
      </c>
      <c r="CF369" t="n">
        <v>601</v>
      </c>
      <c r="CG369" t="n">
        <v>701</v>
      </c>
      <c r="CH369" t="n">
        <v>204</v>
      </c>
      <c r="CI369" t="n">
        <v>701</v>
      </c>
      <c r="CJ369" t="n">
        <v>701</v>
      </c>
      <c r="CK369" t="n">
        <v>701</v>
      </c>
      <c r="CL369" t="n">
        <v>701</v>
      </c>
      <c r="CM369" t="n">
        <v>701</v>
      </c>
      <c r="CN369" t="n">
        <v>875.5</v>
      </c>
      <c r="CO369" t="n">
        <v>1100.5</v>
      </c>
      <c r="CP369" t="n">
        <v>601</v>
      </c>
      <c r="CQ369" t="n">
        <v>601</v>
      </c>
      <c r="CR369" t="n">
        <v>701</v>
      </c>
      <c r="CS369" t="n">
        <v>278</v>
      </c>
      <c r="CT369" t="n">
        <v>701</v>
      </c>
      <c r="CU369" t="n">
        <v>701</v>
      </c>
      <c r="CV369" t="n">
        <v>701</v>
      </c>
      <c r="CW369" t="n">
        <v>701</v>
      </c>
      <c r="CX369" t="n">
        <v>701</v>
      </c>
      <c r="CY369" t="inlineStr"/>
      <c r="CZ369" t="inlineStr"/>
      <c r="DA369" t="inlineStr"/>
      <c r="DB369" t="n">
        <v>41.10714285714285</v>
      </c>
      <c r="DC369" t="n">
        <v>59.7</v>
      </c>
      <c r="DD369" t="inlineStr"/>
      <c r="DE369" t="inlineStr">
        <is>
          <t>QS (score, not ratio)</t>
        </is>
      </c>
      <c r="DF369" t="inlineStr"/>
      <c r="DG369" t="inlineStr">
        <is>
          <t>QS (score, not %)</t>
        </is>
      </c>
      <c r="DH369" t="n">
        <v>4.15</v>
      </c>
      <c r="DI369" t="inlineStr"/>
    </row>
    <row r="370">
      <c r="A370" t="inlineStr">
        <is>
          <t>huazhong university of science and technology</t>
        </is>
      </c>
      <c r="B370" t="inlineStr">
        <is>
          <t>300</t>
        </is>
      </c>
      <c r="C370" t="inlineStr">
        <is>
          <t>275</t>
        </is>
      </c>
      <c r="D370" t="inlineStr">
        <is>
          <t>China (Mainland)</t>
        </is>
      </c>
      <c r="E370" t="inlineStr">
        <is>
          <t>Asia</t>
        </is>
      </c>
      <c r="F370" t="inlineStr">
        <is>
          <t>XL</t>
        </is>
      </c>
      <c r="G370" t="inlineStr">
        <is>
          <t>FC</t>
        </is>
      </c>
      <c r="H370" t="inlineStr">
        <is>
          <t>VH</t>
        </is>
      </c>
      <c r="I370" t="inlineStr">
        <is>
          <t>A</t>
        </is>
      </c>
      <c r="J370" t="n">
        <v>20.4</v>
      </c>
      <c r="K370" t="inlineStr">
        <is>
          <t>431</t>
        </is>
      </c>
      <c r="L370" t="n">
        <v>28.2</v>
      </c>
      <c r="M370" t="inlineStr">
        <is>
          <t>337</t>
        </is>
      </c>
      <c r="N370" t="n">
        <v>7.9</v>
      </c>
      <c r="O370" t="inlineStr">
        <is>
          <t>701+</t>
        </is>
      </c>
      <c r="P370" t="n">
        <v>99.90000000000001</v>
      </c>
      <c r="Q370" t="inlineStr">
        <is>
          <t>10</t>
        </is>
      </c>
      <c r="R370" t="n">
        <v>5.2</v>
      </c>
      <c r="S370" t="inlineStr">
        <is>
          <t>701+</t>
        </is>
      </c>
      <c r="T370" t="n">
        <v>2.7</v>
      </c>
      <c r="U370" t="inlineStr">
        <is>
          <t>701+</t>
        </is>
      </c>
      <c r="V370" t="n">
        <v>79.40000000000001</v>
      </c>
      <c r="W370" t="inlineStr">
        <is>
          <t>335</t>
        </is>
      </c>
      <c r="X370" t="n">
        <v>17.6</v>
      </c>
      <c r="Y370" t="inlineStr">
        <is>
          <t>606</t>
        </is>
      </c>
      <c r="Z370" t="n">
        <v>15</v>
      </c>
      <c r="AA370" t="inlineStr">
        <is>
          <t>592=</t>
        </is>
      </c>
      <c r="AB370" t="n">
        <v>36.4</v>
      </c>
      <c r="AC370" t="inlineStr">
        <is>
          <t>275</t>
        </is>
      </c>
      <c r="AD370" t="inlineStr">
        <is>
          <t>306</t>
        </is>
      </c>
      <c r="AE370" t="inlineStr">
        <is>
          <t>CN</t>
        </is>
      </c>
      <c r="AF370" t="inlineStr">
        <is>
          <t>China (Mainland)</t>
        </is>
      </c>
      <c r="AG370" t="inlineStr">
        <is>
          <t>XL</t>
        </is>
      </c>
      <c r="AH370" t="inlineStr">
        <is>
          <t>FC</t>
        </is>
      </c>
      <c r="AI370" t="inlineStr">
        <is>
          <t>VH</t>
        </is>
      </c>
      <c r="AJ370" t="n">
        <v>4</v>
      </c>
      <c r="AK370" t="inlineStr">
        <is>
          <t>A</t>
        </is>
      </c>
      <c r="AL370" t="n">
        <v>22.7</v>
      </c>
      <c r="AM370" t="inlineStr">
        <is>
          <t>384</t>
        </is>
      </c>
      <c r="AN370" t="n">
        <v>29.2</v>
      </c>
      <c r="AO370" t="inlineStr">
        <is>
          <t>332</t>
        </is>
      </c>
      <c r="AP370" t="n">
        <v>10</v>
      </c>
      <c r="AQ370" t="inlineStr">
        <is>
          <t>701+</t>
        </is>
      </c>
      <c r="AR370" t="n">
        <v>99.3</v>
      </c>
      <c r="AS370" t="inlineStr">
        <is>
          <t>16</t>
        </is>
      </c>
      <c r="AT370" t="n">
        <v>5.5</v>
      </c>
      <c r="AU370" t="inlineStr">
        <is>
          <t>701+</t>
        </is>
      </c>
      <c r="AV370" t="n">
        <v>3.2</v>
      </c>
      <c r="AW370" t="inlineStr">
        <is>
          <t>701+</t>
        </is>
      </c>
      <c r="AX370" t="n">
        <v>45.4</v>
      </c>
      <c r="AY370" t="inlineStr">
        <is>
          <t>340</t>
        </is>
      </c>
      <c r="AZ370" t="n">
        <v>16.8</v>
      </c>
      <c r="BA370" t="inlineStr">
        <is>
          <t>504</t>
        </is>
      </c>
      <c r="BB370" t="n">
        <v>27.1</v>
      </c>
      <c r="BC370" t="inlineStr">
        <is>
          <t>480</t>
        </is>
      </c>
      <c r="BD370" t="inlineStr">
        <is>
          <t>37.1</t>
        </is>
      </c>
      <c r="BE370" t="inlineStr">
        <is>
          <t>501-600</t>
        </is>
      </c>
      <c r="BF370" t="inlineStr">
        <is>
          <t>China</t>
        </is>
      </c>
      <c r="BG370" t="n">
        <v>29.3</v>
      </c>
      <c r="BH370" t="inlineStr">
        <is>
          <t>17.3</t>
        </is>
      </c>
      <c r="BI370" t="n">
        <v>22.7</v>
      </c>
      <c r="BJ370" t="n">
        <v>31.6</v>
      </c>
      <c r="BK370" t="inlineStr">
        <is>
          <t>71.8</t>
        </is>
      </c>
      <c r="BL370" t="inlineStr">
        <is>
          <t>-</t>
        </is>
      </c>
      <c r="BM370" t="inlineStr">
        <is>
          <t>57,242</t>
        </is>
      </c>
      <c r="BN370" t="n">
        <v>17.7</v>
      </c>
      <c r="BO370" t="inlineStr">
        <is>
          <t>4%</t>
        </is>
      </c>
      <c r="BP370" t="inlineStr">
        <is>
          <t>34 : 66</t>
        </is>
      </c>
      <c r="BQ370" t="n">
        <v>2016</v>
      </c>
      <c r="BR370" t="inlineStr">
        <is>
          <t>201-300</t>
        </is>
      </c>
      <c r="BS370" t="inlineStr">
        <is>
          <t>8-13</t>
        </is>
      </c>
      <c r="BT370" t="inlineStr"/>
      <c r="BU370" t="n">
        <v>0</v>
      </c>
      <c r="BV370" t="n">
        <v>0</v>
      </c>
      <c r="BW370" t="n">
        <v>0</v>
      </c>
      <c r="BX370" t="n">
        <v>8.699999999999999</v>
      </c>
      <c r="BY370" t="n">
        <v>53.1</v>
      </c>
      <c r="BZ370" t="n">
        <v>16.8</v>
      </c>
      <c r="CA370" t="n">
        <v>2015</v>
      </c>
      <c r="CB370" t="inlineStr">
        <is>
          <t>QS+Times+Shanghai</t>
        </is>
      </c>
      <c r="CC370" t="n">
        <v>300</v>
      </c>
      <c r="CD370" t="n">
        <v>275</v>
      </c>
      <c r="CE370" t="n">
        <v>431</v>
      </c>
      <c r="CF370" t="n">
        <v>337</v>
      </c>
      <c r="CG370" t="n">
        <v>701</v>
      </c>
      <c r="CH370" t="n">
        <v>10</v>
      </c>
      <c r="CI370" t="n">
        <v>701</v>
      </c>
      <c r="CJ370" t="n">
        <v>701</v>
      </c>
      <c r="CK370" t="n">
        <v>335</v>
      </c>
      <c r="CL370" t="n">
        <v>606</v>
      </c>
      <c r="CM370" t="n">
        <v>592</v>
      </c>
      <c r="CN370" t="n">
        <v>275</v>
      </c>
      <c r="CO370" t="n">
        <v>306</v>
      </c>
      <c r="CP370" t="n">
        <v>384</v>
      </c>
      <c r="CQ370" t="n">
        <v>332</v>
      </c>
      <c r="CR370" t="n">
        <v>701</v>
      </c>
      <c r="CS370" t="n">
        <v>16</v>
      </c>
      <c r="CT370" t="n">
        <v>701</v>
      </c>
      <c r="CU370" t="n">
        <v>701</v>
      </c>
      <c r="CV370" t="n">
        <v>340</v>
      </c>
      <c r="CW370" t="n">
        <v>504</v>
      </c>
      <c r="CX370" t="n">
        <v>480</v>
      </c>
      <c r="CY370" t="n">
        <v>550.5</v>
      </c>
      <c r="CZ370" t="n">
        <v>250.5</v>
      </c>
      <c r="DA370" t="n">
        <v>10.5</v>
      </c>
      <c r="DB370" t="n">
        <v>48.437257692336</v>
      </c>
      <c r="DC370" t="n">
        <v>40.135891398428</v>
      </c>
      <c r="DD370" t="n">
        <v>17.7</v>
      </c>
      <c r="DE370" t="inlineStr">
        <is>
          <t>Times (raw ratio)</t>
        </is>
      </c>
      <c r="DF370" t="n">
        <v>4</v>
      </c>
      <c r="DG370" t="inlineStr">
        <is>
          <t>Times (raw %)</t>
        </is>
      </c>
      <c r="DH370" t="n">
        <v>21.55</v>
      </c>
      <c r="DI370" t="n">
        <v>14.00204524458184</v>
      </c>
    </row>
    <row r="371">
      <c r="A371" t="inlineStr">
        <is>
          <t>hue university</t>
        </is>
      </c>
      <c r="B371" t="inlineStr">
        <is>
          <t>1201-1400</t>
        </is>
      </c>
      <c r="C371" t="inlineStr"/>
      <c r="D371" t="inlineStr">
        <is>
          <t>Vietnam</t>
        </is>
      </c>
      <c r="E371" t="inlineStr">
        <is>
          <t>Asia</t>
        </is>
      </c>
      <c r="F371" t="inlineStr">
        <is>
          <t>XL</t>
        </is>
      </c>
      <c r="G371" t="inlineStr">
        <is>
          <t>CO</t>
        </is>
      </c>
      <c r="H371" t="inlineStr">
        <is>
          <t>HI</t>
        </is>
      </c>
      <c r="I371" t="inlineStr">
        <is>
          <t>A</t>
        </is>
      </c>
      <c r="J371" t="n">
        <v>4.6</v>
      </c>
      <c r="K371" t="inlineStr">
        <is>
          <t>601+</t>
        </is>
      </c>
      <c r="L371" t="n">
        <v>12.9</v>
      </c>
      <c r="M371" t="inlineStr">
        <is>
          <t>601+</t>
        </is>
      </c>
      <c r="N371" t="n">
        <v>3</v>
      </c>
      <c r="O371" t="inlineStr">
        <is>
          <t>701+</t>
        </is>
      </c>
      <c r="P371" t="n">
        <v>1.6</v>
      </c>
      <c r="Q371" t="inlineStr">
        <is>
          <t>701+</t>
        </is>
      </c>
      <c r="R371" t="n">
        <v>4.8</v>
      </c>
      <c r="S371" t="inlineStr">
        <is>
          <t>701+</t>
        </is>
      </c>
      <c r="T371" t="n">
        <v>1.4</v>
      </c>
      <c r="U371" t="inlineStr">
        <is>
          <t>701+</t>
        </is>
      </c>
      <c r="V371" t="n">
        <v>41.6</v>
      </c>
      <c r="W371" t="inlineStr">
        <is>
          <t>701+</t>
        </is>
      </c>
      <c r="X371" t="n">
        <v>4.5</v>
      </c>
      <c r="Y371" t="inlineStr">
        <is>
          <t>701+</t>
        </is>
      </c>
      <c r="Z371" t="n">
        <v>1.1</v>
      </c>
      <c r="AA371" t="inlineStr">
        <is>
          <t>701+</t>
        </is>
      </c>
      <c r="AB371" t="inlineStr"/>
      <c r="AC371" t="inlineStr"/>
      <c r="AD371" t="inlineStr"/>
      <c r="AE371" t="inlineStr">
        <is>
          <t>Not Reported</t>
        </is>
      </c>
      <c r="AF371" t="inlineStr">
        <is>
          <t>Not Reported</t>
        </is>
      </c>
      <c r="AG371" t="inlineStr">
        <is>
          <t>Not Reported</t>
        </is>
      </c>
      <c r="AH371" t="inlineStr">
        <is>
          <t>Not Reported</t>
        </is>
      </c>
      <c r="AI371" t="inlineStr"/>
      <c r="AJ371" t="inlineStr"/>
      <c r="AK371" t="inlineStr">
        <is>
          <t>Not Reported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>
        <is>
          <t>Not Reported</t>
        </is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>
        <is>
          <t>QS</t>
        </is>
      </c>
      <c r="CC371" t="n">
        <v>1300.5</v>
      </c>
      <c r="CD371" t="inlineStr"/>
      <c r="CE371" t="n">
        <v>601</v>
      </c>
      <c r="CF371" t="n">
        <v>601</v>
      </c>
      <c r="CG371" t="n">
        <v>701</v>
      </c>
      <c r="CH371" t="n">
        <v>701</v>
      </c>
      <c r="CI371" t="n">
        <v>701</v>
      </c>
      <c r="CJ371" t="n">
        <v>701</v>
      </c>
      <c r="CK371" t="n">
        <v>701</v>
      </c>
      <c r="CL371" t="n">
        <v>701</v>
      </c>
      <c r="CM371" t="n">
        <v>701</v>
      </c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n">
        <v>7.178571428571416</v>
      </c>
      <c r="DC371" t="n">
        <v>1.6</v>
      </c>
      <c r="DD371" t="inlineStr"/>
      <c r="DE371" t="inlineStr">
        <is>
          <t>QS (score, not ratio)</t>
        </is>
      </c>
      <c r="DF371" t="inlineStr"/>
      <c r="DG371" t="inlineStr">
        <is>
          <t>QS (score, not %)</t>
        </is>
      </c>
      <c r="DH371" t="n">
        <v>4.6</v>
      </c>
      <c r="DI371" t="inlineStr"/>
    </row>
    <row r="372">
      <c r="A372" t="inlineStr">
        <is>
          <t>hufs - hankuk (korea) university of foreign studies</t>
        </is>
      </c>
      <c r="B372" t="inlineStr">
        <is>
          <t>651-660</t>
        </is>
      </c>
      <c r="C372" t="inlineStr">
        <is>
          <t>575</t>
        </is>
      </c>
      <c r="D372" t="inlineStr">
        <is>
          <t>South Korea</t>
        </is>
      </c>
      <c r="E372" t="inlineStr">
        <is>
          <t>Asia</t>
        </is>
      </c>
      <c r="F372" t="inlineStr">
        <is>
          <t>L</t>
        </is>
      </c>
      <c r="G372" t="inlineStr">
        <is>
          <t>CO</t>
        </is>
      </c>
      <c r="H372" t="inlineStr">
        <is>
          <t>HI</t>
        </is>
      </c>
      <c r="I372" t="inlineStr">
        <is>
          <t>B</t>
        </is>
      </c>
      <c r="J372" t="n">
        <v>11.5</v>
      </c>
      <c r="K372" t="inlineStr">
        <is>
          <t>601+</t>
        </is>
      </c>
      <c r="L372" t="n">
        <v>21.3</v>
      </c>
      <c r="M372" t="inlineStr">
        <is>
          <t>433</t>
        </is>
      </c>
      <c r="N372" t="n">
        <v>81.2</v>
      </c>
      <c r="O372" t="inlineStr">
        <is>
          <t>123</t>
        </is>
      </c>
      <c r="P372" t="n">
        <v>1.6</v>
      </c>
      <c r="Q372" t="inlineStr">
        <is>
          <t>701+</t>
        </is>
      </c>
      <c r="R372" t="n">
        <v>32</v>
      </c>
      <c r="S372" t="inlineStr">
        <is>
          <t>484</t>
        </is>
      </c>
      <c r="T372" t="n">
        <v>47.9</v>
      </c>
      <c r="U372" t="inlineStr">
        <is>
          <t>302</t>
        </is>
      </c>
      <c r="V372" t="n">
        <v>12.6</v>
      </c>
      <c r="W372" t="inlineStr">
        <is>
          <t>701+</t>
        </is>
      </c>
      <c r="X372" t="n">
        <v>1.7</v>
      </c>
      <c r="Y372" t="inlineStr">
        <is>
          <t>701+</t>
        </is>
      </c>
      <c r="Z372" t="n">
        <v>8.1</v>
      </c>
      <c r="AA372" t="inlineStr">
        <is>
          <t>701+</t>
        </is>
      </c>
      <c r="AB372" t="inlineStr"/>
      <c r="AC372">
        <f>575</f>
        <v/>
      </c>
      <c r="AD372" t="inlineStr">
        <is>
          <t>410=</t>
        </is>
      </c>
      <c r="AE372" t="inlineStr">
        <is>
          <t>KR</t>
        </is>
      </c>
      <c r="AF372" t="inlineStr">
        <is>
          <t>South Korea</t>
        </is>
      </c>
      <c r="AG372" t="inlineStr">
        <is>
          <t>L</t>
        </is>
      </c>
      <c r="AH372" t="inlineStr">
        <is>
          <t>CO</t>
        </is>
      </c>
      <c r="AI372" t="inlineStr">
        <is>
          <t>HI</t>
        </is>
      </c>
      <c r="AJ372" t="n">
        <v>3</v>
      </c>
      <c r="AK372" t="inlineStr">
        <is>
          <t>B</t>
        </is>
      </c>
      <c r="AL372" t="n">
        <v>13.4</v>
      </c>
      <c r="AM372" t="inlineStr">
        <is>
          <t>601+</t>
        </is>
      </c>
      <c r="AN372" t="n">
        <v>23.9</v>
      </c>
      <c r="AO372" t="inlineStr">
        <is>
          <t>404</t>
        </is>
      </c>
      <c r="AP372" t="n">
        <v>85.3</v>
      </c>
      <c r="AQ372" t="inlineStr">
        <is>
          <t>104</t>
        </is>
      </c>
      <c r="AR372" t="n">
        <v>1.6</v>
      </c>
      <c r="AS372" t="inlineStr">
        <is>
          <t>701+</t>
        </is>
      </c>
      <c r="AT372" t="n">
        <v>32.3</v>
      </c>
      <c r="AU372" t="inlineStr">
        <is>
          <t>471</t>
        </is>
      </c>
      <c r="AV372" t="n">
        <v>45.1</v>
      </c>
      <c r="AW372" t="inlineStr">
        <is>
          <t>320</t>
        </is>
      </c>
      <c r="AX372" t="n">
        <v>1</v>
      </c>
      <c r="AY372" t="inlineStr">
        <is>
          <t>701+</t>
        </is>
      </c>
      <c r="AZ372" t="n">
        <v>5.7</v>
      </c>
      <c r="BA372" t="inlineStr">
        <is>
          <t>701+</t>
        </is>
      </c>
      <c r="BB372" t="n">
        <v>1.3</v>
      </c>
      <c r="BC372" t="inlineStr">
        <is>
          <t>701+</t>
        </is>
      </c>
      <c r="BD372" t="inlineStr">
        <is>
          <t>20.6</t>
        </is>
      </c>
      <c r="BE372" t="inlineStr"/>
      <c r="BF372" t="inlineStr">
        <is>
          <t>Not Reported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>
        <is>
          <t>QS</t>
        </is>
      </c>
      <c r="CC372" t="n">
        <v>655.5</v>
      </c>
      <c r="CD372" t="n">
        <v>575</v>
      </c>
      <c r="CE372" t="n">
        <v>601</v>
      </c>
      <c r="CF372" t="n">
        <v>433</v>
      </c>
      <c r="CG372" t="n">
        <v>123</v>
      </c>
      <c r="CH372" t="n">
        <v>701</v>
      </c>
      <c r="CI372" t="n">
        <v>484</v>
      </c>
      <c r="CJ372" t="n">
        <v>302</v>
      </c>
      <c r="CK372" t="n">
        <v>701</v>
      </c>
      <c r="CL372" t="n">
        <v>701</v>
      </c>
      <c r="CM372" t="n">
        <v>701</v>
      </c>
      <c r="CN372" t="n">
        <v>575</v>
      </c>
      <c r="CO372" t="n">
        <v>410</v>
      </c>
      <c r="CP372" t="n">
        <v>601</v>
      </c>
      <c r="CQ372" t="n">
        <v>404</v>
      </c>
      <c r="CR372" t="n">
        <v>104</v>
      </c>
      <c r="CS372" t="n">
        <v>701</v>
      </c>
      <c r="CT372" t="n">
        <v>471</v>
      </c>
      <c r="CU372" t="n">
        <v>320</v>
      </c>
      <c r="CV372" t="n">
        <v>701</v>
      </c>
      <c r="CW372" t="n">
        <v>701</v>
      </c>
      <c r="CX372" t="n">
        <v>701</v>
      </c>
      <c r="CY372" t="inlineStr"/>
      <c r="CZ372" t="inlineStr"/>
      <c r="DA372" t="inlineStr"/>
      <c r="DB372" t="n">
        <v>53.25</v>
      </c>
      <c r="DC372" t="n">
        <v>1.6</v>
      </c>
      <c r="DD372" t="inlineStr"/>
      <c r="DE372" t="inlineStr">
        <is>
          <t>QS (score, not ratio)</t>
        </is>
      </c>
      <c r="DF372" t="inlineStr"/>
      <c r="DG372" t="inlineStr">
        <is>
          <t>QS (score, not %)</t>
        </is>
      </c>
      <c r="DH372" t="n">
        <v>12.45</v>
      </c>
      <c r="DI372" t="inlineStr"/>
    </row>
    <row r="373">
      <c r="A373" t="inlineStr">
        <is>
          <t>humboldt state university</t>
        </is>
      </c>
      <c r="B373" t="inlineStr">
        <is>
          <t>1401+</t>
        </is>
      </c>
      <c r="C373" t="inlineStr">
        <is>
          <t>1401+</t>
        </is>
      </c>
      <c r="D373" t="inlineStr">
        <is>
          <t>United States</t>
        </is>
      </c>
      <c r="E373" t="inlineStr">
        <is>
          <t>Americas</t>
        </is>
      </c>
      <c r="F373" t="inlineStr">
        <is>
          <t>M</t>
        </is>
      </c>
      <c r="G373" t="inlineStr">
        <is>
          <t>CO</t>
        </is>
      </c>
      <c r="H373" t="inlineStr">
        <is>
          <t>HI</t>
        </is>
      </c>
      <c r="I373" t="inlineStr">
        <is>
          <t>A</t>
        </is>
      </c>
      <c r="J373" t="n">
        <v>3</v>
      </c>
      <c r="K373" t="inlineStr">
        <is>
          <t>601+</t>
        </is>
      </c>
      <c r="L373" t="n">
        <v>2.5</v>
      </c>
      <c r="M373" t="inlineStr">
        <is>
          <t>601+</t>
        </is>
      </c>
      <c r="N373" t="n">
        <v>9.699999999999999</v>
      </c>
      <c r="O373" t="inlineStr">
        <is>
          <t>701+</t>
        </is>
      </c>
      <c r="P373" t="n">
        <v>3.7</v>
      </c>
      <c r="Q373" t="inlineStr">
        <is>
          <t>701+</t>
        </is>
      </c>
      <c r="R373" t="n">
        <v>2.9</v>
      </c>
      <c r="S373" t="inlineStr">
        <is>
          <t>701+</t>
        </is>
      </c>
      <c r="T373" t="n">
        <v>1.2</v>
      </c>
      <c r="U373" t="inlineStr">
        <is>
          <t>701+</t>
        </is>
      </c>
      <c r="V373" t="n">
        <v>9.9</v>
      </c>
      <c r="W373" t="inlineStr">
        <is>
          <t>701+</t>
        </is>
      </c>
      <c r="X373" t="n">
        <v>3.1</v>
      </c>
      <c r="Y373" t="inlineStr">
        <is>
          <t>701+</t>
        </is>
      </c>
      <c r="Z373" t="n">
        <v>1</v>
      </c>
      <c r="AA373" t="inlineStr">
        <is>
          <t>701+</t>
        </is>
      </c>
      <c r="AB373" t="inlineStr"/>
      <c r="AC373" t="inlineStr">
        <is>
          <t>1401+</t>
        </is>
      </c>
      <c r="AD373" t="inlineStr">
        <is>
          <t>1201-1400</t>
        </is>
      </c>
      <c r="AE373" t="inlineStr">
        <is>
          <t>US</t>
        </is>
      </c>
      <c r="AF373" t="inlineStr">
        <is>
          <t>United States</t>
        </is>
      </c>
      <c r="AG373" t="inlineStr">
        <is>
          <t>M</t>
        </is>
      </c>
      <c r="AH373" t="inlineStr">
        <is>
          <t>CO</t>
        </is>
      </c>
      <c r="AI373" t="inlineStr">
        <is>
          <t>HI</t>
        </is>
      </c>
      <c r="AJ373" t="n">
        <v>3</v>
      </c>
      <c r="AK373" t="inlineStr">
        <is>
          <t>A</t>
        </is>
      </c>
      <c r="AL373" t="n">
        <v>3.8</v>
      </c>
      <c r="AM373" t="inlineStr">
        <is>
          <t>601+</t>
        </is>
      </c>
      <c r="AN373" t="n">
        <v>2.2</v>
      </c>
      <c r="AO373" t="inlineStr">
        <is>
          <t>601+</t>
        </is>
      </c>
      <c r="AP373" t="n">
        <v>8.9</v>
      </c>
      <c r="AQ373" t="inlineStr">
        <is>
          <t>701+</t>
        </is>
      </c>
      <c r="AR373" t="n">
        <v>4.6</v>
      </c>
      <c r="AS373" t="inlineStr">
        <is>
          <t>701+</t>
        </is>
      </c>
      <c r="AT373" t="n">
        <v>2.3</v>
      </c>
      <c r="AU373" t="inlineStr">
        <is>
          <t>701+</t>
        </is>
      </c>
      <c r="AV373" t="n">
        <v>1.6</v>
      </c>
      <c r="AW373" t="inlineStr">
        <is>
          <t>701+</t>
        </is>
      </c>
      <c r="AX373" t="n">
        <v>1</v>
      </c>
      <c r="AY373" t="inlineStr">
        <is>
          <t>701+</t>
        </is>
      </c>
      <c r="AZ373" t="n">
        <v>7.9</v>
      </c>
      <c r="BA373" t="inlineStr">
        <is>
          <t>701+</t>
        </is>
      </c>
      <c r="BB373" t="inlineStr"/>
      <c r="BC373" t="inlineStr"/>
      <c r="BD373" t="inlineStr">
        <is>
          <t>-</t>
        </is>
      </c>
      <c r="BE373" t="inlineStr"/>
      <c r="BF373" t="inlineStr">
        <is>
          <t>Not Reported</t>
        </is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>
        <is>
          <t>QS</t>
        </is>
      </c>
      <c r="CC373" t="n">
        <v>1401</v>
      </c>
      <c r="CD373" t="n">
        <v>1401</v>
      </c>
      <c r="CE373" t="n">
        <v>601</v>
      </c>
      <c r="CF373" t="n">
        <v>601</v>
      </c>
      <c r="CG373" t="n">
        <v>701</v>
      </c>
      <c r="CH373" t="n">
        <v>701</v>
      </c>
      <c r="CI373" t="n">
        <v>701</v>
      </c>
      <c r="CJ373" t="n">
        <v>701</v>
      </c>
      <c r="CK373" t="n">
        <v>701</v>
      </c>
      <c r="CL373" t="n">
        <v>701</v>
      </c>
      <c r="CM373" t="n">
        <v>701</v>
      </c>
      <c r="CN373" t="n">
        <v>1401</v>
      </c>
      <c r="CO373" t="n">
        <v>1300.5</v>
      </c>
      <c r="CP373" t="n">
        <v>601</v>
      </c>
      <c r="CQ373" t="n">
        <v>601</v>
      </c>
      <c r="CR373" t="n">
        <v>701</v>
      </c>
      <c r="CS373" t="n">
        <v>701</v>
      </c>
      <c r="CT373" t="n">
        <v>701</v>
      </c>
      <c r="CU373" t="n">
        <v>701</v>
      </c>
      <c r="CV373" t="n">
        <v>701</v>
      </c>
      <c r="CW373" t="n">
        <v>701</v>
      </c>
      <c r="CX373" t="inlineStr"/>
      <c r="CY373" t="inlineStr"/>
      <c r="CZ373" t="inlineStr"/>
      <c r="DA373" t="inlineStr"/>
      <c r="DB373" t="n">
        <v>0</v>
      </c>
      <c r="DC373" t="n">
        <v>3.7</v>
      </c>
      <c r="DD373" t="inlineStr"/>
      <c r="DE373" t="inlineStr">
        <is>
          <t>QS (score, not ratio)</t>
        </is>
      </c>
      <c r="DF373" t="inlineStr"/>
      <c r="DG373" t="inlineStr">
        <is>
          <t>QS (score, not %)</t>
        </is>
      </c>
      <c r="DH373" t="n">
        <v>3.4</v>
      </c>
      <c r="DI373" t="inlineStr"/>
    </row>
    <row r="374">
      <c r="A374" t="inlineStr">
        <is>
          <t>humboldt university of berlin</t>
        </is>
      </c>
      <c r="B374" t="inlineStr"/>
      <c r="C374" t="inlineStr"/>
      <c r="D374" t="inlineStr">
        <is>
          <t>Not Reported</t>
        </is>
      </c>
      <c r="E374" t="inlineStr">
        <is>
          <t>Not Reported</t>
        </is>
      </c>
      <c r="F374" t="inlineStr">
        <is>
          <t>Not Reported</t>
        </is>
      </c>
      <c r="G374" t="inlineStr">
        <is>
          <t>Not Reported</t>
        </is>
      </c>
      <c r="H374" t="inlineStr"/>
      <c r="I374" t="inlineStr">
        <is>
          <t>Not Reported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Not Reported</t>
        </is>
      </c>
      <c r="AF374" t="inlineStr">
        <is>
          <t>Not Reported</t>
        </is>
      </c>
      <c r="AG374" t="inlineStr">
        <is>
          <t>Not Reported</t>
        </is>
      </c>
      <c r="AH374" t="inlineStr">
        <is>
          <t>Not Reported</t>
        </is>
      </c>
      <c r="AI374" t="inlineStr"/>
      <c r="AJ374" t="inlineStr"/>
      <c r="AK374" t="inlineStr">
        <is>
          <t>Not Reported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>
        <is>
          <t>49</t>
        </is>
      </c>
      <c r="BF374" t="inlineStr">
        <is>
          <t>Germany</t>
        </is>
      </c>
      <c r="BG374" t="n">
        <v>63.7</v>
      </c>
      <c r="BH374" t="inlineStr">
        <is>
          <t>62.6</t>
        </is>
      </c>
      <c r="BI374" t="n">
        <v>77</v>
      </c>
      <c r="BJ374" t="n">
        <v>73.59999999999999</v>
      </c>
      <c r="BK374" t="inlineStr">
        <is>
          <t>36.1</t>
        </is>
      </c>
      <c r="BL374" t="inlineStr">
        <is>
          <t>69.9</t>
        </is>
      </c>
      <c r="BM374" t="inlineStr">
        <is>
          <t>29,987</t>
        </is>
      </c>
      <c r="BN374" t="n">
        <v>52.5</v>
      </c>
      <c r="BO374" t="inlineStr">
        <is>
          <t>16%</t>
        </is>
      </c>
      <c r="BP374" t="inlineStr"/>
      <c r="BQ374" t="n">
        <v>2016</v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>
        <is>
          <t>Times</t>
        </is>
      </c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n">
        <v>49</v>
      </c>
      <c r="CZ374" t="inlineStr"/>
      <c r="DA374" t="inlineStr"/>
      <c r="DB374" t="n">
        <v>93.13795568263045</v>
      </c>
      <c r="DC374" t="n">
        <v>75.19326612376615</v>
      </c>
      <c r="DD374" t="n">
        <v>52.5</v>
      </c>
      <c r="DE374" t="inlineStr">
        <is>
          <t>Times (raw ratio)</t>
        </is>
      </c>
      <c r="DF374" t="n">
        <v>16</v>
      </c>
      <c r="DG374" t="inlineStr">
        <is>
          <t>Times (raw %)</t>
        </is>
      </c>
      <c r="DH374" t="inlineStr"/>
      <c r="DI374" t="n">
        <v>77.10718002081165</v>
      </c>
    </row>
    <row r="375">
      <c r="A375" t="inlineStr">
        <is>
          <t>humboldt-universität zu berlin</t>
        </is>
      </c>
      <c r="B375" t="inlineStr">
        <is>
          <t>126</t>
        </is>
      </c>
      <c r="C375" t="inlineStr">
        <is>
          <t>120</t>
        </is>
      </c>
      <c r="D375" t="inlineStr">
        <is>
          <t>Germany</t>
        </is>
      </c>
      <c r="E375" t="inlineStr">
        <is>
          <t>Europe</t>
        </is>
      </c>
      <c r="F375" t="inlineStr">
        <is>
          <t>XL</t>
        </is>
      </c>
      <c r="G375" t="inlineStr">
        <is>
          <t>FC</t>
        </is>
      </c>
      <c r="H375" t="inlineStr">
        <is>
          <t>VH</t>
        </is>
      </c>
      <c r="I375" t="inlineStr">
        <is>
          <t>A</t>
        </is>
      </c>
      <c r="J375" t="n">
        <v>89.2</v>
      </c>
      <c r="K375" t="inlineStr">
        <is>
          <t>46</t>
        </is>
      </c>
      <c r="L375" t="n">
        <v>69.90000000000001</v>
      </c>
      <c r="M375" t="inlineStr">
        <is>
          <t>102</t>
        </is>
      </c>
      <c r="N375" t="n">
        <v>7.4</v>
      </c>
      <c r="O375" t="inlineStr">
        <is>
          <t>701+</t>
        </is>
      </c>
      <c r="P375" t="n">
        <v>27</v>
      </c>
      <c r="Q375" t="inlineStr">
        <is>
          <t>476</t>
        </is>
      </c>
      <c r="R375" t="n">
        <v>69.09999999999999</v>
      </c>
      <c r="S375" t="inlineStr">
        <is>
          <t>288</t>
        </is>
      </c>
      <c r="T375" t="n">
        <v>35.1</v>
      </c>
      <c r="U375" t="inlineStr">
        <is>
          <t>391</t>
        </is>
      </c>
      <c r="V375" t="n">
        <v>93.09999999999999</v>
      </c>
      <c r="W375" t="inlineStr">
        <is>
          <t>114</t>
        </is>
      </c>
      <c r="X375" t="n">
        <v>19</v>
      </c>
      <c r="Y375" t="inlineStr">
        <is>
          <t>580</t>
        </is>
      </c>
      <c r="Z375" t="n">
        <v>19.9</v>
      </c>
      <c r="AA375" t="inlineStr">
        <is>
          <t>535=</t>
        </is>
      </c>
      <c r="AB375" t="n">
        <v>55</v>
      </c>
      <c r="AC375" t="inlineStr"/>
      <c r="AD375" t="inlineStr"/>
      <c r="AE375" t="inlineStr">
        <is>
          <t>Not Reported</t>
        </is>
      </c>
      <c r="AF375" t="inlineStr">
        <is>
          <t>Not Reported</t>
        </is>
      </c>
      <c r="AG375" t="inlineStr">
        <is>
          <t>Not Reported</t>
        </is>
      </c>
      <c r="AH375" t="inlineStr">
        <is>
          <t>Not Reported</t>
        </is>
      </c>
      <c r="AI375" t="inlineStr"/>
      <c r="AJ375" t="inlineStr"/>
      <c r="AK375" t="inlineStr">
        <is>
          <t>Not Reported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>
        <is>
          <t>Not Reported</t>
        </is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>
        <is>
          <t>QS</t>
        </is>
      </c>
      <c r="CC375" t="n">
        <v>126</v>
      </c>
      <c r="CD375" t="n">
        <v>120</v>
      </c>
      <c r="CE375" t="n">
        <v>46</v>
      </c>
      <c r="CF375" t="n">
        <v>102</v>
      </c>
      <c r="CG375" t="n">
        <v>701</v>
      </c>
      <c r="CH375" t="n">
        <v>476</v>
      </c>
      <c r="CI375" t="n">
        <v>288</v>
      </c>
      <c r="CJ375" t="n">
        <v>391</v>
      </c>
      <c r="CK375" t="n">
        <v>114</v>
      </c>
      <c r="CL375" t="n">
        <v>580</v>
      </c>
      <c r="CM375" t="n">
        <v>535</v>
      </c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n">
        <v>91.07142857142857</v>
      </c>
      <c r="DC375" t="n">
        <v>27</v>
      </c>
      <c r="DD375" t="inlineStr"/>
      <c r="DE375" t="inlineStr">
        <is>
          <t>QS (score, not ratio)</t>
        </is>
      </c>
      <c r="DF375" t="inlineStr"/>
      <c r="DG375" t="inlineStr">
        <is>
          <t>QS (score, not %)</t>
        </is>
      </c>
      <c r="DH375" t="n">
        <v>89.2</v>
      </c>
      <c r="DI375" t="inlineStr"/>
    </row>
    <row r="376">
      <c r="A376" t="inlineStr">
        <is>
          <t>hunan university</t>
        </is>
      </c>
      <c r="B376" t="inlineStr">
        <is>
          <t>448</t>
        </is>
      </c>
      <c r="C376" t="inlineStr">
        <is>
          <t>494</t>
        </is>
      </c>
      <c r="D376" t="inlineStr">
        <is>
          <t>China (Mainland)</t>
        </is>
      </c>
      <c r="E376" t="inlineStr">
        <is>
          <t>Asia</t>
        </is>
      </c>
      <c r="F376" t="inlineStr">
        <is>
          <t>XL</t>
        </is>
      </c>
      <c r="G376" t="inlineStr">
        <is>
          <t>CO</t>
        </is>
      </c>
      <c r="H376" t="inlineStr">
        <is>
          <t>VH</t>
        </is>
      </c>
      <c r="I376" t="inlineStr">
        <is>
          <t>A</t>
        </is>
      </c>
      <c r="J376" t="n">
        <v>7.9</v>
      </c>
      <c r="K376" t="inlineStr">
        <is>
          <t>601+</t>
        </is>
      </c>
      <c r="L376" t="n">
        <v>10.3</v>
      </c>
      <c r="M376" t="inlineStr">
        <is>
          <t>601+</t>
        </is>
      </c>
      <c r="N376" t="n">
        <v>15.2</v>
      </c>
      <c r="O376" t="inlineStr">
        <is>
          <t>701+</t>
        </is>
      </c>
      <c r="P376" t="n">
        <v>90.59999999999999</v>
      </c>
      <c r="Q376" t="inlineStr">
        <is>
          <t>74</t>
        </is>
      </c>
      <c r="R376" t="n">
        <v>4.6</v>
      </c>
      <c r="S376" t="inlineStr">
        <is>
          <t>701+</t>
        </is>
      </c>
      <c r="T376" t="n">
        <v>1.8</v>
      </c>
      <c r="U376" t="inlineStr">
        <is>
          <t>701+</t>
        </is>
      </c>
      <c r="V376" t="n">
        <v>46.5</v>
      </c>
      <c r="W376" t="inlineStr">
        <is>
          <t>701+</t>
        </is>
      </c>
      <c r="X376" t="n">
        <v>23.1</v>
      </c>
      <c r="Y376" t="inlineStr">
        <is>
          <t>495</t>
        </is>
      </c>
      <c r="Z376" t="n">
        <v>2.7</v>
      </c>
      <c r="AA376" t="inlineStr">
        <is>
          <t>701+</t>
        </is>
      </c>
      <c r="AB376" t="n">
        <v>26.6</v>
      </c>
      <c r="AC376">
        <f>494</f>
        <v/>
      </c>
      <c r="AD376" t="inlineStr">
        <is>
          <t>591-600</t>
        </is>
      </c>
      <c r="AE376" t="inlineStr">
        <is>
          <t>CN</t>
        </is>
      </c>
      <c r="AF376" t="inlineStr">
        <is>
          <t>China (Mainland)</t>
        </is>
      </c>
      <c r="AG376" t="inlineStr">
        <is>
          <t>XL</t>
        </is>
      </c>
      <c r="AH376" t="inlineStr">
        <is>
          <t>CO</t>
        </is>
      </c>
      <c r="AI376" t="inlineStr">
        <is>
          <t>VH</t>
        </is>
      </c>
      <c r="AJ376" t="n">
        <v>4</v>
      </c>
      <c r="AK376" t="inlineStr">
        <is>
          <t>A</t>
        </is>
      </c>
      <c r="AL376" t="n">
        <v>8.6</v>
      </c>
      <c r="AM376" t="inlineStr">
        <is>
          <t>601+</t>
        </is>
      </c>
      <c r="AN376" t="n">
        <v>8.4</v>
      </c>
      <c r="AO376" t="inlineStr">
        <is>
          <t>601+</t>
        </is>
      </c>
      <c r="AP376" t="n">
        <v>13.8</v>
      </c>
      <c r="AQ376" t="inlineStr">
        <is>
          <t>701+</t>
        </is>
      </c>
      <c r="AR376" t="n">
        <v>82</v>
      </c>
      <c r="AS376" t="inlineStr">
        <is>
          <t>104</t>
        </is>
      </c>
      <c r="AT376" t="n">
        <v>4.9</v>
      </c>
      <c r="AU376" t="inlineStr">
        <is>
          <t>701+</t>
        </is>
      </c>
      <c r="AV376" t="n">
        <v>1.9</v>
      </c>
      <c r="AW376" t="inlineStr">
        <is>
          <t>701+</t>
        </is>
      </c>
      <c r="AX376" t="n">
        <v>3.8</v>
      </c>
      <c r="AY376" t="inlineStr">
        <is>
          <t>701+</t>
        </is>
      </c>
      <c r="AZ376" t="n">
        <v>18.7</v>
      </c>
      <c r="BA376" t="inlineStr">
        <is>
          <t>447</t>
        </is>
      </c>
      <c r="BB376" t="n">
        <v>7</v>
      </c>
      <c r="BC376" t="inlineStr">
        <is>
          <t>701+</t>
        </is>
      </c>
      <c r="BD376" t="inlineStr">
        <is>
          <t>23.4</t>
        </is>
      </c>
      <c r="BE376" t="inlineStr">
        <is>
          <t>601-800</t>
        </is>
      </c>
      <c r="BF376" t="inlineStr">
        <is>
          <t>China</t>
        </is>
      </c>
      <c r="BG376" t="n">
        <v>18.3</v>
      </c>
      <c r="BH376" t="inlineStr">
        <is>
          <t>14.8</t>
        </is>
      </c>
      <c r="BI376" t="n">
        <v>15</v>
      </c>
      <c r="BJ376" t="n">
        <v>21.2</v>
      </c>
      <c r="BK376" t="inlineStr">
        <is>
          <t>46.7</t>
        </is>
      </c>
      <c r="BL376" t="inlineStr">
        <is>
          <t>-</t>
        </is>
      </c>
      <c r="BM376" t="inlineStr">
        <is>
          <t>42,756</t>
        </is>
      </c>
      <c r="BN376" t="n">
        <v>24.7</v>
      </c>
      <c r="BO376" t="inlineStr">
        <is>
          <t>2%</t>
        </is>
      </c>
      <c r="BP376" t="inlineStr">
        <is>
          <t>43 : 57</t>
        </is>
      </c>
      <c r="BQ376" t="n">
        <v>2016</v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>
        <is>
          <t>QS+Times</t>
        </is>
      </c>
      <c r="CC376" t="n">
        <v>448</v>
      </c>
      <c r="CD376" t="n">
        <v>494</v>
      </c>
      <c r="CE376" t="n">
        <v>601</v>
      </c>
      <c r="CF376" t="n">
        <v>601</v>
      </c>
      <c r="CG376" t="n">
        <v>701</v>
      </c>
      <c r="CH376" t="n">
        <v>74</v>
      </c>
      <c r="CI376" t="n">
        <v>701</v>
      </c>
      <c r="CJ376" t="n">
        <v>701</v>
      </c>
      <c r="CK376" t="n">
        <v>701</v>
      </c>
      <c r="CL376" t="n">
        <v>495</v>
      </c>
      <c r="CM376" t="n">
        <v>701</v>
      </c>
      <c r="CN376" t="n">
        <v>494</v>
      </c>
      <c r="CO376" t="n">
        <v>595.5</v>
      </c>
      <c r="CP376" t="n">
        <v>601</v>
      </c>
      <c r="CQ376" t="n">
        <v>601</v>
      </c>
      <c r="CR376" t="n">
        <v>701</v>
      </c>
      <c r="CS376" t="n">
        <v>104</v>
      </c>
      <c r="CT376" t="n">
        <v>701</v>
      </c>
      <c r="CU376" t="n">
        <v>701</v>
      </c>
      <c r="CV376" t="n">
        <v>701</v>
      </c>
      <c r="CW376" t="n">
        <v>447</v>
      </c>
      <c r="CX376" t="n">
        <v>701</v>
      </c>
      <c r="CY376" t="n">
        <v>700.5</v>
      </c>
      <c r="CZ376" t="inlineStr"/>
      <c r="DA376" t="inlineStr"/>
      <c r="DB376" t="n">
        <v>34.03571428571428</v>
      </c>
      <c r="DC376" t="n">
        <v>41.14465532277023</v>
      </c>
      <c r="DD376" t="n">
        <v>24.7</v>
      </c>
      <c r="DE376" t="inlineStr">
        <is>
          <t>Times (raw ratio)</t>
        </is>
      </c>
      <c r="DF376" t="n">
        <v>2</v>
      </c>
      <c r="DG376" t="inlineStr">
        <is>
          <t>Times (raw %)</t>
        </is>
      </c>
      <c r="DH376" t="n">
        <v>8.25</v>
      </c>
      <c r="DI376" t="n">
        <v>12.59105098855359</v>
      </c>
    </row>
    <row r="377">
      <c r="A377" t="inlineStr">
        <is>
          <t>hungarian university of agriculture and life sciences</t>
        </is>
      </c>
      <c r="B377" t="inlineStr">
        <is>
          <t>1001-1200</t>
        </is>
      </c>
      <c r="C377" t="inlineStr">
        <is>
          <t>1001-1200</t>
        </is>
      </c>
      <c r="D377" t="inlineStr">
        <is>
          <t>Hungary</t>
        </is>
      </c>
      <c r="E377" t="inlineStr">
        <is>
          <t>Europe</t>
        </is>
      </c>
      <c r="F377" t="inlineStr">
        <is>
          <t>M</t>
        </is>
      </c>
      <c r="G377" t="inlineStr">
        <is>
          <t>FO</t>
        </is>
      </c>
      <c r="H377" t="inlineStr">
        <is>
          <t>VH</t>
        </is>
      </c>
      <c r="I377" t="inlineStr">
        <is>
          <t>B</t>
        </is>
      </c>
      <c r="J377" t="n">
        <v>6</v>
      </c>
      <c r="K377" t="inlineStr">
        <is>
          <t>601+</t>
        </is>
      </c>
      <c r="L377" t="n">
        <v>4.9</v>
      </c>
      <c r="M377" t="inlineStr">
        <is>
          <t>601+</t>
        </is>
      </c>
      <c r="N377" t="n">
        <v>30.4</v>
      </c>
      <c r="O377" t="inlineStr">
        <is>
          <t>514</t>
        </is>
      </c>
      <c r="P377" t="n">
        <v>3.2</v>
      </c>
      <c r="Q377" t="inlineStr">
        <is>
          <t>701+</t>
        </is>
      </c>
      <c r="R377" t="n">
        <v>2.2</v>
      </c>
      <c r="S377" t="inlineStr">
        <is>
          <t>701+</t>
        </is>
      </c>
      <c r="T377" t="n">
        <v>29.2</v>
      </c>
      <c r="U377" t="inlineStr">
        <is>
          <t>437</t>
        </is>
      </c>
      <c r="V377" t="n">
        <v>53.5</v>
      </c>
      <c r="W377" t="inlineStr">
        <is>
          <t>701+</t>
        </is>
      </c>
      <c r="X377" t="n">
        <v>3.6</v>
      </c>
      <c r="Y377" t="inlineStr">
        <is>
          <t>701+</t>
        </is>
      </c>
      <c r="Z377" t="n">
        <v>1.3</v>
      </c>
      <c r="AA377" t="inlineStr">
        <is>
          <t>701+</t>
        </is>
      </c>
      <c r="AB377" t="inlineStr"/>
      <c r="AC377" t="inlineStr">
        <is>
          <t>1001-1200</t>
        </is>
      </c>
      <c r="AD377" t="inlineStr">
        <is>
          <t>801-1000</t>
        </is>
      </c>
      <c r="AE377" t="inlineStr">
        <is>
          <t>HU</t>
        </is>
      </c>
      <c r="AF377" t="inlineStr">
        <is>
          <t>Hungary</t>
        </is>
      </c>
      <c r="AG377" t="inlineStr">
        <is>
          <t>M</t>
        </is>
      </c>
      <c r="AH377" t="inlineStr">
        <is>
          <t>FO</t>
        </is>
      </c>
      <c r="AI377" t="inlineStr">
        <is>
          <t>VH</t>
        </is>
      </c>
      <c r="AJ377" t="n">
        <v>5</v>
      </c>
      <c r="AK377" t="inlineStr">
        <is>
          <t>B</t>
        </is>
      </c>
      <c r="AL377" t="n">
        <v>5.6</v>
      </c>
      <c r="AM377" t="inlineStr">
        <is>
          <t>601+</t>
        </is>
      </c>
      <c r="AN377" t="n">
        <v>4</v>
      </c>
      <c r="AO377" t="inlineStr">
        <is>
          <t>601+</t>
        </is>
      </c>
      <c r="AP377" t="n">
        <v>34.1</v>
      </c>
      <c r="AQ377" t="inlineStr">
        <is>
          <t>469</t>
        </is>
      </c>
      <c r="AR377" t="n">
        <v>2.9</v>
      </c>
      <c r="AS377" t="inlineStr">
        <is>
          <t>701+</t>
        </is>
      </c>
      <c r="AT377" t="n">
        <v>1.9</v>
      </c>
      <c r="AU377" t="inlineStr">
        <is>
          <t>701+</t>
        </is>
      </c>
      <c r="AV377" t="n">
        <v>29.1</v>
      </c>
      <c r="AW377" t="inlineStr">
        <is>
          <t>429</t>
        </is>
      </c>
      <c r="AX377" t="n">
        <v>8.5</v>
      </c>
      <c r="AY377" t="inlineStr">
        <is>
          <t>701+</t>
        </is>
      </c>
      <c r="AZ377" t="n">
        <v>5.5</v>
      </c>
      <c r="BA377" t="inlineStr">
        <is>
          <t>701+</t>
        </is>
      </c>
      <c r="BB377" t="n">
        <v>1.4</v>
      </c>
      <c r="BC377" t="inlineStr">
        <is>
          <t>701+</t>
        </is>
      </c>
      <c r="BD377" t="inlineStr">
        <is>
          <t>-</t>
        </is>
      </c>
      <c r="BE377" t="inlineStr"/>
      <c r="BF377" t="inlineStr">
        <is>
          <t>Not Reported</t>
        </is>
      </c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>
        <is>
          <t>QS</t>
        </is>
      </c>
      <c r="CC377" t="n">
        <v>1100.5</v>
      </c>
      <c r="CD377" t="n">
        <v>1100.5</v>
      </c>
      <c r="CE377" t="n">
        <v>601</v>
      </c>
      <c r="CF377" t="n">
        <v>601</v>
      </c>
      <c r="CG377" t="n">
        <v>514</v>
      </c>
      <c r="CH377" t="n">
        <v>701</v>
      </c>
      <c r="CI377" t="n">
        <v>701</v>
      </c>
      <c r="CJ377" t="n">
        <v>437</v>
      </c>
      <c r="CK377" t="n">
        <v>701</v>
      </c>
      <c r="CL377" t="n">
        <v>701</v>
      </c>
      <c r="CM377" t="n">
        <v>701</v>
      </c>
      <c r="CN377" t="n">
        <v>1100.5</v>
      </c>
      <c r="CO377" t="n">
        <v>900.5</v>
      </c>
      <c r="CP377" t="n">
        <v>601</v>
      </c>
      <c r="CQ377" t="n">
        <v>601</v>
      </c>
      <c r="CR377" t="n">
        <v>469</v>
      </c>
      <c r="CS377" t="n">
        <v>701</v>
      </c>
      <c r="CT377" t="n">
        <v>701</v>
      </c>
      <c r="CU377" t="n">
        <v>429</v>
      </c>
      <c r="CV377" t="n">
        <v>701</v>
      </c>
      <c r="CW377" t="n">
        <v>701</v>
      </c>
      <c r="CX377" t="n">
        <v>701</v>
      </c>
      <c r="CY377" t="inlineStr"/>
      <c r="CZ377" t="inlineStr"/>
      <c r="DA377" t="inlineStr"/>
      <c r="DB377" t="n">
        <v>21.46428571428571</v>
      </c>
      <c r="DC377" t="n">
        <v>3.2</v>
      </c>
      <c r="DD377" t="inlineStr"/>
      <c r="DE377" t="inlineStr">
        <is>
          <t>QS (score, not ratio)</t>
        </is>
      </c>
      <c r="DF377" t="inlineStr"/>
      <c r="DG377" t="inlineStr">
        <is>
          <t>QS (score, not %)</t>
        </is>
      </c>
      <c r="DH377" t="n">
        <v>5.8</v>
      </c>
      <c r="DI377" t="inlineStr"/>
    </row>
    <row r="378">
      <c r="A378" t="inlineStr">
        <is>
          <t>i-shou university</t>
        </is>
      </c>
      <c r="B378" t="inlineStr"/>
      <c r="C378" t="inlineStr"/>
      <c r="D378" t="inlineStr">
        <is>
          <t>Not Reported</t>
        </is>
      </c>
      <c r="E378" t="inlineStr">
        <is>
          <t>Not Reported</t>
        </is>
      </c>
      <c r="F378" t="inlineStr">
        <is>
          <t>Not Reported</t>
        </is>
      </c>
      <c r="G378" t="inlineStr">
        <is>
          <t>Not Reported</t>
        </is>
      </c>
      <c r="H378" t="inlineStr"/>
      <c r="I378" t="inlineStr">
        <is>
          <t>Not Reported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Not Reported</t>
        </is>
      </c>
      <c r="AF378" t="inlineStr">
        <is>
          <t>Not Reported</t>
        </is>
      </c>
      <c r="AG378" t="inlineStr">
        <is>
          <t>Not Reported</t>
        </is>
      </c>
      <c r="AH378" t="inlineStr">
        <is>
          <t>Not Reported</t>
        </is>
      </c>
      <c r="AI378" t="inlineStr"/>
      <c r="AJ378" t="inlineStr"/>
      <c r="AK378" t="inlineStr">
        <is>
          <t>Not Reported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>
        <is>
          <t>601-800</t>
        </is>
      </c>
      <c r="BF378" t="inlineStr">
        <is>
          <t>Taiwan</t>
        </is>
      </c>
      <c r="BG378" t="n">
        <v>12.8</v>
      </c>
      <c r="BH378" t="inlineStr">
        <is>
          <t>24.8</t>
        </is>
      </c>
      <c r="BI378" t="n">
        <v>11.5</v>
      </c>
      <c r="BJ378" t="n">
        <v>13.3</v>
      </c>
      <c r="BK378" t="inlineStr">
        <is>
          <t>41.0</t>
        </is>
      </c>
      <c r="BL378" t="inlineStr">
        <is>
          <t>-</t>
        </is>
      </c>
      <c r="BM378" t="inlineStr">
        <is>
          <t>16,263</t>
        </is>
      </c>
      <c r="BN378" t="n">
        <v>29.9</v>
      </c>
      <c r="BO378" t="inlineStr">
        <is>
          <t>10%</t>
        </is>
      </c>
      <c r="BP378" t="inlineStr">
        <is>
          <t>45 : 55</t>
        </is>
      </c>
      <c r="BQ378" t="n">
        <v>2016</v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>
        <is>
          <t>Times</t>
        </is>
      </c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n">
        <v>700.5</v>
      </c>
      <c r="CZ378" t="inlineStr"/>
      <c r="DA378" t="inlineStr"/>
      <c r="DB378" t="n">
        <v>0</v>
      </c>
      <c r="DC378" t="n">
        <v>10.59798750458151</v>
      </c>
      <c r="DD378" t="n">
        <v>29.9</v>
      </c>
      <c r="DE378" t="inlineStr">
        <is>
          <t>Times (raw ratio)</t>
        </is>
      </c>
      <c r="DF378" t="n">
        <v>10</v>
      </c>
      <c r="DG378" t="inlineStr">
        <is>
          <t>Times (raw %)</t>
        </is>
      </c>
      <c r="DH378" t="inlineStr"/>
      <c r="DI378" t="n">
        <v>8.949011446409989</v>
      </c>
    </row>
    <row r="379">
      <c r="A379" t="inlineStr">
        <is>
          <t>icahn school of medicine at mount sinai</t>
        </is>
      </c>
      <c r="B379" t="inlineStr"/>
      <c r="C379" t="inlineStr"/>
      <c r="D379" t="inlineStr">
        <is>
          <t>Not Reported</t>
        </is>
      </c>
      <c r="E379" t="inlineStr">
        <is>
          <t>Not Reported</t>
        </is>
      </c>
      <c r="F379" t="inlineStr">
        <is>
          <t>Not Reported</t>
        </is>
      </c>
      <c r="G379" t="inlineStr">
        <is>
          <t>Not Reported</t>
        </is>
      </c>
      <c r="H379" t="inlineStr"/>
      <c r="I379" t="inlineStr">
        <is>
          <t>Not Reported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Not Reported</t>
        </is>
      </c>
      <c r="AF379" t="inlineStr">
        <is>
          <t>Not Reported</t>
        </is>
      </c>
      <c r="AG379" t="inlineStr">
        <is>
          <t>Not Reported</t>
        </is>
      </c>
      <c r="AH379" t="inlineStr">
        <is>
          <t>Not Reported</t>
        </is>
      </c>
      <c r="AI379" t="inlineStr"/>
      <c r="AJ379" t="inlineStr"/>
      <c r="AK379" t="inlineStr">
        <is>
          <t>Not Reported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>
        <is>
          <t>Not Reported</t>
        </is>
      </c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>
        <is>
          <t>101-150</t>
        </is>
      </c>
      <c r="BS379" t="inlineStr">
        <is>
          <t>52-65</t>
        </is>
      </c>
      <c r="BT379" t="inlineStr"/>
      <c r="BU379" t="n">
        <v>0</v>
      </c>
      <c r="BV379" t="n">
        <v>0</v>
      </c>
      <c r="BW379" t="n">
        <v>26.8</v>
      </c>
      <c r="BX379" t="n">
        <v>25</v>
      </c>
      <c r="BY379" t="n">
        <v>36.6</v>
      </c>
      <c r="BZ379" t="n">
        <v>21.5</v>
      </c>
      <c r="CA379" t="n">
        <v>2015</v>
      </c>
      <c r="CB379" t="inlineStr">
        <is>
          <t>Shanghai</t>
        </is>
      </c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n">
        <v>125.5</v>
      </c>
      <c r="DA379" t="n">
        <v>58.5</v>
      </c>
      <c r="DB379" t="n">
        <v>72.66739846322722</v>
      </c>
      <c r="DC379" t="n">
        <v>29.20366774541532</v>
      </c>
      <c r="DD379" t="inlineStr"/>
      <c r="DE379" t="inlineStr">
        <is>
          <t>Missing</t>
        </is>
      </c>
      <c r="DF379" t="inlineStr"/>
      <c r="DG379" t="inlineStr">
        <is>
          <t>Missing</t>
        </is>
      </c>
      <c r="DH379" t="inlineStr"/>
      <c r="DI379" t="n">
        <v>14.60183387270766</v>
      </c>
    </row>
    <row r="380">
      <c r="A380" t="inlineStr">
        <is>
          <t>ie university</t>
        </is>
      </c>
      <c r="B380" t="inlineStr">
        <is>
          <t>435</t>
        </is>
      </c>
      <c r="C380" t="inlineStr">
        <is>
          <t>428</t>
        </is>
      </c>
      <c r="D380" t="inlineStr">
        <is>
          <t>Spain</t>
        </is>
      </c>
      <c r="E380" t="inlineStr">
        <is>
          <t>Europe</t>
        </is>
      </c>
      <c r="F380" t="inlineStr">
        <is>
          <t>M</t>
        </is>
      </c>
      <c r="G380" t="inlineStr">
        <is>
          <t>FO</t>
        </is>
      </c>
      <c r="H380" t="inlineStr">
        <is>
          <t>HI</t>
        </is>
      </c>
      <c r="I380" t="inlineStr">
        <is>
          <t>C</t>
        </is>
      </c>
      <c r="J380" t="n">
        <v>8.1</v>
      </c>
      <c r="K380" t="inlineStr">
        <is>
          <t>601+</t>
        </is>
      </c>
      <c r="L380" t="n">
        <v>49.3</v>
      </c>
      <c r="M380" t="inlineStr">
        <is>
          <t>182</t>
        </is>
      </c>
      <c r="N380" t="n">
        <v>46.5</v>
      </c>
      <c r="O380" t="inlineStr">
        <is>
          <t>328</t>
        </is>
      </c>
      <c r="P380" t="n">
        <v>2.2</v>
      </c>
      <c r="Q380" t="inlineStr">
        <is>
          <t>701+</t>
        </is>
      </c>
      <c r="R380" t="n">
        <v>95.2</v>
      </c>
      <c r="S380" t="inlineStr">
        <is>
          <t>145</t>
        </is>
      </c>
      <c r="T380" t="n">
        <v>100</v>
      </c>
      <c r="U380" t="inlineStr">
        <is>
          <t>4</t>
        </is>
      </c>
      <c r="V380" t="n">
        <v>3.5</v>
      </c>
      <c r="W380" t="inlineStr">
        <is>
          <t>701+</t>
        </is>
      </c>
      <c r="X380" t="n">
        <v>65.59999999999999</v>
      </c>
      <c r="Y380" t="inlineStr">
        <is>
          <t>176</t>
        </is>
      </c>
      <c r="Z380" t="n">
        <v>4.6</v>
      </c>
      <c r="AA380" t="inlineStr">
        <is>
          <t>701+</t>
        </is>
      </c>
      <c r="AB380" t="n">
        <v>27.4</v>
      </c>
      <c r="AC380" t="inlineStr">
        <is>
          <t>428</t>
        </is>
      </c>
      <c r="AD380" t="inlineStr">
        <is>
          <t>347=</t>
        </is>
      </c>
      <c r="AE380" t="inlineStr">
        <is>
          <t>ES</t>
        </is>
      </c>
      <c r="AF380" t="inlineStr">
        <is>
          <t>Spain</t>
        </is>
      </c>
      <c r="AG380" t="inlineStr">
        <is>
          <t>M</t>
        </is>
      </c>
      <c r="AH380" t="inlineStr">
        <is>
          <t>FO</t>
        </is>
      </c>
      <c r="AI380" t="inlineStr">
        <is>
          <t>HI</t>
        </is>
      </c>
      <c r="AJ380" t="n">
        <v>2</v>
      </c>
      <c r="AK380" t="inlineStr">
        <is>
          <t>C</t>
        </is>
      </c>
      <c r="AL380" t="n">
        <v>7</v>
      </c>
      <c r="AM380" t="inlineStr">
        <is>
          <t>601+</t>
        </is>
      </c>
      <c r="AN380" t="n">
        <v>40.9</v>
      </c>
      <c r="AO380" t="inlineStr">
        <is>
          <t>230</t>
        </is>
      </c>
      <c r="AP380" t="n">
        <v>56.2</v>
      </c>
      <c r="AQ380" t="inlineStr">
        <is>
          <t>262</t>
        </is>
      </c>
      <c r="AR380" t="n">
        <v>2.6</v>
      </c>
      <c r="AS380" t="inlineStr">
        <is>
          <t>701+</t>
        </is>
      </c>
      <c r="AT380" t="n">
        <v>94.59999999999999</v>
      </c>
      <c r="AU380" t="inlineStr">
        <is>
          <t>154</t>
        </is>
      </c>
      <c r="AV380" t="n">
        <v>100</v>
      </c>
      <c r="AW380" t="inlineStr">
        <is>
          <t>4</t>
        </is>
      </c>
      <c r="AX380" t="n">
        <v>1</v>
      </c>
      <c r="AY380" t="inlineStr">
        <is>
          <t>701+</t>
        </is>
      </c>
      <c r="AZ380" t="n">
        <v>39.4</v>
      </c>
      <c r="BA380" t="inlineStr">
        <is>
          <t>183</t>
        </is>
      </c>
      <c r="BB380" t="n">
        <v>6</v>
      </c>
      <c r="BC380" t="inlineStr">
        <is>
          <t>701+</t>
        </is>
      </c>
      <c r="BD380" t="inlineStr">
        <is>
          <t>26.4</t>
        </is>
      </c>
      <c r="BE380" t="inlineStr"/>
      <c r="BF380" t="inlineStr">
        <is>
          <t>Not Reported</t>
        </is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>
        <is>
          <t>QS</t>
        </is>
      </c>
      <c r="CC380" t="n">
        <v>435</v>
      </c>
      <c r="CD380" t="n">
        <v>428</v>
      </c>
      <c r="CE380" t="n">
        <v>601</v>
      </c>
      <c r="CF380" t="n">
        <v>182</v>
      </c>
      <c r="CG380" t="n">
        <v>328</v>
      </c>
      <c r="CH380" t="n">
        <v>701</v>
      </c>
      <c r="CI380" t="n">
        <v>145</v>
      </c>
      <c r="CJ380" t="n">
        <v>4</v>
      </c>
      <c r="CK380" t="n">
        <v>701</v>
      </c>
      <c r="CL380" t="n">
        <v>176</v>
      </c>
      <c r="CM380" t="n">
        <v>701</v>
      </c>
      <c r="CN380" t="n">
        <v>428</v>
      </c>
      <c r="CO380" t="n">
        <v>347</v>
      </c>
      <c r="CP380" t="n">
        <v>601</v>
      </c>
      <c r="CQ380" t="n">
        <v>230</v>
      </c>
      <c r="CR380" t="n">
        <v>262</v>
      </c>
      <c r="CS380" t="n">
        <v>701</v>
      </c>
      <c r="CT380" t="n">
        <v>154</v>
      </c>
      <c r="CU380" t="n">
        <v>4</v>
      </c>
      <c r="CV380" t="n">
        <v>701</v>
      </c>
      <c r="CW380" t="n">
        <v>183</v>
      </c>
      <c r="CX380" t="n">
        <v>701</v>
      </c>
      <c r="CY380" t="inlineStr"/>
      <c r="CZ380" t="inlineStr"/>
      <c r="DA380" t="inlineStr"/>
      <c r="DB380" t="n">
        <v>69</v>
      </c>
      <c r="DC380" t="n">
        <v>2.2</v>
      </c>
      <c r="DD380" t="inlineStr"/>
      <c r="DE380" t="inlineStr">
        <is>
          <t>QS (score, not ratio)</t>
        </is>
      </c>
      <c r="DF380" t="inlineStr"/>
      <c r="DG380" t="inlineStr">
        <is>
          <t>QS (score, not %)</t>
        </is>
      </c>
      <c r="DH380" t="n">
        <v>7.55</v>
      </c>
      <c r="DI380" t="inlineStr"/>
    </row>
    <row r="381">
      <c r="A381" t="inlineStr">
        <is>
          <t>illinois institute of technology</t>
        </is>
      </c>
      <c r="B381" t="inlineStr">
        <is>
          <t>601-610</t>
        </is>
      </c>
      <c r="C381" t="inlineStr">
        <is>
          <t>469</t>
        </is>
      </c>
      <c r="D381" t="inlineStr">
        <is>
          <t>United States</t>
        </is>
      </c>
      <c r="E381" t="inlineStr">
        <is>
          <t>Americas</t>
        </is>
      </c>
      <c r="F381" t="inlineStr">
        <is>
          <t>M</t>
        </is>
      </c>
      <c r="G381" t="inlineStr">
        <is>
          <t>FO</t>
        </is>
      </c>
      <c r="H381" t="inlineStr">
        <is>
          <t>VH</t>
        </is>
      </c>
      <c r="I381" t="inlineStr">
        <is>
          <t>B</t>
        </is>
      </c>
      <c r="J381" t="n">
        <v>12.8</v>
      </c>
      <c r="K381" t="inlineStr">
        <is>
          <t>601+</t>
        </is>
      </c>
      <c r="L381" t="n">
        <v>11</v>
      </c>
      <c r="M381" t="inlineStr">
        <is>
          <t>601+</t>
        </is>
      </c>
      <c r="N381" t="n">
        <v>14.1</v>
      </c>
      <c r="O381" t="inlineStr">
        <is>
          <t>701+</t>
        </is>
      </c>
      <c r="P381" t="n">
        <v>35.9</v>
      </c>
      <c r="Q381" t="inlineStr">
        <is>
          <t>379</t>
        </is>
      </c>
      <c r="R381" t="n">
        <v>19.2</v>
      </c>
      <c r="S381" t="inlineStr">
        <is>
          <t>610</t>
        </is>
      </c>
      <c r="T381" t="n">
        <v>97.3</v>
      </c>
      <c r="U381" t="inlineStr">
        <is>
          <t>77</t>
        </is>
      </c>
      <c r="V381" t="n">
        <v>18.9</v>
      </c>
      <c r="W381" t="inlineStr">
        <is>
          <t>701+</t>
        </is>
      </c>
      <c r="X381" t="n">
        <v>12.2</v>
      </c>
      <c r="Y381" t="inlineStr">
        <is>
          <t>701+</t>
        </is>
      </c>
      <c r="Z381" t="n">
        <v>1.6</v>
      </c>
      <c r="AA381" t="inlineStr">
        <is>
          <t>701+</t>
        </is>
      </c>
      <c r="AB381" t="inlineStr"/>
      <c r="AC381">
        <f>469</f>
        <v/>
      </c>
      <c r="AD381" t="inlineStr">
        <is>
          <t>443=</t>
        </is>
      </c>
      <c r="AE381" t="inlineStr">
        <is>
          <t>US</t>
        </is>
      </c>
      <c r="AF381" t="inlineStr">
        <is>
          <t>United States</t>
        </is>
      </c>
      <c r="AG381" t="inlineStr">
        <is>
          <t>M</t>
        </is>
      </c>
      <c r="AH381" t="inlineStr">
        <is>
          <t>CO</t>
        </is>
      </c>
      <c r="AI381" t="inlineStr">
        <is>
          <t>VH</t>
        </is>
      </c>
      <c r="AJ381" t="n">
        <v>5</v>
      </c>
      <c r="AK381" t="inlineStr">
        <is>
          <t>B</t>
        </is>
      </c>
      <c r="AL381" t="n">
        <v>14.2</v>
      </c>
      <c r="AM381" t="inlineStr">
        <is>
          <t>601+</t>
        </is>
      </c>
      <c r="AN381" t="n">
        <v>15.6</v>
      </c>
      <c r="AO381" t="inlineStr">
        <is>
          <t>532</t>
        </is>
      </c>
      <c r="AP381" t="n">
        <v>13</v>
      </c>
      <c r="AQ381" t="inlineStr">
        <is>
          <t>701+</t>
        </is>
      </c>
      <c r="AR381" t="n">
        <v>48.5</v>
      </c>
      <c r="AS381" t="inlineStr">
        <is>
          <t>280</t>
        </is>
      </c>
      <c r="AT381" t="n">
        <v>30.1</v>
      </c>
      <c r="AU381" t="inlineStr">
        <is>
          <t>490</t>
        </is>
      </c>
      <c r="AV381" t="n">
        <v>94.09999999999999</v>
      </c>
      <c r="AW381" t="inlineStr">
        <is>
          <t>93</t>
        </is>
      </c>
      <c r="AX381" t="n">
        <v>1.5</v>
      </c>
      <c r="AY381" t="inlineStr">
        <is>
          <t>701+</t>
        </is>
      </c>
      <c r="AZ381" t="n">
        <v>13.6</v>
      </c>
      <c r="BA381" t="inlineStr">
        <is>
          <t>632</t>
        </is>
      </c>
      <c r="BB381" t="n">
        <v>2.5</v>
      </c>
      <c r="BC381" t="inlineStr">
        <is>
          <t>701+</t>
        </is>
      </c>
      <c r="BD381" t="inlineStr">
        <is>
          <t>24.6</t>
        </is>
      </c>
      <c r="BE381" t="inlineStr">
        <is>
          <t>301-350</t>
        </is>
      </c>
      <c r="BF381" t="inlineStr">
        <is>
          <t>United States of America</t>
        </is>
      </c>
      <c r="BG381" t="n">
        <v>40.2</v>
      </c>
      <c r="BH381" t="inlineStr">
        <is>
          <t>59.4</t>
        </is>
      </c>
      <c r="BI381" t="n">
        <v>17.3</v>
      </c>
      <c r="BJ381" t="n">
        <v>50.3</v>
      </c>
      <c r="BK381" t="inlineStr">
        <is>
          <t>-</t>
        </is>
      </c>
      <c r="BL381" t="inlineStr">
        <is>
          <t>-</t>
        </is>
      </c>
      <c r="BM381" t="inlineStr"/>
      <c r="BN381" t="inlineStr"/>
      <c r="BO381" t="inlineStr"/>
      <c r="BP381" t="inlineStr"/>
      <c r="BQ381" t="n">
        <v>2015</v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>
        <is>
          <t>QS+Times</t>
        </is>
      </c>
      <c r="CC381" t="n">
        <v>605.5</v>
      </c>
      <c r="CD381" t="n">
        <v>469</v>
      </c>
      <c r="CE381" t="n">
        <v>601</v>
      </c>
      <c r="CF381" t="n">
        <v>601</v>
      </c>
      <c r="CG381" t="n">
        <v>701</v>
      </c>
      <c r="CH381" t="n">
        <v>379</v>
      </c>
      <c r="CI381" t="n">
        <v>610</v>
      </c>
      <c r="CJ381" t="n">
        <v>77</v>
      </c>
      <c r="CK381" t="n">
        <v>701</v>
      </c>
      <c r="CL381" t="n">
        <v>701</v>
      </c>
      <c r="CM381" t="n">
        <v>701</v>
      </c>
      <c r="CN381" t="n">
        <v>469</v>
      </c>
      <c r="CO381" t="n">
        <v>443</v>
      </c>
      <c r="CP381" t="n">
        <v>601</v>
      </c>
      <c r="CQ381" t="n">
        <v>532</v>
      </c>
      <c r="CR381" t="n">
        <v>701</v>
      </c>
      <c r="CS381" t="n">
        <v>280</v>
      </c>
      <c r="CT381" t="n">
        <v>490</v>
      </c>
      <c r="CU381" t="n">
        <v>93</v>
      </c>
      <c r="CV381" t="n">
        <v>701</v>
      </c>
      <c r="CW381" t="n">
        <v>632</v>
      </c>
      <c r="CX381" t="n">
        <v>701</v>
      </c>
      <c r="CY381" t="n">
        <v>325.5</v>
      </c>
      <c r="CZ381" t="inlineStr"/>
      <c r="DA381" t="inlineStr"/>
      <c r="DB381" t="n">
        <v>55.21557490043909</v>
      </c>
      <c r="DC381" t="n">
        <v>33.52691584480291</v>
      </c>
      <c r="DD381" t="inlineStr"/>
      <c r="DE381" t="inlineStr">
        <is>
          <t>QS (score, not ratio)</t>
        </is>
      </c>
      <c r="DF381" t="inlineStr"/>
      <c r="DG381" t="inlineStr">
        <is>
          <t>QS (score, not %)</t>
        </is>
      </c>
      <c r="DH381" t="n">
        <v>13.5</v>
      </c>
      <c r="DI381" t="n">
        <v>14.9843912591051</v>
      </c>
    </row>
    <row r="382">
      <c r="A382" t="inlineStr">
        <is>
          <t>illinois state university</t>
        </is>
      </c>
      <c r="B382" t="inlineStr">
        <is>
          <t>1401+</t>
        </is>
      </c>
      <c r="C382" t="inlineStr">
        <is>
          <t>1401+</t>
        </is>
      </c>
      <c r="D382" t="inlineStr">
        <is>
          <t>United States</t>
        </is>
      </c>
      <c r="E382" t="inlineStr">
        <is>
          <t>Americas</t>
        </is>
      </c>
      <c r="F382" t="inlineStr">
        <is>
          <t>L</t>
        </is>
      </c>
      <c r="G382" t="inlineStr">
        <is>
          <t>CO</t>
        </is>
      </c>
      <c r="H382" t="inlineStr">
        <is>
          <t>HI</t>
        </is>
      </c>
      <c r="I382" t="inlineStr">
        <is>
          <t>Not Reported</t>
        </is>
      </c>
      <c r="J382" t="n">
        <v>3.4</v>
      </c>
      <c r="K382" t="inlineStr">
        <is>
          <t>601+</t>
        </is>
      </c>
      <c r="L382" t="n">
        <v>2.8</v>
      </c>
      <c r="M382" t="inlineStr">
        <is>
          <t>601+</t>
        </is>
      </c>
      <c r="N382" t="n">
        <v>5.6</v>
      </c>
      <c r="O382" t="inlineStr">
        <is>
          <t>701+</t>
        </is>
      </c>
      <c r="P382" t="n">
        <v>4.1</v>
      </c>
      <c r="Q382" t="inlineStr">
        <is>
          <t>701+</t>
        </is>
      </c>
      <c r="R382" t="n">
        <v>4.7</v>
      </c>
      <c r="S382" t="inlineStr">
        <is>
          <t>701+</t>
        </is>
      </c>
      <c r="T382" t="n">
        <v>3.1</v>
      </c>
      <c r="U382" t="inlineStr">
        <is>
          <t>701+</t>
        </is>
      </c>
      <c r="V382" t="n">
        <v>20</v>
      </c>
      <c r="W382" t="inlineStr">
        <is>
          <t>701+</t>
        </is>
      </c>
      <c r="X382" t="n">
        <v>7.6</v>
      </c>
      <c r="Y382" t="inlineStr">
        <is>
          <t>701+</t>
        </is>
      </c>
      <c r="Z382" t="n">
        <v>1.1</v>
      </c>
      <c r="AA382" t="inlineStr">
        <is>
          <t>701+</t>
        </is>
      </c>
      <c r="AB382" t="inlineStr"/>
      <c r="AC382" t="inlineStr">
        <is>
          <t>1401+</t>
        </is>
      </c>
      <c r="AD382" t="inlineStr">
        <is>
          <t>1201-1400</t>
        </is>
      </c>
      <c r="AE382" t="inlineStr">
        <is>
          <t>US</t>
        </is>
      </c>
      <c r="AF382" t="inlineStr">
        <is>
          <t>United States</t>
        </is>
      </c>
      <c r="AG382" t="inlineStr">
        <is>
          <t>L</t>
        </is>
      </c>
      <c r="AH382" t="inlineStr">
        <is>
          <t>CO</t>
        </is>
      </c>
      <c r="AI382" t="inlineStr">
        <is>
          <t>HI</t>
        </is>
      </c>
      <c r="AJ382" t="n">
        <v>5</v>
      </c>
      <c r="AK382" t="inlineStr">
        <is>
          <t>Not Reported</t>
        </is>
      </c>
      <c r="AL382" t="n">
        <v>3.7</v>
      </c>
      <c r="AM382" t="inlineStr">
        <is>
          <t>601+</t>
        </is>
      </c>
      <c r="AN382" t="n">
        <v>3.5</v>
      </c>
      <c r="AO382" t="inlineStr">
        <is>
          <t>601+</t>
        </is>
      </c>
      <c r="AP382" t="n">
        <v>5.9</v>
      </c>
      <c r="AQ382" t="inlineStr">
        <is>
          <t>701+</t>
        </is>
      </c>
      <c r="AR382" t="n">
        <v>5.2</v>
      </c>
      <c r="AS382" t="inlineStr">
        <is>
          <t>701+</t>
        </is>
      </c>
      <c r="AT382" t="n">
        <v>4.9</v>
      </c>
      <c r="AU382" t="inlineStr">
        <is>
          <t>701+</t>
        </is>
      </c>
      <c r="AV382" t="n">
        <v>2.5</v>
      </c>
      <c r="AW382" t="inlineStr">
        <is>
          <t>701+</t>
        </is>
      </c>
      <c r="AX382" t="n">
        <v>1.1</v>
      </c>
      <c r="AY382" t="inlineStr">
        <is>
          <t>701+</t>
        </is>
      </c>
      <c r="AZ382" t="n">
        <v>10.9</v>
      </c>
      <c r="BA382" t="inlineStr">
        <is>
          <t>701+</t>
        </is>
      </c>
      <c r="BB382" t="inlineStr"/>
      <c r="BC382" t="inlineStr"/>
      <c r="BD382" t="inlineStr">
        <is>
          <t>-</t>
        </is>
      </c>
      <c r="BE382" t="inlineStr"/>
      <c r="BF382" t="inlineStr">
        <is>
          <t>Not Reported</t>
        </is>
      </c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>
        <is>
          <t>QS</t>
        </is>
      </c>
      <c r="CC382" t="n">
        <v>1401</v>
      </c>
      <c r="CD382" t="n">
        <v>1401</v>
      </c>
      <c r="CE382" t="n">
        <v>601</v>
      </c>
      <c r="CF382" t="n">
        <v>601</v>
      </c>
      <c r="CG382" t="n">
        <v>701</v>
      </c>
      <c r="CH382" t="n">
        <v>701</v>
      </c>
      <c r="CI382" t="n">
        <v>701</v>
      </c>
      <c r="CJ382" t="n">
        <v>701</v>
      </c>
      <c r="CK382" t="n">
        <v>701</v>
      </c>
      <c r="CL382" t="n">
        <v>701</v>
      </c>
      <c r="CM382" t="n">
        <v>701</v>
      </c>
      <c r="CN382" t="n">
        <v>1401</v>
      </c>
      <c r="CO382" t="n">
        <v>1300.5</v>
      </c>
      <c r="CP382" t="n">
        <v>601</v>
      </c>
      <c r="CQ382" t="n">
        <v>601</v>
      </c>
      <c r="CR382" t="n">
        <v>701</v>
      </c>
      <c r="CS382" t="n">
        <v>701</v>
      </c>
      <c r="CT382" t="n">
        <v>701</v>
      </c>
      <c r="CU382" t="n">
        <v>701</v>
      </c>
      <c r="CV382" t="n">
        <v>701</v>
      </c>
      <c r="CW382" t="n">
        <v>701</v>
      </c>
      <c r="CX382" t="inlineStr"/>
      <c r="CY382" t="inlineStr"/>
      <c r="CZ382" t="inlineStr"/>
      <c r="DA382" t="inlineStr"/>
      <c r="DB382" t="n">
        <v>0</v>
      </c>
      <c r="DC382" t="n">
        <v>4.1</v>
      </c>
      <c r="DD382" t="inlineStr"/>
      <c r="DE382" t="inlineStr">
        <is>
          <t>QS (score, not ratio)</t>
        </is>
      </c>
      <c r="DF382" t="inlineStr"/>
      <c r="DG382" t="inlineStr">
        <is>
          <t>QS (score, not %)</t>
        </is>
      </c>
      <c r="DH382" t="n">
        <v>3.55</v>
      </c>
      <c r="DI382" t="inlineStr"/>
    </row>
    <row r="383">
      <c r="A383" t="inlineStr">
        <is>
          <t>imam abdulrahman bin faisal university (iau) (formerly university of dammam)</t>
        </is>
      </c>
      <c r="B383" t="inlineStr">
        <is>
          <t>513</t>
        </is>
      </c>
      <c r="C383" t="inlineStr">
        <is>
          <t>595</t>
        </is>
      </c>
      <c r="D383" t="inlineStr">
        <is>
          <t>Saudi Arabia</t>
        </is>
      </c>
      <c r="E383" t="inlineStr">
        <is>
          <t>Asia</t>
        </is>
      </c>
      <c r="F383" t="inlineStr">
        <is>
          <t>L</t>
        </is>
      </c>
      <c r="G383" t="inlineStr">
        <is>
          <t>FC</t>
        </is>
      </c>
      <c r="H383" t="inlineStr">
        <is>
          <t>HI</t>
        </is>
      </c>
      <c r="I383" t="inlineStr">
        <is>
          <t>A</t>
        </is>
      </c>
      <c r="J383" t="n">
        <v>10.5</v>
      </c>
      <c r="K383" t="inlineStr">
        <is>
          <t>601+</t>
        </is>
      </c>
      <c r="L383" t="n">
        <v>11.4</v>
      </c>
      <c r="M383" t="inlineStr">
        <is>
          <t>601+</t>
        </is>
      </c>
      <c r="N383" t="n">
        <v>89.5</v>
      </c>
      <c r="O383" t="inlineStr">
        <is>
          <t>87</t>
        </is>
      </c>
      <c r="P383" t="n">
        <v>2.6</v>
      </c>
      <c r="Q383" t="inlineStr">
        <is>
          <t>701+</t>
        </is>
      </c>
      <c r="R383" t="n">
        <v>98.2</v>
      </c>
      <c r="S383" t="inlineStr">
        <is>
          <t>118</t>
        </is>
      </c>
      <c r="T383" t="n">
        <v>19.7</v>
      </c>
      <c r="U383" t="inlineStr">
        <is>
          <t>548</t>
        </is>
      </c>
      <c r="V383" t="n">
        <v>68.3</v>
      </c>
      <c r="W383" t="inlineStr">
        <is>
          <t>509</t>
        </is>
      </c>
      <c r="X383" t="n">
        <v>2.4</v>
      </c>
      <c r="Y383" t="inlineStr">
        <is>
          <t>701+</t>
        </is>
      </c>
      <c r="Z383" t="n">
        <v>18.4</v>
      </c>
      <c r="AA383" t="inlineStr">
        <is>
          <t>549=</t>
        </is>
      </c>
      <c r="AB383" t="n">
        <v>23.7</v>
      </c>
      <c r="AC383">
        <f>595</f>
        <v/>
      </c>
      <c r="AD383" t="inlineStr">
        <is>
          <t>477=</t>
        </is>
      </c>
      <c r="AE383" t="inlineStr">
        <is>
          <t>SA</t>
        </is>
      </c>
      <c r="AF383" t="inlineStr">
        <is>
          <t>Saudi Arabia</t>
        </is>
      </c>
      <c r="AG383" t="inlineStr">
        <is>
          <t>L</t>
        </is>
      </c>
      <c r="AH383" t="inlineStr">
        <is>
          <t>FC</t>
        </is>
      </c>
      <c r="AI383" t="inlineStr">
        <is>
          <t>HI</t>
        </is>
      </c>
      <c r="AJ383" t="n">
        <v>3</v>
      </c>
      <c r="AK383" t="inlineStr">
        <is>
          <t>A</t>
        </is>
      </c>
      <c r="AL383" t="n">
        <v>7.6</v>
      </c>
      <c r="AM383" t="inlineStr">
        <is>
          <t>601+</t>
        </is>
      </c>
      <c r="AN383" t="n">
        <v>7.1</v>
      </c>
      <c r="AO383" t="inlineStr">
        <is>
          <t>601+</t>
        </is>
      </c>
      <c r="AP383" t="n">
        <v>85.90000000000001</v>
      </c>
      <c r="AQ383" t="inlineStr">
        <is>
          <t>101</t>
        </is>
      </c>
      <c r="AR383" t="n">
        <v>2.3</v>
      </c>
      <c r="AS383" t="inlineStr">
        <is>
          <t>701+</t>
        </is>
      </c>
      <c r="AT383" t="n">
        <v>98.5</v>
      </c>
      <c r="AU383" t="inlineStr">
        <is>
          <t>105</t>
        </is>
      </c>
      <c r="AV383" t="n">
        <v>16.5</v>
      </c>
      <c r="AW383" t="inlineStr">
        <is>
          <t>589</t>
        </is>
      </c>
      <c r="AX383" t="n">
        <v>11.6</v>
      </c>
      <c r="AY383" t="inlineStr">
        <is>
          <t>640</t>
        </is>
      </c>
      <c r="AZ383" t="n">
        <v>8.1</v>
      </c>
      <c r="BA383" t="inlineStr">
        <is>
          <t>701+</t>
        </is>
      </c>
      <c r="BB383" t="n">
        <v>19</v>
      </c>
      <c r="BC383" t="inlineStr">
        <is>
          <t>552=</t>
        </is>
      </c>
      <c r="BD383" t="inlineStr">
        <is>
          <t>19.9</t>
        </is>
      </c>
      <c r="BE383" t="inlineStr"/>
      <c r="BF383" t="inlineStr">
        <is>
          <t>Not Reported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>
        <is>
          <t>QS</t>
        </is>
      </c>
      <c r="CC383" t="n">
        <v>513</v>
      </c>
      <c r="CD383" t="n">
        <v>595</v>
      </c>
      <c r="CE383" t="n">
        <v>601</v>
      </c>
      <c r="CF383" t="n">
        <v>601</v>
      </c>
      <c r="CG383" t="n">
        <v>87</v>
      </c>
      <c r="CH383" t="n">
        <v>701</v>
      </c>
      <c r="CI383" t="n">
        <v>118</v>
      </c>
      <c r="CJ383" t="n">
        <v>548</v>
      </c>
      <c r="CK383" t="n">
        <v>509</v>
      </c>
      <c r="CL383" t="n">
        <v>701</v>
      </c>
      <c r="CM383" t="n">
        <v>549</v>
      </c>
      <c r="CN383" t="n">
        <v>595</v>
      </c>
      <c r="CO383" t="n">
        <v>477</v>
      </c>
      <c r="CP383" t="n">
        <v>601</v>
      </c>
      <c r="CQ383" t="n">
        <v>601</v>
      </c>
      <c r="CR383" t="n">
        <v>101</v>
      </c>
      <c r="CS383" t="n">
        <v>701</v>
      </c>
      <c r="CT383" t="n">
        <v>105</v>
      </c>
      <c r="CU383" t="n">
        <v>589</v>
      </c>
      <c r="CV383" t="n">
        <v>640</v>
      </c>
      <c r="CW383" t="n">
        <v>701</v>
      </c>
      <c r="CX383" t="n">
        <v>552</v>
      </c>
      <c r="CY383" t="inlineStr"/>
      <c r="CZ383" t="inlineStr"/>
      <c r="DA383" t="inlineStr"/>
      <c r="DB383" t="n">
        <v>63.42857142857143</v>
      </c>
      <c r="DC383" t="n">
        <v>2.6</v>
      </c>
      <c r="DD383" t="inlineStr"/>
      <c r="DE383" t="inlineStr">
        <is>
          <t>QS (score, not ratio)</t>
        </is>
      </c>
      <c r="DF383" t="inlineStr"/>
      <c r="DG383" t="inlineStr">
        <is>
          <t>QS (score, not %)</t>
        </is>
      </c>
      <c r="DH383" t="n">
        <v>9.050000000000001</v>
      </c>
      <c r="DI383" t="inlineStr"/>
    </row>
    <row r="384">
      <c r="A384" t="inlineStr">
        <is>
          <t>imam mohammad ibn saud islamic university  imsiu</t>
        </is>
      </c>
      <c r="B384" t="inlineStr">
        <is>
          <t>901-950</t>
        </is>
      </c>
      <c r="C384" t="inlineStr">
        <is>
          <t>1001-1200</t>
        </is>
      </c>
      <c r="D384" t="inlineStr">
        <is>
          <t>Saudi Arabia</t>
        </is>
      </c>
      <c r="E384" t="inlineStr">
        <is>
          <t>Asia</t>
        </is>
      </c>
      <c r="F384" t="inlineStr">
        <is>
          <t>XL</t>
        </is>
      </c>
      <c r="G384" t="inlineStr">
        <is>
          <t>FC</t>
        </is>
      </c>
      <c r="H384" t="inlineStr">
        <is>
          <t>MD</t>
        </is>
      </c>
      <c r="I384" t="inlineStr">
        <is>
          <t>A</t>
        </is>
      </c>
      <c r="J384" t="n">
        <v>14.8</v>
      </c>
      <c r="K384" t="inlineStr">
        <is>
          <t>589</t>
        </is>
      </c>
      <c r="L384" t="n">
        <v>7.6</v>
      </c>
      <c r="M384" t="inlineStr">
        <is>
          <t>601+</t>
        </is>
      </c>
      <c r="N384" t="n">
        <v>17.4</v>
      </c>
      <c r="O384" t="inlineStr">
        <is>
          <t>701+</t>
        </is>
      </c>
      <c r="P384" t="n">
        <v>1.5</v>
      </c>
      <c r="Q384" t="inlineStr">
        <is>
          <t>701+</t>
        </is>
      </c>
      <c r="R384" t="n">
        <v>46.2</v>
      </c>
      <c r="S384" t="inlineStr">
        <is>
          <t>389</t>
        </is>
      </c>
      <c r="T384" t="n">
        <v>4.2</v>
      </c>
      <c r="U384" t="inlineStr">
        <is>
          <t>701+</t>
        </is>
      </c>
      <c r="V384" t="n">
        <v>41.9</v>
      </c>
      <c r="W384" t="inlineStr">
        <is>
          <t>701+</t>
        </is>
      </c>
      <c r="X384" t="n">
        <v>26.5</v>
      </c>
      <c r="Y384" t="inlineStr">
        <is>
          <t>447</t>
        </is>
      </c>
      <c r="Z384" t="n">
        <v>1</v>
      </c>
      <c r="AA384" t="inlineStr">
        <is>
          <t>701+</t>
        </is>
      </c>
      <c r="AB384" t="inlineStr"/>
      <c r="AC384" t="inlineStr"/>
      <c r="AD384" t="inlineStr"/>
      <c r="AE384" t="inlineStr">
        <is>
          <t>Not Reported</t>
        </is>
      </c>
      <c r="AF384" t="inlineStr">
        <is>
          <t>Not Reported</t>
        </is>
      </c>
      <c r="AG384" t="inlineStr">
        <is>
          <t>Not Reported</t>
        </is>
      </c>
      <c r="AH384" t="inlineStr">
        <is>
          <t>Not Reported</t>
        </is>
      </c>
      <c r="AI384" t="inlineStr"/>
      <c r="AJ384" t="inlineStr"/>
      <c r="AK384" t="inlineStr">
        <is>
          <t>Not Reported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>
        <is>
          <t>Not Reported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>
        <is>
          <t>QS</t>
        </is>
      </c>
      <c r="CC384" t="n">
        <v>925.5</v>
      </c>
      <c r="CD384" t="n">
        <v>1100.5</v>
      </c>
      <c r="CE384" t="n">
        <v>589</v>
      </c>
      <c r="CF384" t="n">
        <v>601</v>
      </c>
      <c r="CG384" t="n">
        <v>701</v>
      </c>
      <c r="CH384" t="n">
        <v>701</v>
      </c>
      <c r="CI384" t="n">
        <v>389</v>
      </c>
      <c r="CJ384" t="n">
        <v>701</v>
      </c>
      <c r="CK384" t="n">
        <v>701</v>
      </c>
      <c r="CL384" t="n">
        <v>447</v>
      </c>
      <c r="CM384" t="n">
        <v>701</v>
      </c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n">
        <v>33.96428571428571</v>
      </c>
      <c r="DC384" t="n">
        <v>1.5</v>
      </c>
      <c r="DD384" t="inlineStr"/>
      <c r="DE384" t="inlineStr">
        <is>
          <t>QS (score, not ratio)</t>
        </is>
      </c>
      <c r="DF384" t="inlineStr"/>
      <c r="DG384" t="inlineStr">
        <is>
          <t>QS (score, not %)</t>
        </is>
      </c>
      <c r="DH384" t="n">
        <v>14.8</v>
      </c>
      <c r="DI384" t="inlineStr"/>
    </row>
    <row r="385">
      <c r="A385" t="inlineStr">
        <is>
          <t>immanuel kant baltic federal university</t>
        </is>
      </c>
      <c r="B385" t="inlineStr">
        <is>
          <t>801-850</t>
        </is>
      </c>
      <c r="C385" t="inlineStr">
        <is>
          <t>801-850</t>
        </is>
      </c>
      <c r="D385" t="inlineStr">
        <is>
          <t>Russia</t>
        </is>
      </c>
      <c r="E385" t="inlineStr">
        <is>
          <t>Europe</t>
        </is>
      </c>
      <c r="F385" t="inlineStr">
        <is>
          <t>M</t>
        </is>
      </c>
      <c r="G385" t="inlineStr">
        <is>
          <t>CO</t>
        </is>
      </c>
      <c r="H385" t="inlineStr">
        <is>
          <t>VH</t>
        </is>
      </c>
      <c r="I385" t="inlineStr">
        <is>
          <t>A</t>
        </is>
      </c>
      <c r="J385" t="n">
        <v>7.6</v>
      </c>
      <c r="K385" t="inlineStr">
        <is>
          <t>601+</t>
        </is>
      </c>
      <c r="L385" t="n">
        <v>2.5</v>
      </c>
      <c r="M385" t="inlineStr">
        <is>
          <t>601+</t>
        </is>
      </c>
      <c r="N385" t="n">
        <v>79.40000000000001</v>
      </c>
      <c r="O385" t="inlineStr">
        <is>
          <t>142</t>
        </is>
      </c>
      <c r="P385" t="n">
        <v>1.8</v>
      </c>
      <c r="Q385" t="inlineStr">
        <is>
          <t>701+</t>
        </is>
      </c>
      <c r="R385" t="n">
        <v>21.8</v>
      </c>
      <c r="S385" t="inlineStr">
        <is>
          <t>572</t>
        </is>
      </c>
      <c r="T385" t="n">
        <v>40.2</v>
      </c>
      <c r="U385" t="inlineStr">
        <is>
          <t>353</t>
        </is>
      </c>
      <c r="V385" t="n">
        <v>35.2</v>
      </c>
      <c r="W385" t="inlineStr">
        <is>
          <t>701+</t>
        </is>
      </c>
      <c r="X385" t="n">
        <v>1.9</v>
      </c>
      <c r="Y385" t="inlineStr">
        <is>
          <t>701+</t>
        </is>
      </c>
      <c r="Z385" t="n">
        <v>1.2</v>
      </c>
      <c r="AA385" t="inlineStr">
        <is>
          <t>701+</t>
        </is>
      </c>
      <c r="AB385" t="inlineStr"/>
      <c r="AC385" t="inlineStr">
        <is>
          <t>801-850</t>
        </is>
      </c>
      <c r="AD385" t="inlineStr">
        <is>
          <t>601-650</t>
        </is>
      </c>
      <c r="AE385" t="inlineStr">
        <is>
          <t>RU</t>
        </is>
      </c>
      <c r="AF385" t="inlineStr">
        <is>
          <t>Russia</t>
        </is>
      </c>
      <c r="AG385" t="inlineStr">
        <is>
          <t>M</t>
        </is>
      </c>
      <c r="AH385" t="inlineStr">
        <is>
          <t>CO</t>
        </is>
      </c>
      <c r="AI385" t="inlineStr">
        <is>
          <t>HI</t>
        </is>
      </c>
      <c r="AJ385" t="n">
        <v>4</v>
      </c>
      <c r="AK385" t="inlineStr">
        <is>
          <t>A</t>
        </is>
      </c>
      <c r="AL385" t="n">
        <v>8.1</v>
      </c>
      <c r="AM385" t="inlineStr">
        <is>
          <t>601+</t>
        </is>
      </c>
      <c r="AN385" t="n">
        <v>2.3</v>
      </c>
      <c r="AO385" t="inlineStr">
        <is>
          <t>601+</t>
        </is>
      </c>
      <c r="AP385" t="n">
        <v>75.5</v>
      </c>
      <c r="AQ385" t="inlineStr">
        <is>
          <t>164</t>
        </is>
      </c>
      <c r="AR385" t="n">
        <v>1.8</v>
      </c>
      <c r="AS385" t="inlineStr">
        <is>
          <t>701+</t>
        </is>
      </c>
      <c r="AT385" t="n">
        <v>17.9</v>
      </c>
      <c r="AU385" t="inlineStr">
        <is>
          <t>616</t>
        </is>
      </c>
      <c r="AV385" t="n">
        <v>32</v>
      </c>
      <c r="AW385" t="inlineStr">
        <is>
          <t>400</t>
        </is>
      </c>
      <c r="AX385" t="n">
        <v>2.7</v>
      </c>
      <c r="AY385" t="inlineStr">
        <is>
          <t>701+</t>
        </is>
      </c>
      <c r="AZ385" t="n">
        <v>6.3</v>
      </c>
      <c r="BA385" t="inlineStr">
        <is>
          <t>701+</t>
        </is>
      </c>
      <c r="BB385" t="n">
        <v>1.9</v>
      </c>
      <c r="BC385" t="inlineStr">
        <is>
          <t>701+</t>
        </is>
      </c>
      <c r="BD385" t="inlineStr">
        <is>
          <t>-</t>
        </is>
      </c>
      <c r="BE385" t="inlineStr"/>
      <c r="BF385" t="inlineStr">
        <is>
          <t>Not Reported</t>
        </is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>
        <is>
          <t>QS</t>
        </is>
      </c>
      <c r="CC385" t="n">
        <v>825.5</v>
      </c>
      <c r="CD385" t="n">
        <v>825.5</v>
      </c>
      <c r="CE385" t="n">
        <v>601</v>
      </c>
      <c r="CF385" t="n">
        <v>601</v>
      </c>
      <c r="CG385" t="n">
        <v>142</v>
      </c>
      <c r="CH385" t="n">
        <v>701</v>
      </c>
      <c r="CI385" t="n">
        <v>572</v>
      </c>
      <c r="CJ385" t="n">
        <v>353</v>
      </c>
      <c r="CK385" t="n">
        <v>701</v>
      </c>
      <c r="CL385" t="n">
        <v>701</v>
      </c>
      <c r="CM385" t="n">
        <v>701</v>
      </c>
      <c r="CN385" t="n">
        <v>825.5</v>
      </c>
      <c r="CO385" t="n">
        <v>625.5</v>
      </c>
      <c r="CP385" t="n">
        <v>601</v>
      </c>
      <c r="CQ385" t="n">
        <v>601</v>
      </c>
      <c r="CR385" t="n">
        <v>164</v>
      </c>
      <c r="CS385" t="n">
        <v>701</v>
      </c>
      <c r="CT385" t="n">
        <v>616</v>
      </c>
      <c r="CU385" t="n">
        <v>400</v>
      </c>
      <c r="CV385" t="n">
        <v>701</v>
      </c>
      <c r="CW385" t="n">
        <v>701</v>
      </c>
      <c r="CX385" t="n">
        <v>701</v>
      </c>
      <c r="CY385" t="inlineStr"/>
      <c r="CZ385" t="inlineStr"/>
      <c r="DA385" t="inlineStr"/>
      <c r="DB385" t="n">
        <v>41.10714285714285</v>
      </c>
      <c r="DC385" t="n">
        <v>1.8</v>
      </c>
      <c r="DD385" t="inlineStr"/>
      <c r="DE385" t="inlineStr">
        <is>
          <t>QS (score, not ratio)</t>
        </is>
      </c>
      <c r="DF385" t="inlineStr"/>
      <c r="DG385" t="inlineStr">
        <is>
          <t>QS (score, not %)</t>
        </is>
      </c>
      <c r="DH385" t="n">
        <v>7.85</v>
      </c>
      <c r="DI385" t="inlineStr"/>
    </row>
    <row r="386">
      <c r="A386" t="inlineStr">
        <is>
          <t>imperial college london</t>
        </is>
      </c>
      <c r="B386" t="inlineStr">
        <is>
          <t>2</t>
        </is>
      </c>
      <c r="C386" t="inlineStr">
        <is>
          <t>6</t>
        </is>
      </c>
      <c r="D386" t="inlineStr">
        <is>
          <t>United Kingdom</t>
        </is>
      </c>
      <c r="E386" t="inlineStr">
        <is>
          <t>Europe</t>
        </is>
      </c>
      <c r="F386" t="inlineStr">
        <is>
          <t>L</t>
        </is>
      </c>
      <c r="G386" t="inlineStr">
        <is>
          <t>FC</t>
        </is>
      </c>
      <c r="H386" t="inlineStr">
        <is>
          <t>VH</t>
        </is>
      </c>
      <c r="I386" t="inlineStr">
        <is>
          <t>A</t>
        </is>
      </c>
      <c r="J386" t="n">
        <v>98.5</v>
      </c>
      <c r="K386" t="inlineStr">
        <is>
          <t>22</t>
        </is>
      </c>
      <c r="L386" t="n">
        <v>99.5</v>
      </c>
      <c r="M386" t="inlineStr">
        <is>
          <t>11</t>
        </is>
      </c>
      <c r="N386" t="n">
        <v>98.2</v>
      </c>
      <c r="O386" t="inlineStr">
        <is>
          <t>45</t>
        </is>
      </c>
      <c r="P386" t="n">
        <v>93.90000000000001</v>
      </c>
      <c r="Q386" t="inlineStr">
        <is>
          <t>54</t>
        </is>
      </c>
      <c r="R386" t="n">
        <v>100</v>
      </c>
      <c r="S386" t="inlineStr">
        <is>
          <t>66</t>
        </is>
      </c>
      <c r="T386" t="n">
        <v>99.59999999999999</v>
      </c>
      <c r="U386" t="inlineStr">
        <is>
          <t>44</t>
        </is>
      </c>
      <c r="V386" t="n">
        <v>97.40000000000001</v>
      </c>
      <c r="W386" t="inlineStr">
        <is>
          <t>34</t>
        </is>
      </c>
      <c r="X386" t="n">
        <v>93.40000000000001</v>
      </c>
      <c r="Y386" t="inlineStr">
        <is>
          <t>61</t>
        </is>
      </c>
      <c r="Z386" t="n">
        <v>99.7</v>
      </c>
      <c r="AA386" t="inlineStr">
        <is>
          <t>6</t>
        </is>
      </c>
      <c r="AB386" t="n">
        <v>98.5</v>
      </c>
      <c r="AC386" t="inlineStr">
        <is>
          <t>6</t>
        </is>
      </c>
      <c r="AD386" t="inlineStr">
        <is>
          <t>6=</t>
        </is>
      </c>
      <c r="AE386" t="inlineStr">
        <is>
          <t>UK</t>
        </is>
      </c>
      <c r="AF386" t="inlineStr">
        <is>
          <t>United Kingdom</t>
        </is>
      </c>
      <c r="AG386" t="inlineStr">
        <is>
          <t>L</t>
        </is>
      </c>
      <c r="AH386" t="inlineStr">
        <is>
          <t>FC</t>
        </is>
      </c>
      <c r="AI386" t="inlineStr">
        <is>
          <t>VH</t>
        </is>
      </c>
      <c r="AJ386" t="n">
        <v>5</v>
      </c>
      <c r="AK386" t="inlineStr">
        <is>
          <t>A</t>
        </is>
      </c>
      <c r="AL386" t="n">
        <v>98.3</v>
      </c>
      <c r="AM386" t="inlineStr">
        <is>
          <t>23</t>
        </is>
      </c>
      <c r="AN386" t="n">
        <v>99.40000000000001</v>
      </c>
      <c r="AO386" t="inlineStr">
        <is>
          <t>12</t>
        </is>
      </c>
      <c r="AP386" t="n">
        <v>98.5</v>
      </c>
      <c r="AQ386" t="inlineStr">
        <is>
          <t>42</t>
        </is>
      </c>
      <c r="AR386" t="n">
        <v>94</v>
      </c>
      <c r="AS386" t="inlineStr">
        <is>
          <t>58</t>
        </is>
      </c>
      <c r="AT386" t="n">
        <v>100</v>
      </c>
      <c r="AU386" t="inlineStr">
        <is>
          <t>61</t>
        </is>
      </c>
      <c r="AV386" t="n">
        <v>100</v>
      </c>
      <c r="AW386" t="inlineStr">
        <is>
          <t>14</t>
        </is>
      </c>
      <c r="AX386" t="n">
        <v>96.7</v>
      </c>
      <c r="AY386" t="inlineStr">
        <is>
          <t>35</t>
        </is>
      </c>
      <c r="AZ386" t="n">
        <v>83</v>
      </c>
      <c r="BA386" t="inlineStr">
        <is>
          <t>45</t>
        </is>
      </c>
      <c r="BB386" t="n">
        <v>94.40000000000001</v>
      </c>
      <c r="BC386" t="inlineStr">
        <is>
          <t>61=</t>
        </is>
      </c>
      <c r="BD386" t="inlineStr">
        <is>
          <t>97.8</t>
        </is>
      </c>
      <c r="BE386" t="inlineStr">
        <is>
          <t>8</t>
        </is>
      </c>
      <c r="BF386" t="inlineStr">
        <is>
          <t>United Kingdom</t>
        </is>
      </c>
      <c r="BG386" t="n">
        <v>83.3</v>
      </c>
      <c r="BH386" t="inlineStr">
        <is>
          <t>96.0</t>
        </is>
      </c>
      <c r="BI386" t="n">
        <v>88.5</v>
      </c>
      <c r="BJ386" t="n">
        <v>96.7</v>
      </c>
      <c r="BK386" t="inlineStr">
        <is>
          <t>53.7</t>
        </is>
      </c>
      <c r="BL386" t="inlineStr">
        <is>
          <t>89.1</t>
        </is>
      </c>
      <c r="BM386" t="inlineStr">
        <is>
          <t>15,060</t>
        </is>
      </c>
      <c r="BN386" t="n">
        <v>11.7</v>
      </c>
      <c r="BO386" t="inlineStr">
        <is>
          <t>51%</t>
        </is>
      </c>
      <c r="BP386" t="inlineStr">
        <is>
          <t>37 : 63</t>
        </is>
      </c>
      <c r="BQ386" t="n">
        <v>2016</v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>
        <is>
          <t>QS+Times</t>
        </is>
      </c>
      <c r="CC386" t="n">
        <v>2</v>
      </c>
      <c r="CD386" t="n">
        <v>6</v>
      </c>
      <c r="CE386" t="n">
        <v>22</v>
      </c>
      <c r="CF386" t="n">
        <v>11</v>
      </c>
      <c r="CG386" t="n">
        <v>45</v>
      </c>
      <c r="CH386" t="n">
        <v>54</v>
      </c>
      <c r="CI386" t="n">
        <v>66</v>
      </c>
      <c r="CJ386" t="n">
        <v>44</v>
      </c>
      <c r="CK386" t="n">
        <v>34</v>
      </c>
      <c r="CL386" t="n">
        <v>61</v>
      </c>
      <c r="CM386" t="n">
        <v>6</v>
      </c>
      <c r="CN386" t="n">
        <v>6</v>
      </c>
      <c r="CO386" t="n">
        <v>6</v>
      </c>
      <c r="CP386" t="n">
        <v>23</v>
      </c>
      <c r="CQ386" t="n">
        <v>12</v>
      </c>
      <c r="CR386" t="n">
        <v>42</v>
      </c>
      <c r="CS386" t="n">
        <v>58</v>
      </c>
      <c r="CT386" t="n">
        <v>61</v>
      </c>
      <c r="CU386" t="n">
        <v>14</v>
      </c>
      <c r="CV386" t="n">
        <v>35</v>
      </c>
      <c r="CW386" t="n">
        <v>45</v>
      </c>
      <c r="CX386" t="n">
        <v>61</v>
      </c>
      <c r="CY386" t="n">
        <v>8</v>
      </c>
      <c r="CZ386" t="inlineStr"/>
      <c r="DA386" t="inlineStr"/>
      <c r="DB386" t="n">
        <v>99.46392831614418</v>
      </c>
      <c r="DC386" t="n">
        <v>93.21126680063644</v>
      </c>
      <c r="DD386" t="n">
        <v>11.7</v>
      </c>
      <c r="DE386" t="inlineStr">
        <is>
          <t>Times (raw ratio)</t>
        </is>
      </c>
      <c r="DF386" t="n">
        <v>51</v>
      </c>
      <c r="DG386" t="inlineStr">
        <is>
          <t>Times (raw %)</t>
        </is>
      </c>
      <c r="DH386" t="n">
        <v>98.40000000000001</v>
      </c>
      <c r="DI386" t="n">
        <v>89.07388137356919</v>
      </c>
    </row>
    <row r="387">
      <c r="A387" t="inlineStr">
        <is>
          <t>indian institute of information technology, allahabad</t>
        </is>
      </c>
      <c r="B387" t="inlineStr">
        <is>
          <t>1401+</t>
        </is>
      </c>
      <c r="C387" t="inlineStr"/>
      <c r="D387" t="inlineStr">
        <is>
          <t>India</t>
        </is>
      </c>
      <c r="E387" t="inlineStr">
        <is>
          <t>Asia</t>
        </is>
      </c>
      <c r="F387" t="inlineStr">
        <is>
          <t>S</t>
        </is>
      </c>
      <c r="G387" t="inlineStr">
        <is>
          <t>FO</t>
        </is>
      </c>
      <c r="H387" t="inlineStr">
        <is>
          <t>VH</t>
        </is>
      </c>
      <c r="I387" t="inlineStr">
        <is>
          <t>A</t>
        </is>
      </c>
      <c r="J387" t="n">
        <v>4.1</v>
      </c>
      <c r="K387" t="inlineStr">
        <is>
          <t>601+</t>
        </is>
      </c>
      <c r="L387" t="n">
        <v>4.4</v>
      </c>
      <c r="M387" t="inlineStr">
        <is>
          <t>601+</t>
        </is>
      </c>
      <c r="N387" t="n">
        <v>2</v>
      </c>
      <c r="O387" t="inlineStr">
        <is>
          <t>701+</t>
        </is>
      </c>
      <c r="P387" t="n">
        <v>10.7</v>
      </c>
      <c r="Q387" t="inlineStr">
        <is>
          <t>701+</t>
        </is>
      </c>
      <c r="R387" t="inlineStr"/>
      <c r="S387" t="inlineStr"/>
      <c r="T387" t="n">
        <v>2.1</v>
      </c>
      <c r="U387" t="inlineStr">
        <is>
          <t>701+</t>
        </is>
      </c>
      <c r="V387" t="n">
        <v>2.6</v>
      </c>
      <c r="W387" t="inlineStr">
        <is>
          <t>701+</t>
        </is>
      </c>
      <c r="X387" t="n">
        <v>2.1</v>
      </c>
      <c r="Y387" t="inlineStr">
        <is>
          <t>701+</t>
        </is>
      </c>
      <c r="Z387" t="n">
        <v>1</v>
      </c>
      <c r="AA387" t="inlineStr">
        <is>
          <t>701+</t>
        </is>
      </c>
      <c r="AB387" t="inlineStr"/>
      <c r="AC387" t="inlineStr"/>
      <c r="AD387" t="inlineStr"/>
      <c r="AE387" t="inlineStr">
        <is>
          <t>Not Reported</t>
        </is>
      </c>
      <c r="AF387" t="inlineStr">
        <is>
          <t>Not Reported</t>
        </is>
      </c>
      <c r="AG387" t="inlineStr">
        <is>
          <t>Not Reported</t>
        </is>
      </c>
      <c r="AH387" t="inlineStr">
        <is>
          <t>Not Reported</t>
        </is>
      </c>
      <c r="AI387" t="inlineStr"/>
      <c r="AJ387" t="inlineStr"/>
      <c r="AK387" t="inlineStr">
        <is>
          <t>Not Reported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>
        <is>
          <t>Not Reported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>
        <is>
          <t>QS</t>
        </is>
      </c>
      <c r="CC387" t="n">
        <v>1401</v>
      </c>
      <c r="CD387" t="inlineStr"/>
      <c r="CE387" t="n">
        <v>601</v>
      </c>
      <c r="CF387" t="n">
        <v>601</v>
      </c>
      <c r="CG387" t="n">
        <v>701</v>
      </c>
      <c r="CH387" t="n">
        <v>701</v>
      </c>
      <c r="CI387" t="inlineStr"/>
      <c r="CJ387" t="n">
        <v>701</v>
      </c>
      <c r="CK387" t="n">
        <v>701</v>
      </c>
      <c r="CL387" t="n">
        <v>701</v>
      </c>
      <c r="CM387" t="n">
        <v>701</v>
      </c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n">
        <v>0</v>
      </c>
      <c r="DC387" t="n">
        <v>10.7</v>
      </c>
      <c r="DD387" t="inlineStr"/>
      <c r="DE387" t="inlineStr">
        <is>
          <t>QS (score, not ratio)</t>
        </is>
      </c>
      <c r="DF387" t="inlineStr"/>
      <c r="DG387" t="inlineStr">
        <is>
          <t>QS (score, not %)</t>
        </is>
      </c>
      <c r="DH387" t="n">
        <v>4.1</v>
      </c>
      <c r="DI387" t="inlineStr"/>
    </row>
    <row r="388">
      <c r="A388" t="inlineStr">
        <is>
          <t>indian institute of science</t>
        </is>
      </c>
      <c r="B388" t="inlineStr">
        <is>
          <t>211</t>
        </is>
      </c>
      <c r="C388" t="inlineStr">
        <is>
          <t>225</t>
        </is>
      </c>
      <c r="D388" t="inlineStr">
        <is>
          <t>India</t>
        </is>
      </c>
      <c r="E388" t="inlineStr">
        <is>
          <t>Asia</t>
        </is>
      </c>
      <c r="F388" t="inlineStr">
        <is>
          <t>S</t>
        </is>
      </c>
      <c r="G388" t="inlineStr">
        <is>
          <t>SP</t>
        </is>
      </c>
      <c r="H388" t="inlineStr">
        <is>
          <t>VH</t>
        </is>
      </c>
      <c r="I388" t="inlineStr">
        <is>
          <t>A</t>
        </is>
      </c>
      <c r="J388" t="n">
        <v>45.7</v>
      </c>
      <c r="K388" t="inlineStr">
        <is>
          <t>181</t>
        </is>
      </c>
      <c r="L388" t="n">
        <v>26.3</v>
      </c>
      <c r="M388" t="inlineStr">
        <is>
          <t>362</t>
        </is>
      </c>
      <c r="N388" t="n">
        <v>37.9</v>
      </c>
      <c r="O388" t="inlineStr">
        <is>
          <t>419</t>
        </is>
      </c>
      <c r="P388" t="n">
        <v>99.90000000000001</v>
      </c>
      <c r="Q388" t="inlineStr">
        <is>
          <t>11</t>
        </is>
      </c>
      <c r="R388" t="n">
        <v>3.7</v>
      </c>
      <c r="S388" t="inlineStr">
        <is>
          <t>701+</t>
        </is>
      </c>
      <c r="T388" t="n">
        <v>1.5</v>
      </c>
      <c r="U388" t="inlineStr">
        <is>
          <t>701+</t>
        </is>
      </c>
      <c r="V388" t="n">
        <v>39.1</v>
      </c>
      <c r="W388" t="inlineStr">
        <is>
          <t>701+</t>
        </is>
      </c>
      <c r="X388" t="n">
        <v>13.1</v>
      </c>
      <c r="Y388" t="inlineStr">
        <is>
          <t>701+</t>
        </is>
      </c>
      <c r="Z388" t="n">
        <v>23.7</v>
      </c>
      <c r="AA388" t="inlineStr">
        <is>
          <t>500=</t>
        </is>
      </c>
      <c r="AB388" t="n">
        <v>45</v>
      </c>
      <c r="AC388" t="inlineStr">
        <is>
          <t>225</t>
        </is>
      </c>
      <c r="AD388" t="inlineStr">
        <is>
          <t>155=</t>
        </is>
      </c>
      <c r="AE388" t="inlineStr">
        <is>
          <t>IN</t>
        </is>
      </c>
      <c r="AF388" t="inlineStr">
        <is>
          <t>India</t>
        </is>
      </c>
      <c r="AG388" t="inlineStr">
        <is>
          <t>S</t>
        </is>
      </c>
      <c r="AH388" t="inlineStr">
        <is>
          <t>SP</t>
        </is>
      </c>
      <c r="AI388" t="inlineStr"/>
      <c r="AJ388" t="n">
        <v>5</v>
      </c>
      <c r="AK388" t="inlineStr">
        <is>
          <t>A</t>
        </is>
      </c>
      <c r="AL388" t="n">
        <v>41.5</v>
      </c>
      <c r="AM388" t="inlineStr">
        <is>
          <t>202</t>
        </is>
      </c>
      <c r="AN388" t="n">
        <v>20</v>
      </c>
      <c r="AO388" t="inlineStr">
        <is>
          <t>454</t>
        </is>
      </c>
      <c r="AP388" t="n">
        <v>46.4</v>
      </c>
      <c r="AQ388" t="inlineStr">
        <is>
          <t>340</t>
        </is>
      </c>
      <c r="AR388" t="n">
        <v>100</v>
      </c>
      <c r="AS388" t="inlineStr">
        <is>
          <t>6</t>
        </is>
      </c>
      <c r="AT388" t="n">
        <v>4.8</v>
      </c>
      <c r="AU388" t="inlineStr">
        <is>
          <t>701+</t>
        </is>
      </c>
      <c r="AV388" t="n">
        <v>1.7</v>
      </c>
      <c r="AW388" t="inlineStr">
        <is>
          <t>701+</t>
        </is>
      </c>
      <c r="AX388" t="n">
        <v>4.4</v>
      </c>
      <c r="AY388" t="inlineStr">
        <is>
          <t>701+</t>
        </is>
      </c>
      <c r="AZ388" t="n">
        <v>13.8</v>
      </c>
      <c r="BA388" t="inlineStr">
        <is>
          <t>621</t>
        </is>
      </c>
      <c r="BB388" t="n">
        <v>10.7</v>
      </c>
      <c r="BC388" t="inlineStr">
        <is>
          <t>660</t>
        </is>
      </c>
      <c r="BD388" t="inlineStr">
        <is>
          <t>42.1</t>
        </is>
      </c>
      <c r="BE388" t="inlineStr">
        <is>
          <t>251-300</t>
        </is>
      </c>
      <c r="BF388" t="inlineStr">
        <is>
          <t>India</t>
        </is>
      </c>
      <c r="BG388" t="n">
        <v>42.7</v>
      </c>
      <c r="BH388" t="inlineStr">
        <is>
          <t>16.4</t>
        </is>
      </c>
      <c r="BI388" t="n">
        <v>47.2</v>
      </c>
      <c r="BJ388" t="n">
        <v>42.4</v>
      </c>
      <c r="BK388" t="inlineStr">
        <is>
          <t>52.4</t>
        </is>
      </c>
      <c r="BL388" t="inlineStr">
        <is>
          <t>-</t>
        </is>
      </c>
      <c r="BM388" t="inlineStr">
        <is>
          <t>3,318</t>
        </is>
      </c>
      <c r="BN388" t="n">
        <v>8.199999999999999</v>
      </c>
      <c r="BO388" t="inlineStr">
        <is>
          <t>1%</t>
        </is>
      </c>
      <c r="BP388" t="inlineStr">
        <is>
          <t>19 : 81</t>
        </is>
      </c>
      <c r="BQ388" t="n">
        <v>2016</v>
      </c>
      <c r="BR388" t="inlineStr">
        <is>
          <t>301-400</t>
        </is>
      </c>
      <c r="BS388" t="inlineStr">
        <is>
          <t>1</t>
        </is>
      </c>
      <c r="BT388" t="inlineStr"/>
      <c r="BU388" t="n">
        <v>0</v>
      </c>
      <c r="BV388" t="n">
        <v>0</v>
      </c>
      <c r="BW388" t="n">
        <v>7.2</v>
      </c>
      <c r="BX388" t="n">
        <v>2.7</v>
      </c>
      <c r="BY388" t="n">
        <v>36.8</v>
      </c>
      <c r="BZ388" t="n">
        <v>18.6</v>
      </c>
      <c r="CA388" t="n">
        <v>2015</v>
      </c>
      <c r="CB388" t="inlineStr">
        <is>
          <t>QS+Times+Shanghai</t>
        </is>
      </c>
      <c r="CC388" t="n">
        <v>211</v>
      </c>
      <c r="CD388" t="n">
        <v>225</v>
      </c>
      <c r="CE388" t="n">
        <v>181</v>
      </c>
      <c r="CF388" t="n">
        <v>362</v>
      </c>
      <c r="CG388" t="n">
        <v>419</v>
      </c>
      <c r="CH388" t="n">
        <v>11</v>
      </c>
      <c r="CI388" t="n">
        <v>701</v>
      </c>
      <c r="CJ388" t="n">
        <v>701</v>
      </c>
      <c r="CK388" t="n">
        <v>701</v>
      </c>
      <c r="CL388" t="n">
        <v>701</v>
      </c>
      <c r="CM388" t="n">
        <v>500</v>
      </c>
      <c r="CN388" t="n">
        <v>225</v>
      </c>
      <c r="CO388" t="n">
        <v>155</v>
      </c>
      <c r="CP388" t="n">
        <v>202</v>
      </c>
      <c r="CQ388" t="n">
        <v>454</v>
      </c>
      <c r="CR388" t="n">
        <v>340</v>
      </c>
      <c r="CS388" t="n">
        <v>6</v>
      </c>
      <c r="CT388" t="n">
        <v>701</v>
      </c>
      <c r="CU388" t="n">
        <v>701</v>
      </c>
      <c r="CV388" t="n">
        <v>701</v>
      </c>
      <c r="CW388" t="n">
        <v>621</v>
      </c>
      <c r="CX388" t="n">
        <v>660</v>
      </c>
      <c r="CY388" t="n">
        <v>275.5</v>
      </c>
      <c r="CZ388" t="n">
        <v>350.5</v>
      </c>
      <c r="DA388" t="n">
        <v>1</v>
      </c>
      <c r="DB388" t="n">
        <v>56.34293822857632</v>
      </c>
      <c r="DC388" t="n">
        <v>45.34426097114355</v>
      </c>
      <c r="DD388" t="n">
        <v>8.199999999999999</v>
      </c>
      <c r="DE388" t="inlineStr">
        <is>
          <t>Times (raw ratio)</t>
        </is>
      </c>
      <c r="DF388" t="n">
        <v>1</v>
      </c>
      <c r="DG388" t="inlineStr">
        <is>
          <t>Times (raw %)</t>
        </is>
      </c>
      <c r="DH388" t="n">
        <v>43.6</v>
      </c>
      <c r="DI388" t="n">
        <v>17.02417999948364</v>
      </c>
    </row>
    <row r="389">
      <c r="A389" t="inlineStr">
        <is>
          <t>indian institute of technology (bhu) varanasi</t>
        </is>
      </c>
      <c r="B389" t="inlineStr">
        <is>
          <t>531</t>
        </is>
      </c>
      <c r="C389" t="inlineStr">
        <is>
          <t>571</t>
        </is>
      </c>
      <c r="D389" t="inlineStr">
        <is>
          <t>India</t>
        </is>
      </c>
      <c r="E389" t="inlineStr">
        <is>
          <t>Asia</t>
        </is>
      </c>
      <c r="F389" t="inlineStr">
        <is>
          <t>M</t>
        </is>
      </c>
      <c r="G389" t="inlineStr">
        <is>
          <t>FO</t>
        </is>
      </c>
      <c r="H389" t="inlineStr">
        <is>
          <t>VH</t>
        </is>
      </c>
      <c r="I389" t="inlineStr">
        <is>
          <t>A</t>
        </is>
      </c>
      <c r="J389" t="n">
        <v>5.5</v>
      </c>
      <c r="K389" t="inlineStr">
        <is>
          <t>601+</t>
        </is>
      </c>
      <c r="L389" t="n">
        <v>5.9</v>
      </c>
      <c r="M389" t="inlineStr">
        <is>
          <t>601+</t>
        </is>
      </c>
      <c r="N389" t="n">
        <v>3.9</v>
      </c>
      <c r="O389" t="inlineStr">
        <is>
          <t>701+</t>
        </is>
      </c>
      <c r="P389" t="n">
        <v>95</v>
      </c>
      <c r="Q389" t="inlineStr">
        <is>
          <t>48</t>
        </is>
      </c>
      <c r="R389" t="n">
        <v>1.4</v>
      </c>
      <c r="S389" t="inlineStr">
        <is>
          <t>701+</t>
        </is>
      </c>
      <c r="T389" t="n">
        <v>1.1</v>
      </c>
      <c r="U389" t="inlineStr">
        <is>
          <t>701+</t>
        </is>
      </c>
      <c r="V389" t="n">
        <v>24.5</v>
      </c>
      <c r="W389" t="inlineStr">
        <is>
          <t>701+</t>
        </is>
      </c>
      <c r="X389" t="n">
        <v>6.5</v>
      </c>
      <c r="Y389" t="inlineStr">
        <is>
          <t>701+</t>
        </is>
      </c>
      <c r="Z389" t="n">
        <v>10.1</v>
      </c>
      <c r="AA389" t="inlineStr">
        <is>
          <t>661=</t>
        </is>
      </c>
      <c r="AB389" t="n">
        <v>23.1</v>
      </c>
      <c r="AC389">
        <f>571</f>
        <v/>
      </c>
      <c r="AD389" t="inlineStr">
        <is>
          <t>651-700</t>
        </is>
      </c>
      <c r="AE389" t="inlineStr">
        <is>
          <t>IN</t>
        </is>
      </c>
      <c r="AF389" t="inlineStr">
        <is>
          <t>India</t>
        </is>
      </c>
      <c r="AG389" t="inlineStr">
        <is>
          <t>M</t>
        </is>
      </c>
      <c r="AH389" t="inlineStr">
        <is>
          <t>FO</t>
        </is>
      </c>
      <c r="AI389" t="inlineStr">
        <is>
          <t>VH</t>
        </is>
      </c>
      <c r="AJ389" t="n">
        <v>5</v>
      </c>
      <c r="AK389" t="inlineStr">
        <is>
          <t>A</t>
        </is>
      </c>
      <c r="AL389" t="n">
        <v>4.4</v>
      </c>
      <c r="AM389" t="inlineStr">
        <is>
          <t>601+</t>
        </is>
      </c>
      <c r="AN389" t="n">
        <v>3.6</v>
      </c>
      <c r="AO389" t="inlineStr">
        <is>
          <t>601+</t>
        </is>
      </c>
      <c r="AP389" t="n">
        <v>3.9</v>
      </c>
      <c r="AQ389" t="inlineStr">
        <is>
          <t>701+</t>
        </is>
      </c>
      <c r="AR389" t="n">
        <v>88.7</v>
      </c>
      <c r="AS389" t="inlineStr">
        <is>
          <t>78</t>
        </is>
      </c>
      <c r="AT389" t="n">
        <v>1.4</v>
      </c>
      <c r="AU389" t="inlineStr">
        <is>
          <t>701+</t>
        </is>
      </c>
      <c r="AV389" t="n">
        <v>1.1</v>
      </c>
      <c r="AW389" t="inlineStr">
        <is>
          <t>701+</t>
        </is>
      </c>
      <c r="AX389" t="n">
        <v>1.5</v>
      </c>
      <c r="AY389" t="inlineStr">
        <is>
          <t>701+</t>
        </is>
      </c>
      <c r="AZ389" t="n">
        <v>8.199999999999999</v>
      </c>
      <c r="BA389" t="inlineStr">
        <is>
          <t>701+</t>
        </is>
      </c>
      <c r="BB389" t="n">
        <v>4</v>
      </c>
      <c r="BC389" t="inlineStr">
        <is>
          <t>701+</t>
        </is>
      </c>
      <c r="BD389" t="inlineStr">
        <is>
          <t>20.7</t>
        </is>
      </c>
      <c r="BE389" t="inlineStr"/>
      <c r="BF389" t="inlineStr">
        <is>
          <t>Not Reported</t>
        </is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>
        <is>
          <t>QS</t>
        </is>
      </c>
      <c r="CC389" t="n">
        <v>531</v>
      </c>
      <c r="CD389" t="n">
        <v>571</v>
      </c>
      <c r="CE389" t="n">
        <v>601</v>
      </c>
      <c r="CF389" t="n">
        <v>601</v>
      </c>
      <c r="CG389" t="n">
        <v>701</v>
      </c>
      <c r="CH389" t="n">
        <v>48</v>
      </c>
      <c r="CI389" t="n">
        <v>701</v>
      </c>
      <c r="CJ389" t="n">
        <v>701</v>
      </c>
      <c r="CK389" t="n">
        <v>701</v>
      </c>
      <c r="CL389" t="n">
        <v>701</v>
      </c>
      <c r="CM389" t="n">
        <v>661</v>
      </c>
      <c r="CN389" t="n">
        <v>571</v>
      </c>
      <c r="CO389" t="n">
        <v>675.5</v>
      </c>
      <c r="CP389" t="n">
        <v>601</v>
      </c>
      <c r="CQ389" t="n">
        <v>601</v>
      </c>
      <c r="CR389" t="n">
        <v>701</v>
      </c>
      <c r="CS389" t="n">
        <v>78</v>
      </c>
      <c r="CT389" t="n">
        <v>701</v>
      </c>
      <c r="CU389" t="n">
        <v>701</v>
      </c>
      <c r="CV389" t="n">
        <v>701</v>
      </c>
      <c r="CW389" t="n">
        <v>701</v>
      </c>
      <c r="CX389" t="n">
        <v>701</v>
      </c>
      <c r="CY389" t="inlineStr"/>
      <c r="CZ389" t="inlineStr"/>
      <c r="DA389" t="inlineStr"/>
      <c r="DB389" t="n">
        <v>62.14285714285715</v>
      </c>
      <c r="DC389" t="n">
        <v>95</v>
      </c>
      <c r="DD389" t="inlineStr"/>
      <c r="DE389" t="inlineStr">
        <is>
          <t>QS (score, not ratio)</t>
        </is>
      </c>
      <c r="DF389" t="inlineStr"/>
      <c r="DG389" t="inlineStr">
        <is>
          <t>QS (score, not %)</t>
        </is>
      </c>
      <c r="DH389" t="n">
        <v>4.95</v>
      </c>
      <c r="DI389" t="inlineStr"/>
    </row>
    <row r="390">
      <c r="A390" t="inlineStr">
        <is>
          <t>indian institute of technology bhubaneswar</t>
        </is>
      </c>
      <c r="B390" t="inlineStr">
        <is>
          <t>951-1000</t>
        </is>
      </c>
      <c r="C390" t="inlineStr">
        <is>
          <t>731-740</t>
        </is>
      </c>
      <c r="D390" t="inlineStr">
        <is>
          <t>India</t>
        </is>
      </c>
      <c r="E390" t="inlineStr">
        <is>
          <t>Asia</t>
        </is>
      </c>
      <c r="F390" t="inlineStr">
        <is>
          <t>S</t>
        </is>
      </c>
      <c r="G390" t="inlineStr">
        <is>
          <t>FO</t>
        </is>
      </c>
      <c r="H390" t="inlineStr">
        <is>
          <t>VH</t>
        </is>
      </c>
      <c r="I390" t="inlineStr">
        <is>
          <t>A</t>
        </is>
      </c>
      <c r="J390" t="n">
        <v>4.3</v>
      </c>
      <c r="K390" t="inlineStr">
        <is>
          <t>601+</t>
        </is>
      </c>
      <c r="L390" t="n">
        <v>3.5</v>
      </c>
      <c r="M390" t="inlineStr">
        <is>
          <t>601+</t>
        </is>
      </c>
      <c r="N390" t="n">
        <v>10</v>
      </c>
      <c r="O390" t="inlineStr">
        <is>
          <t>701+</t>
        </is>
      </c>
      <c r="P390" t="n">
        <v>50.2</v>
      </c>
      <c r="Q390" t="inlineStr">
        <is>
          <t>260</t>
        </is>
      </c>
      <c r="R390" t="n">
        <v>1.5</v>
      </c>
      <c r="S390" t="inlineStr">
        <is>
          <t>701+</t>
        </is>
      </c>
      <c r="T390" t="n">
        <v>1</v>
      </c>
      <c r="U390" t="inlineStr">
        <is>
          <t>701+</t>
        </is>
      </c>
      <c r="V390" t="n">
        <v>6.8</v>
      </c>
      <c r="W390" t="inlineStr">
        <is>
          <t>701+</t>
        </is>
      </c>
      <c r="X390" t="n">
        <v>2.1</v>
      </c>
      <c r="Y390" t="inlineStr">
        <is>
          <t>701+</t>
        </is>
      </c>
      <c r="Z390" t="n">
        <v>1.9</v>
      </c>
      <c r="AA390" t="inlineStr">
        <is>
          <t>701+</t>
        </is>
      </c>
      <c r="AB390" t="inlineStr"/>
      <c r="AC390" t="inlineStr">
        <is>
          <t>731-740</t>
        </is>
      </c>
      <c r="AD390" t="inlineStr">
        <is>
          <t>801-1000</t>
        </is>
      </c>
      <c r="AE390" t="inlineStr">
        <is>
          <t>IN</t>
        </is>
      </c>
      <c r="AF390" t="inlineStr">
        <is>
          <t>India</t>
        </is>
      </c>
      <c r="AG390" t="inlineStr">
        <is>
          <t>S</t>
        </is>
      </c>
      <c r="AH390" t="inlineStr">
        <is>
          <t>FO</t>
        </is>
      </c>
      <c r="AI390" t="inlineStr">
        <is>
          <t>VH</t>
        </is>
      </c>
      <c r="AJ390" t="n">
        <v>2</v>
      </c>
      <c r="AK390" t="inlineStr">
        <is>
          <t>A</t>
        </is>
      </c>
      <c r="AL390" t="n">
        <v>3.8</v>
      </c>
      <c r="AM390" t="inlineStr">
        <is>
          <t>601+</t>
        </is>
      </c>
      <c r="AN390" t="n">
        <v>3.4</v>
      </c>
      <c r="AO390" t="inlineStr">
        <is>
          <t>601+</t>
        </is>
      </c>
      <c r="AP390" t="n">
        <v>12</v>
      </c>
      <c r="AQ390" t="inlineStr">
        <is>
          <t>701+</t>
        </is>
      </c>
      <c r="AR390" t="n">
        <v>63.3</v>
      </c>
      <c r="AS390" t="inlineStr">
        <is>
          <t>188</t>
        </is>
      </c>
      <c r="AT390" t="n">
        <v>1.6</v>
      </c>
      <c r="AU390" t="inlineStr">
        <is>
          <t>701+</t>
        </is>
      </c>
      <c r="AV390" t="n">
        <v>1</v>
      </c>
      <c r="AW390" t="inlineStr">
        <is>
          <t>701+</t>
        </is>
      </c>
      <c r="AX390" t="n">
        <v>1</v>
      </c>
      <c r="AY390" t="inlineStr">
        <is>
          <t>701+</t>
        </is>
      </c>
      <c r="AZ390" t="n">
        <v>8.199999999999999</v>
      </c>
      <c r="BA390" t="inlineStr">
        <is>
          <t>701+</t>
        </is>
      </c>
      <c r="BB390" t="n">
        <v>1</v>
      </c>
      <c r="BC390" t="inlineStr">
        <is>
          <t>701+</t>
        </is>
      </c>
      <c r="BD390" t="inlineStr">
        <is>
          <t>-</t>
        </is>
      </c>
      <c r="BE390" t="inlineStr"/>
      <c r="BF390" t="inlineStr">
        <is>
          <t>Not Reported</t>
        </is>
      </c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>
        <is>
          <t>QS</t>
        </is>
      </c>
      <c r="CC390" t="n">
        <v>975.5</v>
      </c>
      <c r="CD390" t="n">
        <v>735.5</v>
      </c>
      <c r="CE390" t="n">
        <v>601</v>
      </c>
      <c r="CF390" t="n">
        <v>601</v>
      </c>
      <c r="CG390" t="n">
        <v>701</v>
      </c>
      <c r="CH390" t="n">
        <v>260</v>
      </c>
      <c r="CI390" t="n">
        <v>701</v>
      </c>
      <c r="CJ390" t="n">
        <v>701</v>
      </c>
      <c r="CK390" t="n">
        <v>701</v>
      </c>
      <c r="CL390" t="n">
        <v>701</v>
      </c>
      <c r="CM390" t="n">
        <v>701</v>
      </c>
      <c r="CN390" t="n">
        <v>735.5</v>
      </c>
      <c r="CO390" t="n">
        <v>900.5</v>
      </c>
      <c r="CP390" t="n">
        <v>601</v>
      </c>
      <c r="CQ390" t="n">
        <v>601</v>
      </c>
      <c r="CR390" t="n">
        <v>701</v>
      </c>
      <c r="CS390" t="n">
        <v>188</v>
      </c>
      <c r="CT390" t="n">
        <v>701</v>
      </c>
      <c r="CU390" t="n">
        <v>701</v>
      </c>
      <c r="CV390" t="n">
        <v>701</v>
      </c>
      <c r="CW390" t="n">
        <v>701</v>
      </c>
      <c r="CX390" t="n">
        <v>701</v>
      </c>
      <c r="CY390" t="inlineStr"/>
      <c r="CZ390" t="inlineStr"/>
      <c r="DA390" t="inlineStr"/>
      <c r="DB390" t="n">
        <v>30.39285714285714</v>
      </c>
      <c r="DC390" t="n">
        <v>50.2</v>
      </c>
      <c r="DD390" t="inlineStr"/>
      <c r="DE390" t="inlineStr">
        <is>
          <t>QS (score, not ratio)</t>
        </is>
      </c>
      <c r="DF390" t="inlineStr"/>
      <c r="DG390" t="inlineStr">
        <is>
          <t>QS (score, not %)</t>
        </is>
      </c>
      <c r="DH390" t="n">
        <v>4.05</v>
      </c>
      <c r="DI390" t="inlineStr"/>
    </row>
    <row r="391">
      <c r="A391" t="inlineStr">
        <is>
          <t>indian institute of technology bombay</t>
        </is>
      </c>
      <c r="B391" t="inlineStr"/>
      <c r="C391" t="inlineStr"/>
      <c r="D391" t="inlineStr">
        <is>
          <t>Not Reported</t>
        </is>
      </c>
      <c r="E391" t="inlineStr">
        <is>
          <t>Not Reported</t>
        </is>
      </c>
      <c r="F391" t="inlineStr">
        <is>
          <t>Not Reported</t>
        </is>
      </c>
      <c r="G391" t="inlineStr">
        <is>
          <t>Not Reported</t>
        </is>
      </c>
      <c r="H391" t="inlineStr"/>
      <c r="I391" t="inlineStr">
        <is>
          <t>Not Reported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Not Reported</t>
        </is>
      </c>
      <c r="AF391" t="inlineStr">
        <is>
          <t>Not Reported</t>
        </is>
      </c>
      <c r="AG391" t="inlineStr">
        <is>
          <t>Not Reported</t>
        </is>
      </c>
      <c r="AH391" t="inlineStr">
        <is>
          <t>Not Reported</t>
        </is>
      </c>
      <c r="AI391" t="inlineStr"/>
      <c r="AJ391" t="inlineStr"/>
      <c r="AK391" t="inlineStr">
        <is>
          <t>Not Reported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>
        <is>
          <t>351-400</t>
        </is>
      </c>
      <c r="BF391" t="inlineStr">
        <is>
          <t>India</t>
        </is>
      </c>
      <c r="BG391" t="n">
        <v>37.8</v>
      </c>
      <c r="BH391" t="inlineStr">
        <is>
          <t>17.7</t>
        </is>
      </c>
      <c r="BI391" t="n">
        <v>28.6</v>
      </c>
      <c r="BJ391" t="n">
        <v>48.5</v>
      </c>
      <c r="BK391" t="inlineStr">
        <is>
          <t>42.3</t>
        </is>
      </c>
      <c r="BL391" t="inlineStr">
        <is>
          <t>-</t>
        </is>
      </c>
      <c r="BM391" t="inlineStr">
        <is>
          <t>8,327</t>
        </is>
      </c>
      <c r="BN391" t="n">
        <v>14.9</v>
      </c>
      <c r="BO391" t="inlineStr">
        <is>
          <t>1%</t>
        </is>
      </c>
      <c r="BP391" t="inlineStr">
        <is>
          <t>16 : 84</t>
        </is>
      </c>
      <c r="BQ391" t="n">
        <v>2016</v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>
        <is>
          <t>Times</t>
        </is>
      </c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n">
        <v>375.5</v>
      </c>
      <c r="CZ391" t="inlineStr"/>
      <c r="DA391" t="inlineStr"/>
      <c r="DB391" t="n">
        <v>46.46175839885633</v>
      </c>
      <c r="DC391" t="n">
        <v>37.3087349968614</v>
      </c>
      <c r="DD391" t="n">
        <v>14.9</v>
      </c>
      <c r="DE391" t="inlineStr">
        <is>
          <t>Times (raw ratio)</t>
        </is>
      </c>
      <c r="DF391" t="n">
        <v>1</v>
      </c>
      <c r="DG391" t="inlineStr">
        <is>
          <t>Times (raw %)</t>
        </is>
      </c>
      <c r="DH391" t="inlineStr"/>
      <c r="DI391" t="n">
        <v>26.7429760665973</v>
      </c>
    </row>
    <row r="392">
      <c r="A392" t="inlineStr">
        <is>
          <t>indian institute of technology bombay (iitb)</t>
        </is>
      </c>
      <c r="B392" t="inlineStr">
        <is>
          <t>118</t>
        </is>
      </c>
      <c r="C392" t="inlineStr">
        <is>
          <t>149</t>
        </is>
      </c>
      <c r="D392" t="inlineStr">
        <is>
          <t>India</t>
        </is>
      </c>
      <c r="E392" t="inlineStr">
        <is>
          <t>Asia</t>
        </is>
      </c>
      <c r="F392" t="inlineStr">
        <is>
          <t>L</t>
        </is>
      </c>
      <c r="G392" t="inlineStr">
        <is>
          <t>FO</t>
        </is>
      </c>
      <c r="H392" t="inlineStr">
        <is>
          <t>VH</t>
        </is>
      </c>
      <c r="I392" t="inlineStr">
        <is>
          <t>A</t>
        </is>
      </c>
      <c r="J392" t="n">
        <v>58.5</v>
      </c>
      <c r="K392" t="inlineStr">
        <is>
          <t>131</t>
        </is>
      </c>
      <c r="L392" t="n">
        <v>86</v>
      </c>
      <c r="M392" t="inlineStr">
        <is>
          <t>63</t>
        </is>
      </c>
      <c r="N392" t="n">
        <v>14.4</v>
      </c>
      <c r="O392" t="inlineStr">
        <is>
          <t>701+</t>
        </is>
      </c>
      <c r="P392" t="n">
        <v>79.09999999999999</v>
      </c>
      <c r="Q392" t="inlineStr">
        <is>
          <t>116</t>
        </is>
      </c>
      <c r="R392" t="n">
        <v>4.3</v>
      </c>
      <c r="S392" t="inlineStr">
        <is>
          <t>701+</t>
        </is>
      </c>
      <c r="T392" t="n">
        <v>1.3</v>
      </c>
      <c r="U392" t="inlineStr">
        <is>
          <t>701+</t>
        </is>
      </c>
      <c r="V392" t="n">
        <v>52.3</v>
      </c>
      <c r="W392" t="inlineStr">
        <is>
          <t>701+</t>
        </is>
      </c>
      <c r="X392" t="n">
        <v>64.5</v>
      </c>
      <c r="Y392" t="inlineStr">
        <is>
          <t>182</t>
        </is>
      </c>
      <c r="Z392" t="n">
        <v>52.5</v>
      </c>
      <c r="AA392" t="inlineStr">
        <is>
          <t>302=</t>
        </is>
      </c>
      <c r="AB392" t="n">
        <v>56.3</v>
      </c>
      <c r="AC392">
        <f>149</f>
        <v/>
      </c>
      <c r="AD392" t="inlineStr">
        <is>
          <t>172=</t>
        </is>
      </c>
      <c r="AE392" t="inlineStr">
        <is>
          <t>IN</t>
        </is>
      </c>
      <c r="AF392" t="inlineStr">
        <is>
          <t>India</t>
        </is>
      </c>
      <c r="AG392" t="inlineStr">
        <is>
          <t>L</t>
        </is>
      </c>
      <c r="AH392" t="inlineStr">
        <is>
          <t>CO</t>
        </is>
      </c>
      <c r="AI392" t="inlineStr">
        <is>
          <t>VH</t>
        </is>
      </c>
      <c r="AJ392" t="n">
        <v>4</v>
      </c>
      <c r="AK392" t="inlineStr">
        <is>
          <t>A</t>
        </is>
      </c>
      <c r="AL392" t="n">
        <v>55.5</v>
      </c>
      <c r="AM392" t="inlineStr">
        <is>
          <t>141</t>
        </is>
      </c>
      <c r="AN392" t="n">
        <v>81.90000000000001</v>
      </c>
      <c r="AO392" t="inlineStr">
        <is>
          <t>69</t>
        </is>
      </c>
      <c r="AP392" t="n">
        <v>18.9</v>
      </c>
      <c r="AQ392" t="inlineStr">
        <is>
          <t>697</t>
        </is>
      </c>
      <c r="AR392" t="n">
        <v>73.09999999999999</v>
      </c>
      <c r="AS392" t="inlineStr">
        <is>
          <t>133</t>
        </is>
      </c>
      <c r="AT392" t="n">
        <v>4.7</v>
      </c>
      <c r="AU392" t="inlineStr">
        <is>
          <t>701+</t>
        </is>
      </c>
      <c r="AV392" t="n">
        <v>1.4</v>
      </c>
      <c r="AW392" t="inlineStr">
        <is>
          <t>701+</t>
        </is>
      </c>
      <c r="AX392" t="n">
        <v>8.5</v>
      </c>
      <c r="AY392" t="inlineStr">
        <is>
          <t>701+</t>
        </is>
      </c>
      <c r="AZ392" t="n">
        <v>47.4</v>
      </c>
      <c r="BA392" t="inlineStr">
        <is>
          <t>146</t>
        </is>
      </c>
      <c r="BB392" t="n">
        <v>54.9</v>
      </c>
      <c r="BC392" t="inlineStr">
        <is>
          <t>277=</t>
        </is>
      </c>
      <c r="BD392" t="inlineStr">
        <is>
          <t>51.7</t>
        </is>
      </c>
      <c r="BE392" t="inlineStr"/>
      <c r="BF392" t="inlineStr">
        <is>
          <t>Not Reported</t>
        </is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>
        <is>
          <t>QS</t>
        </is>
      </c>
      <c r="CC392" t="n">
        <v>118</v>
      </c>
      <c r="CD392" t="n">
        <v>149</v>
      </c>
      <c r="CE392" t="n">
        <v>131</v>
      </c>
      <c r="CF392" t="n">
        <v>63</v>
      </c>
      <c r="CG392" t="n">
        <v>701</v>
      </c>
      <c r="CH392" t="n">
        <v>116</v>
      </c>
      <c r="CI392" t="n">
        <v>701</v>
      </c>
      <c r="CJ392" t="n">
        <v>701</v>
      </c>
      <c r="CK392" t="n">
        <v>701</v>
      </c>
      <c r="CL392" t="n">
        <v>182</v>
      </c>
      <c r="CM392" t="n">
        <v>302</v>
      </c>
      <c r="CN392" t="n">
        <v>149</v>
      </c>
      <c r="CO392" t="n">
        <v>172</v>
      </c>
      <c r="CP392" t="n">
        <v>141</v>
      </c>
      <c r="CQ392" t="n">
        <v>69</v>
      </c>
      <c r="CR392" t="n">
        <v>697</v>
      </c>
      <c r="CS392" t="n">
        <v>133</v>
      </c>
      <c r="CT392" t="n">
        <v>701</v>
      </c>
      <c r="CU392" t="n">
        <v>701</v>
      </c>
      <c r="CV392" t="n">
        <v>701</v>
      </c>
      <c r="CW392" t="n">
        <v>146</v>
      </c>
      <c r="CX392" t="n">
        <v>277</v>
      </c>
      <c r="CY392" t="inlineStr"/>
      <c r="CZ392" t="inlineStr"/>
      <c r="DA392" t="inlineStr"/>
      <c r="DB392" t="n">
        <v>91.64285714285714</v>
      </c>
      <c r="DC392" t="n">
        <v>79.09999999999999</v>
      </c>
      <c r="DD392" t="inlineStr"/>
      <c r="DE392" t="inlineStr">
        <is>
          <t>QS (score, not ratio)</t>
        </is>
      </c>
      <c r="DF392" t="inlineStr"/>
      <c r="DG392" t="inlineStr">
        <is>
          <t>QS (score, not %)</t>
        </is>
      </c>
      <c r="DH392" t="n">
        <v>57</v>
      </c>
      <c r="DI392" t="inlineStr"/>
    </row>
    <row r="393">
      <c r="A393" t="inlineStr">
        <is>
          <t>indian institute of technology delhi</t>
        </is>
      </c>
      <c r="B393" t="inlineStr"/>
      <c r="C393" t="inlineStr"/>
      <c r="D393" t="inlineStr">
        <is>
          <t>Not Reported</t>
        </is>
      </c>
      <c r="E393" t="inlineStr">
        <is>
          <t>Not Reported</t>
        </is>
      </c>
      <c r="F393" t="inlineStr">
        <is>
          <t>Not Reported</t>
        </is>
      </c>
      <c r="G393" t="inlineStr">
        <is>
          <t>Not Reported</t>
        </is>
      </c>
      <c r="H393" t="inlineStr"/>
      <c r="I393" t="inlineStr">
        <is>
          <t>Not Reported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Not Reported</t>
        </is>
      </c>
      <c r="AF393" t="inlineStr">
        <is>
          <t>Not Reported</t>
        </is>
      </c>
      <c r="AG393" t="inlineStr">
        <is>
          <t>Not Reported</t>
        </is>
      </c>
      <c r="AH393" t="inlineStr">
        <is>
          <t>Not Reported</t>
        </is>
      </c>
      <c r="AI393" t="inlineStr"/>
      <c r="AJ393" t="inlineStr"/>
      <c r="AK393" t="inlineStr">
        <is>
          <t>Not Reported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>
        <is>
          <t>401-500</t>
        </is>
      </c>
      <c r="BF393" t="inlineStr">
        <is>
          <t>India</t>
        </is>
      </c>
      <c r="BG393" t="n">
        <v>35.8</v>
      </c>
      <c r="BH393" t="inlineStr">
        <is>
          <t>15.5</t>
        </is>
      </c>
      <c r="BI393" t="n">
        <v>25.8</v>
      </c>
      <c r="BJ393" t="n">
        <v>33.4</v>
      </c>
      <c r="BK393" t="inlineStr">
        <is>
          <t>62.8</t>
        </is>
      </c>
      <c r="BL393" t="inlineStr">
        <is>
          <t>-</t>
        </is>
      </c>
      <c r="BM393" t="inlineStr">
        <is>
          <t>8,371</t>
        </is>
      </c>
      <c r="BN393" t="n">
        <v>17.3</v>
      </c>
      <c r="BO393" t="inlineStr">
        <is>
          <t>1%</t>
        </is>
      </c>
      <c r="BP393" t="inlineStr">
        <is>
          <t>18 : 82</t>
        </is>
      </c>
      <c r="BQ393" t="n">
        <v>2016</v>
      </c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>
        <is>
          <t>Times</t>
        </is>
      </c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n">
        <v>450.5</v>
      </c>
      <c r="CZ393" t="inlineStr"/>
      <c r="DA393" t="inlineStr"/>
      <c r="DB393" t="n">
        <v>35.7398141529664</v>
      </c>
      <c r="DC393" t="n">
        <v>28.21021877514566</v>
      </c>
      <c r="DD393" t="n">
        <v>17.3</v>
      </c>
      <c r="DE393" t="inlineStr">
        <is>
          <t>Times (raw ratio)</t>
        </is>
      </c>
      <c r="DF393" t="n">
        <v>1</v>
      </c>
      <c r="DG393" t="inlineStr">
        <is>
          <t>Times (raw %)</t>
        </is>
      </c>
      <c r="DH393" t="inlineStr"/>
      <c r="DI393" t="n">
        <v>23.82934443288242</v>
      </c>
    </row>
    <row r="394">
      <c r="A394" t="inlineStr">
        <is>
          <t>indian institute of technology delhi (iitd)</t>
        </is>
      </c>
      <c r="B394" t="inlineStr">
        <is>
          <t>150</t>
        </is>
      </c>
      <c r="C394" t="inlineStr">
        <is>
          <t>197</t>
        </is>
      </c>
      <c r="D394" t="inlineStr">
        <is>
          <t>India</t>
        </is>
      </c>
      <c r="E394" t="inlineStr">
        <is>
          <t>Asia</t>
        </is>
      </c>
      <c r="F394" t="inlineStr">
        <is>
          <t>M</t>
        </is>
      </c>
      <c r="G394" t="inlineStr">
        <is>
          <t>FO</t>
        </is>
      </c>
      <c r="H394" t="inlineStr">
        <is>
          <t>VH</t>
        </is>
      </c>
      <c r="I394" t="inlineStr">
        <is>
          <t>A</t>
        </is>
      </c>
      <c r="J394" t="n">
        <v>54.1</v>
      </c>
      <c r="K394" t="inlineStr">
        <is>
          <t>147</t>
        </is>
      </c>
      <c r="L394" t="n">
        <v>80.90000000000001</v>
      </c>
      <c r="M394" t="inlineStr">
        <is>
          <t>73</t>
        </is>
      </c>
      <c r="N394" t="n">
        <v>17.3</v>
      </c>
      <c r="O394" t="inlineStr">
        <is>
          <t>701+</t>
        </is>
      </c>
      <c r="P394" t="n">
        <v>77.40000000000001</v>
      </c>
      <c r="Q394" t="inlineStr">
        <is>
          <t>126</t>
        </is>
      </c>
      <c r="R394" t="n">
        <v>3.1</v>
      </c>
      <c r="S394" t="inlineStr">
        <is>
          <t>701+</t>
        </is>
      </c>
      <c r="T394" t="n">
        <v>1.5</v>
      </c>
      <c r="U394" t="inlineStr">
        <is>
          <t>701+</t>
        </is>
      </c>
      <c r="V394" t="n">
        <v>63.3</v>
      </c>
      <c r="W394" t="inlineStr">
        <is>
          <t>582</t>
        </is>
      </c>
      <c r="X394" t="n">
        <v>35.1</v>
      </c>
      <c r="Y394" t="inlineStr">
        <is>
          <t>361</t>
        </is>
      </c>
      <c r="Z394" t="n">
        <v>32.7</v>
      </c>
      <c r="AA394" t="inlineStr">
        <is>
          <t>424=</t>
        </is>
      </c>
      <c r="AB394" t="n">
        <v>52.1</v>
      </c>
      <c r="AC394" t="inlineStr">
        <is>
          <t>197</t>
        </is>
      </c>
      <c r="AD394" t="inlineStr">
        <is>
          <t>174=</t>
        </is>
      </c>
      <c r="AE394" t="inlineStr">
        <is>
          <t>IN</t>
        </is>
      </c>
      <c r="AF394" t="inlineStr">
        <is>
          <t>India</t>
        </is>
      </c>
      <c r="AG394" t="inlineStr">
        <is>
          <t>M</t>
        </is>
      </c>
      <c r="AH394" t="inlineStr">
        <is>
          <t>CO</t>
        </is>
      </c>
      <c r="AI394" t="inlineStr">
        <is>
          <t>VH</t>
        </is>
      </c>
      <c r="AJ394" t="n">
        <v>4</v>
      </c>
      <c r="AK394" t="inlineStr">
        <is>
          <t>A</t>
        </is>
      </c>
      <c r="AL394" t="n">
        <v>51.2</v>
      </c>
      <c r="AM394" t="inlineStr">
        <is>
          <t>158</t>
        </is>
      </c>
      <c r="AN394" t="n">
        <v>75.90000000000001</v>
      </c>
      <c r="AO394" t="inlineStr">
        <is>
          <t>80</t>
        </is>
      </c>
      <c r="AP394" t="n">
        <v>22</v>
      </c>
      <c r="AQ394" t="inlineStr">
        <is>
          <t>630</t>
        </is>
      </c>
      <c r="AR394" t="n">
        <v>64.3</v>
      </c>
      <c r="AS394" t="inlineStr">
        <is>
          <t>182</t>
        </is>
      </c>
      <c r="AT394" t="n">
        <v>2.4</v>
      </c>
      <c r="AU394" t="inlineStr">
        <is>
          <t>701+</t>
        </is>
      </c>
      <c r="AV394" t="n">
        <v>1.4</v>
      </c>
      <c r="AW394" t="inlineStr">
        <is>
          <t>701+</t>
        </is>
      </c>
      <c r="AX394" t="n">
        <v>6.6</v>
      </c>
      <c r="AY394" t="inlineStr">
        <is>
          <t>701+</t>
        </is>
      </c>
      <c r="AZ394" t="n">
        <v>32.8</v>
      </c>
      <c r="BA394" t="inlineStr">
        <is>
          <t>234</t>
        </is>
      </c>
      <c r="BB394" t="n">
        <v>37.5</v>
      </c>
      <c r="BC394" t="inlineStr">
        <is>
          <t>382=</t>
        </is>
      </c>
      <c r="BD394" t="inlineStr">
        <is>
          <t>46.1</t>
        </is>
      </c>
      <c r="BE394" t="inlineStr"/>
      <c r="BF394" t="inlineStr">
        <is>
          <t>Not Reported</t>
        </is>
      </c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>
        <is>
          <t>QS</t>
        </is>
      </c>
      <c r="CC394" t="n">
        <v>150</v>
      </c>
      <c r="CD394" t="n">
        <v>197</v>
      </c>
      <c r="CE394" t="n">
        <v>147</v>
      </c>
      <c r="CF394" t="n">
        <v>73</v>
      </c>
      <c r="CG394" t="n">
        <v>701</v>
      </c>
      <c r="CH394" t="n">
        <v>126</v>
      </c>
      <c r="CI394" t="n">
        <v>701</v>
      </c>
      <c r="CJ394" t="n">
        <v>701</v>
      </c>
      <c r="CK394" t="n">
        <v>582</v>
      </c>
      <c r="CL394" t="n">
        <v>361</v>
      </c>
      <c r="CM394" t="n">
        <v>424</v>
      </c>
      <c r="CN394" t="n">
        <v>197</v>
      </c>
      <c r="CO394" t="n">
        <v>174</v>
      </c>
      <c r="CP394" t="n">
        <v>158</v>
      </c>
      <c r="CQ394" t="n">
        <v>80</v>
      </c>
      <c r="CR394" t="n">
        <v>630</v>
      </c>
      <c r="CS394" t="n">
        <v>182</v>
      </c>
      <c r="CT394" t="n">
        <v>701</v>
      </c>
      <c r="CU394" t="n">
        <v>701</v>
      </c>
      <c r="CV394" t="n">
        <v>701</v>
      </c>
      <c r="CW394" t="n">
        <v>234</v>
      </c>
      <c r="CX394" t="n">
        <v>382</v>
      </c>
      <c r="CY394" t="inlineStr"/>
      <c r="CZ394" t="inlineStr"/>
      <c r="DA394" t="inlineStr"/>
      <c r="DB394" t="n">
        <v>89.35714285714286</v>
      </c>
      <c r="DC394" t="n">
        <v>77.40000000000001</v>
      </c>
      <c r="DD394" t="inlineStr"/>
      <c r="DE394" t="inlineStr">
        <is>
          <t>QS (score, not ratio)</t>
        </is>
      </c>
      <c r="DF394" t="inlineStr"/>
      <c r="DG394" t="inlineStr">
        <is>
          <t>QS (score, not %)</t>
        </is>
      </c>
      <c r="DH394" t="n">
        <v>52.65000000000001</v>
      </c>
      <c r="DI394" t="inlineStr"/>
    </row>
    <row r="395">
      <c r="A395" t="inlineStr">
        <is>
          <t>indian institute of technology guwahati</t>
        </is>
      </c>
      <c r="B395" t="inlineStr"/>
      <c r="C395" t="inlineStr"/>
      <c r="D395" t="inlineStr">
        <is>
          <t>Not Reported</t>
        </is>
      </c>
      <c r="E395" t="inlineStr">
        <is>
          <t>Not Reported</t>
        </is>
      </c>
      <c r="F395" t="inlineStr">
        <is>
          <t>Not Reported</t>
        </is>
      </c>
      <c r="G395" t="inlineStr">
        <is>
          <t>Not Reported</t>
        </is>
      </c>
      <c r="H395" t="inlineStr"/>
      <c r="I395" t="inlineStr">
        <is>
          <t>Not Reported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Not Reported</t>
        </is>
      </c>
      <c r="AF395" t="inlineStr">
        <is>
          <t>Not Reported</t>
        </is>
      </c>
      <c r="AG395" t="inlineStr">
        <is>
          <t>Not Reported</t>
        </is>
      </c>
      <c r="AH395" t="inlineStr">
        <is>
          <t>Not Reported</t>
        </is>
      </c>
      <c r="AI395" t="inlineStr"/>
      <c r="AJ395" t="inlineStr"/>
      <c r="AK395" t="inlineStr">
        <is>
          <t>Not Reported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501-600</t>
        </is>
      </c>
      <c r="BF395" t="inlineStr">
        <is>
          <t>India</t>
        </is>
      </c>
      <c r="BG395" t="n">
        <v>24.3</v>
      </c>
      <c r="BH395" t="inlineStr">
        <is>
          <t>12.9</t>
        </is>
      </c>
      <c r="BI395" t="n">
        <v>20.7</v>
      </c>
      <c r="BJ395" t="n">
        <v>42.6</v>
      </c>
      <c r="BK395" t="inlineStr">
        <is>
          <t>32.3</t>
        </is>
      </c>
      <c r="BL395" t="inlineStr">
        <is>
          <t>-</t>
        </is>
      </c>
      <c r="BM395" t="inlineStr">
        <is>
          <t>4,710</t>
        </is>
      </c>
      <c r="BN395" t="n">
        <v>14.2</v>
      </c>
      <c r="BO395" t="inlineStr">
        <is>
          <t>1%</t>
        </is>
      </c>
      <c r="BP395" t="inlineStr">
        <is>
          <t>14 : 86</t>
        </is>
      </c>
      <c r="BQ395" t="n">
        <v>2016</v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>
        <is>
          <t>Times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n">
        <v>550.5</v>
      </c>
      <c r="CZ395" t="inlineStr"/>
      <c r="DA395" t="inlineStr"/>
      <c r="DB395" t="n">
        <v>21.44388849177984</v>
      </c>
      <c r="DC395" t="n">
        <v>30.2126032683566</v>
      </c>
      <c r="DD395" t="n">
        <v>14.2</v>
      </c>
      <c r="DE395" t="inlineStr">
        <is>
          <t>Times (raw ratio)</t>
        </is>
      </c>
      <c r="DF395" t="n">
        <v>1</v>
      </c>
      <c r="DG395" t="inlineStr">
        <is>
          <t>Times (raw %)</t>
        </is>
      </c>
      <c r="DH395" t="inlineStr"/>
      <c r="DI395" t="n">
        <v>18.52237252861603</v>
      </c>
    </row>
    <row r="396">
      <c r="A396" t="inlineStr">
        <is>
          <t>indian institute of technology guwahati (iitg)</t>
        </is>
      </c>
      <c r="B396" t="inlineStr">
        <is>
          <t>344</t>
        </is>
      </c>
      <c r="C396" t="inlineStr">
        <is>
          <t>364</t>
        </is>
      </c>
      <c r="D396" t="inlineStr">
        <is>
          <t>India</t>
        </is>
      </c>
      <c r="E396" t="inlineStr">
        <is>
          <t>Asia</t>
        </is>
      </c>
      <c r="F396" t="inlineStr">
        <is>
          <t>M</t>
        </is>
      </c>
      <c r="G396" t="inlineStr">
        <is>
          <t>CO</t>
        </is>
      </c>
      <c r="H396" t="inlineStr">
        <is>
          <t>VH</t>
        </is>
      </c>
      <c r="I396" t="inlineStr">
        <is>
          <t>A</t>
        </is>
      </c>
      <c r="J396" t="n">
        <v>18.8</v>
      </c>
      <c r="K396" t="inlineStr">
        <is>
          <t>480</t>
        </is>
      </c>
      <c r="L396" t="n">
        <v>32</v>
      </c>
      <c r="M396" t="inlineStr">
        <is>
          <t>295</t>
        </is>
      </c>
      <c r="N396" t="n">
        <v>6.4</v>
      </c>
      <c r="O396" t="inlineStr">
        <is>
          <t>701+</t>
        </is>
      </c>
      <c r="P396" t="n">
        <v>97.59999999999999</v>
      </c>
      <c r="Q396" t="inlineStr">
        <is>
          <t>42</t>
        </is>
      </c>
      <c r="R396" t="n">
        <v>2.3</v>
      </c>
      <c r="S396" t="inlineStr">
        <is>
          <t>701+</t>
        </is>
      </c>
      <c r="T396" t="n">
        <v>1.2</v>
      </c>
      <c r="U396" t="inlineStr">
        <is>
          <t>701+</t>
        </is>
      </c>
      <c r="V396" t="n">
        <v>51.2</v>
      </c>
      <c r="W396" t="inlineStr">
        <is>
          <t>701+</t>
        </is>
      </c>
      <c r="X396" t="n">
        <v>4.9</v>
      </c>
      <c r="Y396" t="inlineStr">
        <is>
          <t>701+</t>
        </is>
      </c>
      <c r="Z396" t="n">
        <v>2.2</v>
      </c>
      <c r="AA396" t="inlineStr">
        <is>
          <t>701+</t>
        </is>
      </c>
      <c r="AB396" t="n">
        <v>32.9</v>
      </c>
      <c r="AC396">
        <f>364</f>
        <v/>
      </c>
      <c r="AD396" t="inlineStr">
        <is>
          <t>384=</t>
        </is>
      </c>
      <c r="AE396" t="inlineStr">
        <is>
          <t>IN</t>
        </is>
      </c>
      <c r="AF396" t="inlineStr">
        <is>
          <t>India</t>
        </is>
      </c>
      <c r="AG396" t="inlineStr">
        <is>
          <t>M</t>
        </is>
      </c>
      <c r="AH396" t="inlineStr">
        <is>
          <t>CO</t>
        </is>
      </c>
      <c r="AI396" t="inlineStr">
        <is>
          <t>VH</t>
        </is>
      </c>
      <c r="AJ396" t="n">
        <v>3</v>
      </c>
      <c r="AK396" t="inlineStr">
        <is>
          <t>A</t>
        </is>
      </c>
      <c r="AL396" t="n">
        <v>17</v>
      </c>
      <c r="AM396" t="inlineStr">
        <is>
          <t>523</t>
        </is>
      </c>
      <c r="AN396" t="n">
        <v>25.2</v>
      </c>
      <c r="AO396" t="inlineStr">
        <is>
          <t>381</t>
        </is>
      </c>
      <c r="AP396" t="n">
        <v>7.7</v>
      </c>
      <c r="AQ396" t="inlineStr">
        <is>
          <t>701+</t>
        </is>
      </c>
      <c r="AR396" t="n">
        <v>98.09999999999999</v>
      </c>
      <c r="AS396" t="inlineStr">
        <is>
          <t>32</t>
        </is>
      </c>
      <c r="AT396" t="n">
        <v>3</v>
      </c>
      <c r="AU396" t="inlineStr">
        <is>
          <t>701+</t>
        </is>
      </c>
      <c r="AV396" t="n">
        <v>1.3</v>
      </c>
      <c r="AW396" t="inlineStr">
        <is>
          <t>701+</t>
        </is>
      </c>
      <c r="AX396" t="n">
        <v>5.8</v>
      </c>
      <c r="AY396" t="inlineStr">
        <is>
          <t>701+</t>
        </is>
      </c>
      <c r="AZ396" t="n">
        <v>5.5</v>
      </c>
      <c r="BA396" t="inlineStr">
        <is>
          <t>701+</t>
        </is>
      </c>
      <c r="BB396" t="n">
        <v>4.4</v>
      </c>
      <c r="BC396" t="inlineStr">
        <is>
          <t>701+</t>
        </is>
      </c>
      <c r="BD396" t="inlineStr">
        <is>
          <t>30.3</t>
        </is>
      </c>
      <c r="BE396" t="inlineStr"/>
      <c r="BF396" t="inlineStr">
        <is>
          <t>Not Reported</t>
        </is>
      </c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>
        <is>
          <t>QS</t>
        </is>
      </c>
      <c r="CC396" t="n">
        <v>344</v>
      </c>
      <c r="CD396" t="n">
        <v>364</v>
      </c>
      <c r="CE396" t="n">
        <v>480</v>
      </c>
      <c r="CF396" t="n">
        <v>295</v>
      </c>
      <c r="CG396" t="n">
        <v>701</v>
      </c>
      <c r="CH396" t="n">
        <v>42</v>
      </c>
      <c r="CI396" t="n">
        <v>701</v>
      </c>
      <c r="CJ396" t="n">
        <v>701</v>
      </c>
      <c r="CK396" t="n">
        <v>701</v>
      </c>
      <c r="CL396" t="n">
        <v>701</v>
      </c>
      <c r="CM396" t="n">
        <v>701</v>
      </c>
      <c r="CN396" t="n">
        <v>364</v>
      </c>
      <c r="CO396" t="n">
        <v>384</v>
      </c>
      <c r="CP396" t="n">
        <v>523</v>
      </c>
      <c r="CQ396" t="n">
        <v>381</v>
      </c>
      <c r="CR396" t="n">
        <v>701</v>
      </c>
      <c r="CS396" t="n">
        <v>32</v>
      </c>
      <c r="CT396" t="n">
        <v>701</v>
      </c>
      <c r="CU396" t="n">
        <v>701</v>
      </c>
      <c r="CV396" t="n">
        <v>701</v>
      </c>
      <c r="CW396" t="n">
        <v>701</v>
      </c>
      <c r="CX396" t="n">
        <v>701</v>
      </c>
      <c r="CY396" t="inlineStr"/>
      <c r="CZ396" t="inlineStr"/>
      <c r="DA396" t="inlineStr"/>
      <c r="DB396" t="n">
        <v>75.5</v>
      </c>
      <c r="DC396" t="n">
        <v>97.59999999999999</v>
      </c>
      <c r="DD396" t="inlineStr"/>
      <c r="DE396" t="inlineStr">
        <is>
          <t>QS (score, not ratio)</t>
        </is>
      </c>
      <c r="DF396" t="inlineStr"/>
      <c r="DG396" t="inlineStr">
        <is>
          <t>QS (score, not %)</t>
        </is>
      </c>
      <c r="DH396" t="n">
        <v>17.9</v>
      </c>
      <c r="DI396" t="inlineStr"/>
    </row>
    <row r="397">
      <c r="A397" t="inlineStr">
        <is>
          <t>indian institute of technology hyderabad</t>
        </is>
      </c>
      <c r="B397" t="inlineStr">
        <is>
          <t>681-690</t>
        </is>
      </c>
      <c r="C397" t="inlineStr">
        <is>
          <t>691-700</t>
        </is>
      </c>
      <c r="D397" t="inlineStr">
        <is>
          <t>India</t>
        </is>
      </c>
      <c r="E397" t="inlineStr">
        <is>
          <t>Asia</t>
        </is>
      </c>
      <c r="F397" t="inlineStr">
        <is>
          <t>S</t>
        </is>
      </c>
      <c r="G397" t="inlineStr">
        <is>
          <t>CO</t>
        </is>
      </c>
      <c r="H397" t="inlineStr">
        <is>
          <t>VH</t>
        </is>
      </c>
      <c r="I397" t="inlineStr">
        <is>
          <t>A</t>
        </is>
      </c>
      <c r="J397" t="n">
        <v>6.2</v>
      </c>
      <c r="K397" t="inlineStr">
        <is>
          <t>601+</t>
        </is>
      </c>
      <c r="L397" t="n">
        <v>4.4</v>
      </c>
      <c r="M397" t="inlineStr">
        <is>
          <t>601+</t>
        </is>
      </c>
      <c r="N397" t="n">
        <v>18.2</v>
      </c>
      <c r="O397" t="inlineStr">
        <is>
          <t>701+</t>
        </is>
      </c>
      <c r="P397" t="n">
        <v>71.09999999999999</v>
      </c>
      <c r="Q397" t="inlineStr">
        <is>
          <t>152</t>
        </is>
      </c>
      <c r="R397" t="n">
        <v>1.2</v>
      </c>
      <c r="S397" t="inlineStr">
        <is>
          <t>701+</t>
        </is>
      </c>
      <c r="T397" t="n">
        <v>1.5</v>
      </c>
      <c r="U397" t="inlineStr">
        <is>
          <t>701+</t>
        </is>
      </c>
      <c r="V397" t="n">
        <v>13.7</v>
      </c>
      <c r="W397" t="inlineStr">
        <is>
          <t>701+</t>
        </is>
      </c>
      <c r="X397" t="n">
        <v>2</v>
      </c>
      <c r="Y397" t="inlineStr">
        <is>
          <t>701+</t>
        </is>
      </c>
      <c r="Z397" t="n">
        <v>4.3</v>
      </c>
      <c r="AA397" t="inlineStr">
        <is>
          <t>701+</t>
        </is>
      </c>
      <c r="AB397" t="inlineStr"/>
      <c r="AC397" t="inlineStr">
        <is>
          <t>691-700</t>
        </is>
      </c>
      <c r="AD397" t="inlineStr">
        <is>
          <t>581-590</t>
        </is>
      </c>
      <c r="AE397" t="inlineStr">
        <is>
          <t>IN</t>
        </is>
      </c>
      <c r="AF397" t="inlineStr">
        <is>
          <t>India</t>
        </is>
      </c>
      <c r="AG397" t="inlineStr">
        <is>
          <t>S</t>
        </is>
      </c>
      <c r="AH397" t="inlineStr">
        <is>
          <t>CO</t>
        </is>
      </c>
      <c r="AI397" t="inlineStr">
        <is>
          <t>VH</t>
        </is>
      </c>
      <c r="AJ397" t="n">
        <v>2</v>
      </c>
      <c r="AK397" t="inlineStr">
        <is>
          <t>A</t>
        </is>
      </c>
      <c r="AL397" t="n">
        <v>5.1</v>
      </c>
      <c r="AM397" t="inlineStr">
        <is>
          <t>601+</t>
        </is>
      </c>
      <c r="AN397" t="n">
        <v>2.7</v>
      </c>
      <c r="AO397" t="inlineStr">
        <is>
          <t>601+</t>
        </is>
      </c>
      <c r="AP397" t="n">
        <v>16.6</v>
      </c>
      <c r="AQ397" t="inlineStr">
        <is>
          <t>701+</t>
        </is>
      </c>
      <c r="AR397" t="n">
        <v>64.3</v>
      </c>
      <c r="AS397" t="inlineStr">
        <is>
          <t>181</t>
        </is>
      </c>
      <c r="AT397" t="n">
        <v>1.2</v>
      </c>
      <c r="AU397" t="inlineStr">
        <is>
          <t>701+</t>
        </is>
      </c>
      <c r="AV397" t="n">
        <v>1.1</v>
      </c>
      <c r="AW397" t="inlineStr">
        <is>
          <t>701+</t>
        </is>
      </c>
      <c r="AX397" t="n">
        <v>1</v>
      </c>
      <c r="AY397" t="inlineStr">
        <is>
          <t>701+</t>
        </is>
      </c>
      <c r="AZ397" t="n">
        <v>8.199999999999999</v>
      </c>
      <c r="BA397" t="inlineStr">
        <is>
          <t>701+</t>
        </is>
      </c>
      <c r="BB397" t="n">
        <v>2.6</v>
      </c>
      <c r="BC397" t="inlineStr">
        <is>
          <t>701+</t>
        </is>
      </c>
      <c r="BD397" t="inlineStr">
        <is>
          <t>-</t>
        </is>
      </c>
      <c r="BE397" t="inlineStr"/>
      <c r="BF397" t="inlineStr">
        <is>
          <t>Not Reported</t>
        </is>
      </c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>
        <is>
          <t>QS</t>
        </is>
      </c>
      <c r="CC397" t="n">
        <v>685.5</v>
      </c>
      <c r="CD397" t="n">
        <v>695.5</v>
      </c>
      <c r="CE397" t="n">
        <v>601</v>
      </c>
      <c r="CF397" t="n">
        <v>601</v>
      </c>
      <c r="CG397" t="n">
        <v>701</v>
      </c>
      <c r="CH397" t="n">
        <v>152</v>
      </c>
      <c r="CI397" t="n">
        <v>701</v>
      </c>
      <c r="CJ397" t="n">
        <v>701</v>
      </c>
      <c r="CK397" t="n">
        <v>701</v>
      </c>
      <c r="CL397" t="n">
        <v>701</v>
      </c>
      <c r="CM397" t="n">
        <v>701</v>
      </c>
      <c r="CN397" t="n">
        <v>695.5</v>
      </c>
      <c r="CO397" t="n">
        <v>585.5</v>
      </c>
      <c r="CP397" t="n">
        <v>601</v>
      </c>
      <c r="CQ397" t="n">
        <v>601</v>
      </c>
      <c r="CR397" t="n">
        <v>701</v>
      </c>
      <c r="CS397" t="n">
        <v>181</v>
      </c>
      <c r="CT397" t="n">
        <v>701</v>
      </c>
      <c r="CU397" t="n">
        <v>701</v>
      </c>
      <c r="CV397" t="n">
        <v>701</v>
      </c>
      <c r="CW397" t="n">
        <v>701</v>
      </c>
      <c r="CX397" t="n">
        <v>701</v>
      </c>
      <c r="CY397" t="inlineStr"/>
      <c r="CZ397" t="inlineStr"/>
      <c r="DA397" t="inlineStr"/>
      <c r="DB397" t="n">
        <v>51.10714285714285</v>
      </c>
      <c r="DC397" t="n">
        <v>71.09999999999999</v>
      </c>
      <c r="DD397" t="inlineStr"/>
      <c r="DE397" t="inlineStr">
        <is>
          <t>QS (score, not ratio)</t>
        </is>
      </c>
      <c r="DF397" t="inlineStr"/>
      <c r="DG397" t="inlineStr">
        <is>
          <t>QS (score, not %)</t>
        </is>
      </c>
      <c r="DH397" t="n">
        <v>5.65</v>
      </c>
      <c r="DI397" t="inlineStr"/>
    </row>
    <row r="398">
      <c r="A398" t="inlineStr">
        <is>
          <t>indian institute of technology indore (iit indore)</t>
        </is>
      </c>
      <c r="B398" t="inlineStr">
        <is>
          <t>477</t>
        </is>
      </c>
      <c r="C398" t="inlineStr">
        <is>
          <t>454</t>
        </is>
      </c>
      <c r="D398" t="inlineStr">
        <is>
          <t>India</t>
        </is>
      </c>
      <c r="E398" t="inlineStr">
        <is>
          <t>Asia</t>
        </is>
      </c>
      <c r="F398" t="inlineStr">
        <is>
          <t>S</t>
        </is>
      </c>
      <c r="G398" t="inlineStr">
        <is>
          <t>FO</t>
        </is>
      </c>
      <c r="H398" t="inlineStr">
        <is>
          <t>VH</t>
        </is>
      </c>
      <c r="I398" t="inlineStr">
        <is>
          <t>A</t>
        </is>
      </c>
      <c r="J398" t="n">
        <v>6.1</v>
      </c>
      <c r="K398" t="inlineStr">
        <is>
          <t>601+</t>
        </is>
      </c>
      <c r="L398" t="n">
        <v>5</v>
      </c>
      <c r="M398" t="inlineStr">
        <is>
          <t>601+</t>
        </is>
      </c>
      <c r="N398" t="n">
        <v>27.1</v>
      </c>
      <c r="O398" t="inlineStr">
        <is>
          <t>558</t>
        </is>
      </c>
      <c r="P398" t="n">
        <v>95.59999999999999</v>
      </c>
      <c r="Q398" t="inlineStr">
        <is>
          <t>47</t>
        </is>
      </c>
      <c r="R398" t="n">
        <v>2.1</v>
      </c>
      <c r="S398" t="inlineStr">
        <is>
          <t>701+</t>
        </is>
      </c>
      <c r="T398" t="n">
        <v>1.1</v>
      </c>
      <c r="U398" t="inlineStr">
        <is>
          <t>701+</t>
        </is>
      </c>
      <c r="V398" t="n">
        <v>23.6</v>
      </c>
      <c r="W398" t="inlineStr">
        <is>
          <t>701+</t>
        </is>
      </c>
      <c r="X398" t="n">
        <v>2.2</v>
      </c>
      <c r="Y398" t="inlineStr">
        <is>
          <t>701+</t>
        </is>
      </c>
      <c r="Z398" t="n">
        <v>4.2</v>
      </c>
      <c r="AA398" t="inlineStr">
        <is>
          <t>701+</t>
        </is>
      </c>
      <c r="AB398" t="n">
        <v>25.1</v>
      </c>
      <c r="AC398">
        <f>454</f>
        <v/>
      </c>
      <c r="AD398" t="inlineStr">
        <is>
          <t>396=</t>
        </is>
      </c>
      <c r="AE398" t="inlineStr">
        <is>
          <t>IN</t>
        </is>
      </c>
      <c r="AF398" t="inlineStr">
        <is>
          <t>India</t>
        </is>
      </c>
      <c r="AG398" t="inlineStr">
        <is>
          <t>S</t>
        </is>
      </c>
      <c r="AH398" t="inlineStr">
        <is>
          <t>FO</t>
        </is>
      </c>
      <c r="AI398" t="inlineStr">
        <is>
          <t>VH</t>
        </is>
      </c>
      <c r="AJ398" t="n">
        <v>2</v>
      </c>
      <c r="AK398" t="inlineStr">
        <is>
          <t>A</t>
        </is>
      </c>
      <c r="AL398" t="n">
        <v>5.6</v>
      </c>
      <c r="AM398" t="inlineStr">
        <is>
          <t>601+</t>
        </is>
      </c>
      <c r="AN398" t="n">
        <v>4.3</v>
      </c>
      <c r="AO398" t="inlineStr">
        <is>
          <t>601+</t>
        </is>
      </c>
      <c r="AP398" t="n">
        <v>33.3</v>
      </c>
      <c r="AQ398" t="inlineStr">
        <is>
          <t>478</t>
        </is>
      </c>
      <c r="AR398" t="n">
        <v>94.40000000000001</v>
      </c>
      <c r="AS398" t="inlineStr">
        <is>
          <t>57</t>
        </is>
      </c>
      <c r="AT398" t="n">
        <v>2.3</v>
      </c>
      <c r="AU398" t="inlineStr">
        <is>
          <t>701+</t>
        </is>
      </c>
      <c r="AV398" t="n">
        <v>1.1</v>
      </c>
      <c r="AW398" t="inlineStr">
        <is>
          <t>701+</t>
        </is>
      </c>
      <c r="AX398" t="n">
        <v>1.2</v>
      </c>
      <c r="AY398" t="inlineStr">
        <is>
          <t>701+</t>
        </is>
      </c>
      <c r="AZ398" t="n">
        <v>8.4</v>
      </c>
      <c r="BA398" t="inlineStr">
        <is>
          <t>701+</t>
        </is>
      </c>
      <c r="BB398" t="n">
        <v>2</v>
      </c>
      <c r="BC398" t="inlineStr">
        <is>
          <t>701+</t>
        </is>
      </c>
      <c r="BD398" t="inlineStr">
        <is>
          <t>25.2</t>
        </is>
      </c>
      <c r="BE398" t="inlineStr"/>
      <c r="BF398" t="inlineStr">
        <is>
          <t>Not Reported</t>
        </is>
      </c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>
        <is>
          <t>QS</t>
        </is>
      </c>
      <c r="CC398" t="n">
        <v>477</v>
      </c>
      <c r="CD398" t="n">
        <v>454</v>
      </c>
      <c r="CE398" t="n">
        <v>601</v>
      </c>
      <c r="CF398" t="n">
        <v>601</v>
      </c>
      <c r="CG398" t="n">
        <v>558</v>
      </c>
      <c r="CH398" t="n">
        <v>47</v>
      </c>
      <c r="CI398" t="n">
        <v>701</v>
      </c>
      <c r="CJ398" t="n">
        <v>701</v>
      </c>
      <c r="CK398" t="n">
        <v>701</v>
      </c>
      <c r="CL398" t="n">
        <v>701</v>
      </c>
      <c r="CM398" t="n">
        <v>701</v>
      </c>
      <c r="CN398" t="n">
        <v>454</v>
      </c>
      <c r="CO398" t="n">
        <v>396</v>
      </c>
      <c r="CP398" t="n">
        <v>601</v>
      </c>
      <c r="CQ398" t="n">
        <v>601</v>
      </c>
      <c r="CR398" t="n">
        <v>478</v>
      </c>
      <c r="CS398" t="n">
        <v>57</v>
      </c>
      <c r="CT398" t="n">
        <v>701</v>
      </c>
      <c r="CU398" t="n">
        <v>701</v>
      </c>
      <c r="CV398" t="n">
        <v>701</v>
      </c>
      <c r="CW398" t="n">
        <v>701</v>
      </c>
      <c r="CX398" t="n">
        <v>701</v>
      </c>
      <c r="CY398" t="inlineStr"/>
      <c r="CZ398" t="inlineStr"/>
      <c r="DA398" t="inlineStr"/>
      <c r="DB398" t="n">
        <v>66</v>
      </c>
      <c r="DC398" t="n">
        <v>95.59999999999999</v>
      </c>
      <c r="DD398" t="inlineStr"/>
      <c r="DE398" t="inlineStr">
        <is>
          <t>QS (score, not ratio)</t>
        </is>
      </c>
      <c r="DF398" t="inlineStr"/>
      <c r="DG398" t="inlineStr">
        <is>
          <t>QS (score, not %)</t>
        </is>
      </c>
      <c r="DH398" t="n">
        <v>5.85</v>
      </c>
      <c r="DI398" t="inlineStr"/>
    </row>
    <row r="399">
      <c r="A399" t="inlineStr">
        <is>
          <t>indian institute of technology kanpur</t>
        </is>
      </c>
      <c r="B399" t="inlineStr"/>
      <c r="C399" t="inlineStr"/>
      <c r="D399" t="inlineStr">
        <is>
          <t>Not Reported</t>
        </is>
      </c>
      <c r="E399" t="inlineStr">
        <is>
          <t>Not Reported</t>
        </is>
      </c>
      <c r="F399" t="inlineStr">
        <is>
          <t>Not Reported</t>
        </is>
      </c>
      <c r="G399" t="inlineStr">
        <is>
          <t>Not Reported</t>
        </is>
      </c>
      <c r="H399" t="inlineStr"/>
      <c r="I399" t="inlineStr">
        <is>
          <t>Not Reported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Not Reported</t>
        </is>
      </c>
      <c r="AF399" t="inlineStr">
        <is>
          <t>Not Reported</t>
        </is>
      </c>
      <c r="AG399" t="inlineStr">
        <is>
          <t>Not Reported</t>
        </is>
      </c>
      <c r="AH399" t="inlineStr">
        <is>
          <t>Not Reported</t>
        </is>
      </c>
      <c r="AI399" t="inlineStr"/>
      <c r="AJ399" t="inlineStr"/>
      <c r="AK399" t="inlineStr">
        <is>
          <t>Not Reported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>
        <is>
          <t>501-600</t>
        </is>
      </c>
      <c r="BF399" t="inlineStr">
        <is>
          <t>India</t>
        </is>
      </c>
      <c r="BG399" t="n">
        <v>33.1</v>
      </c>
      <c r="BH399" t="inlineStr">
        <is>
          <t>16.4</t>
        </is>
      </c>
      <c r="BI399" t="n">
        <v>15</v>
      </c>
      <c r="BJ399" t="n">
        <v>31.5</v>
      </c>
      <c r="BK399" t="inlineStr">
        <is>
          <t>28.0</t>
        </is>
      </c>
      <c r="BL399" t="inlineStr">
        <is>
          <t>-</t>
        </is>
      </c>
      <c r="BM399" t="inlineStr">
        <is>
          <t>6,167</t>
        </is>
      </c>
      <c r="BN399" t="n">
        <v>12.2</v>
      </c>
      <c r="BO399" t="inlineStr">
        <is>
          <t>0%</t>
        </is>
      </c>
      <c r="BP399" t="inlineStr">
        <is>
          <t>13 : 87</t>
        </is>
      </c>
      <c r="BQ399" t="n">
        <v>2016</v>
      </c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>
        <is>
          <t>Times</t>
        </is>
      </c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n">
        <v>550.5</v>
      </c>
      <c r="CZ399" t="inlineStr"/>
      <c r="DA399" t="inlineStr"/>
      <c r="DB399" t="n">
        <v>21.44388849177984</v>
      </c>
      <c r="DC399" t="n">
        <v>21.62953359144279</v>
      </c>
      <c r="DD399" t="n">
        <v>12.2</v>
      </c>
      <c r="DE399" t="inlineStr">
        <is>
          <t>Times (raw ratio)</t>
        </is>
      </c>
      <c r="DF399" t="n">
        <v>0</v>
      </c>
      <c r="DG399" t="inlineStr">
        <is>
          <t>Times (raw %)</t>
        </is>
      </c>
      <c r="DH399" t="inlineStr"/>
      <c r="DI399" t="n">
        <v>12.59105098855359</v>
      </c>
    </row>
    <row r="400">
      <c r="A400" t="inlineStr">
        <is>
          <t>indian institute of technology kanpur (iitk)</t>
        </is>
      </c>
      <c r="B400" t="inlineStr">
        <is>
          <t>263</t>
        </is>
      </c>
      <c r="C400" t="inlineStr">
        <is>
          <t>278</t>
        </is>
      </c>
      <c r="D400" t="inlineStr">
        <is>
          <t>India</t>
        </is>
      </c>
      <c r="E400" t="inlineStr">
        <is>
          <t>Asia</t>
        </is>
      </c>
      <c r="F400" t="inlineStr">
        <is>
          <t>M</t>
        </is>
      </c>
      <c r="G400" t="inlineStr">
        <is>
          <t>FO</t>
        </is>
      </c>
      <c r="H400" t="inlineStr">
        <is>
          <t>VH</t>
        </is>
      </c>
      <c r="I400" t="inlineStr">
        <is>
          <t>A</t>
        </is>
      </c>
      <c r="J400" t="n">
        <v>36.9</v>
      </c>
      <c r="K400" t="inlineStr">
        <is>
          <t>234</t>
        </is>
      </c>
      <c r="L400" t="n">
        <v>56.9</v>
      </c>
      <c r="M400" t="inlineStr">
        <is>
          <t>142</t>
        </is>
      </c>
      <c r="N400" t="n">
        <v>14</v>
      </c>
      <c r="O400" t="inlineStr">
        <is>
          <t>701+</t>
        </is>
      </c>
      <c r="P400" t="n">
        <v>73.3</v>
      </c>
      <c r="Q400" t="inlineStr">
        <is>
          <t>142</t>
        </is>
      </c>
      <c r="R400" t="n">
        <v>2.6</v>
      </c>
      <c r="S400" t="inlineStr">
        <is>
          <t>701+</t>
        </is>
      </c>
      <c r="T400" t="n">
        <v>1.1</v>
      </c>
      <c r="U400" t="inlineStr">
        <is>
          <t>701+</t>
        </is>
      </c>
      <c r="V400" t="n">
        <v>38.8</v>
      </c>
      <c r="W400" t="inlineStr">
        <is>
          <t>701+</t>
        </is>
      </c>
      <c r="X400" t="n">
        <v>19.6</v>
      </c>
      <c r="Y400" t="inlineStr">
        <is>
          <t>567</t>
        </is>
      </c>
      <c r="Z400" t="n">
        <v>22</v>
      </c>
      <c r="AA400" t="inlineStr">
        <is>
          <t>516=</t>
        </is>
      </c>
      <c r="AB400" t="n">
        <v>39.3</v>
      </c>
      <c r="AC400">
        <f>278</f>
        <v/>
      </c>
      <c r="AD400" t="inlineStr">
        <is>
          <t>264=</t>
        </is>
      </c>
      <c r="AE400" t="inlineStr">
        <is>
          <t>IN</t>
        </is>
      </c>
      <c r="AF400" t="inlineStr">
        <is>
          <t>India</t>
        </is>
      </c>
      <c r="AG400" t="inlineStr">
        <is>
          <t>M</t>
        </is>
      </c>
      <c r="AH400" t="inlineStr">
        <is>
          <t>CO</t>
        </is>
      </c>
      <c r="AI400" t="inlineStr">
        <is>
          <t>VH</t>
        </is>
      </c>
      <c r="AJ400" t="n">
        <v>4</v>
      </c>
      <c r="AK400" t="inlineStr">
        <is>
          <t>A</t>
        </is>
      </c>
      <c r="AL400" t="n">
        <v>34.7</v>
      </c>
      <c r="AM400" t="inlineStr">
        <is>
          <t>247</t>
        </is>
      </c>
      <c r="AN400" t="n">
        <v>49.3</v>
      </c>
      <c r="AO400" t="inlineStr">
        <is>
          <t>175</t>
        </is>
      </c>
      <c r="AP400" t="n">
        <v>14.2</v>
      </c>
      <c r="AQ400" t="inlineStr">
        <is>
          <t>701+</t>
        </is>
      </c>
      <c r="AR400" t="n">
        <v>75.5</v>
      </c>
      <c r="AS400" t="inlineStr">
        <is>
          <t>126</t>
        </is>
      </c>
      <c r="AT400" t="n">
        <v>2.1</v>
      </c>
      <c r="AU400" t="inlineStr">
        <is>
          <t>701+</t>
        </is>
      </c>
      <c r="AV400" t="n">
        <v>1.1</v>
      </c>
      <c r="AW400" t="inlineStr">
        <is>
          <t>701+</t>
        </is>
      </c>
      <c r="AX400" t="n">
        <v>3.3</v>
      </c>
      <c r="AY400" t="inlineStr">
        <is>
          <t>701+</t>
        </is>
      </c>
      <c r="AZ400" t="n">
        <v>20.6</v>
      </c>
      <c r="BA400" t="inlineStr">
        <is>
          <t>404</t>
        </is>
      </c>
      <c r="BB400" t="n">
        <v>21.8</v>
      </c>
      <c r="BC400" t="inlineStr">
        <is>
          <t>524=</t>
        </is>
      </c>
      <c r="BD400" t="inlineStr">
        <is>
          <t>36.9</t>
        </is>
      </c>
      <c r="BE400" t="inlineStr"/>
      <c r="BF400" t="inlineStr">
        <is>
          <t>Not Reported</t>
        </is>
      </c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>
        <is>
          <t>QS</t>
        </is>
      </c>
      <c r="CC400" t="n">
        <v>263</v>
      </c>
      <c r="CD400" t="n">
        <v>278</v>
      </c>
      <c r="CE400" t="n">
        <v>234</v>
      </c>
      <c r="CF400" t="n">
        <v>142</v>
      </c>
      <c r="CG400" t="n">
        <v>701</v>
      </c>
      <c r="CH400" t="n">
        <v>142</v>
      </c>
      <c r="CI400" t="n">
        <v>701</v>
      </c>
      <c r="CJ400" t="n">
        <v>701</v>
      </c>
      <c r="CK400" t="n">
        <v>701</v>
      </c>
      <c r="CL400" t="n">
        <v>567</v>
      </c>
      <c r="CM400" t="n">
        <v>516</v>
      </c>
      <c r="CN400" t="n">
        <v>278</v>
      </c>
      <c r="CO400" t="n">
        <v>264</v>
      </c>
      <c r="CP400" t="n">
        <v>247</v>
      </c>
      <c r="CQ400" t="n">
        <v>175</v>
      </c>
      <c r="CR400" t="n">
        <v>701</v>
      </c>
      <c r="CS400" t="n">
        <v>126</v>
      </c>
      <c r="CT400" t="n">
        <v>701</v>
      </c>
      <c r="CU400" t="n">
        <v>701</v>
      </c>
      <c r="CV400" t="n">
        <v>701</v>
      </c>
      <c r="CW400" t="n">
        <v>404</v>
      </c>
      <c r="CX400" t="n">
        <v>524</v>
      </c>
      <c r="CY400" t="inlineStr"/>
      <c r="CZ400" t="inlineStr"/>
      <c r="DA400" t="inlineStr"/>
      <c r="DB400" t="n">
        <v>81.28571428571428</v>
      </c>
      <c r="DC400" t="n">
        <v>73.3</v>
      </c>
      <c r="DD400" t="inlineStr"/>
      <c r="DE400" t="inlineStr">
        <is>
          <t>QS (score, not ratio)</t>
        </is>
      </c>
      <c r="DF400" t="inlineStr"/>
      <c r="DG400" t="inlineStr">
        <is>
          <t>QS (score, not %)</t>
        </is>
      </c>
      <c r="DH400" t="n">
        <v>35.8</v>
      </c>
      <c r="DI400" t="inlineStr"/>
    </row>
    <row r="401">
      <c r="A401" t="inlineStr">
        <is>
          <t>indian institute of technology kharagpur</t>
        </is>
      </c>
      <c r="B401" t="inlineStr"/>
      <c r="C401" t="inlineStr"/>
      <c r="D401" t="inlineStr">
        <is>
          <t>Not Reported</t>
        </is>
      </c>
      <c r="E401" t="inlineStr">
        <is>
          <t>Not Reported</t>
        </is>
      </c>
      <c r="F401" t="inlineStr">
        <is>
          <t>Not Reported</t>
        </is>
      </c>
      <c r="G401" t="inlineStr">
        <is>
          <t>Not Reported</t>
        </is>
      </c>
      <c r="H401" t="inlineStr"/>
      <c r="I401" t="inlineStr">
        <is>
          <t>Not Reported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Not Reported</t>
        </is>
      </c>
      <c r="AF401" t="inlineStr">
        <is>
          <t>Not Reported</t>
        </is>
      </c>
      <c r="AG401" t="inlineStr">
        <is>
          <t>Not Reported</t>
        </is>
      </c>
      <c r="AH401" t="inlineStr">
        <is>
          <t>Not Reported</t>
        </is>
      </c>
      <c r="AI401" t="inlineStr"/>
      <c r="AJ401" t="inlineStr"/>
      <c r="AK401" t="inlineStr">
        <is>
          <t>Not Reported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401-500</t>
        </is>
      </c>
      <c r="BF401" t="inlineStr">
        <is>
          <t>India</t>
        </is>
      </c>
      <c r="BG401" t="n">
        <v>33.2</v>
      </c>
      <c r="BH401" t="inlineStr">
        <is>
          <t>13.3</t>
        </is>
      </c>
      <c r="BI401" t="n">
        <v>30.5</v>
      </c>
      <c r="BJ401" t="n">
        <v>41.4</v>
      </c>
      <c r="BK401" t="inlineStr">
        <is>
          <t>31.7</t>
        </is>
      </c>
      <c r="BL401" t="inlineStr">
        <is>
          <t>-</t>
        </is>
      </c>
      <c r="BM401" t="inlineStr">
        <is>
          <t>9,928</t>
        </is>
      </c>
      <c r="BN401" t="n">
        <v>17.5</v>
      </c>
      <c r="BO401" t="inlineStr">
        <is>
          <t>0%</t>
        </is>
      </c>
      <c r="BP401" t="inlineStr">
        <is>
          <t>15 : 85</t>
        </is>
      </c>
      <c r="BQ401" t="n">
        <v>2016</v>
      </c>
      <c r="BR401" t="inlineStr">
        <is>
          <t>401-500</t>
        </is>
      </c>
      <c r="BS401" t="inlineStr">
        <is>
          <t>2</t>
        </is>
      </c>
      <c r="BT401" t="inlineStr"/>
      <c r="BU401" t="n">
        <v>0</v>
      </c>
      <c r="BV401" t="n">
        <v>0</v>
      </c>
      <c r="BW401" t="n">
        <v>7.2</v>
      </c>
      <c r="BX401" t="n">
        <v>0</v>
      </c>
      <c r="BY401" t="n">
        <v>29.8</v>
      </c>
      <c r="BZ401" t="n">
        <v>13.4</v>
      </c>
      <c r="CA401" t="n">
        <v>2010</v>
      </c>
      <c r="CB401" t="inlineStr">
        <is>
          <t>Times+Shanghai</t>
        </is>
      </c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n">
        <v>450.5</v>
      </c>
      <c r="CZ401" t="n">
        <v>450.5</v>
      </c>
      <c r="DA401" t="n">
        <v>2</v>
      </c>
      <c r="DB401" t="n">
        <v>18.52852398098375</v>
      </c>
      <c r="DC401" t="n">
        <v>25.22004675403101</v>
      </c>
      <c r="DD401" t="n">
        <v>17.5</v>
      </c>
      <c r="DE401" t="inlineStr">
        <is>
          <t>Times (raw ratio)</t>
        </is>
      </c>
      <c r="DF401" t="n">
        <v>0</v>
      </c>
      <c r="DG401" t="inlineStr">
        <is>
          <t>Times (raw %)</t>
        </is>
      </c>
      <c r="DH401" t="inlineStr"/>
      <c r="DI401" t="n">
        <v>12.03838558136246</v>
      </c>
    </row>
    <row r="402">
      <c r="A402" t="inlineStr">
        <is>
          <t>indian institute of technology kharagpur (iit-kgp)</t>
        </is>
      </c>
      <c r="B402" t="inlineStr">
        <is>
          <t>222</t>
        </is>
      </c>
      <c r="C402" t="inlineStr">
        <is>
          <t>271</t>
        </is>
      </c>
      <c r="D402" t="inlineStr">
        <is>
          <t>India</t>
        </is>
      </c>
      <c r="E402" t="inlineStr">
        <is>
          <t>Asia</t>
        </is>
      </c>
      <c r="F402" t="inlineStr">
        <is>
          <t>L</t>
        </is>
      </c>
      <c r="G402" t="inlineStr">
        <is>
          <t>FO</t>
        </is>
      </c>
      <c r="H402" t="inlineStr">
        <is>
          <t>VH</t>
        </is>
      </c>
      <c r="I402" t="inlineStr">
        <is>
          <t>A</t>
        </is>
      </c>
      <c r="J402" t="n">
        <v>34</v>
      </c>
      <c r="K402" t="inlineStr">
        <is>
          <t>257</t>
        </is>
      </c>
      <c r="L402" t="n">
        <v>51.1</v>
      </c>
      <c r="M402" t="inlineStr">
        <is>
          <t>173</t>
        </is>
      </c>
      <c r="N402" t="n">
        <v>9</v>
      </c>
      <c r="O402" t="inlineStr">
        <is>
          <t>701+</t>
        </is>
      </c>
      <c r="P402" t="n">
        <v>90.2</v>
      </c>
      <c r="Q402" t="inlineStr">
        <is>
          <t>76</t>
        </is>
      </c>
      <c r="R402" t="n">
        <v>1.1</v>
      </c>
      <c r="S402" t="inlineStr">
        <is>
          <t>701+</t>
        </is>
      </c>
      <c r="T402" t="n">
        <v>1.1</v>
      </c>
      <c r="U402" t="inlineStr">
        <is>
          <t>701+</t>
        </is>
      </c>
      <c r="V402" t="n">
        <v>69.3</v>
      </c>
      <c r="W402" t="inlineStr">
        <is>
          <t>492</t>
        </is>
      </c>
      <c r="X402" t="n">
        <v>33</v>
      </c>
      <c r="Y402" t="inlineStr">
        <is>
          <t>386</t>
        </is>
      </c>
      <c r="Z402" t="n">
        <v>44.3</v>
      </c>
      <c r="AA402" t="inlineStr">
        <is>
          <t>348=</t>
        </is>
      </c>
      <c r="AB402" t="n">
        <v>43.7</v>
      </c>
      <c r="AC402" t="inlineStr">
        <is>
          <t>271</t>
        </is>
      </c>
      <c r="AD402" t="inlineStr">
        <is>
          <t>270=</t>
        </is>
      </c>
      <c r="AE402" t="inlineStr">
        <is>
          <t>IN</t>
        </is>
      </c>
      <c r="AF402" t="inlineStr">
        <is>
          <t>India</t>
        </is>
      </c>
      <c r="AG402" t="inlineStr">
        <is>
          <t>L</t>
        </is>
      </c>
      <c r="AH402" t="inlineStr">
        <is>
          <t>FO</t>
        </is>
      </c>
      <c r="AI402" t="inlineStr">
        <is>
          <t>VH</t>
        </is>
      </c>
      <c r="AJ402" t="n">
        <v>4</v>
      </c>
      <c r="AK402" t="inlineStr">
        <is>
          <t>A</t>
        </is>
      </c>
      <c r="AL402" t="n">
        <v>32.2</v>
      </c>
      <c r="AM402" t="inlineStr">
        <is>
          <t>272</t>
        </is>
      </c>
      <c r="AN402" t="n">
        <v>43.5</v>
      </c>
      <c r="AO402" t="inlineStr">
        <is>
          <t>211</t>
        </is>
      </c>
      <c r="AP402" t="n">
        <v>11.8</v>
      </c>
      <c r="AQ402" t="inlineStr">
        <is>
          <t>701+</t>
        </is>
      </c>
      <c r="AR402" t="n">
        <v>85.8</v>
      </c>
      <c r="AS402" t="inlineStr">
        <is>
          <t>90</t>
        </is>
      </c>
      <c r="AT402" t="n">
        <v>3.1</v>
      </c>
      <c r="AU402" t="inlineStr">
        <is>
          <t>701+</t>
        </is>
      </c>
      <c r="AV402" t="n">
        <v>1.3</v>
      </c>
      <c r="AW402" t="inlineStr">
        <is>
          <t>701+</t>
        </is>
      </c>
      <c r="AX402" t="n">
        <v>10.7</v>
      </c>
      <c r="AY402" t="inlineStr">
        <is>
          <t>659</t>
        </is>
      </c>
      <c r="AZ402" t="n">
        <v>21.5</v>
      </c>
      <c r="BA402" t="inlineStr">
        <is>
          <t>388</t>
        </is>
      </c>
      <c r="BB402" t="n">
        <v>18</v>
      </c>
      <c r="BC402" t="inlineStr">
        <is>
          <t>567=</t>
        </is>
      </c>
      <c r="BD402" t="inlineStr">
        <is>
          <t>37.4</t>
        </is>
      </c>
      <c r="BE402" t="inlineStr"/>
      <c r="BF402" t="inlineStr">
        <is>
          <t>Not Reported</t>
        </is>
      </c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>
        <is>
          <t>QS</t>
        </is>
      </c>
      <c r="CC402" t="n">
        <v>222</v>
      </c>
      <c r="CD402" t="n">
        <v>271</v>
      </c>
      <c r="CE402" t="n">
        <v>257</v>
      </c>
      <c r="CF402" t="n">
        <v>173</v>
      </c>
      <c r="CG402" t="n">
        <v>701</v>
      </c>
      <c r="CH402" t="n">
        <v>76</v>
      </c>
      <c r="CI402" t="n">
        <v>701</v>
      </c>
      <c r="CJ402" t="n">
        <v>701</v>
      </c>
      <c r="CK402" t="n">
        <v>492</v>
      </c>
      <c r="CL402" t="n">
        <v>386</v>
      </c>
      <c r="CM402" t="n">
        <v>348</v>
      </c>
      <c r="CN402" t="n">
        <v>271</v>
      </c>
      <c r="CO402" t="n">
        <v>270</v>
      </c>
      <c r="CP402" t="n">
        <v>272</v>
      </c>
      <c r="CQ402" t="n">
        <v>211</v>
      </c>
      <c r="CR402" t="n">
        <v>701</v>
      </c>
      <c r="CS402" t="n">
        <v>90</v>
      </c>
      <c r="CT402" t="n">
        <v>701</v>
      </c>
      <c r="CU402" t="n">
        <v>701</v>
      </c>
      <c r="CV402" t="n">
        <v>659</v>
      </c>
      <c r="CW402" t="n">
        <v>388</v>
      </c>
      <c r="CX402" t="n">
        <v>567</v>
      </c>
      <c r="CY402" t="inlineStr"/>
      <c r="CZ402" t="inlineStr"/>
      <c r="DA402" t="inlineStr"/>
      <c r="DB402" t="n">
        <v>84.21428571428571</v>
      </c>
      <c r="DC402" t="n">
        <v>90.2</v>
      </c>
      <c r="DD402" t="inlineStr"/>
      <c r="DE402" t="inlineStr">
        <is>
          <t>QS (score, not ratio)</t>
        </is>
      </c>
      <c r="DF402" t="inlineStr"/>
      <c r="DG402" t="inlineStr">
        <is>
          <t>QS (score, not %)</t>
        </is>
      </c>
      <c r="DH402" t="n">
        <v>33.1</v>
      </c>
      <c r="DI402" t="inlineStr"/>
    </row>
    <row r="403">
      <c r="A403" t="inlineStr">
        <is>
          <t>indian institute of technology madras</t>
        </is>
      </c>
      <c r="B403" t="inlineStr"/>
      <c r="C403" t="inlineStr"/>
      <c r="D403" t="inlineStr">
        <is>
          <t>Not Reported</t>
        </is>
      </c>
      <c r="E403" t="inlineStr">
        <is>
          <t>Not Reported</t>
        </is>
      </c>
      <c r="F403" t="inlineStr">
        <is>
          <t>Not Reported</t>
        </is>
      </c>
      <c r="G403" t="inlineStr">
        <is>
          <t>Not Reported</t>
        </is>
      </c>
      <c r="H403" t="inlineStr"/>
      <c r="I403" t="inlineStr">
        <is>
          <t>Not Reported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Not Reported</t>
        </is>
      </c>
      <c r="AF403" t="inlineStr">
        <is>
          <t>Not Reported</t>
        </is>
      </c>
      <c r="AG403" t="inlineStr">
        <is>
          <t>Not Reported</t>
        </is>
      </c>
      <c r="AH403" t="inlineStr">
        <is>
          <t>Not Reported</t>
        </is>
      </c>
      <c r="AI403" t="inlineStr"/>
      <c r="AJ403" t="inlineStr"/>
      <c r="AK403" t="inlineStr">
        <is>
          <t>Not Reported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>
        <is>
          <t>401-500</t>
        </is>
      </c>
      <c r="BF403" t="inlineStr">
        <is>
          <t>India</t>
        </is>
      </c>
      <c r="BG403" t="n">
        <v>34.6</v>
      </c>
      <c r="BH403" t="inlineStr">
        <is>
          <t>16.1</t>
        </is>
      </c>
      <c r="BI403" t="n">
        <v>20.7</v>
      </c>
      <c r="BJ403" t="n">
        <v>31.4</v>
      </c>
      <c r="BK403" t="inlineStr">
        <is>
          <t>88.9</t>
        </is>
      </c>
      <c r="BL403" t="inlineStr">
        <is>
          <t>-</t>
        </is>
      </c>
      <c r="BM403" t="inlineStr">
        <is>
          <t>8,234</t>
        </is>
      </c>
      <c r="BN403" t="n">
        <v>15.9</v>
      </c>
      <c r="BO403" t="inlineStr">
        <is>
          <t>1%</t>
        </is>
      </c>
      <c r="BP403" t="inlineStr">
        <is>
          <t>19 : 81</t>
        </is>
      </c>
      <c r="BQ403" t="n">
        <v>2016</v>
      </c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>
        <is>
          <t>Times</t>
        </is>
      </c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n">
        <v>450.5</v>
      </c>
      <c r="CZ403" t="inlineStr"/>
      <c r="DA403" t="inlineStr"/>
      <c r="DB403" t="n">
        <v>35.7398141529664</v>
      </c>
      <c r="DC403" t="n">
        <v>24.54458707402461</v>
      </c>
      <c r="DD403" t="n">
        <v>15.9</v>
      </c>
      <c r="DE403" t="inlineStr">
        <is>
          <t>Times (raw ratio)</t>
        </is>
      </c>
      <c r="DF403" t="n">
        <v>1</v>
      </c>
      <c r="DG403" t="inlineStr">
        <is>
          <t>Times (raw %)</t>
        </is>
      </c>
      <c r="DH403" t="inlineStr"/>
      <c r="DI403" t="n">
        <v>18.52237252861603</v>
      </c>
    </row>
    <row r="404">
      <c r="A404" t="inlineStr">
        <is>
          <t>indian institute of technology madras (iitm)</t>
        </is>
      </c>
      <c r="B404" t="inlineStr">
        <is>
          <t>227</t>
        </is>
      </c>
      <c r="C404" t="inlineStr">
        <is>
          <t>285</t>
        </is>
      </c>
      <c r="D404" t="inlineStr">
        <is>
          <t>India</t>
        </is>
      </c>
      <c r="E404" t="inlineStr">
        <is>
          <t>Asia</t>
        </is>
      </c>
      <c r="F404" t="inlineStr">
        <is>
          <t>M</t>
        </is>
      </c>
      <c r="G404" t="inlineStr">
        <is>
          <t>CO</t>
        </is>
      </c>
      <c r="H404" t="inlineStr">
        <is>
          <t>VH</t>
        </is>
      </c>
      <c r="I404" t="inlineStr">
        <is>
          <t>A</t>
        </is>
      </c>
      <c r="J404" t="n">
        <v>42.4</v>
      </c>
      <c r="K404" t="inlineStr">
        <is>
          <t>203</t>
        </is>
      </c>
      <c r="L404" t="n">
        <v>63.2</v>
      </c>
      <c r="M404" t="inlineStr">
        <is>
          <t>127</t>
        </is>
      </c>
      <c r="N404" t="n">
        <v>20.3</v>
      </c>
      <c r="O404" t="inlineStr">
        <is>
          <t>663</t>
        </is>
      </c>
      <c r="P404" t="n">
        <v>70.3</v>
      </c>
      <c r="Q404" t="inlineStr">
        <is>
          <t>154</t>
        </is>
      </c>
      <c r="R404" t="n">
        <v>3.9</v>
      </c>
      <c r="S404" t="inlineStr">
        <is>
          <t>701+</t>
        </is>
      </c>
      <c r="T404" t="n">
        <v>1.6</v>
      </c>
      <c r="U404" t="inlineStr">
        <is>
          <t>701+</t>
        </is>
      </c>
      <c r="V404" t="n">
        <v>37.5</v>
      </c>
      <c r="W404" t="inlineStr">
        <is>
          <t>701+</t>
        </is>
      </c>
      <c r="X404" t="n">
        <v>27</v>
      </c>
      <c r="Y404" t="inlineStr">
        <is>
          <t>444</t>
        </is>
      </c>
      <c r="Z404" t="n">
        <v>44.6</v>
      </c>
      <c r="AA404" t="inlineStr">
        <is>
          <t>343=</t>
        </is>
      </c>
      <c r="AB404" t="n">
        <v>43.5</v>
      </c>
      <c r="AC404">
        <f>285</f>
        <v/>
      </c>
      <c r="AD404" t="inlineStr">
        <is>
          <t>250</t>
        </is>
      </c>
      <c r="AE404" t="inlineStr">
        <is>
          <t>IN</t>
        </is>
      </c>
      <c r="AF404" t="inlineStr">
        <is>
          <t>India</t>
        </is>
      </c>
      <c r="AG404" t="inlineStr">
        <is>
          <t>M</t>
        </is>
      </c>
      <c r="AH404" t="inlineStr">
        <is>
          <t>CO</t>
        </is>
      </c>
      <c r="AI404" t="inlineStr">
        <is>
          <t>VH</t>
        </is>
      </c>
      <c r="AJ404" t="n">
        <v>4</v>
      </c>
      <c r="AK404" t="inlineStr">
        <is>
          <t>A</t>
        </is>
      </c>
      <c r="AL404" t="n">
        <v>40.1</v>
      </c>
      <c r="AM404" t="inlineStr">
        <is>
          <t>212</t>
        </is>
      </c>
      <c r="AN404" t="n">
        <v>55.9</v>
      </c>
      <c r="AO404" t="inlineStr">
        <is>
          <t>147</t>
        </is>
      </c>
      <c r="AP404" t="n">
        <v>26.6</v>
      </c>
      <c r="AQ404" t="inlineStr">
        <is>
          <t>563</t>
        </is>
      </c>
      <c r="AR404" t="n">
        <v>54.7</v>
      </c>
      <c r="AS404" t="inlineStr">
        <is>
          <t>235</t>
        </is>
      </c>
      <c r="AT404" t="n">
        <v>2.6</v>
      </c>
      <c r="AU404" t="inlineStr">
        <is>
          <t>701+</t>
        </is>
      </c>
      <c r="AV404" t="n">
        <v>1.4</v>
      </c>
      <c r="AW404" t="inlineStr">
        <is>
          <t>701+</t>
        </is>
      </c>
      <c r="AX404" t="n">
        <v>2.7</v>
      </c>
      <c r="AY404" t="inlineStr">
        <is>
          <t>701+</t>
        </is>
      </c>
      <c r="AZ404" t="n">
        <v>26</v>
      </c>
      <c r="BA404" t="inlineStr">
        <is>
          <t>317</t>
        </is>
      </c>
      <c r="BB404" t="n">
        <v>6.5</v>
      </c>
      <c r="BC404" t="inlineStr">
        <is>
          <t>701+</t>
        </is>
      </c>
      <c r="BD404" t="inlineStr">
        <is>
          <t>36.1</t>
        </is>
      </c>
      <c r="BE404" t="inlineStr"/>
      <c r="BF404" t="inlineStr">
        <is>
          <t>Not Reported</t>
        </is>
      </c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>
        <is>
          <t>QS</t>
        </is>
      </c>
      <c r="CC404" t="n">
        <v>227</v>
      </c>
      <c r="CD404" t="n">
        <v>285</v>
      </c>
      <c r="CE404" t="n">
        <v>203</v>
      </c>
      <c r="CF404" t="n">
        <v>127</v>
      </c>
      <c r="CG404" t="n">
        <v>663</v>
      </c>
      <c r="CH404" t="n">
        <v>154</v>
      </c>
      <c r="CI404" t="n">
        <v>701</v>
      </c>
      <c r="CJ404" t="n">
        <v>701</v>
      </c>
      <c r="CK404" t="n">
        <v>701</v>
      </c>
      <c r="CL404" t="n">
        <v>444</v>
      </c>
      <c r="CM404" t="n">
        <v>343</v>
      </c>
      <c r="CN404" t="n">
        <v>285</v>
      </c>
      <c r="CO404" t="n">
        <v>250</v>
      </c>
      <c r="CP404" t="n">
        <v>212</v>
      </c>
      <c r="CQ404" t="n">
        <v>147</v>
      </c>
      <c r="CR404" t="n">
        <v>563</v>
      </c>
      <c r="CS404" t="n">
        <v>235</v>
      </c>
      <c r="CT404" t="n">
        <v>701</v>
      </c>
      <c r="CU404" t="n">
        <v>701</v>
      </c>
      <c r="CV404" t="n">
        <v>701</v>
      </c>
      <c r="CW404" t="n">
        <v>317</v>
      </c>
      <c r="CX404" t="n">
        <v>701</v>
      </c>
      <c r="CY404" t="inlineStr"/>
      <c r="CZ404" t="inlineStr"/>
      <c r="DA404" t="inlineStr"/>
      <c r="DB404" t="n">
        <v>83.85714285714286</v>
      </c>
      <c r="DC404" t="n">
        <v>70.3</v>
      </c>
      <c r="DD404" t="inlineStr"/>
      <c r="DE404" t="inlineStr">
        <is>
          <t>QS (score, not ratio)</t>
        </is>
      </c>
      <c r="DF404" t="inlineStr"/>
      <c r="DG404" t="inlineStr">
        <is>
          <t>QS (score, not %)</t>
        </is>
      </c>
      <c r="DH404" t="n">
        <v>41.25</v>
      </c>
      <c r="DI404" t="inlineStr"/>
    </row>
    <row r="405">
      <c r="A405" t="inlineStr">
        <is>
          <t>indian institute of technology roorkee</t>
        </is>
      </c>
      <c r="B405" t="inlineStr"/>
      <c r="C405" t="inlineStr"/>
      <c r="D405" t="inlineStr">
        <is>
          <t>Not Reported</t>
        </is>
      </c>
      <c r="E405" t="inlineStr">
        <is>
          <t>Not Reported</t>
        </is>
      </c>
      <c r="F405" t="inlineStr">
        <is>
          <t>Not Reported</t>
        </is>
      </c>
      <c r="G405" t="inlineStr">
        <is>
          <t>Not Reported</t>
        </is>
      </c>
      <c r="H405" t="inlineStr"/>
      <c r="I405" t="inlineStr">
        <is>
          <t>Not Reported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Not Reported</t>
        </is>
      </c>
      <c r="AF405" t="inlineStr">
        <is>
          <t>Not Reported</t>
        </is>
      </c>
      <c r="AG405" t="inlineStr">
        <is>
          <t>Not Reported</t>
        </is>
      </c>
      <c r="AH405" t="inlineStr">
        <is>
          <t>Not Reported</t>
        </is>
      </c>
      <c r="AI405" t="inlineStr"/>
      <c r="AJ405" t="inlineStr"/>
      <c r="AK405" t="inlineStr">
        <is>
          <t>Not Reported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>
        <is>
          <t>501-600</t>
        </is>
      </c>
      <c r="BF405" t="inlineStr">
        <is>
          <t>India</t>
        </is>
      </c>
      <c r="BG405" t="n">
        <v>29.7</v>
      </c>
      <c r="BH405" t="inlineStr">
        <is>
          <t>13.9</t>
        </is>
      </c>
      <c r="BI405" t="n">
        <v>17.5</v>
      </c>
      <c r="BJ405" t="n">
        <v>37.2</v>
      </c>
      <c r="BK405" t="inlineStr">
        <is>
          <t>81.4</t>
        </is>
      </c>
      <c r="BL405" t="inlineStr">
        <is>
          <t>-</t>
        </is>
      </c>
      <c r="BM405" t="inlineStr">
        <is>
          <t>8,061</t>
        </is>
      </c>
      <c r="BN405" t="n">
        <v>18.7</v>
      </c>
      <c r="BO405" t="inlineStr">
        <is>
          <t>1%</t>
        </is>
      </c>
      <c r="BP405" t="inlineStr">
        <is>
          <t>17 : 83</t>
        </is>
      </c>
      <c r="BQ405" t="n">
        <v>2016</v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>
        <is>
          <t>Times</t>
        </is>
      </c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n">
        <v>550.5</v>
      </c>
      <c r="CZ405" t="inlineStr"/>
      <c r="DA405" t="inlineStr"/>
      <c r="DB405" t="n">
        <v>21.44388849177984</v>
      </c>
      <c r="DC405" t="n">
        <v>25.8148773839666</v>
      </c>
      <c r="DD405" t="n">
        <v>18.7</v>
      </c>
      <c r="DE405" t="inlineStr">
        <is>
          <t>Times (raw ratio)</t>
        </is>
      </c>
      <c r="DF405" t="n">
        <v>1</v>
      </c>
      <c r="DG405" t="inlineStr">
        <is>
          <t>Times (raw %)</t>
        </is>
      </c>
      <c r="DH405" t="inlineStr"/>
      <c r="DI405" t="n">
        <v>15.19250780437045</v>
      </c>
    </row>
    <row r="406">
      <c r="A406" t="inlineStr">
        <is>
          <t>indian institute of technology roorkee (iitr)</t>
        </is>
      </c>
      <c r="B406" t="inlineStr">
        <is>
          <t>335</t>
        </is>
      </c>
      <c r="C406" t="inlineStr">
        <is>
          <t>369</t>
        </is>
      </c>
      <c r="D406" t="inlineStr">
        <is>
          <t>India</t>
        </is>
      </c>
      <c r="E406" t="inlineStr">
        <is>
          <t>Asia</t>
        </is>
      </c>
      <c r="F406" t="inlineStr">
        <is>
          <t>M</t>
        </is>
      </c>
      <c r="G406" t="inlineStr">
        <is>
          <t>FO</t>
        </is>
      </c>
      <c r="H406" t="inlineStr">
        <is>
          <t>VH</t>
        </is>
      </c>
      <c r="I406" t="inlineStr">
        <is>
          <t>A</t>
        </is>
      </c>
      <c r="J406" t="n">
        <v>19.4</v>
      </c>
      <c r="K406" t="inlineStr">
        <is>
          <t>462</t>
        </is>
      </c>
      <c r="L406" t="n">
        <v>29</v>
      </c>
      <c r="M406" t="inlineStr">
        <is>
          <t>325</t>
        </is>
      </c>
      <c r="N406" t="n">
        <v>6.8</v>
      </c>
      <c r="O406" t="inlineStr">
        <is>
          <t>701+</t>
        </is>
      </c>
      <c r="P406" t="n">
        <v>93.8</v>
      </c>
      <c r="Q406" t="inlineStr">
        <is>
          <t>55</t>
        </is>
      </c>
      <c r="R406" t="n">
        <v>1.3</v>
      </c>
      <c r="S406" t="inlineStr">
        <is>
          <t>701+</t>
        </is>
      </c>
      <c r="T406" t="n">
        <v>2</v>
      </c>
      <c r="U406" t="inlineStr">
        <is>
          <t>701+</t>
        </is>
      </c>
      <c r="V406" t="n">
        <v>44.3</v>
      </c>
      <c r="W406" t="inlineStr">
        <is>
          <t>701+</t>
        </is>
      </c>
      <c r="X406" t="n">
        <v>6.4</v>
      </c>
      <c r="Y406" t="inlineStr">
        <is>
          <t>701+</t>
        </is>
      </c>
      <c r="Z406" t="n">
        <v>37.9</v>
      </c>
      <c r="AA406" t="inlineStr">
        <is>
          <t>386=</t>
        </is>
      </c>
      <c r="AB406" t="n">
        <v>33.4</v>
      </c>
      <c r="AC406">
        <f>369</f>
        <v/>
      </c>
      <c r="AD406" t="inlineStr">
        <is>
          <t>369=</t>
        </is>
      </c>
      <c r="AE406" t="inlineStr">
        <is>
          <t>IN</t>
        </is>
      </c>
      <c r="AF406" t="inlineStr">
        <is>
          <t>India</t>
        </is>
      </c>
      <c r="AG406" t="inlineStr">
        <is>
          <t>M</t>
        </is>
      </c>
      <c r="AH406" t="inlineStr">
        <is>
          <t>FO</t>
        </is>
      </c>
      <c r="AI406" t="inlineStr">
        <is>
          <t>VH</t>
        </is>
      </c>
      <c r="AJ406" t="n">
        <v>5</v>
      </c>
      <c r="AK406" t="inlineStr">
        <is>
          <t>A</t>
        </is>
      </c>
      <c r="AL406" t="n">
        <v>17.8</v>
      </c>
      <c r="AM406" t="inlineStr">
        <is>
          <t>500</t>
        </is>
      </c>
      <c r="AN406" t="n">
        <v>22.5</v>
      </c>
      <c r="AO406" t="inlineStr">
        <is>
          <t>421</t>
        </is>
      </c>
      <c r="AP406" t="n">
        <v>7.8</v>
      </c>
      <c r="AQ406" t="inlineStr">
        <is>
          <t>701+</t>
        </is>
      </c>
      <c r="AR406" t="n">
        <v>91.2</v>
      </c>
      <c r="AS406" t="inlineStr">
        <is>
          <t>72</t>
        </is>
      </c>
      <c r="AT406" t="n">
        <v>1.3</v>
      </c>
      <c r="AU406" t="inlineStr">
        <is>
          <t>701+</t>
        </is>
      </c>
      <c r="AV406" t="n">
        <v>2.2</v>
      </c>
      <c r="AW406" t="inlineStr">
        <is>
          <t>701+</t>
        </is>
      </c>
      <c r="AX406" t="n">
        <v>3.6</v>
      </c>
      <c r="AY406" t="inlineStr">
        <is>
          <t>701+</t>
        </is>
      </c>
      <c r="AZ406" t="n">
        <v>10.5</v>
      </c>
      <c r="BA406" t="inlineStr">
        <is>
          <t>701+</t>
        </is>
      </c>
      <c r="BB406" t="n">
        <v>27.6</v>
      </c>
      <c r="BC406" t="inlineStr">
        <is>
          <t>471=</t>
        </is>
      </c>
      <c r="BD406" t="inlineStr">
        <is>
          <t>30.0</t>
        </is>
      </c>
      <c r="BE406" t="inlineStr"/>
      <c r="BF406" t="inlineStr">
        <is>
          <t>Not Reported</t>
        </is>
      </c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>
        <is>
          <t>QS</t>
        </is>
      </c>
      <c r="CC406" t="n">
        <v>335</v>
      </c>
      <c r="CD406" t="n">
        <v>369</v>
      </c>
      <c r="CE406" t="n">
        <v>462</v>
      </c>
      <c r="CF406" t="n">
        <v>325</v>
      </c>
      <c r="CG406" t="n">
        <v>701</v>
      </c>
      <c r="CH406" t="n">
        <v>55</v>
      </c>
      <c r="CI406" t="n">
        <v>701</v>
      </c>
      <c r="CJ406" t="n">
        <v>701</v>
      </c>
      <c r="CK406" t="n">
        <v>701</v>
      </c>
      <c r="CL406" t="n">
        <v>701</v>
      </c>
      <c r="CM406" t="n">
        <v>386</v>
      </c>
      <c r="CN406" t="n">
        <v>369</v>
      </c>
      <c r="CO406" t="n">
        <v>369</v>
      </c>
      <c r="CP406" t="n">
        <v>500</v>
      </c>
      <c r="CQ406" t="n">
        <v>421</v>
      </c>
      <c r="CR406" t="n">
        <v>701</v>
      </c>
      <c r="CS406" t="n">
        <v>72</v>
      </c>
      <c r="CT406" t="n">
        <v>701</v>
      </c>
      <c r="CU406" t="n">
        <v>701</v>
      </c>
      <c r="CV406" t="n">
        <v>701</v>
      </c>
      <c r="CW406" t="n">
        <v>701</v>
      </c>
      <c r="CX406" t="n">
        <v>471</v>
      </c>
      <c r="CY406" t="inlineStr"/>
      <c r="CZ406" t="inlineStr"/>
      <c r="DA406" t="inlineStr"/>
      <c r="DB406" t="n">
        <v>76.14285714285714</v>
      </c>
      <c r="DC406" t="n">
        <v>93.8</v>
      </c>
      <c r="DD406" t="inlineStr"/>
      <c r="DE406" t="inlineStr">
        <is>
          <t>QS (score, not ratio)</t>
        </is>
      </c>
      <c r="DF406" t="inlineStr"/>
      <c r="DG406" t="inlineStr">
        <is>
          <t>QS (score, not %)</t>
        </is>
      </c>
      <c r="DH406" t="n">
        <v>18.6</v>
      </c>
      <c r="DI406" t="inlineStr"/>
    </row>
    <row r="407">
      <c r="A407" t="inlineStr">
        <is>
          <t>indiana state university</t>
        </is>
      </c>
      <c r="B407" t="inlineStr">
        <is>
          <t>1401+</t>
        </is>
      </c>
      <c r="C407" t="inlineStr">
        <is>
          <t>1201-1400</t>
        </is>
      </c>
      <c r="D407" t="inlineStr">
        <is>
          <t>United States</t>
        </is>
      </c>
      <c r="E407" t="inlineStr">
        <is>
          <t>Americas</t>
        </is>
      </c>
      <c r="F407" t="inlineStr">
        <is>
          <t>M</t>
        </is>
      </c>
      <c r="G407" t="inlineStr">
        <is>
          <t>CO</t>
        </is>
      </c>
      <c r="H407" t="inlineStr">
        <is>
          <t>HI</t>
        </is>
      </c>
      <c r="I407" t="inlineStr">
        <is>
          <t>A</t>
        </is>
      </c>
      <c r="J407" t="n">
        <v>6.2</v>
      </c>
      <c r="K407" t="inlineStr">
        <is>
          <t>601+</t>
        </is>
      </c>
      <c r="L407" t="n">
        <v>4.4</v>
      </c>
      <c r="M407" t="inlineStr">
        <is>
          <t>601+</t>
        </is>
      </c>
      <c r="N407" t="n">
        <v>8.5</v>
      </c>
      <c r="O407" t="inlineStr">
        <is>
          <t>701+</t>
        </is>
      </c>
      <c r="P407" t="n">
        <v>3</v>
      </c>
      <c r="Q407" t="inlineStr">
        <is>
          <t>701+</t>
        </is>
      </c>
      <c r="R407" t="n">
        <v>1.7</v>
      </c>
      <c r="S407" t="inlineStr">
        <is>
          <t>701+</t>
        </is>
      </c>
      <c r="T407" t="n">
        <v>2.2</v>
      </c>
      <c r="U407" t="inlineStr">
        <is>
          <t>701+</t>
        </is>
      </c>
      <c r="V407" t="n">
        <v>4.2</v>
      </c>
      <c r="W407" t="inlineStr">
        <is>
          <t>701+</t>
        </is>
      </c>
      <c r="X407" t="n">
        <v>6.8</v>
      </c>
      <c r="Y407" t="inlineStr">
        <is>
          <t>701+</t>
        </is>
      </c>
      <c r="Z407" t="n">
        <v>1</v>
      </c>
      <c r="AA407" t="inlineStr">
        <is>
          <t>701+</t>
        </is>
      </c>
      <c r="AB407" t="inlineStr"/>
      <c r="AC407" t="inlineStr">
        <is>
          <t>1201-1400</t>
        </is>
      </c>
      <c r="AD407" t="inlineStr">
        <is>
          <t>1201-1400</t>
        </is>
      </c>
      <c r="AE407" t="inlineStr">
        <is>
          <t>US</t>
        </is>
      </c>
      <c r="AF407" t="inlineStr">
        <is>
          <t>United States</t>
        </is>
      </c>
      <c r="AG407" t="inlineStr">
        <is>
          <t>M</t>
        </is>
      </c>
      <c r="AH407" t="inlineStr">
        <is>
          <t>CO</t>
        </is>
      </c>
      <c r="AI407" t="inlineStr">
        <is>
          <t>HI</t>
        </is>
      </c>
      <c r="AJ407" t="n">
        <v>4</v>
      </c>
      <c r="AK407" t="inlineStr">
        <is>
          <t>A</t>
        </is>
      </c>
      <c r="AL407" t="n">
        <v>6.3</v>
      </c>
      <c r="AM407" t="inlineStr">
        <is>
          <t>601+</t>
        </is>
      </c>
      <c r="AN407" t="n">
        <v>4.8</v>
      </c>
      <c r="AO407" t="inlineStr">
        <is>
          <t>601+</t>
        </is>
      </c>
      <c r="AP407" t="n">
        <v>7.8</v>
      </c>
      <c r="AQ407" t="inlineStr">
        <is>
          <t>701+</t>
        </is>
      </c>
      <c r="AR407" t="n">
        <v>2.8</v>
      </c>
      <c r="AS407" t="inlineStr">
        <is>
          <t>701+</t>
        </is>
      </c>
      <c r="AT407" t="n">
        <v>1.9</v>
      </c>
      <c r="AU407" t="inlineStr">
        <is>
          <t>701+</t>
        </is>
      </c>
      <c r="AV407" t="n">
        <v>2.4</v>
      </c>
      <c r="AW407" t="inlineStr">
        <is>
          <t>701+</t>
        </is>
      </c>
      <c r="AX407" t="n">
        <v>1</v>
      </c>
      <c r="AY407" t="inlineStr">
        <is>
          <t>701+</t>
        </is>
      </c>
      <c r="AZ407" t="n">
        <v>9.1</v>
      </c>
      <c r="BA407" t="inlineStr">
        <is>
          <t>701+</t>
        </is>
      </c>
      <c r="BB407" t="n">
        <v>1</v>
      </c>
      <c r="BC407" t="inlineStr">
        <is>
          <t>701+</t>
        </is>
      </c>
      <c r="BD407" t="inlineStr">
        <is>
          <t>-</t>
        </is>
      </c>
      <c r="BE407" t="inlineStr"/>
      <c r="BF407" t="inlineStr">
        <is>
          <t>Not Reported</t>
        </is>
      </c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>
        <is>
          <t>QS</t>
        </is>
      </c>
      <c r="CC407" t="n">
        <v>1401</v>
      </c>
      <c r="CD407" t="n">
        <v>1300.5</v>
      </c>
      <c r="CE407" t="n">
        <v>601</v>
      </c>
      <c r="CF407" t="n">
        <v>601</v>
      </c>
      <c r="CG407" t="n">
        <v>701</v>
      </c>
      <c r="CH407" t="n">
        <v>701</v>
      </c>
      <c r="CI407" t="n">
        <v>701</v>
      </c>
      <c r="CJ407" t="n">
        <v>701</v>
      </c>
      <c r="CK407" t="n">
        <v>701</v>
      </c>
      <c r="CL407" t="n">
        <v>701</v>
      </c>
      <c r="CM407" t="n">
        <v>701</v>
      </c>
      <c r="CN407" t="n">
        <v>1300.5</v>
      </c>
      <c r="CO407" t="n">
        <v>1300.5</v>
      </c>
      <c r="CP407" t="n">
        <v>601</v>
      </c>
      <c r="CQ407" t="n">
        <v>601</v>
      </c>
      <c r="CR407" t="n">
        <v>701</v>
      </c>
      <c r="CS407" t="n">
        <v>701</v>
      </c>
      <c r="CT407" t="n">
        <v>701</v>
      </c>
      <c r="CU407" t="n">
        <v>701</v>
      </c>
      <c r="CV407" t="n">
        <v>701</v>
      </c>
      <c r="CW407" t="n">
        <v>701</v>
      </c>
      <c r="CX407" t="n">
        <v>701</v>
      </c>
      <c r="CY407" t="inlineStr"/>
      <c r="CZ407" t="inlineStr"/>
      <c r="DA407" t="inlineStr"/>
      <c r="DB407" t="n">
        <v>0</v>
      </c>
      <c r="DC407" t="n">
        <v>3</v>
      </c>
      <c r="DD407" t="inlineStr"/>
      <c r="DE407" t="inlineStr">
        <is>
          <t>QS (score, not ratio)</t>
        </is>
      </c>
      <c r="DF407" t="inlineStr"/>
      <c r="DG407" t="inlineStr">
        <is>
          <t>QS (score, not %)</t>
        </is>
      </c>
      <c r="DH407" t="n">
        <v>6.25</v>
      </c>
      <c r="DI407" t="inlineStr"/>
    </row>
    <row r="408">
      <c r="A408" t="inlineStr">
        <is>
          <t>indiana university</t>
        </is>
      </c>
      <c r="B408" t="inlineStr"/>
      <c r="C408" t="inlineStr"/>
      <c r="D408" t="inlineStr">
        <is>
          <t>Not Reported</t>
        </is>
      </c>
      <c r="E408" t="inlineStr">
        <is>
          <t>Not Reported</t>
        </is>
      </c>
      <c r="F408" t="inlineStr">
        <is>
          <t>Not Reported</t>
        </is>
      </c>
      <c r="G408" t="inlineStr">
        <is>
          <t>Not Reported</t>
        </is>
      </c>
      <c r="H408" t="inlineStr"/>
      <c r="I408" t="inlineStr">
        <is>
          <t>Not Reported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Not Reported</t>
        </is>
      </c>
      <c r="AF408" t="inlineStr">
        <is>
          <t>Not Reported</t>
        </is>
      </c>
      <c r="AG408" t="inlineStr">
        <is>
          <t>Not Reported</t>
        </is>
      </c>
      <c r="AH408" t="inlineStr">
        <is>
          <t>Not Reported</t>
        </is>
      </c>
      <c r="AI408" t="inlineStr"/>
      <c r="AJ408" t="inlineStr"/>
      <c r="AK408" t="inlineStr">
        <is>
          <t>Not Reported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201-250</t>
        </is>
      </c>
      <c r="BF408" t="inlineStr">
        <is>
          <t>United States of America</t>
        </is>
      </c>
      <c r="BG408" t="n">
        <v>43</v>
      </c>
      <c r="BH408" t="inlineStr">
        <is>
          <t>41.2</t>
        </is>
      </c>
      <c r="BI408" t="n">
        <v>27.3</v>
      </c>
      <c r="BJ408" t="n">
        <v>74.8</v>
      </c>
      <c r="BK408" t="inlineStr">
        <is>
          <t>-</t>
        </is>
      </c>
      <c r="BL408" t="inlineStr">
        <is>
          <t>-</t>
        </is>
      </c>
      <c r="BM408" t="inlineStr">
        <is>
          <t>62,468</t>
        </is>
      </c>
      <c r="BN408" t="n">
        <v>13.6</v>
      </c>
      <c r="BO408" t="inlineStr">
        <is>
          <t>13%</t>
        </is>
      </c>
      <c r="BP408" t="inlineStr">
        <is>
          <t>53 : 47</t>
        </is>
      </c>
      <c r="BQ408" t="n">
        <v>2016</v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>
        <is>
          <t>Times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n">
        <v>225.5</v>
      </c>
      <c r="CZ408" t="inlineStr"/>
      <c r="DA408" t="inlineStr"/>
      <c r="DB408" t="n">
        <v>67.90564689063618</v>
      </c>
      <c r="DC408" t="n">
        <v>49.9420728239393</v>
      </c>
      <c r="DD408" t="n">
        <v>13.6</v>
      </c>
      <c r="DE408" t="inlineStr">
        <is>
          <t>Times (raw ratio)</t>
        </is>
      </c>
      <c r="DF408" t="n">
        <v>13</v>
      </c>
      <c r="DG408" t="inlineStr">
        <is>
          <t>Times (raw %)</t>
        </is>
      </c>
      <c r="DH408" t="inlineStr"/>
      <c r="DI408" t="n">
        <v>25.39021852237253</v>
      </c>
    </row>
    <row r="409">
      <c r="A409" t="inlineStr">
        <is>
          <t>indiana university bloomington</t>
        </is>
      </c>
      <c r="B409" t="inlineStr">
        <is>
          <t>355</t>
        </is>
      </c>
      <c r="C409" t="inlineStr">
        <is>
          <t>313</t>
        </is>
      </c>
      <c r="D409" t="inlineStr">
        <is>
          <t>United States</t>
        </is>
      </c>
      <c r="E409" t="inlineStr">
        <is>
          <t>Americas</t>
        </is>
      </c>
      <c r="F409" t="inlineStr">
        <is>
          <t>XL</t>
        </is>
      </c>
      <c r="G409" t="inlineStr">
        <is>
          <t>FC</t>
        </is>
      </c>
      <c r="H409" t="inlineStr">
        <is>
          <t>VH</t>
        </is>
      </c>
      <c r="I409" t="inlineStr">
        <is>
          <t>A</t>
        </is>
      </c>
      <c r="J409" t="n">
        <v>33.4</v>
      </c>
      <c r="K409" t="inlineStr">
        <is>
          <t>261</t>
        </is>
      </c>
      <c r="L409" t="n">
        <v>23.6</v>
      </c>
      <c r="M409" t="inlineStr">
        <is>
          <t>403</t>
        </is>
      </c>
      <c r="N409" t="n">
        <v>23.3</v>
      </c>
      <c r="O409" t="inlineStr">
        <is>
          <t>618</t>
        </is>
      </c>
      <c r="P409" t="n">
        <v>29.1</v>
      </c>
      <c r="Q409" t="inlineStr">
        <is>
          <t>445</t>
        </is>
      </c>
      <c r="R409" t="n">
        <v>36.3</v>
      </c>
      <c r="S409" t="inlineStr">
        <is>
          <t>438</t>
        </is>
      </c>
      <c r="T409" t="n">
        <v>10.8</v>
      </c>
      <c r="U409" t="inlineStr">
        <is>
          <t>701+</t>
        </is>
      </c>
      <c r="V409" t="n">
        <v>86.59999999999999</v>
      </c>
      <c r="W409" t="inlineStr">
        <is>
          <t>221</t>
        </is>
      </c>
      <c r="X409" t="n">
        <v>56.8</v>
      </c>
      <c r="Y409" t="inlineStr">
        <is>
          <t>213</t>
        </is>
      </c>
      <c r="Z409" t="n">
        <v>32.7</v>
      </c>
      <c r="AA409" t="inlineStr">
        <is>
          <t>424=</t>
        </is>
      </c>
      <c r="AB409" t="n">
        <v>32.1</v>
      </c>
      <c r="AC409">
        <f>313</f>
        <v/>
      </c>
      <c r="AD409" t="inlineStr">
        <is>
          <t>339</t>
        </is>
      </c>
      <c r="AE409" t="inlineStr">
        <is>
          <t>US</t>
        </is>
      </c>
      <c r="AF409" t="inlineStr">
        <is>
          <t>United States</t>
        </is>
      </c>
      <c r="AG409" t="inlineStr">
        <is>
          <t>XL</t>
        </is>
      </c>
      <c r="AH409" t="inlineStr">
        <is>
          <t>FC</t>
        </is>
      </c>
      <c r="AI409" t="inlineStr">
        <is>
          <t>VH</t>
        </is>
      </c>
      <c r="AJ409" t="n">
        <v>5</v>
      </c>
      <c r="AK409" t="inlineStr">
        <is>
          <t>A</t>
        </is>
      </c>
      <c r="AL409" t="n">
        <v>35.1</v>
      </c>
      <c r="AM409" t="inlineStr">
        <is>
          <t>246</t>
        </is>
      </c>
      <c r="AN409" t="n">
        <v>24.4</v>
      </c>
      <c r="AO409" t="inlineStr">
        <is>
          <t>397</t>
        </is>
      </c>
      <c r="AP409" t="n">
        <v>30.5</v>
      </c>
      <c r="AQ409" t="inlineStr">
        <is>
          <t>514</t>
        </is>
      </c>
      <c r="AR409" t="n">
        <v>21.6</v>
      </c>
      <c r="AS409" t="inlineStr">
        <is>
          <t>533</t>
        </is>
      </c>
      <c r="AT409" t="n">
        <v>40.5</v>
      </c>
      <c r="AU409" t="inlineStr">
        <is>
          <t>409</t>
        </is>
      </c>
      <c r="AV409" t="n">
        <v>12.7</v>
      </c>
      <c r="AW409" t="inlineStr">
        <is>
          <t>667</t>
        </is>
      </c>
      <c r="AX409" t="n">
        <v>68.5</v>
      </c>
      <c r="AY409" t="inlineStr">
        <is>
          <t>205</t>
        </is>
      </c>
      <c r="AZ409" t="n">
        <v>52.2</v>
      </c>
      <c r="BA409" t="inlineStr">
        <is>
          <t>122</t>
        </is>
      </c>
      <c r="BB409" t="n">
        <v>62.5</v>
      </c>
      <c r="BC409" t="inlineStr">
        <is>
          <t>239=</t>
        </is>
      </c>
      <c r="BD409" t="inlineStr">
        <is>
          <t>33.5</t>
        </is>
      </c>
      <c r="BE409" t="inlineStr"/>
      <c r="BF409" t="inlineStr">
        <is>
          <t>Not Reported</t>
        </is>
      </c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>
        <is>
          <t>101-150</t>
        </is>
      </c>
      <c r="BS409" t="inlineStr">
        <is>
          <t>52-65</t>
        </is>
      </c>
      <c r="BT409" t="n">
        <v>25.5</v>
      </c>
      <c r="BU409" t="n">
        <v>10.3</v>
      </c>
      <c r="BV409" t="n">
        <v>21.6</v>
      </c>
      <c r="BW409" t="n">
        <v>18.5</v>
      </c>
      <c r="BX409" t="n">
        <v>21.9</v>
      </c>
      <c r="BY409" t="n">
        <v>39.6</v>
      </c>
      <c r="BZ409" t="n">
        <v>20.2</v>
      </c>
      <c r="CA409" t="n">
        <v>2015</v>
      </c>
      <c r="CB409" t="inlineStr">
        <is>
          <t>QS+Shanghai</t>
        </is>
      </c>
      <c r="CC409" t="n">
        <v>355</v>
      </c>
      <c r="CD409" t="n">
        <v>313</v>
      </c>
      <c r="CE409" t="n">
        <v>261</v>
      </c>
      <c r="CF409" t="n">
        <v>403</v>
      </c>
      <c r="CG409" t="n">
        <v>618</v>
      </c>
      <c r="CH409" t="n">
        <v>445</v>
      </c>
      <c r="CI409" t="n">
        <v>438</v>
      </c>
      <c r="CJ409" t="n">
        <v>701</v>
      </c>
      <c r="CK409" t="n">
        <v>221</v>
      </c>
      <c r="CL409" t="n">
        <v>213</v>
      </c>
      <c r="CM409" t="n">
        <v>424</v>
      </c>
      <c r="CN409" t="n">
        <v>313</v>
      </c>
      <c r="CO409" t="n">
        <v>339</v>
      </c>
      <c r="CP409" t="n">
        <v>246</v>
      </c>
      <c r="CQ409" t="n">
        <v>397</v>
      </c>
      <c r="CR409" t="n">
        <v>514</v>
      </c>
      <c r="CS409" t="n">
        <v>533</v>
      </c>
      <c r="CT409" t="n">
        <v>409</v>
      </c>
      <c r="CU409" t="n">
        <v>667</v>
      </c>
      <c r="CV409" t="n">
        <v>205</v>
      </c>
      <c r="CW409" t="n">
        <v>122</v>
      </c>
      <c r="CX409" t="n">
        <v>239</v>
      </c>
      <c r="CY409" t="inlineStr"/>
      <c r="CZ409" t="n">
        <v>125.5</v>
      </c>
      <c r="DA409" t="n">
        <v>58.5</v>
      </c>
      <c r="DB409" t="n">
        <v>73.69084208875647</v>
      </c>
      <c r="DC409" t="n">
        <v>27.4811938151744</v>
      </c>
      <c r="DD409" t="inlineStr"/>
      <c r="DE409" t="inlineStr">
        <is>
          <t>QS (score, not ratio)</t>
        </is>
      </c>
      <c r="DF409" t="inlineStr"/>
      <c r="DG409" t="inlineStr">
        <is>
          <t>QS (score, not %)</t>
        </is>
      </c>
      <c r="DH409" t="n">
        <v>34.25</v>
      </c>
      <c r="DI409" t="n">
        <v>21.3108953613808</v>
      </c>
    </row>
    <row r="410">
      <c r="A410" t="inlineStr">
        <is>
          <t>indiana university-purdue university at indianapolis</t>
        </is>
      </c>
      <c r="B410" t="inlineStr"/>
      <c r="C410" t="inlineStr"/>
      <c r="D410" t="inlineStr">
        <is>
          <t>Not Reported</t>
        </is>
      </c>
      <c r="E410" t="inlineStr">
        <is>
          <t>Not Reported</t>
        </is>
      </c>
      <c r="F410" t="inlineStr">
        <is>
          <t>Not Reported</t>
        </is>
      </c>
      <c r="G410" t="inlineStr">
        <is>
          <t>Not Reported</t>
        </is>
      </c>
      <c r="H410" t="inlineStr"/>
      <c r="I410" t="inlineStr">
        <is>
          <t>Not Reported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Not Reported</t>
        </is>
      </c>
      <c r="AF410" t="inlineStr">
        <is>
          <t>Not Reported</t>
        </is>
      </c>
      <c r="AG410" t="inlineStr">
        <is>
          <t>Not Reported</t>
        </is>
      </c>
      <c r="AH410" t="inlineStr">
        <is>
          <t>Not Reported</t>
        </is>
      </c>
      <c r="AI410" t="inlineStr"/>
      <c r="AJ410" t="inlineStr"/>
      <c r="AK410" t="inlineStr">
        <is>
          <t>Not Reported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>
        <is>
          <t>Not Reported</t>
        </is>
      </c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>
        <is>
          <t>201-300</t>
        </is>
      </c>
      <c r="BS410" t="inlineStr">
        <is>
          <t>79-102</t>
        </is>
      </c>
      <c r="BT410" t="inlineStr"/>
      <c r="BU410" t="n">
        <v>0</v>
      </c>
      <c r="BV410" t="n">
        <v>0</v>
      </c>
      <c r="BW410" t="n">
        <v>7.1</v>
      </c>
      <c r="BX410" t="n">
        <v>12.8</v>
      </c>
      <c r="BY410" t="n">
        <v>39.8</v>
      </c>
      <c r="BZ410" t="n">
        <v>14.5</v>
      </c>
      <c r="CA410" t="n">
        <v>2015</v>
      </c>
      <c r="CB410" t="inlineStr">
        <is>
          <t>Shanghai</t>
        </is>
      </c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n">
        <v>250.5</v>
      </c>
      <c r="DA410" t="n">
        <v>90.5</v>
      </c>
      <c r="DB410" t="n">
        <v>45.22502744237102</v>
      </c>
      <c r="DC410" t="n">
        <v>21.07966558791802</v>
      </c>
      <c r="DD410" t="inlineStr"/>
      <c r="DE410" t="inlineStr">
        <is>
          <t>Missing</t>
        </is>
      </c>
      <c r="DF410" t="inlineStr"/>
      <c r="DG410" t="inlineStr">
        <is>
          <t>Missing</t>
        </is>
      </c>
      <c r="DH410" t="inlineStr"/>
      <c r="DI410" t="n">
        <v>10.53983279395901</v>
      </c>
    </row>
    <row r="411">
      <c r="A411" t="inlineStr">
        <is>
          <t>indiana universitypurdue university indianapolis</t>
        </is>
      </c>
      <c r="B411" t="inlineStr">
        <is>
          <t>1001-1200</t>
        </is>
      </c>
      <c r="C411" t="inlineStr">
        <is>
          <t>951-1000</t>
        </is>
      </c>
      <c r="D411" t="inlineStr">
        <is>
          <t>United States</t>
        </is>
      </c>
      <c r="E411" t="inlineStr">
        <is>
          <t>Americas</t>
        </is>
      </c>
      <c r="F411" t="inlineStr">
        <is>
          <t>L</t>
        </is>
      </c>
      <c r="G411" t="inlineStr">
        <is>
          <t>FC</t>
        </is>
      </c>
      <c r="H411" t="inlineStr">
        <is>
          <t>HI</t>
        </is>
      </c>
      <c r="I411" t="inlineStr">
        <is>
          <t>A</t>
        </is>
      </c>
      <c r="J411" t="n">
        <v>7.1</v>
      </c>
      <c r="K411" t="inlineStr">
        <is>
          <t>601+</t>
        </is>
      </c>
      <c r="L411" t="n">
        <v>4.5</v>
      </c>
      <c r="M411" t="inlineStr">
        <is>
          <t>601+</t>
        </is>
      </c>
      <c r="N411" t="n">
        <v>22.2</v>
      </c>
      <c r="O411" t="inlineStr">
        <is>
          <t>634</t>
        </is>
      </c>
      <c r="P411" t="n">
        <v>10</v>
      </c>
      <c r="Q411" t="inlineStr">
        <is>
          <t>701+</t>
        </is>
      </c>
      <c r="R411" t="n">
        <v>28.8</v>
      </c>
      <c r="S411" t="inlineStr">
        <is>
          <t>503</t>
        </is>
      </c>
      <c r="T411" t="n">
        <v>6.6</v>
      </c>
      <c r="U411" t="inlineStr">
        <is>
          <t>701+</t>
        </is>
      </c>
      <c r="V411" t="n">
        <v>33.6</v>
      </c>
      <c r="W411" t="inlineStr">
        <is>
          <t>701+</t>
        </is>
      </c>
      <c r="X411" t="n">
        <v>3.7</v>
      </c>
      <c r="Y411" t="inlineStr">
        <is>
          <t>701+</t>
        </is>
      </c>
      <c r="Z411" t="n">
        <v>6.7</v>
      </c>
      <c r="AA411" t="inlineStr">
        <is>
          <t>701+</t>
        </is>
      </c>
      <c r="AB411" t="inlineStr"/>
      <c r="AC411" t="inlineStr"/>
      <c r="AD411" t="inlineStr"/>
      <c r="AE411" t="inlineStr">
        <is>
          <t>Not Reported</t>
        </is>
      </c>
      <c r="AF411" t="inlineStr">
        <is>
          <t>Not Reported</t>
        </is>
      </c>
      <c r="AG411" t="inlineStr">
        <is>
          <t>Not Reported</t>
        </is>
      </c>
      <c r="AH411" t="inlineStr">
        <is>
          <t>Not Reported</t>
        </is>
      </c>
      <c r="AI411" t="inlineStr"/>
      <c r="AJ411" t="inlineStr"/>
      <c r="AK411" t="inlineStr">
        <is>
          <t>Not Reported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>
        <is>
          <t>Not Reported</t>
        </is>
      </c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>
        <is>
          <t>QS</t>
        </is>
      </c>
      <c r="CC411" t="n">
        <v>1100.5</v>
      </c>
      <c r="CD411" t="n">
        <v>975.5</v>
      </c>
      <c r="CE411" t="n">
        <v>601</v>
      </c>
      <c r="CF411" t="n">
        <v>601</v>
      </c>
      <c r="CG411" t="n">
        <v>634</v>
      </c>
      <c r="CH411" t="n">
        <v>701</v>
      </c>
      <c r="CI411" t="n">
        <v>503</v>
      </c>
      <c r="CJ411" t="n">
        <v>701</v>
      </c>
      <c r="CK411" t="n">
        <v>701</v>
      </c>
      <c r="CL411" t="n">
        <v>701</v>
      </c>
      <c r="CM411" t="n">
        <v>701</v>
      </c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n">
        <v>21.46428571428571</v>
      </c>
      <c r="DC411" t="n">
        <v>10</v>
      </c>
      <c r="DD411" t="inlineStr"/>
      <c r="DE411" t="inlineStr">
        <is>
          <t>QS (score, not ratio)</t>
        </is>
      </c>
      <c r="DF411" t="inlineStr"/>
      <c r="DG411" t="inlineStr">
        <is>
          <t>QS (score, not %)</t>
        </is>
      </c>
      <c r="DH411" t="n">
        <v>7.1</v>
      </c>
      <c r="DI411" t="inlineStr"/>
    </row>
    <row r="412">
      <c r="A412" t="inlineStr">
        <is>
          <t>industrial physics and chemistry higher educational institution - paris</t>
        </is>
      </c>
      <c r="B412" t="inlineStr"/>
      <c r="C412" t="inlineStr"/>
      <c r="D412" t="inlineStr">
        <is>
          <t>Not Reported</t>
        </is>
      </c>
      <c r="E412" t="inlineStr">
        <is>
          <t>Not Reported</t>
        </is>
      </c>
      <c r="F412" t="inlineStr">
        <is>
          <t>Not Reported</t>
        </is>
      </c>
      <c r="G412" t="inlineStr">
        <is>
          <t>Not Reported</t>
        </is>
      </c>
      <c r="H412" t="inlineStr"/>
      <c r="I412" t="inlineStr">
        <is>
          <t>Not Reported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Not Reported</t>
        </is>
      </c>
      <c r="AF412" t="inlineStr">
        <is>
          <t>Not Reported</t>
        </is>
      </c>
      <c r="AG412" t="inlineStr">
        <is>
          <t>Not Reported</t>
        </is>
      </c>
      <c r="AH412" t="inlineStr">
        <is>
          <t>Not Reported</t>
        </is>
      </c>
      <c r="AI412" t="inlineStr"/>
      <c r="AJ412" t="inlineStr"/>
      <c r="AK412" t="inlineStr">
        <is>
          <t>Not Reported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>
        <is>
          <t>Not Reported</t>
        </is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>
        <is>
          <t>301-400</t>
        </is>
      </c>
      <c r="BS412" t="inlineStr">
        <is>
          <t>14-17</t>
        </is>
      </c>
      <c r="BT412" t="inlineStr"/>
      <c r="BU412" t="n">
        <v>8.300000000000001</v>
      </c>
      <c r="BV412" t="n">
        <v>18.9</v>
      </c>
      <c r="BW412" t="n">
        <v>0</v>
      </c>
      <c r="BX412" t="n">
        <v>10.7</v>
      </c>
      <c r="BY412" t="n">
        <v>15.7</v>
      </c>
      <c r="BZ412" t="n">
        <v>27.6</v>
      </c>
      <c r="CA412" t="n">
        <v>2011</v>
      </c>
      <c r="CB412" t="inlineStr">
        <is>
          <t>Shanghai</t>
        </is>
      </c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n">
        <v>350.5</v>
      </c>
      <c r="DA412" t="n">
        <v>15.5</v>
      </c>
      <c r="DB412" t="n">
        <v>23.27113062568606</v>
      </c>
      <c r="DC412" t="n">
        <v>4.530744336569578</v>
      </c>
      <c r="DD412" t="inlineStr"/>
      <c r="DE412" t="inlineStr">
        <is>
          <t>Missing</t>
        </is>
      </c>
      <c r="DF412" t="inlineStr"/>
      <c r="DG412" t="inlineStr">
        <is>
          <t>Missing</t>
        </is>
      </c>
      <c r="DH412" t="inlineStr"/>
      <c r="DI412" t="n">
        <v>9.065372168284789</v>
      </c>
    </row>
    <row r="413">
      <c r="A413" t="inlineStr">
        <is>
          <t>inha university</t>
        </is>
      </c>
      <c r="B413" t="inlineStr">
        <is>
          <t>631-640</t>
        </is>
      </c>
      <c r="C413" t="inlineStr">
        <is>
          <t>691-700</t>
        </is>
      </c>
      <c r="D413" t="inlineStr">
        <is>
          <t>South Korea</t>
        </is>
      </c>
      <c r="E413" t="inlineStr">
        <is>
          <t>Asia</t>
        </is>
      </c>
      <c r="F413" t="inlineStr">
        <is>
          <t>L</t>
        </is>
      </c>
      <c r="G413" t="inlineStr">
        <is>
          <t>FC</t>
        </is>
      </c>
      <c r="H413" t="inlineStr">
        <is>
          <t>VH</t>
        </is>
      </c>
      <c r="I413" t="inlineStr">
        <is>
          <t>B</t>
        </is>
      </c>
      <c r="J413" t="n">
        <v>12.2</v>
      </c>
      <c r="K413" t="inlineStr">
        <is>
          <t>601+</t>
        </is>
      </c>
      <c r="L413" t="n">
        <v>14.3</v>
      </c>
      <c r="M413" t="inlineStr">
        <is>
          <t>573</t>
        </is>
      </c>
      <c r="N413" t="n">
        <v>77.2</v>
      </c>
      <c r="O413" t="inlineStr">
        <is>
          <t>152</t>
        </is>
      </c>
      <c r="P413" t="n">
        <v>10.9</v>
      </c>
      <c r="Q413" t="inlineStr">
        <is>
          <t>701+</t>
        </is>
      </c>
      <c r="R413" t="n">
        <v>9.699999999999999</v>
      </c>
      <c r="S413" t="inlineStr">
        <is>
          <t>701+</t>
        </is>
      </c>
      <c r="T413" t="n">
        <v>13.7</v>
      </c>
      <c r="U413" t="inlineStr">
        <is>
          <t>647</t>
        </is>
      </c>
      <c r="V413" t="n">
        <v>23.9</v>
      </c>
      <c r="W413" t="inlineStr">
        <is>
          <t>701+</t>
        </is>
      </c>
      <c r="X413" t="n">
        <v>13.1</v>
      </c>
      <c r="Y413" t="inlineStr">
        <is>
          <t>701+</t>
        </is>
      </c>
      <c r="Z413" t="n">
        <v>41.4</v>
      </c>
      <c r="AA413" t="inlineStr">
        <is>
          <t>358=</t>
        </is>
      </c>
      <c r="AB413" t="inlineStr"/>
      <c r="AC413" t="inlineStr">
        <is>
          <t>691-700</t>
        </is>
      </c>
      <c r="AD413" t="inlineStr">
        <is>
          <t>531-540</t>
        </is>
      </c>
      <c r="AE413" t="inlineStr">
        <is>
          <t>KR</t>
        </is>
      </c>
      <c r="AF413" t="inlineStr">
        <is>
          <t>South Korea</t>
        </is>
      </c>
      <c r="AG413" t="inlineStr">
        <is>
          <t>L</t>
        </is>
      </c>
      <c r="AH413" t="inlineStr">
        <is>
          <t>FC</t>
        </is>
      </c>
      <c r="AI413" t="inlineStr">
        <is>
          <t>VH</t>
        </is>
      </c>
      <c r="AJ413" t="n">
        <v>4</v>
      </c>
      <c r="AK413" t="inlineStr">
        <is>
          <t>B</t>
        </is>
      </c>
      <c r="AL413" t="n">
        <v>10.9</v>
      </c>
      <c r="AM413" t="inlineStr">
        <is>
          <t>601+</t>
        </is>
      </c>
      <c r="AN413" t="n">
        <v>15.3</v>
      </c>
      <c r="AO413" t="inlineStr">
        <is>
          <t>539</t>
        </is>
      </c>
      <c r="AP413" t="n">
        <v>72.90000000000001</v>
      </c>
      <c r="AQ413" t="inlineStr">
        <is>
          <t>172</t>
        </is>
      </c>
      <c r="AR413" t="n">
        <v>11.7</v>
      </c>
      <c r="AS413" t="inlineStr">
        <is>
          <t>701+</t>
        </is>
      </c>
      <c r="AT413" t="n">
        <v>8.800000000000001</v>
      </c>
      <c r="AU413" t="inlineStr">
        <is>
          <t>701+</t>
        </is>
      </c>
      <c r="AV413" t="n">
        <v>14.4</v>
      </c>
      <c r="AW413" t="inlineStr">
        <is>
          <t>634</t>
        </is>
      </c>
      <c r="AX413" t="n">
        <v>1.4</v>
      </c>
      <c r="AY413" t="inlineStr">
        <is>
          <t>701+</t>
        </is>
      </c>
      <c r="AZ413" t="n">
        <v>12.4</v>
      </c>
      <c r="BA413" t="inlineStr">
        <is>
          <t>700</t>
        </is>
      </c>
      <c r="BB413" t="n">
        <v>3</v>
      </c>
      <c r="BC413" t="inlineStr">
        <is>
          <t>701+</t>
        </is>
      </c>
      <c r="BD413" t="inlineStr">
        <is>
          <t>-</t>
        </is>
      </c>
      <c r="BE413" t="inlineStr">
        <is>
          <t>601-800</t>
        </is>
      </c>
      <c r="BF413" t="inlineStr">
        <is>
          <t>South Korea</t>
        </is>
      </c>
      <c r="BG413" t="n">
        <v>20.7</v>
      </c>
      <c r="BH413" t="inlineStr">
        <is>
          <t>23.5</t>
        </is>
      </c>
      <c r="BI413" t="n">
        <v>20</v>
      </c>
      <c r="BJ413" t="n">
        <v>22.5</v>
      </c>
      <c r="BK413" t="inlineStr">
        <is>
          <t>64.7</t>
        </is>
      </c>
      <c r="BL413" t="inlineStr">
        <is>
          <t>-</t>
        </is>
      </c>
      <c r="BM413" t="inlineStr">
        <is>
          <t>20,353</t>
        </is>
      </c>
      <c r="BN413" t="n">
        <v>24.1</v>
      </c>
      <c r="BO413" t="inlineStr">
        <is>
          <t>3%</t>
        </is>
      </c>
      <c r="BP413" t="inlineStr">
        <is>
          <t>36 : 64</t>
        </is>
      </c>
      <c r="BQ413" t="n">
        <v>2016</v>
      </c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>
        <is>
          <t>QS+Times</t>
        </is>
      </c>
      <c r="CC413" t="n">
        <v>635.5</v>
      </c>
      <c r="CD413" t="n">
        <v>695.5</v>
      </c>
      <c r="CE413" t="n">
        <v>601</v>
      </c>
      <c r="CF413" t="n">
        <v>573</v>
      </c>
      <c r="CG413" t="n">
        <v>152</v>
      </c>
      <c r="CH413" t="n">
        <v>701</v>
      </c>
      <c r="CI413" t="n">
        <v>701</v>
      </c>
      <c r="CJ413" t="n">
        <v>647</v>
      </c>
      <c r="CK413" t="n">
        <v>701</v>
      </c>
      <c r="CL413" t="n">
        <v>701</v>
      </c>
      <c r="CM413" t="n">
        <v>358</v>
      </c>
      <c r="CN413" t="n">
        <v>695.5</v>
      </c>
      <c r="CO413" t="n">
        <v>535.5</v>
      </c>
      <c r="CP413" t="n">
        <v>601</v>
      </c>
      <c r="CQ413" t="n">
        <v>539</v>
      </c>
      <c r="CR413" t="n">
        <v>172</v>
      </c>
      <c r="CS413" t="n">
        <v>701</v>
      </c>
      <c r="CT413" t="n">
        <v>701</v>
      </c>
      <c r="CU413" t="n">
        <v>634</v>
      </c>
      <c r="CV413" t="n">
        <v>701</v>
      </c>
      <c r="CW413" t="n">
        <v>700</v>
      </c>
      <c r="CX413" t="n">
        <v>701</v>
      </c>
      <c r="CY413" t="n">
        <v>700.5</v>
      </c>
      <c r="CZ413" t="inlineStr"/>
      <c r="DA413" t="inlineStr"/>
      <c r="DB413" t="n">
        <v>27.33928571428571</v>
      </c>
      <c r="DC413" t="n">
        <v>16.75088969120954</v>
      </c>
      <c r="DD413" t="n">
        <v>24.1</v>
      </c>
      <c r="DE413" t="inlineStr">
        <is>
          <t>Times (raw ratio)</t>
        </is>
      </c>
      <c r="DF413" t="n">
        <v>3</v>
      </c>
      <c r="DG413" t="inlineStr">
        <is>
          <t>Times (raw %)</t>
        </is>
      </c>
      <c r="DH413" t="n">
        <v>11.55</v>
      </c>
      <c r="DI413" t="n">
        <v>17.79396462018731</v>
      </c>
    </row>
    <row r="414">
      <c r="A414" t="inlineStr">
        <is>
          <t>institut national des sciences appliquées de lyon (insa)</t>
        </is>
      </c>
      <c r="B414" t="inlineStr">
        <is>
          <t>405</t>
        </is>
      </c>
      <c r="C414" t="inlineStr">
        <is>
          <t>392</t>
        </is>
      </c>
      <c r="D414" t="inlineStr">
        <is>
          <t>France</t>
        </is>
      </c>
      <c r="E414" t="inlineStr">
        <is>
          <t>Europe</t>
        </is>
      </c>
      <c r="F414" t="inlineStr">
        <is>
          <t>M</t>
        </is>
      </c>
      <c r="G414" t="inlineStr">
        <is>
          <t>FO</t>
        </is>
      </c>
      <c r="H414" t="inlineStr">
        <is>
          <t>VH</t>
        </is>
      </c>
      <c r="I414" t="inlineStr">
        <is>
          <t>A</t>
        </is>
      </c>
      <c r="J414" t="n">
        <v>7.4</v>
      </c>
      <c r="K414" t="inlineStr">
        <is>
          <t>601+</t>
        </is>
      </c>
      <c r="L414" t="n">
        <v>28.7</v>
      </c>
      <c r="M414" t="inlineStr">
        <is>
          <t>334</t>
        </is>
      </c>
      <c r="N414" t="n">
        <v>33.7</v>
      </c>
      <c r="O414" t="inlineStr">
        <is>
          <t>469</t>
        </is>
      </c>
      <c r="P414" t="n">
        <v>60.6</v>
      </c>
      <c r="Q414" t="inlineStr">
        <is>
          <t>201</t>
        </is>
      </c>
      <c r="R414" t="n">
        <v>29.2</v>
      </c>
      <c r="S414" t="inlineStr">
        <is>
          <t>500</t>
        </is>
      </c>
      <c r="T414" t="n">
        <v>58.3</v>
      </c>
      <c r="U414" t="inlineStr">
        <is>
          <t>254</t>
        </is>
      </c>
      <c r="V414" t="n">
        <v>59.5</v>
      </c>
      <c r="W414" t="inlineStr">
        <is>
          <t>638</t>
        </is>
      </c>
      <c r="X414" t="n">
        <v>14.4</v>
      </c>
      <c r="Y414" t="inlineStr">
        <is>
          <t>680</t>
        </is>
      </c>
      <c r="Z414" t="n">
        <v>2.4</v>
      </c>
      <c r="AA414" t="inlineStr">
        <is>
          <t>701+</t>
        </is>
      </c>
      <c r="AB414" t="n">
        <v>29.3</v>
      </c>
      <c r="AC414" t="inlineStr"/>
      <c r="AD414" t="inlineStr"/>
      <c r="AE414" t="inlineStr">
        <is>
          <t>Not Reported</t>
        </is>
      </c>
      <c r="AF414" t="inlineStr">
        <is>
          <t>Not Reported</t>
        </is>
      </c>
      <c r="AG414" t="inlineStr">
        <is>
          <t>Not Reported</t>
        </is>
      </c>
      <c r="AH414" t="inlineStr">
        <is>
          <t>Not Reported</t>
        </is>
      </c>
      <c r="AI414" t="inlineStr"/>
      <c r="AJ414" t="inlineStr"/>
      <c r="AK414" t="inlineStr">
        <is>
          <t>Not Reported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>
        <is>
          <t>Not Reported</t>
        </is>
      </c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>
        <is>
          <t>QS</t>
        </is>
      </c>
      <c r="CC414" t="n">
        <v>405</v>
      </c>
      <c r="CD414" t="n">
        <v>392</v>
      </c>
      <c r="CE414" t="n">
        <v>601</v>
      </c>
      <c r="CF414" t="n">
        <v>334</v>
      </c>
      <c r="CG414" t="n">
        <v>469</v>
      </c>
      <c r="CH414" t="n">
        <v>201</v>
      </c>
      <c r="CI414" t="n">
        <v>500</v>
      </c>
      <c r="CJ414" t="n">
        <v>254</v>
      </c>
      <c r="CK414" t="n">
        <v>638</v>
      </c>
      <c r="CL414" t="n">
        <v>680</v>
      </c>
      <c r="CM414" t="n">
        <v>701</v>
      </c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n">
        <v>71.14285714285714</v>
      </c>
      <c r="DC414" t="n">
        <v>60.6</v>
      </c>
      <c r="DD414" t="inlineStr"/>
      <c r="DE414" t="inlineStr">
        <is>
          <t>QS (score, not ratio)</t>
        </is>
      </c>
      <c r="DF414" t="inlineStr"/>
      <c r="DG414" t="inlineStr">
        <is>
          <t>QS (score, not %)</t>
        </is>
      </c>
      <c r="DH414" t="n">
        <v>7.4</v>
      </c>
      <c r="DI414" t="inlineStr"/>
    </row>
    <row r="415">
      <c r="A415" t="inlineStr">
        <is>
          <t>institut polytechnique de paris</t>
        </is>
      </c>
      <c r="B415" t="inlineStr">
        <is>
          <t>46</t>
        </is>
      </c>
      <c r="C415" t="inlineStr">
        <is>
          <t>38</t>
        </is>
      </c>
      <c r="D415" t="inlineStr">
        <is>
          <t>France</t>
        </is>
      </c>
      <c r="E415" t="inlineStr">
        <is>
          <t>Europe</t>
        </is>
      </c>
      <c r="F415" t="inlineStr">
        <is>
          <t>M</t>
        </is>
      </c>
      <c r="G415" t="inlineStr">
        <is>
          <t>CO</t>
        </is>
      </c>
      <c r="H415" t="inlineStr">
        <is>
          <t>VH</t>
        </is>
      </c>
      <c r="I415" t="inlineStr">
        <is>
          <t>A</t>
        </is>
      </c>
      <c r="J415" t="n">
        <v>44.7</v>
      </c>
      <c r="K415" t="inlineStr">
        <is>
          <t>189</t>
        </is>
      </c>
      <c r="L415" t="n">
        <v>99.59999999999999</v>
      </c>
      <c r="M415" t="inlineStr">
        <is>
          <t>10</t>
        </is>
      </c>
      <c r="N415" t="n">
        <v>95.90000000000001</v>
      </c>
      <c r="O415" t="inlineStr">
        <is>
          <t>55</t>
        </is>
      </c>
      <c r="P415" t="n">
        <v>86.09999999999999</v>
      </c>
      <c r="Q415" t="inlineStr">
        <is>
          <t>92</t>
        </is>
      </c>
      <c r="R415" t="n">
        <v>99.09999999999999</v>
      </c>
      <c r="S415" t="inlineStr">
        <is>
          <t>104</t>
        </is>
      </c>
      <c r="T415" t="n">
        <v>98</v>
      </c>
      <c r="U415" t="inlineStr">
        <is>
          <t>71</t>
        </is>
      </c>
      <c r="V415" t="n">
        <v>89.59999999999999</v>
      </c>
      <c r="W415" t="inlineStr">
        <is>
          <t>173</t>
        </is>
      </c>
      <c r="X415" t="n">
        <v>97.7</v>
      </c>
      <c r="Y415" t="inlineStr">
        <is>
          <t>31</t>
        </is>
      </c>
      <c r="Z415" t="n">
        <v>54.8</v>
      </c>
      <c r="AA415" t="inlineStr">
        <is>
          <t>289=</t>
        </is>
      </c>
      <c r="AB415" t="n">
        <v>77.5</v>
      </c>
      <c r="AC415">
        <f>38</f>
        <v/>
      </c>
      <c r="AD415" t="inlineStr">
        <is>
          <t>48</t>
        </is>
      </c>
      <c r="AE415" t="inlineStr">
        <is>
          <t>FR</t>
        </is>
      </c>
      <c r="AF415" t="inlineStr">
        <is>
          <t>France</t>
        </is>
      </c>
      <c r="AG415" t="inlineStr">
        <is>
          <t>M</t>
        </is>
      </c>
      <c r="AH415" t="inlineStr">
        <is>
          <t>CO</t>
        </is>
      </c>
      <c r="AI415" t="inlineStr">
        <is>
          <t>VH</t>
        </is>
      </c>
      <c r="AJ415" t="n">
        <v>1</v>
      </c>
      <c r="AK415" t="inlineStr">
        <is>
          <t>A</t>
        </is>
      </c>
      <c r="AL415" t="n">
        <v>44.8</v>
      </c>
      <c r="AM415" t="inlineStr">
        <is>
          <t>185</t>
        </is>
      </c>
      <c r="AN415" t="n">
        <v>99.59999999999999</v>
      </c>
      <c r="AO415" t="inlineStr">
        <is>
          <t>10</t>
        </is>
      </c>
      <c r="AP415" t="n">
        <v>97.3</v>
      </c>
      <c r="AQ415" t="inlineStr">
        <is>
          <t>51</t>
        </is>
      </c>
      <c r="AR415" t="n">
        <v>93.8</v>
      </c>
      <c r="AS415" t="inlineStr">
        <is>
          <t>59</t>
        </is>
      </c>
      <c r="AT415" t="n">
        <v>98.5</v>
      </c>
      <c r="AU415" t="inlineStr">
        <is>
          <t>106</t>
        </is>
      </c>
      <c r="AV415" t="n">
        <v>98.3</v>
      </c>
      <c r="AW415" t="inlineStr">
        <is>
          <t>58</t>
        </is>
      </c>
      <c r="AX415" t="n">
        <v>76.90000000000001</v>
      </c>
      <c r="AY415" t="inlineStr">
        <is>
          <t>163</t>
        </is>
      </c>
      <c r="AZ415" t="n">
        <v>90.3</v>
      </c>
      <c r="BA415" t="inlineStr">
        <is>
          <t>35</t>
        </is>
      </c>
      <c r="BB415" t="n">
        <v>72.5</v>
      </c>
      <c r="BC415" t="inlineStr">
        <is>
          <t>189=</t>
        </is>
      </c>
      <c r="BD415" t="inlineStr">
        <is>
          <t>79.5</t>
        </is>
      </c>
      <c r="BE415" t="inlineStr"/>
      <c r="BF415" t="inlineStr">
        <is>
          <t>Not Reported</t>
        </is>
      </c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>
        <is>
          <t>QS</t>
        </is>
      </c>
      <c r="CC415" t="n">
        <v>46</v>
      </c>
      <c r="CD415" t="n">
        <v>38</v>
      </c>
      <c r="CE415" t="n">
        <v>189</v>
      </c>
      <c r="CF415" t="n">
        <v>10</v>
      </c>
      <c r="CG415" t="n">
        <v>55</v>
      </c>
      <c r="CH415" t="n">
        <v>92</v>
      </c>
      <c r="CI415" t="n">
        <v>104</v>
      </c>
      <c r="CJ415" t="n">
        <v>71</v>
      </c>
      <c r="CK415" t="n">
        <v>173</v>
      </c>
      <c r="CL415" t="n">
        <v>31</v>
      </c>
      <c r="CM415" t="n">
        <v>289</v>
      </c>
      <c r="CN415" t="n">
        <v>38</v>
      </c>
      <c r="CO415" t="n">
        <v>48</v>
      </c>
      <c r="CP415" t="n">
        <v>185</v>
      </c>
      <c r="CQ415" t="n">
        <v>10</v>
      </c>
      <c r="CR415" t="n">
        <v>51</v>
      </c>
      <c r="CS415" t="n">
        <v>59</v>
      </c>
      <c r="CT415" t="n">
        <v>106</v>
      </c>
      <c r="CU415" t="n">
        <v>58</v>
      </c>
      <c r="CV415" t="n">
        <v>163</v>
      </c>
      <c r="CW415" t="n">
        <v>35</v>
      </c>
      <c r="CX415" t="n">
        <v>189</v>
      </c>
      <c r="CY415" t="inlineStr"/>
      <c r="CZ415" t="inlineStr"/>
      <c r="DA415" t="inlineStr"/>
      <c r="DB415" t="n">
        <v>96.78571428571429</v>
      </c>
      <c r="DC415" t="n">
        <v>86.09999999999999</v>
      </c>
      <c r="DD415" t="inlineStr"/>
      <c r="DE415" t="inlineStr">
        <is>
          <t>QS (score, not ratio)</t>
        </is>
      </c>
      <c r="DF415" t="inlineStr"/>
      <c r="DG415" t="inlineStr">
        <is>
          <t>QS (score, not %)</t>
        </is>
      </c>
      <c r="DH415" t="n">
        <v>44.75</v>
      </c>
      <c r="DI415" t="inlineStr"/>
    </row>
    <row r="416">
      <c r="A416" t="inlineStr">
        <is>
          <t>institut teknologi sepuluh nopember (its surabaya)</t>
        </is>
      </c>
      <c r="B416" t="inlineStr">
        <is>
          <t>585</t>
        </is>
      </c>
      <c r="C416" t="inlineStr">
        <is>
          <t>621-630</t>
        </is>
      </c>
      <c r="D416" t="inlineStr">
        <is>
          <t>Indonesia</t>
        </is>
      </c>
      <c r="E416" t="inlineStr">
        <is>
          <t>Asia</t>
        </is>
      </c>
      <c r="F416" t="inlineStr">
        <is>
          <t>L</t>
        </is>
      </c>
      <c r="G416" t="inlineStr">
        <is>
          <t>FO</t>
        </is>
      </c>
      <c r="H416" t="inlineStr">
        <is>
          <t>VH</t>
        </is>
      </c>
      <c r="I416" t="inlineStr">
        <is>
          <t>A</t>
        </is>
      </c>
      <c r="J416" t="n">
        <v>17.3</v>
      </c>
      <c r="K416" t="inlineStr">
        <is>
          <t>519</t>
        </is>
      </c>
      <c r="L416" t="n">
        <v>48.9</v>
      </c>
      <c r="M416" t="inlineStr">
        <is>
          <t>184</t>
        </is>
      </c>
      <c r="N416" t="n">
        <v>47.8</v>
      </c>
      <c r="O416" t="inlineStr">
        <is>
          <t>325</t>
        </is>
      </c>
      <c r="P416" t="n">
        <v>1.6</v>
      </c>
      <c r="Q416" t="inlineStr">
        <is>
          <t>701+</t>
        </is>
      </c>
      <c r="R416" t="n">
        <v>47.5</v>
      </c>
      <c r="S416" t="inlineStr">
        <is>
          <t>376</t>
        </is>
      </c>
      <c r="T416" t="n">
        <v>5.3</v>
      </c>
      <c r="U416" t="inlineStr">
        <is>
          <t>701+</t>
        </is>
      </c>
      <c r="V416" t="n">
        <v>12</v>
      </c>
      <c r="W416" t="inlineStr">
        <is>
          <t>701+</t>
        </is>
      </c>
      <c r="X416" t="n">
        <v>13</v>
      </c>
      <c r="Y416" t="inlineStr">
        <is>
          <t>701+</t>
        </is>
      </c>
      <c r="Z416" t="n">
        <v>16.1</v>
      </c>
      <c r="AA416" t="inlineStr">
        <is>
          <t>577=</t>
        </is>
      </c>
      <c r="AB416" t="n">
        <v>21.2</v>
      </c>
      <c r="AC416" t="inlineStr">
        <is>
          <t>621-630</t>
        </is>
      </c>
      <c r="AD416" t="inlineStr">
        <is>
          <t>701-750</t>
        </is>
      </c>
      <c r="AE416" t="inlineStr">
        <is>
          <t>ID</t>
        </is>
      </c>
      <c r="AF416" t="inlineStr">
        <is>
          <t>Indonesia</t>
        </is>
      </c>
      <c r="AG416" t="inlineStr">
        <is>
          <t>L</t>
        </is>
      </c>
      <c r="AH416" t="inlineStr">
        <is>
          <t>SP</t>
        </is>
      </c>
      <c r="AI416" t="inlineStr"/>
      <c r="AJ416" t="n">
        <v>2</v>
      </c>
      <c r="AK416" t="inlineStr">
        <is>
          <t>A</t>
        </is>
      </c>
      <c r="AL416" t="n">
        <v>15.3</v>
      </c>
      <c r="AM416" t="inlineStr">
        <is>
          <t>570</t>
        </is>
      </c>
      <c r="AN416" t="n">
        <v>41</v>
      </c>
      <c r="AO416" t="inlineStr">
        <is>
          <t>227</t>
        </is>
      </c>
      <c r="AP416" t="n">
        <v>36.9</v>
      </c>
      <c r="AQ416" t="inlineStr">
        <is>
          <t>427</t>
        </is>
      </c>
      <c r="AR416" t="n">
        <v>1.7</v>
      </c>
      <c r="AS416" t="inlineStr">
        <is>
          <t>701+</t>
        </is>
      </c>
      <c r="AT416" t="n">
        <v>43.1</v>
      </c>
      <c r="AU416" t="inlineStr">
        <is>
          <t>388</t>
        </is>
      </c>
      <c r="AV416" t="n">
        <v>5.2</v>
      </c>
      <c r="AW416" t="inlineStr">
        <is>
          <t>701+</t>
        </is>
      </c>
      <c r="AX416" t="n">
        <v>1</v>
      </c>
      <c r="AY416" t="inlineStr">
        <is>
          <t>701+</t>
        </is>
      </c>
      <c r="AZ416" t="n">
        <v>14.5</v>
      </c>
      <c r="BA416" t="inlineStr">
        <is>
          <t>577</t>
        </is>
      </c>
      <c r="BB416" t="n">
        <v>26.3</v>
      </c>
      <c r="BC416" t="inlineStr">
        <is>
          <t>484</t>
        </is>
      </c>
      <c r="BD416" t="inlineStr">
        <is>
          <t>-</t>
        </is>
      </c>
      <c r="BE416" t="inlineStr"/>
      <c r="BF416" t="inlineStr">
        <is>
          <t>Not Reported</t>
        </is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>
        <is>
          <t>QS</t>
        </is>
      </c>
      <c r="CC416" t="n">
        <v>585</v>
      </c>
      <c r="CD416" t="n">
        <v>625.5</v>
      </c>
      <c r="CE416" t="n">
        <v>519</v>
      </c>
      <c r="CF416" t="n">
        <v>184</v>
      </c>
      <c r="CG416" t="n">
        <v>325</v>
      </c>
      <c r="CH416" t="n">
        <v>701</v>
      </c>
      <c r="CI416" t="n">
        <v>376</v>
      </c>
      <c r="CJ416" t="n">
        <v>701</v>
      </c>
      <c r="CK416" t="n">
        <v>701</v>
      </c>
      <c r="CL416" t="n">
        <v>701</v>
      </c>
      <c r="CM416" t="n">
        <v>577</v>
      </c>
      <c r="CN416" t="n">
        <v>625.5</v>
      </c>
      <c r="CO416" t="n">
        <v>725.5</v>
      </c>
      <c r="CP416" t="n">
        <v>570</v>
      </c>
      <c r="CQ416" t="n">
        <v>227</v>
      </c>
      <c r="CR416" t="n">
        <v>427</v>
      </c>
      <c r="CS416" t="n">
        <v>701</v>
      </c>
      <c r="CT416" t="n">
        <v>388</v>
      </c>
      <c r="CU416" t="n">
        <v>701</v>
      </c>
      <c r="CV416" t="n">
        <v>701</v>
      </c>
      <c r="CW416" t="n">
        <v>577</v>
      </c>
      <c r="CX416" t="n">
        <v>484</v>
      </c>
      <c r="CY416" t="inlineStr"/>
      <c r="CZ416" t="inlineStr"/>
      <c r="DA416" t="inlineStr"/>
      <c r="DB416" t="n">
        <v>58.28571428571428</v>
      </c>
      <c r="DC416" t="n">
        <v>1.6</v>
      </c>
      <c r="DD416" t="inlineStr"/>
      <c r="DE416" t="inlineStr">
        <is>
          <t>QS (score, not ratio)</t>
        </is>
      </c>
      <c r="DF416" t="inlineStr"/>
      <c r="DG416" t="inlineStr">
        <is>
          <t>QS (score, not %)</t>
        </is>
      </c>
      <c r="DH416" t="n">
        <v>16.3</v>
      </c>
      <c r="DI416" t="inlineStr"/>
    </row>
    <row r="417">
      <c r="A417" t="inlineStr">
        <is>
          <t>instituto politécnico nacional (ipn)</t>
        </is>
      </c>
      <c r="B417" t="inlineStr">
        <is>
          <t>801-850</t>
        </is>
      </c>
      <c r="C417" t="inlineStr">
        <is>
          <t>741-750</t>
        </is>
      </c>
      <c r="D417" t="inlineStr">
        <is>
          <t>Mexico</t>
        </is>
      </c>
      <c r="E417" t="inlineStr">
        <is>
          <t>Americas</t>
        </is>
      </c>
      <c r="F417" t="inlineStr">
        <is>
          <t>XL</t>
        </is>
      </c>
      <c r="G417" t="inlineStr">
        <is>
          <t>FO</t>
        </is>
      </c>
      <c r="H417" t="inlineStr">
        <is>
          <t>VH</t>
        </is>
      </c>
      <c r="I417" t="inlineStr">
        <is>
          <t>A</t>
        </is>
      </c>
      <c r="J417" t="n">
        <v>19.1</v>
      </c>
      <c r="K417" t="inlineStr">
        <is>
          <t>471</t>
        </is>
      </c>
      <c r="L417" t="n">
        <v>28.8</v>
      </c>
      <c r="M417" t="inlineStr">
        <is>
          <t>328</t>
        </is>
      </c>
      <c r="N417" t="n">
        <v>9.1</v>
      </c>
      <c r="O417" t="inlineStr">
        <is>
          <t>701+</t>
        </is>
      </c>
      <c r="P417" t="n">
        <v>2</v>
      </c>
      <c r="Q417" t="inlineStr">
        <is>
          <t>701+</t>
        </is>
      </c>
      <c r="R417" t="n">
        <v>2.2</v>
      </c>
      <c r="S417" t="inlineStr">
        <is>
          <t>701+</t>
        </is>
      </c>
      <c r="T417" t="n">
        <v>1.1</v>
      </c>
      <c r="U417" t="inlineStr">
        <is>
          <t>701+</t>
        </is>
      </c>
      <c r="V417" t="n">
        <v>46</v>
      </c>
      <c r="W417" t="inlineStr">
        <is>
          <t>701+</t>
        </is>
      </c>
      <c r="X417" t="n">
        <v>6.8</v>
      </c>
      <c r="Y417" t="inlineStr">
        <is>
          <t>701+</t>
        </is>
      </c>
      <c r="Z417" t="n">
        <v>35.7</v>
      </c>
      <c r="AA417" t="inlineStr">
        <is>
          <t>398=</t>
        </is>
      </c>
      <c r="AB417" t="inlineStr"/>
      <c r="AC417" t="inlineStr"/>
      <c r="AD417" t="inlineStr"/>
      <c r="AE417" t="inlineStr">
        <is>
          <t>Not Reported</t>
        </is>
      </c>
      <c r="AF417" t="inlineStr">
        <is>
          <t>Not Reported</t>
        </is>
      </c>
      <c r="AG417" t="inlineStr">
        <is>
          <t>Not Reported</t>
        </is>
      </c>
      <c r="AH417" t="inlineStr">
        <is>
          <t>Not Reported</t>
        </is>
      </c>
      <c r="AI417" t="inlineStr"/>
      <c r="AJ417" t="inlineStr"/>
      <c r="AK417" t="inlineStr">
        <is>
          <t>Not Reported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>
        <is>
          <t>Not Reported</t>
        </is>
      </c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>
        <is>
          <t>QS</t>
        </is>
      </c>
      <c r="CC417" t="n">
        <v>825.5</v>
      </c>
      <c r="CD417" t="n">
        <v>745.5</v>
      </c>
      <c r="CE417" t="n">
        <v>471</v>
      </c>
      <c r="CF417" t="n">
        <v>328</v>
      </c>
      <c r="CG417" t="n">
        <v>701</v>
      </c>
      <c r="CH417" t="n">
        <v>701</v>
      </c>
      <c r="CI417" t="n">
        <v>701</v>
      </c>
      <c r="CJ417" t="n">
        <v>701</v>
      </c>
      <c r="CK417" t="n">
        <v>701</v>
      </c>
      <c r="CL417" t="n">
        <v>701</v>
      </c>
      <c r="CM417" t="n">
        <v>398</v>
      </c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n">
        <v>41.10714285714285</v>
      </c>
      <c r="DC417" t="n">
        <v>2</v>
      </c>
      <c r="DD417" t="inlineStr"/>
      <c r="DE417" t="inlineStr">
        <is>
          <t>QS (score, not ratio)</t>
        </is>
      </c>
      <c r="DF417" t="inlineStr"/>
      <c r="DG417" t="inlineStr">
        <is>
          <t>QS (score, not %)</t>
        </is>
      </c>
      <c r="DH417" t="n">
        <v>19.1</v>
      </c>
      <c r="DI417" t="inlineStr"/>
    </row>
    <row r="418">
      <c r="A418" t="inlineStr">
        <is>
          <t>instituto superior técnico lisboa</t>
        </is>
      </c>
      <c r="B418" t="inlineStr"/>
      <c r="C418" t="inlineStr"/>
      <c r="D418" t="inlineStr">
        <is>
          <t>Not Reported</t>
        </is>
      </c>
      <c r="E418" t="inlineStr">
        <is>
          <t>Not Reported</t>
        </is>
      </c>
      <c r="F418" t="inlineStr">
        <is>
          <t>Not Reported</t>
        </is>
      </c>
      <c r="G418" t="inlineStr">
        <is>
          <t>Not Reported</t>
        </is>
      </c>
      <c r="H418" t="inlineStr"/>
      <c r="I418" t="inlineStr">
        <is>
          <t>Not Reported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Not Reported</t>
        </is>
      </c>
      <c r="AF418" t="inlineStr">
        <is>
          <t>Not Reported</t>
        </is>
      </c>
      <c r="AG418" t="inlineStr">
        <is>
          <t>Not Reported</t>
        </is>
      </c>
      <c r="AH418" t="inlineStr">
        <is>
          <t>Not Reported</t>
        </is>
      </c>
      <c r="AI418" t="inlineStr"/>
      <c r="AJ418" t="inlineStr"/>
      <c r="AK418" t="inlineStr">
        <is>
          <t>Not Reported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>
        <is>
          <t>351-400</t>
        </is>
      </c>
      <c r="BF418" t="inlineStr">
        <is>
          <t>Portugal</t>
        </is>
      </c>
      <c r="BG418" t="n">
        <v>22.2</v>
      </c>
      <c r="BH418" t="inlineStr">
        <is>
          <t>43.7</t>
        </is>
      </c>
      <c r="BI418" t="n">
        <v>25</v>
      </c>
      <c r="BJ418" t="n">
        <v>59.8</v>
      </c>
      <c r="BK418" t="inlineStr">
        <is>
          <t>38.8</t>
        </is>
      </c>
      <c r="BL418" t="inlineStr">
        <is>
          <t>-</t>
        </is>
      </c>
      <c r="BM418" t="inlineStr">
        <is>
          <t>11,778</t>
        </is>
      </c>
      <c r="BN418" t="n">
        <v>16.9</v>
      </c>
      <c r="BO418" t="inlineStr">
        <is>
          <t>9%</t>
        </is>
      </c>
      <c r="BP418" t="inlineStr">
        <is>
          <t>27 : 73</t>
        </is>
      </c>
      <c r="BQ418" t="n">
        <v>2016</v>
      </c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>
        <is>
          <t>Times</t>
        </is>
      </c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n">
        <v>375.5</v>
      </c>
      <c r="CZ418" t="inlineStr"/>
      <c r="DA418" t="inlineStr"/>
      <c r="DB418" t="n">
        <v>46.46175839885633</v>
      </c>
      <c r="DC418" t="n">
        <v>41.15430957125464</v>
      </c>
      <c r="DD418" t="n">
        <v>16.9</v>
      </c>
      <c r="DE418" t="inlineStr">
        <is>
          <t>Times (raw ratio)</t>
        </is>
      </c>
      <c r="DF418" t="n">
        <v>9</v>
      </c>
      <c r="DG418" t="inlineStr">
        <is>
          <t>Times (raw %)</t>
        </is>
      </c>
      <c r="DH418" t="inlineStr"/>
      <c r="DI418" t="n">
        <v>22.99687825182102</v>
      </c>
    </row>
    <row r="419">
      <c r="A419" t="inlineStr">
        <is>
          <t>instituto tecnológico autónomo de méxico (itam)</t>
        </is>
      </c>
      <c r="B419" t="inlineStr">
        <is>
          <t>751-760</t>
        </is>
      </c>
      <c r="C419" t="inlineStr">
        <is>
          <t>651-660</t>
        </is>
      </c>
      <c r="D419" t="inlineStr">
        <is>
          <t>Mexico</t>
        </is>
      </c>
      <c r="E419" t="inlineStr">
        <is>
          <t>Americas</t>
        </is>
      </c>
      <c r="F419" t="inlineStr">
        <is>
          <t>S</t>
        </is>
      </c>
      <c r="G419" t="inlineStr">
        <is>
          <t>SP</t>
        </is>
      </c>
      <c r="H419" t="inlineStr">
        <is>
          <t>LO</t>
        </is>
      </c>
      <c r="I419" t="inlineStr">
        <is>
          <t>B</t>
        </is>
      </c>
      <c r="J419" t="n">
        <v>15.2</v>
      </c>
      <c r="K419" t="inlineStr">
        <is>
          <t>578</t>
        </is>
      </c>
      <c r="L419" t="n">
        <v>31</v>
      </c>
      <c r="M419" t="inlineStr">
        <is>
          <t>302</t>
        </is>
      </c>
      <c r="N419" t="n">
        <v>13.9</v>
      </c>
      <c r="O419" t="inlineStr">
        <is>
          <t>701+</t>
        </is>
      </c>
      <c r="P419" t="n">
        <v>1.6</v>
      </c>
      <c r="Q419" t="inlineStr">
        <is>
          <t>701+</t>
        </is>
      </c>
      <c r="R419" t="n">
        <v>51</v>
      </c>
      <c r="S419" t="inlineStr">
        <is>
          <t>363</t>
        </is>
      </c>
      <c r="T419" t="n">
        <v>1.4</v>
      </c>
      <c r="U419" t="inlineStr">
        <is>
          <t>701+</t>
        </is>
      </c>
      <c r="V419" t="n">
        <v>7.7</v>
      </c>
      <c r="W419" t="inlineStr">
        <is>
          <t>701+</t>
        </is>
      </c>
      <c r="X419" t="n">
        <v>77.09999999999999</v>
      </c>
      <c r="Y419" t="inlineStr">
        <is>
          <t>133</t>
        </is>
      </c>
      <c r="Z419" t="n">
        <v>1</v>
      </c>
      <c r="AA419" t="inlineStr">
        <is>
          <t>701+</t>
        </is>
      </c>
      <c r="AB419" t="inlineStr"/>
      <c r="AC419" t="inlineStr"/>
      <c r="AD419" t="inlineStr"/>
      <c r="AE419" t="inlineStr">
        <is>
          <t>Not Reported</t>
        </is>
      </c>
      <c r="AF419" t="inlineStr">
        <is>
          <t>Not Reported</t>
        </is>
      </c>
      <c r="AG419" t="inlineStr">
        <is>
          <t>Not Reported</t>
        </is>
      </c>
      <c r="AH419" t="inlineStr">
        <is>
          <t>Not Reported</t>
        </is>
      </c>
      <c r="AI419" t="inlineStr"/>
      <c r="AJ419" t="inlineStr"/>
      <c r="AK419" t="inlineStr">
        <is>
          <t>Not Reported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>
        <is>
          <t>Not Reported</t>
        </is>
      </c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>
        <is>
          <t>QS</t>
        </is>
      </c>
      <c r="CC419" t="n">
        <v>755.5</v>
      </c>
      <c r="CD419" t="n">
        <v>655.5</v>
      </c>
      <c r="CE419" t="n">
        <v>578</v>
      </c>
      <c r="CF419" t="n">
        <v>302</v>
      </c>
      <c r="CG419" t="n">
        <v>701</v>
      </c>
      <c r="CH419" t="n">
        <v>701</v>
      </c>
      <c r="CI419" t="n">
        <v>363</v>
      </c>
      <c r="CJ419" t="n">
        <v>701</v>
      </c>
      <c r="CK419" t="n">
        <v>701</v>
      </c>
      <c r="CL419" t="n">
        <v>133</v>
      </c>
      <c r="CM419" t="n">
        <v>701</v>
      </c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n">
        <v>46.10714285714286</v>
      </c>
      <c r="DC419" t="n">
        <v>1.6</v>
      </c>
      <c r="DD419" t="inlineStr"/>
      <c r="DE419" t="inlineStr">
        <is>
          <t>QS (score, not ratio)</t>
        </is>
      </c>
      <c r="DF419" t="inlineStr"/>
      <c r="DG419" t="inlineStr">
        <is>
          <t>QS (score, not %)</t>
        </is>
      </c>
      <c r="DH419" t="n">
        <v>15.2</v>
      </c>
      <c r="DI419" t="inlineStr"/>
    </row>
    <row r="420">
      <c r="A420" t="inlineStr">
        <is>
          <t>instituto tecnológico de buenos aires (itba)</t>
        </is>
      </c>
      <c r="B420" t="inlineStr">
        <is>
          <t>951-1000</t>
        </is>
      </c>
      <c r="C420" t="inlineStr">
        <is>
          <t>791-800</t>
        </is>
      </c>
      <c r="D420" t="inlineStr">
        <is>
          <t>Argentina</t>
        </is>
      </c>
      <c r="E420" t="inlineStr">
        <is>
          <t>Americas</t>
        </is>
      </c>
      <c r="F420" t="inlineStr">
        <is>
          <t>S</t>
        </is>
      </c>
      <c r="G420" t="inlineStr">
        <is>
          <t>FO</t>
        </is>
      </c>
      <c r="H420" t="inlineStr">
        <is>
          <t>HI</t>
        </is>
      </c>
      <c r="I420" t="inlineStr">
        <is>
          <t>B</t>
        </is>
      </c>
      <c r="J420" t="n">
        <v>8.800000000000001</v>
      </c>
      <c r="K420" t="inlineStr">
        <is>
          <t>601+</t>
        </is>
      </c>
      <c r="L420" t="n">
        <v>24.6</v>
      </c>
      <c r="M420" t="inlineStr">
        <is>
          <t>387</t>
        </is>
      </c>
      <c r="N420" t="n">
        <v>39</v>
      </c>
      <c r="O420" t="inlineStr">
        <is>
          <t>401</t>
        </is>
      </c>
      <c r="P420" t="n">
        <v>1.3</v>
      </c>
      <c r="Q420" t="inlineStr">
        <is>
          <t>701+</t>
        </is>
      </c>
      <c r="R420" t="n">
        <v>17.3</v>
      </c>
      <c r="S420" t="inlineStr">
        <is>
          <t>638</t>
        </is>
      </c>
      <c r="T420" t="n">
        <v>12.3</v>
      </c>
      <c r="U420" t="inlineStr">
        <is>
          <t>674</t>
        </is>
      </c>
      <c r="V420" t="n">
        <v>2.7</v>
      </c>
      <c r="W420" t="inlineStr">
        <is>
          <t>701+</t>
        </is>
      </c>
      <c r="X420" t="n">
        <v>22.3</v>
      </c>
      <c r="Y420" t="inlineStr">
        <is>
          <t>515</t>
        </is>
      </c>
      <c r="Z420" t="inlineStr"/>
      <c r="AA420" t="inlineStr"/>
      <c r="AB420" t="inlineStr"/>
      <c r="AC420" t="inlineStr"/>
      <c r="AD420" t="inlineStr"/>
      <c r="AE420" t="inlineStr">
        <is>
          <t>Not Reported</t>
        </is>
      </c>
      <c r="AF420" t="inlineStr">
        <is>
          <t>Not Reported</t>
        </is>
      </c>
      <c r="AG420" t="inlineStr">
        <is>
          <t>Not Reported</t>
        </is>
      </c>
      <c r="AH420" t="inlineStr">
        <is>
          <t>Not Reported</t>
        </is>
      </c>
      <c r="AI420" t="inlineStr"/>
      <c r="AJ420" t="inlineStr"/>
      <c r="AK420" t="inlineStr">
        <is>
          <t>Not Reported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>
        <is>
          <t>Not Reported</t>
        </is>
      </c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>
        <is>
          <t>QS</t>
        </is>
      </c>
      <c r="CC420" t="n">
        <v>975.5</v>
      </c>
      <c r="CD420" t="n">
        <v>795.5</v>
      </c>
      <c r="CE420" t="n">
        <v>601</v>
      </c>
      <c r="CF420" t="n">
        <v>387</v>
      </c>
      <c r="CG420" t="n">
        <v>401</v>
      </c>
      <c r="CH420" t="n">
        <v>701</v>
      </c>
      <c r="CI420" t="n">
        <v>638</v>
      </c>
      <c r="CJ420" t="n">
        <v>674</v>
      </c>
      <c r="CK420" t="n">
        <v>701</v>
      </c>
      <c r="CL420" t="n">
        <v>515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n">
        <v>30.39285714285714</v>
      </c>
      <c r="DC420" t="n">
        <v>1.3</v>
      </c>
      <c r="DD420" t="inlineStr"/>
      <c r="DE420" t="inlineStr">
        <is>
          <t>QS (score, not ratio)</t>
        </is>
      </c>
      <c r="DF420" t="inlineStr"/>
      <c r="DG420" t="inlineStr">
        <is>
          <t>QS (score, not %)</t>
        </is>
      </c>
      <c r="DH420" t="n">
        <v>8.800000000000001</v>
      </c>
      <c r="DI420" t="inlineStr"/>
    </row>
    <row r="421">
      <c r="A421" t="inlineStr">
        <is>
          <t>instituto tecnológico de santo domingo (intec)</t>
        </is>
      </c>
      <c r="B421" t="inlineStr">
        <is>
          <t>1201-1400</t>
        </is>
      </c>
      <c r="C421" t="inlineStr">
        <is>
          <t>1001-1200</t>
        </is>
      </c>
      <c r="D421" t="inlineStr">
        <is>
          <t>Dominican Republic</t>
        </is>
      </c>
      <c r="E421" t="inlineStr">
        <is>
          <t>Americas</t>
        </is>
      </c>
      <c r="F421" t="inlineStr">
        <is>
          <t>M</t>
        </is>
      </c>
      <c r="G421" t="inlineStr">
        <is>
          <t>FO</t>
        </is>
      </c>
      <c r="H421" t="inlineStr">
        <is>
          <t>MD</t>
        </is>
      </c>
      <c r="I421" t="inlineStr">
        <is>
          <t>A</t>
        </is>
      </c>
      <c r="J421" t="n">
        <v>1.6</v>
      </c>
      <c r="K421" t="inlineStr">
        <is>
          <t>601+</t>
        </is>
      </c>
      <c r="L421" t="n">
        <v>4</v>
      </c>
      <c r="M421" t="inlineStr">
        <is>
          <t>601+</t>
        </is>
      </c>
      <c r="N421" t="n">
        <v>35.4</v>
      </c>
      <c r="O421" t="inlineStr">
        <is>
          <t>447</t>
        </is>
      </c>
      <c r="P421" t="n">
        <v>1.4</v>
      </c>
      <c r="Q421" t="inlineStr">
        <is>
          <t>701+</t>
        </is>
      </c>
      <c r="R421" t="n">
        <v>10</v>
      </c>
      <c r="S421" t="inlineStr">
        <is>
          <t>701+</t>
        </is>
      </c>
      <c r="T421" t="n">
        <v>4.1</v>
      </c>
      <c r="U421" t="inlineStr">
        <is>
          <t>701+</t>
        </is>
      </c>
      <c r="V421" t="n">
        <v>5.6</v>
      </c>
      <c r="W421" t="inlineStr">
        <is>
          <t>701+</t>
        </is>
      </c>
      <c r="X421" t="n">
        <v>38.5</v>
      </c>
      <c r="Y421" t="inlineStr">
        <is>
          <t>332</t>
        </is>
      </c>
      <c r="Z421" t="n">
        <v>1</v>
      </c>
      <c r="AA421" t="inlineStr">
        <is>
          <t>701+</t>
        </is>
      </c>
      <c r="AB421" t="inlineStr"/>
      <c r="AC421" t="inlineStr"/>
      <c r="AD421" t="inlineStr"/>
      <c r="AE421" t="inlineStr">
        <is>
          <t>Not Reported</t>
        </is>
      </c>
      <c r="AF421" t="inlineStr">
        <is>
          <t>Not Reported</t>
        </is>
      </c>
      <c r="AG421" t="inlineStr">
        <is>
          <t>Not Reported</t>
        </is>
      </c>
      <c r="AH421" t="inlineStr">
        <is>
          <t>Not Reported</t>
        </is>
      </c>
      <c r="AI421" t="inlineStr"/>
      <c r="AJ421" t="inlineStr"/>
      <c r="AK421" t="inlineStr">
        <is>
          <t>Not Reported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>
        <is>
          <t>Not Reported</t>
        </is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>
        <is>
          <t>QS</t>
        </is>
      </c>
      <c r="CC421" t="n">
        <v>1300.5</v>
      </c>
      <c r="CD421" t="n">
        <v>1100.5</v>
      </c>
      <c r="CE421" t="n">
        <v>601</v>
      </c>
      <c r="CF421" t="n">
        <v>601</v>
      </c>
      <c r="CG421" t="n">
        <v>447</v>
      </c>
      <c r="CH421" t="n">
        <v>701</v>
      </c>
      <c r="CI421" t="n">
        <v>701</v>
      </c>
      <c r="CJ421" t="n">
        <v>701</v>
      </c>
      <c r="CK421" t="n">
        <v>701</v>
      </c>
      <c r="CL421" t="n">
        <v>332</v>
      </c>
      <c r="CM421" t="n">
        <v>701</v>
      </c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n">
        <v>7.178571428571416</v>
      </c>
      <c r="DC421" t="n">
        <v>1.4</v>
      </c>
      <c r="DD421" t="inlineStr"/>
      <c r="DE421" t="inlineStr">
        <is>
          <t>QS (score, not ratio)</t>
        </is>
      </c>
      <c r="DF421" t="inlineStr"/>
      <c r="DG421" t="inlineStr">
        <is>
          <t>QS (score, not %)</t>
        </is>
      </c>
      <c r="DH421" t="n">
        <v>1.6</v>
      </c>
      <c r="DI421" t="inlineStr"/>
    </row>
    <row r="422">
      <c r="A422" t="inlineStr">
        <is>
          <t>international christian university</t>
        </is>
      </c>
      <c r="B422" t="inlineStr">
        <is>
          <t>1001-1200</t>
        </is>
      </c>
      <c r="C422" t="inlineStr">
        <is>
          <t>1001-1200</t>
        </is>
      </c>
      <c r="D422" t="inlineStr">
        <is>
          <t>Japan</t>
        </is>
      </c>
      <c r="E422" t="inlineStr">
        <is>
          <t>Asia</t>
        </is>
      </c>
      <c r="F422" t="inlineStr">
        <is>
          <t>S</t>
        </is>
      </c>
      <c r="G422" t="inlineStr">
        <is>
          <t>CO</t>
        </is>
      </c>
      <c r="H422" t="inlineStr">
        <is>
          <t>MD</t>
        </is>
      </c>
      <c r="I422" t="inlineStr">
        <is>
          <t>C</t>
        </is>
      </c>
      <c r="J422" t="n">
        <v>5.2</v>
      </c>
      <c r="K422" t="inlineStr">
        <is>
          <t>601+</t>
        </is>
      </c>
      <c r="L422" t="n">
        <v>11.5</v>
      </c>
      <c r="M422" t="inlineStr">
        <is>
          <t>601+</t>
        </is>
      </c>
      <c r="N422" t="n">
        <v>19.4</v>
      </c>
      <c r="O422" t="inlineStr">
        <is>
          <t>686</t>
        </is>
      </c>
      <c r="P422" t="n">
        <v>1.5</v>
      </c>
      <c r="Q422" t="inlineStr">
        <is>
          <t>701+</t>
        </is>
      </c>
      <c r="R422" t="n">
        <v>76.3</v>
      </c>
      <c r="S422" t="inlineStr">
        <is>
          <t>254</t>
        </is>
      </c>
      <c r="T422" t="n">
        <v>4.5</v>
      </c>
      <c r="U422" t="inlineStr">
        <is>
          <t>701+</t>
        </is>
      </c>
      <c r="V422" t="n">
        <v>10.1</v>
      </c>
      <c r="W422" t="inlineStr">
        <is>
          <t>701+</t>
        </is>
      </c>
      <c r="X422" t="n">
        <v>12</v>
      </c>
      <c r="Y422" t="inlineStr">
        <is>
          <t>701+</t>
        </is>
      </c>
      <c r="Z422" t="inlineStr"/>
      <c r="AA422" t="inlineStr"/>
      <c r="AB422" t="inlineStr"/>
      <c r="AC422" t="inlineStr">
        <is>
          <t>1001-1200</t>
        </is>
      </c>
      <c r="AD422" t="inlineStr">
        <is>
          <t>801-1000</t>
        </is>
      </c>
      <c r="AE422" t="inlineStr">
        <is>
          <t>JP</t>
        </is>
      </c>
      <c r="AF422" t="inlineStr">
        <is>
          <t>Japan</t>
        </is>
      </c>
      <c r="AG422" t="inlineStr">
        <is>
          <t>S</t>
        </is>
      </c>
      <c r="AH422" t="inlineStr">
        <is>
          <t>CO</t>
        </is>
      </c>
      <c r="AI422" t="inlineStr">
        <is>
          <t>MD</t>
        </is>
      </c>
      <c r="AJ422" t="n">
        <v>4</v>
      </c>
      <c r="AK422" t="inlineStr">
        <is>
          <t>C</t>
        </is>
      </c>
      <c r="AL422" t="n">
        <v>4.9</v>
      </c>
      <c r="AM422" t="inlineStr">
        <is>
          <t>601+</t>
        </is>
      </c>
      <c r="AN422" t="n">
        <v>13.2</v>
      </c>
      <c r="AO422" t="inlineStr">
        <is>
          <t>601+</t>
        </is>
      </c>
      <c r="AP422" t="n">
        <v>17.9</v>
      </c>
      <c r="AQ422" t="inlineStr">
        <is>
          <t>701+</t>
        </is>
      </c>
      <c r="AR422" t="n">
        <v>1.7</v>
      </c>
      <c r="AS422" t="inlineStr">
        <is>
          <t>701+</t>
        </is>
      </c>
      <c r="AT422" t="n">
        <v>76.59999999999999</v>
      </c>
      <c r="AU422" t="inlineStr">
        <is>
          <t>242</t>
        </is>
      </c>
      <c r="AV422" t="n">
        <v>6</v>
      </c>
      <c r="AW422" t="inlineStr">
        <is>
          <t>701+</t>
        </is>
      </c>
      <c r="AX422" t="n">
        <v>1</v>
      </c>
      <c r="AY422" t="inlineStr">
        <is>
          <t>701+</t>
        </is>
      </c>
      <c r="AZ422" t="n">
        <v>13.5</v>
      </c>
      <c r="BA422" t="inlineStr">
        <is>
          <t>636</t>
        </is>
      </c>
      <c r="BB422" t="n">
        <v>1</v>
      </c>
      <c r="BC422" t="inlineStr">
        <is>
          <t>701+</t>
        </is>
      </c>
      <c r="BD422" t="inlineStr">
        <is>
          <t>-</t>
        </is>
      </c>
      <c r="BE422" t="inlineStr"/>
      <c r="BF422" t="inlineStr">
        <is>
          <t>Not Reported</t>
        </is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>
        <is>
          <t>QS</t>
        </is>
      </c>
      <c r="CC422" t="n">
        <v>1100.5</v>
      </c>
      <c r="CD422" t="n">
        <v>1100.5</v>
      </c>
      <c r="CE422" t="n">
        <v>601</v>
      </c>
      <c r="CF422" t="n">
        <v>601</v>
      </c>
      <c r="CG422" t="n">
        <v>686</v>
      </c>
      <c r="CH422" t="n">
        <v>701</v>
      </c>
      <c r="CI422" t="n">
        <v>254</v>
      </c>
      <c r="CJ422" t="n">
        <v>701</v>
      </c>
      <c r="CK422" t="n">
        <v>701</v>
      </c>
      <c r="CL422" t="n">
        <v>701</v>
      </c>
      <c r="CM422" t="inlineStr"/>
      <c r="CN422" t="n">
        <v>1100.5</v>
      </c>
      <c r="CO422" t="n">
        <v>900.5</v>
      </c>
      <c r="CP422" t="n">
        <v>601</v>
      </c>
      <c r="CQ422" t="n">
        <v>601</v>
      </c>
      <c r="CR422" t="n">
        <v>701</v>
      </c>
      <c r="CS422" t="n">
        <v>701</v>
      </c>
      <c r="CT422" t="n">
        <v>242</v>
      </c>
      <c r="CU422" t="n">
        <v>701</v>
      </c>
      <c r="CV422" t="n">
        <v>701</v>
      </c>
      <c r="CW422" t="n">
        <v>636</v>
      </c>
      <c r="CX422" t="n">
        <v>701</v>
      </c>
      <c r="CY422" t="inlineStr"/>
      <c r="CZ422" t="inlineStr"/>
      <c r="DA422" t="inlineStr"/>
      <c r="DB422" t="n">
        <v>21.46428571428571</v>
      </c>
      <c r="DC422" t="n">
        <v>1.5</v>
      </c>
      <c r="DD422" t="inlineStr"/>
      <c r="DE422" t="inlineStr">
        <is>
          <t>QS (score, not ratio)</t>
        </is>
      </c>
      <c r="DF422" t="inlineStr"/>
      <c r="DG422" t="inlineStr">
        <is>
          <t>QS (score, not %)</t>
        </is>
      </c>
      <c r="DH422" t="n">
        <v>5.050000000000001</v>
      </c>
      <c r="DI422" t="inlineStr"/>
    </row>
    <row r="423">
      <c r="A423" t="inlineStr">
        <is>
          <t>international islamic university islamabad (iiu)</t>
        </is>
      </c>
      <c r="B423" t="inlineStr">
        <is>
          <t>1001-1200</t>
        </is>
      </c>
      <c r="C423" t="inlineStr">
        <is>
          <t>1201-1400</t>
        </is>
      </c>
      <c r="D423" t="inlineStr">
        <is>
          <t>Pakistan</t>
        </is>
      </c>
      <c r="E423" t="inlineStr">
        <is>
          <t>Asia</t>
        </is>
      </c>
      <c r="F423" t="inlineStr">
        <is>
          <t>L</t>
        </is>
      </c>
      <c r="G423" t="inlineStr">
        <is>
          <t>CO</t>
        </is>
      </c>
      <c r="H423" t="inlineStr">
        <is>
          <t>HI</t>
        </is>
      </c>
      <c r="I423" t="inlineStr">
        <is>
          <t>A</t>
        </is>
      </c>
      <c r="J423" t="n">
        <v>7</v>
      </c>
      <c r="K423" t="inlineStr">
        <is>
          <t>601+</t>
        </is>
      </c>
      <c r="L423" t="n">
        <v>10.7</v>
      </c>
      <c r="M423" t="inlineStr">
        <is>
          <t>601+</t>
        </is>
      </c>
      <c r="N423" t="n">
        <v>3.5</v>
      </c>
      <c r="O423" t="inlineStr">
        <is>
          <t>701+</t>
        </is>
      </c>
      <c r="P423" t="n">
        <v>8</v>
      </c>
      <c r="Q423" t="inlineStr">
        <is>
          <t>701+</t>
        </is>
      </c>
      <c r="R423" t="n">
        <v>4.2</v>
      </c>
      <c r="S423" t="inlineStr">
        <is>
          <t>701+</t>
        </is>
      </c>
      <c r="T423" t="n">
        <v>6.1</v>
      </c>
      <c r="U423" t="inlineStr">
        <is>
          <t>701+</t>
        </is>
      </c>
      <c r="V423" t="n">
        <v>50.3</v>
      </c>
      <c r="W423" t="inlineStr">
        <is>
          <t>701+</t>
        </is>
      </c>
      <c r="X423" t="n">
        <v>4.3</v>
      </c>
      <c r="Y423" t="inlineStr">
        <is>
          <t>701+</t>
        </is>
      </c>
      <c r="Z423" t="n">
        <v>1.1</v>
      </c>
      <c r="AA423" t="inlineStr">
        <is>
          <t>701+</t>
        </is>
      </c>
      <c r="AB423" t="inlineStr"/>
      <c r="AC423" t="inlineStr">
        <is>
          <t>1201-1400</t>
        </is>
      </c>
      <c r="AD423" t="inlineStr">
        <is>
          <t>1201-1400</t>
        </is>
      </c>
      <c r="AE423" t="inlineStr">
        <is>
          <t>PK</t>
        </is>
      </c>
      <c r="AF423" t="inlineStr">
        <is>
          <t>Pakistan</t>
        </is>
      </c>
      <c r="AG423" t="inlineStr">
        <is>
          <t>L</t>
        </is>
      </c>
      <c r="AH423" t="inlineStr">
        <is>
          <t>FO</t>
        </is>
      </c>
      <c r="AI423" t="inlineStr">
        <is>
          <t>VH</t>
        </is>
      </c>
      <c r="AJ423" t="n">
        <v>3</v>
      </c>
      <c r="AK423" t="inlineStr">
        <is>
          <t>A</t>
        </is>
      </c>
      <c r="AL423" t="n">
        <v>6.3</v>
      </c>
      <c r="AM423" t="inlineStr">
        <is>
          <t>601+</t>
        </is>
      </c>
      <c r="AN423" t="n">
        <v>10.8</v>
      </c>
      <c r="AO423" t="inlineStr">
        <is>
          <t>601+</t>
        </is>
      </c>
      <c r="AP423" t="n">
        <v>3.6</v>
      </c>
      <c r="AQ423" t="inlineStr">
        <is>
          <t>701+</t>
        </is>
      </c>
      <c r="AR423" t="n">
        <v>7.2</v>
      </c>
      <c r="AS423" t="inlineStr">
        <is>
          <t>701+</t>
        </is>
      </c>
      <c r="AT423" t="n">
        <v>4.5</v>
      </c>
      <c r="AU423" t="inlineStr">
        <is>
          <t>701+</t>
        </is>
      </c>
      <c r="AV423" t="n">
        <v>6.7</v>
      </c>
      <c r="AW423" t="inlineStr">
        <is>
          <t>701+</t>
        </is>
      </c>
      <c r="AX423" t="n">
        <v>4.4</v>
      </c>
      <c r="AY423" t="inlineStr">
        <is>
          <t>701+</t>
        </is>
      </c>
      <c r="AZ423" t="n">
        <v>6.9</v>
      </c>
      <c r="BA423" t="inlineStr">
        <is>
          <t>701+</t>
        </is>
      </c>
      <c r="BB423" t="n">
        <v>1.1</v>
      </c>
      <c r="BC423" t="inlineStr">
        <is>
          <t>701+</t>
        </is>
      </c>
      <c r="BD423" t="inlineStr">
        <is>
          <t>-</t>
        </is>
      </c>
      <c r="BE423" t="inlineStr"/>
      <c r="BF423" t="inlineStr">
        <is>
          <t>Not Reported</t>
        </is>
      </c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>
        <is>
          <t>QS</t>
        </is>
      </c>
      <c r="CC423" t="n">
        <v>1100.5</v>
      </c>
      <c r="CD423" t="n">
        <v>1300.5</v>
      </c>
      <c r="CE423" t="n">
        <v>601</v>
      </c>
      <c r="CF423" t="n">
        <v>601</v>
      </c>
      <c r="CG423" t="n">
        <v>701</v>
      </c>
      <c r="CH423" t="n">
        <v>701</v>
      </c>
      <c r="CI423" t="n">
        <v>701</v>
      </c>
      <c r="CJ423" t="n">
        <v>701</v>
      </c>
      <c r="CK423" t="n">
        <v>701</v>
      </c>
      <c r="CL423" t="n">
        <v>701</v>
      </c>
      <c r="CM423" t="n">
        <v>701</v>
      </c>
      <c r="CN423" t="n">
        <v>1300.5</v>
      </c>
      <c r="CO423" t="n">
        <v>1300.5</v>
      </c>
      <c r="CP423" t="n">
        <v>601</v>
      </c>
      <c r="CQ423" t="n">
        <v>601</v>
      </c>
      <c r="CR423" t="n">
        <v>701</v>
      </c>
      <c r="CS423" t="n">
        <v>701</v>
      </c>
      <c r="CT423" t="n">
        <v>701</v>
      </c>
      <c r="CU423" t="n">
        <v>701</v>
      </c>
      <c r="CV423" t="n">
        <v>701</v>
      </c>
      <c r="CW423" t="n">
        <v>701</v>
      </c>
      <c r="CX423" t="n">
        <v>701</v>
      </c>
      <c r="CY423" t="inlineStr"/>
      <c r="CZ423" t="inlineStr"/>
      <c r="DA423" t="inlineStr"/>
      <c r="DB423" t="n">
        <v>21.46428571428571</v>
      </c>
      <c r="DC423" t="n">
        <v>8</v>
      </c>
      <c r="DD423" t="inlineStr"/>
      <c r="DE423" t="inlineStr">
        <is>
          <t>QS (score, not ratio)</t>
        </is>
      </c>
      <c r="DF423" t="inlineStr"/>
      <c r="DG423" t="inlineStr">
        <is>
          <t>QS (score, not %)</t>
        </is>
      </c>
      <c r="DH423" t="n">
        <v>6.65</v>
      </c>
      <c r="DI423" t="inlineStr"/>
    </row>
    <row r="424">
      <c r="A424" t="inlineStr">
        <is>
          <t>international islamic university malaysia (iium)</t>
        </is>
      </c>
      <c r="B424" t="inlineStr">
        <is>
          <t>661-670</t>
        </is>
      </c>
      <c r="C424" t="inlineStr">
        <is>
          <t>711-720</t>
        </is>
      </c>
      <c r="D424" t="inlineStr">
        <is>
          <t>Malaysia</t>
        </is>
      </c>
      <c r="E424" t="inlineStr">
        <is>
          <t>Asia</t>
        </is>
      </c>
      <c r="F424" t="inlineStr">
        <is>
          <t>L</t>
        </is>
      </c>
      <c r="G424" t="inlineStr">
        <is>
          <t>FC</t>
        </is>
      </c>
      <c r="H424" t="inlineStr">
        <is>
          <t>HI</t>
        </is>
      </c>
      <c r="I424" t="inlineStr">
        <is>
          <t>A</t>
        </is>
      </c>
      <c r="J424" t="n">
        <v>24.4</v>
      </c>
      <c r="K424" t="inlineStr">
        <is>
          <t>358</t>
        </is>
      </c>
      <c r="L424" t="n">
        <v>17</v>
      </c>
      <c r="M424" t="inlineStr">
        <is>
          <t>504</t>
        </is>
      </c>
      <c r="N424" t="n">
        <v>13.4</v>
      </c>
      <c r="O424" t="inlineStr">
        <is>
          <t>701+</t>
        </is>
      </c>
      <c r="P424" t="n">
        <v>3.1</v>
      </c>
      <c r="Q424" t="inlineStr">
        <is>
          <t>701+</t>
        </is>
      </c>
      <c r="R424" t="n">
        <v>22.8</v>
      </c>
      <c r="S424" t="inlineStr">
        <is>
          <t>561</t>
        </is>
      </c>
      <c r="T424" t="n">
        <v>57.1</v>
      </c>
      <c r="U424" t="inlineStr">
        <is>
          <t>258</t>
        </is>
      </c>
      <c r="V424" t="n">
        <v>62.5</v>
      </c>
      <c r="W424" t="inlineStr">
        <is>
          <t>598</t>
        </is>
      </c>
      <c r="X424" t="n">
        <v>23</v>
      </c>
      <c r="Y424" t="inlineStr">
        <is>
          <t>497</t>
        </is>
      </c>
      <c r="Z424" t="n">
        <v>1.2</v>
      </c>
      <c r="AA424" t="inlineStr">
        <is>
          <t>701+</t>
        </is>
      </c>
      <c r="AB424" t="inlineStr"/>
      <c r="AC424" t="inlineStr">
        <is>
          <t>711-720</t>
        </is>
      </c>
      <c r="AD424" t="inlineStr">
        <is>
          <t>651-700</t>
        </is>
      </c>
      <c r="AE424" t="inlineStr">
        <is>
          <t>MY</t>
        </is>
      </c>
      <c r="AF424" t="inlineStr">
        <is>
          <t>Malaysia</t>
        </is>
      </c>
      <c r="AG424" t="inlineStr">
        <is>
          <t>L</t>
        </is>
      </c>
      <c r="AH424" t="inlineStr">
        <is>
          <t>FC</t>
        </is>
      </c>
      <c r="AI424" t="inlineStr">
        <is>
          <t>HI</t>
        </is>
      </c>
      <c r="AJ424" t="n">
        <v>3</v>
      </c>
      <c r="AK424" t="inlineStr">
        <is>
          <t>A</t>
        </is>
      </c>
      <c r="AL424" t="n">
        <v>22.8</v>
      </c>
      <c r="AM424" t="inlineStr">
        <is>
          <t>383</t>
        </is>
      </c>
      <c r="AN424" t="n">
        <v>17.2</v>
      </c>
      <c r="AO424" t="inlineStr">
        <is>
          <t>506</t>
        </is>
      </c>
      <c r="AP424" t="n">
        <v>14.2</v>
      </c>
      <c r="AQ424" t="inlineStr">
        <is>
          <t>701+</t>
        </is>
      </c>
      <c r="AR424" t="n">
        <v>2.9</v>
      </c>
      <c r="AS424" t="inlineStr">
        <is>
          <t>701+</t>
        </is>
      </c>
      <c r="AT424" t="n">
        <v>24</v>
      </c>
      <c r="AU424" t="inlineStr">
        <is>
          <t>546</t>
        </is>
      </c>
      <c r="AV424" t="n">
        <v>60.2</v>
      </c>
      <c r="AW424" t="inlineStr">
        <is>
          <t>246</t>
        </is>
      </c>
      <c r="AX424" t="n">
        <v>12.2</v>
      </c>
      <c r="AY424" t="inlineStr">
        <is>
          <t>632</t>
        </is>
      </c>
      <c r="AZ424" t="n">
        <v>7.2</v>
      </c>
      <c r="BA424" t="inlineStr">
        <is>
          <t>701+</t>
        </is>
      </c>
      <c r="BB424" t="n">
        <v>3</v>
      </c>
      <c r="BC424" t="inlineStr">
        <is>
          <t>701+</t>
        </is>
      </c>
      <c r="BD424" t="inlineStr">
        <is>
          <t>-</t>
        </is>
      </c>
      <c r="BE424" t="inlineStr"/>
      <c r="BF424" t="inlineStr">
        <is>
          <t>Not Reported</t>
        </is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>
        <is>
          <t>QS</t>
        </is>
      </c>
      <c r="CC424" t="n">
        <v>665.5</v>
      </c>
      <c r="CD424" t="n">
        <v>715.5</v>
      </c>
      <c r="CE424" t="n">
        <v>358</v>
      </c>
      <c r="CF424" t="n">
        <v>504</v>
      </c>
      <c r="CG424" t="n">
        <v>701</v>
      </c>
      <c r="CH424" t="n">
        <v>701</v>
      </c>
      <c r="CI424" t="n">
        <v>561</v>
      </c>
      <c r="CJ424" t="n">
        <v>258</v>
      </c>
      <c r="CK424" t="n">
        <v>598</v>
      </c>
      <c r="CL424" t="n">
        <v>497</v>
      </c>
      <c r="CM424" t="n">
        <v>701</v>
      </c>
      <c r="CN424" t="n">
        <v>715.5</v>
      </c>
      <c r="CO424" t="n">
        <v>675.5</v>
      </c>
      <c r="CP424" t="n">
        <v>383</v>
      </c>
      <c r="CQ424" t="n">
        <v>506</v>
      </c>
      <c r="CR424" t="n">
        <v>701</v>
      </c>
      <c r="CS424" t="n">
        <v>701</v>
      </c>
      <c r="CT424" t="n">
        <v>546</v>
      </c>
      <c r="CU424" t="n">
        <v>246</v>
      </c>
      <c r="CV424" t="n">
        <v>632</v>
      </c>
      <c r="CW424" t="n">
        <v>701</v>
      </c>
      <c r="CX424" t="n">
        <v>701</v>
      </c>
      <c r="CY424" t="inlineStr"/>
      <c r="CZ424" t="inlineStr"/>
      <c r="DA424" t="inlineStr"/>
      <c r="DB424" t="n">
        <v>52.53571428571428</v>
      </c>
      <c r="DC424" t="n">
        <v>3.1</v>
      </c>
      <c r="DD424" t="inlineStr"/>
      <c r="DE424" t="inlineStr">
        <is>
          <t>QS (score, not ratio)</t>
        </is>
      </c>
      <c r="DF424" t="inlineStr"/>
      <c r="DG424" t="inlineStr">
        <is>
          <t>QS (score, not %)</t>
        </is>
      </c>
      <c r="DH424" t="n">
        <v>23.6</v>
      </c>
      <c r="DI424" t="inlineStr"/>
    </row>
    <row r="425">
      <c r="A425" t="inlineStr">
        <is>
          <t>international school for advanced studies</t>
        </is>
      </c>
      <c r="B425" t="inlineStr"/>
      <c r="C425" t="inlineStr"/>
      <c r="D425" t="inlineStr">
        <is>
          <t>Not Reported</t>
        </is>
      </c>
      <c r="E425" t="inlineStr">
        <is>
          <t>Not Reported</t>
        </is>
      </c>
      <c r="F425" t="inlineStr">
        <is>
          <t>Not Reported</t>
        </is>
      </c>
      <c r="G425" t="inlineStr">
        <is>
          <t>Not Reported</t>
        </is>
      </c>
      <c r="H425" t="inlineStr"/>
      <c r="I425" t="inlineStr">
        <is>
          <t>Not Reported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Not Reported</t>
        </is>
      </c>
      <c r="AF425" t="inlineStr">
        <is>
          <t>Not Reported</t>
        </is>
      </c>
      <c r="AG425" t="inlineStr">
        <is>
          <t>Not Reported</t>
        </is>
      </c>
      <c r="AH425" t="inlineStr">
        <is>
          <t>Not Reported</t>
        </is>
      </c>
      <c r="AI425" t="inlineStr"/>
      <c r="AJ425" t="inlineStr"/>
      <c r="AK425" t="inlineStr">
        <is>
          <t>Not Reported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>
        <is>
          <t>Not Reported</t>
        </is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>
        <is>
          <t>403-510</t>
        </is>
      </c>
      <c r="BS425" t="inlineStr">
        <is>
          <t>15-20</t>
        </is>
      </c>
      <c r="BT425" t="inlineStr"/>
      <c r="BU425" t="n">
        <v>0</v>
      </c>
      <c r="BV425" t="n">
        <v>0</v>
      </c>
      <c r="BW425" t="n">
        <v>0</v>
      </c>
      <c r="BX425" t="n">
        <v>9.9</v>
      </c>
      <c r="BY425" t="n">
        <v>18.1</v>
      </c>
      <c r="BZ425" t="n">
        <v>39.6</v>
      </c>
      <c r="CA425" t="n">
        <v>2007</v>
      </c>
      <c r="CB425" t="inlineStr">
        <is>
          <t>Shanghai</t>
        </is>
      </c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n">
        <v>456.5</v>
      </c>
      <c r="DA425" t="n">
        <v>17.5</v>
      </c>
      <c r="DB425" t="n">
        <v>0</v>
      </c>
      <c r="DC425" t="n">
        <v>5.825242718446602</v>
      </c>
      <c r="DD425" t="inlineStr"/>
      <c r="DE425" t="inlineStr">
        <is>
          <t>Missing</t>
        </is>
      </c>
      <c r="DF425" t="inlineStr"/>
      <c r="DG425" t="inlineStr">
        <is>
          <t>Missing</t>
        </is>
      </c>
      <c r="DH425" t="inlineStr"/>
      <c r="DI425" t="n">
        <v>2.912621359223301</v>
      </c>
    </row>
    <row r="426">
      <c r="A426" t="inlineStr">
        <is>
          <t>international university of business agriculture and technology</t>
        </is>
      </c>
      <c r="B426" t="inlineStr">
        <is>
          <t>1401+</t>
        </is>
      </c>
      <c r="C426" t="inlineStr">
        <is>
          <t>1401+</t>
        </is>
      </c>
      <c r="D426" t="inlineStr">
        <is>
          <t>Bangladesh</t>
        </is>
      </c>
      <c r="E426" t="inlineStr">
        <is>
          <t>Asia</t>
        </is>
      </c>
      <c r="F426" t="inlineStr">
        <is>
          <t>M</t>
        </is>
      </c>
      <c r="G426" t="inlineStr">
        <is>
          <t>FO</t>
        </is>
      </c>
      <c r="H426" t="inlineStr">
        <is>
          <t>HI</t>
        </is>
      </c>
      <c r="I426" t="inlineStr">
        <is>
          <t>B</t>
        </is>
      </c>
      <c r="J426" t="n">
        <v>6.6</v>
      </c>
      <c r="K426" t="inlineStr">
        <is>
          <t>601+</t>
        </is>
      </c>
      <c r="L426" t="n">
        <v>4.1</v>
      </c>
      <c r="M426" t="inlineStr">
        <is>
          <t>601+</t>
        </is>
      </c>
      <c r="N426" t="n">
        <v>2.6</v>
      </c>
      <c r="O426" t="inlineStr">
        <is>
          <t>701+</t>
        </is>
      </c>
      <c r="P426" t="n">
        <v>2.3</v>
      </c>
      <c r="Q426" t="inlineStr">
        <is>
          <t>701+</t>
        </is>
      </c>
      <c r="R426" t="n">
        <v>1.4</v>
      </c>
      <c r="S426" t="inlineStr">
        <is>
          <t>701+</t>
        </is>
      </c>
      <c r="T426" t="n">
        <v>1.3</v>
      </c>
      <c r="U426" t="inlineStr">
        <is>
          <t>701+</t>
        </is>
      </c>
      <c r="V426" t="n">
        <v>8.6</v>
      </c>
      <c r="W426" t="inlineStr">
        <is>
          <t>701+</t>
        </is>
      </c>
      <c r="X426" t="n">
        <v>3.8</v>
      </c>
      <c r="Y426" t="inlineStr">
        <is>
          <t>701+</t>
        </is>
      </c>
      <c r="Z426" t="n">
        <v>1</v>
      </c>
      <c r="AA426" t="inlineStr">
        <is>
          <t>701+</t>
        </is>
      </c>
      <c r="AB426" t="inlineStr"/>
      <c r="AC426" t="inlineStr"/>
      <c r="AD426" t="inlineStr"/>
      <c r="AE426" t="inlineStr">
        <is>
          <t>Not Reported</t>
        </is>
      </c>
      <c r="AF426" t="inlineStr">
        <is>
          <t>Not Reported</t>
        </is>
      </c>
      <c r="AG426" t="inlineStr">
        <is>
          <t>Not Reported</t>
        </is>
      </c>
      <c r="AH426" t="inlineStr">
        <is>
          <t>Not Reported</t>
        </is>
      </c>
      <c r="AI426" t="inlineStr"/>
      <c r="AJ426" t="inlineStr"/>
      <c r="AK426" t="inlineStr">
        <is>
          <t>Not Reported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>
        <is>
          <t>Not Reported</t>
        </is>
      </c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>
        <is>
          <t>QS</t>
        </is>
      </c>
      <c r="CC426" t="n">
        <v>1401</v>
      </c>
      <c r="CD426" t="n">
        <v>1401</v>
      </c>
      <c r="CE426" t="n">
        <v>601</v>
      </c>
      <c r="CF426" t="n">
        <v>601</v>
      </c>
      <c r="CG426" t="n">
        <v>701</v>
      </c>
      <c r="CH426" t="n">
        <v>701</v>
      </c>
      <c r="CI426" t="n">
        <v>701</v>
      </c>
      <c r="CJ426" t="n">
        <v>701</v>
      </c>
      <c r="CK426" t="n">
        <v>701</v>
      </c>
      <c r="CL426" t="n">
        <v>701</v>
      </c>
      <c r="CM426" t="n">
        <v>701</v>
      </c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n">
        <v>0</v>
      </c>
      <c r="DC426" t="n">
        <v>2.3</v>
      </c>
      <c r="DD426" t="inlineStr"/>
      <c r="DE426" t="inlineStr">
        <is>
          <t>QS (score, not ratio)</t>
        </is>
      </c>
      <c r="DF426" t="inlineStr"/>
      <c r="DG426" t="inlineStr">
        <is>
          <t>QS (score, not %)</t>
        </is>
      </c>
      <c r="DH426" t="n">
        <v>6.6</v>
      </c>
      <c r="DI426" t="inlineStr"/>
    </row>
    <row r="427">
      <c r="A427" t="inlineStr">
        <is>
          <t>inti international university</t>
        </is>
      </c>
      <c r="B427" t="inlineStr">
        <is>
          <t>516</t>
        </is>
      </c>
      <c r="C427" t="inlineStr">
        <is>
          <t>556</t>
        </is>
      </c>
      <c r="D427" t="inlineStr">
        <is>
          <t>Malaysia</t>
        </is>
      </c>
      <c r="E427" t="inlineStr">
        <is>
          <t>Asia</t>
        </is>
      </c>
      <c r="F427" t="inlineStr">
        <is>
          <t>S</t>
        </is>
      </c>
      <c r="G427" t="inlineStr">
        <is>
          <t>CO</t>
        </is>
      </c>
      <c r="H427" t="inlineStr">
        <is>
          <t>HI</t>
        </is>
      </c>
      <c r="I427" t="inlineStr">
        <is>
          <t>C</t>
        </is>
      </c>
      <c r="J427" t="n">
        <v>7.7</v>
      </c>
      <c r="K427" t="inlineStr">
        <is>
          <t>601+</t>
        </is>
      </c>
      <c r="L427" t="n">
        <v>19.9</v>
      </c>
      <c r="M427" t="inlineStr">
        <is>
          <t>453</t>
        </is>
      </c>
      <c r="N427" t="n">
        <v>89.09999999999999</v>
      </c>
      <c r="O427" t="inlineStr">
        <is>
          <t>90</t>
        </is>
      </c>
      <c r="P427" t="n">
        <v>1.7</v>
      </c>
      <c r="Q427" t="inlineStr">
        <is>
          <t>701+</t>
        </is>
      </c>
      <c r="R427" t="n">
        <v>95.40000000000001</v>
      </c>
      <c r="S427" t="inlineStr">
        <is>
          <t>143</t>
        </is>
      </c>
      <c r="T427" t="n">
        <v>92.90000000000001</v>
      </c>
      <c r="U427" t="inlineStr">
        <is>
          <t>102</t>
        </is>
      </c>
      <c r="V427" t="n">
        <v>7</v>
      </c>
      <c r="W427" t="inlineStr">
        <is>
          <t>701+</t>
        </is>
      </c>
      <c r="X427" t="n">
        <v>4.4</v>
      </c>
      <c r="Y427" t="inlineStr">
        <is>
          <t>701+</t>
        </is>
      </c>
      <c r="Z427" t="n">
        <v>1.1</v>
      </c>
      <c r="AA427" t="inlineStr">
        <is>
          <t>701+</t>
        </is>
      </c>
      <c r="AB427" t="n">
        <v>23.6</v>
      </c>
      <c r="AC427">
        <f>556</f>
        <v/>
      </c>
      <c r="AD427" t="inlineStr"/>
      <c r="AE427" t="inlineStr">
        <is>
          <t>MY</t>
        </is>
      </c>
      <c r="AF427" t="inlineStr">
        <is>
          <t>Malaysia</t>
        </is>
      </c>
      <c r="AG427" t="inlineStr">
        <is>
          <t>S</t>
        </is>
      </c>
      <c r="AH427" t="inlineStr">
        <is>
          <t>FO</t>
        </is>
      </c>
      <c r="AI427" t="inlineStr">
        <is>
          <t>HI</t>
        </is>
      </c>
      <c r="AJ427" t="n">
        <v>2</v>
      </c>
      <c r="AK427" t="inlineStr">
        <is>
          <t>C</t>
        </is>
      </c>
      <c r="AL427" t="n">
        <v>5</v>
      </c>
      <c r="AM427" t="inlineStr">
        <is>
          <t>601+</t>
        </is>
      </c>
      <c r="AN427" t="n">
        <v>14.8</v>
      </c>
      <c r="AO427" t="inlineStr">
        <is>
          <t>556</t>
        </is>
      </c>
      <c r="AP427" t="n">
        <v>84.3</v>
      </c>
      <c r="AQ427" t="inlineStr">
        <is>
          <t>112</t>
        </is>
      </c>
      <c r="AR427" t="n">
        <v>1.7</v>
      </c>
      <c r="AS427" t="inlineStr">
        <is>
          <t>701+</t>
        </is>
      </c>
      <c r="AT427" t="n">
        <v>75.2</v>
      </c>
      <c r="AU427" t="inlineStr">
        <is>
          <t>252</t>
        </is>
      </c>
      <c r="AV427" t="n">
        <v>88.40000000000001</v>
      </c>
      <c r="AW427" t="inlineStr">
        <is>
          <t>126</t>
        </is>
      </c>
      <c r="AX427" t="n">
        <v>1</v>
      </c>
      <c r="AY427" t="inlineStr">
        <is>
          <t>701+</t>
        </is>
      </c>
      <c r="AZ427" t="n">
        <v>9.1</v>
      </c>
      <c r="BA427" t="inlineStr">
        <is>
          <t>701+</t>
        </is>
      </c>
      <c r="BB427" t="n">
        <v>1</v>
      </c>
      <c r="BC427" t="inlineStr">
        <is>
          <t>701+</t>
        </is>
      </c>
      <c r="BD427" t="inlineStr">
        <is>
          <t>21.1</t>
        </is>
      </c>
      <c r="BE427" t="inlineStr"/>
      <c r="BF427" t="inlineStr">
        <is>
          <t>Not Reported</t>
        </is>
      </c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>
        <is>
          <t>QS</t>
        </is>
      </c>
      <c r="CC427" t="n">
        <v>516</v>
      </c>
      <c r="CD427" t="n">
        <v>556</v>
      </c>
      <c r="CE427" t="n">
        <v>601</v>
      </c>
      <c r="CF427" t="n">
        <v>453</v>
      </c>
      <c r="CG427" t="n">
        <v>90</v>
      </c>
      <c r="CH427" t="n">
        <v>701</v>
      </c>
      <c r="CI427" t="n">
        <v>143</v>
      </c>
      <c r="CJ427" t="n">
        <v>102</v>
      </c>
      <c r="CK427" t="n">
        <v>701</v>
      </c>
      <c r="CL427" t="n">
        <v>701</v>
      </c>
      <c r="CM427" t="n">
        <v>701</v>
      </c>
      <c r="CN427" t="n">
        <v>556</v>
      </c>
      <c r="CO427" t="inlineStr"/>
      <c r="CP427" t="n">
        <v>601</v>
      </c>
      <c r="CQ427" t="n">
        <v>556</v>
      </c>
      <c r="CR427" t="n">
        <v>112</v>
      </c>
      <c r="CS427" t="n">
        <v>701</v>
      </c>
      <c r="CT427" t="n">
        <v>252</v>
      </c>
      <c r="CU427" t="n">
        <v>126</v>
      </c>
      <c r="CV427" t="n">
        <v>701</v>
      </c>
      <c r="CW427" t="n">
        <v>701</v>
      </c>
      <c r="CX427" t="n">
        <v>701</v>
      </c>
      <c r="CY427" t="inlineStr"/>
      <c r="CZ427" t="inlineStr"/>
      <c r="DA427" t="inlineStr"/>
      <c r="DB427" t="n">
        <v>63.21428571428571</v>
      </c>
      <c r="DC427" t="n">
        <v>1.7</v>
      </c>
      <c r="DD427" t="inlineStr"/>
      <c r="DE427" t="inlineStr">
        <is>
          <t>QS (score, not ratio)</t>
        </is>
      </c>
      <c r="DF427" t="inlineStr"/>
      <c r="DG427" t="inlineStr">
        <is>
          <t>QS (score, not %)</t>
        </is>
      </c>
      <c r="DH427" t="n">
        <v>6.35</v>
      </c>
      <c r="DI427" t="inlineStr"/>
    </row>
    <row r="428">
      <c r="A428" t="inlineStr">
        <is>
          <t>iowa state university</t>
        </is>
      </c>
      <c r="B428" t="inlineStr">
        <is>
          <t>470</t>
        </is>
      </c>
      <c r="C428" t="inlineStr">
        <is>
          <t>400</t>
        </is>
      </c>
      <c r="D428" t="inlineStr">
        <is>
          <t>United States</t>
        </is>
      </c>
      <c r="E428" t="inlineStr">
        <is>
          <t>Americas</t>
        </is>
      </c>
      <c r="F428" t="inlineStr">
        <is>
          <t>L</t>
        </is>
      </c>
      <c r="G428" t="inlineStr">
        <is>
          <t>CO</t>
        </is>
      </c>
      <c r="H428" t="inlineStr">
        <is>
          <t>VH</t>
        </is>
      </c>
      <c r="I428" t="inlineStr">
        <is>
          <t>A</t>
        </is>
      </c>
      <c r="J428" t="n">
        <v>20.7</v>
      </c>
      <c r="K428" t="inlineStr">
        <is>
          <t>425</t>
        </is>
      </c>
      <c r="L428" t="n">
        <v>12</v>
      </c>
      <c r="M428" t="inlineStr">
        <is>
          <t>601+</t>
        </is>
      </c>
      <c r="N428" t="n">
        <v>9.1</v>
      </c>
      <c r="O428" t="inlineStr">
        <is>
          <t>701+</t>
        </is>
      </c>
      <c r="P428" t="n">
        <v>47.9</v>
      </c>
      <c r="Q428" t="inlineStr">
        <is>
          <t>280</t>
        </is>
      </c>
      <c r="R428" t="n">
        <v>7.5</v>
      </c>
      <c r="S428" t="inlineStr">
        <is>
          <t>701+</t>
        </is>
      </c>
      <c r="T428" t="n">
        <v>12.5</v>
      </c>
      <c r="U428" t="inlineStr">
        <is>
          <t>667</t>
        </is>
      </c>
      <c r="V428" t="n">
        <v>77.3</v>
      </c>
      <c r="W428" t="inlineStr">
        <is>
          <t>374</t>
        </is>
      </c>
      <c r="X428" t="n">
        <v>32.9</v>
      </c>
      <c r="Y428" t="inlineStr">
        <is>
          <t>388</t>
        </is>
      </c>
      <c r="Z428" t="n">
        <v>31.3</v>
      </c>
      <c r="AA428" t="inlineStr">
        <is>
          <t>435=</t>
        </is>
      </c>
      <c r="AB428" t="n">
        <v>25.6</v>
      </c>
      <c r="AC428">
        <f>400</f>
        <v/>
      </c>
      <c r="AD428" t="inlineStr">
        <is>
          <t>481=</t>
        </is>
      </c>
      <c r="AE428" t="inlineStr">
        <is>
          <t>US</t>
        </is>
      </c>
      <c r="AF428" t="inlineStr">
        <is>
          <t>United States</t>
        </is>
      </c>
      <c r="AG428" t="inlineStr">
        <is>
          <t>L</t>
        </is>
      </c>
      <c r="AH428" t="inlineStr">
        <is>
          <t>CO</t>
        </is>
      </c>
      <c r="AI428" t="inlineStr">
        <is>
          <t>VH</t>
        </is>
      </c>
      <c r="AJ428" t="n">
        <v>5</v>
      </c>
      <c r="AK428" t="inlineStr">
        <is>
          <t>A</t>
        </is>
      </c>
      <c r="AL428" t="n">
        <v>20</v>
      </c>
      <c r="AM428" t="inlineStr">
        <is>
          <t>440</t>
        </is>
      </c>
      <c r="AN428" t="n">
        <v>13.5</v>
      </c>
      <c r="AO428" t="inlineStr">
        <is>
          <t>597</t>
        </is>
      </c>
      <c r="AP428" t="n">
        <v>8.4</v>
      </c>
      <c r="AQ428" t="inlineStr">
        <is>
          <t>701+</t>
        </is>
      </c>
      <c r="AR428" t="n">
        <v>58.7</v>
      </c>
      <c r="AS428" t="inlineStr">
        <is>
          <t>217</t>
        </is>
      </c>
      <c r="AT428" t="n">
        <v>4.6</v>
      </c>
      <c r="AU428" t="inlineStr">
        <is>
          <t>701+</t>
        </is>
      </c>
      <c r="AV428" t="n">
        <v>11.1</v>
      </c>
      <c r="AW428" t="inlineStr">
        <is>
          <t>690</t>
        </is>
      </c>
      <c r="AX428" t="n">
        <v>50.9</v>
      </c>
      <c r="AY428" t="inlineStr">
        <is>
          <t>307</t>
        </is>
      </c>
      <c r="AZ428" t="n">
        <v>27.2</v>
      </c>
      <c r="BA428" t="inlineStr">
        <is>
          <t>300</t>
        </is>
      </c>
      <c r="BB428" t="n">
        <v>51.8</v>
      </c>
      <c r="BC428" t="inlineStr">
        <is>
          <t>295=</t>
        </is>
      </c>
      <c r="BD428" t="inlineStr">
        <is>
          <t>27.9</t>
        </is>
      </c>
      <c r="BE428" t="inlineStr">
        <is>
          <t>251-300</t>
        </is>
      </c>
      <c r="BF428" t="inlineStr">
        <is>
          <t>United States of America</t>
        </is>
      </c>
      <c r="BG428" t="n">
        <v>31.2</v>
      </c>
      <c r="BH428" t="inlineStr">
        <is>
          <t>35.4</t>
        </is>
      </c>
      <c r="BI428" t="n">
        <v>29.4</v>
      </c>
      <c r="BJ428" t="n">
        <v>61.5</v>
      </c>
      <c r="BK428" t="inlineStr">
        <is>
          <t>54.0</t>
        </is>
      </c>
      <c r="BL428" t="inlineStr">
        <is>
          <t>-</t>
        </is>
      </c>
      <c r="BM428" t="inlineStr">
        <is>
          <t>29,991</t>
        </is>
      </c>
      <c r="BN428" t="n">
        <v>17.4</v>
      </c>
      <c r="BO428" t="inlineStr">
        <is>
          <t>11%</t>
        </is>
      </c>
      <c r="BP428" t="inlineStr">
        <is>
          <t>44 : 56</t>
        </is>
      </c>
      <c r="BQ428" t="n">
        <v>2016</v>
      </c>
      <c r="BR428" t="inlineStr">
        <is>
          <t>151-200</t>
        </is>
      </c>
      <c r="BS428" t="inlineStr">
        <is>
          <t>66-78</t>
        </is>
      </c>
      <c r="BT428" t="inlineStr"/>
      <c r="BU428" t="n">
        <v>0</v>
      </c>
      <c r="BV428" t="n">
        <v>0</v>
      </c>
      <c r="BW428" t="n">
        <v>20.1</v>
      </c>
      <c r="BX428" t="n">
        <v>17.1</v>
      </c>
      <c r="BY428" t="n">
        <v>39.3</v>
      </c>
      <c r="BZ428" t="n">
        <v>19.8</v>
      </c>
      <c r="CA428" t="n">
        <v>2015</v>
      </c>
      <c r="CB428" t="inlineStr">
        <is>
          <t>QS+Times+Shanghai</t>
        </is>
      </c>
      <c r="CC428" t="n">
        <v>470</v>
      </c>
      <c r="CD428" t="n">
        <v>400</v>
      </c>
      <c r="CE428" t="n">
        <v>425</v>
      </c>
      <c r="CF428" t="n">
        <v>601</v>
      </c>
      <c r="CG428" t="n">
        <v>701</v>
      </c>
      <c r="CH428" t="n">
        <v>280</v>
      </c>
      <c r="CI428" t="n">
        <v>701</v>
      </c>
      <c r="CJ428" t="n">
        <v>667</v>
      </c>
      <c r="CK428" t="n">
        <v>374</v>
      </c>
      <c r="CL428" t="n">
        <v>388</v>
      </c>
      <c r="CM428" t="n">
        <v>435</v>
      </c>
      <c r="CN428" t="n">
        <v>400</v>
      </c>
      <c r="CO428" t="n">
        <v>481</v>
      </c>
      <c r="CP428" t="n">
        <v>440</v>
      </c>
      <c r="CQ428" t="n">
        <v>597</v>
      </c>
      <c r="CR428" t="n">
        <v>701</v>
      </c>
      <c r="CS428" t="n">
        <v>217</v>
      </c>
      <c r="CT428" t="n">
        <v>701</v>
      </c>
      <c r="CU428" t="n">
        <v>690</v>
      </c>
      <c r="CV428" t="n">
        <v>307</v>
      </c>
      <c r="CW428" t="n">
        <v>300</v>
      </c>
      <c r="CX428" t="n">
        <v>295</v>
      </c>
      <c r="CY428" t="n">
        <v>275.5</v>
      </c>
      <c r="CZ428" t="n">
        <v>175.5</v>
      </c>
      <c r="DA428" t="n">
        <v>72</v>
      </c>
      <c r="DB428" t="n">
        <v>62.98271137164254</v>
      </c>
      <c r="DC428" t="n">
        <v>38.22555755233604</v>
      </c>
      <c r="DD428" t="n">
        <v>17.4</v>
      </c>
      <c r="DE428" t="inlineStr">
        <is>
          <t>Times (raw ratio)</t>
        </is>
      </c>
      <c r="DF428" t="n">
        <v>11</v>
      </c>
      <c r="DG428" t="inlineStr">
        <is>
          <t>Times (raw %)</t>
        </is>
      </c>
      <c r="DH428" t="n">
        <v>20.35</v>
      </c>
      <c r="DI428" t="n">
        <v>16.43907981954252</v>
      </c>
    </row>
    <row r="429">
      <c r="A429" t="inlineStr">
        <is>
          <t>ipb university (a.k.a. bogor agricultural university)</t>
        </is>
      </c>
      <c r="B429" t="inlineStr">
        <is>
          <t>426</t>
        </is>
      </c>
      <c r="C429" t="inlineStr">
        <is>
          <t>489</t>
        </is>
      </c>
      <c r="D429" t="inlineStr">
        <is>
          <t>Indonesia</t>
        </is>
      </c>
      <c r="E429" t="inlineStr">
        <is>
          <t>Asia</t>
        </is>
      </c>
      <c r="F429" t="inlineStr">
        <is>
          <t>L</t>
        </is>
      </c>
      <c r="G429" t="inlineStr">
        <is>
          <t>FO</t>
        </is>
      </c>
      <c r="H429" t="inlineStr">
        <is>
          <t>VH</t>
        </is>
      </c>
      <c r="I429" t="inlineStr">
        <is>
          <t>A</t>
        </is>
      </c>
      <c r="J429" t="n">
        <v>23.5</v>
      </c>
      <c r="K429" t="inlineStr">
        <is>
          <t>375</t>
        </is>
      </c>
      <c r="L429" t="n">
        <v>46.9</v>
      </c>
      <c r="M429" t="inlineStr">
        <is>
          <t>196</t>
        </is>
      </c>
      <c r="N429" t="n">
        <v>71.40000000000001</v>
      </c>
      <c r="O429" t="inlineStr">
        <is>
          <t>186</t>
        </is>
      </c>
      <c r="P429" t="n">
        <v>1.8</v>
      </c>
      <c r="Q429" t="inlineStr">
        <is>
          <t>701+</t>
        </is>
      </c>
      <c r="R429" t="n">
        <v>53.2</v>
      </c>
      <c r="S429" t="inlineStr">
        <is>
          <t>351</t>
        </is>
      </c>
      <c r="T429" t="n">
        <v>3.6</v>
      </c>
      <c r="U429" t="inlineStr">
        <is>
          <t>701+</t>
        </is>
      </c>
      <c r="V429" t="n">
        <v>19.1</v>
      </c>
      <c r="W429" t="inlineStr">
        <is>
          <t>701+</t>
        </is>
      </c>
      <c r="X429" t="n">
        <v>33.9</v>
      </c>
      <c r="Y429" t="inlineStr">
        <is>
          <t>373</t>
        </is>
      </c>
      <c r="Z429" t="n">
        <v>35.1</v>
      </c>
      <c r="AA429" t="inlineStr">
        <is>
          <t>403=</t>
        </is>
      </c>
      <c r="AB429" t="n">
        <v>27.9</v>
      </c>
      <c r="AC429">
        <f>489</f>
        <v/>
      </c>
      <c r="AD429" t="inlineStr">
        <is>
          <t>449=</t>
        </is>
      </c>
      <c r="AE429" t="inlineStr">
        <is>
          <t>ID</t>
        </is>
      </c>
      <c r="AF429" t="inlineStr">
        <is>
          <t>Indonesia</t>
        </is>
      </c>
      <c r="AG429" t="inlineStr">
        <is>
          <t>L</t>
        </is>
      </c>
      <c r="AH429" t="inlineStr">
        <is>
          <t>CO</t>
        </is>
      </c>
      <c r="AI429" t="inlineStr">
        <is>
          <t>VH</t>
        </is>
      </c>
      <c r="AJ429" t="n">
        <v>4</v>
      </c>
      <c r="AK429" t="inlineStr">
        <is>
          <t>A</t>
        </is>
      </c>
      <c r="AL429" t="n">
        <v>21.6</v>
      </c>
      <c r="AM429" t="inlineStr">
        <is>
          <t>399</t>
        </is>
      </c>
      <c r="AN429" t="n">
        <v>39</v>
      </c>
      <c r="AO429" t="inlineStr">
        <is>
          <t>244</t>
        </is>
      </c>
      <c r="AP429" t="n">
        <v>66.09999999999999</v>
      </c>
      <c r="AQ429" t="inlineStr">
        <is>
          <t>203</t>
        </is>
      </c>
      <c r="AR429" t="n">
        <v>1.7</v>
      </c>
      <c r="AS429" t="inlineStr">
        <is>
          <t>701+</t>
        </is>
      </c>
      <c r="AT429" t="n">
        <v>54.6</v>
      </c>
      <c r="AU429" t="inlineStr">
        <is>
          <t>339</t>
        </is>
      </c>
      <c r="AV429" t="n">
        <v>3.8</v>
      </c>
      <c r="AW429" t="inlineStr">
        <is>
          <t>701+</t>
        </is>
      </c>
      <c r="AX429" t="n">
        <v>1.2</v>
      </c>
      <c r="AY429" t="inlineStr">
        <is>
          <t>701+</t>
        </is>
      </c>
      <c r="AZ429" t="n">
        <v>24.1</v>
      </c>
      <c r="BA429" t="inlineStr">
        <is>
          <t>347</t>
        </is>
      </c>
      <c r="BB429" t="n">
        <v>3.4</v>
      </c>
      <c r="BC429" t="inlineStr">
        <is>
          <t>701+</t>
        </is>
      </c>
      <c r="BD429" t="inlineStr">
        <is>
          <t>23.6</t>
        </is>
      </c>
      <c r="BE429" t="inlineStr"/>
      <c r="BF429" t="inlineStr">
        <is>
          <t>Not Reported</t>
        </is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>
        <is>
          <t>QS</t>
        </is>
      </c>
      <c r="CC429" t="n">
        <v>426</v>
      </c>
      <c r="CD429" t="n">
        <v>489</v>
      </c>
      <c r="CE429" t="n">
        <v>375</v>
      </c>
      <c r="CF429" t="n">
        <v>196</v>
      </c>
      <c r="CG429" t="n">
        <v>186</v>
      </c>
      <c r="CH429" t="n">
        <v>701</v>
      </c>
      <c r="CI429" t="n">
        <v>351</v>
      </c>
      <c r="CJ429" t="n">
        <v>701</v>
      </c>
      <c r="CK429" t="n">
        <v>701</v>
      </c>
      <c r="CL429" t="n">
        <v>373</v>
      </c>
      <c r="CM429" t="n">
        <v>403</v>
      </c>
      <c r="CN429" t="n">
        <v>489</v>
      </c>
      <c r="CO429" t="n">
        <v>449</v>
      </c>
      <c r="CP429" t="n">
        <v>399</v>
      </c>
      <c r="CQ429" t="n">
        <v>244</v>
      </c>
      <c r="CR429" t="n">
        <v>203</v>
      </c>
      <c r="CS429" t="n">
        <v>701</v>
      </c>
      <c r="CT429" t="n">
        <v>339</v>
      </c>
      <c r="CU429" t="n">
        <v>701</v>
      </c>
      <c r="CV429" t="n">
        <v>701</v>
      </c>
      <c r="CW429" t="n">
        <v>347</v>
      </c>
      <c r="CX429" t="n">
        <v>701</v>
      </c>
      <c r="CY429" t="inlineStr"/>
      <c r="CZ429" t="inlineStr"/>
      <c r="DA429" t="inlineStr"/>
      <c r="DB429" t="n">
        <v>69.64285714285714</v>
      </c>
      <c r="DC429" t="n">
        <v>1.8</v>
      </c>
      <c r="DD429" t="inlineStr"/>
      <c r="DE429" t="inlineStr">
        <is>
          <t>QS (score, not ratio)</t>
        </is>
      </c>
      <c r="DF429" t="inlineStr"/>
      <c r="DG429" t="inlineStr">
        <is>
          <t>QS (score, not %)</t>
        </is>
      </c>
      <c r="DH429" t="n">
        <v>22.55</v>
      </c>
      <c r="DI429" t="inlineStr"/>
    </row>
    <row r="430">
      <c r="A430" t="inlineStr">
        <is>
          <t>iran university of science and technology</t>
        </is>
      </c>
      <c r="B430" t="inlineStr">
        <is>
          <t>436</t>
        </is>
      </c>
      <c r="C430" t="inlineStr">
        <is>
          <t>451</t>
        </is>
      </c>
      <c r="D430" t="inlineStr">
        <is>
          <t>Iran, Islamic Republic of</t>
        </is>
      </c>
      <c r="E430" t="inlineStr">
        <is>
          <t>Asia</t>
        </is>
      </c>
      <c r="F430" t="inlineStr">
        <is>
          <t>L</t>
        </is>
      </c>
      <c r="G430" t="inlineStr">
        <is>
          <t>FO</t>
        </is>
      </c>
      <c r="H430" t="inlineStr">
        <is>
          <t>VH</t>
        </is>
      </c>
      <c r="I430" t="inlineStr">
        <is>
          <t>A</t>
        </is>
      </c>
      <c r="J430" t="n">
        <v>7.8</v>
      </c>
      <c r="K430" t="inlineStr">
        <is>
          <t>601+</t>
        </is>
      </c>
      <c r="L430" t="n">
        <v>14</v>
      </c>
      <c r="M430" t="inlineStr">
        <is>
          <t>584</t>
        </is>
      </c>
      <c r="N430" t="n">
        <v>2.7</v>
      </c>
      <c r="O430" t="inlineStr">
        <is>
          <t>701+</t>
        </is>
      </c>
      <c r="P430" t="n">
        <v>98.7</v>
      </c>
      <c r="Q430" t="inlineStr">
        <is>
          <t>31</t>
        </is>
      </c>
      <c r="R430" t="n">
        <v>12</v>
      </c>
      <c r="S430" t="inlineStr">
        <is>
          <t>701+</t>
        </is>
      </c>
      <c r="T430" t="n">
        <v>1.5</v>
      </c>
      <c r="U430" t="inlineStr">
        <is>
          <t>701+</t>
        </is>
      </c>
      <c r="V430" t="n">
        <v>53.4</v>
      </c>
      <c r="W430" t="inlineStr">
        <is>
          <t>701+</t>
        </is>
      </c>
      <c r="X430" t="n">
        <v>5.3</v>
      </c>
      <c r="Y430" t="inlineStr">
        <is>
          <t>701+</t>
        </is>
      </c>
      <c r="Z430" t="n">
        <v>1.6</v>
      </c>
      <c r="AA430" t="inlineStr">
        <is>
          <t>701+</t>
        </is>
      </c>
      <c r="AB430" t="n">
        <v>27.2</v>
      </c>
      <c r="AC430" t="inlineStr">
        <is>
          <t>451</t>
        </is>
      </c>
      <c r="AD430" t="inlineStr">
        <is>
          <t>531-540</t>
        </is>
      </c>
      <c r="AE430" t="inlineStr">
        <is>
          <t>IR</t>
        </is>
      </c>
      <c r="AF430" t="inlineStr">
        <is>
          <t>Iran, Islamic Republic of</t>
        </is>
      </c>
      <c r="AG430" t="inlineStr">
        <is>
          <t>L</t>
        </is>
      </c>
      <c r="AH430" t="inlineStr">
        <is>
          <t>FO</t>
        </is>
      </c>
      <c r="AI430" t="inlineStr">
        <is>
          <t>VH</t>
        </is>
      </c>
      <c r="AJ430" t="n">
        <v>4</v>
      </c>
      <c r="AK430" t="inlineStr">
        <is>
          <t>A</t>
        </is>
      </c>
      <c r="AL430" t="n">
        <v>6.6</v>
      </c>
      <c r="AM430" t="inlineStr">
        <is>
          <t>601+</t>
        </is>
      </c>
      <c r="AN430" t="n">
        <v>23.2</v>
      </c>
      <c r="AO430" t="inlineStr">
        <is>
          <t>410</t>
        </is>
      </c>
      <c r="AP430" t="n">
        <v>2.5</v>
      </c>
      <c r="AQ430" t="inlineStr">
        <is>
          <t>701+</t>
        </is>
      </c>
      <c r="AR430" t="n">
        <v>94.8</v>
      </c>
      <c r="AS430" t="inlineStr">
        <is>
          <t>54</t>
        </is>
      </c>
      <c r="AT430" t="inlineStr"/>
      <c r="AU430" t="inlineStr"/>
      <c r="AV430" t="n">
        <v>1.5</v>
      </c>
      <c r="AW430" t="inlineStr">
        <is>
          <t>701+</t>
        </is>
      </c>
      <c r="AX430" t="n">
        <v>11.1</v>
      </c>
      <c r="AY430" t="inlineStr">
        <is>
          <t>652</t>
        </is>
      </c>
      <c r="AZ430" t="n">
        <v>5.5</v>
      </c>
      <c r="BA430" t="inlineStr">
        <is>
          <t>701+</t>
        </is>
      </c>
      <c r="BB430" t="n">
        <v>1.5</v>
      </c>
      <c r="BC430" t="inlineStr">
        <is>
          <t>701+</t>
        </is>
      </c>
      <c r="BD430" t="inlineStr">
        <is>
          <t>25.6</t>
        </is>
      </c>
      <c r="BE430" t="inlineStr">
        <is>
          <t>401-500</t>
        </is>
      </c>
      <c r="BF430" t="inlineStr">
        <is>
          <t>Iran</t>
        </is>
      </c>
      <c r="BG430" t="n">
        <v>25.9</v>
      </c>
      <c r="BH430" t="inlineStr">
        <is>
          <t>12.2</t>
        </is>
      </c>
      <c r="BI430" t="n">
        <v>26</v>
      </c>
      <c r="BJ430" t="n">
        <v>42.3</v>
      </c>
      <c r="BK430" t="inlineStr">
        <is>
          <t>61.2</t>
        </is>
      </c>
      <c r="BL430" t="inlineStr">
        <is>
          <t>-</t>
        </is>
      </c>
      <c r="BM430" t="inlineStr">
        <is>
          <t>10,311</t>
        </is>
      </c>
      <c r="BN430" t="n">
        <v>23.9</v>
      </c>
      <c r="BO430" t="inlineStr">
        <is>
          <t>0%</t>
        </is>
      </c>
      <c r="BP430" t="inlineStr">
        <is>
          <t>24 : 76</t>
        </is>
      </c>
      <c r="BQ430" t="n">
        <v>2016</v>
      </c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>
        <is>
          <t>QS+Times</t>
        </is>
      </c>
      <c r="CC430" t="n">
        <v>436</v>
      </c>
      <c r="CD430" t="n">
        <v>451</v>
      </c>
      <c r="CE430" t="n">
        <v>601</v>
      </c>
      <c r="CF430" t="n">
        <v>584</v>
      </c>
      <c r="CG430" t="n">
        <v>701</v>
      </c>
      <c r="CH430" t="n">
        <v>31</v>
      </c>
      <c r="CI430" t="n">
        <v>701</v>
      </c>
      <c r="CJ430" t="n">
        <v>701</v>
      </c>
      <c r="CK430" t="n">
        <v>701</v>
      </c>
      <c r="CL430" t="n">
        <v>701</v>
      </c>
      <c r="CM430" t="n">
        <v>701</v>
      </c>
      <c r="CN430" t="n">
        <v>451</v>
      </c>
      <c r="CO430" t="n">
        <v>535.5</v>
      </c>
      <c r="CP430" t="n">
        <v>601</v>
      </c>
      <c r="CQ430" t="n">
        <v>410</v>
      </c>
      <c r="CR430" t="n">
        <v>701</v>
      </c>
      <c r="CS430" t="n">
        <v>54</v>
      </c>
      <c r="CT430" t="inlineStr"/>
      <c r="CU430" t="n">
        <v>701</v>
      </c>
      <c r="CV430" t="n">
        <v>652</v>
      </c>
      <c r="CW430" t="n">
        <v>701</v>
      </c>
      <c r="CX430" t="n">
        <v>701</v>
      </c>
      <c r="CY430" t="n">
        <v>450.5</v>
      </c>
      <c r="CZ430" t="inlineStr"/>
      <c r="DA430" t="inlineStr"/>
      <c r="DB430" t="n">
        <v>52.33419279076892</v>
      </c>
      <c r="DC430" t="n">
        <v>54.77888375384953</v>
      </c>
      <c r="DD430" t="n">
        <v>23.9</v>
      </c>
      <c r="DE430" t="inlineStr">
        <is>
          <t>Times (raw ratio)</t>
        </is>
      </c>
      <c r="DF430" t="n">
        <v>0</v>
      </c>
      <c r="DG430" t="inlineStr">
        <is>
          <t>Times (raw %)</t>
        </is>
      </c>
      <c r="DH430" t="n">
        <v>7.199999999999999</v>
      </c>
      <c r="DI430" t="n">
        <v>24.03746097814777</v>
      </c>
    </row>
    <row r="431">
      <c r="A431" t="inlineStr">
        <is>
          <t>irkutsk state university</t>
        </is>
      </c>
      <c r="B431" t="inlineStr">
        <is>
          <t>1401+</t>
        </is>
      </c>
      <c r="C431" t="inlineStr">
        <is>
          <t>1401+</t>
        </is>
      </c>
      <c r="D431" t="inlineStr">
        <is>
          <t>Russia</t>
        </is>
      </c>
      <c r="E431" t="inlineStr">
        <is>
          <t>Europe</t>
        </is>
      </c>
      <c r="F431" t="inlineStr">
        <is>
          <t>L</t>
        </is>
      </c>
      <c r="G431" t="inlineStr">
        <is>
          <t>CO</t>
        </is>
      </c>
      <c r="H431" t="inlineStr">
        <is>
          <t>HI</t>
        </is>
      </c>
      <c r="I431" t="inlineStr">
        <is>
          <t>A</t>
        </is>
      </c>
      <c r="J431" t="n">
        <v>3.3</v>
      </c>
      <c r="K431" t="inlineStr">
        <is>
          <t>601+</t>
        </is>
      </c>
      <c r="L431" t="n">
        <v>1.8</v>
      </c>
      <c r="M431" t="inlineStr">
        <is>
          <t>601+</t>
        </is>
      </c>
      <c r="N431" t="n">
        <v>14.1</v>
      </c>
      <c r="O431" t="inlineStr">
        <is>
          <t>701+</t>
        </is>
      </c>
      <c r="P431" t="n">
        <v>1.3</v>
      </c>
      <c r="Q431" t="inlineStr">
        <is>
          <t>701+</t>
        </is>
      </c>
      <c r="R431" t="n">
        <v>1.9</v>
      </c>
      <c r="S431" t="inlineStr">
        <is>
          <t>701+</t>
        </is>
      </c>
      <c r="T431" t="n">
        <v>3.8</v>
      </c>
      <c r="U431" t="inlineStr">
        <is>
          <t>701+</t>
        </is>
      </c>
      <c r="V431" t="n">
        <v>26.4</v>
      </c>
      <c r="W431" t="inlineStr">
        <is>
          <t>701+</t>
        </is>
      </c>
      <c r="X431" t="n">
        <v>5.2</v>
      </c>
      <c r="Y431" t="inlineStr">
        <is>
          <t>701+</t>
        </is>
      </c>
      <c r="Z431" t="n">
        <v>1.2</v>
      </c>
      <c r="AA431" t="inlineStr">
        <is>
          <t>701+</t>
        </is>
      </c>
      <c r="AB431" t="inlineStr"/>
      <c r="AC431" t="inlineStr">
        <is>
          <t>1401+</t>
        </is>
      </c>
      <c r="AD431" t="inlineStr">
        <is>
          <t>1201-1400</t>
        </is>
      </c>
      <c r="AE431" t="inlineStr">
        <is>
          <t>RU</t>
        </is>
      </c>
      <c r="AF431" t="inlineStr">
        <is>
          <t>Russia</t>
        </is>
      </c>
      <c r="AG431" t="inlineStr">
        <is>
          <t>L</t>
        </is>
      </c>
      <c r="AH431" t="inlineStr">
        <is>
          <t>CO</t>
        </is>
      </c>
      <c r="AI431" t="inlineStr">
        <is>
          <t>HI</t>
        </is>
      </c>
      <c r="AJ431" t="n">
        <v>5</v>
      </c>
      <c r="AK431" t="inlineStr">
        <is>
          <t>A</t>
        </is>
      </c>
      <c r="AL431" t="n">
        <v>3.6</v>
      </c>
      <c r="AM431" t="inlineStr">
        <is>
          <t>601+</t>
        </is>
      </c>
      <c r="AN431" t="n">
        <v>1.6</v>
      </c>
      <c r="AO431" t="inlineStr">
        <is>
          <t>601+</t>
        </is>
      </c>
      <c r="AP431" t="n">
        <v>17.6</v>
      </c>
      <c r="AQ431" t="inlineStr">
        <is>
          <t>701+</t>
        </is>
      </c>
      <c r="AR431" t="n">
        <v>1.4</v>
      </c>
      <c r="AS431" t="inlineStr">
        <is>
          <t>701+</t>
        </is>
      </c>
      <c r="AT431" t="n">
        <v>1.9</v>
      </c>
      <c r="AU431" t="inlineStr">
        <is>
          <t>701+</t>
        </is>
      </c>
      <c r="AV431" t="n">
        <v>3.8</v>
      </c>
      <c r="AW431" t="inlineStr">
        <is>
          <t>701+</t>
        </is>
      </c>
      <c r="AX431" t="n">
        <v>1.1</v>
      </c>
      <c r="AY431" t="inlineStr">
        <is>
          <t>701+</t>
        </is>
      </c>
      <c r="AZ431" t="n">
        <v>8.699999999999999</v>
      </c>
      <c r="BA431" t="inlineStr">
        <is>
          <t>701+</t>
        </is>
      </c>
      <c r="BB431" t="n">
        <v>1.5</v>
      </c>
      <c r="BC431" t="inlineStr">
        <is>
          <t>701+</t>
        </is>
      </c>
      <c r="BD431" t="inlineStr">
        <is>
          <t>-</t>
        </is>
      </c>
      <c r="BE431" t="inlineStr"/>
      <c r="BF431" t="inlineStr">
        <is>
          <t>Not Reported</t>
        </is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>
        <is>
          <t>QS</t>
        </is>
      </c>
      <c r="CC431" t="n">
        <v>1401</v>
      </c>
      <c r="CD431" t="n">
        <v>1401</v>
      </c>
      <c r="CE431" t="n">
        <v>601</v>
      </c>
      <c r="CF431" t="n">
        <v>601</v>
      </c>
      <c r="CG431" t="n">
        <v>701</v>
      </c>
      <c r="CH431" t="n">
        <v>701</v>
      </c>
      <c r="CI431" t="n">
        <v>701</v>
      </c>
      <c r="CJ431" t="n">
        <v>701</v>
      </c>
      <c r="CK431" t="n">
        <v>701</v>
      </c>
      <c r="CL431" t="n">
        <v>701</v>
      </c>
      <c r="CM431" t="n">
        <v>701</v>
      </c>
      <c r="CN431" t="n">
        <v>1401</v>
      </c>
      <c r="CO431" t="n">
        <v>1300.5</v>
      </c>
      <c r="CP431" t="n">
        <v>601</v>
      </c>
      <c r="CQ431" t="n">
        <v>601</v>
      </c>
      <c r="CR431" t="n">
        <v>701</v>
      </c>
      <c r="CS431" t="n">
        <v>701</v>
      </c>
      <c r="CT431" t="n">
        <v>701</v>
      </c>
      <c r="CU431" t="n">
        <v>701</v>
      </c>
      <c r="CV431" t="n">
        <v>701</v>
      </c>
      <c r="CW431" t="n">
        <v>701</v>
      </c>
      <c r="CX431" t="n">
        <v>701</v>
      </c>
      <c r="CY431" t="inlineStr"/>
      <c r="CZ431" t="inlineStr"/>
      <c r="DA431" t="inlineStr"/>
      <c r="DB431" t="n">
        <v>0</v>
      </c>
      <c r="DC431" t="n">
        <v>1.3</v>
      </c>
      <c r="DD431" t="inlineStr"/>
      <c r="DE431" t="inlineStr">
        <is>
          <t>QS (score, not ratio)</t>
        </is>
      </c>
      <c r="DF431" t="inlineStr"/>
      <c r="DG431" t="inlineStr">
        <is>
          <t>QS (score, not %)</t>
        </is>
      </c>
      <c r="DH431" t="n">
        <v>3.45</v>
      </c>
      <c r="DI431" t="inlineStr"/>
    </row>
    <row r="432">
      <c r="A432" t="inlineStr">
        <is>
          <t>iscte - instituto universitario de lisboa</t>
        </is>
      </c>
      <c r="B432" t="inlineStr">
        <is>
          <t>661-670</t>
        </is>
      </c>
      <c r="C432" t="inlineStr">
        <is>
          <t>751-760</t>
        </is>
      </c>
      <c r="D432" t="inlineStr">
        <is>
          <t>Portugal</t>
        </is>
      </c>
      <c r="E432" t="inlineStr">
        <is>
          <t>Europe</t>
        </is>
      </c>
      <c r="F432" t="inlineStr">
        <is>
          <t>L</t>
        </is>
      </c>
      <c r="G432" t="inlineStr">
        <is>
          <t>FO</t>
        </is>
      </c>
      <c r="H432" t="inlineStr">
        <is>
          <t>VH</t>
        </is>
      </c>
      <c r="I432" t="inlineStr">
        <is>
          <t>A</t>
        </is>
      </c>
      <c r="J432" t="n">
        <v>6.9</v>
      </c>
      <c r="K432" t="inlineStr">
        <is>
          <t>601+</t>
        </is>
      </c>
      <c r="L432" t="n">
        <v>5.9</v>
      </c>
      <c r="M432" t="inlineStr">
        <is>
          <t>601+</t>
        </is>
      </c>
      <c r="N432" t="n">
        <v>2</v>
      </c>
      <c r="O432" t="inlineStr">
        <is>
          <t>701+</t>
        </is>
      </c>
      <c r="P432" t="n">
        <v>47.8</v>
      </c>
      <c r="Q432" t="inlineStr">
        <is>
          <t>281</t>
        </is>
      </c>
      <c r="R432" t="n">
        <v>18.7</v>
      </c>
      <c r="S432" t="inlineStr">
        <is>
          <t>618</t>
        </is>
      </c>
      <c r="T432" t="n">
        <v>49.6</v>
      </c>
      <c r="U432" t="inlineStr">
        <is>
          <t>297</t>
        </is>
      </c>
      <c r="V432" t="n">
        <v>49.7</v>
      </c>
      <c r="W432" t="inlineStr">
        <is>
          <t>701+</t>
        </is>
      </c>
      <c r="X432" t="n">
        <v>27.2</v>
      </c>
      <c r="Y432" t="inlineStr">
        <is>
          <t>441</t>
        </is>
      </c>
      <c r="Z432" t="n">
        <v>1.5</v>
      </c>
      <c r="AA432" t="inlineStr">
        <is>
          <t>701+</t>
        </is>
      </c>
      <c r="AB432" t="inlineStr"/>
      <c r="AC432" t="inlineStr">
        <is>
          <t>751-760</t>
        </is>
      </c>
      <c r="AD432" t="inlineStr"/>
      <c r="AE432" t="inlineStr">
        <is>
          <t>PT</t>
        </is>
      </c>
      <c r="AF432" t="inlineStr">
        <is>
          <t>Portugal</t>
        </is>
      </c>
      <c r="AG432" t="inlineStr">
        <is>
          <t>L</t>
        </is>
      </c>
      <c r="AH432" t="inlineStr">
        <is>
          <t>FO</t>
        </is>
      </c>
      <c r="AI432" t="inlineStr">
        <is>
          <t>VH</t>
        </is>
      </c>
      <c r="AJ432" t="inlineStr"/>
      <c r="AK432" t="inlineStr">
        <is>
          <t>A</t>
        </is>
      </c>
      <c r="AL432" t="n">
        <v>7</v>
      </c>
      <c r="AM432" t="inlineStr">
        <is>
          <t>601+</t>
        </is>
      </c>
      <c r="AN432" t="n">
        <v>6.2</v>
      </c>
      <c r="AO432" t="inlineStr">
        <is>
          <t>601+</t>
        </is>
      </c>
      <c r="AP432" t="n">
        <v>1.4</v>
      </c>
      <c r="AQ432" t="inlineStr">
        <is>
          <t>701+</t>
        </is>
      </c>
      <c r="AR432" t="n">
        <v>59.2</v>
      </c>
      <c r="AS432" t="inlineStr">
        <is>
          <t>211</t>
        </is>
      </c>
      <c r="AT432" t="inlineStr"/>
      <c r="AU432" t="inlineStr"/>
      <c r="AV432" t="inlineStr"/>
      <c r="AW432" t="inlineStr"/>
      <c r="AX432" t="n">
        <v>8.1</v>
      </c>
      <c r="AY432" t="inlineStr">
        <is>
          <t>701+</t>
        </is>
      </c>
      <c r="AZ432" t="n">
        <v>10</v>
      </c>
      <c r="BA432" t="inlineStr">
        <is>
          <t>701+</t>
        </is>
      </c>
      <c r="BB432" t="inlineStr"/>
      <c r="BC432" t="inlineStr"/>
      <c r="BD432" t="inlineStr">
        <is>
          <t>-</t>
        </is>
      </c>
      <c r="BE432" t="inlineStr"/>
      <c r="BF432" t="inlineStr">
        <is>
          <t>Not Reported</t>
        </is>
      </c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>
        <is>
          <t>QS</t>
        </is>
      </c>
      <c r="CC432" t="n">
        <v>665.5</v>
      </c>
      <c r="CD432" t="n">
        <v>755.5</v>
      </c>
      <c r="CE432" t="n">
        <v>601</v>
      </c>
      <c r="CF432" t="n">
        <v>601</v>
      </c>
      <c r="CG432" t="n">
        <v>701</v>
      </c>
      <c r="CH432" t="n">
        <v>281</v>
      </c>
      <c r="CI432" t="n">
        <v>618</v>
      </c>
      <c r="CJ432" t="n">
        <v>297</v>
      </c>
      <c r="CK432" t="n">
        <v>701</v>
      </c>
      <c r="CL432" t="n">
        <v>441</v>
      </c>
      <c r="CM432" t="n">
        <v>701</v>
      </c>
      <c r="CN432" t="n">
        <v>755.5</v>
      </c>
      <c r="CO432" t="inlineStr"/>
      <c r="CP432" t="n">
        <v>601</v>
      </c>
      <c r="CQ432" t="n">
        <v>601</v>
      </c>
      <c r="CR432" t="n">
        <v>701</v>
      </c>
      <c r="CS432" t="n">
        <v>211</v>
      </c>
      <c r="CT432" t="inlineStr"/>
      <c r="CU432" t="inlineStr"/>
      <c r="CV432" t="n">
        <v>701</v>
      </c>
      <c r="CW432" t="n">
        <v>701</v>
      </c>
      <c r="CX432" t="inlineStr"/>
      <c r="CY432" t="inlineStr"/>
      <c r="CZ432" t="inlineStr"/>
      <c r="DA432" t="inlineStr"/>
      <c r="DB432" t="n">
        <v>52.53571428571428</v>
      </c>
      <c r="DC432" t="n">
        <v>47.8</v>
      </c>
      <c r="DD432" t="inlineStr"/>
      <c r="DE432" t="inlineStr">
        <is>
          <t>QS (score, not ratio)</t>
        </is>
      </c>
      <c r="DF432" t="inlineStr"/>
      <c r="DG432" t="inlineStr">
        <is>
          <t>QS (score, not %)</t>
        </is>
      </c>
      <c r="DH432" t="n">
        <v>6.95</v>
      </c>
      <c r="DI432" t="inlineStr"/>
    </row>
    <row r="433">
      <c r="A433" t="inlineStr">
        <is>
          <t>isfahan university of technology</t>
        </is>
      </c>
      <c r="B433" t="inlineStr">
        <is>
          <t>489</t>
        </is>
      </c>
      <c r="C433" t="inlineStr"/>
      <c r="D433" t="inlineStr">
        <is>
          <t>Iran, Islamic Republic of</t>
        </is>
      </c>
      <c r="E433" t="inlineStr">
        <is>
          <t>Asia</t>
        </is>
      </c>
      <c r="F433" t="inlineStr">
        <is>
          <t>M</t>
        </is>
      </c>
      <c r="G433" t="inlineStr">
        <is>
          <t>FO</t>
        </is>
      </c>
      <c r="H433" t="inlineStr">
        <is>
          <t>VH</t>
        </is>
      </c>
      <c r="I433" t="inlineStr">
        <is>
          <t>Not Reported</t>
        </is>
      </c>
      <c r="J433" t="n">
        <v>4.9</v>
      </c>
      <c r="K433" t="inlineStr">
        <is>
          <t>601+</t>
        </is>
      </c>
      <c r="L433" t="n">
        <v>15.7</v>
      </c>
      <c r="M433" t="inlineStr">
        <is>
          <t>541</t>
        </is>
      </c>
      <c r="N433" t="n">
        <v>5.1</v>
      </c>
      <c r="O433" t="inlineStr">
        <is>
          <t>701+</t>
        </is>
      </c>
      <c r="P433" t="n">
        <v>92.2</v>
      </c>
      <c r="Q433" t="inlineStr">
        <is>
          <t>68</t>
        </is>
      </c>
      <c r="R433" t="n">
        <v>2.3</v>
      </c>
      <c r="S433" t="inlineStr">
        <is>
          <t>701+</t>
        </is>
      </c>
      <c r="T433" t="n">
        <v>1.4</v>
      </c>
      <c r="U433" t="inlineStr">
        <is>
          <t>701+</t>
        </is>
      </c>
      <c r="V433" t="n">
        <v>43.5</v>
      </c>
      <c r="W433" t="inlineStr">
        <is>
          <t>701+</t>
        </is>
      </c>
      <c r="X433" t="n">
        <v>5.6</v>
      </c>
      <c r="Y433" t="inlineStr">
        <is>
          <t>701+</t>
        </is>
      </c>
      <c r="Z433" t="n">
        <v>1.1</v>
      </c>
      <c r="AA433" t="inlineStr">
        <is>
          <t>701+</t>
        </is>
      </c>
      <c r="AB433" t="n">
        <v>24.5</v>
      </c>
      <c r="AC433" t="inlineStr"/>
      <c r="AD433" t="inlineStr"/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/>
      <c r="AJ433" t="inlineStr"/>
      <c r="AK433" t="inlineStr">
        <is>
          <t>Not Reported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501-600</t>
        </is>
      </c>
      <c r="BF433" t="inlineStr">
        <is>
          <t>Iran</t>
        </is>
      </c>
      <c r="BG433" t="n">
        <v>18.1</v>
      </c>
      <c r="BH433" t="inlineStr">
        <is>
          <t>17.2</t>
        </is>
      </c>
      <c r="BI433" t="n">
        <v>23</v>
      </c>
      <c r="BJ433" t="n">
        <v>39.5</v>
      </c>
      <c r="BK433" t="inlineStr">
        <is>
          <t>99.5</t>
        </is>
      </c>
      <c r="BL433" t="inlineStr">
        <is>
          <t>-</t>
        </is>
      </c>
      <c r="BM433" t="inlineStr">
        <is>
          <t>10,964</t>
        </is>
      </c>
      <c r="BN433" t="n">
        <v>26.5</v>
      </c>
      <c r="BO433" t="inlineStr">
        <is>
          <t>1%</t>
        </is>
      </c>
      <c r="BP433" t="inlineStr">
        <is>
          <t>39 : 61</t>
        </is>
      </c>
      <c r="BQ433" t="n">
        <v>2016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>
        <is>
          <t>QS+Times</t>
        </is>
      </c>
      <c r="CC433" t="n">
        <v>489</v>
      </c>
      <c r="CD433" t="inlineStr"/>
      <c r="CE433" t="n">
        <v>601</v>
      </c>
      <c r="CF433" t="n">
        <v>541</v>
      </c>
      <c r="CG433" t="n">
        <v>701</v>
      </c>
      <c r="CH433" t="n">
        <v>68</v>
      </c>
      <c r="CI433" t="n">
        <v>701</v>
      </c>
      <c r="CJ433" t="n">
        <v>701</v>
      </c>
      <c r="CK433" t="n">
        <v>701</v>
      </c>
      <c r="CL433" t="n">
        <v>701</v>
      </c>
      <c r="CM433" t="n">
        <v>701</v>
      </c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n">
        <v>550.5</v>
      </c>
      <c r="CZ433" t="inlineStr"/>
      <c r="DA433" t="inlineStr"/>
      <c r="DB433" t="n">
        <v>43.29337281731849</v>
      </c>
      <c r="DC433" t="n">
        <v>50.62696499513412</v>
      </c>
      <c r="DD433" t="n">
        <v>26.5</v>
      </c>
      <c r="DE433" t="inlineStr">
        <is>
          <t>Times (raw ratio)</t>
        </is>
      </c>
      <c r="DF433" t="n">
        <v>1</v>
      </c>
      <c r="DG433" t="inlineStr">
        <is>
          <t>Times (raw %)</t>
        </is>
      </c>
      <c r="DH433" t="n">
        <v>4.9</v>
      </c>
      <c r="DI433" t="n">
        <v>20.91571279916754</v>
      </c>
    </row>
    <row r="434">
      <c r="A434" t="inlineStr">
        <is>
          <t>islamic university of madinah</t>
        </is>
      </c>
      <c r="B434" t="inlineStr">
        <is>
          <t>1001-1200</t>
        </is>
      </c>
      <c r="C434" t="inlineStr">
        <is>
          <t>951-1000</t>
        </is>
      </c>
      <c r="D434" t="inlineStr">
        <is>
          <t>Saudi Arabia</t>
        </is>
      </c>
      <c r="E434" t="inlineStr">
        <is>
          <t>Asia</t>
        </is>
      </c>
      <c r="F434" t="inlineStr">
        <is>
          <t>L</t>
        </is>
      </c>
      <c r="G434" t="inlineStr">
        <is>
          <t>FO</t>
        </is>
      </c>
      <c r="H434" t="inlineStr">
        <is>
          <t>HI</t>
        </is>
      </c>
      <c r="I434" t="inlineStr">
        <is>
          <t>A</t>
        </is>
      </c>
      <c r="J434" t="n">
        <v>5.5</v>
      </c>
      <c r="K434" t="inlineStr">
        <is>
          <t>601+</t>
        </is>
      </c>
      <c r="L434" t="n">
        <v>1.9</v>
      </c>
      <c r="M434" t="inlineStr">
        <is>
          <t>601+</t>
        </is>
      </c>
      <c r="N434" t="n">
        <v>6.6</v>
      </c>
      <c r="O434" t="inlineStr">
        <is>
          <t>701+</t>
        </is>
      </c>
      <c r="P434" t="n">
        <v>1.5</v>
      </c>
      <c r="Q434" t="inlineStr">
        <is>
          <t>701+</t>
        </is>
      </c>
      <c r="R434" t="n">
        <v>36.3</v>
      </c>
      <c r="S434" t="inlineStr">
        <is>
          <t>440</t>
        </is>
      </c>
      <c r="T434" t="n">
        <v>100</v>
      </c>
      <c r="U434" t="inlineStr">
        <is>
          <t>5</t>
        </is>
      </c>
      <c r="V434" t="n">
        <v>10.3</v>
      </c>
      <c r="W434" t="inlineStr">
        <is>
          <t>701+</t>
        </is>
      </c>
      <c r="X434" t="n">
        <v>2.1</v>
      </c>
      <c r="Y434" t="inlineStr">
        <is>
          <t>701+</t>
        </is>
      </c>
      <c r="Z434" t="n">
        <v>1</v>
      </c>
      <c r="AA434" t="inlineStr">
        <is>
          <t>701+</t>
        </is>
      </c>
      <c r="AB434" t="inlineStr"/>
      <c r="AC434" t="inlineStr">
        <is>
          <t>951-1000</t>
        </is>
      </c>
      <c r="AD434" t="inlineStr">
        <is>
          <t>801-1000</t>
        </is>
      </c>
      <c r="AE434" t="inlineStr">
        <is>
          <t>SA</t>
        </is>
      </c>
      <c r="AF434" t="inlineStr">
        <is>
          <t>Saudi Arabia</t>
        </is>
      </c>
      <c r="AG434" t="inlineStr">
        <is>
          <t>L</t>
        </is>
      </c>
      <c r="AH434" t="inlineStr">
        <is>
          <t>FO</t>
        </is>
      </c>
      <c r="AI434" t="inlineStr">
        <is>
          <t>MD</t>
        </is>
      </c>
      <c r="AJ434" t="n">
        <v>4</v>
      </c>
      <c r="AK434" t="inlineStr">
        <is>
          <t>A</t>
        </is>
      </c>
      <c r="AL434" t="n">
        <v>4.4</v>
      </c>
      <c r="AM434" t="inlineStr">
        <is>
          <t>601+</t>
        </is>
      </c>
      <c r="AN434" t="n">
        <v>1.9</v>
      </c>
      <c r="AO434" t="inlineStr">
        <is>
          <t>601+</t>
        </is>
      </c>
      <c r="AP434" t="n">
        <v>8.1</v>
      </c>
      <c r="AQ434" t="inlineStr">
        <is>
          <t>701+</t>
        </is>
      </c>
      <c r="AR434" t="n">
        <v>1.4</v>
      </c>
      <c r="AS434" t="inlineStr">
        <is>
          <t>701+</t>
        </is>
      </c>
      <c r="AT434" t="n">
        <v>55.4</v>
      </c>
      <c r="AU434" t="inlineStr">
        <is>
          <t>333</t>
        </is>
      </c>
      <c r="AV434" t="n">
        <v>100</v>
      </c>
      <c r="AW434" t="inlineStr">
        <is>
          <t>9</t>
        </is>
      </c>
      <c r="AX434" t="n">
        <v>1</v>
      </c>
      <c r="AY434" t="inlineStr">
        <is>
          <t>701+</t>
        </is>
      </c>
      <c r="AZ434" t="n">
        <v>5.2</v>
      </c>
      <c r="BA434" t="inlineStr">
        <is>
          <t>701+</t>
        </is>
      </c>
      <c r="BB434" t="inlineStr"/>
      <c r="BC434" t="inlineStr"/>
      <c r="BD434" t="inlineStr">
        <is>
          <t>-</t>
        </is>
      </c>
      <c r="BE434" t="inlineStr"/>
      <c r="BF434" t="inlineStr">
        <is>
          <t>Not Reported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>
        <is>
          <t>QS</t>
        </is>
      </c>
      <c r="CC434" t="n">
        <v>1100.5</v>
      </c>
      <c r="CD434" t="n">
        <v>975.5</v>
      </c>
      <c r="CE434" t="n">
        <v>601</v>
      </c>
      <c r="CF434" t="n">
        <v>601</v>
      </c>
      <c r="CG434" t="n">
        <v>701</v>
      </c>
      <c r="CH434" t="n">
        <v>701</v>
      </c>
      <c r="CI434" t="n">
        <v>440</v>
      </c>
      <c r="CJ434" t="n">
        <v>5</v>
      </c>
      <c r="CK434" t="n">
        <v>701</v>
      </c>
      <c r="CL434" t="n">
        <v>701</v>
      </c>
      <c r="CM434" t="n">
        <v>701</v>
      </c>
      <c r="CN434" t="n">
        <v>975.5</v>
      </c>
      <c r="CO434" t="n">
        <v>900.5</v>
      </c>
      <c r="CP434" t="n">
        <v>601</v>
      </c>
      <c r="CQ434" t="n">
        <v>601</v>
      </c>
      <c r="CR434" t="n">
        <v>701</v>
      </c>
      <c r="CS434" t="n">
        <v>701</v>
      </c>
      <c r="CT434" t="n">
        <v>333</v>
      </c>
      <c r="CU434" t="n">
        <v>9</v>
      </c>
      <c r="CV434" t="n">
        <v>701</v>
      </c>
      <c r="CW434" t="n">
        <v>701</v>
      </c>
      <c r="CX434" t="inlineStr"/>
      <c r="CY434" t="inlineStr"/>
      <c r="CZ434" t="inlineStr"/>
      <c r="DA434" t="inlineStr"/>
      <c r="DB434" t="n">
        <v>21.46428571428571</v>
      </c>
      <c r="DC434" t="n">
        <v>1.5</v>
      </c>
      <c r="DD434" t="inlineStr"/>
      <c r="DE434" t="inlineStr">
        <is>
          <t>QS (score, not ratio)</t>
        </is>
      </c>
      <c r="DF434" t="inlineStr"/>
      <c r="DG434" t="inlineStr">
        <is>
          <t>QS (score, not %)</t>
        </is>
      </c>
      <c r="DH434" t="n">
        <v>4.95</v>
      </c>
      <c r="DI434" t="inlineStr"/>
    </row>
    <row r="435">
      <c r="A435" t="inlineStr">
        <is>
          <t>istanbul aydin university</t>
        </is>
      </c>
      <c r="B435" t="inlineStr">
        <is>
          <t>1201-1400</t>
        </is>
      </c>
      <c r="C435" t="inlineStr">
        <is>
          <t>1201-1400</t>
        </is>
      </c>
      <c r="D435" t="inlineStr">
        <is>
          <t>Turkey</t>
        </is>
      </c>
      <c r="E435" t="inlineStr">
        <is>
          <t>Asia</t>
        </is>
      </c>
      <c r="F435" t="inlineStr">
        <is>
          <t>L</t>
        </is>
      </c>
      <c r="G435" t="inlineStr">
        <is>
          <t>CO</t>
        </is>
      </c>
      <c r="H435" t="inlineStr">
        <is>
          <t>MD</t>
        </is>
      </c>
      <c r="I435" t="inlineStr">
        <is>
          <t>B</t>
        </is>
      </c>
      <c r="J435" t="n">
        <v>4.9</v>
      </c>
      <c r="K435" t="inlineStr">
        <is>
          <t>601+</t>
        </is>
      </c>
      <c r="L435" t="n">
        <v>3</v>
      </c>
      <c r="M435" t="inlineStr">
        <is>
          <t>601+</t>
        </is>
      </c>
      <c r="N435" t="n">
        <v>12.3</v>
      </c>
      <c r="O435" t="inlineStr">
        <is>
          <t>701+</t>
        </is>
      </c>
      <c r="P435" t="n">
        <v>1.4</v>
      </c>
      <c r="Q435" t="inlineStr">
        <is>
          <t>701+</t>
        </is>
      </c>
      <c r="R435" t="n">
        <v>6.7</v>
      </c>
      <c r="S435" t="inlineStr">
        <is>
          <t>701+</t>
        </is>
      </c>
      <c r="T435" t="n">
        <v>52.1</v>
      </c>
      <c r="U435" t="inlineStr">
        <is>
          <t>282</t>
        </is>
      </c>
      <c r="V435" t="n">
        <v>7.3</v>
      </c>
      <c r="W435" t="inlineStr">
        <is>
          <t>701+</t>
        </is>
      </c>
      <c r="X435" t="n">
        <v>2.1</v>
      </c>
      <c r="Y435" t="inlineStr">
        <is>
          <t>701+</t>
        </is>
      </c>
      <c r="Z435" t="n">
        <v>1.1</v>
      </c>
      <c r="AA435" t="inlineStr">
        <is>
          <t>701+</t>
        </is>
      </c>
      <c r="AB435" t="inlineStr"/>
      <c r="AC435" t="inlineStr">
        <is>
          <t>1201-1400</t>
        </is>
      </c>
      <c r="AD435" t="inlineStr">
        <is>
          <t>1001-1200</t>
        </is>
      </c>
      <c r="AE435" t="inlineStr">
        <is>
          <t>TR</t>
        </is>
      </c>
      <c r="AF435" t="inlineStr">
        <is>
          <t>Turkey</t>
        </is>
      </c>
      <c r="AG435" t="inlineStr">
        <is>
          <t>L</t>
        </is>
      </c>
      <c r="AH435" t="inlineStr">
        <is>
          <t>CO</t>
        </is>
      </c>
      <c r="AI435" t="inlineStr">
        <is>
          <t>MD</t>
        </is>
      </c>
      <c r="AJ435" t="n">
        <v>2</v>
      </c>
      <c r="AK435" t="inlineStr">
        <is>
          <t>B</t>
        </is>
      </c>
      <c r="AL435" t="n">
        <v>3.7</v>
      </c>
      <c r="AM435" t="inlineStr">
        <is>
          <t>601+</t>
        </is>
      </c>
      <c r="AN435" t="n">
        <v>2.8</v>
      </c>
      <c r="AO435" t="inlineStr">
        <is>
          <t>601+</t>
        </is>
      </c>
      <c r="AP435" t="n">
        <v>12.1</v>
      </c>
      <c r="AQ435" t="inlineStr">
        <is>
          <t>701+</t>
        </is>
      </c>
      <c r="AR435" t="n">
        <v>1.4</v>
      </c>
      <c r="AS435" t="inlineStr">
        <is>
          <t>701+</t>
        </is>
      </c>
      <c r="AT435" t="n">
        <v>9.5</v>
      </c>
      <c r="AU435" t="inlineStr">
        <is>
          <t>701+</t>
        </is>
      </c>
      <c r="AV435" t="n">
        <v>50.5</v>
      </c>
      <c r="AW435" t="inlineStr">
        <is>
          <t>289</t>
        </is>
      </c>
      <c r="AX435" t="n">
        <v>1</v>
      </c>
      <c r="AY435" t="inlineStr">
        <is>
          <t>701+</t>
        </is>
      </c>
      <c r="AZ435" t="n">
        <v>8.4</v>
      </c>
      <c r="BA435" t="inlineStr">
        <is>
          <t>701+</t>
        </is>
      </c>
      <c r="BB435" t="n">
        <v>2.4</v>
      </c>
      <c r="BC435" t="inlineStr">
        <is>
          <t>701+</t>
        </is>
      </c>
      <c r="BD435" t="inlineStr">
        <is>
          <t>-</t>
        </is>
      </c>
      <c r="BE435" t="inlineStr"/>
      <c r="BF435" t="inlineStr">
        <is>
          <t>Not Reported</t>
        </is>
      </c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>
        <is>
          <t>QS</t>
        </is>
      </c>
      <c r="CC435" t="n">
        <v>1300.5</v>
      </c>
      <c r="CD435" t="n">
        <v>1300.5</v>
      </c>
      <c r="CE435" t="n">
        <v>601</v>
      </c>
      <c r="CF435" t="n">
        <v>601</v>
      </c>
      <c r="CG435" t="n">
        <v>701</v>
      </c>
      <c r="CH435" t="n">
        <v>701</v>
      </c>
      <c r="CI435" t="n">
        <v>701</v>
      </c>
      <c r="CJ435" t="n">
        <v>282</v>
      </c>
      <c r="CK435" t="n">
        <v>701</v>
      </c>
      <c r="CL435" t="n">
        <v>701</v>
      </c>
      <c r="CM435" t="n">
        <v>701</v>
      </c>
      <c r="CN435" t="n">
        <v>1300.5</v>
      </c>
      <c r="CO435" t="n">
        <v>1100.5</v>
      </c>
      <c r="CP435" t="n">
        <v>601</v>
      </c>
      <c r="CQ435" t="n">
        <v>601</v>
      </c>
      <c r="CR435" t="n">
        <v>701</v>
      </c>
      <c r="CS435" t="n">
        <v>701</v>
      </c>
      <c r="CT435" t="n">
        <v>701</v>
      </c>
      <c r="CU435" t="n">
        <v>289</v>
      </c>
      <c r="CV435" t="n">
        <v>701</v>
      </c>
      <c r="CW435" t="n">
        <v>701</v>
      </c>
      <c r="CX435" t="n">
        <v>701</v>
      </c>
      <c r="CY435" t="inlineStr"/>
      <c r="CZ435" t="inlineStr"/>
      <c r="DA435" t="inlineStr"/>
      <c r="DB435" t="n">
        <v>7.178571428571416</v>
      </c>
      <c r="DC435" t="n">
        <v>1.4</v>
      </c>
      <c r="DD435" t="inlineStr"/>
      <c r="DE435" t="inlineStr">
        <is>
          <t>QS (score, not ratio)</t>
        </is>
      </c>
      <c r="DF435" t="inlineStr"/>
      <c r="DG435" t="inlineStr">
        <is>
          <t>QS (score, not %)</t>
        </is>
      </c>
      <c r="DH435" t="n">
        <v>4.300000000000001</v>
      </c>
      <c r="DI435" t="inlineStr"/>
    </row>
    <row r="436">
      <c r="A436" t="inlineStr">
        <is>
          <t>istanbul bilgi üniversitesi</t>
        </is>
      </c>
      <c r="B436" t="inlineStr">
        <is>
          <t>1201-1400</t>
        </is>
      </c>
      <c r="C436" t="inlineStr">
        <is>
          <t>1201-1400</t>
        </is>
      </c>
      <c r="D436" t="inlineStr">
        <is>
          <t>Turkey</t>
        </is>
      </c>
      <c r="E436" t="inlineStr">
        <is>
          <t>Asia</t>
        </is>
      </c>
      <c r="F436" t="inlineStr">
        <is>
          <t>M</t>
        </is>
      </c>
      <c r="G436" t="inlineStr">
        <is>
          <t>FO</t>
        </is>
      </c>
      <c r="H436" t="inlineStr">
        <is>
          <t>HI</t>
        </is>
      </c>
      <c r="I436" t="inlineStr">
        <is>
          <t>B</t>
        </is>
      </c>
      <c r="J436" t="n">
        <v>4.9</v>
      </c>
      <c r="K436" t="inlineStr">
        <is>
          <t>601+</t>
        </is>
      </c>
      <c r="L436" t="n">
        <v>4.3</v>
      </c>
      <c r="M436" t="inlineStr">
        <is>
          <t>601+</t>
        </is>
      </c>
      <c r="N436" t="n">
        <v>13.3</v>
      </c>
      <c r="O436" t="inlineStr">
        <is>
          <t>701+</t>
        </is>
      </c>
      <c r="P436" t="n">
        <v>1.7</v>
      </c>
      <c r="Q436" t="inlineStr">
        <is>
          <t>701+</t>
        </is>
      </c>
      <c r="R436" t="n">
        <v>3.5</v>
      </c>
      <c r="S436" t="inlineStr">
        <is>
          <t>701+</t>
        </is>
      </c>
      <c r="T436" t="n">
        <v>20.2</v>
      </c>
      <c r="U436" t="inlineStr">
        <is>
          <t>536</t>
        </is>
      </c>
      <c r="V436" t="n">
        <v>6.5</v>
      </c>
      <c r="W436" t="inlineStr">
        <is>
          <t>701+</t>
        </is>
      </c>
      <c r="X436" t="n">
        <v>13.3</v>
      </c>
      <c r="Y436" t="inlineStr">
        <is>
          <t>701+</t>
        </is>
      </c>
      <c r="Z436" t="n">
        <v>2.2</v>
      </c>
      <c r="AA436" t="inlineStr">
        <is>
          <t>701+</t>
        </is>
      </c>
      <c r="AB436" t="inlineStr"/>
      <c r="AC436" t="inlineStr"/>
      <c r="AD436" t="inlineStr"/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/>
      <c r="AJ436" t="inlineStr"/>
      <c r="AK436" t="inlineStr">
        <is>
          <t>Not Reported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>
        <is>
          <t>Not Reported</t>
        </is>
      </c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>
        <is>
          <t>QS</t>
        </is>
      </c>
      <c r="CC436" t="n">
        <v>1300.5</v>
      </c>
      <c r="CD436" t="n">
        <v>1300.5</v>
      </c>
      <c r="CE436" t="n">
        <v>601</v>
      </c>
      <c r="CF436" t="n">
        <v>601</v>
      </c>
      <c r="CG436" t="n">
        <v>701</v>
      </c>
      <c r="CH436" t="n">
        <v>701</v>
      </c>
      <c r="CI436" t="n">
        <v>701</v>
      </c>
      <c r="CJ436" t="n">
        <v>536</v>
      </c>
      <c r="CK436" t="n">
        <v>701</v>
      </c>
      <c r="CL436" t="n">
        <v>701</v>
      </c>
      <c r="CM436" t="n">
        <v>701</v>
      </c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n">
        <v>7.178571428571416</v>
      </c>
      <c r="DC436" t="n">
        <v>1.7</v>
      </c>
      <c r="DD436" t="inlineStr"/>
      <c r="DE436" t="inlineStr">
        <is>
          <t>QS (score, not ratio)</t>
        </is>
      </c>
      <c r="DF436" t="inlineStr"/>
      <c r="DG436" t="inlineStr">
        <is>
          <t>QS (score, not %)</t>
        </is>
      </c>
      <c r="DH436" t="n">
        <v>4.9</v>
      </c>
      <c r="DI436" t="inlineStr"/>
    </row>
    <row r="437">
      <c r="A437" t="inlineStr">
        <is>
          <t>istanbul technical university</t>
        </is>
      </c>
      <c r="B437" t="inlineStr">
        <is>
          <t>326</t>
        </is>
      </c>
      <c r="C437" t="inlineStr">
        <is>
          <t>404</t>
        </is>
      </c>
      <c r="D437" t="inlineStr">
        <is>
          <t>Turkey</t>
        </is>
      </c>
      <c r="E437" t="inlineStr">
        <is>
          <t>Asia</t>
        </is>
      </c>
      <c r="F437" t="inlineStr">
        <is>
          <t>L</t>
        </is>
      </c>
      <c r="G437" t="inlineStr">
        <is>
          <t>FO</t>
        </is>
      </c>
      <c r="H437" t="inlineStr">
        <is>
          <t>VH</t>
        </is>
      </c>
      <c r="I437" t="inlineStr">
        <is>
          <t>A</t>
        </is>
      </c>
      <c r="J437" t="n">
        <v>27</v>
      </c>
      <c r="K437" t="inlineStr">
        <is>
          <t>327</t>
        </is>
      </c>
      <c r="L437" t="n">
        <v>67.2</v>
      </c>
      <c r="M437" t="inlineStr">
        <is>
          <t>112</t>
        </is>
      </c>
      <c r="N437" t="n">
        <v>9.699999999999999</v>
      </c>
      <c r="O437" t="inlineStr">
        <is>
          <t>701+</t>
        </is>
      </c>
      <c r="P437" t="n">
        <v>17</v>
      </c>
      <c r="Q437" t="inlineStr">
        <is>
          <t>602</t>
        </is>
      </c>
      <c r="R437" t="n">
        <v>8.300000000000001</v>
      </c>
      <c r="S437" t="inlineStr">
        <is>
          <t>701+</t>
        </is>
      </c>
      <c r="T437" t="n">
        <v>19.8</v>
      </c>
      <c r="U437" t="inlineStr">
        <is>
          <t>546</t>
        </is>
      </c>
      <c r="V437" t="n">
        <v>76.09999999999999</v>
      </c>
      <c r="W437" t="inlineStr">
        <is>
          <t>388</t>
        </is>
      </c>
      <c r="X437" t="n">
        <v>69.09999999999999</v>
      </c>
      <c r="Y437" t="inlineStr">
        <is>
          <t>165</t>
        </is>
      </c>
      <c r="Z437" t="n">
        <v>70.3</v>
      </c>
      <c r="AA437" t="inlineStr">
        <is>
          <t>221</t>
        </is>
      </c>
      <c r="AB437" t="n">
        <v>34</v>
      </c>
      <c r="AC437">
        <f>404</f>
        <v/>
      </c>
      <c r="AD437" t="inlineStr">
        <is>
          <t>601-650</t>
        </is>
      </c>
      <c r="AE437" t="inlineStr">
        <is>
          <t>TR</t>
        </is>
      </c>
      <c r="AF437" t="inlineStr">
        <is>
          <t>Turkey</t>
        </is>
      </c>
      <c r="AG437" t="inlineStr">
        <is>
          <t>L</t>
        </is>
      </c>
      <c r="AH437" t="inlineStr">
        <is>
          <t>FO</t>
        </is>
      </c>
      <c r="AI437" t="inlineStr">
        <is>
          <t>VH</t>
        </is>
      </c>
      <c r="AJ437" t="n">
        <v>5</v>
      </c>
      <c r="AK437" t="inlineStr">
        <is>
          <t>A</t>
        </is>
      </c>
      <c r="AL437" t="n">
        <v>24.2</v>
      </c>
      <c r="AM437" t="inlineStr">
        <is>
          <t>357</t>
        </is>
      </c>
      <c r="AN437" t="n">
        <v>60.4</v>
      </c>
      <c r="AO437" t="inlineStr">
        <is>
          <t>131</t>
        </is>
      </c>
      <c r="AP437" t="n">
        <v>12.1</v>
      </c>
      <c r="AQ437" t="inlineStr">
        <is>
          <t>701+</t>
        </is>
      </c>
      <c r="AR437" t="n">
        <v>13.3</v>
      </c>
      <c r="AS437" t="inlineStr">
        <is>
          <t>674</t>
        </is>
      </c>
      <c r="AT437" t="n">
        <v>7.3</v>
      </c>
      <c r="AU437" t="inlineStr">
        <is>
          <t>701+</t>
        </is>
      </c>
      <c r="AV437" t="n">
        <v>18.3</v>
      </c>
      <c r="AW437" t="inlineStr">
        <is>
          <t>569</t>
        </is>
      </c>
      <c r="AX437" t="n">
        <v>37.2</v>
      </c>
      <c r="AY437" t="inlineStr">
        <is>
          <t>398</t>
        </is>
      </c>
      <c r="AZ437" t="n">
        <v>23</v>
      </c>
      <c r="BA437" t="inlineStr">
        <is>
          <t>365</t>
        </is>
      </c>
      <c r="BB437" t="n">
        <v>63.1</v>
      </c>
      <c r="BC437" t="inlineStr">
        <is>
          <t>232=</t>
        </is>
      </c>
      <c r="BD437" t="inlineStr">
        <is>
          <t>27.6</t>
        </is>
      </c>
      <c r="BE437" t="inlineStr">
        <is>
          <t>501-600</t>
        </is>
      </c>
      <c r="BF437" t="inlineStr">
        <is>
          <t>Turkey</t>
        </is>
      </c>
      <c r="BG437" t="n">
        <v>19.2</v>
      </c>
      <c r="BH437" t="inlineStr">
        <is>
          <t>22.9</t>
        </is>
      </c>
      <c r="BI437" t="n">
        <v>25.8</v>
      </c>
      <c r="BJ437" t="n">
        <v>26.5</v>
      </c>
      <c r="BK437" t="inlineStr">
        <is>
          <t>72.1</t>
        </is>
      </c>
      <c r="BL437" t="inlineStr">
        <is>
          <t>-</t>
        </is>
      </c>
      <c r="BM437" t="inlineStr">
        <is>
          <t>34,550</t>
        </is>
      </c>
      <c r="BN437" t="n">
        <v>16</v>
      </c>
      <c r="BO437" t="inlineStr">
        <is>
          <t>5%</t>
        </is>
      </c>
      <c r="BP437" t="inlineStr">
        <is>
          <t>34 : 66</t>
        </is>
      </c>
      <c r="BQ437" t="n">
        <v>2016</v>
      </c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>
        <is>
          <t>QS+Times</t>
        </is>
      </c>
      <c r="CC437" t="n">
        <v>326</v>
      </c>
      <c r="CD437" t="n">
        <v>404</v>
      </c>
      <c r="CE437" t="n">
        <v>327</v>
      </c>
      <c r="CF437" t="n">
        <v>112</v>
      </c>
      <c r="CG437" t="n">
        <v>701</v>
      </c>
      <c r="CH437" t="n">
        <v>602</v>
      </c>
      <c r="CI437" t="n">
        <v>701</v>
      </c>
      <c r="CJ437" t="n">
        <v>546</v>
      </c>
      <c r="CK437" t="n">
        <v>388</v>
      </c>
      <c r="CL437" t="n">
        <v>165</v>
      </c>
      <c r="CM437" t="n">
        <v>221</v>
      </c>
      <c r="CN437" t="n">
        <v>404</v>
      </c>
      <c r="CO437" t="n">
        <v>625.5</v>
      </c>
      <c r="CP437" t="n">
        <v>357</v>
      </c>
      <c r="CQ437" t="n">
        <v>131</v>
      </c>
      <c r="CR437" t="n">
        <v>701</v>
      </c>
      <c r="CS437" t="n">
        <v>674</v>
      </c>
      <c r="CT437" t="n">
        <v>701</v>
      </c>
      <c r="CU437" t="n">
        <v>569</v>
      </c>
      <c r="CV437" t="n">
        <v>398</v>
      </c>
      <c r="CW437" t="n">
        <v>365</v>
      </c>
      <c r="CX437" t="n">
        <v>232</v>
      </c>
      <c r="CY437" t="n">
        <v>550.5</v>
      </c>
      <c r="CZ437" t="inlineStr"/>
      <c r="DA437" t="inlineStr"/>
      <c r="DB437" t="n">
        <v>49.11480138874706</v>
      </c>
      <c r="DC437" t="n">
        <v>22.14554396075838</v>
      </c>
      <c r="DD437" t="n">
        <v>16</v>
      </c>
      <c r="DE437" t="inlineStr">
        <is>
          <t>Times (raw ratio)</t>
        </is>
      </c>
      <c r="DF437" t="n">
        <v>5</v>
      </c>
      <c r="DG437" t="inlineStr">
        <is>
          <t>Times (raw %)</t>
        </is>
      </c>
      <c r="DH437" t="n">
        <v>25.6</v>
      </c>
      <c r="DI437" t="n">
        <v>23.82934443288242</v>
      </c>
    </row>
    <row r="438">
      <c r="A438" t="inlineStr">
        <is>
          <t>istanbul university</t>
        </is>
      </c>
      <c r="B438" t="inlineStr">
        <is>
          <t>621-630</t>
        </is>
      </c>
      <c r="C438" t="inlineStr">
        <is>
          <t>711-720</t>
        </is>
      </c>
      <c r="D438" t="inlineStr">
        <is>
          <t>Turkey</t>
        </is>
      </c>
      <c r="E438" t="inlineStr">
        <is>
          <t>Asia</t>
        </is>
      </c>
      <c r="F438" t="inlineStr">
        <is>
          <t>XL</t>
        </is>
      </c>
      <c r="G438" t="inlineStr">
        <is>
          <t>FC</t>
        </is>
      </c>
      <c r="H438" t="inlineStr">
        <is>
          <t>HI</t>
        </is>
      </c>
      <c r="I438" t="inlineStr">
        <is>
          <t>A</t>
        </is>
      </c>
      <c r="J438" t="n">
        <v>28.1</v>
      </c>
      <c r="K438" t="inlineStr">
        <is>
          <t>314</t>
        </is>
      </c>
      <c r="L438" t="n">
        <v>25.3</v>
      </c>
      <c r="M438" t="inlineStr">
        <is>
          <t>377</t>
        </is>
      </c>
      <c r="N438" t="n">
        <v>2.8</v>
      </c>
      <c r="O438" t="inlineStr">
        <is>
          <t>701+</t>
        </is>
      </c>
      <c r="P438" t="n">
        <v>3.5</v>
      </c>
      <c r="Q438" t="inlineStr">
        <is>
          <t>701+</t>
        </is>
      </c>
      <c r="R438" t="n">
        <v>5.3</v>
      </c>
      <c r="S438" t="inlineStr">
        <is>
          <t>701+</t>
        </is>
      </c>
      <c r="T438" t="n">
        <v>9.9</v>
      </c>
      <c r="U438" t="inlineStr">
        <is>
          <t>701+</t>
        </is>
      </c>
      <c r="V438" t="n">
        <v>68.8</v>
      </c>
      <c r="W438" t="inlineStr">
        <is>
          <t>500</t>
        </is>
      </c>
      <c r="X438" t="n">
        <v>72.8</v>
      </c>
      <c r="Y438" t="inlineStr">
        <is>
          <t>146</t>
        </is>
      </c>
      <c r="Z438" t="n">
        <v>1.7</v>
      </c>
      <c r="AA438" t="inlineStr">
        <is>
          <t>701+</t>
        </is>
      </c>
      <c r="AB438" t="inlineStr"/>
      <c r="AC438" t="inlineStr">
        <is>
          <t>711-720</t>
        </is>
      </c>
      <c r="AD438" t="inlineStr">
        <is>
          <t>801-1000</t>
        </is>
      </c>
      <c r="AE438" t="inlineStr">
        <is>
          <t>TR</t>
        </is>
      </c>
      <c r="AF438" t="inlineStr">
        <is>
          <t>Turkey</t>
        </is>
      </c>
      <c r="AG438" t="inlineStr">
        <is>
          <t>XL</t>
        </is>
      </c>
      <c r="AH438" t="inlineStr">
        <is>
          <t>FC</t>
        </is>
      </c>
      <c r="AI438" t="inlineStr">
        <is>
          <t>HI</t>
        </is>
      </c>
      <c r="AJ438" t="n">
        <v>5</v>
      </c>
      <c r="AK438" t="inlineStr">
        <is>
          <t>A</t>
        </is>
      </c>
      <c r="AL438" t="n">
        <v>26.4</v>
      </c>
      <c r="AM438" t="inlineStr">
        <is>
          <t>333</t>
        </is>
      </c>
      <c r="AN438" t="n">
        <v>19.1</v>
      </c>
      <c r="AO438" t="inlineStr">
        <is>
          <t>469</t>
        </is>
      </c>
      <c r="AP438" t="n">
        <v>3</v>
      </c>
      <c r="AQ438" t="inlineStr">
        <is>
          <t>701+</t>
        </is>
      </c>
      <c r="AR438" t="n">
        <v>4.2</v>
      </c>
      <c r="AS438" t="inlineStr">
        <is>
          <t>701+</t>
        </is>
      </c>
      <c r="AT438" t="n">
        <v>6.4</v>
      </c>
      <c r="AU438" t="inlineStr">
        <is>
          <t>701+</t>
        </is>
      </c>
      <c r="AV438" t="n">
        <v>15.7</v>
      </c>
      <c r="AW438" t="inlineStr">
        <is>
          <t>606</t>
        </is>
      </c>
      <c r="AX438" t="n">
        <v>36.1</v>
      </c>
      <c r="AY438" t="inlineStr">
        <is>
          <t>411</t>
        </is>
      </c>
      <c r="AZ438" t="n">
        <v>34.7</v>
      </c>
      <c r="BA438" t="inlineStr">
        <is>
          <t>220</t>
        </is>
      </c>
      <c r="BB438" t="n">
        <v>3.4</v>
      </c>
      <c r="BC438" t="inlineStr">
        <is>
          <t>701+</t>
        </is>
      </c>
      <c r="BD438" t="inlineStr">
        <is>
          <t>-</t>
        </is>
      </c>
      <c r="BE438" t="inlineStr">
        <is>
          <t>601-800</t>
        </is>
      </c>
      <c r="BF438" t="inlineStr">
        <is>
          <t>Turkey</t>
        </is>
      </c>
      <c r="BG438" t="n">
        <v>26</v>
      </c>
      <c r="BH438" t="inlineStr">
        <is>
          <t>20.0</t>
        </is>
      </c>
      <c r="BI438" t="n">
        <v>23.3</v>
      </c>
      <c r="BJ438" t="n">
        <v>10</v>
      </c>
      <c r="BK438" t="inlineStr">
        <is>
          <t>100.0</t>
        </is>
      </c>
      <c r="BL438" t="inlineStr">
        <is>
          <t>-</t>
        </is>
      </c>
      <c r="BM438" t="inlineStr">
        <is>
          <t>82,096</t>
        </is>
      </c>
      <c r="BN438" t="n">
        <v>41.1</v>
      </c>
      <c r="BO438" t="inlineStr">
        <is>
          <t>6%</t>
        </is>
      </c>
      <c r="BP438" t="inlineStr">
        <is>
          <t>44 : 56</t>
        </is>
      </c>
      <c r="BQ438" t="n">
        <v>2016</v>
      </c>
      <c r="BR438" t="inlineStr">
        <is>
          <t>401-500</t>
        </is>
      </c>
      <c r="BS438" t="inlineStr">
        <is>
          <t>1</t>
        </is>
      </c>
      <c r="BT438" t="inlineStr"/>
      <c r="BU438" t="n">
        <v>13.6</v>
      </c>
      <c r="BV438" t="n">
        <v>0</v>
      </c>
      <c r="BW438" t="n">
        <v>0</v>
      </c>
      <c r="BX438" t="n">
        <v>3.4</v>
      </c>
      <c r="BY438" t="n">
        <v>34.1</v>
      </c>
      <c r="BZ438" t="n">
        <v>17.2</v>
      </c>
      <c r="CA438" t="n">
        <v>2015</v>
      </c>
      <c r="CB438" t="inlineStr">
        <is>
          <t>QS+Times+Shanghai</t>
        </is>
      </c>
      <c r="CC438" t="n">
        <v>625.5</v>
      </c>
      <c r="CD438" t="n">
        <v>715.5</v>
      </c>
      <c r="CE438" t="n">
        <v>314</v>
      </c>
      <c r="CF438" t="n">
        <v>377</v>
      </c>
      <c r="CG438" t="n">
        <v>701</v>
      </c>
      <c r="CH438" t="n">
        <v>701</v>
      </c>
      <c r="CI438" t="n">
        <v>701</v>
      </c>
      <c r="CJ438" t="n">
        <v>701</v>
      </c>
      <c r="CK438" t="n">
        <v>500</v>
      </c>
      <c r="CL438" t="n">
        <v>146</v>
      </c>
      <c r="CM438" t="n">
        <v>701</v>
      </c>
      <c r="CN438" t="n">
        <v>715.5</v>
      </c>
      <c r="CO438" t="n">
        <v>900.5</v>
      </c>
      <c r="CP438" t="n">
        <v>333</v>
      </c>
      <c r="CQ438" t="n">
        <v>469</v>
      </c>
      <c r="CR438" t="n">
        <v>701</v>
      </c>
      <c r="CS438" t="n">
        <v>701</v>
      </c>
      <c r="CT438" t="n">
        <v>701</v>
      </c>
      <c r="CU438" t="n">
        <v>606</v>
      </c>
      <c r="CV438" t="n">
        <v>411</v>
      </c>
      <c r="CW438" t="n">
        <v>220</v>
      </c>
      <c r="CX438" t="n">
        <v>701</v>
      </c>
      <c r="CY438" t="n">
        <v>700.5</v>
      </c>
      <c r="CZ438" t="n">
        <v>450.5</v>
      </c>
      <c r="DA438" t="n">
        <v>1</v>
      </c>
      <c r="DB438" t="n">
        <v>18.90336365061941</v>
      </c>
      <c r="DC438" t="n">
        <v>12.50904681401577</v>
      </c>
      <c r="DD438" t="n">
        <v>41.1</v>
      </c>
      <c r="DE438" t="inlineStr">
        <is>
          <t>Times (raw ratio)</t>
        </is>
      </c>
      <c r="DF438" t="n">
        <v>6</v>
      </c>
      <c r="DG438" t="inlineStr">
        <is>
          <t>Times (raw %)</t>
        </is>
      </c>
      <c r="DH438" t="n">
        <v>27.25</v>
      </c>
      <c r="DI438" t="n">
        <v>12.74767029579715</v>
      </c>
    </row>
    <row r="439">
      <c r="A439" t="inlineStr">
        <is>
          <t>iteso, universidad jesuita de guadalajara</t>
        </is>
      </c>
      <c r="B439" t="inlineStr">
        <is>
          <t>1001-1200</t>
        </is>
      </c>
      <c r="C439" t="inlineStr">
        <is>
          <t>1001-1200</t>
        </is>
      </c>
      <c r="D439" t="inlineStr">
        <is>
          <t>Mexico</t>
        </is>
      </c>
      <c r="E439" t="inlineStr">
        <is>
          <t>Americas</t>
        </is>
      </c>
      <c r="F439" t="inlineStr">
        <is>
          <t>M</t>
        </is>
      </c>
      <c r="G439" t="inlineStr">
        <is>
          <t>FO</t>
        </is>
      </c>
      <c r="H439" t="inlineStr">
        <is>
          <t>MD</t>
        </is>
      </c>
      <c r="I439" t="inlineStr">
        <is>
          <t>B</t>
        </is>
      </c>
      <c r="J439" t="n">
        <v>6.3</v>
      </c>
      <c r="K439" t="inlineStr">
        <is>
          <t>601+</t>
        </is>
      </c>
      <c r="L439" t="n">
        <v>4.4</v>
      </c>
      <c r="M439" t="inlineStr">
        <is>
          <t>601+</t>
        </is>
      </c>
      <c r="N439" t="n">
        <v>72.8</v>
      </c>
      <c r="O439" t="inlineStr">
        <is>
          <t>181</t>
        </is>
      </c>
      <c r="P439" t="n">
        <v>1</v>
      </c>
      <c r="Q439" t="inlineStr">
        <is>
          <t>701+</t>
        </is>
      </c>
      <c r="R439" t="n">
        <v>2.4</v>
      </c>
      <c r="S439" t="inlineStr">
        <is>
          <t>701+</t>
        </is>
      </c>
      <c r="T439" t="n">
        <v>1.5</v>
      </c>
      <c r="U439" t="inlineStr">
        <is>
          <t>701+</t>
        </is>
      </c>
      <c r="V439" t="n">
        <v>3.5</v>
      </c>
      <c r="W439" t="inlineStr">
        <is>
          <t>701+</t>
        </is>
      </c>
      <c r="X439" t="n">
        <v>1.9</v>
      </c>
      <c r="Y439" t="inlineStr">
        <is>
          <t>701+</t>
        </is>
      </c>
      <c r="Z439" t="n">
        <v>1</v>
      </c>
      <c r="AA439" t="inlineStr">
        <is>
          <t>701+</t>
        </is>
      </c>
      <c r="AB439" t="inlineStr"/>
      <c r="AC439" t="inlineStr">
        <is>
          <t>1001-1200</t>
        </is>
      </c>
      <c r="AD439" t="inlineStr">
        <is>
          <t>801-1000</t>
        </is>
      </c>
      <c r="AE439" t="inlineStr">
        <is>
          <t>MX</t>
        </is>
      </c>
      <c r="AF439" t="inlineStr">
        <is>
          <t>Mexico</t>
        </is>
      </c>
      <c r="AG439" t="inlineStr">
        <is>
          <t>M</t>
        </is>
      </c>
      <c r="AH439" t="inlineStr">
        <is>
          <t>CO</t>
        </is>
      </c>
      <c r="AI439" t="inlineStr">
        <is>
          <t>MD</t>
        </is>
      </c>
      <c r="AJ439" t="n">
        <v>4</v>
      </c>
      <c r="AK439" t="inlineStr">
        <is>
          <t>B</t>
        </is>
      </c>
      <c r="AL439" t="n">
        <v>6.3</v>
      </c>
      <c r="AM439" t="inlineStr">
        <is>
          <t>601+</t>
        </is>
      </c>
      <c r="AN439" t="n">
        <v>5.5</v>
      </c>
      <c r="AO439" t="inlineStr">
        <is>
          <t>601+</t>
        </is>
      </c>
      <c r="AP439" t="n">
        <v>58.8</v>
      </c>
      <c r="AQ439" t="inlineStr">
        <is>
          <t>245</t>
        </is>
      </c>
      <c r="AR439" t="n">
        <v>1</v>
      </c>
      <c r="AS439" t="inlineStr">
        <is>
          <t>701+</t>
        </is>
      </c>
      <c r="AT439" t="n">
        <v>2.5</v>
      </c>
      <c r="AU439" t="inlineStr">
        <is>
          <t>701+</t>
        </is>
      </c>
      <c r="AV439" t="n">
        <v>1.5</v>
      </c>
      <c r="AW439" t="inlineStr">
        <is>
          <t>701+</t>
        </is>
      </c>
      <c r="AX439" t="n">
        <v>1</v>
      </c>
      <c r="AY439" t="inlineStr">
        <is>
          <t>701+</t>
        </is>
      </c>
      <c r="AZ439" t="n">
        <v>6.6</v>
      </c>
      <c r="BA439" t="inlineStr">
        <is>
          <t>701+</t>
        </is>
      </c>
      <c r="BB439" t="inlineStr"/>
      <c r="BC439" t="inlineStr"/>
      <c r="BD439" t="inlineStr">
        <is>
          <t>-</t>
        </is>
      </c>
      <c r="BE439" t="inlineStr"/>
      <c r="BF439" t="inlineStr">
        <is>
          <t>Not Reported</t>
        </is>
      </c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>
        <is>
          <t>QS</t>
        </is>
      </c>
      <c r="CC439" t="n">
        <v>1100.5</v>
      </c>
      <c r="CD439" t="n">
        <v>1100.5</v>
      </c>
      <c r="CE439" t="n">
        <v>601</v>
      </c>
      <c r="CF439" t="n">
        <v>601</v>
      </c>
      <c r="CG439" t="n">
        <v>181</v>
      </c>
      <c r="CH439" t="n">
        <v>701</v>
      </c>
      <c r="CI439" t="n">
        <v>701</v>
      </c>
      <c r="CJ439" t="n">
        <v>701</v>
      </c>
      <c r="CK439" t="n">
        <v>701</v>
      </c>
      <c r="CL439" t="n">
        <v>701</v>
      </c>
      <c r="CM439" t="n">
        <v>701</v>
      </c>
      <c r="CN439" t="n">
        <v>1100.5</v>
      </c>
      <c r="CO439" t="n">
        <v>900.5</v>
      </c>
      <c r="CP439" t="n">
        <v>601</v>
      </c>
      <c r="CQ439" t="n">
        <v>601</v>
      </c>
      <c r="CR439" t="n">
        <v>245</v>
      </c>
      <c r="CS439" t="n">
        <v>701</v>
      </c>
      <c r="CT439" t="n">
        <v>701</v>
      </c>
      <c r="CU439" t="n">
        <v>701</v>
      </c>
      <c r="CV439" t="n">
        <v>701</v>
      </c>
      <c r="CW439" t="n">
        <v>701</v>
      </c>
      <c r="CX439" t="inlineStr"/>
      <c r="CY439" t="inlineStr"/>
      <c r="CZ439" t="inlineStr"/>
      <c r="DA439" t="inlineStr"/>
      <c r="DB439" t="n">
        <v>21.46428571428571</v>
      </c>
      <c r="DC439" t="n">
        <v>1</v>
      </c>
      <c r="DD439" t="inlineStr"/>
      <c r="DE439" t="inlineStr">
        <is>
          <t>QS (score, not ratio)</t>
        </is>
      </c>
      <c r="DF439" t="inlineStr"/>
      <c r="DG439" t="inlineStr">
        <is>
          <t>QS (score, not %)</t>
        </is>
      </c>
      <c r="DH439" t="n">
        <v>6.3</v>
      </c>
      <c r="DI439" t="inlineStr"/>
    </row>
    <row r="440">
      <c r="A440" t="inlineStr">
        <is>
          <t>itmo university</t>
        </is>
      </c>
      <c r="B440" t="inlineStr">
        <is>
          <t>595</t>
        </is>
      </c>
      <c r="C440" t="inlineStr">
        <is>
          <t>542</t>
        </is>
      </c>
      <c r="D440" t="inlineStr">
        <is>
          <t>Russia</t>
        </is>
      </c>
      <c r="E440" t="inlineStr">
        <is>
          <t>Europe</t>
        </is>
      </c>
      <c r="F440" t="inlineStr">
        <is>
          <t>M</t>
        </is>
      </c>
      <c r="G440" t="inlineStr">
        <is>
          <t>FO</t>
        </is>
      </c>
      <c r="H440" t="inlineStr">
        <is>
          <t>VH</t>
        </is>
      </c>
      <c r="I440" t="inlineStr">
        <is>
          <t>A</t>
        </is>
      </c>
      <c r="J440" t="n">
        <v>10.5</v>
      </c>
      <c r="K440" t="inlineStr">
        <is>
          <t>601+</t>
        </is>
      </c>
      <c r="L440" t="n">
        <v>13</v>
      </c>
      <c r="M440" t="inlineStr">
        <is>
          <t>601+</t>
        </is>
      </c>
      <c r="N440" t="n">
        <v>95.5</v>
      </c>
      <c r="O440" t="inlineStr">
        <is>
          <t>59</t>
        </is>
      </c>
      <c r="P440" t="n">
        <v>5.4</v>
      </c>
      <c r="Q440" t="inlineStr">
        <is>
          <t>701+</t>
        </is>
      </c>
      <c r="R440" t="n">
        <v>20.3</v>
      </c>
      <c r="S440" t="inlineStr">
        <is>
          <t>592</t>
        </is>
      </c>
      <c r="T440" t="n">
        <v>36.2</v>
      </c>
      <c r="U440" t="inlineStr">
        <is>
          <t>382</t>
        </is>
      </c>
      <c r="V440" t="n">
        <v>65.3</v>
      </c>
      <c r="W440" t="inlineStr">
        <is>
          <t>550</t>
        </is>
      </c>
      <c r="X440" t="n">
        <v>1.9</v>
      </c>
      <c r="Y440" t="inlineStr">
        <is>
          <t>701+</t>
        </is>
      </c>
      <c r="Z440" t="n">
        <v>1.2</v>
      </c>
      <c r="AA440" t="inlineStr">
        <is>
          <t>701+</t>
        </is>
      </c>
      <c r="AB440" t="n">
        <v>20.9</v>
      </c>
      <c r="AC440">
        <f>542</f>
        <v/>
      </c>
      <c r="AD440" t="inlineStr">
        <is>
          <t>359=</t>
        </is>
      </c>
      <c r="AE440" t="inlineStr">
        <is>
          <t>RU</t>
        </is>
      </c>
      <c r="AF440" t="inlineStr">
        <is>
          <t>Russia</t>
        </is>
      </c>
      <c r="AG440" t="inlineStr">
        <is>
          <t>M</t>
        </is>
      </c>
      <c r="AH440" t="inlineStr">
        <is>
          <t>FO</t>
        </is>
      </c>
      <c r="AI440" t="inlineStr">
        <is>
          <t>VH</t>
        </is>
      </c>
      <c r="AJ440" t="n">
        <v>5</v>
      </c>
      <c r="AK440" t="inlineStr">
        <is>
          <t>A</t>
        </is>
      </c>
      <c r="AL440" t="n">
        <v>12</v>
      </c>
      <c r="AM440" t="inlineStr">
        <is>
          <t>601+</t>
        </is>
      </c>
      <c r="AN440" t="n">
        <v>11.6</v>
      </c>
      <c r="AO440" t="inlineStr">
        <is>
          <t>601+</t>
        </is>
      </c>
      <c r="AP440" t="n">
        <v>96.2</v>
      </c>
      <c r="AQ440" t="inlineStr">
        <is>
          <t>55</t>
        </is>
      </c>
      <c r="AR440" t="n">
        <v>6.9</v>
      </c>
      <c r="AS440" t="inlineStr">
        <is>
          <t>701+</t>
        </is>
      </c>
      <c r="AT440" t="n">
        <v>21.4</v>
      </c>
      <c r="AU440" t="inlineStr">
        <is>
          <t>579</t>
        </is>
      </c>
      <c r="AV440" t="n">
        <v>38.9</v>
      </c>
      <c r="AW440" t="inlineStr">
        <is>
          <t>354</t>
        </is>
      </c>
      <c r="AX440" t="n">
        <v>27.3</v>
      </c>
      <c r="AY440" t="inlineStr">
        <is>
          <t>476</t>
        </is>
      </c>
      <c r="AZ440" t="n">
        <v>7.3</v>
      </c>
      <c r="BA440" t="inlineStr">
        <is>
          <t>701+</t>
        </is>
      </c>
      <c r="BB440" t="n">
        <v>15</v>
      </c>
      <c r="BC440" t="inlineStr">
        <is>
          <t>612=</t>
        </is>
      </c>
      <c r="BD440" t="inlineStr">
        <is>
          <t>21.7</t>
        </is>
      </c>
      <c r="BE440" t="inlineStr"/>
      <c r="BF440" t="inlineStr">
        <is>
          <t>Not Reported</t>
        </is>
      </c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>
        <is>
          <t>QS</t>
        </is>
      </c>
      <c r="CC440" t="n">
        <v>595</v>
      </c>
      <c r="CD440" t="n">
        <v>542</v>
      </c>
      <c r="CE440" t="n">
        <v>601</v>
      </c>
      <c r="CF440" t="n">
        <v>601</v>
      </c>
      <c r="CG440" t="n">
        <v>59</v>
      </c>
      <c r="CH440" t="n">
        <v>701</v>
      </c>
      <c r="CI440" t="n">
        <v>592</v>
      </c>
      <c r="CJ440" t="n">
        <v>382</v>
      </c>
      <c r="CK440" t="n">
        <v>550</v>
      </c>
      <c r="CL440" t="n">
        <v>701</v>
      </c>
      <c r="CM440" t="n">
        <v>701</v>
      </c>
      <c r="CN440" t="n">
        <v>542</v>
      </c>
      <c r="CO440" t="n">
        <v>359</v>
      </c>
      <c r="CP440" t="n">
        <v>601</v>
      </c>
      <c r="CQ440" t="n">
        <v>601</v>
      </c>
      <c r="CR440" t="n">
        <v>55</v>
      </c>
      <c r="CS440" t="n">
        <v>701</v>
      </c>
      <c r="CT440" t="n">
        <v>579</v>
      </c>
      <c r="CU440" t="n">
        <v>354</v>
      </c>
      <c r="CV440" t="n">
        <v>476</v>
      </c>
      <c r="CW440" t="n">
        <v>701</v>
      </c>
      <c r="CX440" t="n">
        <v>612</v>
      </c>
      <c r="CY440" t="inlineStr"/>
      <c r="CZ440" t="inlineStr"/>
      <c r="DA440" t="inlineStr"/>
      <c r="DB440" t="n">
        <v>57.57142857142858</v>
      </c>
      <c r="DC440" t="n">
        <v>5.4</v>
      </c>
      <c r="DD440" t="inlineStr"/>
      <c r="DE440" t="inlineStr">
        <is>
          <t>QS (score, not ratio)</t>
        </is>
      </c>
      <c r="DF440" t="inlineStr"/>
      <c r="DG440" t="inlineStr">
        <is>
          <t>QS (score, not %)</t>
        </is>
      </c>
      <c r="DH440" t="n">
        <v>11.25</v>
      </c>
      <c r="DI440" t="inlineStr"/>
    </row>
    <row r="441">
      <c r="A441" t="inlineStr">
        <is>
          <t>ivan franko national university of lviv</t>
        </is>
      </c>
      <c r="B441" t="inlineStr">
        <is>
          <t>1201-1400</t>
        </is>
      </c>
      <c r="C441" t="inlineStr">
        <is>
          <t>1201-1400</t>
        </is>
      </c>
      <c r="D441" t="inlineStr">
        <is>
          <t>Ukraine</t>
        </is>
      </c>
      <c r="E441" t="inlineStr">
        <is>
          <t>Europe</t>
        </is>
      </c>
      <c r="F441" t="inlineStr">
        <is>
          <t>L</t>
        </is>
      </c>
      <c r="G441" t="inlineStr">
        <is>
          <t>CO</t>
        </is>
      </c>
      <c r="H441" t="inlineStr">
        <is>
          <t>HI</t>
        </is>
      </c>
      <c r="I441" t="inlineStr">
        <is>
          <t>A</t>
        </is>
      </c>
      <c r="J441" t="n">
        <v>5.7</v>
      </c>
      <c r="K441" t="inlineStr">
        <is>
          <t>601+</t>
        </is>
      </c>
      <c r="L441" t="n">
        <v>12.8</v>
      </c>
      <c r="M441" t="inlineStr">
        <is>
          <t>601+</t>
        </is>
      </c>
      <c r="N441" t="n">
        <v>30.2</v>
      </c>
      <c r="O441" t="inlineStr">
        <is>
          <t>519</t>
        </is>
      </c>
      <c r="P441" t="n">
        <v>1.3</v>
      </c>
      <c r="Q441" t="inlineStr">
        <is>
          <t>701+</t>
        </is>
      </c>
      <c r="R441" t="n">
        <v>1.3</v>
      </c>
      <c r="S441" t="inlineStr">
        <is>
          <t>701+</t>
        </is>
      </c>
      <c r="T441" t="n">
        <v>1.5</v>
      </c>
      <c r="U441" t="inlineStr">
        <is>
          <t>701+</t>
        </is>
      </c>
      <c r="V441" t="n">
        <v>12.6</v>
      </c>
      <c r="W441" t="inlineStr">
        <is>
          <t>701+</t>
        </is>
      </c>
      <c r="X441" t="n">
        <v>18.6</v>
      </c>
      <c r="Y441" t="inlineStr">
        <is>
          <t>591</t>
        </is>
      </c>
      <c r="Z441" t="n">
        <v>2</v>
      </c>
      <c r="AA441" t="inlineStr">
        <is>
          <t>701+</t>
        </is>
      </c>
      <c r="AB441" t="inlineStr"/>
      <c r="AC441" t="inlineStr">
        <is>
          <t>1201-1400</t>
        </is>
      </c>
      <c r="AD441" t="inlineStr">
        <is>
          <t>1001-1200</t>
        </is>
      </c>
      <c r="AE441" t="inlineStr">
        <is>
          <t>UA</t>
        </is>
      </c>
      <c r="AF441" t="inlineStr">
        <is>
          <t>Ukraine</t>
        </is>
      </c>
      <c r="AG441" t="inlineStr">
        <is>
          <t>L</t>
        </is>
      </c>
      <c r="AH441" t="inlineStr">
        <is>
          <t>CO</t>
        </is>
      </c>
      <c r="AI441" t="inlineStr">
        <is>
          <t>HI</t>
        </is>
      </c>
      <c r="AJ441" t="n">
        <v>5</v>
      </c>
      <c r="AK441" t="inlineStr">
        <is>
          <t>A</t>
        </is>
      </c>
      <c r="AL441" t="n">
        <v>4.3</v>
      </c>
      <c r="AM441" t="inlineStr">
        <is>
          <t>601+</t>
        </is>
      </c>
      <c r="AN441" t="n">
        <v>10.1</v>
      </c>
      <c r="AO441" t="inlineStr">
        <is>
          <t>601+</t>
        </is>
      </c>
      <c r="AP441" t="n">
        <v>34.2</v>
      </c>
      <c r="AQ441" t="inlineStr">
        <is>
          <t>467</t>
        </is>
      </c>
      <c r="AR441" t="n">
        <v>1.3</v>
      </c>
      <c r="AS441" t="inlineStr">
        <is>
          <t>701+</t>
        </is>
      </c>
      <c r="AT441" t="n">
        <v>1.4</v>
      </c>
      <c r="AU441" t="inlineStr">
        <is>
          <t>701+</t>
        </is>
      </c>
      <c r="AV441" t="n">
        <v>2</v>
      </c>
      <c r="AW441" t="inlineStr">
        <is>
          <t>701+</t>
        </is>
      </c>
      <c r="AX441" t="n">
        <v>1</v>
      </c>
      <c r="AY441" t="inlineStr">
        <is>
          <t>701+</t>
        </is>
      </c>
      <c r="AZ441" t="n">
        <v>12</v>
      </c>
      <c r="BA441" t="inlineStr">
        <is>
          <t>701+</t>
        </is>
      </c>
      <c r="BB441" t="n">
        <v>1.1</v>
      </c>
      <c r="BC441" t="inlineStr">
        <is>
          <t>701+</t>
        </is>
      </c>
      <c r="BD441" t="inlineStr">
        <is>
          <t>-</t>
        </is>
      </c>
      <c r="BE441" t="inlineStr"/>
      <c r="BF441" t="inlineStr">
        <is>
          <t>Not Reported</t>
        </is>
      </c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>
        <is>
          <t>QS</t>
        </is>
      </c>
      <c r="CC441" t="n">
        <v>1300.5</v>
      </c>
      <c r="CD441" t="n">
        <v>1300.5</v>
      </c>
      <c r="CE441" t="n">
        <v>601</v>
      </c>
      <c r="CF441" t="n">
        <v>601</v>
      </c>
      <c r="CG441" t="n">
        <v>519</v>
      </c>
      <c r="CH441" t="n">
        <v>701</v>
      </c>
      <c r="CI441" t="n">
        <v>701</v>
      </c>
      <c r="CJ441" t="n">
        <v>701</v>
      </c>
      <c r="CK441" t="n">
        <v>701</v>
      </c>
      <c r="CL441" t="n">
        <v>591</v>
      </c>
      <c r="CM441" t="n">
        <v>701</v>
      </c>
      <c r="CN441" t="n">
        <v>1300.5</v>
      </c>
      <c r="CO441" t="n">
        <v>1100.5</v>
      </c>
      <c r="CP441" t="n">
        <v>601</v>
      </c>
      <c r="CQ441" t="n">
        <v>601</v>
      </c>
      <c r="CR441" t="n">
        <v>467</v>
      </c>
      <c r="CS441" t="n">
        <v>701</v>
      </c>
      <c r="CT441" t="n">
        <v>701</v>
      </c>
      <c r="CU441" t="n">
        <v>701</v>
      </c>
      <c r="CV441" t="n">
        <v>701</v>
      </c>
      <c r="CW441" t="n">
        <v>701</v>
      </c>
      <c r="CX441" t="n">
        <v>701</v>
      </c>
      <c r="CY441" t="inlineStr"/>
      <c r="CZ441" t="inlineStr"/>
      <c r="DA441" t="inlineStr"/>
      <c r="DB441" t="n">
        <v>7.178571428571416</v>
      </c>
      <c r="DC441" t="n">
        <v>1.3</v>
      </c>
      <c r="DD441" t="inlineStr"/>
      <c r="DE441" t="inlineStr">
        <is>
          <t>QS (score, not ratio)</t>
        </is>
      </c>
      <c r="DF441" t="inlineStr"/>
      <c r="DG441" t="inlineStr">
        <is>
          <t>QS (score, not %)</t>
        </is>
      </c>
      <c r="DH441" t="n">
        <v>5</v>
      </c>
      <c r="DI441" t="inlineStr"/>
    </row>
    <row r="442">
      <c r="A442" t="inlineStr">
        <is>
          <t>ivane javakhishvili tbilisi state university</t>
        </is>
      </c>
      <c r="B442" t="inlineStr">
        <is>
          <t>791-800</t>
        </is>
      </c>
      <c r="C442" t="inlineStr">
        <is>
          <t>801-850</t>
        </is>
      </c>
      <c r="D442" t="inlineStr">
        <is>
          <t>Georgia</t>
        </is>
      </c>
      <c r="E442" t="inlineStr">
        <is>
          <t>Asia</t>
        </is>
      </c>
      <c r="F442" t="inlineStr">
        <is>
          <t>L</t>
        </is>
      </c>
      <c r="G442" t="inlineStr">
        <is>
          <t>FO</t>
        </is>
      </c>
      <c r="H442" t="inlineStr">
        <is>
          <t>HI</t>
        </is>
      </c>
      <c r="I442" t="inlineStr">
        <is>
          <t>A</t>
        </is>
      </c>
      <c r="J442" t="n">
        <v>10.4</v>
      </c>
      <c r="K442" t="inlineStr">
        <is>
          <t>601+</t>
        </is>
      </c>
      <c r="L442" t="n">
        <v>1.2</v>
      </c>
      <c r="M442" t="inlineStr">
        <is>
          <t>601+</t>
        </is>
      </c>
      <c r="N442" t="n">
        <v>73.90000000000001</v>
      </c>
      <c r="O442" t="inlineStr">
        <is>
          <t>173</t>
        </is>
      </c>
      <c r="P442" t="n">
        <v>1.2</v>
      </c>
      <c r="Q442" t="inlineStr">
        <is>
          <t>701+</t>
        </is>
      </c>
      <c r="R442" t="n">
        <v>1.9</v>
      </c>
      <c r="S442" t="inlineStr">
        <is>
          <t>701+</t>
        </is>
      </c>
      <c r="T442" t="n">
        <v>3.2</v>
      </c>
      <c r="U442" t="inlineStr">
        <is>
          <t>701+</t>
        </is>
      </c>
      <c r="V442" t="n">
        <v>22.7</v>
      </c>
      <c r="W442" t="inlineStr">
        <is>
          <t>701+</t>
        </is>
      </c>
      <c r="X442" t="n">
        <v>88.40000000000001</v>
      </c>
      <c r="Y442" t="inlineStr">
        <is>
          <t>86</t>
        </is>
      </c>
      <c r="Z442" t="n">
        <v>1</v>
      </c>
      <c r="AA442" t="inlineStr">
        <is>
          <t>701+</t>
        </is>
      </c>
      <c r="AB442" t="inlineStr"/>
      <c r="AC442" t="inlineStr">
        <is>
          <t>801-850</t>
        </is>
      </c>
      <c r="AD442" t="inlineStr">
        <is>
          <t>601-650</t>
        </is>
      </c>
      <c r="AE442" t="inlineStr">
        <is>
          <t>GE</t>
        </is>
      </c>
      <c r="AF442" t="inlineStr">
        <is>
          <t>Georgia</t>
        </is>
      </c>
      <c r="AG442" t="inlineStr">
        <is>
          <t>L</t>
        </is>
      </c>
      <c r="AH442" t="inlineStr">
        <is>
          <t>FO</t>
        </is>
      </c>
      <c r="AI442" t="inlineStr">
        <is>
          <t>HI</t>
        </is>
      </c>
      <c r="AJ442" t="n">
        <v>5</v>
      </c>
      <c r="AK442" t="inlineStr">
        <is>
          <t>A</t>
        </is>
      </c>
      <c r="AL442" t="n">
        <v>9.699999999999999</v>
      </c>
      <c r="AM442" t="inlineStr">
        <is>
          <t>601+</t>
        </is>
      </c>
      <c r="AN442" t="n">
        <v>2.6</v>
      </c>
      <c r="AO442" t="inlineStr">
        <is>
          <t>601+</t>
        </is>
      </c>
      <c r="AP442" t="n">
        <v>76</v>
      </c>
      <c r="AQ442" t="inlineStr">
        <is>
          <t>158</t>
        </is>
      </c>
      <c r="AR442" t="n">
        <v>1.2</v>
      </c>
      <c r="AS442" t="inlineStr">
        <is>
          <t>701+</t>
        </is>
      </c>
      <c r="AT442" t="n">
        <v>1.9</v>
      </c>
      <c r="AU442" t="inlineStr">
        <is>
          <t>701+</t>
        </is>
      </c>
      <c r="AV442" t="n">
        <v>3.5</v>
      </c>
      <c r="AW442" t="inlineStr">
        <is>
          <t>701+</t>
        </is>
      </c>
      <c r="AX442" t="n">
        <v>1.2</v>
      </c>
      <c r="AY442" t="inlineStr">
        <is>
          <t>701+</t>
        </is>
      </c>
      <c r="AZ442" t="n">
        <v>43.4</v>
      </c>
      <c r="BA442" t="inlineStr">
        <is>
          <t>166</t>
        </is>
      </c>
      <c r="BB442" t="n">
        <v>1.1</v>
      </c>
      <c r="BC442" t="inlineStr">
        <is>
          <t>701+</t>
        </is>
      </c>
      <c r="BD442" t="inlineStr">
        <is>
          <t>-</t>
        </is>
      </c>
      <c r="BE442" t="inlineStr"/>
      <c r="BF442" t="inlineStr">
        <is>
          <t>Not Reported</t>
        </is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>
        <is>
          <t>QS</t>
        </is>
      </c>
      <c r="CC442" t="n">
        <v>795.5</v>
      </c>
      <c r="CD442" t="n">
        <v>825.5</v>
      </c>
      <c r="CE442" t="n">
        <v>601</v>
      </c>
      <c r="CF442" t="n">
        <v>601</v>
      </c>
      <c r="CG442" t="n">
        <v>173</v>
      </c>
      <c r="CH442" t="n">
        <v>701</v>
      </c>
      <c r="CI442" t="n">
        <v>701</v>
      </c>
      <c r="CJ442" t="n">
        <v>701</v>
      </c>
      <c r="CK442" t="n">
        <v>701</v>
      </c>
      <c r="CL442" t="n">
        <v>86</v>
      </c>
      <c r="CM442" t="n">
        <v>701</v>
      </c>
      <c r="CN442" t="n">
        <v>825.5</v>
      </c>
      <c r="CO442" t="n">
        <v>625.5</v>
      </c>
      <c r="CP442" t="n">
        <v>601</v>
      </c>
      <c r="CQ442" t="n">
        <v>601</v>
      </c>
      <c r="CR442" t="n">
        <v>158</v>
      </c>
      <c r="CS442" t="n">
        <v>701</v>
      </c>
      <c r="CT442" t="n">
        <v>701</v>
      </c>
      <c r="CU442" t="n">
        <v>701</v>
      </c>
      <c r="CV442" t="n">
        <v>701</v>
      </c>
      <c r="CW442" t="n">
        <v>166</v>
      </c>
      <c r="CX442" t="n">
        <v>701</v>
      </c>
      <c r="CY442" t="inlineStr"/>
      <c r="CZ442" t="inlineStr"/>
      <c r="DA442" t="inlineStr"/>
      <c r="DB442" t="n">
        <v>43.25</v>
      </c>
      <c r="DC442" t="n">
        <v>1.2</v>
      </c>
      <c r="DD442" t="inlineStr"/>
      <c r="DE442" t="inlineStr">
        <is>
          <t>QS (score, not ratio)</t>
        </is>
      </c>
      <c r="DF442" t="inlineStr"/>
      <c r="DG442" t="inlineStr">
        <is>
          <t>QS (score, not %)</t>
        </is>
      </c>
      <c r="DH442" t="n">
        <v>10.05</v>
      </c>
      <c r="DI442" t="inlineStr"/>
    </row>
    <row r="443">
      <c r="A443" t="inlineStr">
        <is>
          <t>izmir institute of technology (iztech)</t>
        </is>
      </c>
      <c r="B443" t="inlineStr">
        <is>
          <t>1201-1400</t>
        </is>
      </c>
      <c r="C443" t="inlineStr">
        <is>
          <t>1201-1400</t>
        </is>
      </c>
      <c r="D443" t="inlineStr">
        <is>
          <t>Turkey</t>
        </is>
      </c>
      <c r="E443" t="inlineStr">
        <is>
          <t>Asia</t>
        </is>
      </c>
      <c r="F443" t="inlineStr">
        <is>
          <t>M</t>
        </is>
      </c>
      <c r="G443" t="inlineStr">
        <is>
          <t>CO</t>
        </is>
      </c>
      <c r="H443" t="inlineStr">
        <is>
          <t>HI</t>
        </is>
      </c>
      <c r="I443" t="inlineStr">
        <is>
          <t>A</t>
        </is>
      </c>
      <c r="J443" t="n">
        <v>7.2</v>
      </c>
      <c r="K443" t="inlineStr">
        <is>
          <t>601+</t>
        </is>
      </c>
      <c r="L443" t="n">
        <v>4.4</v>
      </c>
      <c r="M443" t="inlineStr">
        <is>
          <t>601+</t>
        </is>
      </c>
      <c r="N443" t="n">
        <v>5.8</v>
      </c>
      <c r="O443" t="inlineStr">
        <is>
          <t>701+</t>
        </is>
      </c>
      <c r="P443" t="n">
        <v>8.199999999999999</v>
      </c>
      <c r="Q443" t="inlineStr">
        <is>
          <t>701+</t>
        </is>
      </c>
      <c r="R443" t="n">
        <v>3.2</v>
      </c>
      <c r="S443" t="inlineStr">
        <is>
          <t>701+</t>
        </is>
      </c>
      <c r="T443" t="n">
        <v>2.1</v>
      </c>
      <c r="U443" t="inlineStr">
        <is>
          <t>701+</t>
        </is>
      </c>
      <c r="V443" t="n">
        <v>15.5</v>
      </c>
      <c r="W443" t="inlineStr">
        <is>
          <t>701+</t>
        </is>
      </c>
      <c r="X443" t="n">
        <v>2.1</v>
      </c>
      <c r="Y443" t="inlineStr">
        <is>
          <t>701+</t>
        </is>
      </c>
      <c r="Z443" t="n">
        <v>1.6</v>
      </c>
      <c r="AA443" t="inlineStr">
        <is>
          <t>701+</t>
        </is>
      </c>
      <c r="AB443" t="inlineStr"/>
      <c r="AC443" t="inlineStr">
        <is>
          <t>1201-1400</t>
        </is>
      </c>
      <c r="AD443" t="inlineStr">
        <is>
          <t>1201-1400</t>
        </is>
      </c>
      <c r="AE443" t="inlineStr">
        <is>
          <t>TR</t>
        </is>
      </c>
      <c r="AF443" t="inlineStr">
        <is>
          <t>Turkey</t>
        </is>
      </c>
      <c r="AG443" t="inlineStr">
        <is>
          <t>M</t>
        </is>
      </c>
      <c r="AH443" t="inlineStr">
        <is>
          <t>CO</t>
        </is>
      </c>
      <c r="AI443" t="inlineStr">
        <is>
          <t>HI</t>
        </is>
      </c>
      <c r="AJ443" t="n">
        <v>3</v>
      </c>
      <c r="AK443" t="inlineStr">
        <is>
          <t>A</t>
        </is>
      </c>
      <c r="AL443" t="n">
        <v>6.6</v>
      </c>
      <c r="AM443" t="inlineStr">
        <is>
          <t>601+</t>
        </is>
      </c>
      <c r="AN443" t="n">
        <v>3.5</v>
      </c>
      <c r="AO443" t="inlineStr">
        <is>
          <t>601+</t>
        </is>
      </c>
      <c r="AP443" t="n">
        <v>5.9</v>
      </c>
      <c r="AQ443" t="inlineStr">
        <is>
          <t>701+</t>
        </is>
      </c>
      <c r="AR443" t="n">
        <v>7.5</v>
      </c>
      <c r="AS443" t="inlineStr">
        <is>
          <t>701+</t>
        </is>
      </c>
      <c r="AT443" t="n">
        <v>3.4</v>
      </c>
      <c r="AU443" t="inlineStr">
        <is>
          <t>701+</t>
        </is>
      </c>
      <c r="AV443" t="n">
        <v>2.3</v>
      </c>
      <c r="AW443" t="inlineStr">
        <is>
          <t>701+</t>
        </is>
      </c>
      <c r="AX443" t="n">
        <v>1</v>
      </c>
      <c r="AY443" t="inlineStr">
        <is>
          <t>701+</t>
        </is>
      </c>
      <c r="AZ443" t="n">
        <v>6.9</v>
      </c>
      <c r="BA443" t="inlineStr">
        <is>
          <t>701+</t>
        </is>
      </c>
      <c r="BB443" t="n">
        <v>3.5</v>
      </c>
      <c r="BC443" t="inlineStr">
        <is>
          <t>701+</t>
        </is>
      </c>
      <c r="BD443" t="inlineStr">
        <is>
          <t>-</t>
        </is>
      </c>
      <c r="BE443" t="inlineStr"/>
      <c r="BF443" t="inlineStr">
        <is>
          <t>Not Reported</t>
        </is>
      </c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>
        <is>
          <t>QS</t>
        </is>
      </c>
      <c r="CC443" t="n">
        <v>1300.5</v>
      </c>
      <c r="CD443" t="n">
        <v>1300.5</v>
      </c>
      <c r="CE443" t="n">
        <v>601</v>
      </c>
      <c r="CF443" t="n">
        <v>601</v>
      </c>
      <c r="CG443" t="n">
        <v>701</v>
      </c>
      <c r="CH443" t="n">
        <v>701</v>
      </c>
      <c r="CI443" t="n">
        <v>701</v>
      </c>
      <c r="CJ443" t="n">
        <v>701</v>
      </c>
      <c r="CK443" t="n">
        <v>701</v>
      </c>
      <c r="CL443" t="n">
        <v>701</v>
      </c>
      <c r="CM443" t="n">
        <v>701</v>
      </c>
      <c r="CN443" t="n">
        <v>1300.5</v>
      </c>
      <c r="CO443" t="n">
        <v>1300.5</v>
      </c>
      <c r="CP443" t="n">
        <v>601</v>
      </c>
      <c r="CQ443" t="n">
        <v>601</v>
      </c>
      <c r="CR443" t="n">
        <v>701</v>
      </c>
      <c r="CS443" t="n">
        <v>701</v>
      </c>
      <c r="CT443" t="n">
        <v>701</v>
      </c>
      <c r="CU443" t="n">
        <v>701</v>
      </c>
      <c r="CV443" t="n">
        <v>701</v>
      </c>
      <c r="CW443" t="n">
        <v>701</v>
      </c>
      <c r="CX443" t="n">
        <v>701</v>
      </c>
      <c r="CY443" t="inlineStr"/>
      <c r="CZ443" t="inlineStr"/>
      <c r="DA443" t="inlineStr"/>
      <c r="DB443" t="n">
        <v>7.178571428571416</v>
      </c>
      <c r="DC443" t="n">
        <v>8.199999999999999</v>
      </c>
      <c r="DD443" t="inlineStr"/>
      <c r="DE443" t="inlineStr">
        <is>
          <t>QS (score, not ratio)</t>
        </is>
      </c>
      <c r="DF443" t="inlineStr"/>
      <c r="DG443" t="inlineStr">
        <is>
          <t>QS (score, not %)</t>
        </is>
      </c>
      <c r="DH443" t="n">
        <v>6.9</v>
      </c>
      <c r="DI443" t="inlineStr"/>
    </row>
    <row r="444">
      <c r="A444" t="inlineStr">
        <is>
          <t>jadavpur university</t>
        </is>
      </c>
      <c r="B444" t="inlineStr">
        <is>
          <t>721-730</t>
        </is>
      </c>
      <c r="C444" t="inlineStr">
        <is>
          <t>741-750</t>
        </is>
      </c>
      <c r="D444" t="inlineStr">
        <is>
          <t>India</t>
        </is>
      </c>
      <c r="E444" t="inlineStr">
        <is>
          <t>Asia</t>
        </is>
      </c>
      <c r="F444" t="inlineStr">
        <is>
          <t>M</t>
        </is>
      </c>
      <c r="G444" t="inlineStr">
        <is>
          <t>FO</t>
        </is>
      </c>
      <c r="H444" t="inlineStr">
        <is>
          <t>VH</t>
        </is>
      </c>
      <c r="I444" t="inlineStr">
        <is>
          <t>A</t>
        </is>
      </c>
      <c r="J444" t="n">
        <v>17.8</v>
      </c>
      <c r="K444" t="inlineStr">
        <is>
          <t>508</t>
        </is>
      </c>
      <c r="L444" t="n">
        <v>5.9</v>
      </c>
      <c r="M444" t="inlineStr">
        <is>
          <t>601+</t>
        </is>
      </c>
      <c r="N444" t="n">
        <v>9.1</v>
      </c>
      <c r="O444" t="inlineStr">
        <is>
          <t>701+</t>
        </is>
      </c>
      <c r="P444" t="n">
        <v>40.6</v>
      </c>
      <c r="Q444" t="inlineStr">
        <is>
          <t>346</t>
        </is>
      </c>
      <c r="R444" t="inlineStr"/>
      <c r="S444" t="inlineStr"/>
      <c r="T444" t="n">
        <v>1</v>
      </c>
      <c r="U444" t="inlineStr">
        <is>
          <t>701+</t>
        </is>
      </c>
      <c r="V444" t="n">
        <v>32.5</v>
      </c>
      <c r="W444" t="inlineStr">
        <is>
          <t>701+</t>
        </is>
      </c>
      <c r="X444" t="n">
        <v>14.9</v>
      </c>
      <c r="Y444" t="inlineStr">
        <is>
          <t>667</t>
        </is>
      </c>
      <c r="Z444" t="n">
        <v>13.4</v>
      </c>
      <c r="AA444" t="inlineStr">
        <is>
          <t>605</t>
        </is>
      </c>
      <c r="AB444" t="inlineStr"/>
      <c r="AC444" t="inlineStr">
        <is>
          <t>741-750</t>
        </is>
      </c>
      <c r="AD444" t="inlineStr">
        <is>
          <t>701-750</t>
        </is>
      </c>
      <c r="AE444" t="inlineStr">
        <is>
          <t>IN</t>
        </is>
      </c>
      <c r="AF444" t="inlineStr">
        <is>
          <t>India</t>
        </is>
      </c>
      <c r="AG444" t="inlineStr">
        <is>
          <t>L</t>
        </is>
      </c>
      <c r="AH444" t="inlineStr">
        <is>
          <t>CO</t>
        </is>
      </c>
      <c r="AI444" t="inlineStr">
        <is>
          <t>VH</t>
        </is>
      </c>
      <c r="AJ444" t="n">
        <v>5</v>
      </c>
      <c r="AK444" t="inlineStr">
        <is>
          <t>A</t>
        </is>
      </c>
      <c r="AL444" t="n">
        <v>16.3</v>
      </c>
      <c r="AM444" t="inlineStr">
        <is>
          <t>538</t>
        </is>
      </c>
      <c r="AN444" t="n">
        <v>5.1</v>
      </c>
      <c r="AO444" t="inlineStr">
        <is>
          <t>601+</t>
        </is>
      </c>
      <c r="AP444" t="n">
        <v>8.300000000000001</v>
      </c>
      <c r="AQ444" t="inlineStr">
        <is>
          <t>701+</t>
        </is>
      </c>
      <c r="AR444" t="n">
        <v>37.9</v>
      </c>
      <c r="AS444" t="inlineStr">
        <is>
          <t>368</t>
        </is>
      </c>
      <c r="AT444" t="inlineStr"/>
      <c r="AU444" t="inlineStr"/>
      <c r="AV444" t="n">
        <v>1</v>
      </c>
      <c r="AW444" t="inlineStr">
        <is>
          <t>701+</t>
        </is>
      </c>
      <c r="AX444" t="n">
        <v>3.1</v>
      </c>
      <c r="AY444" t="inlineStr">
        <is>
          <t>701+</t>
        </is>
      </c>
      <c r="AZ444" t="n">
        <v>14.4</v>
      </c>
      <c r="BA444" t="inlineStr">
        <is>
          <t>587</t>
        </is>
      </c>
      <c r="BB444" t="n">
        <v>21.2</v>
      </c>
      <c r="BC444" t="inlineStr">
        <is>
          <t>533=</t>
        </is>
      </c>
      <c r="BD444" t="inlineStr">
        <is>
          <t>-</t>
        </is>
      </c>
      <c r="BE444" t="inlineStr">
        <is>
          <t>501-600</t>
        </is>
      </c>
      <c r="BF444" t="inlineStr">
        <is>
          <t>India</t>
        </is>
      </c>
      <c r="BG444" t="n">
        <v>32.8</v>
      </c>
      <c r="BH444" t="inlineStr">
        <is>
          <t>7.7</t>
        </is>
      </c>
      <c r="BI444" t="n">
        <v>22.2</v>
      </c>
      <c r="BJ444" t="n">
        <v>31.8</v>
      </c>
      <c r="BK444" t="inlineStr">
        <is>
          <t>33.8</t>
        </is>
      </c>
      <c r="BL444" t="inlineStr">
        <is>
          <t>-</t>
        </is>
      </c>
      <c r="BM444" t="inlineStr">
        <is>
          <t>10,697</t>
        </is>
      </c>
      <c r="BN444" t="n">
        <v>16.1</v>
      </c>
      <c r="BO444" t="inlineStr">
        <is>
          <t>0%</t>
        </is>
      </c>
      <c r="BP444" t="inlineStr">
        <is>
          <t>30 : 70</t>
        </is>
      </c>
      <c r="BQ444" t="n">
        <v>2016</v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>
        <is>
          <t>QS+Times</t>
        </is>
      </c>
      <c r="CC444" t="n">
        <v>725.5</v>
      </c>
      <c r="CD444" t="n">
        <v>745.5</v>
      </c>
      <c r="CE444" t="n">
        <v>508</v>
      </c>
      <c r="CF444" t="n">
        <v>601</v>
      </c>
      <c r="CG444" t="n">
        <v>701</v>
      </c>
      <c r="CH444" t="n">
        <v>346</v>
      </c>
      <c r="CI444" t="inlineStr"/>
      <c r="CJ444" t="n">
        <v>701</v>
      </c>
      <c r="CK444" t="n">
        <v>701</v>
      </c>
      <c r="CL444" t="n">
        <v>667</v>
      </c>
      <c r="CM444" t="n">
        <v>605</v>
      </c>
      <c r="CN444" t="n">
        <v>745.5</v>
      </c>
      <c r="CO444" t="n">
        <v>725.5</v>
      </c>
      <c r="CP444" t="n">
        <v>538</v>
      </c>
      <c r="CQ444" t="n">
        <v>601</v>
      </c>
      <c r="CR444" t="n">
        <v>701</v>
      </c>
      <c r="CS444" t="n">
        <v>368</v>
      </c>
      <c r="CT444" t="inlineStr"/>
      <c r="CU444" t="n">
        <v>701</v>
      </c>
      <c r="CV444" t="n">
        <v>701</v>
      </c>
      <c r="CW444" t="n">
        <v>587</v>
      </c>
      <c r="CX444" t="n">
        <v>533</v>
      </c>
      <c r="CY444" t="n">
        <v>550.5</v>
      </c>
      <c r="CZ444" t="inlineStr"/>
      <c r="DA444" t="inlineStr"/>
      <c r="DB444" t="n">
        <v>34.84694424588993</v>
      </c>
      <c r="DC444" t="n">
        <v>30.55163551237816</v>
      </c>
      <c r="DD444" t="n">
        <v>16.1</v>
      </c>
      <c r="DE444" t="inlineStr">
        <is>
          <t>Times (raw ratio)</t>
        </is>
      </c>
      <c r="DF444" t="n">
        <v>0</v>
      </c>
      <c r="DG444" t="inlineStr">
        <is>
          <t>Times (raw %)</t>
        </is>
      </c>
      <c r="DH444" t="n">
        <v>17.05</v>
      </c>
      <c r="DI444" t="n">
        <v>20.08324661810614</v>
      </c>
    </row>
    <row r="445">
      <c r="A445" t="inlineStr">
        <is>
          <t>jagiellonian university</t>
        </is>
      </c>
      <c r="B445" t="inlineStr">
        <is>
          <t>312</t>
        </is>
      </c>
      <c r="C445" t="inlineStr">
        <is>
          <t>304</t>
        </is>
      </c>
      <c r="D445" t="inlineStr">
        <is>
          <t>Poland</t>
        </is>
      </c>
      <c r="E445" t="inlineStr">
        <is>
          <t>Europe</t>
        </is>
      </c>
      <c r="F445" t="inlineStr">
        <is>
          <t>XL</t>
        </is>
      </c>
      <c r="G445" t="inlineStr">
        <is>
          <t>FO</t>
        </is>
      </c>
      <c r="H445" t="inlineStr">
        <is>
          <t>VH</t>
        </is>
      </c>
      <c r="I445" t="inlineStr">
        <is>
          <t>A</t>
        </is>
      </c>
      <c r="J445" t="n">
        <v>37.8</v>
      </c>
      <c r="K445" t="inlineStr">
        <is>
          <t>228</t>
        </is>
      </c>
      <c r="L445" t="n">
        <v>46.4</v>
      </c>
      <c r="M445" t="inlineStr">
        <is>
          <t>199</t>
        </is>
      </c>
      <c r="N445" t="n">
        <v>65.09999999999999</v>
      </c>
      <c r="O445" t="inlineStr">
        <is>
          <t>203</t>
        </is>
      </c>
      <c r="P445" t="n">
        <v>5.5</v>
      </c>
      <c r="Q445" t="inlineStr">
        <is>
          <t>701+</t>
        </is>
      </c>
      <c r="R445" t="n">
        <v>5.7</v>
      </c>
      <c r="S445" t="inlineStr">
        <is>
          <t>701+</t>
        </is>
      </c>
      <c r="T445" t="n">
        <v>15.4</v>
      </c>
      <c r="U445" t="inlineStr">
        <is>
          <t>615</t>
        </is>
      </c>
      <c r="V445" t="n">
        <v>88.59999999999999</v>
      </c>
      <c r="W445" t="inlineStr">
        <is>
          <t>188</t>
        </is>
      </c>
      <c r="X445" t="n">
        <v>51.3</v>
      </c>
      <c r="Y445" t="inlineStr">
        <is>
          <t>249</t>
        </is>
      </c>
      <c r="Z445" t="n">
        <v>35.4</v>
      </c>
      <c r="AA445" t="inlineStr">
        <is>
          <t>400=</t>
        </is>
      </c>
      <c r="AB445" t="n">
        <v>35</v>
      </c>
      <c r="AC445">
        <f>304</f>
        <v/>
      </c>
      <c r="AD445" t="inlineStr">
        <is>
          <t>293=</t>
        </is>
      </c>
      <c r="AE445" t="inlineStr">
        <is>
          <t>PL</t>
        </is>
      </c>
      <c r="AF445" t="inlineStr">
        <is>
          <t>Poland</t>
        </is>
      </c>
      <c r="AG445" t="inlineStr">
        <is>
          <t>XL</t>
        </is>
      </c>
      <c r="AH445" t="inlineStr">
        <is>
          <t>FC</t>
        </is>
      </c>
      <c r="AI445" t="inlineStr">
        <is>
          <t>VH</t>
        </is>
      </c>
      <c r="AJ445" t="n">
        <v>5</v>
      </c>
      <c r="AK445" t="inlineStr">
        <is>
          <t>A</t>
        </is>
      </c>
      <c r="AL445" t="n">
        <v>37.3</v>
      </c>
      <c r="AM445" t="inlineStr">
        <is>
          <t>233</t>
        </is>
      </c>
      <c r="AN445" t="n">
        <v>47.2</v>
      </c>
      <c r="AO445" t="inlineStr">
        <is>
          <t>188</t>
        </is>
      </c>
      <c r="AP445" t="n">
        <v>65.09999999999999</v>
      </c>
      <c r="AQ445" t="inlineStr">
        <is>
          <t>210</t>
        </is>
      </c>
      <c r="AR445" t="n">
        <v>6.2</v>
      </c>
      <c r="AS445" t="inlineStr">
        <is>
          <t>701+</t>
        </is>
      </c>
      <c r="AT445" t="n">
        <v>4.9</v>
      </c>
      <c r="AU445" t="inlineStr">
        <is>
          <t>701+</t>
        </is>
      </c>
      <c r="AV445" t="n">
        <v>13.4</v>
      </c>
      <c r="AW445" t="inlineStr">
        <is>
          <t>655</t>
        </is>
      </c>
      <c r="AX445" t="n">
        <v>59.4</v>
      </c>
      <c r="AY445" t="inlineStr">
        <is>
          <t>248</t>
        </is>
      </c>
      <c r="AZ445" t="n">
        <v>27.9</v>
      </c>
      <c r="BA445" t="inlineStr">
        <is>
          <t>289</t>
        </is>
      </c>
      <c r="BB445" t="n">
        <v>57.7</v>
      </c>
      <c r="BC445" t="inlineStr">
        <is>
          <t>259=</t>
        </is>
      </c>
      <c r="BD445" t="inlineStr">
        <is>
          <t>34.3</t>
        </is>
      </c>
      <c r="BE445" t="inlineStr">
        <is>
          <t>601-800</t>
        </is>
      </c>
      <c r="BF445" t="inlineStr">
        <is>
          <t>Poland</t>
        </is>
      </c>
      <c r="BG445" t="n">
        <v>24</v>
      </c>
      <c r="BH445" t="inlineStr">
        <is>
          <t>33.5</t>
        </is>
      </c>
      <c r="BI445" t="n">
        <v>14.4</v>
      </c>
      <c r="BJ445" t="n">
        <v>30.7</v>
      </c>
      <c r="BK445" t="inlineStr">
        <is>
          <t>28.0</t>
        </is>
      </c>
      <c r="BL445" t="inlineStr">
        <is>
          <t>-</t>
        </is>
      </c>
      <c r="BM445" t="inlineStr">
        <is>
          <t>42,835</t>
        </is>
      </c>
      <c r="BN445" t="n">
        <v>11.5</v>
      </c>
      <c r="BO445" t="inlineStr">
        <is>
          <t>5%</t>
        </is>
      </c>
      <c r="BP445" t="inlineStr">
        <is>
          <t>67 : 33</t>
        </is>
      </c>
      <c r="BQ445" t="n">
        <v>2016</v>
      </c>
      <c r="BR445" t="inlineStr">
        <is>
          <t>301-400</t>
        </is>
      </c>
      <c r="BS445" t="inlineStr">
        <is>
          <t>1-2</t>
        </is>
      </c>
      <c r="BT445" t="inlineStr"/>
      <c r="BU445" t="n">
        <v>10.3</v>
      </c>
      <c r="BV445" t="n">
        <v>0</v>
      </c>
      <c r="BW445" t="n">
        <v>3.6</v>
      </c>
      <c r="BX445" t="n">
        <v>5.9</v>
      </c>
      <c r="BY445" t="n">
        <v>33.6</v>
      </c>
      <c r="BZ445" t="n">
        <v>17.1</v>
      </c>
      <c r="CA445" t="n">
        <v>2015</v>
      </c>
      <c r="CB445" t="inlineStr">
        <is>
          <t>QS+Times+Shanghai</t>
        </is>
      </c>
      <c r="CC445" t="n">
        <v>312</v>
      </c>
      <c r="CD445" t="n">
        <v>304</v>
      </c>
      <c r="CE445" t="n">
        <v>228</v>
      </c>
      <c r="CF445" t="n">
        <v>199</v>
      </c>
      <c r="CG445" t="n">
        <v>203</v>
      </c>
      <c r="CH445" t="n">
        <v>701</v>
      </c>
      <c r="CI445" t="n">
        <v>701</v>
      </c>
      <c r="CJ445" t="n">
        <v>615</v>
      </c>
      <c r="CK445" t="n">
        <v>188</v>
      </c>
      <c r="CL445" t="n">
        <v>249</v>
      </c>
      <c r="CM445" t="n">
        <v>400</v>
      </c>
      <c r="CN445" t="n">
        <v>304</v>
      </c>
      <c r="CO445" t="n">
        <v>293</v>
      </c>
      <c r="CP445" t="n">
        <v>233</v>
      </c>
      <c r="CQ445" t="n">
        <v>188</v>
      </c>
      <c r="CR445" t="n">
        <v>210</v>
      </c>
      <c r="CS445" t="n">
        <v>701</v>
      </c>
      <c r="CT445" t="n">
        <v>701</v>
      </c>
      <c r="CU445" t="n">
        <v>655</v>
      </c>
      <c r="CV445" t="n">
        <v>248</v>
      </c>
      <c r="CW445" t="n">
        <v>289</v>
      </c>
      <c r="CX445" t="n">
        <v>259</v>
      </c>
      <c r="CY445" t="n">
        <v>700.5</v>
      </c>
      <c r="CZ445" t="n">
        <v>350.5</v>
      </c>
      <c r="DA445" t="n">
        <v>1.5</v>
      </c>
      <c r="DB445" t="n">
        <v>33.68561497046678</v>
      </c>
      <c r="DC445" t="n">
        <v>15.85921809680746</v>
      </c>
      <c r="DD445" t="n">
        <v>11.5</v>
      </c>
      <c r="DE445" t="inlineStr">
        <is>
          <t>Times (raw ratio)</t>
        </is>
      </c>
      <c r="DF445" t="n">
        <v>5</v>
      </c>
      <c r="DG445" t="inlineStr">
        <is>
          <t>Times (raw %)</t>
        </is>
      </c>
      <c r="DH445" t="n">
        <v>37.55</v>
      </c>
      <c r="DI445" t="n">
        <v>10.84755817777912</v>
      </c>
    </row>
    <row r="446">
      <c r="A446" t="inlineStr">
        <is>
          <t>jahangirnagar university</t>
        </is>
      </c>
      <c r="B446" t="inlineStr">
        <is>
          <t>1201-1400</t>
        </is>
      </c>
      <c r="C446" t="inlineStr">
        <is>
          <t>1201-1400</t>
        </is>
      </c>
      <c r="D446" t="inlineStr">
        <is>
          <t>Bangladesh</t>
        </is>
      </c>
      <c r="E446" t="inlineStr">
        <is>
          <t>Asia</t>
        </is>
      </c>
      <c r="F446" t="inlineStr">
        <is>
          <t>L</t>
        </is>
      </c>
      <c r="G446" t="inlineStr">
        <is>
          <t>FO</t>
        </is>
      </c>
      <c r="H446" t="inlineStr">
        <is>
          <t>VH</t>
        </is>
      </c>
      <c r="I446" t="inlineStr">
        <is>
          <t>Not Reported</t>
        </is>
      </c>
      <c r="J446" t="n">
        <v>9.699999999999999</v>
      </c>
      <c r="K446" t="inlineStr">
        <is>
          <t>601+</t>
        </is>
      </c>
      <c r="L446" t="n">
        <v>12.7</v>
      </c>
      <c r="M446" t="inlineStr">
        <is>
          <t>601+</t>
        </is>
      </c>
      <c r="N446" t="n">
        <v>4</v>
      </c>
      <c r="O446" t="inlineStr">
        <is>
          <t>701+</t>
        </is>
      </c>
      <c r="P446" t="n">
        <v>5.7</v>
      </c>
      <c r="Q446" t="inlineStr">
        <is>
          <t>701+</t>
        </is>
      </c>
      <c r="R446" t="inlineStr"/>
      <c r="S446" t="inlineStr"/>
      <c r="T446" t="inlineStr"/>
      <c r="U446" t="inlineStr"/>
      <c r="V446" t="n">
        <v>29.4</v>
      </c>
      <c r="W446" t="inlineStr">
        <is>
          <t>701+</t>
        </is>
      </c>
      <c r="X446" t="n">
        <v>3.8</v>
      </c>
      <c r="Y446" t="inlineStr">
        <is>
          <t>701+</t>
        </is>
      </c>
      <c r="Z446" t="n">
        <v>1.1</v>
      </c>
      <c r="AA446" t="inlineStr">
        <is>
          <t>701+</t>
        </is>
      </c>
      <c r="AB446" t="inlineStr"/>
      <c r="AC446" t="inlineStr">
        <is>
          <t>1201-1400</t>
        </is>
      </c>
      <c r="AD446" t="inlineStr"/>
      <c r="AE446" t="inlineStr">
        <is>
          <t>BD</t>
        </is>
      </c>
      <c r="AF446" t="inlineStr">
        <is>
          <t>Bangladesh</t>
        </is>
      </c>
      <c r="AG446" t="inlineStr">
        <is>
          <t>Not Reported</t>
        </is>
      </c>
      <c r="AH446" t="inlineStr">
        <is>
          <t>FO</t>
        </is>
      </c>
      <c r="AI446" t="inlineStr"/>
      <c r="AJ446" t="n">
        <v>4</v>
      </c>
      <c r="AK446" t="inlineStr">
        <is>
          <t>Not Reported</t>
        </is>
      </c>
      <c r="AL446" t="n">
        <v>8.5</v>
      </c>
      <c r="AM446" t="inlineStr">
        <is>
          <t>601+</t>
        </is>
      </c>
      <c r="AN446" t="n">
        <v>13.7</v>
      </c>
      <c r="AO446" t="inlineStr">
        <is>
          <t>590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1.2</v>
      </c>
      <c r="AY446" t="inlineStr">
        <is>
          <t>701+</t>
        </is>
      </c>
      <c r="AZ446" t="inlineStr"/>
      <c r="BA446" t="inlineStr"/>
      <c r="BB446" t="inlineStr"/>
      <c r="BC446" t="inlineStr"/>
      <c r="BD446" t="inlineStr">
        <is>
          <t>-</t>
        </is>
      </c>
      <c r="BE446" t="inlineStr"/>
      <c r="BF446" t="inlineStr">
        <is>
          <t>Not Reported</t>
        </is>
      </c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>
        <is>
          <t>QS</t>
        </is>
      </c>
      <c r="CC446" t="n">
        <v>1300.5</v>
      </c>
      <c r="CD446" t="n">
        <v>1300.5</v>
      </c>
      <c r="CE446" t="n">
        <v>601</v>
      </c>
      <c r="CF446" t="n">
        <v>601</v>
      </c>
      <c r="CG446" t="n">
        <v>701</v>
      </c>
      <c r="CH446" t="n">
        <v>701</v>
      </c>
      <c r="CI446" t="inlineStr"/>
      <c r="CJ446" t="inlineStr"/>
      <c r="CK446" t="n">
        <v>701</v>
      </c>
      <c r="CL446" t="n">
        <v>701</v>
      </c>
      <c r="CM446" t="n">
        <v>701</v>
      </c>
      <c r="CN446" t="n">
        <v>1300.5</v>
      </c>
      <c r="CO446" t="inlineStr"/>
      <c r="CP446" t="n">
        <v>601</v>
      </c>
      <c r="CQ446" t="n">
        <v>590</v>
      </c>
      <c r="CR446" t="inlineStr"/>
      <c r="CS446" t="inlineStr"/>
      <c r="CT446" t="inlineStr"/>
      <c r="CU446" t="inlineStr"/>
      <c r="CV446" t="n">
        <v>701</v>
      </c>
      <c r="CW446" t="inlineStr"/>
      <c r="CX446" t="inlineStr"/>
      <c r="CY446" t="inlineStr"/>
      <c r="CZ446" t="inlineStr"/>
      <c r="DA446" t="inlineStr"/>
      <c r="DB446" t="n">
        <v>7.178571428571416</v>
      </c>
      <c r="DC446" t="n">
        <v>5.7</v>
      </c>
      <c r="DD446" t="inlineStr"/>
      <c r="DE446" t="inlineStr">
        <is>
          <t>QS (score, not ratio)</t>
        </is>
      </c>
      <c r="DF446" t="inlineStr"/>
      <c r="DG446" t="inlineStr">
        <is>
          <t>Missing</t>
        </is>
      </c>
      <c r="DH446" t="n">
        <v>9.1</v>
      </c>
      <c r="DI446" t="inlineStr"/>
    </row>
    <row r="447">
      <c r="A447" t="inlineStr">
        <is>
          <t>james cook university</t>
        </is>
      </c>
      <c r="B447" t="inlineStr">
        <is>
          <t>445</t>
        </is>
      </c>
      <c r="C447" t="inlineStr">
        <is>
          <t>415</t>
        </is>
      </c>
      <c r="D447" t="inlineStr">
        <is>
          <t>Australia</t>
        </is>
      </c>
      <c r="E447" t="inlineStr">
        <is>
          <t>Oceania</t>
        </is>
      </c>
      <c r="F447" t="inlineStr">
        <is>
          <t>M</t>
        </is>
      </c>
      <c r="G447" t="inlineStr">
        <is>
          <t>FC</t>
        </is>
      </c>
      <c r="H447" t="inlineStr">
        <is>
          <t>VH</t>
        </is>
      </c>
      <c r="I447" t="inlineStr">
        <is>
          <t>A</t>
        </is>
      </c>
      <c r="J447" t="n">
        <v>14.4</v>
      </c>
      <c r="K447" t="inlineStr">
        <is>
          <t>601+</t>
        </is>
      </c>
      <c r="L447" t="n">
        <v>6.5</v>
      </c>
      <c r="M447" t="inlineStr">
        <is>
          <t>601+</t>
        </is>
      </c>
      <c r="N447" t="n">
        <v>17.5</v>
      </c>
      <c r="O447" t="inlineStr">
        <is>
          <t>701+</t>
        </is>
      </c>
      <c r="P447" t="n">
        <v>46.9</v>
      </c>
      <c r="Q447" t="inlineStr">
        <is>
          <t>292</t>
        </is>
      </c>
      <c r="R447" t="n">
        <v>36.7</v>
      </c>
      <c r="S447" t="inlineStr">
        <is>
          <t>434</t>
        </is>
      </c>
      <c r="T447" t="n">
        <v>16</v>
      </c>
      <c r="U447" t="inlineStr">
        <is>
          <t>607</t>
        </is>
      </c>
      <c r="V447" t="n">
        <v>76</v>
      </c>
      <c r="W447" t="inlineStr">
        <is>
          <t>389</t>
        </is>
      </c>
      <c r="X447" t="n">
        <v>6.7</v>
      </c>
      <c r="Y447" t="inlineStr">
        <is>
          <t>701+</t>
        </is>
      </c>
      <c r="Z447" t="n">
        <v>88.90000000000001</v>
      </c>
      <c r="AA447" t="inlineStr">
        <is>
          <t>103=</t>
        </is>
      </c>
      <c r="AB447" t="n">
        <v>26.7</v>
      </c>
      <c r="AC447">
        <f>415</f>
        <v/>
      </c>
      <c r="AD447" t="inlineStr">
        <is>
          <t>461=</t>
        </is>
      </c>
      <c r="AE447" t="inlineStr">
        <is>
          <t>AU</t>
        </is>
      </c>
      <c r="AF447" t="inlineStr">
        <is>
          <t>Australia</t>
        </is>
      </c>
      <c r="AG447" t="inlineStr">
        <is>
          <t>M</t>
        </is>
      </c>
      <c r="AH447" t="inlineStr">
        <is>
          <t>FC</t>
        </is>
      </c>
      <c r="AI447" t="inlineStr">
        <is>
          <t>VH</t>
        </is>
      </c>
      <c r="AJ447" t="n">
        <v>4</v>
      </c>
      <c r="AK447" t="inlineStr">
        <is>
          <t>A</t>
        </is>
      </c>
      <c r="AL447" t="n">
        <v>15.4</v>
      </c>
      <c r="AM447" t="inlineStr">
        <is>
          <t>567</t>
        </is>
      </c>
      <c r="AN447" t="n">
        <v>8.699999999999999</v>
      </c>
      <c r="AO447" t="inlineStr">
        <is>
          <t>601+</t>
        </is>
      </c>
      <c r="AP447" t="n">
        <v>14.1</v>
      </c>
      <c r="AQ447" t="inlineStr">
        <is>
          <t>701+</t>
        </is>
      </c>
      <c r="AR447" t="n">
        <v>51.1</v>
      </c>
      <c r="AS447" t="inlineStr">
        <is>
          <t>255</t>
        </is>
      </c>
      <c r="AT447" t="n">
        <v>42</v>
      </c>
      <c r="AU447" t="inlineStr">
        <is>
          <t>393</t>
        </is>
      </c>
      <c r="AV447" t="n">
        <v>13.5</v>
      </c>
      <c r="AW447" t="inlineStr">
        <is>
          <t>650</t>
        </is>
      </c>
      <c r="AX447" t="n">
        <v>42.5</v>
      </c>
      <c r="AY447" t="inlineStr">
        <is>
          <t>359</t>
        </is>
      </c>
      <c r="AZ447" t="n">
        <v>9</v>
      </c>
      <c r="BA447" t="inlineStr">
        <is>
          <t>701+</t>
        </is>
      </c>
      <c r="BB447" t="n">
        <v>83.3</v>
      </c>
      <c r="BC447" t="inlineStr">
        <is>
          <t>131</t>
        </is>
      </c>
      <c r="BD447" t="inlineStr">
        <is>
          <t>27.0</t>
        </is>
      </c>
      <c r="BE447" t="inlineStr">
        <is>
          <t>251-300</t>
        </is>
      </c>
      <c r="BF447" t="inlineStr">
        <is>
          <t>Australia</t>
        </is>
      </c>
      <c r="BG447" t="n">
        <v>19</v>
      </c>
      <c r="BH447" t="inlineStr">
        <is>
          <t>70.4</t>
        </is>
      </c>
      <c r="BI447" t="n">
        <v>22.8</v>
      </c>
      <c r="BJ447" t="n">
        <v>81.40000000000001</v>
      </c>
      <c r="BK447" t="inlineStr">
        <is>
          <t>40.7</t>
        </is>
      </c>
      <c r="BL447" t="inlineStr">
        <is>
          <t>-</t>
        </is>
      </c>
      <c r="BM447" t="inlineStr">
        <is>
          <t>11,713</t>
        </is>
      </c>
      <c r="BN447" t="n">
        <v>21.9</v>
      </c>
      <c r="BO447" t="inlineStr">
        <is>
          <t>11%</t>
        </is>
      </c>
      <c r="BP447" t="inlineStr">
        <is>
          <t>63 : 37</t>
        </is>
      </c>
      <c r="BQ447" t="n">
        <v>2016</v>
      </c>
      <c r="BR447" t="inlineStr">
        <is>
          <t>301-400</t>
        </is>
      </c>
      <c r="BS447" t="inlineStr">
        <is>
          <t>12-19</t>
        </is>
      </c>
      <c r="BT447" t="inlineStr"/>
      <c r="BU447" t="n">
        <v>0</v>
      </c>
      <c r="BV447" t="n">
        <v>0</v>
      </c>
      <c r="BW447" t="n">
        <v>10.1</v>
      </c>
      <c r="BX447" t="n">
        <v>15.4</v>
      </c>
      <c r="BY447" t="n">
        <v>27.4</v>
      </c>
      <c r="BZ447" t="n">
        <v>23.9</v>
      </c>
      <c r="CA447" t="n">
        <v>2015</v>
      </c>
      <c r="CB447" t="inlineStr">
        <is>
          <t>QS+Times+Shanghai</t>
        </is>
      </c>
      <c r="CC447" t="n">
        <v>445</v>
      </c>
      <c r="CD447" t="n">
        <v>415</v>
      </c>
      <c r="CE447" t="n">
        <v>601</v>
      </c>
      <c r="CF447" t="n">
        <v>601</v>
      </c>
      <c r="CG447" t="n">
        <v>701</v>
      </c>
      <c r="CH447" t="n">
        <v>292</v>
      </c>
      <c r="CI447" t="n">
        <v>434</v>
      </c>
      <c r="CJ447" t="n">
        <v>607</v>
      </c>
      <c r="CK447" t="n">
        <v>389</v>
      </c>
      <c r="CL447" t="n">
        <v>701</v>
      </c>
      <c r="CM447" t="n">
        <v>103</v>
      </c>
      <c r="CN447" t="n">
        <v>415</v>
      </c>
      <c r="CO447" t="n">
        <v>461</v>
      </c>
      <c r="CP447" t="n">
        <v>567</v>
      </c>
      <c r="CQ447" t="n">
        <v>601</v>
      </c>
      <c r="CR447" t="n">
        <v>701</v>
      </c>
      <c r="CS447" t="n">
        <v>255</v>
      </c>
      <c r="CT447" t="n">
        <v>393</v>
      </c>
      <c r="CU447" t="n">
        <v>650</v>
      </c>
      <c r="CV447" t="n">
        <v>359</v>
      </c>
      <c r="CW447" t="n">
        <v>701</v>
      </c>
      <c r="CX447" t="n">
        <v>131</v>
      </c>
      <c r="CY447" t="n">
        <v>275.5</v>
      </c>
      <c r="CZ447" t="n">
        <v>350.5</v>
      </c>
      <c r="DA447" t="n">
        <v>15.5</v>
      </c>
      <c r="DB447" t="n">
        <v>50.77150965714774</v>
      </c>
      <c r="DC447" t="n">
        <v>36.11290664383365</v>
      </c>
      <c r="DD447" t="n">
        <v>21.9</v>
      </c>
      <c r="DE447" t="inlineStr">
        <is>
          <t>Times (raw ratio)</t>
        </is>
      </c>
      <c r="DF447" t="n">
        <v>11</v>
      </c>
      <c r="DG447" t="inlineStr">
        <is>
          <t>Times (raw %)</t>
        </is>
      </c>
      <c r="DH447" t="n">
        <v>14.9</v>
      </c>
      <c r="DI447" t="n">
        <v>10.49808883006846</v>
      </c>
    </row>
    <row r="448">
      <c r="A448" t="inlineStr">
        <is>
          <t>jamia hamdard</t>
        </is>
      </c>
      <c r="B448" t="inlineStr">
        <is>
          <t>1201-1400</t>
        </is>
      </c>
      <c r="C448" t="inlineStr">
        <is>
          <t>1201-1400</t>
        </is>
      </c>
      <c r="D448" t="inlineStr">
        <is>
          <t>India</t>
        </is>
      </c>
      <c r="E448" t="inlineStr">
        <is>
          <t>Asia</t>
        </is>
      </c>
      <c r="F448" t="inlineStr">
        <is>
          <t>M</t>
        </is>
      </c>
      <c r="G448" t="inlineStr">
        <is>
          <t>CO</t>
        </is>
      </c>
      <c r="H448" t="inlineStr">
        <is>
          <t>VH</t>
        </is>
      </c>
      <c r="I448" t="inlineStr">
        <is>
          <t>A</t>
        </is>
      </c>
      <c r="J448" t="n">
        <v>5.1</v>
      </c>
      <c r="K448" t="inlineStr">
        <is>
          <t>601+</t>
        </is>
      </c>
      <c r="L448" t="n">
        <v>1.8</v>
      </c>
      <c r="M448" t="inlineStr">
        <is>
          <t>601+</t>
        </is>
      </c>
      <c r="N448" t="n">
        <v>8.4</v>
      </c>
      <c r="O448" t="inlineStr">
        <is>
          <t>701+</t>
        </is>
      </c>
      <c r="P448" t="n">
        <v>12.6</v>
      </c>
      <c r="Q448" t="inlineStr">
        <is>
          <t>678</t>
        </is>
      </c>
      <c r="R448" t="inlineStr"/>
      <c r="S448" t="inlineStr"/>
      <c r="T448" t="n">
        <v>2.1</v>
      </c>
      <c r="U448" t="inlineStr">
        <is>
          <t>701+</t>
        </is>
      </c>
      <c r="V448" t="n">
        <v>12.7</v>
      </c>
      <c r="W448" t="inlineStr">
        <is>
          <t>701+</t>
        </is>
      </c>
      <c r="X448" t="n">
        <v>1.9</v>
      </c>
      <c r="Y448" t="inlineStr">
        <is>
          <t>701+</t>
        </is>
      </c>
      <c r="Z448" t="n">
        <v>1</v>
      </c>
      <c r="AA448" t="inlineStr">
        <is>
          <t>701+</t>
        </is>
      </c>
      <c r="AB448" t="inlineStr"/>
      <c r="AC448" t="inlineStr">
        <is>
          <t>1201-1400</t>
        </is>
      </c>
      <c r="AD448" t="inlineStr">
        <is>
          <t>1201-1400</t>
        </is>
      </c>
      <c r="AE448" t="inlineStr">
        <is>
          <t>IN</t>
        </is>
      </c>
      <c r="AF448" t="inlineStr">
        <is>
          <t>India</t>
        </is>
      </c>
      <c r="AG448" t="inlineStr">
        <is>
          <t>M</t>
        </is>
      </c>
      <c r="AH448" t="inlineStr">
        <is>
          <t>CO</t>
        </is>
      </c>
      <c r="AI448" t="inlineStr">
        <is>
          <t>VH</t>
        </is>
      </c>
      <c r="AJ448" t="n">
        <v>3</v>
      </c>
      <c r="AK448" t="inlineStr">
        <is>
          <t>A</t>
        </is>
      </c>
      <c r="AL448" t="n">
        <v>4.2</v>
      </c>
      <c r="AM448" t="inlineStr">
        <is>
          <t>601+</t>
        </is>
      </c>
      <c r="AN448" t="n">
        <v>1.5</v>
      </c>
      <c r="AO448" t="inlineStr">
        <is>
          <t>601+</t>
        </is>
      </c>
      <c r="AP448" t="n">
        <v>7.6</v>
      </c>
      <c r="AQ448" t="inlineStr">
        <is>
          <t>701+</t>
        </is>
      </c>
      <c r="AR448" t="n">
        <v>12.6</v>
      </c>
      <c r="AS448" t="inlineStr">
        <is>
          <t>686</t>
        </is>
      </c>
      <c r="AT448" t="inlineStr"/>
      <c r="AU448" t="inlineStr"/>
      <c r="AV448" t="n">
        <v>3</v>
      </c>
      <c r="AW448" t="inlineStr">
        <is>
          <t>701+</t>
        </is>
      </c>
      <c r="AX448" t="n">
        <v>1</v>
      </c>
      <c r="AY448" t="inlineStr">
        <is>
          <t>701+</t>
        </is>
      </c>
      <c r="AZ448" t="n">
        <v>7.7</v>
      </c>
      <c r="BA448" t="inlineStr">
        <is>
          <t>701+</t>
        </is>
      </c>
      <c r="BB448" t="n">
        <v>1</v>
      </c>
      <c r="BC448" t="inlineStr">
        <is>
          <t>701+</t>
        </is>
      </c>
      <c r="BD448" t="inlineStr">
        <is>
          <t>-</t>
        </is>
      </c>
      <c r="BE448" t="inlineStr"/>
      <c r="BF448" t="inlineStr">
        <is>
          <t>Not Reported</t>
        </is>
      </c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>
        <is>
          <t>QS</t>
        </is>
      </c>
      <c r="CC448" t="n">
        <v>1300.5</v>
      </c>
      <c r="CD448" t="n">
        <v>1300.5</v>
      </c>
      <c r="CE448" t="n">
        <v>601</v>
      </c>
      <c r="CF448" t="n">
        <v>601</v>
      </c>
      <c r="CG448" t="n">
        <v>701</v>
      </c>
      <c r="CH448" t="n">
        <v>678</v>
      </c>
      <c r="CI448" t="inlineStr"/>
      <c r="CJ448" t="n">
        <v>701</v>
      </c>
      <c r="CK448" t="n">
        <v>701</v>
      </c>
      <c r="CL448" t="n">
        <v>701</v>
      </c>
      <c r="CM448" t="n">
        <v>701</v>
      </c>
      <c r="CN448" t="n">
        <v>1300.5</v>
      </c>
      <c r="CO448" t="n">
        <v>1300.5</v>
      </c>
      <c r="CP448" t="n">
        <v>601</v>
      </c>
      <c r="CQ448" t="n">
        <v>601</v>
      </c>
      <c r="CR448" t="n">
        <v>701</v>
      </c>
      <c r="CS448" t="n">
        <v>686</v>
      </c>
      <c r="CT448" t="inlineStr"/>
      <c r="CU448" t="n">
        <v>701</v>
      </c>
      <c r="CV448" t="n">
        <v>701</v>
      </c>
      <c r="CW448" t="n">
        <v>701</v>
      </c>
      <c r="CX448" t="n">
        <v>701</v>
      </c>
      <c r="CY448" t="inlineStr"/>
      <c r="CZ448" t="inlineStr"/>
      <c r="DA448" t="inlineStr"/>
      <c r="DB448" t="n">
        <v>7.178571428571416</v>
      </c>
      <c r="DC448" t="n">
        <v>12.6</v>
      </c>
      <c r="DD448" t="inlineStr"/>
      <c r="DE448" t="inlineStr">
        <is>
          <t>QS (score, not ratio)</t>
        </is>
      </c>
      <c r="DF448" t="inlineStr"/>
      <c r="DG448" t="inlineStr">
        <is>
          <t>QS (score, not %)</t>
        </is>
      </c>
      <c r="DH448" t="n">
        <v>4.65</v>
      </c>
      <c r="DI448" t="inlineStr"/>
    </row>
    <row r="449">
      <c r="A449" t="inlineStr">
        <is>
          <t>jamia millia islamia</t>
        </is>
      </c>
      <c r="B449" t="inlineStr">
        <is>
          <t>851-900</t>
        </is>
      </c>
      <c r="C449" t="inlineStr">
        <is>
          <t>951-1000</t>
        </is>
      </c>
      <c r="D449" t="inlineStr">
        <is>
          <t>India</t>
        </is>
      </c>
      <c r="E449" t="inlineStr">
        <is>
          <t>Asia</t>
        </is>
      </c>
      <c r="F449" t="inlineStr">
        <is>
          <t>M</t>
        </is>
      </c>
      <c r="G449" t="inlineStr">
        <is>
          <t>CO</t>
        </is>
      </c>
      <c r="H449" t="inlineStr">
        <is>
          <t>VH</t>
        </is>
      </c>
      <c r="I449" t="inlineStr">
        <is>
          <t>A</t>
        </is>
      </c>
      <c r="J449" t="n">
        <v>9.300000000000001</v>
      </c>
      <c r="K449" t="inlineStr">
        <is>
          <t>601+</t>
        </is>
      </c>
      <c r="L449" t="n">
        <v>3.1</v>
      </c>
      <c r="M449" t="inlineStr">
        <is>
          <t>601+</t>
        </is>
      </c>
      <c r="N449" t="n">
        <v>33.6</v>
      </c>
      <c r="O449" t="inlineStr">
        <is>
          <t>470</t>
        </is>
      </c>
      <c r="P449" t="n">
        <v>26</v>
      </c>
      <c r="Q449" t="inlineStr">
        <is>
          <t>486</t>
        </is>
      </c>
      <c r="R449" t="n">
        <v>3.2</v>
      </c>
      <c r="S449" t="inlineStr">
        <is>
          <t>701+</t>
        </is>
      </c>
      <c r="T449" t="n">
        <v>5.2</v>
      </c>
      <c r="U449" t="inlineStr">
        <is>
          <t>701+</t>
        </is>
      </c>
      <c r="V449" t="n">
        <v>43</v>
      </c>
      <c r="W449" t="inlineStr">
        <is>
          <t>701+</t>
        </is>
      </c>
      <c r="X449" t="n">
        <v>1.9</v>
      </c>
      <c r="Y449" t="inlineStr">
        <is>
          <t>701+</t>
        </is>
      </c>
      <c r="Z449" t="n">
        <v>1.6</v>
      </c>
      <c r="AA449" t="inlineStr">
        <is>
          <t>701+</t>
        </is>
      </c>
      <c r="AB449" t="inlineStr"/>
      <c r="AC449" t="inlineStr">
        <is>
          <t>951-1000</t>
        </is>
      </c>
      <c r="AD449" t="inlineStr">
        <is>
          <t>801-1000</t>
        </is>
      </c>
      <c r="AE449" t="inlineStr">
        <is>
          <t>IN</t>
        </is>
      </c>
      <c r="AF449" t="inlineStr">
        <is>
          <t>India</t>
        </is>
      </c>
      <c r="AG449" t="inlineStr">
        <is>
          <t>M</t>
        </is>
      </c>
      <c r="AH449" t="inlineStr">
        <is>
          <t>CO</t>
        </is>
      </c>
      <c r="AI449" t="inlineStr">
        <is>
          <t>VH</t>
        </is>
      </c>
      <c r="AJ449" t="n">
        <v>5</v>
      </c>
      <c r="AK449" t="inlineStr">
        <is>
          <t>A</t>
        </is>
      </c>
      <c r="AL449" t="n">
        <v>8</v>
      </c>
      <c r="AM449" t="inlineStr">
        <is>
          <t>601+</t>
        </is>
      </c>
      <c r="AN449" t="n">
        <v>2.6</v>
      </c>
      <c r="AO449" t="inlineStr">
        <is>
          <t>601+</t>
        </is>
      </c>
      <c r="AP449" t="n">
        <v>34.7</v>
      </c>
      <c r="AQ449" t="inlineStr">
        <is>
          <t>458</t>
        </is>
      </c>
      <c r="AR449" t="n">
        <v>20.7</v>
      </c>
      <c r="AS449" t="inlineStr">
        <is>
          <t>551</t>
        </is>
      </c>
      <c r="AT449" t="n">
        <v>3.5</v>
      </c>
      <c r="AU449" t="inlineStr">
        <is>
          <t>701+</t>
        </is>
      </c>
      <c r="AV449" t="n">
        <v>4.4</v>
      </c>
      <c r="AW449" t="inlineStr">
        <is>
          <t>701+</t>
        </is>
      </c>
      <c r="AX449" t="n">
        <v>2</v>
      </c>
      <c r="AY449" t="inlineStr">
        <is>
          <t>701+</t>
        </is>
      </c>
      <c r="AZ449" t="n">
        <v>7.2</v>
      </c>
      <c r="BA449" t="inlineStr">
        <is>
          <t>701+</t>
        </is>
      </c>
      <c r="BB449" t="n">
        <v>3.8</v>
      </c>
      <c r="BC449" t="inlineStr">
        <is>
          <t>701+</t>
        </is>
      </c>
      <c r="BD449" t="inlineStr">
        <is>
          <t>-</t>
        </is>
      </c>
      <c r="BE449" t="inlineStr"/>
      <c r="BF449" t="inlineStr">
        <is>
          <t>Not Reported</t>
        </is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>
        <is>
          <t>QS</t>
        </is>
      </c>
      <c r="CC449" t="n">
        <v>875.5</v>
      </c>
      <c r="CD449" t="n">
        <v>975.5</v>
      </c>
      <c r="CE449" t="n">
        <v>601</v>
      </c>
      <c r="CF449" t="n">
        <v>601</v>
      </c>
      <c r="CG449" t="n">
        <v>470</v>
      </c>
      <c r="CH449" t="n">
        <v>486</v>
      </c>
      <c r="CI449" t="n">
        <v>701</v>
      </c>
      <c r="CJ449" t="n">
        <v>701</v>
      </c>
      <c r="CK449" t="n">
        <v>701</v>
      </c>
      <c r="CL449" t="n">
        <v>701</v>
      </c>
      <c r="CM449" t="n">
        <v>701</v>
      </c>
      <c r="CN449" t="n">
        <v>975.5</v>
      </c>
      <c r="CO449" t="n">
        <v>900.5</v>
      </c>
      <c r="CP449" t="n">
        <v>601</v>
      </c>
      <c r="CQ449" t="n">
        <v>601</v>
      </c>
      <c r="CR449" t="n">
        <v>458</v>
      </c>
      <c r="CS449" t="n">
        <v>551</v>
      </c>
      <c r="CT449" t="n">
        <v>701</v>
      </c>
      <c r="CU449" t="n">
        <v>701</v>
      </c>
      <c r="CV449" t="n">
        <v>701</v>
      </c>
      <c r="CW449" t="n">
        <v>701</v>
      </c>
      <c r="CX449" t="n">
        <v>701</v>
      </c>
      <c r="CY449" t="inlineStr"/>
      <c r="CZ449" t="inlineStr"/>
      <c r="DA449" t="inlineStr"/>
      <c r="DB449" t="n">
        <v>37.53571428571428</v>
      </c>
      <c r="DC449" t="n">
        <v>26</v>
      </c>
      <c r="DD449" t="inlineStr"/>
      <c r="DE449" t="inlineStr">
        <is>
          <t>QS (score, not ratio)</t>
        </is>
      </c>
      <c r="DF449" t="inlineStr"/>
      <c r="DG449" t="inlineStr">
        <is>
          <t>QS (score, not %)</t>
        </is>
      </c>
      <c r="DH449" t="n">
        <v>8.65</v>
      </c>
      <c r="DI449" t="inlineStr"/>
    </row>
    <row r="450">
      <c r="A450" t="inlineStr">
        <is>
          <t>jawaharlal nehru university</t>
        </is>
      </c>
      <c r="B450" t="inlineStr">
        <is>
          <t>580</t>
        </is>
      </c>
      <c r="C450" t="inlineStr">
        <is>
          <t>601-610</t>
        </is>
      </c>
      <c r="D450" t="inlineStr">
        <is>
          <t>India</t>
        </is>
      </c>
      <c r="E450" t="inlineStr">
        <is>
          <t>Asia</t>
        </is>
      </c>
      <c r="F450" t="inlineStr">
        <is>
          <t>M</t>
        </is>
      </c>
      <c r="G450" t="inlineStr">
        <is>
          <t>CO</t>
        </is>
      </c>
      <c r="H450" t="inlineStr">
        <is>
          <t>VH</t>
        </is>
      </c>
      <c r="I450" t="inlineStr">
        <is>
          <t>A</t>
        </is>
      </c>
      <c r="J450" t="n">
        <v>31</v>
      </c>
      <c r="K450" t="inlineStr">
        <is>
          <t>287</t>
        </is>
      </c>
      <c r="L450" t="n">
        <v>14.4</v>
      </c>
      <c r="M450" t="inlineStr">
        <is>
          <t>571</t>
        </is>
      </c>
      <c r="N450" t="n">
        <v>10</v>
      </c>
      <c r="O450" t="inlineStr">
        <is>
          <t>701+</t>
        </is>
      </c>
      <c r="P450" t="n">
        <v>28.9</v>
      </c>
      <c r="Q450" t="inlineStr">
        <is>
          <t>448</t>
        </is>
      </c>
      <c r="R450" t="inlineStr"/>
      <c r="S450" t="inlineStr"/>
      <c r="T450" t="n">
        <v>1.3</v>
      </c>
      <c r="U450" t="inlineStr">
        <is>
          <t>701+</t>
        </is>
      </c>
      <c r="V450" t="n">
        <v>47.4</v>
      </c>
      <c r="W450" t="inlineStr">
        <is>
          <t>701+</t>
        </is>
      </c>
      <c r="X450" t="n">
        <v>14.7</v>
      </c>
      <c r="Y450" t="inlineStr">
        <is>
          <t>672</t>
        </is>
      </c>
      <c r="Z450" t="n">
        <v>19.7</v>
      </c>
      <c r="AA450" t="inlineStr">
        <is>
          <t>537=</t>
        </is>
      </c>
      <c r="AB450" t="n">
        <v>21.3</v>
      </c>
      <c r="AC450" t="inlineStr">
        <is>
          <t>601-610</t>
        </is>
      </c>
      <c r="AD450" t="inlineStr">
        <is>
          <t>601-650</t>
        </is>
      </c>
      <c r="AE450" t="inlineStr">
        <is>
          <t>IN</t>
        </is>
      </c>
      <c r="AF450" t="inlineStr">
        <is>
          <t>India</t>
        </is>
      </c>
      <c r="AG450" t="inlineStr">
        <is>
          <t>M</t>
        </is>
      </c>
      <c r="AH450" t="inlineStr">
        <is>
          <t>CO</t>
        </is>
      </c>
      <c r="AI450" t="inlineStr">
        <is>
          <t>VH</t>
        </is>
      </c>
      <c r="AJ450" t="n">
        <v>4</v>
      </c>
      <c r="AK450" t="inlineStr">
        <is>
          <t>A</t>
        </is>
      </c>
      <c r="AL450" t="n">
        <v>29.1</v>
      </c>
      <c r="AM450" t="inlineStr">
        <is>
          <t>298</t>
        </is>
      </c>
      <c r="AN450" t="n">
        <v>10.6</v>
      </c>
      <c r="AO450" t="inlineStr">
        <is>
          <t>601+</t>
        </is>
      </c>
      <c r="AP450" t="n">
        <v>12.2</v>
      </c>
      <c r="AQ450" t="inlineStr">
        <is>
          <t>701+</t>
        </is>
      </c>
      <c r="AR450" t="n">
        <v>24.1</v>
      </c>
      <c r="AS450" t="inlineStr">
        <is>
          <t>500</t>
        </is>
      </c>
      <c r="AT450" t="inlineStr"/>
      <c r="AU450" t="inlineStr"/>
      <c r="AV450" t="n">
        <v>1.6</v>
      </c>
      <c r="AW450" t="inlineStr">
        <is>
          <t>701+</t>
        </is>
      </c>
      <c r="AX450" t="n">
        <v>4.8</v>
      </c>
      <c r="AY450" t="inlineStr">
        <is>
          <t>701+</t>
        </is>
      </c>
      <c r="AZ450" t="n">
        <v>13.2</v>
      </c>
      <c r="BA450" t="inlineStr">
        <is>
          <t>648</t>
        </is>
      </c>
      <c r="BB450" t="n">
        <v>47.5</v>
      </c>
      <c r="BC450" t="inlineStr">
        <is>
          <t>320=</t>
        </is>
      </c>
      <c r="BD450" t="inlineStr">
        <is>
          <t>-</t>
        </is>
      </c>
      <c r="BE450" t="inlineStr"/>
      <c r="BF450" t="inlineStr">
        <is>
          <t>Not Reported</t>
        </is>
      </c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>
        <is>
          <t>QS</t>
        </is>
      </c>
      <c r="CC450" t="n">
        <v>580</v>
      </c>
      <c r="CD450" t="n">
        <v>605.5</v>
      </c>
      <c r="CE450" t="n">
        <v>287</v>
      </c>
      <c r="CF450" t="n">
        <v>571</v>
      </c>
      <c r="CG450" t="n">
        <v>701</v>
      </c>
      <c r="CH450" t="n">
        <v>448</v>
      </c>
      <c r="CI450" t="inlineStr"/>
      <c r="CJ450" t="n">
        <v>701</v>
      </c>
      <c r="CK450" t="n">
        <v>701</v>
      </c>
      <c r="CL450" t="n">
        <v>672</v>
      </c>
      <c r="CM450" t="n">
        <v>537</v>
      </c>
      <c r="CN450" t="n">
        <v>605.5</v>
      </c>
      <c r="CO450" t="n">
        <v>625.5</v>
      </c>
      <c r="CP450" t="n">
        <v>298</v>
      </c>
      <c r="CQ450" t="n">
        <v>601</v>
      </c>
      <c r="CR450" t="n">
        <v>701</v>
      </c>
      <c r="CS450" t="n">
        <v>500</v>
      </c>
      <c r="CT450" t="inlineStr"/>
      <c r="CU450" t="n">
        <v>701</v>
      </c>
      <c r="CV450" t="n">
        <v>701</v>
      </c>
      <c r="CW450" t="n">
        <v>648</v>
      </c>
      <c r="CX450" t="n">
        <v>320</v>
      </c>
      <c r="CY450" t="inlineStr"/>
      <c r="CZ450" t="inlineStr"/>
      <c r="DA450" t="inlineStr"/>
      <c r="DB450" t="n">
        <v>58.64285714285714</v>
      </c>
      <c r="DC450" t="n">
        <v>28.9</v>
      </c>
      <c r="DD450" t="inlineStr"/>
      <c r="DE450" t="inlineStr">
        <is>
          <t>QS (score, not ratio)</t>
        </is>
      </c>
      <c r="DF450" t="inlineStr"/>
      <c r="DG450" t="inlineStr">
        <is>
          <t>QS (score, not %)</t>
        </is>
      </c>
      <c r="DH450" t="n">
        <v>30.05</v>
      </c>
      <c r="DI450" t="inlineStr"/>
    </row>
    <row r="451">
      <c r="A451" t="inlineStr">
        <is>
          <t>jeju national university</t>
        </is>
      </c>
      <c r="B451" t="inlineStr">
        <is>
          <t>1201-1400</t>
        </is>
      </c>
      <c r="C451" t="inlineStr">
        <is>
          <t>1201-1400</t>
        </is>
      </c>
      <c r="D451" t="inlineStr">
        <is>
          <t>South Korea</t>
        </is>
      </c>
      <c r="E451" t="inlineStr">
        <is>
          <t>Asia</t>
        </is>
      </c>
      <c r="F451" t="inlineStr">
        <is>
          <t>M</t>
        </is>
      </c>
      <c r="G451" t="inlineStr">
        <is>
          <t>FC</t>
        </is>
      </c>
      <c r="H451" t="inlineStr">
        <is>
          <t>VH</t>
        </is>
      </c>
      <c r="I451" t="inlineStr">
        <is>
          <t>A</t>
        </is>
      </c>
      <c r="J451" t="n">
        <v>3.6</v>
      </c>
      <c r="K451" t="inlineStr">
        <is>
          <t>601+</t>
        </is>
      </c>
      <c r="L451" t="n">
        <v>1.9</v>
      </c>
      <c r="M451" t="inlineStr">
        <is>
          <t>601+</t>
        </is>
      </c>
      <c r="N451" t="n">
        <v>30</v>
      </c>
      <c r="O451" t="inlineStr">
        <is>
          <t>520</t>
        </is>
      </c>
      <c r="P451" t="n">
        <v>7</v>
      </c>
      <c r="Q451" t="inlineStr">
        <is>
          <t>701+</t>
        </is>
      </c>
      <c r="R451" t="n">
        <v>7.5</v>
      </c>
      <c r="S451" t="inlineStr">
        <is>
          <t>701+</t>
        </is>
      </c>
      <c r="T451" t="n">
        <v>5.5</v>
      </c>
      <c r="U451" t="inlineStr">
        <is>
          <t>701+</t>
        </is>
      </c>
      <c r="V451" t="n">
        <v>23.1</v>
      </c>
      <c r="W451" t="inlineStr">
        <is>
          <t>701+</t>
        </is>
      </c>
      <c r="X451" t="n">
        <v>1.8</v>
      </c>
      <c r="Y451" t="inlineStr">
        <is>
          <t>701+</t>
        </is>
      </c>
      <c r="Z451" t="n">
        <v>15</v>
      </c>
      <c r="AA451" t="inlineStr">
        <is>
          <t>592=</t>
        </is>
      </c>
      <c r="AB451" t="inlineStr"/>
      <c r="AC451" t="inlineStr">
        <is>
          <t>1201-1400</t>
        </is>
      </c>
      <c r="AD451" t="inlineStr">
        <is>
          <t>1001-1200</t>
        </is>
      </c>
      <c r="AE451" t="inlineStr">
        <is>
          <t>KR</t>
        </is>
      </c>
      <c r="AF451" t="inlineStr">
        <is>
          <t>South Korea</t>
        </is>
      </c>
      <c r="AG451" t="inlineStr">
        <is>
          <t>M</t>
        </is>
      </c>
      <c r="AH451" t="inlineStr">
        <is>
          <t>FC</t>
        </is>
      </c>
      <c r="AI451" t="inlineStr">
        <is>
          <t>HI</t>
        </is>
      </c>
      <c r="AJ451" t="n">
        <v>4</v>
      </c>
      <c r="AK451" t="inlineStr">
        <is>
          <t>A</t>
        </is>
      </c>
      <c r="AL451" t="n">
        <v>4.8</v>
      </c>
      <c r="AM451" t="inlineStr">
        <is>
          <t>601+</t>
        </is>
      </c>
      <c r="AN451" t="n">
        <v>2</v>
      </c>
      <c r="AO451" t="inlineStr">
        <is>
          <t>601+</t>
        </is>
      </c>
      <c r="AP451" t="n">
        <v>25.3</v>
      </c>
      <c r="AQ451" t="inlineStr">
        <is>
          <t>580</t>
        </is>
      </c>
      <c r="AR451" t="n">
        <v>6.6</v>
      </c>
      <c r="AS451" t="inlineStr">
        <is>
          <t>701+</t>
        </is>
      </c>
      <c r="AT451" t="n">
        <v>3.8</v>
      </c>
      <c r="AU451" t="inlineStr">
        <is>
          <t>701+</t>
        </is>
      </c>
      <c r="AV451" t="n">
        <v>4.2</v>
      </c>
      <c r="AW451" t="inlineStr">
        <is>
          <t>701+</t>
        </is>
      </c>
      <c r="AX451" t="n">
        <v>1.1</v>
      </c>
      <c r="AY451" t="inlineStr">
        <is>
          <t>701+</t>
        </is>
      </c>
      <c r="AZ451" t="n">
        <v>5.2</v>
      </c>
      <c r="BA451" t="inlineStr">
        <is>
          <t>701+</t>
        </is>
      </c>
      <c r="BB451" t="n">
        <v>1.1</v>
      </c>
      <c r="BC451" t="inlineStr">
        <is>
          <t>701+</t>
        </is>
      </c>
      <c r="BD451" t="inlineStr">
        <is>
          <t>-</t>
        </is>
      </c>
      <c r="BE451" t="inlineStr"/>
      <c r="BF451" t="inlineStr">
        <is>
          <t>Not Reported</t>
        </is>
      </c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>
        <is>
          <t>QS</t>
        </is>
      </c>
      <c r="CC451" t="n">
        <v>1300.5</v>
      </c>
      <c r="CD451" t="n">
        <v>1300.5</v>
      </c>
      <c r="CE451" t="n">
        <v>601</v>
      </c>
      <c r="CF451" t="n">
        <v>601</v>
      </c>
      <c r="CG451" t="n">
        <v>520</v>
      </c>
      <c r="CH451" t="n">
        <v>701</v>
      </c>
      <c r="CI451" t="n">
        <v>701</v>
      </c>
      <c r="CJ451" t="n">
        <v>701</v>
      </c>
      <c r="CK451" t="n">
        <v>701</v>
      </c>
      <c r="CL451" t="n">
        <v>701</v>
      </c>
      <c r="CM451" t="n">
        <v>592</v>
      </c>
      <c r="CN451" t="n">
        <v>1300.5</v>
      </c>
      <c r="CO451" t="n">
        <v>1100.5</v>
      </c>
      <c r="CP451" t="n">
        <v>601</v>
      </c>
      <c r="CQ451" t="n">
        <v>601</v>
      </c>
      <c r="CR451" t="n">
        <v>580</v>
      </c>
      <c r="CS451" t="n">
        <v>701</v>
      </c>
      <c r="CT451" t="n">
        <v>701</v>
      </c>
      <c r="CU451" t="n">
        <v>701</v>
      </c>
      <c r="CV451" t="n">
        <v>701</v>
      </c>
      <c r="CW451" t="n">
        <v>701</v>
      </c>
      <c r="CX451" t="n">
        <v>701</v>
      </c>
      <c r="CY451" t="inlineStr"/>
      <c r="CZ451" t="inlineStr"/>
      <c r="DA451" t="inlineStr"/>
      <c r="DB451" t="n">
        <v>7.178571428571416</v>
      </c>
      <c r="DC451" t="n">
        <v>7</v>
      </c>
      <c r="DD451" t="inlineStr"/>
      <c r="DE451" t="inlineStr">
        <is>
          <t>QS (score, not ratio)</t>
        </is>
      </c>
      <c r="DF451" t="inlineStr"/>
      <c r="DG451" t="inlineStr">
        <is>
          <t>QS (score, not %)</t>
        </is>
      </c>
      <c r="DH451" t="n">
        <v>4.2</v>
      </c>
      <c r="DI451" t="inlineStr"/>
    </row>
    <row r="452">
      <c r="A452" t="inlineStr">
        <is>
          <t>jeonbuk national university</t>
        </is>
      </c>
      <c r="B452" t="inlineStr">
        <is>
          <t>681-690</t>
        </is>
      </c>
      <c r="C452" t="inlineStr">
        <is>
          <t>721-730</t>
        </is>
      </c>
      <c r="D452" t="inlineStr">
        <is>
          <t>South Korea</t>
        </is>
      </c>
      <c r="E452" t="inlineStr">
        <is>
          <t>Asia</t>
        </is>
      </c>
      <c r="F452" t="inlineStr">
        <is>
          <t>L</t>
        </is>
      </c>
      <c r="G452" t="inlineStr">
        <is>
          <t>FO</t>
        </is>
      </c>
      <c r="H452" t="inlineStr">
        <is>
          <t>VH</t>
        </is>
      </c>
      <c r="I452" t="inlineStr">
        <is>
          <t>A</t>
        </is>
      </c>
      <c r="J452" t="n">
        <v>15.6</v>
      </c>
      <c r="K452" t="inlineStr">
        <is>
          <t>564</t>
        </is>
      </c>
      <c r="L452" t="n">
        <v>11.1</v>
      </c>
      <c r="M452" t="inlineStr">
        <is>
          <t>601+</t>
        </is>
      </c>
      <c r="N452" t="n">
        <v>61.3</v>
      </c>
      <c r="O452" t="inlineStr">
        <is>
          <t>234</t>
        </is>
      </c>
      <c r="P452" t="n">
        <v>10.6</v>
      </c>
      <c r="Q452" t="inlineStr">
        <is>
          <t>701+</t>
        </is>
      </c>
      <c r="R452" t="n">
        <v>7.8</v>
      </c>
      <c r="S452" t="inlineStr">
        <is>
          <t>701+</t>
        </is>
      </c>
      <c r="T452" t="n">
        <v>6.8</v>
      </c>
      <c r="U452" t="inlineStr">
        <is>
          <t>701+</t>
        </is>
      </c>
      <c r="V452" t="n">
        <v>35.3</v>
      </c>
      <c r="W452" t="inlineStr">
        <is>
          <t>701+</t>
        </is>
      </c>
      <c r="X452" t="n">
        <v>2.8</v>
      </c>
      <c r="Y452" t="inlineStr">
        <is>
          <t>701+</t>
        </is>
      </c>
      <c r="Z452" t="n">
        <v>48.5</v>
      </c>
      <c r="AA452" t="inlineStr">
        <is>
          <t>326</t>
        </is>
      </c>
      <c r="AB452" t="inlineStr"/>
      <c r="AC452" t="inlineStr">
        <is>
          <t>721-730</t>
        </is>
      </c>
      <c r="AD452" t="inlineStr">
        <is>
          <t>551-560</t>
        </is>
      </c>
      <c r="AE452" t="inlineStr">
        <is>
          <t>KR</t>
        </is>
      </c>
      <c r="AF452" t="inlineStr">
        <is>
          <t>South Korea</t>
        </is>
      </c>
      <c r="AG452" t="inlineStr">
        <is>
          <t>L</t>
        </is>
      </c>
      <c r="AH452" t="inlineStr">
        <is>
          <t>FC</t>
        </is>
      </c>
      <c r="AI452" t="inlineStr">
        <is>
          <t>VH</t>
        </is>
      </c>
      <c r="AJ452" t="n">
        <v>4</v>
      </c>
      <c r="AK452" t="inlineStr">
        <is>
          <t>A</t>
        </is>
      </c>
      <c r="AL452" t="n">
        <v>16.7</v>
      </c>
      <c r="AM452" t="inlineStr">
        <is>
          <t>531</t>
        </is>
      </c>
      <c r="AN452" t="n">
        <v>10.7</v>
      </c>
      <c r="AO452" t="inlineStr">
        <is>
          <t>601+</t>
        </is>
      </c>
      <c r="AP452" t="n">
        <v>65.8</v>
      </c>
      <c r="AQ452" t="inlineStr">
        <is>
          <t>207</t>
        </is>
      </c>
      <c r="AR452" t="n">
        <v>9.699999999999999</v>
      </c>
      <c r="AS452" t="inlineStr">
        <is>
          <t>701+</t>
        </is>
      </c>
      <c r="AT452" t="n">
        <v>8.199999999999999</v>
      </c>
      <c r="AU452" t="inlineStr">
        <is>
          <t>701+</t>
        </is>
      </c>
      <c r="AV452" t="n">
        <v>7.4</v>
      </c>
      <c r="AW452" t="inlineStr">
        <is>
          <t>701+</t>
        </is>
      </c>
      <c r="AX452" t="n">
        <v>2.9</v>
      </c>
      <c r="AY452" t="inlineStr">
        <is>
          <t>701+</t>
        </is>
      </c>
      <c r="AZ452" t="n">
        <v>5.1</v>
      </c>
      <c r="BA452" t="inlineStr">
        <is>
          <t>701+</t>
        </is>
      </c>
      <c r="BB452" t="n">
        <v>3.1</v>
      </c>
      <c r="BC452" t="inlineStr">
        <is>
          <t>701+</t>
        </is>
      </c>
      <c r="BD452" t="inlineStr">
        <is>
          <t>-</t>
        </is>
      </c>
      <c r="BE452" t="inlineStr"/>
      <c r="BF452" t="inlineStr">
        <is>
          <t>Not Reported</t>
        </is>
      </c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>
        <is>
          <t>QS</t>
        </is>
      </c>
      <c r="CC452" t="n">
        <v>685.5</v>
      </c>
      <c r="CD452" t="n">
        <v>725.5</v>
      </c>
      <c r="CE452" t="n">
        <v>564</v>
      </c>
      <c r="CF452" t="n">
        <v>601</v>
      </c>
      <c r="CG452" t="n">
        <v>234</v>
      </c>
      <c r="CH452" t="n">
        <v>701</v>
      </c>
      <c r="CI452" t="n">
        <v>701</v>
      </c>
      <c r="CJ452" t="n">
        <v>701</v>
      </c>
      <c r="CK452" t="n">
        <v>701</v>
      </c>
      <c r="CL452" t="n">
        <v>701</v>
      </c>
      <c r="CM452" t="n">
        <v>326</v>
      </c>
      <c r="CN452" t="n">
        <v>725.5</v>
      </c>
      <c r="CO452" t="n">
        <v>555.5</v>
      </c>
      <c r="CP452" t="n">
        <v>531</v>
      </c>
      <c r="CQ452" t="n">
        <v>601</v>
      </c>
      <c r="CR452" t="n">
        <v>207</v>
      </c>
      <c r="CS452" t="n">
        <v>701</v>
      </c>
      <c r="CT452" t="n">
        <v>701</v>
      </c>
      <c r="CU452" t="n">
        <v>701</v>
      </c>
      <c r="CV452" t="n">
        <v>701</v>
      </c>
      <c r="CW452" t="n">
        <v>701</v>
      </c>
      <c r="CX452" t="n">
        <v>701</v>
      </c>
      <c r="CY452" t="inlineStr"/>
      <c r="CZ452" t="inlineStr"/>
      <c r="DA452" t="inlineStr"/>
      <c r="DB452" t="n">
        <v>51.10714285714285</v>
      </c>
      <c r="DC452" t="n">
        <v>10.6</v>
      </c>
      <c r="DD452" t="inlineStr"/>
      <c r="DE452" t="inlineStr">
        <is>
          <t>QS (score, not ratio)</t>
        </is>
      </c>
      <c r="DF452" t="inlineStr"/>
      <c r="DG452" t="inlineStr">
        <is>
          <t>QS (score, not %)</t>
        </is>
      </c>
      <c r="DH452" t="n">
        <v>16.15</v>
      </c>
      <c r="DI452" t="inlineStr"/>
    </row>
    <row r="453">
      <c r="A453" t="inlineStr">
        <is>
          <t>jiangnan university</t>
        </is>
      </c>
      <c r="B453" t="inlineStr">
        <is>
          <t>1001-1200</t>
        </is>
      </c>
      <c r="C453" t="inlineStr">
        <is>
          <t>1001-1200</t>
        </is>
      </c>
      <c r="D453" t="inlineStr">
        <is>
          <t>China (Mainland)</t>
        </is>
      </c>
      <c r="E453" t="inlineStr">
        <is>
          <t>Asia</t>
        </is>
      </c>
      <c r="F453" t="inlineStr">
        <is>
          <t>L</t>
        </is>
      </c>
      <c r="G453" t="inlineStr">
        <is>
          <t>FC</t>
        </is>
      </c>
      <c r="H453" t="inlineStr">
        <is>
          <t>VH</t>
        </is>
      </c>
      <c r="I453" t="inlineStr">
        <is>
          <t>A</t>
        </is>
      </c>
      <c r="J453" t="n">
        <v>4.4</v>
      </c>
      <c r="K453" t="inlineStr">
        <is>
          <t>601+</t>
        </is>
      </c>
      <c r="L453" t="n">
        <v>3.3</v>
      </c>
      <c r="M453" t="inlineStr">
        <is>
          <t>601+</t>
        </is>
      </c>
      <c r="N453" t="n">
        <v>20</v>
      </c>
      <c r="O453" t="inlineStr">
        <is>
          <t>672</t>
        </is>
      </c>
      <c r="P453" t="n">
        <v>26.7</v>
      </c>
      <c r="Q453" t="inlineStr">
        <is>
          <t>479</t>
        </is>
      </c>
      <c r="R453" t="inlineStr"/>
      <c r="S453" t="inlineStr"/>
      <c r="T453" t="inlineStr"/>
      <c r="U453" t="inlineStr"/>
      <c r="V453" t="n">
        <v>44.4</v>
      </c>
      <c r="W453" t="inlineStr">
        <is>
          <t>701+</t>
        </is>
      </c>
      <c r="X453" t="n">
        <v>1.4</v>
      </c>
      <c r="Y453" t="inlineStr">
        <is>
          <t>701+</t>
        </is>
      </c>
      <c r="Z453" t="n">
        <v>1.2</v>
      </c>
      <c r="AA453" t="inlineStr">
        <is>
          <t>701+</t>
        </is>
      </c>
      <c r="AB453" t="inlineStr"/>
      <c r="AC453" t="inlineStr">
        <is>
          <t>1001-1200</t>
        </is>
      </c>
      <c r="AD453" t="inlineStr">
        <is>
          <t>1001-1200</t>
        </is>
      </c>
      <c r="AE453" t="inlineStr">
        <is>
          <t>CN</t>
        </is>
      </c>
      <c r="AF453" t="inlineStr">
        <is>
          <t>China (Mainland)</t>
        </is>
      </c>
      <c r="AG453" t="inlineStr">
        <is>
          <t>L</t>
        </is>
      </c>
      <c r="AH453" t="inlineStr">
        <is>
          <t>FC</t>
        </is>
      </c>
      <c r="AI453" t="inlineStr">
        <is>
          <t>VH</t>
        </is>
      </c>
      <c r="AJ453" t="n">
        <v>2</v>
      </c>
      <c r="AK453" t="inlineStr">
        <is>
          <t>A</t>
        </is>
      </c>
      <c r="AL453" t="n">
        <v>4.9</v>
      </c>
      <c r="AM453" t="inlineStr">
        <is>
          <t>601+</t>
        </is>
      </c>
      <c r="AN453" t="n">
        <v>6.8</v>
      </c>
      <c r="AO453" t="inlineStr">
        <is>
          <t>601+</t>
        </is>
      </c>
      <c r="AP453" t="n">
        <v>16.8</v>
      </c>
      <c r="AQ453" t="inlineStr">
        <is>
          <t>701+</t>
        </is>
      </c>
      <c r="AR453" t="n">
        <v>20.5</v>
      </c>
      <c r="AS453" t="inlineStr">
        <is>
          <t>552</t>
        </is>
      </c>
      <c r="AT453" t="inlineStr"/>
      <c r="AU453" t="inlineStr"/>
      <c r="AV453" t="inlineStr"/>
      <c r="AW453" t="inlineStr"/>
      <c r="AX453" t="n">
        <v>5.8</v>
      </c>
      <c r="AY453" t="inlineStr">
        <is>
          <t>701+</t>
        </is>
      </c>
      <c r="AZ453" t="n">
        <v>5.3</v>
      </c>
      <c r="BA453" t="inlineStr">
        <is>
          <t>701+</t>
        </is>
      </c>
      <c r="BB453" t="n">
        <v>1.2</v>
      </c>
      <c r="BC453" t="inlineStr">
        <is>
          <t>701+</t>
        </is>
      </c>
      <c r="BD453" t="inlineStr">
        <is>
          <t>-</t>
        </is>
      </c>
      <c r="BE453" t="inlineStr"/>
      <c r="BF453" t="inlineStr">
        <is>
          <t>Not Reported</t>
        </is>
      </c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>
        <is>
          <t>QS</t>
        </is>
      </c>
      <c r="CC453" t="n">
        <v>1100.5</v>
      </c>
      <c r="CD453" t="n">
        <v>1100.5</v>
      </c>
      <c r="CE453" t="n">
        <v>601</v>
      </c>
      <c r="CF453" t="n">
        <v>601</v>
      </c>
      <c r="CG453" t="n">
        <v>672</v>
      </c>
      <c r="CH453" t="n">
        <v>479</v>
      </c>
      <c r="CI453" t="inlineStr"/>
      <c r="CJ453" t="inlineStr"/>
      <c r="CK453" t="n">
        <v>701</v>
      </c>
      <c r="CL453" t="n">
        <v>701</v>
      </c>
      <c r="CM453" t="n">
        <v>701</v>
      </c>
      <c r="CN453" t="n">
        <v>1100.5</v>
      </c>
      <c r="CO453" t="n">
        <v>1100.5</v>
      </c>
      <c r="CP453" t="n">
        <v>601</v>
      </c>
      <c r="CQ453" t="n">
        <v>601</v>
      </c>
      <c r="CR453" t="n">
        <v>701</v>
      </c>
      <c r="CS453" t="n">
        <v>552</v>
      </c>
      <c r="CT453" t="inlineStr"/>
      <c r="CU453" t="inlineStr"/>
      <c r="CV453" t="n">
        <v>701</v>
      </c>
      <c r="CW453" t="n">
        <v>701</v>
      </c>
      <c r="CX453" t="n">
        <v>701</v>
      </c>
      <c r="CY453" t="inlineStr"/>
      <c r="CZ453" t="inlineStr"/>
      <c r="DA453" t="inlineStr"/>
      <c r="DB453" t="n">
        <v>21.46428571428571</v>
      </c>
      <c r="DC453" t="n">
        <v>26.7</v>
      </c>
      <c r="DD453" t="inlineStr"/>
      <c r="DE453" t="inlineStr">
        <is>
          <t>QS (score, not ratio)</t>
        </is>
      </c>
      <c r="DF453" t="inlineStr"/>
      <c r="DG453" t="inlineStr">
        <is>
          <t>Missing</t>
        </is>
      </c>
      <c r="DH453" t="n">
        <v>4.65</v>
      </c>
      <c r="DI453" t="inlineStr"/>
    </row>
    <row r="454">
      <c r="A454" t="inlineStr">
        <is>
          <t>jilin university</t>
        </is>
      </c>
      <c r="B454" t="inlineStr">
        <is>
          <t>497</t>
        </is>
      </c>
      <c r="C454" t="inlineStr">
        <is>
          <t>502</t>
        </is>
      </c>
      <c r="D454" t="inlineStr">
        <is>
          <t>China (Mainland)</t>
        </is>
      </c>
      <c r="E454" t="inlineStr">
        <is>
          <t>Asia</t>
        </is>
      </c>
      <c r="F454" t="inlineStr">
        <is>
          <t>XL</t>
        </is>
      </c>
      <c r="G454" t="inlineStr">
        <is>
          <t>FC</t>
        </is>
      </c>
      <c r="H454" t="inlineStr">
        <is>
          <t>VH</t>
        </is>
      </c>
      <c r="I454" t="inlineStr">
        <is>
          <t>A</t>
        </is>
      </c>
      <c r="J454" t="n">
        <v>12.1</v>
      </c>
      <c r="K454" t="inlineStr">
        <is>
          <t>601+</t>
        </is>
      </c>
      <c r="L454" t="n">
        <v>46.1</v>
      </c>
      <c r="M454" t="inlineStr">
        <is>
          <t>200</t>
        </is>
      </c>
      <c r="N454" t="n">
        <v>37.4</v>
      </c>
      <c r="O454" t="inlineStr">
        <is>
          <t>428</t>
        </is>
      </c>
      <c r="P454" t="n">
        <v>27.4</v>
      </c>
      <c r="Q454" t="inlineStr">
        <is>
          <t>472</t>
        </is>
      </c>
      <c r="R454" t="n">
        <v>11.6</v>
      </c>
      <c r="S454" t="inlineStr">
        <is>
          <t>701+</t>
        </is>
      </c>
      <c r="T454" t="n">
        <v>2.1</v>
      </c>
      <c r="U454" t="inlineStr">
        <is>
          <t>701+</t>
        </is>
      </c>
      <c r="V454" t="n">
        <v>62.2</v>
      </c>
      <c r="W454" t="inlineStr">
        <is>
          <t>601</t>
        </is>
      </c>
      <c r="X454" t="n">
        <v>23.2</v>
      </c>
      <c r="Y454" t="inlineStr">
        <is>
          <t>492</t>
        </is>
      </c>
      <c r="Z454" t="n">
        <v>9.1</v>
      </c>
      <c r="AA454" t="inlineStr">
        <is>
          <t>686=</t>
        </is>
      </c>
      <c r="AB454" t="n">
        <v>24.2</v>
      </c>
      <c r="AC454">
        <f>502</f>
        <v/>
      </c>
      <c r="AD454" t="inlineStr">
        <is>
          <t>497=</t>
        </is>
      </c>
      <c r="AE454" t="inlineStr">
        <is>
          <t>CN</t>
        </is>
      </c>
      <c r="AF454" t="inlineStr">
        <is>
          <t>China (Mainland)</t>
        </is>
      </c>
      <c r="AG454" t="inlineStr">
        <is>
          <t>XL</t>
        </is>
      </c>
      <c r="AH454" t="inlineStr">
        <is>
          <t>FC</t>
        </is>
      </c>
      <c r="AI454" t="inlineStr">
        <is>
          <t>VH</t>
        </is>
      </c>
      <c r="AJ454" t="n">
        <v>4</v>
      </c>
      <c r="AK454" t="inlineStr">
        <is>
          <t>A</t>
        </is>
      </c>
      <c r="AL454" t="n">
        <v>14.3</v>
      </c>
      <c r="AM454" t="inlineStr">
        <is>
          <t>601+</t>
        </is>
      </c>
      <c r="AN454" t="n">
        <v>47.1</v>
      </c>
      <c r="AO454" t="inlineStr">
        <is>
          <t>189</t>
        </is>
      </c>
      <c r="AP454" t="n">
        <v>39.3</v>
      </c>
      <c r="AQ454" t="inlineStr">
        <is>
          <t>405</t>
        </is>
      </c>
      <c r="AR454" t="n">
        <v>23.6</v>
      </c>
      <c r="AS454" t="inlineStr">
        <is>
          <t>506</t>
        </is>
      </c>
      <c r="AT454" t="n">
        <v>12.4</v>
      </c>
      <c r="AU454" t="inlineStr">
        <is>
          <t>701+</t>
        </is>
      </c>
      <c r="AV454" t="n">
        <v>2.2</v>
      </c>
      <c r="AW454" t="inlineStr">
        <is>
          <t>701+</t>
        </is>
      </c>
      <c r="AX454" t="n">
        <v>17.9</v>
      </c>
      <c r="AY454" t="inlineStr">
        <is>
          <t>563</t>
        </is>
      </c>
      <c r="AZ454" t="n">
        <v>18.3</v>
      </c>
      <c r="BA454" t="inlineStr">
        <is>
          <t>458</t>
        </is>
      </c>
      <c r="BB454" t="n">
        <v>13.7</v>
      </c>
      <c r="BC454" t="inlineStr">
        <is>
          <t>627=</t>
        </is>
      </c>
      <c r="BD454" t="inlineStr">
        <is>
          <t>23.1</t>
        </is>
      </c>
      <c r="BE454" t="inlineStr">
        <is>
          <t>601-800</t>
        </is>
      </c>
      <c r="BF454" t="inlineStr">
        <is>
          <t>China</t>
        </is>
      </c>
      <c r="BG454" t="n">
        <v>28.2</v>
      </c>
      <c r="BH454" t="inlineStr">
        <is>
          <t>20.3</t>
        </is>
      </c>
      <c r="BI454" t="n">
        <v>14.4</v>
      </c>
      <c r="BJ454" t="n">
        <v>14.6</v>
      </c>
      <c r="BK454" t="inlineStr">
        <is>
          <t>42.1</t>
        </is>
      </c>
      <c r="BL454" t="inlineStr">
        <is>
          <t>-</t>
        </is>
      </c>
      <c r="BM454" t="inlineStr">
        <is>
          <t>65,605</t>
        </is>
      </c>
      <c r="BN454" t="n">
        <v>13.6</v>
      </c>
      <c r="BO454" t="inlineStr">
        <is>
          <t>3%</t>
        </is>
      </c>
      <c r="BP454" t="inlineStr">
        <is>
          <t>46 : 54</t>
        </is>
      </c>
      <c r="BQ454" t="n">
        <v>2016</v>
      </c>
      <c r="BR454" t="inlineStr">
        <is>
          <t>201-300</t>
        </is>
      </c>
      <c r="BS454" t="inlineStr">
        <is>
          <t>8-13</t>
        </is>
      </c>
      <c r="BT454" t="inlineStr"/>
      <c r="BU454" t="n">
        <v>0</v>
      </c>
      <c r="BV454" t="n">
        <v>0</v>
      </c>
      <c r="BW454" t="n">
        <v>0</v>
      </c>
      <c r="BX454" t="n">
        <v>8.9</v>
      </c>
      <c r="BY454" t="n">
        <v>50.7</v>
      </c>
      <c r="BZ454" t="n">
        <v>13.5</v>
      </c>
      <c r="CA454" t="n">
        <v>2015</v>
      </c>
      <c r="CB454" t="inlineStr">
        <is>
          <t>QS+Times+Shanghai</t>
        </is>
      </c>
      <c r="CC454" t="n">
        <v>497</v>
      </c>
      <c r="CD454" t="n">
        <v>502</v>
      </c>
      <c r="CE454" t="n">
        <v>601</v>
      </c>
      <c r="CF454" t="n">
        <v>200</v>
      </c>
      <c r="CG454" t="n">
        <v>428</v>
      </c>
      <c r="CH454" t="n">
        <v>472</v>
      </c>
      <c r="CI454" t="n">
        <v>701</v>
      </c>
      <c r="CJ454" t="n">
        <v>701</v>
      </c>
      <c r="CK454" t="n">
        <v>601</v>
      </c>
      <c r="CL454" t="n">
        <v>492</v>
      </c>
      <c r="CM454" t="n">
        <v>686</v>
      </c>
      <c r="CN454" t="n">
        <v>502</v>
      </c>
      <c r="CO454" t="n">
        <v>497</v>
      </c>
      <c r="CP454" t="n">
        <v>601</v>
      </c>
      <c r="CQ454" t="n">
        <v>189</v>
      </c>
      <c r="CR454" t="n">
        <v>405</v>
      </c>
      <c r="CS454" t="n">
        <v>506</v>
      </c>
      <c r="CT454" t="n">
        <v>701</v>
      </c>
      <c r="CU454" t="n">
        <v>701</v>
      </c>
      <c r="CV454" t="n">
        <v>563</v>
      </c>
      <c r="CW454" t="n">
        <v>458</v>
      </c>
      <c r="CX454" t="n">
        <v>627</v>
      </c>
      <c r="CY454" t="n">
        <v>700.5</v>
      </c>
      <c r="CZ454" t="n">
        <v>250.5</v>
      </c>
      <c r="DA454" t="n">
        <v>10.5</v>
      </c>
      <c r="DB454" t="n">
        <v>36.59881867126654</v>
      </c>
      <c r="DC454" t="n">
        <v>19.94942917341609</v>
      </c>
      <c r="DD454" t="n">
        <v>13.6</v>
      </c>
      <c r="DE454" t="inlineStr">
        <is>
          <t>Times (raw ratio)</t>
        </is>
      </c>
      <c r="DF454" t="n">
        <v>3</v>
      </c>
      <c r="DG454" t="inlineStr">
        <is>
          <t>Times (raw %)</t>
        </is>
      </c>
      <c r="DH454" t="n">
        <v>13.2</v>
      </c>
      <c r="DI454" t="n">
        <v>11.75687856612864</v>
      </c>
    </row>
    <row r="455">
      <c r="A455" t="inlineStr">
        <is>
          <t>jinan university (china)</t>
        </is>
      </c>
      <c r="B455" t="inlineStr">
        <is>
          <t>580</t>
        </is>
      </c>
      <c r="C455" t="inlineStr">
        <is>
          <t>631-640</t>
        </is>
      </c>
      <c r="D455" t="inlineStr">
        <is>
          <t>China (Mainland)</t>
        </is>
      </c>
      <c r="E455" t="inlineStr">
        <is>
          <t>Asia</t>
        </is>
      </c>
      <c r="F455" t="inlineStr">
        <is>
          <t>XL</t>
        </is>
      </c>
      <c r="G455" t="inlineStr">
        <is>
          <t>FC</t>
        </is>
      </c>
      <c r="H455" t="inlineStr">
        <is>
          <t>VH</t>
        </is>
      </c>
      <c r="I455" t="inlineStr">
        <is>
          <t>A</t>
        </is>
      </c>
      <c r="J455" t="n">
        <v>5.2</v>
      </c>
      <c r="K455" t="inlineStr">
        <is>
          <t>601+</t>
        </is>
      </c>
      <c r="L455" t="n">
        <v>2.7</v>
      </c>
      <c r="M455" t="inlineStr">
        <is>
          <t>601+</t>
        </is>
      </c>
      <c r="N455" t="n">
        <v>8.9</v>
      </c>
      <c r="O455" t="inlineStr">
        <is>
          <t>701+</t>
        </is>
      </c>
      <c r="P455" t="n">
        <v>52.7</v>
      </c>
      <c r="Q455" t="inlineStr">
        <is>
          <t>244</t>
        </is>
      </c>
      <c r="R455" t="n">
        <v>34</v>
      </c>
      <c r="S455" t="inlineStr">
        <is>
          <t>470</t>
        </is>
      </c>
      <c r="T455" t="n">
        <v>83.09999999999999</v>
      </c>
      <c r="U455" t="inlineStr">
        <is>
          <t>162</t>
        </is>
      </c>
      <c r="V455" t="n">
        <v>52.8</v>
      </c>
      <c r="W455" t="inlineStr">
        <is>
          <t>701+</t>
        </is>
      </c>
      <c r="X455" t="n">
        <v>6.5</v>
      </c>
      <c r="Y455" t="inlineStr">
        <is>
          <t>701+</t>
        </is>
      </c>
      <c r="Z455" t="n">
        <v>3.1</v>
      </c>
      <c r="AA455" t="inlineStr">
        <is>
          <t>701+</t>
        </is>
      </c>
      <c r="AB455" t="n">
        <v>21.3</v>
      </c>
      <c r="AC455" t="inlineStr">
        <is>
          <t>631-640</t>
        </is>
      </c>
      <c r="AD455" t="inlineStr">
        <is>
          <t>701-750</t>
        </is>
      </c>
      <c r="AE455" t="inlineStr">
        <is>
          <t>CN</t>
        </is>
      </c>
      <c r="AF455" t="inlineStr">
        <is>
          <t>China (Mainland)</t>
        </is>
      </c>
      <c r="AG455" t="inlineStr">
        <is>
          <t>XL</t>
        </is>
      </c>
      <c r="AH455" t="inlineStr">
        <is>
          <t>FC</t>
        </is>
      </c>
      <c r="AI455" t="inlineStr">
        <is>
          <t>VH</t>
        </is>
      </c>
      <c r="AJ455" t="n">
        <v>4</v>
      </c>
      <c r="AK455" t="inlineStr">
        <is>
          <t>A</t>
        </is>
      </c>
      <c r="AL455" t="n">
        <v>5.6</v>
      </c>
      <c r="AM455" t="inlineStr">
        <is>
          <t>601+</t>
        </is>
      </c>
      <c r="AN455" t="n">
        <v>2.1</v>
      </c>
      <c r="AO455" t="inlineStr">
        <is>
          <t>601+</t>
        </is>
      </c>
      <c r="AP455" t="n">
        <v>9.4</v>
      </c>
      <c r="AQ455" t="inlineStr">
        <is>
          <t>701+</t>
        </is>
      </c>
      <c r="AR455" t="n">
        <v>42.9</v>
      </c>
      <c r="AS455" t="inlineStr">
        <is>
          <t>310</t>
        </is>
      </c>
      <c r="AT455" t="n">
        <v>36.7</v>
      </c>
      <c r="AU455" t="inlineStr">
        <is>
          <t>440</t>
        </is>
      </c>
      <c r="AV455" t="n">
        <v>85.2</v>
      </c>
      <c r="AW455" t="inlineStr">
        <is>
          <t>142</t>
        </is>
      </c>
      <c r="AX455" t="n">
        <v>9.6</v>
      </c>
      <c r="AY455" t="inlineStr">
        <is>
          <t>677</t>
        </is>
      </c>
      <c r="AZ455" t="n">
        <v>7.3</v>
      </c>
      <c r="BA455" t="inlineStr">
        <is>
          <t>701+</t>
        </is>
      </c>
      <c r="BB455" t="n">
        <v>5</v>
      </c>
      <c r="BC455" t="inlineStr">
        <is>
          <t>701+</t>
        </is>
      </c>
      <c r="BD455" t="inlineStr">
        <is>
          <t>-</t>
        </is>
      </c>
      <c r="BE455" t="inlineStr"/>
      <c r="BF455" t="inlineStr">
        <is>
          <t>Not Reported</t>
        </is>
      </c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>
        <is>
          <t>QS</t>
        </is>
      </c>
      <c r="CC455" t="n">
        <v>580</v>
      </c>
      <c r="CD455" t="n">
        <v>635.5</v>
      </c>
      <c r="CE455" t="n">
        <v>601</v>
      </c>
      <c r="CF455" t="n">
        <v>601</v>
      </c>
      <c r="CG455" t="n">
        <v>701</v>
      </c>
      <c r="CH455" t="n">
        <v>244</v>
      </c>
      <c r="CI455" t="n">
        <v>470</v>
      </c>
      <c r="CJ455" t="n">
        <v>162</v>
      </c>
      <c r="CK455" t="n">
        <v>701</v>
      </c>
      <c r="CL455" t="n">
        <v>701</v>
      </c>
      <c r="CM455" t="n">
        <v>701</v>
      </c>
      <c r="CN455" t="n">
        <v>635.5</v>
      </c>
      <c r="CO455" t="n">
        <v>725.5</v>
      </c>
      <c r="CP455" t="n">
        <v>601</v>
      </c>
      <c r="CQ455" t="n">
        <v>601</v>
      </c>
      <c r="CR455" t="n">
        <v>701</v>
      </c>
      <c r="CS455" t="n">
        <v>310</v>
      </c>
      <c r="CT455" t="n">
        <v>440</v>
      </c>
      <c r="CU455" t="n">
        <v>142</v>
      </c>
      <c r="CV455" t="n">
        <v>677</v>
      </c>
      <c r="CW455" t="n">
        <v>701</v>
      </c>
      <c r="CX455" t="n">
        <v>701</v>
      </c>
      <c r="CY455" t="inlineStr"/>
      <c r="CZ455" t="inlineStr"/>
      <c r="DA455" t="inlineStr"/>
      <c r="DB455" t="n">
        <v>58.64285714285714</v>
      </c>
      <c r="DC455" t="n">
        <v>52.7</v>
      </c>
      <c r="DD455" t="inlineStr"/>
      <c r="DE455" t="inlineStr">
        <is>
          <t>QS (score, not ratio)</t>
        </is>
      </c>
      <c r="DF455" t="inlineStr"/>
      <c r="DG455" t="inlineStr">
        <is>
          <t>QS (score, not %)</t>
        </is>
      </c>
      <c r="DH455" t="n">
        <v>5.4</v>
      </c>
      <c r="DI455" t="inlineStr"/>
    </row>
    <row r="456">
      <c r="A456" t="inlineStr">
        <is>
          <t>johannes gutenberg university of mainz</t>
        </is>
      </c>
      <c r="B456" t="inlineStr"/>
      <c r="C456" t="inlineStr"/>
      <c r="D456" t="inlineStr">
        <is>
          <t>Not Reported</t>
        </is>
      </c>
      <c r="E456" t="inlineStr">
        <is>
          <t>Not Reported</t>
        </is>
      </c>
      <c r="F456" t="inlineStr">
        <is>
          <t>Not Reported</t>
        </is>
      </c>
      <c r="G456" t="inlineStr">
        <is>
          <t>Not Reported</t>
        </is>
      </c>
      <c r="H456" t="inlineStr"/>
      <c r="I456" t="inlineStr">
        <is>
          <t>Not Reported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Not Reported</t>
        </is>
      </c>
      <c r="AF456" t="inlineStr">
        <is>
          <t>Not Reported</t>
        </is>
      </c>
      <c r="AG456" t="inlineStr">
        <is>
          <t>Not Reported</t>
        </is>
      </c>
      <c r="AH456" t="inlineStr">
        <is>
          <t>Not Reported</t>
        </is>
      </c>
      <c r="AI456" t="inlineStr"/>
      <c r="AJ456" t="inlineStr"/>
      <c r="AK456" t="inlineStr">
        <is>
          <t>Not Reported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>
        <is>
          <t>201-250</t>
        </is>
      </c>
      <c r="BF456" t="inlineStr">
        <is>
          <t>Germany</t>
        </is>
      </c>
      <c r="BG456" t="n">
        <v>34.9</v>
      </c>
      <c r="BH456" t="inlineStr">
        <is>
          <t>53.3</t>
        </is>
      </c>
      <c r="BI456" t="n">
        <v>21.7</v>
      </c>
      <c r="BJ456" t="n">
        <v>72.59999999999999</v>
      </c>
      <c r="BK456" t="inlineStr">
        <is>
          <t>70.7</t>
        </is>
      </c>
      <c r="BL456" t="inlineStr">
        <is>
          <t>-</t>
        </is>
      </c>
      <c r="BM456" t="inlineStr">
        <is>
          <t>35,609</t>
        </is>
      </c>
      <c r="BN456" t="n">
        <v>32.6</v>
      </c>
      <c r="BO456" t="inlineStr">
        <is>
          <t>10%</t>
        </is>
      </c>
      <c r="BP456" t="inlineStr">
        <is>
          <t>58 : 42</t>
        </is>
      </c>
      <c r="BQ456" t="n">
        <v>2016</v>
      </c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>
        <is>
          <t>Times</t>
        </is>
      </c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n">
        <v>225.5</v>
      </c>
      <c r="CZ456" t="inlineStr"/>
      <c r="DA456" t="inlineStr"/>
      <c r="DB456" t="n">
        <v>67.90564689063618</v>
      </c>
      <c r="DC456" t="n">
        <v>45.91508086633777</v>
      </c>
      <c r="DD456" t="n">
        <v>32.6</v>
      </c>
      <c r="DE456" t="inlineStr">
        <is>
          <t>Times (raw ratio)</t>
        </is>
      </c>
      <c r="DF456" t="n">
        <v>10</v>
      </c>
      <c r="DG456" t="inlineStr">
        <is>
          <t>Times (raw %)</t>
        </is>
      </c>
      <c r="DH456" t="inlineStr"/>
      <c r="DI456" t="n">
        <v>19.56295525494277</v>
      </c>
    </row>
    <row r="457">
      <c r="A457" t="inlineStr">
        <is>
          <t>johannes gutenberg universität mainz</t>
        </is>
      </c>
      <c r="B457" t="inlineStr">
        <is>
          <t>501</t>
        </is>
      </c>
      <c r="C457" t="inlineStr">
        <is>
          <t>464</t>
        </is>
      </c>
      <c r="D457" t="inlineStr">
        <is>
          <t>Germany</t>
        </is>
      </c>
      <c r="E457" t="inlineStr">
        <is>
          <t>Europe</t>
        </is>
      </c>
      <c r="F457" t="inlineStr">
        <is>
          <t>L</t>
        </is>
      </c>
      <c r="G457" t="inlineStr">
        <is>
          <t>FO</t>
        </is>
      </c>
      <c r="H457" t="inlineStr">
        <is>
          <t>VH</t>
        </is>
      </c>
      <c r="I457" t="inlineStr">
        <is>
          <t>A</t>
        </is>
      </c>
      <c r="J457" t="n">
        <v>22.3</v>
      </c>
      <c r="K457" t="inlineStr">
        <is>
          <t>400</t>
        </is>
      </c>
      <c r="L457" t="n">
        <v>11.4</v>
      </c>
      <c r="M457" t="inlineStr">
        <is>
          <t>601+</t>
        </is>
      </c>
      <c r="N457" t="n">
        <v>57.8</v>
      </c>
      <c r="O457" t="inlineStr">
        <is>
          <t>254</t>
        </is>
      </c>
      <c r="P457" t="n">
        <v>11.5</v>
      </c>
      <c r="Q457" t="inlineStr">
        <is>
          <t>701+</t>
        </is>
      </c>
      <c r="R457" t="n">
        <v>42</v>
      </c>
      <c r="S457" t="inlineStr">
        <is>
          <t>411</t>
        </is>
      </c>
      <c r="T457" t="n">
        <v>15.5</v>
      </c>
      <c r="U457" t="inlineStr">
        <is>
          <t>614</t>
        </is>
      </c>
      <c r="V457" t="n">
        <v>87</v>
      </c>
      <c r="W457" t="inlineStr">
        <is>
          <t>215</t>
        </is>
      </c>
      <c r="X457" t="n">
        <v>11.4</v>
      </c>
      <c r="Y457" t="inlineStr">
        <is>
          <t>701+</t>
        </is>
      </c>
      <c r="Z457" t="n">
        <v>16.3</v>
      </c>
      <c r="AA457" t="inlineStr">
        <is>
          <t>570=</t>
        </is>
      </c>
      <c r="AB457" t="n">
        <v>24.1</v>
      </c>
      <c r="AC457" t="inlineStr"/>
      <c r="AD457" t="inlineStr"/>
      <c r="AE457" t="inlineStr">
        <is>
          <t>Not Reported</t>
        </is>
      </c>
      <c r="AF457" t="inlineStr">
        <is>
          <t>Not Reported</t>
        </is>
      </c>
      <c r="AG457" t="inlineStr">
        <is>
          <t>Not Reported</t>
        </is>
      </c>
      <c r="AH457" t="inlineStr">
        <is>
          <t>Not Reported</t>
        </is>
      </c>
      <c r="AI457" t="inlineStr"/>
      <c r="AJ457" t="inlineStr"/>
      <c r="AK457" t="inlineStr">
        <is>
          <t>Not Reported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>
        <is>
          <t>Not Reported</t>
        </is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>
        <is>
          <t>QS</t>
        </is>
      </c>
      <c r="CC457" t="n">
        <v>501</v>
      </c>
      <c r="CD457" t="n">
        <v>464</v>
      </c>
      <c r="CE457" t="n">
        <v>400</v>
      </c>
      <c r="CF457" t="n">
        <v>601</v>
      </c>
      <c r="CG457" t="n">
        <v>254</v>
      </c>
      <c r="CH457" t="n">
        <v>701</v>
      </c>
      <c r="CI457" t="n">
        <v>411</v>
      </c>
      <c r="CJ457" t="n">
        <v>614</v>
      </c>
      <c r="CK457" t="n">
        <v>215</v>
      </c>
      <c r="CL457" t="n">
        <v>701</v>
      </c>
      <c r="CM457" t="n">
        <v>570</v>
      </c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n">
        <v>64.28571428571428</v>
      </c>
      <c r="DC457" t="n">
        <v>11.5</v>
      </c>
      <c r="DD457" t="inlineStr"/>
      <c r="DE457" t="inlineStr">
        <is>
          <t>QS (score, not ratio)</t>
        </is>
      </c>
      <c r="DF457" t="inlineStr"/>
      <c r="DG457" t="inlineStr">
        <is>
          <t>QS (score, not %)</t>
        </is>
      </c>
      <c r="DH457" t="n">
        <v>22.3</v>
      </c>
      <c r="DI457" t="inlineStr"/>
    </row>
    <row r="458">
      <c r="A458" t="inlineStr">
        <is>
          <t>johannes kepler university linz</t>
        </is>
      </c>
      <c r="B458" t="inlineStr">
        <is>
          <t>472</t>
        </is>
      </c>
      <c r="C458" t="inlineStr">
        <is>
          <t>446</t>
        </is>
      </c>
      <c r="D458" t="inlineStr">
        <is>
          <t>Austria</t>
        </is>
      </c>
      <c r="E458" t="inlineStr">
        <is>
          <t>Europe</t>
        </is>
      </c>
      <c r="F458" t="inlineStr">
        <is>
          <t>M</t>
        </is>
      </c>
      <c r="G458" t="inlineStr">
        <is>
          <t>FO</t>
        </is>
      </c>
      <c r="H458" t="inlineStr">
        <is>
          <t>VH</t>
        </is>
      </c>
      <c r="I458" t="inlineStr">
        <is>
          <t>A</t>
        </is>
      </c>
      <c r="J458" t="n">
        <v>12.8</v>
      </c>
      <c r="K458" t="inlineStr">
        <is>
          <t>601+</t>
        </is>
      </c>
      <c r="L458" t="n">
        <v>12.3</v>
      </c>
      <c r="M458" t="inlineStr">
        <is>
          <t>601+</t>
        </is>
      </c>
      <c r="N458" t="n">
        <v>75.90000000000001</v>
      </c>
      <c r="O458" t="inlineStr">
        <is>
          <t>162</t>
        </is>
      </c>
      <c r="P458" t="n">
        <v>14.3</v>
      </c>
      <c r="Q458" t="inlineStr">
        <is>
          <t>649</t>
        </is>
      </c>
      <c r="R458" t="n">
        <v>83.5</v>
      </c>
      <c r="S458" t="inlineStr">
        <is>
          <t>226</t>
        </is>
      </c>
      <c r="T458" t="n">
        <v>33.5</v>
      </c>
      <c r="U458" t="inlineStr">
        <is>
          <t>402</t>
        </is>
      </c>
      <c r="V458" t="n">
        <v>59.7</v>
      </c>
      <c r="W458" t="inlineStr">
        <is>
          <t>636</t>
        </is>
      </c>
      <c r="X458" t="n">
        <v>12.2</v>
      </c>
      <c r="Y458" t="inlineStr">
        <is>
          <t>701+</t>
        </is>
      </c>
      <c r="Z458" t="n">
        <v>13.2</v>
      </c>
      <c r="AA458" t="inlineStr">
        <is>
          <t>606=</t>
        </is>
      </c>
      <c r="AB458" t="n">
        <v>25.3</v>
      </c>
      <c r="AC458">
        <f>446</f>
        <v/>
      </c>
      <c r="AD458" t="inlineStr">
        <is>
          <t>350=</t>
        </is>
      </c>
      <c r="AE458" t="inlineStr">
        <is>
          <t>AT</t>
        </is>
      </c>
      <c r="AF458" t="inlineStr">
        <is>
          <t>Austria</t>
        </is>
      </c>
      <c r="AG458" t="inlineStr">
        <is>
          <t>M</t>
        </is>
      </c>
      <c r="AH458" t="inlineStr">
        <is>
          <t>CO</t>
        </is>
      </c>
      <c r="AI458" t="inlineStr">
        <is>
          <t>VH</t>
        </is>
      </c>
      <c r="AJ458" t="n">
        <v>4</v>
      </c>
      <c r="AK458" t="inlineStr">
        <is>
          <t>A</t>
        </is>
      </c>
      <c r="AL458" t="n">
        <v>12.5</v>
      </c>
      <c r="AM458" t="inlineStr">
        <is>
          <t>601+</t>
        </is>
      </c>
      <c r="AN458" t="n">
        <v>13.5</v>
      </c>
      <c r="AO458" t="inlineStr">
        <is>
          <t>598</t>
        </is>
      </c>
      <c r="AP458" t="n">
        <v>82.90000000000001</v>
      </c>
      <c r="AQ458" t="inlineStr">
        <is>
          <t>122</t>
        </is>
      </c>
      <c r="AR458" t="n">
        <v>16.1</v>
      </c>
      <c r="AS458" t="inlineStr">
        <is>
          <t>617</t>
        </is>
      </c>
      <c r="AT458" t="n">
        <v>86.3</v>
      </c>
      <c r="AU458" t="inlineStr">
        <is>
          <t>201</t>
        </is>
      </c>
      <c r="AV458" t="n">
        <v>27.2</v>
      </c>
      <c r="AW458" t="inlineStr">
        <is>
          <t>447</t>
        </is>
      </c>
      <c r="AX458" t="n">
        <v>26.5</v>
      </c>
      <c r="AY458" t="inlineStr">
        <is>
          <t>487</t>
        </is>
      </c>
      <c r="AZ458" t="n">
        <v>11.1</v>
      </c>
      <c r="BA458" t="inlineStr">
        <is>
          <t>701+</t>
        </is>
      </c>
      <c r="BB458" t="n">
        <v>18.4</v>
      </c>
      <c r="BC458" t="inlineStr">
        <is>
          <t>560=</t>
        </is>
      </c>
      <c r="BD458" t="inlineStr">
        <is>
          <t>25.7</t>
        </is>
      </c>
      <c r="BE458" t="inlineStr"/>
      <c r="BF458" t="inlineStr">
        <is>
          <t>Not Reported</t>
        </is>
      </c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>
        <is>
          <t>QS</t>
        </is>
      </c>
      <c r="CC458" t="n">
        <v>472</v>
      </c>
      <c r="CD458" t="n">
        <v>446</v>
      </c>
      <c r="CE458" t="n">
        <v>601</v>
      </c>
      <c r="CF458" t="n">
        <v>601</v>
      </c>
      <c r="CG458" t="n">
        <v>162</v>
      </c>
      <c r="CH458" t="n">
        <v>649</v>
      </c>
      <c r="CI458" t="n">
        <v>226</v>
      </c>
      <c r="CJ458" t="n">
        <v>402</v>
      </c>
      <c r="CK458" t="n">
        <v>636</v>
      </c>
      <c r="CL458" t="n">
        <v>701</v>
      </c>
      <c r="CM458" t="n">
        <v>606</v>
      </c>
      <c r="CN458" t="n">
        <v>446</v>
      </c>
      <c r="CO458" t="n">
        <v>350</v>
      </c>
      <c r="CP458" t="n">
        <v>601</v>
      </c>
      <c r="CQ458" t="n">
        <v>598</v>
      </c>
      <c r="CR458" t="n">
        <v>122</v>
      </c>
      <c r="CS458" t="n">
        <v>617</v>
      </c>
      <c r="CT458" t="n">
        <v>201</v>
      </c>
      <c r="CU458" t="n">
        <v>447</v>
      </c>
      <c r="CV458" t="n">
        <v>487</v>
      </c>
      <c r="CW458" t="n">
        <v>701</v>
      </c>
      <c r="CX458" t="n">
        <v>560</v>
      </c>
      <c r="CY458" t="inlineStr"/>
      <c r="CZ458" t="inlineStr"/>
      <c r="DA458" t="inlineStr"/>
      <c r="DB458" t="n">
        <v>66.35714285714286</v>
      </c>
      <c r="DC458" t="n">
        <v>14.3</v>
      </c>
      <c r="DD458" t="inlineStr"/>
      <c r="DE458" t="inlineStr">
        <is>
          <t>QS (score, not ratio)</t>
        </is>
      </c>
      <c r="DF458" t="inlineStr"/>
      <c r="DG458" t="inlineStr">
        <is>
          <t>QS (score, not %)</t>
        </is>
      </c>
      <c r="DH458" t="n">
        <v>12.65</v>
      </c>
      <c r="DI458" t="inlineStr"/>
    </row>
    <row r="459">
      <c r="A459" t="inlineStr">
        <is>
          <t>johannes kepler university of linz</t>
        </is>
      </c>
      <c r="B459" t="inlineStr"/>
      <c r="C459" t="inlineStr"/>
      <c r="D459" t="inlineStr">
        <is>
          <t>Not Reported</t>
        </is>
      </c>
      <c r="E459" t="inlineStr">
        <is>
          <t>Not Reported</t>
        </is>
      </c>
      <c r="F459" t="inlineStr">
        <is>
          <t>Not Reported</t>
        </is>
      </c>
      <c r="G459" t="inlineStr">
        <is>
          <t>Not Reported</t>
        </is>
      </c>
      <c r="H459" t="inlineStr"/>
      <c r="I459" t="inlineStr">
        <is>
          <t>Not Reported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Not Reported</t>
        </is>
      </c>
      <c r="AF459" t="inlineStr">
        <is>
          <t>Not Reported</t>
        </is>
      </c>
      <c r="AG459" t="inlineStr">
        <is>
          <t>Not Reported</t>
        </is>
      </c>
      <c r="AH459" t="inlineStr">
        <is>
          <t>Not Reported</t>
        </is>
      </c>
      <c r="AI459" t="inlineStr"/>
      <c r="AJ459" t="inlineStr"/>
      <c r="AK459" t="inlineStr">
        <is>
          <t>Not Reported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401-500</t>
        </is>
      </c>
      <c r="BF459" t="inlineStr">
        <is>
          <t>Austria</t>
        </is>
      </c>
      <c r="BG459" t="n">
        <v>19.2</v>
      </c>
      <c r="BH459" t="inlineStr">
        <is>
          <t>58.5</t>
        </is>
      </c>
      <c r="BI459" t="n">
        <v>13.8</v>
      </c>
      <c r="BJ459" t="n">
        <v>51.6</v>
      </c>
      <c r="BK459" t="inlineStr">
        <is>
          <t>37.4</t>
        </is>
      </c>
      <c r="BL459" t="inlineStr">
        <is>
          <t>-</t>
        </is>
      </c>
      <c r="BM459" t="inlineStr">
        <is>
          <t>19,646</t>
        </is>
      </c>
      <c r="BN459" t="n">
        <v>29.1</v>
      </c>
      <c r="BO459" t="inlineStr">
        <is>
          <t>10%</t>
        </is>
      </c>
      <c r="BP459" t="inlineStr">
        <is>
          <t>48 : 52</t>
        </is>
      </c>
      <c r="BQ459" t="n">
        <v>2016</v>
      </c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>
        <is>
          <t>Times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n">
        <v>450.5</v>
      </c>
      <c r="CZ459" t="inlineStr"/>
      <c r="DA459" t="inlineStr"/>
      <c r="DB459" t="n">
        <v>35.7398141529664</v>
      </c>
      <c r="DC459" t="n">
        <v>31.17724873297468</v>
      </c>
      <c r="DD459" t="n">
        <v>29.1</v>
      </c>
      <c r="DE459" t="inlineStr">
        <is>
          <t>Times (raw ratio)</t>
        </is>
      </c>
      <c r="DF459" t="n">
        <v>10</v>
      </c>
      <c r="DG459" t="inlineStr">
        <is>
          <t>Times (raw %)</t>
        </is>
      </c>
      <c r="DH459" t="inlineStr"/>
      <c r="DI459" t="n">
        <v>11.3423517169615</v>
      </c>
    </row>
    <row r="460">
      <c r="A460" t="inlineStr">
        <is>
          <t>johns hopkins university</t>
        </is>
      </c>
      <c r="B460" t="inlineStr">
        <is>
          <t>32</t>
        </is>
      </c>
      <c r="C460" t="inlineStr">
        <is>
          <t>28</t>
        </is>
      </c>
      <c r="D460" t="inlineStr">
        <is>
          <t>United States</t>
        </is>
      </c>
      <c r="E460" t="inlineStr">
        <is>
          <t>Americas</t>
        </is>
      </c>
      <c r="F460" t="inlineStr">
        <is>
          <t>L</t>
        </is>
      </c>
      <c r="G460" t="inlineStr">
        <is>
          <t>FC</t>
        </is>
      </c>
      <c r="H460" t="inlineStr">
        <is>
          <t>VH</t>
        </is>
      </c>
      <c r="I460" t="inlineStr">
        <is>
          <t>B</t>
        </is>
      </c>
      <c r="J460" t="n">
        <v>86</v>
      </c>
      <c r="K460" t="inlineStr">
        <is>
          <t>53</t>
        </is>
      </c>
      <c r="L460" t="n">
        <v>62.6</v>
      </c>
      <c r="M460" t="inlineStr">
        <is>
          <t>129</t>
        </is>
      </c>
      <c r="N460" t="n">
        <v>100</v>
      </c>
      <c r="O460" t="inlineStr">
        <is>
          <t>7</t>
        </is>
      </c>
      <c r="P460" t="n">
        <v>84.2</v>
      </c>
      <c r="Q460" t="inlineStr">
        <is>
          <t>99</t>
        </is>
      </c>
      <c r="R460" t="n">
        <v>63.7</v>
      </c>
      <c r="S460" t="inlineStr">
        <is>
          <t>307</t>
        </is>
      </c>
      <c r="T460" t="n">
        <v>95.8</v>
      </c>
      <c r="U460" t="inlineStr">
        <is>
          <t>92</t>
        </is>
      </c>
      <c r="V460" t="n">
        <v>98.7</v>
      </c>
      <c r="W460" t="inlineStr">
        <is>
          <t>15</t>
        </is>
      </c>
      <c r="X460" t="n">
        <v>71.5</v>
      </c>
      <c r="Y460" t="inlineStr">
        <is>
          <t>152</t>
        </is>
      </c>
      <c r="Z460" t="n">
        <v>61.9</v>
      </c>
      <c r="AA460" t="inlineStr">
        <is>
          <t>258=</t>
        </is>
      </c>
      <c r="AB460" t="n">
        <v>82.09999999999999</v>
      </c>
      <c r="AC460" t="inlineStr">
        <is>
          <t>28</t>
        </is>
      </c>
      <c r="AD460" t="inlineStr">
        <is>
          <t>24</t>
        </is>
      </c>
      <c r="AE460" t="inlineStr">
        <is>
          <t>US</t>
        </is>
      </c>
      <c r="AF460" t="inlineStr">
        <is>
          <t>United States</t>
        </is>
      </c>
      <c r="AG460" t="inlineStr">
        <is>
          <t>L</t>
        </is>
      </c>
      <c r="AH460" t="inlineStr">
        <is>
          <t>FC</t>
        </is>
      </c>
      <c r="AI460" t="inlineStr">
        <is>
          <t>VH</t>
        </is>
      </c>
      <c r="AJ460" t="n">
        <v>5</v>
      </c>
      <c r="AK460" t="inlineStr">
        <is>
          <t>B</t>
        </is>
      </c>
      <c r="AL460" t="n">
        <v>87.3</v>
      </c>
      <c r="AM460" t="inlineStr">
        <is>
          <t>51</t>
        </is>
      </c>
      <c r="AN460" t="n">
        <v>59.7</v>
      </c>
      <c r="AO460" t="inlineStr">
        <is>
          <t>134</t>
        </is>
      </c>
      <c r="AP460" t="n">
        <v>100</v>
      </c>
      <c r="AQ460" t="inlineStr">
        <is>
          <t>8</t>
        </is>
      </c>
      <c r="AR460" t="n">
        <v>89.40000000000001</v>
      </c>
      <c r="AS460" t="inlineStr">
        <is>
          <t>77</t>
        </is>
      </c>
      <c r="AT460" t="n">
        <v>64.40000000000001</v>
      </c>
      <c r="AU460" t="inlineStr">
        <is>
          <t>300</t>
        </is>
      </c>
      <c r="AV460" t="n">
        <v>91.40000000000001</v>
      </c>
      <c r="AW460" t="inlineStr">
        <is>
          <t>111</t>
        </is>
      </c>
      <c r="AX460" t="n">
        <v>98.09999999999999</v>
      </c>
      <c r="AY460" t="inlineStr">
        <is>
          <t>21</t>
        </is>
      </c>
      <c r="AZ460" t="n">
        <v>74.5</v>
      </c>
      <c r="BA460" t="inlineStr">
        <is>
          <t>60</t>
        </is>
      </c>
      <c r="BB460" t="n">
        <v>84.59999999999999</v>
      </c>
      <c r="BC460" t="inlineStr">
        <is>
          <t>122</t>
        </is>
      </c>
      <c r="BD460" t="inlineStr">
        <is>
          <t>84.5</t>
        </is>
      </c>
      <c r="BE460" t="inlineStr">
        <is>
          <t>11</t>
        </is>
      </c>
      <c r="BF460" t="inlineStr">
        <is>
          <t>United States of America</t>
        </is>
      </c>
      <c r="BG460" t="n">
        <v>77.59999999999999</v>
      </c>
      <c r="BH460" t="inlineStr">
        <is>
          <t>70.0</t>
        </is>
      </c>
      <c r="BI460" t="n">
        <v>90.40000000000001</v>
      </c>
      <c r="BJ460" t="n">
        <v>98.2</v>
      </c>
      <c r="BK460" t="inlineStr">
        <is>
          <t>100.0</t>
        </is>
      </c>
      <c r="BL460" t="inlineStr">
        <is>
          <t>87.6</t>
        </is>
      </c>
      <c r="BM460" t="inlineStr">
        <is>
          <t>15,128</t>
        </is>
      </c>
      <c r="BN460" t="n">
        <v>3.6</v>
      </c>
      <c r="BO460" t="inlineStr">
        <is>
          <t>23%</t>
        </is>
      </c>
      <c r="BP460" t="inlineStr">
        <is>
          <t>50 : 50</t>
        </is>
      </c>
      <c r="BQ460" t="n">
        <v>2016</v>
      </c>
      <c r="BR460" t="inlineStr">
        <is>
          <t>16</t>
        </is>
      </c>
      <c r="BS460" t="inlineStr">
        <is>
          <t>14</t>
        </is>
      </c>
      <c r="BT460" t="n">
        <v>46.3</v>
      </c>
      <c r="BU460" t="n">
        <v>37.7</v>
      </c>
      <c r="BV460" t="n">
        <v>33.6</v>
      </c>
      <c r="BW460" t="n">
        <v>44</v>
      </c>
      <c r="BX460" t="n">
        <v>44.9</v>
      </c>
      <c r="BY460" t="n">
        <v>70.2</v>
      </c>
      <c r="BZ460" t="n">
        <v>28.8</v>
      </c>
      <c r="CA460" t="n">
        <v>2015</v>
      </c>
      <c r="CB460" t="inlineStr">
        <is>
          <t>QS+Times+Shanghai</t>
        </is>
      </c>
      <c r="CC460" t="n">
        <v>32</v>
      </c>
      <c r="CD460" t="n">
        <v>28</v>
      </c>
      <c r="CE460" t="n">
        <v>53</v>
      </c>
      <c r="CF460" t="n">
        <v>129</v>
      </c>
      <c r="CG460" t="n">
        <v>7</v>
      </c>
      <c r="CH460" t="n">
        <v>99</v>
      </c>
      <c r="CI460" t="n">
        <v>307</v>
      </c>
      <c r="CJ460" t="n">
        <v>92</v>
      </c>
      <c r="CK460" t="n">
        <v>15</v>
      </c>
      <c r="CL460" t="n">
        <v>152</v>
      </c>
      <c r="CM460" t="n">
        <v>258</v>
      </c>
      <c r="CN460" t="n">
        <v>28</v>
      </c>
      <c r="CO460" t="n">
        <v>24</v>
      </c>
      <c r="CP460" t="n">
        <v>51</v>
      </c>
      <c r="CQ460" t="n">
        <v>134</v>
      </c>
      <c r="CR460" t="n">
        <v>8</v>
      </c>
      <c r="CS460" t="n">
        <v>77</v>
      </c>
      <c r="CT460" t="n">
        <v>300</v>
      </c>
      <c r="CU460" t="n">
        <v>111</v>
      </c>
      <c r="CV460" t="n">
        <v>21</v>
      </c>
      <c r="CW460" t="n">
        <v>60</v>
      </c>
      <c r="CX460" t="n">
        <v>122</v>
      </c>
      <c r="CY460" t="n">
        <v>11</v>
      </c>
      <c r="CZ460" t="n">
        <v>16</v>
      </c>
      <c r="DA460" t="n">
        <v>14</v>
      </c>
      <c r="DB460" t="n">
        <v>97.68767906569764</v>
      </c>
      <c r="DC460" t="n">
        <v>77.05648327775984</v>
      </c>
      <c r="DD460" t="n">
        <v>3.6</v>
      </c>
      <c r="DE460" t="inlineStr">
        <is>
          <t>Times (raw ratio)</t>
        </is>
      </c>
      <c r="DF460" t="n">
        <v>23</v>
      </c>
      <c r="DG460" t="inlineStr">
        <is>
          <t>Times (raw %)</t>
        </is>
      </c>
      <c r="DH460" t="n">
        <v>86.65000000000001</v>
      </c>
      <c r="DI460" t="n">
        <v>54.84085574739546</v>
      </c>
    </row>
    <row r="461">
      <c r="A461" t="inlineStr">
        <is>
          <t>jordan university of science &amp; technology</t>
        </is>
      </c>
      <c r="B461" t="inlineStr">
        <is>
          <t>554</t>
        </is>
      </c>
      <c r="C461" t="inlineStr">
        <is>
          <t>731-740</t>
        </is>
      </c>
      <c r="D461" t="inlineStr">
        <is>
          <t>Jordan</t>
        </is>
      </c>
      <c r="E461" t="inlineStr">
        <is>
          <t>Asia</t>
        </is>
      </c>
      <c r="F461" t="inlineStr">
        <is>
          <t>M</t>
        </is>
      </c>
      <c r="G461" t="inlineStr">
        <is>
          <t>CO</t>
        </is>
      </c>
      <c r="H461" t="inlineStr">
        <is>
          <t>VH</t>
        </is>
      </c>
      <c r="I461" t="inlineStr">
        <is>
          <t>A</t>
        </is>
      </c>
      <c r="J461" t="n">
        <v>21</v>
      </c>
      <c r="K461" t="inlineStr">
        <is>
          <t>419</t>
        </is>
      </c>
      <c r="L461" t="n">
        <v>30.7</v>
      </c>
      <c r="M461" t="inlineStr">
        <is>
          <t>306</t>
        </is>
      </c>
      <c r="N461" t="n">
        <v>18.8</v>
      </c>
      <c r="O461" t="inlineStr">
        <is>
          <t>701+</t>
        </is>
      </c>
      <c r="P461" t="n">
        <v>5.6</v>
      </c>
      <c r="Q461" t="inlineStr">
        <is>
          <t>701+</t>
        </is>
      </c>
      <c r="R461" t="n">
        <v>38.2</v>
      </c>
      <c r="S461" t="inlineStr">
        <is>
          <t>425</t>
        </is>
      </c>
      <c r="T461" t="n">
        <v>67.7</v>
      </c>
      <c r="U461" t="inlineStr">
        <is>
          <t>218</t>
        </is>
      </c>
      <c r="V461" t="n">
        <v>55.5</v>
      </c>
      <c r="W461" t="inlineStr">
        <is>
          <t>685</t>
        </is>
      </c>
      <c r="X461" t="n">
        <v>4.3</v>
      </c>
      <c r="Y461" t="inlineStr">
        <is>
          <t>701+</t>
        </is>
      </c>
      <c r="Z461" t="n">
        <v>24.5</v>
      </c>
      <c r="AA461" t="inlineStr">
        <is>
          <t>492=</t>
        </is>
      </c>
      <c r="AB461" t="n">
        <v>22.4</v>
      </c>
      <c r="AC461" t="inlineStr">
        <is>
          <t>731-740</t>
        </is>
      </c>
      <c r="AD461" t="inlineStr">
        <is>
          <t>801-1000</t>
        </is>
      </c>
      <c r="AE461" t="inlineStr">
        <is>
          <t>JO</t>
        </is>
      </c>
      <c r="AF461" t="inlineStr">
        <is>
          <t>Jordan</t>
        </is>
      </c>
      <c r="AG461" t="inlineStr">
        <is>
          <t>L</t>
        </is>
      </c>
      <c r="AH461" t="inlineStr">
        <is>
          <t>CO</t>
        </is>
      </c>
      <c r="AI461" t="inlineStr">
        <is>
          <t>HI</t>
        </is>
      </c>
      <c r="AJ461" t="n">
        <v>3</v>
      </c>
      <c r="AK461" t="inlineStr">
        <is>
          <t>A</t>
        </is>
      </c>
      <c r="AL461" t="n">
        <v>18.5</v>
      </c>
      <c r="AM461" t="inlineStr">
        <is>
          <t>480</t>
        </is>
      </c>
      <c r="AN461" t="n">
        <v>24.5</v>
      </c>
      <c r="AO461" t="inlineStr">
        <is>
          <t>391</t>
        </is>
      </c>
      <c r="AP461" t="n">
        <v>16.4</v>
      </c>
      <c r="AQ461" t="inlineStr">
        <is>
          <t>701+</t>
        </is>
      </c>
      <c r="AR461" t="n">
        <v>4.7</v>
      </c>
      <c r="AS461" t="inlineStr">
        <is>
          <t>701+</t>
        </is>
      </c>
      <c r="AT461" t="n">
        <v>13.9</v>
      </c>
      <c r="AU461" t="inlineStr">
        <is>
          <t>687</t>
        </is>
      </c>
      <c r="AV461" t="n">
        <v>31.6</v>
      </c>
      <c r="AW461" t="inlineStr">
        <is>
          <t>405</t>
        </is>
      </c>
      <c r="AX461" t="n">
        <v>9.9</v>
      </c>
      <c r="AY461" t="inlineStr">
        <is>
          <t>670</t>
        </is>
      </c>
      <c r="AZ461" t="n">
        <v>9.800000000000001</v>
      </c>
      <c r="BA461" t="inlineStr">
        <is>
          <t>701+</t>
        </is>
      </c>
      <c r="BB461" t="n">
        <v>22</v>
      </c>
      <c r="BC461" t="inlineStr">
        <is>
          <t>523</t>
        </is>
      </c>
      <c r="BD461" t="inlineStr">
        <is>
          <t>-</t>
        </is>
      </c>
      <c r="BE461" t="inlineStr"/>
      <c r="BF461" t="inlineStr">
        <is>
          <t>Not Reported</t>
        </is>
      </c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>
        <is>
          <t>QS</t>
        </is>
      </c>
      <c r="CC461" t="n">
        <v>554</v>
      </c>
      <c r="CD461" t="n">
        <v>735.5</v>
      </c>
      <c r="CE461" t="n">
        <v>419</v>
      </c>
      <c r="CF461" t="n">
        <v>306</v>
      </c>
      <c r="CG461" t="n">
        <v>701</v>
      </c>
      <c r="CH461" t="n">
        <v>701</v>
      </c>
      <c r="CI461" t="n">
        <v>425</v>
      </c>
      <c r="CJ461" t="n">
        <v>218</v>
      </c>
      <c r="CK461" t="n">
        <v>685</v>
      </c>
      <c r="CL461" t="n">
        <v>701</v>
      </c>
      <c r="CM461" t="n">
        <v>492</v>
      </c>
      <c r="CN461" t="n">
        <v>735.5</v>
      </c>
      <c r="CO461" t="n">
        <v>900.5</v>
      </c>
      <c r="CP461" t="n">
        <v>480</v>
      </c>
      <c r="CQ461" t="n">
        <v>391</v>
      </c>
      <c r="CR461" t="n">
        <v>701</v>
      </c>
      <c r="CS461" t="n">
        <v>701</v>
      </c>
      <c r="CT461" t="n">
        <v>687</v>
      </c>
      <c r="CU461" t="n">
        <v>405</v>
      </c>
      <c r="CV461" t="n">
        <v>670</v>
      </c>
      <c r="CW461" t="n">
        <v>701</v>
      </c>
      <c r="CX461" t="n">
        <v>523</v>
      </c>
      <c r="CY461" t="inlineStr"/>
      <c r="CZ461" t="inlineStr"/>
      <c r="DA461" t="inlineStr"/>
      <c r="DB461" t="n">
        <v>60.5</v>
      </c>
      <c r="DC461" t="n">
        <v>5.6</v>
      </c>
      <c r="DD461" t="inlineStr"/>
      <c r="DE461" t="inlineStr">
        <is>
          <t>QS (score, not ratio)</t>
        </is>
      </c>
      <c r="DF461" t="inlineStr"/>
      <c r="DG461" t="inlineStr">
        <is>
          <t>QS (score, not %)</t>
        </is>
      </c>
      <c r="DH461" t="n">
        <v>19.75</v>
      </c>
      <c r="DI461" t="inlineStr"/>
    </row>
    <row r="462">
      <c r="A462" t="inlineStr">
        <is>
          <t>jordan university of science and technology</t>
        </is>
      </c>
      <c r="B462" t="inlineStr"/>
      <c r="C462" t="inlineStr"/>
      <c r="D462" t="inlineStr">
        <is>
          <t>Not Reported</t>
        </is>
      </c>
      <c r="E462" t="inlineStr">
        <is>
          <t>Not Reported</t>
        </is>
      </c>
      <c r="F462" t="inlineStr">
        <is>
          <t>Not Reported</t>
        </is>
      </c>
      <c r="G462" t="inlineStr">
        <is>
          <t>Not Reported</t>
        </is>
      </c>
      <c r="H462" t="inlineStr"/>
      <c r="I462" t="inlineStr">
        <is>
          <t>Not Reported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Not Reported</t>
        </is>
      </c>
      <c r="AF462" t="inlineStr">
        <is>
          <t>Not Reported</t>
        </is>
      </c>
      <c r="AG462" t="inlineStr">
        <is>
          <t>Not Reported</t>
        </is>
      </c>
      <c r="AH462" t="inlineStr">
        <is>
          <t>Not Reported</t>
        </is>
      </c>
      <c r="AI462" t="inlineStr"/>
      <c r="AJ462" t="inlineStr"/>
      <c r="AK462" t="inlineStr">
        <is>
          <t>Not Reported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>
        <is>
          <t>601-800</t>
        </is>
      </c>
      <c r="BF462" t="inlineStr">
        <is>
          <t>Jordan</t>
        </is>
      </c>
      <c r="BG462" t="n">
        <v>16.4</v>
      </c>
      <c r="BH462" t="inlineStr">
        <is>
          <t>62.2</t>
        </is>
      </c>
      <c r="BI462" t="n">
        <v>6.2</v>
      </c>
      <c r="BJ462" t="n">
        <v>16.4</v>
      </c>
      <c r="BK462" t="inlineStr">
        <is>
          <t>31.4</t>
        </is>
      </c>
      <c r="BL462" t="inlineStr">
        <is>
          <t>-</t>
        </is>
      </c>
      <c r="BM462" t="inlineStr">
        <is>
          <t>24,686</t>
        </is>
      </c>
      <c r="BN462" t="n">
        <v>16.4</v>
      </c>
      <c r="BO462" t="inlineStr">
        <is>
          <t>23%</t>
        </is>
      </c>
      <c r="BP462" t="inlineStr">
        <is>
          <t>55 : 45</t>
        </is>
      </c>
      <c r="BQ462" t="n">
        <v>2016</v>
      </c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>
        <is>
          <t>Times</t>
        </is>
      </c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n">
        <v>700.5</v>
      </c>
      <c r="CZ462" t="inlineStr"/>
      <c r="DA462" t="inlineStr"/>
      <c r="DB462" t="n">
        <v>0</v>
      </c>
      <c r="DC462" t="n">
        <v>9.409269190746819</v>
      </c>
      <c r="DD462" t="n">
        <v>16.4</v>
      </c>
      <c r="DE462" t="inlineStr">
        <is>
          <t>Times (raw ratio)</t>
        </is>
      </c>
      <c r="DF462" t="n">
        <v>23</v>
      </c>
      <c r="DG462" t="inlineStr">
        <is>
          <t>Times (raw %)</t>
        </is>
      </c>
      <c r="DH462" t="inlineStr"/>
      <c r="DI462" t="n">
        <v>3.433922996878253</v>
      </c>
    </row>
    <row r="463">
      <c r="A463" t="inlineStr">
        <is>
          <t>joseph fourier university</t>
        </is>
      </c>
      <c r="B463" t="inlineStr"/>
      <c r="C463" t="inlineStr"/>
      <c r="D463" t="inlineStr">
        <is>
          <t>Not Reported</t>
        </is>
      </c>
      <c r="E463" t="inlineStr">
        <is>
          <t>Not Reported</t>
        </is>
      </c>
      <c r="F463" t="inlineStr">
        <is>
          <t>Not Reported</t>
        </is>
      </c>
      <c r="G463" t="inlineStr">
        <is>
          <t>Not Reported</t>
        </is>
      </c>
      <c r="H463" t="inlineStr"/>
      <c r="I463" t="inlineStr">
        <is>
          <t>Not Reported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Not Reported</t>
        </is>
      </c>
      <c r="AF463" t="inlineStr">
        <is>
          <t>Not Reported</t>
        </is>
      </c>
      <c r="AG463" t="inlineStr">
        <is>
          <t>Not Reported</t>
        </is>
      </c>
      <c r="AH463" t="inlineStr">
        <is>
          <t>Not Reported</t>
        </is>
      </c>
      <c r="AI463" t="inlineStr"/>
      <c r="AJ463" t="inlineStr"/>
      <c r="AK463" t="inlineStr">
        <is>
          <t>Not Reported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>
        <is>
          <t>201-250</t>
        </is>
      </c>
      <c r="BF463" t="inlineStr">
        <is>
          <t>France</t>
        </is>
      </c>
      <c r="BG463" t="n">
        <v>34.2</v>
      </c>
      <c r="BH463" t="inlineStr">
        <is>
          <t>58.6</t>
        </is>
      </c>
      <c r="BI463" t="n">
        <v>21.6</v>
      </c>
      <c r="BJ463" t="n">
        <v>83.2</v>
      </c>
      <c r="BK463" t="inlineStr">
        <is>
          <t>31.6</t>
        </is>
      </c>
      <c r="BL463" t="inlineStr">
        <is>
          <t>-</t>
        </is>
      </c>
      <c r="BM463" t="inlineStr">
        <is>
          <t>16,130</t>
        </is>
      </c>
      <c r="BN463" t="n">
        <v>12.1</v>
      </c>
      <c r="BO463" t="inlineStr">
        <is>
          <t>13%</t>
        </is>
      </c>
      <c r="BP463" t="inlineStr"/>
      <c r="BQ463" t="n">
        <v>2016</v>
      </c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>
        <is>
          <t>Times</t>
        </is>
      </c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n">
        <v>225.5</v>
      </c>
      <c r="CZ463" t="inlineStr"/>
      <c r="DA463" t="inlineStr"/>
      <c r="DB463" t="n">
        <v>67.90564689063618</v>
      </c>
      <c r="DC463" t="n">
        <v>51.22742419965707</v>
      </c>
      <c r="DD463" t="n">
        <v>12.1</v>
      </c>
      <c r="DE463" t="inlineStr">
        <is>
          <t>Times (raw ratio)</t>
        </is>
      </c>
      <c r="DF463" t="n">
        <v>13</v>
      </c>
      <c r="DG463" t="inlineStr">
        <is>
          <t>Times (raw %)</t>
        </is>
      </c>
      <c r="DH463" t="inlineStr"/>
      <c r="DI463" t="n">
        <v>19.4588969823101</v>
      </c>
    </row>
    <row r="464">
      <c r="A464" t="inlineStr">
        <is>
          <t>joseph fourier university (grenoble 1)</t>
        </is>
      </c>
      <c r="B464" t="inlineStr"/>
      <c r="C464" t="inlineStr"/>
      <c r="D464" t="inlineStr">
        <is>
          <t>Not Reported</t>
        </is>
      </c>
      <c r="E464" t="inlineStr">
        <is>
          <t>Not Reported</t>
        </is>
      </c>
      <c r="F464" t="inlineStr">
        <is>
          <t>Not Reported</t>
        </is>
      </c>
      <c r="G464" t="inlineStr">
        <is>
          <t>Not Reported</t>
        </is>
      </c>
      <c r="H464" t="inlineStr"/>
      <c r="I464" t="inlineStr">
        <is>
          <t>Not Reported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Not Reported</t>
        </is>
      </c>
      <c r="AF464" t="inlineStr">
        <is>
          <t>Not Reported</t>
        </is>
      </c>
      <c r="AG464" t="inlineStr">
        <is>
          <t>Not Reported</t>
        </is>
      </c>
      <c r="AH464" t="inlineStr">
        <is>
          <t>Not Reported</t>
        </is>
      </c>
      <c r="AI464" t="inlineStr"/>
      <c r="AJ464" t="inlineStr"/>
      <c r="AK464" t="inlineStr">
        <is>
          <t>Not Reported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>
        <is>
          <t>Not Reported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>
        <is>
          <t>151-200</t>
        </is>
      </c>
      <c r="BS464" t="inlineStr">
        <is>
          <t>7-8</t>
        </is>
      </c>
      <c r="BT464" t="inlineStr"/>
      <c r="BU464" t="n">
        <v>0</v>
      </c>
      <c r="BV464" t="n">
        <v>14.9</v>
      </c>
      <c r="BW464" t="n">
        <v>16.3</v>
      </c>
      <c r="BX464" t="n">
        <v>21.9</v>
      </c>
      <c r="BY464" t="n">
        <v>32.9</v>
      </c>
      <c r="BZ464" t="n">
        <v>18.2</v>
      </c>
      <c r="CA464" t="n">
        <v>2015</v>
      </c>
      <c r="CB464" t="inlineStr">
        <is>
          <t>Shanghai</t>
        </is>
      </c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n">
        <v>175.5</v>
      </c>
      <c r="DA464" t="n">
        <v>7.5</v>
      </c>
      <c r="DB464" t="n">
        <v>61.69045005488474</v>
      </c>
      <c r="DC464" t="n">
        <v>21.95798274002157</v>
      </c>
      <c r="DD464" t="inlineStr"/>
      <c r="DE464" t="inlineStr">
        <is>
          <t>Missing</t>
        </is>
      </c>
      <c r="DF464" t="inlineStr"/>
      <c r="DG464" t="inlineStr">
        <is>
          <t>Missing</t>
        </is>
      </c>
      <c r="DH464" t="inlineStr"/>
      <c r="DI464" t="n">
        <v>14.70399137001079</v>
      </c>
    </row>
    <row r="465">
      <c r="A465" t="inlineStr">
        <is>
          <t>jouf university</t>
        </is>
      </c>
      <c r="B465" t="inlineStr">
        <is>
          <t>801-850</t>
        </is>
      </c>
      <c r="C465" t="inlineStr">
        <is>
          <t>801-850</t>
        </is>
      </c>
      <c r="D465" t="inlineStr">
        <is>
          <t>Saudi Arabia</t>
        </is>
      </c>
      <c r="E465" t="inlineStr">
        <is>
          <t>Asia</t>
        </is>
      </c>
      <c r="F465" t="inlineStr">
        <is>
          <t>L</t>
        </is>
      </c>
      <c r="G465" t="inlineStr">
        <is>
          <t>FC</t>
        </is>
      </c>
      <c r="H465" t="inlineStr">
        <is>
          <t>HI</t>
        </is>
      </c>
      <c r="I465" t="inlineStr">
        <is>
          <t>A</t>
        </is>
      </c>
      <c r="J465" t="n">
        <v>11.7</v>
      </c>
      <c r="K465" t="inlineStr">
        <is>
          <t>601+</t>
        </is>
      </c>
      <c r="L465" t="n">
        <v>5.1</v>
      </c>
      <c r="M465" t="inlineStr">
        <is>
          <t>601+</t>
        </is>
      </c>
      <c r="N465" t="n">
        <v>37.1</v>
      </c>
      <c r="O465" t="inlineStr">
        <is>
          <t>433</t>
        </is>
      </c>
      <c r="P465" t="n">
        <v>2.3</v>
      </c>
      <c r="Q465" t="inlineStr">
        <is>
          <t>701+</t>
        </is>
      </c>
      <c r="R465" t="n">
        <v>100</v>
      </c>
      <c r="S465" t="inlineStr">
        <is>
          <t>32</t>
        </is>
      </c>
      <c r="T465" t="n">
        <v>2.6</v>
      </c>
      <c r="U465" t="inlineStr">
        <is>
          <t>701+</t>
        </is>
      </c>
      <c r="V465" t="n">
        <v>43.5</v>
      </c>
      <c r="W465" t="inlineStr">
        <is>
          <t>701+</t>
        </is>
      </c>
      <c r="X465" t="n">
        <v>2.4</v>
      </c>
      <c r="Y465" t="inlineStr">
        <is>
          <t>701+</t>
        </is>
      </c>
      <c r="Z465" t="n">
        <v>1</v>
      </c>
      <c r="AA465" t="inlineStr">
        <is>
          <t>701+</t>
        </is>
      </c>
      <c r="AB465" t="inlineStr"/>
      <c r="AC465" t="inlineStr">
        <is>
          <t>801-850</t>
        </is>
      </c>
      <c r="AD465" t="inlineStr">
        <is>
          <t>701-750</t>
        </is>
      </c>
      <c r="AE465" t="inlineStr">
        <is>
          <t>SA</t>
        </is>
      </c>
      <c r="AF465" t="inlineStr">
        <is>
          <t>Saudi Arabia</t>
        </is>
      </c>
      <c r="AG465" t="inlineStr">
        <is>
          <t>L</t>
        </is>
      </c>
      <c r="AH465" t="inlineStr">
        <is>
          <t>FC</t>
        </is>
      </c>
      <c r="AI465" t="inlineStr">
        <is>
          <t>HI</t>
        </is>
      </c>
      <c r="AJ465" t="n">
        <v>2</v>
      </c>
      <c r="AK465" t="inlineStr">
        <is>
          <t>A</t>
        </is>
      </c>
      <c r="AL465" t="n">
        <v>8.800000000000001</v>
      </c>
      <c r="AM465" t="inlineStr">
        <is>
          <t>601+</t>
        </is>
      </c>
      <c r="AN465" t="n">
        <v>5.3</v>
      </c>
      <c r="AO465" t="inlineStr">
        <is>
          <t>601+</t>
        </is>
      </c>
      <c r="AP465" t="n">
        <v>45.1</v>
      </c>
      <c r="AQ465" t="inlineStr">
        <is>
          <t>350</t>
        </is>
      </c>
      <c r="AR465" t="n">
        <v>1.9</v>
      </c>
      <c r="AS465" t="inlineStr">
        <is>
          <t>701+</t>
        </is>
      </c>
      <c r="AT465" t="n">
        <v>100</v>
      </c>
      <c r="AU465" t="inlineStr">
        <is>
          <t>27</t>
        </is>
      </c>
      <c r="AV465" t="n">
        <v>2.8</v>
      </c>
      <c r="AW465" t="inlineStr">
        <is>
          <t>701+</t>
        </is>
      </c>
      <c r="AX465" t="n">
        <v>2.2</v>
      </c>
      <c r="AY465" t="inlineStr">
        <is>
          <t>701+</t>
        </is>
      </c>
      <c r="AZ465" t="n">
        <v>8</v>
      </c>
      <c r="BA465" t="inlineStr">
        <is>
          <t>701+</t>
        </is>
      </c>
      <c r="BB465" t="n">
        <v>1</v>
      </c>
      <c r="BC465" t="inlineStr">
        <is>
          <t>701+</t>
        </is>
      </c>
      <c r="BD465" t="inlineStr">
        <is>
          <t>-</t>
        </is>
      </c>
      <c r="BE465" t="inlineStr"/>
      <c r="BF465" t="inlineStr">
        <is>
          <t>Not Reported</t>
        </is>
      </c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>
        <is>
          <t>QS</t>
        </is>
      </c>
      <c r="CC465" t="n">
        <v>825.5</v>
      </c>
      <c r="CD465" t="n">
        <v>825.5</v>
      </c>
      <c r="CE465" t="n">
        <v>601</v>
      </c>
      <c r="CF465" t="n">
        <v>601</v>
      </c>
      <c r="CG465" t="n">
        <v>433</v>
      </c>
      <c r="CH465" t="n">
        <v>701</v>
      </c>
      <c r="CI465" t="n">
        <v>32</v>
      </c>
      <c r="CJ465" t="n">
        <v>701</v>
      </c>
      <c r="CK465" t="n">
        <v>701</v>
      </c>
      <c r="CL465" t="n">
        <v>701</v>
      </c>
      <c r="CM465" t="n">
        <v>701</v>
      </c>
      <c r="CN465" t="n">
        <v>825.5</v>
      </c>
      <c r="CO465" t="n">
        <v>725.5</v>
      </c>
      <c r="CP465" t="n">
        <v>601</v>
      </c>
      <c r="CQ465" t="n">
        <v>601</v>
      </c>
      <c r="CR465" t="n">
        <v>350</v>
      </c>
      <c r="CS465" t="n">
        <v>701</v>
      </c>
      <c r="CT465" t="n">
        <v>27</v>
      </c>
      <c r="CU465" t="n">
        <v>701</v>
      </c>
      <c r="CV465" t="n">
        <v>701</v>
      </c>
      <c r="CW465" t="n">
        <v>701</v>
      </c>
      <c r="CX465" t="n">
        <v>701</v>
      </c>
      <c r="CY465" t="inlineStr"/>
      <c r="CZ465" t="inlineStr"/>
      <c r="DA465" t="inlineStr"/>
      <c r="DB465" t="n">
        <v>41.10714285714285</v>
      </c>
      <c r="DC465" t="n">
        <v>2.3</v>
      </c>
      <c r="DD465" t="inlineStr"/>
      <c r="DE465" t="inlineStr">
        <is>
          <t>QS (score, not ratio)</t>
        </is>
      </c>
      <c r="DF465" t="inlineStr"/>
      <c r="DG465" t="inlineStr">
        <is>
          <t>QS (score, not %)</t>
        </is>
      </c>
      <c r="DH465" t="n">
        <v>10.25</v>
      </c>
      <c r="DI465" t="inlineStr"/>
    </row>
    <row r="466">
      <c r="A466" t="inlineStr">
        <is>
          <t>julius-maximilians-universität würzburg</t>
        </is>
      </c>
      <c r="B466" t="inlineStr">
        <is>
          <t>428</t>
        </is>
      </c>
      <c r="C466" t="inlineStr">
        <is>
          <t>440</t>
        </is>
      </c>
      <c r="D466" t="inlineStr">
        <is>
          <t>Germany</t>
        </is>
      </c>
      <c r="E466" t="inlineStr">
        <is>
          <t>Europe</t>
        </is>
      </c>
      <c r="F466" t="inlineStr">
        <is>
          <t>L</t>
        </is>
      </c>
      <c r="G466" t="inlineStr">
        <is>
          <t>FC</t>
        </is>
      </c>
      <c r="H466" t="inlineStr">
        <is>
          <t>VH</t>
        </is>
      </c>
      <c r="I466" t="inlineStr">
        <is>
          <t>A</t>
        </is>
      </c>
      <c r="J466" t="n">
        <v>15.8</v>
      </c>
      <c r="K466" t="inlineStr">
        <is>
          <t>560</t>
        </is>
      </c>
      <c r="L466" t="n">
        <v>7</v>
      </c>
      <c r="M466" t="inlineStr">
        <is>
          <t>601+</t>
        </is>
      </c>
      <c r="N466" t="n">
        <v>5.5</v>
      </c>
      <c r="O466" t="inlineStr">
        <is>
          <t>701+</t>
        </is>
      </c>
      <c r="P466" t="n">
        <v>74.40000000000001</v>
      </c>
      <c r="Q466" t="inlineStr">
        <is>
          <t>136</t>
        </is>
      </c>
      <c r="R466" t="n">
        <v>45</v>
      </c>
      <c r="S466" t="inlineStr">
        <is>
          <t>396</t>
        </is>
      </c>
      <c r="T466" t="n">
        <v>9.5</v>
      </c>
      <c r="U466" t="inlineStr">
        <is>
          <t>701+</t>
        </is>
      </c>
      <c r="V466" t="n">
        <v>78.5</v>
      </c>
      <c r="W466" t="inlineStr">
        <is>
          <t>348</t>
        </is>
      </c>
      <c r="X466" t="n">
        <v>8.699999999999999</v>
      </c>
      <c r="Y466" t="inlineStr">
        <is>
          <t>701+</t>
        </is>
      </c>
      <c r="Z466" t="n">
        <v>8.800000000000001</v>
      </c>
      <c r="AA466" t="inlineStr">
        <is>
          <t>692=</t>
        </is>
      </c>
      <c r="AB466" t="n">
        <v>27.8</v>
      </c>
      <c r="AC466" t="inlineStr"/>
      <c r="AD466" t="inlineStr"/>
      <c r="AE466" t="inlineStr">
        <is>
          <t>Not Reported</t>
        </is>
      </c>
      <c r="AF466" t="inlineStr">
        <is>
          <t>Not Reported</t>
        </is>
      </c>
      <c r="AG466" t="inlineStr">
        <is>
          <t>Not Reported</t>
        </is>
      </c>
      <c r="AH466" t="inlineStr">
        <is>
          <t>Not Reported</t>
        </is>
      </c>
      <c r="AI466" t="inlineStr"/>
      <c r="AJ466" t="inlineStr"/>
      <c r="AK466" t="inlineStr">
        <is>
          <t>Not Reported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>
        <is>
          <t>Not Reported</t>
        </is>
      </c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>
        <is>
          <t>QS</t>
        </is>
      </c>
      <c r="CC466" t="n">
        <v>428</v>
      </c>
      <c r="CD466" t="n">
        <v>440</v>
      </c>
      <c r="CE466" t="n">
        <v>560</v>
      </c>
      <c r="CF466" t="n">
        <v>601</v>
      </c>
      <c r="CG466" t="n">
        <v>701</v>
      </c>
      <c r="CH466" t="n">
        <v>136</v>
      </c>
      <c r="CI466" t="n">
        <v>396</v>
      </c>
      <c r="CJ466" t="n">
        <v>701</v>
      </c>
      <c r="CK466" t="n">
        <v>348</v>
      </c>
      <c r="CL466" t="n">
        <v>701</v>
      </c>
      <c r="CM466" t="n">
        <v>692</v>
      </c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n">
        <v>69.5</v>
      </c>
      <c r="DC466" t="n">
        <v>74.40000000000001</v>
      </c>
      <c r="DD466" t="inlineStr"/>
      <c r="DE466" t="inlineStr">
        <is>
          <t>QS (score, not ratio)</t>
        </is>
      </c>
      <c r="DF466" t="inlineStr"/>
      <c r="DG466" t="inlineStr">
        <is>
          <t>QS (score, not %)</t>
        </is>
      </c>
      <c r="DH466" t="n">
        <v>15.8</v>
      </c>
      <c r="DI466" t="inlineStr"/>
    </row>
    <row r="467">
      <c r="A467" t="inlineStr">
        <is>
          <t>juntendo university</t>
        </is>
      </c>
      <c r="B467" t="inlineStr"/>
      <c r="C467" t="inlineStr"/>
      <c r="D467" t="inlineStr">
        <is>
          <t>Not Reported</t>
        </is>
      </c>
      <c r="E467" t="inlineStr">
        <is>
          <t>Not Reported</t>
        </is>
      </c>
      <c r="F467" t="inlineStr">
        <is>
          <t>Not Reported</t>
        </is>
      </c>
      <c r="G467" t="inlineStr">
        <is>
          <t>Not Reported</t>
        </is>
      </c>
      <c r="H467" t="inlineStr"/>
      <c r="I467" t="inlineStr">
        <is>
          <t>Not Reported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Not Reported</t>
        </is>
      </c>
      <c r="AF467" t="inlineStr">
        <is>
          <t>Not Reported</t>
        </is>
      </c>
      <c r="AG467" t="inlineStr">
        <is>
          <t>Not Reported</t>
        </is>
      </c>
      <c r="AH467" t="inlineStr">
        <is>
          <t>Not Reported</t>
        </is>
      </c>
      <c r="AI467" t="inlineStr"/>
      <c r="AJ467" t="inlineStr"/>
      <c r="AK467" t="inlineStr">
        <is>
          <t>Not Reported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>
        <is>
          <t>601-800</t>
        </is>
      </c>
      <c r="BF467" t="inlineStr">
        <is>
          <t>Japan</t>
        </is>
      </c>
      <c r="BG467" t="n">
        <v>32.3</v>
      </c>
      <c r="BH467" t="inlineStr">
        <is>
          <t>16.7</t>
        </is>
      </c>
      <c r="BI467" t="n">
        <v>10.5</v>
      </c>
      <c r="BJ467" t="n">
        <v>24</v>
      </c>
      <c r="BK467" t="inlineStr">
        <is>
          <t>51.1</t>
        </is>
      </c>
      <c r="BL467" t="inlineStr">
        <is>
          <t>-</t>
        </is>
      </c>
      <c r="BM467" t="inlineStr">
        <is>
          <t>3,955</t>
        </is>
      </c>
      <c r="BN467" t="n">
        <v>3.7</v>
      </c>
      <c r="BO467" t="inlineStr">
        <is>
          <t>1%</t>
        </is>
      </c>
      <c r="BP467" t="inlineStr">
        <is>
          <t>52 : 48</t>
        </is>
      </c>
      <c r="BQ467" t="n">
        <v>2016</v>
      </c>
      <c r="BR467" t="inlineStr">
        <is>
          <t>403-510</t>
        </is>
      </c>
      <c r="BS467" t="inlineStr">
        <is>
          <t>19-33</t>
        </is>
      </c>
      <c r="BT467" t="inlineStr"/>
      <c r="BU467" t="n">
        <v>0</v>
      </c>
      <c r="BV467" t="n">
        <v>0</v>
      </c>
      <c r="BW467" t="n">
        <v>10.5</v>
      </c>
      <c r="BX467" t="n">
        <v>5.2</v>
      </c>
      <c r="BY467" t="n">
        <v>20.6</v>
      </c>
      <c r="BZ467" t="n">
        <v>10.7</v>
      </c>
      <c r="CA467" t="n">
        <v>2007</v>
      </c>
      <c r="CB467" t="inlineStr">
        <is>
          <t>Times+Shanghai</t>
        </is>
      </c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n">
        <v>700.5</v>
      </c>
      <c r="CZ467" t="n">
        <v>456.5</v>
      </c>
      <c r="DA467" t="n">
        <v>26</v>
      </c>
      <c r="DB467" t="n">
        <v>0</v>
      </c>
      <c r="DC467" t="n">
        <v>13.9581772157025</v>
      </c>
      <c r="DD467" t="n">
        <v>3.7</v>
      </c>
      <c r="DE467" t="inlineStr">
        <is>
          <t>Times (raw ratio)</t>
        </is>
      </c>
      <c r="DF467" t="n">
        <v>1</v>
      </c>
      <c r="DG467" t="inlineStr">
        <is>
          <t>Times (raw %)</t>
        </is>
      </c>
      <c r="DH467" t="inlineStr"/>
      <c r="DI467" t="n">
        <v>6.551157157177383</v>
      </c>
    </row>
    <row r="468">
      <c r="A468" t="inlineStr">
        <is>
          <t>justus-liebig-university giessen</t>
        </is>
      </c>
      <c r="B468" t="inlineStr">
        <is>
          <t>445</t>
        </is>
      </c>
      <c r="C468" t="inlineStr">
        <is>
          <t>396</t>
        </is>
      </c>
      <c r="D468" t="inlineStr">
        <is>
          <t>Germany</t>
        </is>
      </c>
      <c r="E468" t="inlineStr">
        <is>
          <t>Europe</t>
        </is>
      </c>
      <c r="F468" t="inlineStr">
        <is>
          <t>L</t>
        </is>
      </c>
      <c r="G468" t="inlineStr">
        <is>
          <t>FC</t>
        </is>
      </c>
      <c r="H468" t="inlineStr">
        <is>
          <t>VH</t>
        </is>
      </c>
      <c r="I468" t="inlineStr">
        <is>
          <t>A</t>
        </is>
      </c>
      <c r="J468" t="n">
        <v>12.7</v>
      </c>
      <c r="K468" t="inlineStr">
        <is>
          <t>601+</t>
        </is>
      </c>
      <c r="L468" t="n">
        <v>5.9</v>
      </c>
      <c r="M468" t="inlineStr">
        <is>
          <t>601+</t>
        </is>
      </c>
      <c r="N468" t="n">
        <v>1.9</v>
      </c>
      <c r="O468" t="inlineStr">
        <is>
          <t>701+</t>
        </is>
      </c>
      <c r="P468" t="n">
        <v>79.3</v>
      </c>
      <c r="Q468" t="inlineStr">
        <is>
          <t>113</t>
        </is>
      </c>
      <c r="R468" t="n">
        <v>14.2</v>
      </c>
      <c r="S468" t="inlineStr">
        <is>
          <t>679</t>
        </is>
      </c>
      <c r="T468" t="n">
        <v>18.8</v>
      </c>
      <c r="U468" t="inlineStr">
        <is>
          <t>569</t>
        </is>
      </c>
      <c r="V468" t="n">
        <v>83.90000000000001</v>
      </c>
      <c r="W468" t="inlineStr">
        <is>
          <t>264</t>
        </is>
      </c>
      <c r="X468" t="n">
        <v>10.5</v>
      </c>
      <c r="Y468" t="inlineStr">
        <is>
          <t>701+</t>
        </is>
      </c>
      <c r="Z468" t="n">
        <v>11</v>
      </c>
      <c r="AA468" t="inlineStr">
        <is>
          <t>644=</t>
        </is>
      </c>
      <c r="AB468" t="n">
        <v>26.7</v>
      </c>
      <c r="AC468">
        <f>396</f>
        <v/>
      </c>
      <c r="AD468" t="inlineStr">
        <is>
          <t>490=</t>
        </is>
      </c>
      <c r="AE468" t="inlineStr">
        <is>
          <t>DE</t>
        </is>
      </c>
      <c r="AF468" t="inlineStr">
        <is>
          <t>Germany</t>
        </is>
      </c>
      <c r="AG468" t="inlineStr">
        <is>
          <t>L</t>
        </is>
      </c>
      <c r="AH468" t="inlineStr">
        <is>
          <t>FC</t>
        </is>
      </c>
      <c r="AI468" t="inlineStr">
        <is>
          <t>VH</t>
        </is>
      </c>
      <c r="AJ468" t="n">
        <v>5</v>
      </c>
      <c r="AK468" t="inlineStr">
        <is>
          <t>A</t>
        </is>
      </c>
      <c r="AL468" t="n">
        <v>13.6</v>
      </c>
      <c r="AM468" t="inlineStr">
        <is>
          <t>601+</t>
        </is>
      </c>
      <c r="AN468" t="n">
        <v>6.1</v>
      </c>
      <c r="AO468" t="inlineStr">
        <is>
          <t>601+</t>
        </is>
      </c>
      <c r="AP468" t="n">
        <v>1.7</v>
      </c>
      <c r="AQ468" t="inlineStr">
        <is>
          <t>701+</t>
        </is>
      </c>
      <c r="AR468" t="n">
        <v>85.7</v>
      </c>
      <c r="AS468" t="inlineStr">
        <is>
          <t>92</t>
        </is>
      </c>
      <c r="AT468" t="n">
        <v>12.1</v>
      </c>
      <c r="AU468" t="inlineStr">
        <is>
          <t>701+</t>
        </is>
      </c>
      <c r="AV468" t="n">
        <v>18.9</v>
      </c>
      <c r="AW468" t="inlineStr">
        <is>
          <t>561</t>
        </is>
      </c>
      <c r="AX468" t="n">
        <v>63.8</v>
      </c>
      <c r="AY468" t="inlineStr">
        <is>
          <t>221</t>
        </is>
      </c>
      <c r="AZ468" t="n">
        <v>9.5</v>
      </c>
      <c r="BA468" t="inlineStr">
        <is>
          <t>701+</t>
        </is>
      </c>
      <c r="BB468" t="n">
        <v>11.1</v>
      </c>
      <c r="BC468" t="inlineStr">
        <is>
          <t>655</t>
        </is>
      </c>
      <c r="BD468" t="inlineStr">
        <is>
          <t>28.1</t>
        </is>
      </c>
      <c r="BE468" t="inlineStr">
        <is>
          <t>251-300</t>
        </is>
      </c>
      <c r="BF468" t="inlineStr">
        <is>
          <t>Not Reported</t>
        </is>
      </c>
      <c r="BG468" t="n">
        <v>32.9</v>
      </c>
      <c r="BH468" t="inlineStr">
        <is>
          <t>46.8</t>
        </is>
      </c>
      <c r="BI468" t="n">
        <v>33.9</v>
      </c>
      <c r="BJ468" t="n">
        <v>52.9</v>
      </c>
      <c r="BK468" t="inlineStr">
        <is>
          <t>46.4</t>
        </is>
      </c>
      <c r="BL468" t="inlineStr">
        <is>
          <t>-</t>
        </is>
      </c>
      <c r="BM468" t="inlineStr">
        <is>
          <t>25,682</t>
        </is>
      </c>
      <c r="BN468" t="n">
        <v>53.9</v>
      </c>
      <c r="BO468" t="inlineStr">
        <is>
          <t>9%</t>
        </is>
      </c>
      <c r="BP468" t="inlineStr">
        <is>
          <t>62 : 38</t>
        </is>
      </c>
      <c r="BQ468" t="n">
        <v>2016</v>
      </c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>
        <is>
          <t>QS</t>
        </is>
      </c>
      <c r="CC468" t="n">
        <v>445</v>
      </c>
      <c r="CD468" t="n">
        <v>396</v>
      </c>
      <c r="CE468" t="n">
        <v>601</v>
      </c>
      <c r="CF468" t="n">
        <v>601</v>
      </c>
      <c r="CG468" t="n">
        <v>701</v>
      </c>
      <c r="CH468" t="n">
        <v>113</v>
      </c>
      <c r="CI468" t="n">
        <v>679</v>
      </c>
      <c r="CJ468" t="n">
        <v>569</v>
      </c>
      <c r="CK468" t="n">
        <v>264</v>
      </c>
      <c r="CL468" t="n">
        <v>701</v>
      </c>
      <c r="CM468" t="n">
        <v>644</v>
      </c>
      <c r="CN468" t="n">
        <v>396</v>
      </c>
      <c r="CO468" t="n">
        <v>490</v>
      </c>
      <c r="CP468" t="n">
        <v>601</v>
      </c>
      <c r="CQ468" t="n">
        <v>601</v>
      </c>
      <c r="CR468" t="n">
        <v>701</v>
      </c>
      <c r="CS468" t="n">
        <v>92</v>
      </c>
      <c r="CT468" t="n">
        <v>701</v>
      </c>
      <c r="CU468" t="n">
        <v>561</v>
      </c>
      <c r="CV468" t="n">
        <v>221</v>
      </c>
      <c r="CW468" t="n">
        <v>701</v>
      </c>
      <c r="CX468" t="n">
        <v>655</v>
      </c>
      <c r="CY468" t="n">
        <v>275.5</v>
      </c>
      <c r="CZ468" t="inlineStr"/>
      <c r="DA468" t="inlineStr"/>
      <c r="DB468" t="n">
        <v>64.52169917287858</v>
      </c>
      <c r="DC468" t="n">
        <v>54.62866657960037</v>
      </c>
      <c r="DD468" t="n">
        <v>53.9</v>
      </c>
      <c r="DE468" t="inlineStr">
        <is>
          <t>Times (raw ratio)</t>
        </is>
      </c>
      <c r="DF468" t="n">
        <v>9</v>
      </c>
      <c r="DG468" t="inlineStr">
        <is>
          <t>Times (raw %)</t>
        </is>
      </c>
      <c r="DH468" t="n">
        <v>13.15</v>
      </c>
      <c r="DI468" t="n">
        <v>32.25806451612904</v>
      </c>
    </row>
    <row r="469">
      <c r="A469" t="inlineStr">
        <is>
          <t>k.n. toosi university of technology</t>
        </is>
      </c>
      <c r="B469" t="inlineStr"/>
      <c r="C469" t="inlineStr"/>
      <c r="D469" t="inlineStr">
        <is>
          <t>Not Reported</t>
        </is>
      </c>
      <c r="E469" t="inlineStr">
        <is>
          <t>Not Reported</t>
        </is>
      </c>
      <c r="F469" t="inlineStr">
        <is>
          <t>Not Reported</t>
        </is>
      </c>
      <c r="G469" t="inlineStr">
        <is>
          <t>Not Reported</t>
        </is>
      </c>
      <c r="H469" t="inlineStr"/>
      <c r="I469" t="inlineStr">
        <is>
          <t>Not Reported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Not Reported</t>
        </is>
      </c>
      <c r="AF469" t="inlineStr">
        <is>
          <t>Not Reported</t>
        </is>
      </c>
      <c r="AG469" t="inlineStr">
        <is>
          <t>Not Reported</t>
        </is>
      </c>
      <c r="AH469" t="inlineStr">
        <is>
          <t>Not Reported</t>
        </is>
      </c>
      <c r="AI469" t="inlineStr"/>
      <c r="AJ469" t="inlineStr"/>
      <c r="AK469" t="inlineStr">
        <is>
          <t>Not Reported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>
        <is>
          <t>601-800</t>
        </is>
      </c>
      <c r="BF469" t="inlineStr">
        <is>
          <t>Iran</t>
        </is>
      </c>
      <c r="BG469" t="n">
        <v>20.9</v>
      </c>
      <c r="BH469" t="inlineStr">
        <is>
          <t>7.1</t>
        </is>
      </c>
      <c r="BI469" t="n">
        <v>18.1</v>
      </c>
      <c r="BJ469" t="n">
        <v>22.5</v>
      </c>
      <c r="BK469" t="inlineStr">
        <is>
          <t>45.5</t>
        </is>
      </c>
      <c r="BL469" t="inlineStr">
        <is>
          <t>-</t>
        </is>
      </c>
      <c r="BM469" t="inlineStr">
        <is>
          <t>7,146</t>
        </is>
      </c>
      <c r="BN469" t="n">
        <v>24.6</v>
      </c>
      <c r="BO469" t="inlineStr">
        <is>
          <t>0%</t>
        </is>
      </c>
      <c r="BP469" t="inlineStr">
        <is>
          <t>32 : 68</t>
        </is>
      </c>
      <c r="BQ469" t="n">
        <v>2016</v>
      </c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>
        <is>
          <t>Times</t>
        </is>
      </c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n">
        <v>700.5</v>
      </c>
      <c r="CZ469" t="inlineStr"/>
      <c r="DA469" t="inlineStr"/>
      <c r="DB469" t="n">
        <v>0</v>
      </c>
      <c r="DC469" t="n">
        <v>18.6877809468039</v>
      </c>
      <c r="DD469" t="n">
        <v>24.6</v>
      </c>
      <c r="DE469" t="inlineStr">
        <is>
          <t>Times (raw ratio)</t>
        </is>
      </c>
      <c r="DF469" t="n">
        <v>0</v>
      </c>
      <c r="DG469" t="inlineStr">
        <is>
          <t>Times (raw %)</t>
        </is>
      </c>
      <c r="DH469" t="inlineStr"/>
      <c r="DI469" t="n">
        <v>15.8168574401665</v>
      </c>
    </row>
    <row r="470">
      <c r="A470" t="inlineStr">
        <is>
          <t>kagoshima university</t>
        </is>
      </c>
      <c r="B470" t="inlineStr">
        <is>
          <t>1001-1200</t>
        </is>
      </c>
      <c r="C470" t="inlineStr">
        <is>
          <t>1001-1200</t>
        </is>
      </c>
      <c r="D470" t="inlineStr">
        <is>
          <t>Japan</t>
        </is>
      </c>
      <c r="E470" t="inlineStr">
        <is>
          <t>Asia</t>
        </is>
      </c>
      <c r="F470" t="inlineStr">
        <is>
          <t>M</t>
        </is>
      </c>
      <c r="G470" t="inlineStr">
        <is>
          <t>FC</t>
        </is>
      </c>
      <c r="H470" t="inlineStr">
        <is>
          <t>HI</t>
        </is>
      </c>
      <c r="I470" t="inlineStr">
        <is>
          <t>A</t>
        </is>
      </c>
      <c r="J470" t="n">
        <v>6.1</v>
      </c>
      <c r="K470" t="inlineStr">
        <is>
          <t>601+</t>
        </is>
      </c>
      <c r="L470" t="n">
        <v>2.9</v>
      </c>
      <c r="M470" t="inlineStr">
        <is>
          <t>601+</t>
        </is>
      </c>
      <c r="N470" t="n">
        <v>63.6</v>
      </c>
      <c r="O470" t="inlineStr">
        <is>
          <t>216</t>
        </is>
      </c>
      <c r="P470" t="n">
        <v>3.5</v>
      </c>
      <c r="Q470" t="inlineStr">
        <is>
          <t>701+</t>
        </is>
      </c>
      <c r="R470" t="n">
        <v>3.8</v>
      </c>
      <c r="S470" t="inlineStr">
        <is>
          <t>701+</t>
        </is>
      </c>
      <c r="T470" t="n">
        <v>2.8</v>
      </c>
      <c r="U470" t="inlineStr">
        <is>
          <t>701+</t>
        </is>
      </c>
      <c r="V470" t="n">
        <v>26.6</v>
      </c>
      <c r="W470" t="inlineStr">
        <is>
          <t>701+</t>
        </is>
      </c>
      <c r="X470" t="n">
        <v>1.7</v>
      </c>
      <c r="Y470" t="inlineStr">
        <is>
          <t>701+</t>
        </is>
      </c>
      <c r="Z470" t="n">
        <v>1</v>
      </c>
      <c r="AA470" t="inlineStr">
        <is>
          <t>701+</t>
        </is>
      </c>
      <c r="AB470" t="inlineStr"/>
      <c r="AC470" t="inlineStr">
        <is>
          <t>1001-1200</t>
        </is>
      </c>
      <c r="AD470" t="inlineStr">
        <is>
          <t>701-750</t>
        </is>
      </c>
      <c r="AE470" t="inlineStr">
        <is>
          <t>JP</t>
        </is>
      </c>
      <c r="AF470" t="inlineStr">
        <is>
          <t>Japan</t>
        </is>
      </c>
      <c r="AG470" t="inlineStr">
        <is>
          <t>M</t>
        </is>
      </c>
      <c r="AH470" t="inlineStr">
        <is>
          <t>FC</t>
        </is>
      </c>
      <c r="AI470" t="inlineStr">
        <is>
          <t>HI</t>
        </is>
      </c>
      <c r="AJ470" t="n">
        <v>4</v>
      </c>
      <c r="AK470" t="inlineStr">
        <is>
          <t>A</t>
        </is>
      </c>
      <c r="AL470" t="n">
        <v>6.1</v>
      </c>
      <c r="AM470" t="inlineStr">
        <is>
          <t>601+</t>
        </is>
      </c>
      <c r="AN470" t="n">
        <v>2.9</v>
      </c>
      <c r="AO470" t="inlineStr">
        <is>
          <t>601+</t>
        </is>
      </c>
      <c r="AP470" t="n">
        <v>65.8</v>
      </c>
      <c r="AQ470" t="inlineStr">
        <is>
          <t>206</t>
        </is>
      </c>
      <c r="AR470" t="n">
        <v>3.9</v>
      </c>
      <c r="AS470" t="inlineStr">
        <is>
          <t>701+</t>
        </is>
      </c>
      <c r="AT470" t="n">
        <v>4</v>
      </c>
      <c r="AU470" t="inlineStr">
        <is>
          <t>701+</t>
        </is>
      </c>
      <c r="AV470" t="n">
        <v>3</v>
      </c>
      <c r="AW470" t="inlineStr">
        <is>
          <t>701+</t>
        </is>
      </c>
      <c r="AX470" t="n">
        <v>1.8</v>
      </c>
      <c r="AY470" t="inlineStr">
        <is>
          <t>701+</t>
        </is>
      </c>
      <c r="AZ470" t="n">
        <v>7.2</v>
      </c>
      <c r="BA470" t="inlineStr">
        <is>
          <t>701+</t>
        </is>
      </c>
      <c r="BB470" t="n">
        <v>1.3</v>
      </c>
      <c r="BC470" t="inlineStr">
        <is>
          <t>701+</t>
        </is>
      </c>
      <c r="BD470" t="inlineStr">
        <is>
          <t>-</t>
        </is>
      </c>
      <c r="BE470" t="inlineStr"/>
      <c r="BF470" t="inlineStr">
        <is>
          <t>Not Reported</t>
        </is>
      </c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>
        <is>
          <t>402-501</t>
        </is>
      </c>
      <c r="BS470" t="inlineStr">
        <is>
          <t>20-31</t>
        </is>
      </c>
      <c r="BT470" t="inlineStr"/>
      <c r="BU470" t="n">
        <v>0</v>
      </c>
      <c r="BV470" t="n">
        <v>0</v>
      </c>
      <c r="BW470" t="n">
        <v>10.3</v>
      </c>
      <c r="BX470" t="n">
        <v>4.9</v>
      </c>
      <c r="BY470" t="n">
        <v>22.1</v>
      </c>
      <c r="BZ470" t="n">
        <v>13.5</v>
      </c>
      <c r="CA470" t="n">
        <v>2009</v>
      </c>
      <c r="CB470" t="inlineStr">
        <is>
          <t>QS+Shanghai</t>
        </is>
      </c>
      <c r="CC470" t="n">
        <v>1100.5</v>
      </c>
      <c r="CD470" t="n">
        <v>1100.5</v>
      </c>
      <c r="CE470" t="n">
        <v>601</v>
      </c>
      <c r="CF470" t="n">
        <v>601</v>
      </c>
      <c r="CG470" t="n">
        <v>216</v>
      </c>
      <c r="CH470" t="n">
        <v>701</v>
      </c>
      <c r="CI470" t="n">
        <v>701</v>
      </c>
      <c r="CJ470" t="n">
        <v>701</v>
      </c>
      <c r="CK470" t="n">
        <v>701</v>
      </c>
      <c r="CL470" t="n">
        <v>701</v>
      </c>
      <c r="CM470" t="n">
        <v>701</v>
      </c>
      <c r="CN470" t="n">
        <v>1100.5</v>
      </c>
      <c r="CO470" t="n">
        <v>725.5</v>
      </c>
      <c r="CP470" t="n">
        <v>601</v>
      </c>
      <c r="CQ470" t="n">
        <v>601</v>
      </c>
      <c r="CR470" t="n">
        <v>206</v>
      </c>
      <c r="CS470" t="n">
        <v>701</v>
      </c>
      <c r="CT470" t="n">
        <v>701</v>
      </c>
      <c r="CU470" t="n">
        <v>701</v>
      </c>
      <c r="CV470" t="n">
        <v>701</v>
      </c>
      <c r="CW470" t="n">
        <v>701</v>
      </c>
      <c r="CX470" t="n">
        <v>701</v>
      </c>
      <c r="CY470" t="inlineStr"/>
      <c r="CZ470" t="n">
        <v>451.5</v>
      </c>
      <c r="DA470" t="n">
        <v>25.5</v>
      </c>
      <c r="DB470" t="n">
        <v>11.28099027755998</v>
      </c>
      <c r="DC470" t="n">
        <v>9.921826681049982</v>
      </c>
      <c r="DD470" t="inlineStr"/>
      <c r="DE470" t="inlineStr">
        <is>
          <t>QS (score, not ratio)</t>
        </is>
      </c>
      <c r="DF470" t="inlineStr"/>
      <c r="DG470" t="inlineStr">
        <is>
          <t>QS (score, not %)</t>
        </is>
      </c>
      <c r="DH470" t="n">
        <v>6.1</v>
      </c>
      <c r="DI470" t="n">
        <v>6.566370010787486</v>
      </c>
    </row>
    <row r="471">
      <c r="A471" t="inlineStr">
        <is>
          <t>kaist - korea advanced institute of science &amp; technology</t>
        </is>
      </c>
      <c r="B471" t="inlineStr">
        <is>
          <t>53</t>
        </is>
      </c>
      <c r="C471" t="inlineStr">
        <is>
          <t>56</t>
        </is>
      </c>
      <c r="D471" t="inlineStr">
        <is>
          <t>South Korea</t>
        </is>
      </c>
      <c r="E471" t="inlineStr">
        <is>
          <t>Asia</t>
        </is>
      </c>
      <c r="F471" t="inlineStr">
        <is>
          <t>M</t>
        </is>
      </c>
      <c r="G471" t="inlineStr">
        <is>
          <t>CO</t>
        </is>
      </c>
      <c r="H471" t="inlineStr">
        <is>
          <t>VH</t>
        </is>
      </c>
      <c r="I471" t="inlineStr">
        <is>
          <t>A</t>
        </is>
      </c>
      <c r="J471" t="n">
        <v>87.7</v>
      </c>
      <c r="K471" t="inlineStr">
        <is>
          <t>48</t>
        </is>
      </c>
      <c r="L471" t="n">
        <v>91</v>
      </c>
      <c r="M471" t="inlineStr">
        <is>
          <t>49</t>
        </is>
      </c>
      <c r="N471" t="n">
        <v>60.2</v>
      </c>
      <c r="O471" t="inlineStr">
        <is>
          <t>238</t>
        </is>
      </c>
      <c r="P471" t="n">
        <v>96.2</v>
      </c>
      <c r="Q471" t="inlineStr">
        <is>
          <t>46</t>
        </is>
      </c>
      <c r="R471" t="n">
        <v>21.1</v>
      </c>
      <c r="S471" t="inlineStr">
        <is>
          <t>587</t>
        </is>
      </c>
      <c r="T471" t="n">
        <v>10.9</v>
      </c>
      <c r="U471" t="inlineStr">
        <is>
          <t>701+</t>
        </is>
      </c>
      <c r="V471" t="n">
        <v>46.8</v>
      </c>
      <c r="W471" t="inlineStr">
        <is>
          <t>701+</t>
        </is>
      </c>
      <c r="X471" t="n">
        <v>63.3</v>
      </c>
      <c r="Y471" t="inlineStr">
        <is>
          <t>187</t>
        </is>
      </c>
      <c r="Z471" t="n">
        <v>60.3</v>
      </c>
      <c r="AA471" t="inlineStr">
        <is>
          <t>268</t>
        </is>
      </c>
      <c r="AB471" t="n">
        <v>75.7</v>
      </c>
      <c r="AC471" t="inlineStr">
        <is>
          <t>56</t>
        </is>
      </c>
      <c r="AD471" t="inlineStr">
        <is>
          <t>42=</t>
        </is>
      </c>
      <c r="AE471" t="inlineStr">
        <is>
          <t>KR</t>
        </is>
      </c>
      <c r="AF471" t="inlineStr">
        <is>
          <t>South Korea</t>
        </is>
      </c>
      <c r="AG471" t="inlineStr">
        <is>
          <t>M</t>
        </is>
      </c>
      <c r="AH471" t="inlineStr">
        <is>
          <t>CO</t>
        </is>
      </c>
      <c r="AI471" t="inlineStr">
        <is>
          <t>VH</t>
        </is>
      </c>
      <c r="AJ471" t="n">
        <v>4</v>
      </c>
      <c r="AK471" t="inlineStr">
        <is>
          <t>A</t>
        </is>
      </c>
      <c r="AL471" t="n">
        <v>89.90000000000001</v>
      </c>
      <c r="AM471" t="inlineStr">
        <is>
          <t>44</t>
        </is>
      </c>
      <c r="AN471" t="n">
        <v>88.8</v>
      </c>
      <c r="AO471" t="inlineStr">
        <is>
          <t>53</t>
        </is>
      </c>
      <c r="AP471" t="n">
        <v>66.2</v>
      </c>
      <c r="AQ471" t="inlineStr">
        <is>
          <t>202</t>
        </is>
      </c>
      <c r="AR471" t="n">
        <v>97.7</v>
      </c>
      <c r="AS471" t="inlineStr">
        <is>
          <t>35</t>
        </is>
      </c>
      <c r="AT471" t="n">
        <v>22.3</v>
      </c>
      <c r="AU471" t="inlineStr">
        <is>
          <t>570</t>
        </is>
      </c>
      <c r="AV471" t="n">
        <v>11.6</v>
      </c>
      <c r="AW471" t="inlineStr">
        <is>
          <t>682</t>
        </is>
      </c>
      <c r="AX471" t="n">
        <v>10.6</v>
      </c>
      <c r="AY471" t="inlineStr">
        <is>
          <t>662</t>
        </is>
      </c>
      <c r="AZ471" t="n">
        <v>41.8</v>
      </c>
      <c r="BA471" t="inlineStr">
        <is>
          <t>174</t>
        </is>
      </c>
      <c r="BB471" t="n">
        <v>14.2</v>
      </c>
      <c r="BC471" t="inlineStr">
        <is>
          <t>621=</t>
        </is>
      </c>
      <c r="BD471" t="inlineStr">
        <is>
          <t>72.2</t>
        </is>
      </c>
      <c r="BE471" t="inlineStr"/>
      <c r="BF471" t="inlineStr">
        <is>
          <t>Not Reported</t>
        </is>
      </c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>
        <is>
          <t>QS</t>
        </is>
      </c>
      <c r="CC471" t="n">
        <v>53</v>
      </c>
      <c r="CD471" t="n">
        <v>56</v>
      </c>
      <c r="CE471" t="n">
        <v>48</v>
      </c>
      <c r="CF471" t="n">
        <v>49</v>
      </c>
      <c r="CG471" t="n">
        <v>238</v>
      </c>
      <c r="CH471" t="n">
        <v>46</v>
      </c>
      <c r="CI471" t="n">
        <v>587</v>
      </c>
      <c r="CJ471" t="n">
        <v>701</v>
      </c>
      <c r="CK471" t="n">
        <v>701</v>
      </c>
      <c r="CL471" t="n">
        <v>187</v>
      </c>
      <c r="CM471" t="n">
        <v>268</v>
      </c>
      <c r="CN471" t="n">
        <v>56</v>
      </c>
      <c r="CO471" t="n">
        <v>42</v>
      </c>
      <c r="CP471" t="n">
        <v>44</v>
      </c>
      <c r="CQ471" t="n">
        <v>53</v>
      </c>
      <c r="CR471" t="n">
        <v>202</v>
      </c>
      <c r="CS471" t="n">
        <v>35</v>
      </c>
      <c r="CT471" t="n">
        <v>570</v>
      </c>
      <c r="CU471" t="n">
        <v>682</v>
      </c>
      <c r="CV471" t="n">
        <v>662</v>
      </c>
      <c r="CW471" t="n">
        <v>174</v>
      </c>
      <c r="CX471" t="n">
        <v>621</v>
      </c>
      <c r="CY471" t="inlineStr"/>
      <c r="CZ471" t="inlineStr"/>
      <c r="DA471" t="inlineStr"/>
      <c r="DB471" t="n">
        <v>96.28571428571429</v>
      </c>
      <c r="DC471" t="n">
        <v>96.2</v>
      </c>
      <c r="DD471" t="inlineStr"/>
      <c r="DE471" t="inlineStr">
        <is>
          <t>QS (score, not ratio)</t>
        </is>
      </c>
      <c r="DF471" t="inlineStr"/>
      <c r="DG471" t="inlineStr">
        <is>
          <t>QS (score, not %)</t>
        </is>
      </c>
      <c r="DH471" t="n">
        <v>88.80000000000001</v>
      </c>
      <c r="DI471" t="inlineStr"/>
    </row>
    <row r="472">
      <c r="A472" t="inlineStr">
        <is>
          <t>kanazawa university</t>
        </is>
      </c>
      <c r="B472" t="inlineStr">
        <is>
          <t>901-950</t>
        </is>
      </c>
      <c r="C472" t="inlineStr">
        <is>
          <t>851-900</t>
        </is>
      </c>
      <c r="D472" t="inlineStr">
        <is>
          <t>Japan</t>
        </is>
      </c>
      <c r="E472" t="inlineStr">
        <is>
          <t>Asia</t>
        </is>
      </c>
      <c r="F472" t="inlineStr">
        <is>
          <t>M</t>
        </is>
      </c>
      <c r="G472" t="inlineStr">
        <is>
          <t>FC</t>
        </is>
      </c>
      <c r="H472" t="inlineStr">
        <is>
          <t>VH</t>
        </is>
      </c>
      <c r="I472" t="inlineStr">
        <is>
          <t>A</t>
        </is>
      </c>
      <c r="J472" t="n">
        <v>10.5</v>
      </c>
      <c r="K472" t="inlineStr">
        <is>
          <t>601+</t>
        </is>
      </c>
      <c r="L472" t="n">
        <v>3.9</v>
      </c>
      <c r="M472" t="inlineStr">
        <is>
          <t>601+</t>
        </is>
      </c>
      <c r="N472" t="n">
        <v>55.1</v>
      </c>
      <c r="O472" t="inlineStr">
        <is>
          <t>275</t>
        </is>
      </c>
      <c r="P472" t="n">
        <v>12.2</v>
      </c>
      <c r="Q472" t="inlineStr">
        <is>
          <t>686</t>
        </is>
      </c>
      <c r="R472" t="n">
        <v>8.1</v>
      </c>
      <c r="S472" t="inlineStr">
        <is>
          <t>701+</t>
        </is>
      </c>
      <c r="T472" t="n">
        <v>5.8</v>
      </c>
      <c r="U472" t="inlineStr">
        <is>
          <t>701+</t>
        </is>
      </c>
      <c r="V472" t="n">
        <v>31.9</v>
      </c>
      <c r="W472" t="inlineStr">
        <is>
          <t>701+</t>
        </is>
      </c>
      <c r="X472" t="n">
        <v>1.8</v>
      </c>
      <c r="Y472" t="inlineStr">
        <is>
          <t>701+</t>
        </is>
      </c>
      <c r="Z472" t="n">
        <v>1.6</v>
      </c>
      <c r="AA472" t="inlineStr">
        <is>
          <t>701+</t>
        </is>
      </c>
      <c r="AB472" t="inlineStr"/>
      <c r="AC472" t="inlineStr">
        <is>
          <t>851-900</t>
        </is>
      </c>
      <c r="AD472" t="inlineStr">
        <is>
          <t>601-650</t>
        </is>
      </c>
      <c r="AE472" t="inlineStr">
        <is>
          <t>JP</t>
        </is>
      </c>
      <c r="AF472" t="inlineStr">
        <is>
          <t>Japan</t>
        </is>
      </c>
      <c r="AG472" t="inlineStr">
        <is>
          <t>M</t>
        </is>
      </c>
      <c r="AH472" t="inlineStr">
        <is>
          <t>FC</t>
        </is>
      </c>
      <c r="AI472" t="inlineStr">
        <is>
          <t>VH</t>
        </is>
      </c>
      <c r="AJ472" t="n">
        <v>4</v>
      </c>
      <c r="AK472" t="inlineStr">
        <is>
          <t>A</t>
        </is>
      </c>
      <c r="AL472" t="n">
        <v>9.300000000000001</v>
      </c>
      <c r="AM472" t="inlineStr">
        <is>
          <t>601+</t>
        </is>
      </c>
      <c r="AN472" t="n">
        <v>4.4</v>
      </c>
      <c r="AO472" t="inlineStr">
        <is>
          <t>601+</t>
        </is>
      </c>
      <c r="AP472" t="n">
        <v>60.8</v>
      </c>
      <c r="AQ472" t="inlineStr">
        <is>
          <t>232</t>
        </is>
      </c>
      <c r="AR472" t="n">
        <v>12.1</v>
      </c>
      <c r="AS472" t="inlineStr">
        <is>
          <t>696</t>
        </is>
      </c>
      <c r="AT472" t="n">
        <v>9.199999999999999</v>
      </c>
      <c r="AU472" t="inlineStr">
        <is>
          <t>701+</t>
        </is>
      </c>
      <c r="AV472" t="n">
        <v>5.8</v>
      </c>
      <c r="AW472" t="inlineStr">
        <is>
          <t>701+</t>
        </is>
      </c>
      <c r="AX472" t="n">
        <v>2.4</v>
      </c>
      <c r="AY472" t="inlineStr">
        <is>
          <t>701+</t>
        </is>
      </c>
      <c r="AZ472" t="n">
        <v>7.9</v>
      </c>
      <c r="BA472" t="inlineStr">
        <is>
          <t>701+</t>
        </is>
      </c>
      <c r="BB472" t="n">
        <v>1.4</v>
      </c>
      <c r="BC472" t="inlineStr">
        <is>
          <t>701+</t>
        </is>
      </c>
      <c r="BD472" t="inlineStr">
        <is>
          <t>-</t>
        </is>
      </c>
      <c r="BE472" t="inlineStr">
        <is>
          <t>501-600</t>
        </is>
      </c>
      <c r="BF472" t="inlineStr">
        <is>
          <t>Japan</t>
        </is>
      </c>
      <c r="BG472" t="n">
        <v>24.7</v>
      </c>
      <c r="BH472" t="inlineStr">
        <is>
          <t>18.4</t>
        </is>
      </c>
      <c r="BI472" t="n">
        <v>14.8</v>
      </c>
      <c r="BJ472" t="n">
        <v>35.5</v>
      </c>
      <c r="BK472" t="inlineStr">
        <is>
          <t>30.4</t>
        </is>
      </c>
      <c r="BL472" t="inlineStr">
        <is>
          <t>-</t>
        </is>
      </c>
      <c r="BM472" t="inlineStr">
        <is>
          <t>10,546</t>
        </is>
      </c>
      <c r="BN472" t="n">
        <v>10.4</v>
      </c>
      <c r="BO472" t="inlineStr">
        <is>
          <t>5%</t>
        </is>
      </c>
      <c r="BP472" t="inlineStr">
        <is>
          <t>36 : 64</t>
        </is>
      </c>
      <c r="BQ472" t="n">
        <v>2016</v>
      </c>
      <c r="BR472" t="inlineStr">
        <is>
          <t>401-500</t>
        </is>
      </c>
      <c r="BS472" t="inlineStr">
        <is>
          <t>13-18</t>
        </is>
      </c>
      <c r="BT472" t="inlineStr"/>
      <c r="BU472" t="n">
        <v>0</v>
      </c>
      <c r="BV472" t="n">
        <v>0</v>
      </c>
      <c r="BW472" t="n">
        <v>5.1</v>
      </c>
      <c r="BX472" t="n">
        <v>10</v>
      </c>
      <c r="BY472" t="n">
        <v>24.6</v>
      </c>
      <c r="BZ472" t="n">
        <v>14.2</v>
      </c>
      <c r="CA472" t="n">
        <v>2015</v>
      </c>
      <c r="CB472" t="inlineStr">
        <is>
          <t>QS+Times+Shanghai</t>
        </is>
      </c>
      <c r="CC472" t="n">
        <v>925.5</v>
      </c>
      <c r="CD472" t="n">
        <v>875.5</v>
      </c>
      <c r="CE472" t="n">
        <v>601</v>
      </c>
      <c r="CF472" t="n">
        <v>601</v>
      </c>
      <c r="CG472" t="n">
        <v>275</v>
      </c>
      <c r="CH472" t="n">
        <v>686</v>
      </c>
      <c r="CI472" t="n">
        <v>701</v>
      </c>
      <c r="CJ472" t="n">
        <v>701</v>
      </c>
      <c r="CK472" t="n">
        <v>701</v>
      </c>
      <c r="CL472" t="n">
        <v>701</v>
      </c>
      <c r="CM472" t="n">
        <v>701</v>
      </c>
      <c r="CN472" t="n">
        <v>875.5</v>
      </c>
      <c r="CO472" t="n">
        <v>625.5</v>
      </c>
      <c r="CP472" t="n">
        <v>601</v>
      </c>
      <c r="CQ472" t="n">
        <v>601</v>
      </c>
      <c r="CR472" t="n">
        <v>232</v>
      </c>
      <c r="CS472" t="n">
        <v>696</v>
      </c>
      <c r="CT472" t="n">
        <v>701</v>
      </c>
      <c r="CU472" t="n">
        <v>701</v>
      </c>
      <c r="CV472" t="n">
        <v>701</v>
      </c>
      <c r="CW472" t="n">
        <v>701</v>
      </c>
      <c r="CX472" t="n">
        <v>701</v>
      </c>
      <c r="CY472" t="n">
        <v>550.5</v>
      </c>
      <c r="CZ472" t="n">
        <v>450.5</v>
      </c>
      <c r="DA472" t="n">
        <v>15.5</v>
      </c>
      <c r="DB472" t="n">
        <v>18.90846933835555</v>
      </c>
      <c r="DC472" t="n">
        <v>16.61237706112641</v>
      </c>
      <c r="DD472" t="n">
        <v>10.4</v>
      </c>
      <c r="DE472" t="inlineStr">
        <is>
          <t>Times (raw ratio)</t>
        </is>
      </c>
      <c r="DF472" t="n">
        <v>5</v>
      </c>
      <c r="DG472" t="inlineStr">
        <is>
          <t>Times (raw %)</t>
        </is>
      </c>
      <c r="DH472" t="n">
        <v>9.9</v>
      </c>
      <c r="DI472" t="n">
        <v>7.229057223069731</v>
      </c>
    </row>
    <row r="473">
      <c r="A473" t="inlineStr">
        <is>
          <t>kangwon national university</t>
        </is>
      </c>
      <c r="B473" t="inlineStr">
        <is>
          <t>1001-1200</t>
        </is>
      </c>
      <c r="C473" t="inlineStr">
        <is>
          <t>1001-1200</t>
        </is>
      </c>
      <c r="D473" t="inlineStr">
        <is>
          <t>South Korea</t>
        </is>
      </c>
      <c r="E473" t="inlineStr">
        <is>
          <t>Asia</t>
        </is>
      </c>
      <c r="F473" t="inlineStr">
        <is>
          <t>L</t>
        </is>
      </c>
      <c r="G473" t="inlineStr">
        <is>
          <t>FC</t>
        </is>
      </c>
      <c r="H473" t="inlineStr">
        <is>
          <t>HI</t>
        </is>
      </c>
      <c r="I473" t="inlineStr">
        <is>
          <t>A</t>
        </is>
      </c>
      <c r="J473" t="n">
        <v>4.8</v>
      </c>
      <c r="K473" t="inlineStr">
        <is>
          <t>601+</t>
        </is>
      </c>
      <c r="L473" t="n">
        <v>4.7</v>
      </c>
      <c r="M473" t="inlineStr">
        <is>
          <t>601+</t>
        </is>
      </c>
      <c r="N473" t="n">
        <v>22.2</v>
      </c>
      <c r="O473" t="inlineStr">
        <is>
          <t>632</t>
        </is>
      </c>
      <c r="P473" t="n">
        <v>8.199999999999999</v>
      </c>
      <c r="Q473" t="inlineStr">
        <is>
          <t>701+</t>
        </is>
      </c>
      <c r="R473" t="n">
        <v>4.7</v>
      </c>
      <c r="S473" t="inlineStr">
        <is>
          <t>701+</t>
        </is>
      </c>
      <c r="T473" t="n">
        <v>2.6</v>
      </c>
      <c r="U473" t="inlineStr">
        <is>
          <t>701+</t>
        </is>
      </c>
      <c r="V473" t="n">
        <v>27.6</v>
      </c>
      <c r="W473" t="inlineStr">
        <is>
          <t>701+</t>
        </is>
      </c>
      <c r="X473" t="n">
        <v>2.8</v>
      </c>
      <c r="Y473" t="inlineStr">
        <is>
          <t>701+</t>
        </is>
      </c>
      <c r="Z473" t="n">
        <v>34.5</v>
      </c>
      <c r="AA473" t="inlineStr">
        <is>
          <t>411=</t>
        </is>
      </c>
      <c r="AB473" t="inlineStr"/>
      <c r="AC473" t="inlineStr">
        <is>
          <t>1001-1200</t>
        </is>
      </c>
      <c r="AD473" t="inlineStr">
        <is>
          <t>1001-1200</t>
        </is>
      </c>
      <c r="AE473" t="inlineStr">
        <is>
          <t>KR</t>
        </is>
      </c>
      <c r="AF473" t="inlineStr">
        <is>
          <t>South Korea</t>
        </is>
      </c>
      <c r="AG473" t="inlineStr">
        <is>
          <t>L</t>
        </is>
      </c>
      <c r="AH473" t="inlineStr">
        <is>
          <t>FC</t>
        </is>
      </c>
      <c r="AI473" t="inlineStr">
        <is>
          <t>HI</t>
        </is>
      </c>
      <c r="AJ473" t="n">
        <v>2</v>
      </c>
      <c r="AK473" t="inlineStr">
        <is>
          <t>A</t>
        </is>
      </c>
      <c r="AL473" t="n">
        <v>5.8</v>
      </c>
      <c r="AM473" t="inlineStr">
        <is>
          <t>601+</t>
        </is>
      </c>
      <c r="AN473" t="n">
        <v>5.4</v>
      </c>
      <c r="AO473" t="inlineStr">
        <is>
          <t>601+</t>
        </is>
      </c>
      <c r="AP473" t="n">
        <v>20</v>
      </c>
      <c r="AQ473" t="inlineStr">
        <is>
          <t>665</t>
        </is>
      </c>
      <c r="AR473" t="n">
        <v>8.9</v>
      </c>
      <c r="AS473" t="inlineStr">
        <is>
          <t>701+</t>
        </is>
      </c>
      <c r="AT473" t="n">
        <v>4</v>
      </c>
      <c r="AU473" t="inlineStr">
        <is>
          <t>701+</t>
        </is>
      </c>
      <c r="AV473" t="n">
        <v>2.5</v>
      </c>
      <c r="AW473" t="inlineStr">
        <is>
          <t>701+</t>
        </is>
      </c>
      <c r="AX473" t="n">
        <v>1.7</v>
      </c>
      <c r="AY473" t="inlineStr">
        <is>
          <t>701+</t>
        </is>
      </c>
      <c r="AZ473" t="n">
        <v>6</v>
      </c>
      <c r="BA473" t="inlineStr">
        <is>
          <t>701+</t>
        </is>
      </c>
      <c r="BB473" t="n">
        <v>17.6</v>
      </c>
      <c r="BC473" t="inlineStr">
        <is>
          <t>573</t>
        </is>
      </c>
      <c r="BD473" t="inlineStr">
        <is>
          <t>-</t>
        </is>
      </c>
      <c r="BE473" t="inlineStr"/>
      <c r="BF473" t="inlineStr">
        <is>
          <t>Not Reported</t>
        </is>
      </c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>
        <is>
          <t>QS</t>
        </is>
      </c>
      <c r="CC473" t="n">
        <v>1100.5</v>
      </c>
      <c r="CD473" t="n">
        <v>1100.5</v>
      </c>
      <c r="CE473" t="n">
        <v>601</v>
      </c>
      <c r="CF473" t="n">
        <v>601</v>
      </c>
      <c r="CG473" t="n">
        <v>632</v>
      </c>
      <c r="CH473" t="n">
        <v>701</v>
      </c>
      <c r="CI473" t="n">
        <v>701</v>
      </c>
      <c r="CJ473" t="n">
        <v>701</v>
      </c>
      <c r="CK473" t="n">
        <v>701</v>
      </c>
      <c r="CL473" t="n">
        <v>701</v>
      </c>
      <c r="CM473" t="n">
        <v>411</v>
      </c>
      <c r="CN473" t="n">
        <v>1100.5</v>
      </c>
      <c r="CO473" t="n">
        <v>1100.5</v>
      </c>
      <c r="CP473" t="n">
        <v>601</v>
      </c>
      <c r="CQ473" t="n">
        <v>601</v>
      </c>
      <c r="CR473" t="n">
        <v>665</v>
      </c>
      <c r="CS473" t="n">
        <v>701</v>
      </c>
      <c r="CT473" t="n">
        <v>701</v>
      </c>
      <c r="CU473" t="n">
        <v>701</v>
      </c>
      <c r="CV473" t="n">
        <v>701</v>
      </c>
      <c r="CW473" t="n">
        <v>701</v>
      </c>
      <c r="CX473" t="n">
        <v>573</v>
      </c>
      <c r="CY473" t="inlineStr"/>
      <c r="CZ473" t="inlineStr"/>
      <c r="DA473" t="inlineStr"/>
      <c r="DB473" t="n">
        <v>21.46428571428571</v>
      </c>
      <c r="DC473" t="n">
        <v>8.199999999999999</v>
      </c>
      <c r="DD473" t="inlineStr"/>
      <c r="DE473" t="inlineStr">
        <is>
          <t>QS (score, not ratio)</t>
        </is>
      </c>
      <c r="DF473" t="inlineStr"/>
      <c r="DG473" t="inlineStr">
        <is>
          <t>QS (score, not %)</t>
        </is>
      </c>
      <c r="DH473" t="n">
        <v>5.3</v>
      </c>
      <c r="DI473" t="inlineStr"/>
    </row>
    <row r="474">
      <c r="A474" t="inlineStr">
        <is>
          <t>kansas state university</t>
        </is>
      </c>
      <c r="B474" t="inlineStr">
        <is>
          <t>851-900</t>
        </is>
      </c>
      <c r="C474" t="inlineStr">
        <is>
          <t>851-900</t>
        </is>
      </c>
      <c r="D474" t="inlineStr">
        <is>
          <t>United States</t>
        </is>
      </c>
      <c r="E474" t="inlineStr">
        <is>
          <t>Americas</t>
        </is>
      </c>
      <c r="F474" t="inlineStr">
        <is>
          <t>L</t>
        </is>
      </c>
      <c r="G474" t="inlineStr">
        <is>
          <t>CO</t>
        </is>
      </c>
      <c r="H474" t="inlineStr">
        <is>
          <t>VH</t>
        </is>
      </c>
      <c r="I474" t="inlineStr">
        <is>
          <t>A</t>
        </is>
      </c>
      <c r="J474" t="n">
        <v>8.199999999999999</v>
      </c>
      <c r="K474" t="inlineStr">
        <is>
          <t>601+</t>
        </is>
      </c>
      <c r="L474" t="n">
        <v>6.7</v>
      </c>
      <c r="M474" t="inlineStr">
        <is>
          <t>601+</t>
        </is>
      </c>
      <c r="N474" t="n">
        <v>10.3</v>
      </c>
      <c r="O474" t="inlineStr">
        <is>
          <t>701+</t>
        </is>
      </c>
      <c r="P474" t="n">
        <v>22.1</v>
      </c>
      <c r="Q474" t="inlineStr">
        <is>
          <t>531</t>
        </is>
      </c>
      <c r="R474" t="n">
        <v>10.1</v>
      </c>
      <c r="S474" t="inlineStr">
        <is>
          <t>701+</t>
        </is>
      </c>
      <c r="T474" t="n">
        <v>4.6</v>
      </c>
      <c r="U474" t="inlineStr">
        <is>
          <t>701+</t>
        </is>
      </c>
      <c r="V474" t="n">
        <v>74.90000000000001</v>
      </c>
      <c r="W474" t="inlineStr">
        <is>
          <t>411</t>
        </is>
      </c>
      <c r="X474" t="n">
        <v>13.5</v>
      </c>
      <c r="Y474" t="inlineStr">
        <is>
          <t>701+</t>
        </is>
      </c>
      <c r="Z474" t="n">
        <v>10.2</v>
      </c>
      <c r="AA474" t="inlineStr">
        <is>
          <t>660</t>
        </is>
      </c>
      <c r="AB474" t="inlineStr"/>
      <c r="AC474" t="inlineStr">
        <is>
          <t>851-900</t>
        </is>
      </c>
      <c r="AD474" t="inlineStr">
        <is>
          <t>801-1000</t>
        </is>
      </c>
      <c r="AE474" t="inlineStr">
        <is>
          <t>US</t>
        </is>
      </c>
      <c r="AF474" t="inlineStr">
        <is>
          <t>United States</t>
        </is>
      </c>
      <c r="AG474" t="inlineStr">
        <is>
          <t>L</t>
        </is>
      </c>
      <c r="AH474" t="inlineStr">
        <is>
          <t>CO</t>
        </is>
      </c>
      <c r="AI474" t="inlineStr">
        <is>
          <t>VH</t>
        </is>
      </c>
      <c r="AJ474" t="n">
        <v>5</v>
      </c>
      <c r="AK474" t="inlineStr">
        <is>
          <t>A</t>
        </is>
      </c>
      <c r="AL474" t="n">
        <v>8.9</v>
      </c>
      <c r="AM474" t="inlineStr">
        <is>
          <t>601+</t>
        </is>
      </c>
      <c r="AN474" t="n">
        <v>8</v>
      </c>
      <c r="AO474" t="inlineStr">
        <is>
          <t>601+</t>
        </is>
      </c>
      <c r="AP474" t="n">
        <v>12</v>
      </c>
      <c r="AQ474" t="inlineStr">
        <is>
          <t>701+</t>
        </is>
      </c>
      <c r="AR474" t="n">
        <v>20</v>
      </c>
      <c r="AS474" t="inlineStr">
        <is>
          <t>558</t>
        </is>
      </c>
      <c r="AT474" t="n">
        <v>24</v>
      </c>
      <c r="AU474" t="inlineStr">
        <is>
          <t>547</t>
        </is>
      </c>
      <c r="AV474" t="n">
        <v>5.2</v>
      </c>
      <c r="AW474" t="inlineStr">
        <is>
          <t>701+</t>
        </is>
      </c>
      <c r="AX474" t="n">
        <v>19</v>
      </c>
      <c r="AY474" t="inlineStr">
        <is>
          <t>550</t>
        </is>
      </c>
      <c r="AZ474" t="n">
        <v>13</v>
      </c>
      <c r="BA474" t="inlineStr">
        <is>
          <t>660</t>
        </is>
      </c>
      <c r="BB474" t="n">
        <v>26.1</v>
      </c>
      <c r="BC474" t="inlineStr">
        <is>
          <t>485=</t>
        </is>
      </c>
      <c r="BD474" t="inlineStr">
        <is>
          <t>-</t>
        </is>
      </c>
      <c r="BE474" t="inlineStr">
        <is>
          <t>501-600</t>
        </is>
      </c>
      <c r="BF474" t="inlineStr">
        <is>
          <t>United States of America</t>
        </is>
      </c>
      <c r="BG474" t="n">
        <v>22.9</v>
      </c>
      <c r="BH474" t="inlineStr">
        <is>
          <t>41.7</t>
        </is>
      </c>
      <c r="BI474" t="n">
        <v>17.5</v>
      </c>
      <c r="BJ474" t="n">
        <v>39.3</v>
      </c>
      <c r="BK474" t="inlineStr">
        <is>
          <t>43.1</t>
        </is>
      </c>
      <c r="BL474" t="inlineStr">
        <is>
          <t>-</t>
        </is>
      </c>
      <c r="BM474" t="inlineStr">
        <is>
          <t>21,379</t>
        </is>
      </c>
      <c r="BN474" t="n">
        <v>15.1</v>
      </c>
      <c r="BO474" t="inlineStr">
        <is>
          <t>10%</t>
        </is>
      </c>
      <c r="BP474" t="inlineStr">
        <is>
          <t>50 : 50</t>
        </is>
      </c>
      <c r="BQ474" t="n">
        <v>2016</v>
      </c>
      <c r="BR474" t="inlineStr">
        <is>
          <t>401-500</t>
        </is>
      </c>
      <c r="BS474" t="inlineStr">
        <is>
          <t>126-146</t>
        </is>
      </c>
      <c r="BT474" t="inlineStr"/>
      <c r="BU474" t="n">
        <v>0</v>
      </c>
      <c r="BV474" t="n">
        <v>0</v>
      </c>
      <c r="BW474" t="n">
        <v>7.1</v>
      </c>
      <c r="BX474" t="n">
        <v>10.5</v>
      </c>
      <c r="BY474" t="n">
        <v>27.9</v>
      </c>
      <c r="BZ474" t="n">
        <v>13.9</v>
      </c>
      <c r="CA474" t="n">
        <v>2015</v>
      </c>
      <c r="CB474" t="inlineStr">
        <is>
          <t>QS+Times+Shanghai</t>
        </is>
      </c>
      <c r="CC474" t="n">
        <v>875.5</v>
      </c>
      <c r="CD474" t="n">
        <v>875.5</v>
      </c>
      <c r="CE474" t="n">
        <v>601</v>
      </c>
      <c r="CF474" t="n">
        <v>601</v>
      </c>
      <c r="CG474" t="n">
        <v>701</v>
      </c>
      <c r="CH474" t="n">
        <v>531</v>
      </c>
      <c r="CI474" t="n">
        <v>701</v>
      </c>
      <c r="CJ474" t="n">
        <v>701</v>
      </c>
      <c r="CK474" t="n">
        <v>411</v>
      </c>
      <c r="CL474" t="n">
        <v>701</v>
      </c>
      <c r="CM474" t="n">
        <v>660</v>
      </c>
      <c r="CN474" t="n">
        <v>875.5</v>
      </c>
      <c r="CO474" t="n">
        <v>900.5</v>
      </c>
      <c r="CP474" t="n">
        <v>601</v>
      </c>
      <c r="CQ474" t="n">
        <v>601</v>
      </c>
      <c r="CR474" t="n">
        <v>701</v>
      </c>
      <c r="CS474" t="n">
        <v>558</v>
      </c>
      <c r="CT474" t="n">
        <v>547</v>
      </c>
      <c r="CU474" t="n">
        <v>701</v>
      </c>
      <c r="CV474" t="n">
        <v>550</v>
      </c>
      <c r="CW474" t="n">
        <v>660</v>
      </c>
      <c r="CX474" t="n">
        <v>485</v>
      </c>
      <c r="CY474" t="n">
        <v>550.5</v>
      </c>
      <c r="CZ474" t="n">
        <v>450.5</v>
      </c>
      <c r="DA474" t="n">
        <v>136</v>
      </c>
      <c r="DB474" t="n">
        <v>20.09894552883174</v>
      </c>
      <c r="DC474" t="n">
        <v>21.03549661260598</v>
      </c>
      <c r="DD474" t="n">
        <v>15.1</v>
      </c>
      <c r="DE474" t="inlineStr">
        <is>
          <t>Times (raw ratio)</t>
        </is>
      </c>
      <c r="DF474" t="n">
        <v>10</v>
      </c>
      <c r="DG474" t="inlineStr">
        <is>
          <t>Times (raw %)</t>
        </is>
      </c>
      <c r="DH474" t="n">
        <v>8.550000000000001</v>
      </c>
      <c r="DI474" t="n">
        <v>8.902946005318531</v>
      </c>
    </row>
    <row r="475">
      <c r="A475" t="inlineStr">
        <is>
          <t>kaohsiung medical university</t>
        </is>
      </c>
      <c r="B475" t="inlineStr"/>
      <c r="C475" t="inlineStr"/>
      <c r="D475" t="inlineStr">
        <is>
          <t>Not Reported</t>
        </is>
      </c>
      <c r="E475" t="inlineStr">
        <is>
          <t>Not Reported</t>
        </is>
      </c>
      <c r="F475" t="inlineStr">
        <is>
          <t>Not Reported</t>
        </is>
      </c>
      <c r="G475" t="inlineStr">
        <is>
          <t>Not Reported</t>
        </is>
      </c>
      <c r="H475" t="inlineStr"/>
      <c r="I475" t="inlineStr">
        <is>
          <t>Not Reported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/>
      <c r="AJ475" t="inlineStr"/>
      <c r="AK475" t="inlineStr">
        <is>
          <t>Not Reported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>
        <is>
          <t>601-800</t>
        </is>
      </c>
      <c r="BF475" t="inlineStr">
        <is>
          <t>Taiwan</t>
        </is>
      </c>
      <c r="BG475" t="n">
        <v>20.6</v>
      </c>
      <c r="BH475" t="inlineStr">
        <is>
          <t>19.9</t>
        </is>
      </c>
      <c r="BI475" t="n">
        <v>22.2</v>
      </c>
      <c r="BJ475" t="n">
        <v>20.5</v>
      </c>
      <c r="BK475" t="inlineStr">
        <is>
          <t>33.2</t>
        </is>
      </c>
      <c r="BL475" t="inlineStr">
        <is>
          <t>-</t>
        </is>
      </c>
      <c r="BM475" t="inlineStr">
        <is>
          <t>7,009</t>
        </is>
      </c>
      <c r="BN475" t="n">
        <v>12.6</v>
      </c>
      <c r="BO475" t="inlineStr">
        <is>
          <t>5%</t>
        </is>
      </c>
      <c r="BP475" t="inlineStr">
        <is>
          <t>56 : 44</t>
        </is>
      </c>
      <c r="BQ475" t="n">
        <v>2016</v>
      </c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>
        <is>
          <t>Times</t>
        </is>
      </c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n">
        <v>700.5</v>
      </c>
      <c r="CZ475" t="inlineStr"/>
      <c r="DA475" t="inlineStr"/>
      <c r="DB475" t="n">
        <v>0</v>
      </c>
      <c r="DC475" t="n">
        <v>19.80882978678586</v>
      </c>
      <c r="DD475" t="n">
        <v>12.6</v>
      </c>
      <c r="DE475" t="inlineStr">
        <is>
          <t>Times (raw ratio)</t>
        </is>
      </c>
      <c r="DF475" t="n">
        <v>5</v>
      </c>
      <c r="DG475" t="inlineStr">
        <is>
          <t>Times (raw %)</t>
        </is>
      </c>
      <c r="DH475" t="inlineStr"/>
      <c r="DI475" t="n">
        <v>20.08324661810614</v>
      </c>
    </row>
    <row r="476">
      <c r="A476" t="inlineStr">
        <is>
          <t>karaganda buketov university</t>
        </is>
      </c>
      <c r="B476" t="inlineStr">
        <is>
          <t>901-950</t>
        </is>
      </c>
      <c r="C476" t="inlineStr">
        <is>
          <t>851-900</t>
        </is>
      </c>
      <c r="D476" t="inlineStr">
        <is>
          <t>Kazakhstan</t>
        </is>
      </c>
      <c r="E476" t="inlineStr">
        <is>
          <t>Asia</t>
        </is>
      </c>
      <c r="F476" t="inlineStr">
        <is>
          <t>L</t>
        </is>
      </c>
      <c r="G476" t="inlineStr">
        <is>
          <t>FO</t>
        </is>
      </c>
      <c r="H476" t="inlineStr">
        <is>
          <t>HI</t>
        </is>
      </c>
      <c r="I476" t="inlineStr">
        <is>
          <t>B</t>
        </is>
      </c>
      <c r="J476" t="n">
        <v>15.6</v>
      </c>
      <c r="K476" t="inlineStr">
        <is>
          <t>563</t>
        </is>
      </c>
      <c r="L476" t="n">
        <v>24.5</v>
      </c>
      <c r="M476" t="inlineStr">
        <is>
          <t>391</t>
        </is>
      </c>
      <c r="N476" t="n">
        <v>41.3</v>
      </c>
      <c r="O476" t="inlineStr">
        <is>
          <t>379</t>
        </is>
      </c>
      <c r="P476" t="n">
        <v>1.1</v>
      </c>
      <c r="Q476" t="inlineStr">
        <is>
          <t>701+</t>
        </is>
      </c>
      <c r="R476" t="n">
        <v>13.1</v>
      </c>
      <c r="S476" t="inlineStr">
        <is>
          <t>701+</t>
        </is>
      </c>
      <c r="T476" t="n">
        <v>5.2</v>
      </c>
      <c r="U476" t="inlineStr">
        <is>
          <t>701+</t>
        </is>
      </c>
      <c r="V476" t="n">
        <v>7.5</v>
      </c>
      <c r="W476" t="inlineStr">
        <is>
          <t>701+</t>
        </is>
      </c>
      <c r="X476" t="n">
        <v>7.8</v>
      </c>
      <c r="Y476" t="inlineStr">
        <is>
          <t>701+</t>
        </is>
      </c>
      <c r="Z476" t="n">
        <v>1</v>
      </c>
      <c r="AA476" t="inlineStr">
        <is>
          <t>701+</t>
        </is>
      </c>
      <c r="AB476" t="inlineStr"/>
      <c r="AC476" t="inlineStr">
        <is>
          <t>851-900</t>
        </is>
      </c>
      <c r="AD476" t="inlineStr">
        <is>
          <t>801-1000</t>
        </is>
      </c>
      <c r="AE476" t="inlineStr">
        <is>
          <t>KZ</t>
        </is>
      </c>
      <c r="AF476" t="inlineStr">
        <is>
          <t>Kazakhstan</t>
        </is>
      </c>
      <c r="AG476" t="inlineStr">
        <is>
          <t>L</t>
        </is>
      </c>
      <c r="AH476" t="inlineStr">
        <is>
          <t>FO</t>
        </is>
      </c>
      <c r="AI476" t="inlineStr">
        <is>
          <t>HI</t>
        </is>
      </c>
      <c r="AJ476" t="n">
        <v>4</v>
      </c>
      <c r="AK476" t="inlineStr">
        <is>
          <t>B</t>
        </is>
      </c>
      <c r="AL476" t="n">
        <v>13.7</v>
      </c>
      <c r="AM476" t="inlineStr">
        <is>
          <t>601+</t>
        </is>
      </c>
      <c r="AN476" t="n">
        <v>19.9</v>
      </c>
      <c r="AO476" t="inlineStr">
        <is>
          <t>457</t>
        </is>
      </c>
      <c r="AP476" t="n">
        <v>32.4</v>
      </c>
      <c r="AQ476" t="inlineStr">
        <is>
          <t>491</t>
        </is>
      </c>
      <c r="AR476" t="n">
        <v>1.2</v>
      </c>
      <c r="AS476" t="inlineStr">
        <is>
          <t>701+</t>
        </is>
      </c>
      <c r="AT476" t="n">
        <v>22.2</v>
      </c>
      <c r="AU476" t="inlineStr">
        <is>
          <t>571</t>
        </is>
      </c>
      <c r="AV476" t="n">
        <v>7.3</v>
      </c>
      <c r="AW476" t="inlineStr">
        <is>
          <t>701+</t>
        </is>
      </c>
      <c r="AX476" t="n">
        <v>1</v>
      </c>
      <c r="AY476" t="inlineStr">
        <is>
          <t>701+</t>
        </is>
      </c>
      <c r="AZ476" t="n">
        <v>11.9</v>
      </c>
      <c r="BA476" t="inlineStr">
        <is>
          <t>701+</t>
        </is>
      </c>
      <c r="BB476" t="n">
        <v>1</v>
      </c>
      <c r="BC476" t="inlineStr">
        <is>
          <t>701+</t>
        </is>
      </c>
      <c r="BD476" t="inlineStr">
        <is>
          <t>-</t>
        </is>
      </c>
      <c r="BE476" t="inlineStr"/>
      <c r="BF476" t="inlineStr">
        <is>
          <t>Not Reported</t>
        </is>
      </c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>
        <is>
          <t>QS</t>
        </is>
      </c>
      <c r="CC476" t="n">
        <v>925.5</v>
      </c>
      <c r="CD476" t="n">
        <v>875.5</v>
      </c>
      <c r="CE476" t="n">
        <v>563</v>
      </c>
      <c r="CF476" t="n">
        <v>391</v>
      </c>
      <c r="CG476" t="n">
        <v>379</v>
      </c>
      <c r="CH476" t="n">
        <v>701</v>
      </c>
      <c r="CI476" t="n">
        <v>701</v>
      </c>
      <c r="CJ476" t="n">
        <v>701</v>
      </c>
      <c r="CK476" t="n">
        <v>701</v>
      </c>
      <c r="CL476" t="n">
        <v>701</v>
      </c>
      <c r="CM476" t="n">
        <v>701</v>
      </c>
      <c r="CN476" t="n">
        <v>875.5</v>
      </c>
      <c r="CO476" t="n">
        <v>900.5</v>
      </c>
      <c r="CP476" t="n">
        <v>601</v>
      </c>
      <c r="CQ476" t="n">
        <v>457</v>
      </c>
      <c r="CR476" t="n">
        <v>491</v>
      </c>
      <c r="CS476" t="n">
        <v>701</v>
      </c>
      <c r="CT476" t="n">
        <v>571</v>
      </c>
      <c r="CU476" t="n">
        <v>701</v>
      </c>
      <c r="CV476" t="n">
        <v>701</v>
      </c>
      <c r="CW476" t="n">
        <v>701</v>
      </c>
      <c r="CX476" t="n">
        <v>701</v>
      </c>
      <c r="CY476" t="inlineStr"/>
      <c r="CZ476" t="inlineStr"/>
      <c r="DA476" t="inlineStr"/>
      <c r="DB476" t="n">
        <v>33.96428571428571</v>
      </c>
      <c r="DC476" t="n">
        <v>1.1</v>
      </c>
      <c r="DD476" t="inlineStr"/>
      <c r="DE476" t="inlineStr">
        <is>
          <t>QS (score, not ratio)</t>
        </is>
      </c>
      <c r="DF476" t="inlineStr"/>
      <c r="DG476" t="inlineStr">
        <is>
          <t>QS (score, not %)</t>
        </is>
      </c>
      <c r="DH476" t="n">
        <v>14.65</v>
      </c>
      <c r="DI476" t="inlineStr"/>
    </row>
    <row r="477">
      <c r="A477" t="inlineStr">
        <is>
          <t>karaganda state technical university</t>
        </is>
      </c>
      <c r="B477" t="inlineStr">
        <is>
          <t>851-900</t>
        </is>
      </c>
      <c r="C477" t="inlineStr">
        <is>
          <t>801-850</t>
        </is>
      </c>
      <c r="D477" t="inlineStr">
        <is>
          <t>Kazakhstan</t>
        </is>
      </c>
      <c r="E477" t="inlineStr">
        <is>
          <t>Asia</t>
        </is>
      </c>
      <c r="F477" t="inlineStr">
        <is>
          <t>M</t>
        </is>
      </c>
      <c r="G477" t="inlineStr">
        <is>
          <t>FO</t>
        </is>
      </c>
      <c r="H477" t="inlineStr">
        <is>
          <t>HI</t>
        </is>
      </c>
      <c r="I477" t="inlineStr">
        <is>
          <t>A</t>
        </is>
      </c>
      <c r="J477" t="n">
        <v>9.699999999999999</v>
      </c>
      <c r="K477" t="inlineStr">
        <is>
          <t>601+</t>
        </is>
      </c>
      <c r="L477" t="n">
        <v>7.7</v>
      </c>
      <c r="M477" t="inlineStr">
        <is>
          <t>601+</t>
        </is>
      </c>
      <c r="N477" t="n">
        <v>84.59999999999999</v>
      </c>
      <c r="O477" t="inlineStr">
        <is>
          <t>109</t>
        </is>
      </c>
      <c r="P477" t="n">
        <v>1.1</v>
      </c>
      <c r="Q477" t="inlineStr">
        <is>
          <t>701+</t>
        </is>
      </c>
      <c r="R477" t="n">
        <v>10</v>
      </c>
      <c r="S477" t="inlineStr">
        <is>
          <t>701+</t>
        </is>
      </c>
      <c r="T477" t="n">
        <v>18.8</v>
      </c>
      <c r="U477" t="inlineStr">
        <is>
          <t>572</t>
        </is>
      </c>
      <c r="V477" t="n">
        <v>2.4</v>
      </c>
      <c r="W477" t="inlineStr">
        <is>
          <t>701+</t>
        </is>
      </c>
      <c r="X477" t="n">
        <v>5.8</v>
      </c>
      <c r="Y477" t="inlineStr">
        <is>
          <t>701+</t>
        </is>
      </c>
      <c r="Z477" t="n">
        <v>1.2</v>
      </c>
      <c r="AA477" t="inlineStr">
        <is>
          <t>701+</t>
        </is>
      </c>
      <c r="AB477" t="inlineStr"/>
      <c r="AC477" t="inlineStr">
        <is>
          <t>801-850</t>
        </is>
      </c>
      <c r="AD477" t="inlineStr">
        <is>
          <t>651-700</t>
        </is>
      </c>
      <c r="AE477" t="inlineStr">
        <is>
          <t>KZ</t>
        </is>
      </c>
      <c r="AF477" t="inlineStr">
        <is>
          <t>Kazakhstan</t>
        </is>
      </c>
      <c r="AG477" t="inlineStr">
        <is>
          <t>M</t>
        </is>
      </c>
      <c r="AH477" t="inlineStr">
        <is>
          <t>FO</t>
        </is>
      </c>
      <c r="AI477" t="inlineStr">
        <is>
          <t>HI</t>
        </is>
      </c>
      <c r="AJ477" t="n">
        <v>4</v>
      </c>
      <c r="AK477" t="inlineStr">
        <is>
          <t>A</t>
        </is>
      </c>
      <c r="AL477" t="n">
        <v>8.4</v>
      </c>
      <c r="AM477" t="inlineStr">
        <is>
          <t>601+</t>
        </is>
      </c>
      <c r="AN477" t="n">
        <v>6.8</v>
      </c>
      <c r="AO477" t="inlineStr">
        <is>
          <t>601+</t>
        </is>
      </c>
      <c r="AP477" t="n">
        <v>80.59999999999999</v>
      </c>
      <c r="AQ477" t="inlineStr">
        <is>
          <t>138</t>
        </is>
      </c>
      <c r="AR477" t="n">
        <v>1.1</v>
      </c>
      <c r="AS477" t="inlineStr">
        <is>
          <t>701+</t>
        </is>
      </c>
      <c r="AT477" t="n">
        <v>8.199999999999999</v>
      </c>
      <c r="AU477" t="inlineStr">
        <is>
          <t>701+</t>
        </is>
      </c>
      <c r="AV477" t="n">
        <v>18.4</v>
      </c>
      <c r="AW477" t="inlineStr">
        <is>
          <t>569</t>
        </is>
      </c>
      <c r="AX477" t="n">
        <v>1</v>
      </c>
      <c r="AY477" t="inlineStr">
        <is>
          <t>701+</t>
        </is>
      </c>
      <c r="AZ477" t="n">
        <v>12.1</v>
      </c>
      <c r="BA477" t="inlineStr">
        <is>
          <t>701+</t>
        </is>
      </c>
      <c r="BB477" t="n">
        <v>2.1</v>
      </c>
      <c r="BC477" t="inlineStr">
        <is>
          <t>701+</t>
        </is>
      </c>
      <c r="BD477" t="inlineStr">
        <is>
          <t>-</t>
        </is>
      </c>
      <c r="BE477" t="inlineStr"/>
      <c r="BF477" t="inlineStr">
        <is>
          <t>Not Reported</t>
        </is>
      </c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>
        <is>
          <t>QS</t>
        </is>
      </c>
      <c r="CC477" t="n">
        <v>875.5</v>
      </c>
      <c r="CD477" t="n">
        <v>825.5</v>
      </c>
      <c r="CE477" t="n">
        <v>601</v>
      </c>
      <c r="CF477" t="n">
        <v>601</v>
      </c>
      <c r="CG477" t="n">
        <v>109</v>
      </c>
      <c r="CH477" t="n">
        <v>701</v>
      </c>
      <c r="CI477" t="n">
        <v>701</v>
      </c>
      <c r="CJ477" t="n">
        <v>572</v>
      </c>
      <c r="CK477" t="n">
        <v>701</v>
      </c>
      <c r="CL477" t="n">
        <v>701</v>
      </c>
      <c r="CM477" t="n">
        <v>701</v>
      </c>
      <c r="CN477" t="n">
        <v>825.5</v>
      </c>
      <c r="CO477" t="n">
        <v>675.5</v>
      </c>
      <c r="CP477" t="n">
        <v>601</v>
      </c>
      <c r="CQ477" t="n">
        <v>601</v>
      </c>
      <c r="CR477" t="n">
        <v>138</v>
      </c>
      <c r="CS477" t="n">
        <v>701</v>
      </c>
      <c r="CT477" t="n">
        <v>701</v>
      </c>
      <c r="CU477" t="n">
        <v>569</v>
      </c>
      <c r="CV477" t="n">
        <v>701</v>
      </c>
      <c r="CW477" t="n">
        <v>701</v>
      </c>
      <c r="CX477" t="n">
        <v>701</v>
      </c>
      <c r="CY477" t="inlineStr"/>
      <c r="CZ477" t="inlineStr"/>
      <c r="DA477" t="inlineStr"/>
      <c r="DB477" t="n">
        <v>37.53571428571428</v>
      </c>
      <c r="DC477" t="n">
        <v>1.1</v>
      </c>
      <c r="DD477" t="inlineStr"/>
      <c r="DE477" t="inlineStr">
        <is>
          <t>QS (score, not ratio)</t>
        </is>
      </c>
      <c r="DF477" t="inlineStr"/>
      <c r="DG477" t="inlineStr">
        <is>
          <t>QS (score, not %)</t>
        </is>
      </c>
      <c r="DH477" t="n">
        <v>9.050000000000001</v>
      </c>
      <c r="DI477" t="inlineStr"/>
    </row>
    <row r="478">
      <c r="A478" t="inlineStr">
        <is>
          <t>karl-franzens-universitaet graz</t>
        </is>
      </c>
      <c r="B478" t="inlineStr">
        <is>
          <t>671-680</t>
        </is>
      </c>
      <c r="C478" t="inlineStr">
        <is>
          <t>661-670</t>
        </is>
      </c>
      <c r="D478" t="inlineStr">
        <is>
          <t>Austria</t>
        </is>
      </c>
      <c r="E478" t="inlineStr">
        <is>
          <t>Europe</t>
        </is>
      </c>
      <c r="F478" t="inlineStr">
        <is>
          <t>L</t>
        </is>
      </c>
      <c r="G478" t="inlineStr">
        <is>
          <t>FO</t>
        </is>
      </c>
      <c r="H478" t="inlineStr">
        <is>
          <t>VH</t>
        </is>
      </c>
      <c r="I478" t="inlineStr">
        <is>
          <t>A</t>
        </is>
      </c>
      <c r="J478" t="n">
        <v>19.9</v>
      </c>
      <c r="K478" t="inlineStr">
        <is>
          <t>448</t>
        </is>
      </c>
      <c r="L478" t="n">
        <v>10.9</v>
      </c>
      <c r="M478" t="inlineStr">
        <is>
          <t>601+</t>
        </is>
      </c>
      <c r="N478" t="n">
        <v>11.7</v>
      </c>
      <c r="O478" t="inlineStr">
        <is>
          <t>701+</t>
        </is>
      </c>
      <c r="P478" t="n">
        <v>10.7</v>
      </c>
      <c r="Q478" t="inlineStr">
        <is>
          <t>701+</t>
        </is>
      </c>
      <c r="R478" t="n">
        <v>45.4</v>
      </c>
      <c r="S478" t="inlineStr">
        <is>
          <t>394</t>
        </is>
      </c>
      <c r="T478" t="n">
        <v>26.1</v>
      </c>
      <c r="U478" t="inlineStr">
        <is>
          <t>465</t>
        </is>
      </c>
      <c r="V478" t="n">
        <v>63.9</v>
      </c>
      <c r="W478" t="inlineStr">
        <is>
          <t>576</t>
        </is>
      </c>
      <c r="X478" t="n">
        <v>31.9</v>
      </c>
      <c r="Y478" t="inlineStr">
        <is>
          <t>397</t>
        </is>
      </c>
      <c r="Z478" t="n">
        <v>12.3</v>
      </c>
      <c r="AA478" t="inlineStr">
        <is>
          <t>618=</t>
        </is>
      </c>
      <c r="AB478" t="inlineStr"/>
      <c r="AC478" t="inlineStr">
        <is>
          <t>661-670</t>
        </is>
      </c>
      <c r="AD478" t="inlineStr">
        <is>
          <t>651-700</t>
        </is>
      </c>
      <c r="AE478" t="inlineStr">
        <is>
          <t>AT</t>
        </is>
      </c>
      <c r="AF478" t="inlineStr">
        <is>
          <t>Austria</t>
        </is>
      </c>
      <c r="AG478" t="inlineStr">
        <is>
          <t>L</t>
        </is>
      </c>
      <c r="AH478" t="inlineStr">
        <is>
          <t>CO</t>
        </is>
      </c>
      <c r="AI478" t="inlineStr">
        <is>
          <t>VH</t>
        </is>
      </c>
      <c r="AJ478" t="n">
        <v>5</v>
      </c>
      <c r="AK478" t="inlineStr">
        <is>
          <t>A</t>
        </is>
      </c>
      <c r="AL478" t="n">
        <v>21.3</v>
      </c>
      <c r="AM478" t="inlineStr">
        <is>
          <t>407</t>
        </is>
      </c>
      <c r="AN478" t="n">
        <v>9.5</v>
      </c>
      <c r="AO478" t="inlineStr">
        <is>
          <t>601+</t>
        </is>
      </c>
      <c r="AP478" t="n">
        <v>12.3</v>
      </c>
      <c r="AQ478" t="inlineStr">
        <is>
          <t>701+</t>
        </is>
      </c>
      <c r="AR478" t="n">
        <v>10.9</v>
      </c>
      <c r="AS478" t="inlineStr">
        <is>
          <t>701+</t>
        </is>
      </c>
      <c r="AT478" t="n">
        <v>46.9</v>
      </c>
      <c r="AU478" t="inlineStr">
        <is>
          <t>369</t>
        </is>
      </c>
      <c r="AV478" t="n">
        <v>28.4</v>
      </c>
      <c r="AW478" t="inlineStr">
        <is>
          <t>439</t>
        </is>
      </c>
      <c r="AX478" t="n">
        <v>15.2</v>
      </c>
      <c r="AY478" t="inlineStr">
        <is>
          <t>596</t>
        </is>
      </c>
      <c r="AZ478" t="n">
        <v>18.3</v>
      </c>
      <c r="BA478" t="inlineStr">
        <is>
          <t>456</t>
        </is>
      </c>
      <c r="BB478" t="n">
        <v>19.2</v>
      </c>
      <c r="BC478" t="inlineStr">
        <is>
          <t>549=</t>
        </is>
      </c>
      <c r="BD478" t="inlineStr">
        <is>
          <t>-</t>
        </is>
      </c>
      <c r="BE478" t="inlineStr"/>
      <c r="BF478" t="inlineStr">
        <is>
          <t>Not Reported</t>
        </is>
      </c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>
        <is>
          <t>QS</t>
        </is>
      </c>
      <c r="CC478" t="n">
        <v>675.5</v>
      </c>
      <c r="CD478" t="n">
        <v>665.5</v>
      </c>
      <c r="CE478" t="n">
        <v>448</v>
      </c>
      <c r="CF478" t="n">
        <v>601</v>
      </c>
      <c r="CG478" t="n">
        <v>701</v>
      </c>
      <c r="CH478" t="n">
        <v>701</v>
      </c>
      <c r="CI478" t="n">
        <v>394</v>
      </c>
      <c r="CJ478" t="n">
        <v>465</v>
      </c>
      <c r="CK478" t="n">
        <v>576</v>
      </c>
      <c r="CL478" t="n">
        <v>397</v>
      </c>
      <c r="CM478" t="n">
        <v>618</v>
      </c>
      <c r="CN478" t="n">
        <v>665.5</v>
      </c>
      <c r="CO478" t="n">
        <v>675.5</v>
      </c>
      <c r="CP478" t="n">
        <v>407</v>
      </c>
      <c r="CQ478" t="n">
        <v>601</v>
      </c>
      <c r="CR478" t="n">
        <v>701</v>
      </c>
      <c r="CS478" t="n">
        <v>701</v>
      </c>
      <c r="CT478" t="n">
        <v>369</v>
      </c>
      <c r="CU478" t="n">
        <v>439</v>
      </c>
      <c r="CV478" t="n">
        <v>596</v>
      </c>
      <c r="CW478" t="n">
        <v>456</v>
      </c>
      <c r="CX478" t="n">
        <v>549</v>
      </c>
      <c r="CY478" t="inlineStr"/>
      <c r="CZ478" t="inlineStr"/>
      <c r="DA478" t="inlineStr"/>
      <c r="DB478" t="n">
        <v>51.82142857142858</v>
      </c>
      <c r="DC478" t="n">
        <v>10.7</v>
      </c>
      <c r="DD478" t="inlineStr"/>
      <c r="DE478" t="inlineStr">
        <is>
          <t>QS (score, not ratio)</t>
        </is>
      </c>
      <c r="DF478" t="inlineStr"/>
      <c r="DG478" t="inlineStr">
        <is>
          <t>QS (score, not %)</t>
        </is>
      </c>
      <c r="DH478" t="n">
        <v>20.6</v>
      </c>
      <c r="DI478" t="inlineStr"/>
    </row>
    <row r="479">
      <c r="A479" t="inlineStr">
        <is>
          <t>karlsruhe institute of technology</t>
        </is>
      </c>
      <c r="B479" t="inlineStr"/>
      <c r="C479" t="inlineStr"/>
      <c r="D479" t="inlineStr">
        <is>
          <t>Not Reported</t>
        </is>
      </c>
      <c r="E479" t="inlineStr">
        <is>
          <t>Not Reported</t>
        </is>
      </c>
      <c r="F479" t="inlineStr">
        <is>
          <t>Not Reported</t>
        </is>
      </c>
      <c r="G479" t="inlineStr">
        <is>
          <t>Not Reported</t>
        </is>
      </c>
      <c r="H479" t="inlineStr"/>
      <c r="I479" t="inlineStr">
        <is>
          <t>Not Reported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/>
      <c r="AJ479" t="inlineStr"/>
      <c r="AK479" t="inlineStr">
        <is>
          <t>Not Reported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>
        <f>138</f>
        <v/>
      </c>
      <c r="BF479" t="inlineStr">
        <is>
          <t>Germany</t>
        </is>
      </c>
      <c r="BG479" t="n">
        <v>37.7</v>
      </c>
      <c r="BH479" t="inlineStr">
        <is>
          <t>56.7</t>
        </is>
      </c>
      <c r="BI479" t="n">
        <v>47.5</v>
      </c>
      <c r="BJ479" t="n">
        <v>73.8</v>
      </c>
      <c r="BK479" t="inlineStr">
        <is>
          <t>99.5</t>
        </is>
      </c>
      <c r="BL479" t="inlineStr">
        <is>
          <t>54.5</t>
        </is>
      </c>
      <c r="BM479" t="inlineStr">
        <is>
          <t>25,294</t>
        </is>
      </c>
      <c r="BN479" t="n">
        <v>24.6</v>
      </c>
      <c r="BO479" t="inlineStr">
        <is>
          <t>16%</t>
        </is>
      </c>
      <c r="BP479" t="inlineStr">
        <is>
          <t>26 : 74</t>
        </is>
      </c>
      <c r="BQ479" t="n">
        <v>2016</v>
      </c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>
        <is>
          <t>Times</t>
        </is>
      </c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n">
        <v>138</v>
      </c>
      <c r="CZ479" t="inlineStr"/>
      <c r="DA479" t="inlineStr"/>
      <c r="DB479" t="n">
        <v>80.41458184417441</v>
      </c>
      <c r="DC479" t="n">
        <v>59.94588548534548</v>
      </c>
      <c r="DD479" t="n">
        <v>24.6</v>
      </c>
      <c r="DE479" t="inlineStr">
        <is>
          <t>Times (raw ratio)</t>
        </is>
      </c>
      <c r="DF479" t="n">
        <v>16</v>
      </c>
      <c r="DG479" t="inlineStr">
        <is>
          <t>Times (raw %)</t>
        </is>
      </c>
      <c r="DH479" t="inlineStr"/>
      <c r="DI479" t="n">
        <v>46.40998959417274</v>
      </c>
    </row>
    <row r="480">
      <c r="A480" t="inlineStr">
        <is>
          <t>karlsruhe institute of technology (kit)</t>
        </is>
      </c>
      <c r="B480" t="inlineStr"/>
      <c r="C480" t="inlineStr"/>
      <c r="D480" t="inlineStr">
        <is>
          <t>Not Reported</t>
        </is>
      </c>
      <c r="E480" t="inlineStr">
        <is>
          <t>Not Reported</t>
        </is>
      </c>
      <c r="F480" t="inlineStr">
        <is>
          <t>Not Reported</t>
        </is>
      </c>
      <c r="G480" t="inlineStr">
        <is>
          <t>Not Reported</t>
        </is>
      </c>
      <c r="H480" t="inlineStr"/>
      <c r="I480" t="inlineStr">
        <is>
          <t>Not Reported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/>
      <c r="AJ480" t="inlineStr"/>
      <c r="AK480" t="inlineStr">
        <is>
          <t>Not Reported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>
        <is>
          <t>Not Reported</t>
        </is>
      </c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>
        <is>
          <t>201-300</t>
        </is>
      </c>
      <c r="BS480" t="inlineStr">
        <is>
          <t>14-21</t>
        </is>
      </c>
      <c r="BT480" t="inlineStr"/>
      <c r="BU480" t="n">
        <v>0</v>
      </c>
      <c r="BV480" t="n">
        <v>0</v>
      </c>
      <c r="BW480" t="n">
        <v>12</v>
      </c>
      <c r="BX480" t="n">
        <v>14.9</v>
      </c>
      <c r="BY480" t="n">
        <v>37.2</v>
      </c>
      <c r="BZ480" t="n">
        <v>20.3</v>
      </c>
      <c r="CA480" t="n">
        <v>2015</v>
      </c>
      <c r="CB480" t="inlineStr">
        <is>
          <t>Shanghai</t>
        </is>
      </c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n">
        <v>250.5</v>
      </c>
      <c r="DA480" t="n">
        <v>17.5</v>
      </c>
      <c r="DB480" t="n">
        <v>45.22502744237102</v>
      </c>
      <c r="DC480" t="n">
        <v>22.12729234088458</v>
      </c>
      <c r="DD480" t="inlineStr"/>
      <c r="DE480" t="inlineStr">
        <is>
          <t>Missing</t>
        </is>
      </c>
      <c r="DF480" t="inlineStr"/>
      <c r="DG480" t="inlineStr">
        <is>
          <t>Missing</t>
        </is>
      </c>
      <c r="DH480" t="inlineStr"/>
      <c r="DI480" t="n">
        <v>11.06364617044229</v>
      </c>
    </row>
    <row r="481">
      <c r="A481" t="inlineStr">
        <is>
          <t>karolinska institute</t>
        </is>
      </c>
      <c r="B481" t="inlineStr"/>
      <c r="C481" t="inlineStr"/>
      <c r="D481" t="inlineStr">
        <is>
          <t>Not Reported</t>
        </is>
      </c>
      <c r="E481" t="inlineStr">
        <is>
          <t>Not Reported</t>
        </is>
      </c>
      <c r="F481" t="inlineStr">
        <is>
          <t>Not Reported</t>
        </is>
      </c>
      <c r="G481" t="inlineStr">
        <is>
          <t>Not Reported</t>
        </is>
      </c>
      <c r="H481" t="inlineStr"/>
      <c r="I481" t="inlineStr">
        <is>
          <t>Not Reported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/>
      <c r="AJ481" t="inlineStr"/>
      <c r="AK481" t="inlineStr">
        <is>
          <t>Not Reported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>
        <is>
          <t>28</t>
        </is>
      </c>
      <c r="BF481" t="inlineStr">
        <is>
          <t>Sweden</t>
        </is>
      </c>
      <c r="BG481" t="n">
        <v>60.6</v>
      </c>
      <c r="BH481" t="inlineStr">
        <is>
          <t>73.1</t>
        </is>
      </c>
      <c r="BI481" t="n">
        <v>81.09999999999999</v>
      </c>
      <c r="BJ481" t="n">
        <v>92.2</v>
      </c>
      <c r="BK481" t="inlineStr">
        <is>
          <t>75.8</t>
        </is>
      </c>
      <c r="BL481" t="inlineStr">
        <is>
          <t>77.5</t>
        </is>
      </c>
      <c r="BM481" t="inlineStr">
        <is>
          <t>7,774</t>
        </is>
      </c>
      <c r="BN481" t="n">
        <v>11.5</v>
      </c>
      <c r="BO481" t="inlineStr">
        <is>
          <t>22%</t>
        </is>
      </c>
      <c r="BP481" t="inlineStr">
        <is>
          <t>70 : 30</t>
        </is>
      </c>
      <c r="BQ481" t="n">
        <v>2016</v>
      </c>
      <c r="BR481" t="inlineStr">
        <is>
          <t>48</t>
        </is>
      </c>
      <c r="BS481" t="inlineStr">
        <is>
          <t>1</t>
        </is>
      </c>
      <c r="BT481" t="n">
        <v>31.9</v>
      </c>
      <c r="BU481" t="n">
        <v>22.4</v>
      </c>
      <c r="BV481" t="n">
        <v>26.6</v>
      </c>
      <c r="BW481" t="n">
        <v>24.8</v>
      </c>
      <c r="BX481" t="n">
        <v>23.5</v>
      </c>
      <c r="BY481" t="n">
        <v>50.8</v>
      </c>
      <c r="BZ481" t="n">
        <v>37.4</v>
      </c>
      <c r="CA481" t="n">
        <v>2015</v>
      </c>
      <c r="CB481" t="inlineStr">
        <is>
          <t>Times+Shanghai</t>
        </is>
      </c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n">
        <v>28</v>
      </c>
      <c r="CZ481" t="n">
        <v>48</v>
      </c>
      <c r="DA481" t="n">
        <v>1</v>
      </c>
      <c r="DB481" t="n">
        <v>92.91088428381885</v>
      </c>
      <c r="DC481" t="n">
        <v>61.30109967492203</v>
      </c>
      <c r="DD481" t="n">
        <v>11.5</v>
      </c>
      <c r="DE481" t="inlineStr">
        <is>
          <t>Times (raw ratio)</t>
        </is>
      </c>
      <c r="DF481" t="n">
        <v>22</v>
      </c>
      <c r="DG481" t="inlineStr">
        <is>
          <t>Times (raw %)</t>
        </is>
      </c>
      <c r="DH481" t="inlineStr"/>
      <c r="DI481" t="n">
        <v>40.41982710835867</v>
      </c>
    </row>
    <row r="482">
      <c r="A482" t="inlineStr">
        <is>
          <t>kasetsart university</t>
        </is>
      </c>
      <c r="B482" t="inlineStr">
        <is>
          <t>781-790</t>
        </is>
      </c>
      <c r="C482" t="inlineStr">
        <is>
          <t>751-760</t>
        </is>
      </c>
      <c r="D482" t="inlineStr">
        <is>
          <t>Thailand</t>
        </is>
      </c>
      <c r="E482" t="inlineStr">
        <is>
          <t>Asia</t>
        </is>
      </c>
      <c r="F482" t="inlineStr">
        <is>
          <t>XL</t>
        </is>
      </c>
      <c r="G482" t="inlineStr">
        <is>
          <t>CO</t>
        </is>
      </c>
      <c r="H482" t="inlineStr">
        <is>
          <t>VH</t>
        </is>
      </c>
      <c r="I482" t="inlineStr">
        <is>
          <t>A</t>
        </is>
      </c>
      <c r="J482" t="n">
        <v>25.2</v>
      </c>
      <c r="K482" t="inlineStr">
        <is>
          <t>350</t>
        </is>
      </c>
      <c r="L482" t="n">
        <v>18.6</v>
      </c>
      <c r="M482" t="inlineStr">
        <is>
          <t>475</t>
        </is>
      </c>
      <c r="N482" t="n">
        <v>6.5</v>
      </c>
      <c r="O482" t="inlineStr">
        <is>
          <t>701+</t>
        </is>
      </c>
      <c r="P482" t="n">
        <v>2.5</v>
      </c>
      <c r="Q482" t="inlineStr">
        <is>
          <t>701+</t>
        </is>
      </c>
      <c r="R482" t="n">
        <v>4.3</v>
      </c>
      <c r="S482" t="inlineStr">
        <is>
          <t>701+</t>
        </is>
      </c>
      <c r="T482" t="n">
        <v>1.3</v>
      </c>
      <c r="U482" t="inlineStr">
        <is>
          <t>701+</t>
        </is>
      </c>
      <c r="V482" t="n">
        <v>51.9</v>
      </c>
      <c r="W482" t="inlineStr">
        <is>
          <t>701+</t>
        </is>
      </c>
      <c r="X482" t="n">
        <v>18.5</v>
      </c>
      <c r="Y482" t="inlineStr">
        <is>
          <t>593</t>
        </is>
      </c>
      <c r="Z482" t="n">
        <v>33.9</v>
      </c>
      <c r="AA482" t="inlineStr">
        <is>
          <t>415</t>
        </is>
      </c>
      <c r="AB482" t="inlineStr"/>
      <c r="AC482" t="inlineStr">
        <is>
          <t>751-760</t>
        </is>
      </c>
      <c r="AD482" t="inlineStr">
        <is>
          <t>801-1000</t>
        </is>
      </c>
      <c r="AE482" t="inlineStr">
        <is>
          <t>TH</t>
        </is>
      </c>
      <c r="AF482" t="inlineStr">
        <is>
          <t>Thailand</t>
        </is>
      </c>
      <c r="AG482" t="inlineStr">
        <is>
          <t>XL</t>
        </is>
      </c>
      <c r="AH482" t="inlineStr">
        <is>
          <t>CO</t>
        </is>
      </c>
      <c r="AI482" t="inlineStr">
        <is>
          <t>VH</t>
        </is>
      </c>
      <c r="AJ482" t="n">
        <v>4</v>
      </c>
      <c r="AK482" t="inlineStr">
        <is>
          <t>A</t>
        </is>
      </c>
      <c r="AL482" t="n">
        <v>24.3</v>
      </c>
      <c r="AM482" t="inlineStr">
        <is>
          <t>356</t>
        </is>
      </c>
      <c r="AN482" t="n">
        <v>21.8</v>
      </c>
      <c r="AO482" t="inlineStr">
        <is>
          <t>431</t>
        </is>
      </c>
      <c r="AP482" t="n">
        <v>6.2</v>
      </c>
      <c r="AQ482" t="inlineStr">
        <is>
          <t>701+</t>
        </is>
      </c>
      <c r="AR482" t="n">
        <v>2.5</v>
      </c>
      <c r="AS482" t="inlineStr">
        <is>
          <t>701+</t>
        </is>
      </c>
      <c r="AT482" t="n">
        <v>4.8</v>
      </c>
      <c r="AU482" t="inlineStr">
        <is>
          <t>701+</t>
        </is>
      </c>
      <c r="AV482" t="n">
        <v>1.3</v>
      </c>
      <c r="AW482" t="inlineStr">
        <is>
          <t>701+</t>
        </is>
      </c>
      <c r="AX482" t="n">
        <v>5.2</v>
      </c>
      <c r="AY482" t="inlineStr">
        <is>
          <t>701+</t>
        </is>
      </c>
      <c r="AZ482" t="n">
        <v>19.3</v>
      </c>
      <c r="BA482" t="inlineStr">
        <is>
          <t>435</t>
        </is>
      </c>
      <c r="BB482" t="n">
        <v>51.5</v>
      </c>
      <c r="BC482" t="inlineStr">
        <is>
          <t>297=</t>
        </is>
      </c>
      <c r="BD482" t="inlineStr">
        <is>
          <t>-</t>
        </is>
      </c>
      <c r="BE482" t="inlineStr"/>
      <c r="BF482" t="inlineStr">
        <is>
          <t>Not Reported</t>
        </is>
      </c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>
        <is>
          <t>QS</t>
        </is>
      </c>
      <c r="CC482" t="n">
        <v>785.5</v>
      </c>
      <c r="CD482" t="n">
        <v>755.5</v>
      </c>
      <c r="CE482" t="n">
        <v>350</v>
      </c>
      <c r="CF482" t="n">
        <v>475</v>
      </c>
      <c r="CG482" t="n">
        <v>701</v>
      </c>
      <c r="CH482" t="n">
        <v>701</v>
      </c>
      <c r="CI482" t="n">
        <v>701</v>
      </c>
      <c r="CJ482" t="n">
        <v>701</v>
      </c>
      <c r="CK482" t="n">
        <v>701</v>
      </c>
      <c r="CL482" t="n">
        <v>593</v>
      </c>
      <c r="CM482" t="n">
        <v>415</v>
      </c>
      <c r="CN482" t="n">
        <v>755.5</v>
      </c>
      <c r="CO482" t="n">
        <v>900.5</v>
      </c>
      <c r="CP482" t="n">
        <v>356</v>
      </c>
      <c r="CQ482" t="n">
        <v>431</v>
      </c>
      <c r="CR482" t="n">
        <v>701</v>
      </c>
      <c r="CS482" t="n">
        <v>701</v>
      </c>
      <c r="CT482" t="n">
        <v>701</v>
      </c>
      <c r="CU482" t="n">
        <v>701</v>
      </c>
      <c r="CV482" t="n">
        <v>701</v>
      </c>
      <c r="CW482" t="n">
        <v>435</v>
      </c>
      <c r="CX482" t="n">
        <v>297</v>
      </c>
      <c r="CY482" t="inlineStr"/>
      <c r="CZ482" t="inlineStr"/>
      <c r="DA482" t="inlineStr"/>
      <c r="DB482" t="n">
        <v>43.96428571428571</v>
      </c>
      <c r="DC482" t="n">
        <v>2.5</v>
      </c>
      <c r="DD482" t="inlineStr"/>
      <c r="DE482" t="inlineStr">
        <is>
          <t>QS (score, not ratio)</t>
        </is>
      </c>
      <c r="DF482" t="inlineStr"/>
      <c r="DG482" t="inlineStr">
        <is>
          <t>QS (score, not %)</t>
        </is>
      </c>
      <c r="DH482" t="n">
        <v>24.75</v>
      </c>
      <c r="DI482" t="inlineStr"/>
    </row>
    <row r="483">
      <c r="A483" t="inlineStr">
        <is>
          <t>kaunas university of technology</t>
        </is>
      </c>
      <c r="B483" t="inlineStr">
        <is>
          <t>751-760</t>
        </is>
      </c>
      <c r="C483" t="inlineStr">
        <is>
          <t>801-850</t>
        </is>
      </c>
      <c r="D483" t="inlineStr">
        <is>
          <t>Lithuania</t>
        </is>
      </c>
      <c r="E483" t="inlineStr">
        <is>
          <t>Europe</t>
        </is>
      </c>
      <c r="F483" t="inlineStr">
        <is>
          <t>M</t>
        </is>
      </c>
      <c r="G483" t="inlineStr">
        <is>
          <t>FO</t>
        </is>
      </c>
      <c r="H483" t="inlineStr">
        <is>
          <t>VH</t>
        </is>
      </c>
      <c r="I483" t="inlineStr">
        <is>
          <t>A</t>
        </is>
      </c>
      <c r="J483" t="n">
        <v>11.2</v>
      </c>
      <c r="K483" t="inlineStr">
        <is>
          <t>601+</t>
        </is>
      </c>
      <c r="L483" t="n">
        <v>18.5</v>
      </c>
      <c r="M483" t="inlineStr">
        <is>
          <t>477</t>
        </is>
      </c>
      <c r="N483" t="n">
        <v>31.1</v>
      </c>
      <c r="O483" t="inlineStr">
        <is>
          <t>507</t>
        </is>
      </c>
      <c r="P483" t="n">
        <v>7.9</v>
      </c>
      <c r="Q483" t="inlineStr">
        <is>
          <t>701+</t>
        </is>
      </c>
      <c r="R483" t="n">
        <v>3.5</v>
      </c>
      <c r="S483" t="inlineStr">
        <is>
          <t>701+</t>
        </is>
      </c>
      <c r="T483" t="n">
        <v>28.6</v>
      </c>
      <c r="U483" t="inlineStr">
        <is>
          <t>439</t>
        </is>
      </c>
      <c r="V483" t="n">
        <v>64.2</v>
      </c>
      <c r="W483" t="inlineStr">
        <is>
          <t>569</t>
        </is>
      </c>
      <c r="X483" t="n">
        <v>23.2</v>
      </c>
      <c r="Y483" t="inlineStr">
        <is>
          <t>491</t>
        </is>
      </c>
      <c r="Z483" t="n">
        <v>16.1</v>
      </c>
      <c r="AA483" t="inlineStr">
        <is>
          <t>577=</t>
        </is>
      </c>
      <c r="AB483" t="inlineStr"/>
      <c r="AC483" t="inlineStr">
        <is>
          <t>801-850</t>
        </is>
      </c>
      <c r="AD483" t="inlineStr">
        <is>
          <t>801-1000</t>
        </is>
      </c>
      <c r="AE483" t="inlineStr">
        <is>
          <t>LT</t>
        </is>
      </c>
      <c r="AF483" t="inlineStr">
        <is>
          <t>Lithuania</t>
        </is>
      </c>
      <c r="AG483" t="inlineStr">
        <is>
          <t>M</t>
        </is>
      </c>
      <c r="AH483" t="inlineStr">
        <is>
          <t>FO</t>
        </is>
      </c>
      <c r="AI483" t="inlineStr">
        <is>
          <t>VH</t>
        </is>
      </c>
      <c r="AJ483" t="n">
        <v>5</v>
      </c>
      <c r="AK483" t="inlineStr">
        <is>
          <t>A</t>
        </is>
      </c>
      <c r="AL483" t="n">
        <v>11.3</v>
      </c>
      <c r="AM483" t="inlineStr">
        <is>
          <t>601+</t>
        </is>
      </c>
      <c r="AN483" t="n">
        <v>21.8</v>
      </c>
      <c r="AO483" t="inlineStr">
        <is>
          <t>430</t>
        </is>
      </c>
      <c r="AP483" t="n">
        <v>31.5</v>
      </c>
      <c r="AQ483" t="inlineStr">
        <is>
          <t>499</t>
        </is>
      </c>
      <c r="AR483" t="n">
        <v>6.8</v>
      </c>
      <c r="AS483" t="inlineStr">
        <is>
          <t>701+</t>
        </is>
      </c>
      <c r="AT483" t="n">
        <v>3.3</v>
      </c>
      <c r="AU483" t="inlineStr">
        <is>
          <t>701+</t>
        </is>
      </c>
      <c r="AV483" t="n">
        <v>24.1</v>
      </c>
      <c r="AW483" t="inlineStr">
        <is>
          <t>486</t>
        </is>
      </c>
      <c r="AX483" t="n">
        <v>16.9</v>
      </c>
      <c r="AY483" t="inlineStr">
        <is>
          <t>575</t>
        </is>
      </c>
      <c r="AZ483" t="n">
        <v>8.4</v>
      </c>
      <c r="BA483" t="inlineStr">
        <is>
          <t>701+</t>
        </is>
      </c>
      <c r="BB483" t="n">
        <v>1.9</v>
      </c>
      <c r="BC483" t="inlineStr">
        <is>
          <t>701+</t>
        </is>
      </c>
      <c r="BD483" t="inlineStr">
        <is>
          <t>-</t>
        </is>
      </c>
      <c r="BE483" t="inlineStr"/>
      <c r="BF483" t="inlineStr">
        <is>
          <t>Not Reported</t>
        </is>
      </c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>
        <is>
          <t>QS</t>
        </is>
      </c>
      <c r="CC483" t="n">
        <v>755.5</v>
      </c>
      <c r="CD483" t="n">
        <v>825.5</v>
      </c>
      <c r="CE483" t="n">
        <v>601</v>
      </c>
      <c r="CF483" t="n">
        <v>477</v>
      </c>
      <c r="CG483" t="n">
        <v>507</v>
      </c>
      <c r="CH483" t="n">
        <v>701</v>
      </c>
      <c r="CI483" t="n">
        <v>701</v>
      </c>
      <c r="CJ483" t="n">
        <v>439</v>
      </c>
      <c r="CK483" t="n">
        <v>569</v>
      </c>
      <c r="CL483" t="n">
        <v>491</v>
      </c>
      <c r="CM483" t="n">
        <v>577</v>
      </c>
      <c r="CN483" t="n">
        <v>825.5</v>
      </c>
      <c r="CO483" t="n">
        <v>900.5</v>
      </c>
      <c r="CP483" t="n">
        <v>601</v>
      </c>
      <c r="CQ483" t="n">
        <v>430</v>
      </c>
      <c r="CR483" t="n">
        <v>499</v>
      </c>
      <c r="CS483" t="n">
        <v>701</v>
      </c>
      <c r="CT483" t="n">
        <v>701</v>
      </c>
      <c r="CU483" t="n">
        <v>486</v>
      </c>
      <c r="CV483" t="n">
        <v>575</v>
      </c>
      <c r="CW483" t="n">
        <v>701</v>
      </c>
      <c r="CX483" t="n">
        <v>701</v>
      </c>
      <c r="CY483" t="inlineStr"/>
      <c r="CZ483" t="inlineStr"/>
      <c r="DA483" t="inlineStr"/>
      <c r="DB483" t="n">
        <v>46.10714285714286</v>
      </c>
      <c r="DC483" t="n">
        <v>7.9</v>
      </c>
      <c r="DD483" t="inlineStr"/>
      <c r="DE483" t="inlineStr">
        <is>
          <t>QS (score, not ratio)</t>
        </is>
      </c>
      <c r="DF483" t="inlineStr"/>
      <c r="DG483" t="inlineStr">
        <is>
          <t>QS (score, not %)</t>
        </is>
      </c>
      <c r="DH483" t="n">
        <v>11.25</v>
      </c>
      <c r="DI483" t="inlineStr"/>
    </row>
    <row r="484">
      <c r="A484" t="inlineStr">
        <is>
          <t>kazakh ablai khan university of international relations and world languages</t>
        </is>
      </c>
      <c r="B484" t="inlineStr">
        <is>
          <t>1201-1400</t>
        </is>
      </c>
      <c r="C484" t="inlineStr">
        <is>
          <t>1001-1200</t>
        </is>
      </c>
      <c r="D484" t="inlineStr">
        <is>
          <t>Kazakhstan</t>
        </is>
      </c>
      <c r="E484" t="inlineStr">
        <is>
          <t>Asia</t>
        </is>
      </c>
      <c r="F484" t="inlineStr">
        <is>
          <t>M</t>
        </is>
      </c>
      <c r="G484" t="inlineStr">
        <is>
          <t>SP</t>
        </is>
      </c>
      <c r="H484" t="inlineStr">
        <is>
          <t>LO</t>
        </is>
      </c>
      <c r="I484" t="inlineStr">
        <is>
          <t>A</t>
        </is>
      </c>
      <c r="J484" t="n">
        <v>7.7</v>
      </c>
      <c r="K484" t="inlineStr">
        <is>
          <t>601+</t>
        </is>
      </c>
      <c r="L484" t="n">
        <v>9</v>
      </c>
      <c r="M484" t="inlineStr">
        <is>
          <t>601+</t>
        </is>
      </c>
      <c r="N484" t="n">
        <v>40.4</v>
      </c>
      <c r="O484" t="inlineStr">
        <is>
          <t>386</t>
        </is>
      </c>
      <c r="P484" t="n">
        <v>1</v>
      </c>
      <c r="Q484" t="inlineStr">
        <is>
          <t>701+</t>
        </is>
      </c>
      <c r="R484" t="n">
        <v>6.6</v>
      </c>
      <c r="S484" t="inlineStr">
        <is>
          <t>701+</t>
        </is>
      </c>
      <c r="T484" t="n">
        <v>4.1</v>
      </c>
      <c r="U484" t="inlineStr">
        <is>
          <t>701+</t>
        </is>
      </c>
      <c r="V484" t="n">
        <v>1</v>
      </c>
      <c r="W484" t="inlineStr">
        <is>
          <t>701+</t>
        </is>
      </c>
      <c r="X484" t="n">
        <v>3.4</v>
      </c>
      <c r="Y484" t="inlineStr">
        <is>
          <t>701+</t>
        </is>
      </c>
      <c r="Z484" t="inlineStr"/>
      <c r="AA484" t="inlineStr"/>
      <c r="AB484" t="inlineStr"/>
      <c r="AC484" t="inlineStr">
        <is>
          <t>1001-1200</t>
        </is>
      </c>
      <c r="AD484" t="inlineStr">
        <is>
          <t>1001-1200</t>
        </is>
      </c>
      <c r="AE484" t="inlineStr">
        <is>
          <t>KZ</t>
        </is>
      </c>
      <c r="AF484" t="inlineStr">
        <is>
          <t>Kazakhstan</t>
        </is>
      </c>
      <c r="AG484" t="inlineStr">
        <is>
          <t>M</t>
        </is>
      </c>
      <c r="AH484" t="inlineStr">
        <is>
          <t>SP</t>
        </is>
      </c>
      <c r="AI484" t="inlineStr"/>
      <c r="AJ484" t="n">
        <v>4</v>
      </c>
      <c r="AK484" t="inlineStr">
        <is>
          <t>A</t>
        </is>
      </c>
      <c r="AL484" t="n">
        <v>6.5</v>
      </c>
      <c r="AM484" t="inlineStr">
        <is>
          <t>601+</t>
        </is>
      </c>
      <c r="AN484" t="n">
        <v>6.7</v>
      </c>
      <c r="AO484" t="inlineStr">
        <is>
          <t>601+</t>
        </is>
      </c>
      <c r="AP484" t="n">
        <v>35.5</v>
      </c>
      <c r="AQ484" t="inlineStr">
        <is>
          <t>448</t>
        </is>
      </c>
      <c r="AR484" t="n">
        <v>1</v>
      </c>
      <c r="AS484" t="inlineStr">
        <is>
          <t>701+</t>
        </is>
      </c>
      <c r="AT484" t="n">
        <v>6.7</v>
      </c>
      <c r="AU484" t="inlineStr">
        <is>
          <t>701+</t>
        </is>
      </c>
      <c r="AV484" t="n">
        <v>4.4</v>
      </c>
      <c r="AW484" t="inlineStr">
        <is>
          <t>701+</t>
        </is>
      </c>
      <c r="AX484" t="n">
        <v>1</v>
      </c>
      <c r="AY484" t="inlineStr">
        <is>
          <t>701+</t>
        </is>
      </c>
      <c r="AZ484" t="n">
        <v>12.1</v>
      </c>
      <c r="BA484" t="inlineStr">
        <is>
          <t>701+</t>
        </is>
      </c>
      <c r="BB484" t="n">
        <v>1.8</v>
      </c>
      <c r="BC484" t="inlineStr">
        <is>
          <t>701+</t>
        </is>
      </c>
      <c r="BD484" t="inlineStr">
        <is>
          <t>-</t>
        </is>
      </c>
      <c r="BE484" t="inlineStr"/>
      <c r="BF484" t="inlineStr">
        <is>
          <t>Not Reported</t>
        </is>
      </c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>
        <is>
          <t>QS</t>
        </is>
      </c>
      <c r="CC484" t="n">
        <v>1300.5</v>
      </c>
      <c r="CD484" t="n">
        <v>1100.5</v>
      </c>
      <c r="CE484" t="n">
        <v>601</v>
      </c>
      <c r="CF484" t="n">
        <v>601</v>
      </c>
      <c r="CG484" t="n">
        <v>386</v>
      </c>
      <c r="CH484" t="n">
        <v>701</v>
      </c>
      <c r="CI484" t="n">
        <v>701</v>
      </c>
      <c r="CJ484" t="n">
        <v>701</v>
      </c>
      <c r="CK484" t="n">
        <v>701</v>
      </c>
      <c r="CL484" t="n">
        <v>701</v>
      </c>
      <c r="CM484" t="inlineStr"/>
      <c r="CN484" t="n">
        <v>1100.5</v>
      </c>
      <c r="CO484" t="n">
        <v>1100.5</v>
      </c>
      <c r="CP484" t="n">
        <v>601</v>
      </c>
      <c r="CQ484" t="n">
        <v>601</v>
      </c>
      <c r="CR484" t="n">
        <v>448</v>
      </c>
      <c r="CS484" t="n">
        <v>701</v>
      </c>
      <c r="CT484" t="n">
        <v>701</v>
      </c>
      <c r="CU484" t="n">
        <v>701</v>
      </c>
      <c r="CV484" t="n">
        <v>701</v>
      </c>
      <c r="CW484" t="n">
        <v>701</v>
      </c>
      <c r="CX484" t="n">
        <v>701</v>
      </c>
      <c r="CY484" t="inlineStr"/>
      <c r="CZ484" t="inlineStr"/>
      <c r="DA484" t="inlineStr"/>
      <c r="DB484" t="n">
        <v>7.178571428571416</v>
      </c>
      <c r="DC484" t="n">
        <v>1</v>
      </c>
      <c r="DD484" t="inlineStr"/>
      <c r="DE484" t="inlineStr">
        <is>
          <t>QS (score, not ratio)</t>
        </is>
      </c>
      <c r="DF484" t="inlineStr"/>
      <c r="DG484" t="inlineStr">
        <is>
          <t>QS (score, not %)</t>
        </is>
      </c>
      <c r="DH484" t="n">
        <v>7.1</v>
      </c>
      <c r="DI484" t="inlineStr"/>
    </row>
    <row r="485">
      <c r="A485" t="inlineStr">
        <is>
          <t>kazakh-british technical university</t>
        </is>
      </c>
      <c r="B485" t="inlineStr">
        <is>
          <t>1001-1200</t>
        </is>
      </c>
      <c r="C485" t="inlineStr">
        <is>
          <t>1001-1200</t>
        </is>
      </c>
      <c r="D485" t="inlineStr">
        <is>
          <t>Kazakhstan</t>
        </is>
      </c>
      <c r="E485" t="inlineStr">
        <is>
          <t>Asia</t>
        </is>
      </c>
      <c r="F485" t="inlineStr">
        <is>
          <t>M</t>
        </is>
      </c>
      <c r="G485" t="inlineStr">
        <is>
          <t>FO</t>
        </is>
      </c>
      <c r="H485" t="inlineStr">
        <is>
          <t>HI</t>
        </is>
      </c>
      <c r="I485" t="inlineStr">
        <is>
          <t>A</t>
        </is>
      </c>
      <c r="J485" t="n">
        <v>14.4</v>
      </c>
      <c r="K485" t="inlineStr">
        <is>
          <t>601+</t>
        </is>
      </c>
      <c r="L485" t="n">
        <v>28.2</v>
      </c>
      <c r="M485" t="inlineStr">
        <is>
          <t>339</t>
        </is>
      </c>
      <c r="N485" t="n">
        <v>16.1</v>
      </c>
      <c r="O485" t="inlineStr">
        <is>
          <t>701+</t>
        </is>
      </c>
      <c r="P485" t="n">
        <v>1.5</v>
      </c>
      <c r="Q485" t="inlineStr">
        <is>
          <t>701+</t>
        </is>
      </c>
      <c r="R485" t="n">
        <v>6</v>
      </c>
      <c r="S485" t="inlineStr">
        <is>
          <t>701+</t>
        </is>
      </c>
      <c r="T485" t="n">
        <v>2.5</v>
      </c>
      <c r="U485" t="inlineStr">
        <is>
          <t>701+</t>
        </is>
      </c>
      <c r="V485" t="n">
        <v>13.8</v>
      </c>
      <c r="W485" t="inlineStr">
        <is>
          <t>701+</t>
        </is>
      </c>
      <c r="X485" t="n">
        <v>3.4</v>
      </c>
      <c r="Y485" t="inlineStr">
        <is>
          <t>701+</t>
        </is>
      </c>
      <c r="Z485" t="n">
        <v>1.2</v>
      </c>
      <c r="AA485" t="inlineStr">
        <is>
          <t>701+</t>
        </is>
      </c>
      <c r="AB485" t="inlineStr"/>
      <c r="AC485" t="inlineStr">
        <is>
          <t>1001-1200</t>
        </is>
      </c>
      <c r="AD485" t="inlineStr">
        <is>
          <t>801-1000</t>
        </is>
      </c>
      <c r="AE485" t="inlineStr">
        <is>
          <t>KZ</t>
        </is>
      </c>
      <c r="AF485" t="inlineStr">
        <is>
          <t>Kazakhstan</t>
        </is>
      </c>
      <c r="AG485" t="inlineStr">
        <is>
          <t>S</t>
        </is>
      </c>
      <c r="AH485" t="inlineStr">
        <is>
          <t>FO</t>
        </is>
      </c>
      <c r="AI485" t="inlineStr">
        <is>
          <t>VH</t>
        </is>
      </c>
      <c r="AJ485" t="n">
        <v>2</v>
      </c>
      <c r="AK485" t="inlineStr">
        <is>
          <t>A</t>
        </is>
      </c>
      <c r="AL485" t="n">
        <v>13.1</v>
      </c>
      <c r="AM485" t="inlineStr">
        <is>
          <t>601+</t>
        </is>
      </c>
      <c r="AN485" t="n">
        <v>22.6</v>
      </c>
      <c r="AO485" t="inlineStr">
        <is>
          <t>420</t>
        </is>
      </c>
      <c r="AP485" t="n">
        <v>20</v>
      </c>
      <c r="AQ485" t="inlineStr">
        <is>
          <t>666</t>
        </is>
      </c>
      <c r="AR485" t="n">
        <v>1.4</v>
      </c>
      <c r="AS485" t="inlineStr">
        <is>
          <t>701+</t>
        </is>
      </c>
      <c r="AT485" t="n">
        <v>5.3</v>
      </c>
      <c r="AU485" t="inlineStr">
        <is>
          <t>701+</t>
        </is>
      </c>
      <c r="AV485" t="n">
        <v>2.1</v>
      </c>
      <c r="AW485" t="inlineStr">
        <is>
          <t>701+</t>
        </is>
      </c>
      <c r="AX485" t="n">
        <v>1</v>
      </c>
      <c r="AY485" t="inlineStr">
        <is>
          <t>701+</t>
        </is>
      </c>
      <c r="AZ485" t="n">
        <v>12.2</v>
      </c>
      <c r="BA485" t="inlineStr">
        <is>
          <t>701+</t>
        </is>
      </c>
      <c r="BB485" t="n">
        <v>1</v>
      </c>
      <c r="BC485" t="inlineStr">
        <is>
          <t>701+</t>
        </is>
      </c>
      <c r="BD485" t="inlineStr">
        <is>
          <t>-</t>
        </is>
      </c>
      <c r="BE485" t="inlineStr"/>
      <c r="BF485" t="inlineStr">
        <is>
          <t>Not Reported</t>
        </is>
      </c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>
        <is>
          <t>QS</t>
        </is>
      </c>
      <c r="CC485" t="n">
        <v>1100.5</v>
      </c>
      <c r="CD485" t="n">
        <v>1100.5</v>
      </c>
      <c r="CE485" t="n">
        <v>601</v>
      </c>
      <c r="CF485" t="n">
        <v>339</v>
      </c>
      <c r="CG485" t="n">
        <v>701</v>
      </c>
      <c r="CH485" t="n">
        <v>701</v>
      </c>
      <c r="CI485" t="n">
        <v>701</v>
      </c>
      <c r="CJ485" t="n">
        <v>701</v>
      </c>
      <c r="CK485" t="n">
        <v>701</v>
      </c>
      <c r="CL485" t="n">
        <v>701</v>
      </c>
      <c r="CM485" t="n">
        <v>701</v>
      </c>
      <c r="CN485" t="n">
        <v>1100.5</v>
      </c>
      <c r="CO485" t="n">
        <v>900.5</v>
      </c>
      <c r="CP485" t="n">
        <v>601</v>
      </c>
      <c r="CQ485" t="n">
        <v>420</v>
      </c>
      <c r="CR485" t="n">
        <v>666</v>
      </c>
      <c r="CS485" t="n">
        <v>701</v>
      </c>
      <c r="CT485" t="n">
        <v>701</v>
      </c>
      <c r="CU485" t="n">
        <v>701</v>
      </c>
      <c r="CV485" t="n">
        <v>701</v>
      </c>
      <c r="CW485" t="n">
        <v>701</v>
      </c>
      <c r="CX485" t="n">
        <v>701</v>
      </c>
      <c r="CY485" t="inlineStr"/>
      <c r="CZ485" t="inlineStr"/>
      <c r="DA485" t="inlineStr"/>
      <c r="DB485" t="n">
        <v>21.46428571428571</v>
      </c>
      <c r="DC485" t="n">
        <v>1.5</v>
      </c>
      <c r="DD485" t="inlineStr"/>
      <c r="DE485" t="inlineStr">
        <is>
          <t>QS (score, not ratio)</t>
        </is>
      </c>
      <c r="DF485" t="inlineStr"/>
      <c r="DG485" t="inlineStr">
        <is>
          <t>QS (score, not %)</t>
        </is>
      </c>
      <c r="DH485" t="n">
        <v>13.75</v>
      </c>
      <c r="DI485" t="inlineStr"/>
    </row>
    <row r="486">
      <c r="A486" t="inlineStr">
        <is>
          <t>kazakh national agrarian university kaznau</t>
        </is>
      </c>
      <c r="B486" t="inlineStr">
        <is>
          <t>671-680</t>
        </is>
      </c>
      <c r="C486" t="inlineStr">
        <is>
          <t>641-650</t>
        </is>
      </c>
      <c r="D486" t="inlineStr">
        <is>
          <t>Kazakhstan</t>
        </is>
      </c>
      <c r="E486" t="inlineStr">
        <is>
          <t>Asia</t>
        </is>
      </c>
      <c r="F486" t="inlineStr">
        <is>
          <t>M</t>
        </is>
      </c>
      <c r="G486" t="inlineStr">
        <is>
          <t>SP</t>
        </is>
      </c>
      <c r="H486" t="inlineStr">
        <is>
          <t>LO</t>
        </is>
      </c>
      <c r="I486" t="inlineStr">
        <is>
          <t>A</t>
        </is>
      </c>
      <c r="J486" t="n">
        <v>19.9</v>
      </c>
      <c r="K486" t="inlineStr">
        <is>
          <t>449</t>
        </is>
      </c>
      <c r="L486" t="n">
        <v>16.4</v>
      </c>
      <c r="M486" t="inlineStr">
        <is>
          <t>517</t>
        </is>
      </c>
      <c r="N486" t="n">
        <v>85.2</v>
      </c>
      <c r="O486" t="inlineStr">
        <is>
          <t>104</t>
        </is>
      </c>
      <c r="P486" t="n">
        <v>1.1</v>
      </c>
      <c r="Q486" t="inlineStr">
        <is>
          <t>701+</t>
        </is>
      </c>
      <c r="R486" t="n">
        <v>19.6</v>
      </c>
      <c r="S486" t="inlineStr">
        <is>
          <t>608</t>
        </is>
      </c>
      <c r="T486" t="n">
        <v>22.6</v>
      </c>
      <c r="U486" t="inlineStr">
        <is>
          <t>509</t>
        </is>
      </c>
      <c r="V486" t="n">
        <v>6.5</v>
      </c>
      <c r="W486" t="inlineStr">
        <is>
          <t>701+</t>
        </is>
      </c>
      <c r="X486" t="n">
        <v>3.3</v>
      </c>
      <c r="Y486" t="inlineStr">
        <is>
          <t>701+</t>
        </is>
      </c>
      <c r="Z486" t="n">
        <v>2.7</v>
      </c>
      <c r="AA486" t="inlineStr">
        <is>
          <t>701+</t>
        </is>
      </c>
      <c r="AB486" t="inlineStr"/>
      <c r="AC486" t="inlineStr">
        <is>
          <t>641-650</t>
        </is>
      </c>
      <c r="AD486" t="inlineStr">
        <is>
          <t>481=</t>
        </is>
      </c>
      <c r="AE486" t="inlineStr">
        <is>
          <t>KZ</t>
        </is>
      </c>
      <c r="AF486" t="inlineStr">
        <is>
          <t>Kazakhstan</t>
        </is>
      </c>
      <c r="AG486" t="inlineStr">
        <is>
          <t>M</t>
        </is>
      </c>
      <c r="AH486" t="inlineStr">
        <is>
          <t>SP</t>
        </is>
      </c>
      <c r="AI486" t="inlineStr"/>
      <c r="AJ486" t="n">
        <v>4</v>
      </c>
      <c r="AK486" t="inlineStr">
        <is>
          <t>A</t>
        </is>
      </c>
      <c r="AL486" t="n">
        <v>17.4</v>
      </c>
      <c r="AM486" t="inlineStr">
        <is>
          <t>510</t>
        </is>
      </c>
      <c r="AN486" t="n">
        <v>13.1</v>
      </c>
      <c r="AO486" t="inlineStr">
        <is>
          <t>601+</t>
        </is>
      </c>
      <c r="AP486" t="n">
        <v>79.8</v>
      </c>
      <c r="AQ486" t="inlineStr">
        <is>
          <t>139</t>
        </is>
      </c>
      <c r="AR486" t="n">
        <v>1.1</v>
      </c>
      <c r="AS486" t="inlineStr">
        <is>
          <t>701+</t>
        </is>
      </c>
      <c r="AT486" t="n">
        <v>20.2</v>
      </c>
      <c r="AU486" t="inlineStr">
        <is>
          <t>588</t>
        </is>
      </c>
      <c r="AV486" t="n">
        <v>24.3</v>
      </c>
      <c r="AW486" t="inlineStr">
        <is>
          <t>481</t>
        </is>
      </c>
      <c r="AX486" t="n">
        <v>1</v>
      </c>
      <c r="AY486" t="inlineStr">
        <is>
          <t>701+</t>
        </is>
      </c>
      <c r="AZ486" t="n">
        <v>11.8</v>
      </c>
      <c r="BA486" t="inlineStr">
        <is>
          <t>701+</t>
        </is>
      </c>
      <c r="BB486" t="n">
        <v>1.1</v>
      </c>
      <c r="BC486" t="inlineStr">
        <is>
          <t>701+</t>
        </is>
      </c>
      <c r="BD486" t="inlineStr">
        <is>
          <t>-</t>
        </is>
      </c>
      <c r="BE486" t="inlineStr"/>
      <c r="BF486" t="inlineStr">
        <is>
          <t>Not Reported</t>
        </is>
      </c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>
        <is>
          <t>QS</t>
        </is>
      </c>
      <c r="CC486" t="n">
        <v>675.5</v>
      </c>
      <c r="CD486" t="n">
        <v>645.5</v>
      </c>
      <c r="CE486" t="n">
        <v>449</v>
      </c>
      <c r="CF486" t="n">
        <v>517</v>
      </c>
      <c r="CG486" t="n">
        <v>104</v>
      </c>
      <c r="CH486" t="n">
        <v>701</v>
      </c>
      <c r="CI486" t="n">
        <v>608</v>
      </c>
      <c r="CJ486" t="n">
        <v>509</v>
      </c>
      <c r="CK486" t="n">
        <v>701</v>
      </c>
      <c r="CL486" t="n">
        <v>701</v>
      </c>
      <c r="CM486" t="n">
        <v>701</v>
      </c>
      <c r="CN486" t="n">
        <v>645.5</v>
      </c>
      <c r="CO486" t="n">
        <v>481</v>
      </c>
      <c r="CP486" t="n">
        <v>510</v>
      </c>
      <c r="CQ486" t="n">
        <v>601</v>
      </c>
      <c r="CR486" t="n">
        <v>139</v>
      </c>
      <c r="CS486" t="n">
        <v>701</v>
      </c>
      <c r="CT486" t="n">
        <v>588</v>
      </c>
      <c r="CU486" t="n">
        <v>481</v>
      </c>
      <c r="CV486" t="n">
        <v>701</v>
      </c>
      <c r="CW486" t="n">
        <v>701</v>
      </c>
      <c r="CX486" t="n">
        <v>701</v>
      </c>
      <c r="CY486" t="inlineStr"/>
      <c r="CZ486" t="inlineStr"/>
      <c r="DA486" t="inlineStr"/>
      <c r="DB486" t="n">
        <v>51.82142857142858</v>
      </c>
      <c r="DC486" t="n">
        <v>1.1</v>
      </c>
      <c r="DD486" t="inlineStr"/>
      <c r="DE486" t="inlineStr">
        <is>
          <t>QS (score, not ratio)</t>
        </is>
      </c>
      <c r="DF486" t="inlineStr"/>
      <c r="DG486" t="inlineStr">
        <is>
          <t>QS (score, not %)</t>
        </is>
      </c>
      <c r="DH486" t="n">
        <v>18.65</v>
      </c>
      <c r="DI486" t="inlineStr"/>
    </row>
    <row r="487">
      <c r="A487" t="inlineStr">
        <is>
          <t>kazan (volga region) federal university</t>
        </is>
      </c>
      <c r="B487" t="inlineStr">
        <is>
          <t>401</t>
        </is>
      </c>
      <c r="C487" t="inlineStr">
        <is>
          <t>396</t>
        </is>
      </c>
      <c r="D487" t="inlineStr">
        <is>
          <t>Russia</t>
        </is>
      </c>
      <c r="E487" t="inlineStr">
        <is>
          <t>Europe</t>
        </is>
      </c>
      <c r="F487" t="inlineStr">
        <is>
          <t>L</t>
        </is>
      </c>
      <c r="G487" t="inlineStr">
        <is>
          <t>FC</t>
        </is>
      </c>
      <c r="H487" t="inlineStr">
        <is>
          <t>VH</t>
        </is>
      </c>
      <c r="I487" t="inlineStr">
        <is>
          <t>A</t>
        </is>
      </c>
      <c r="J487" t="n">
        <v>23.6</v>
      </c>
      <c r="K487" t="inlineStr">
        <is>
          <t>373</t>
        </is>
      </c>
      <c r="L487" t="n">
        <v>11.4</v>
      </c>
      <c r="M487" t="inlineStr">
        <is>
          <t>601+</t>
        </is>
      </c>
      <c r="N487" t="n">
        <v>95.59999999999999</v>
      </c>
      <c r="O487" t="inlineStr">
        <is>
          <t>58</t>
        </is>
      </c>
      <c r="P487" t="n">
        <v>2.4</v>
      </c>
      <c r="Q487" t="inlineStr">
        <is>
          <t>701+</t>
        </is>
      </c>
      <c r="R487" t="n">
        <v>10.2</v>
      </c>
      <c r="S487" t="inlineStr">
        <is>
          <t>701+</t>
        </is>
      </c>
      <c r="T487" t="n">
        <v>95.7</v>
      </c>
      <c r="U487" t="inlineStr">
        <is>
          <t>93</t>
        </is>
      </c>
      <c r="V487" t="n">
        <v>88.3</v>
      </c>
      <c r="W487" t="inlineStr">
        <is>
          <t>191</t>
        </is>
      </c>
      <c r="X487" t="n">
        <v>15.4</v>
      </c>
      <c r="Y487" t="inlineStr">
        <is>
          <t>647</t>
        </is>
      </c>
      <c r="Z487" t="n">
        <v>22.2</v>
      </c>
      <c r="AA487" t="inlineStr">
        <is>
          <t>513=</t>
        </is>
      </c>
      <c r="AB487" t="n">
        <v>29.6</v>
      </c>
      <c r="AC487">
        <f>396</f>
        <v/>
      </c>
      <c r="AD487" t="inlineStr">
        <is>
          <t>322</t>
        </is>
      </c>
      <c r="AE487" t="inlineStr">
        <is>
          <t>RU</t>
        </is>
      </c>
      <c r="AF487" t="inlineStr">
        <is>
          <t>Russia</t>
        </is>
      </c>
      <c r="AG487" t="inlineStr">
        <is>
          <t>L</t>
        </is>
      </c>
      <c r="AH487" t="inlineStr">
        <is>
          <t>FC</t>
        </is>
      </c>
      <c r="AI487" t="inlineStr">
        <is>
          <t>VH</t>
        </is>
      </c>
      <c r="AJ487" t="n">
        <v>5</v>
      </c>
      <c r="AK487" t="inlineStr">
        <is>
          <t>A</t>
        </is>
      </c>
      <c r="AL487" t="n">
        <v>22.7</v>
      </c>
      <c r="AM487" t="inlineStr">
        <is>
          <t>387</t>
        </is>
      </c>
      <c r="AN487" t="n">
        <v>7.6</v>
      </c>
      <c r="AO487" t="inlineStr">
        <is>
          <t>601+</t>
        </is>
      </c>
      <c r="AP487" t="n">
        <v>93.7</v>
      </c>
      <c r="AQ487" t="inlineStr">
        <is>
          <t>68</t>
        </is>
      </c>
      <c r="AR487" t="n">
        <v>2.8</v>
      </c>
      <c r="AS487" t="inlineStr">
        <is>
          <t>701+</t>
        </is>
      </c>
      <c r="AT487" t="n">
        <v>10.5</v>
      </c>
      <c r="AU487" t="inlineStr">
        <is>
          <t>701+</t>
        </is>
      </c>
      <c r="AV487" t="n">
        <v>96.09999999999999</v>
      </c>
      <c r="AW487" t="inlineStr">
        <is>
          <t>82</t>
        </is>
      </c>
      <c r="AX487" t="n">
        <v>61.7</v>
      </c>
      <c r="AY487" t="inlineStr">
        <is>
          <t>234</t>
        </is>
      </c>
      <c r="AZ487" t="n">
        <v>11.2</v>
      </c>
      <c r="BA487" t="inlineStr">
        <is>
          <t>701+</t>
        </is>
      </c>
      <c r="BB487" t="n">
        <v>24.4</v>
      </c>
      <c r="BC487" t="inlineStr">
        <is>
          <t>497=</t>
        </is>
      </c>
      <c r="BD487" t="inlineStr">
        <is>
          <t>28.1</t>
        </is>
      </c>
      <c r="BE487" t="inlineStr"/>
      <c r="BF487" t="inlineStr">
        <is>
          <t>Not Reported</t>
        </is>
      </c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>
        <is>
          <t>QS</t>
        </is>
      </c>
      <c r="CC487" t="n">
        <v>401</v>
      </c>
      <c r="CD487" t="n">
        <v>396</v>
      </c>
      <c r="CE487" t="n">
        <v>373</v>
      </c>
      <c r="CF487" t="n">
        <v>601</v>
      </c>
      <c r="CG487" t="n">
        <v>58</v>
      </c>
      <c r="CH487" t="n">
        <v>701</v>
      </c>
      <c r="CI487" t="n">
        <v>701</v>
      </c>
      <c r="CJ487" t="n">
        <v>93</v>
      </c>
      <c r="CK487" t="n">
        <v>191</v>
      </c>
      <c r="CL487" t="n">
        <v>647</v>
      </c>
      <c r="CM487" t="n">
        <v>513</v>
      </c>
      <c r="CN487" t="n">
        <v>396</v>
      </c>
      <c r="CO487" t="n">
        <v>322</v>
      </c>
      <c r="CP487" t="n">
        <v>387</v>
      </c>
      <c r="CQ487" t="n">
        <v>601</v>
      </c>
      <c r="CR487" t="n">
        <v>68</v>
      </c>
      <c r="CS487" t="n">
        <v>701</v>
      </c>
      <c r="CT487" t="n">
        <v>701</v>
      </c>
      <c r="CU487" t="n">
        <v>82</v>
      </c>
      <c r="CV487" t="n">
        <v>234</v>
      </c>
      <c r="CW487" t="n">
        <v>701</v>
      </c>
      <c r="CX487" t="n">
        <v>497</v>
      </c>
      <c r="CY487" t="inlineStr"/>
      <c r="CZ487" t="inlineStr"/>
      <c r="DA487" t="inlineStr"/>
      <c r="DB487" t="n">
        <v>71.42857142857143</v>
      </c>
      <c r="DC487" t="n">
        <v>2.4</v>
      </c>
      <c r="DD487" t="inlineStr"/>
      <c r="DE487" t="inlineStr">
        <is>
          <t>QS (score, not ratio)</t>
        </is>
      </c>
      <c r="DF487" t="inlineStr"/>
      <c r="DG487" t="inlineStr">
        <is>
          <t>QS (score, not %)</t>
        </is>
      </c>
      <c r="DH487" t="n">
        <v>23.15</v>
      </c>
      <c r="DI487" t="inlineStr"/>
    </row>
    <row r="488">
      <c r="A488" t="inlineStr">
        <is>
          <t>kazan federal university</t>
        </is>
      </c>
      <c r="B488" t="inlineStr"/>
      <c r="C488" t="inlineStr"/>
      <c r="D488" t="inlineStr">
        <is>
          <t>Not Reported</t>
        </is>
      </c>
      <c r="E488" t="inlineStr">
        <is>
          <t>Not Reported</t>
        </is>
      </c>
      <c r="F488" t="inlineStr">
        <is>
          <t>Not Reported</t>
        </is>
      </c>
      <c r="G488" t="inlineStr">
        <is>
          <t>Not Reported</t>
        </is>
      </c>
      <c r="H488" t="inlineStr"/>
      <c r="I488" t="inlineStr">
        <is>
          <t>Not Reported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Not Reported</t>
        </is>
      </c>
      <c r="AF488" t="inlineStr">
        <is>
          <t>Not Reported</t>
        </is>
      </c>
      <c r="AG488" t="inlineStr">
        <is>
          <t>Not Reported</t>
        </is>
      </c>
      <c r="AH488" t="inlineStr">
        <is>
          <t>Not Reported</t>
        </is>
      </c>
      <c r="AI488" t="inlineStr"/>
      <c r="AJ488" t="inlineStr"/>
      <c r="AK488" t="inlineStr">
        <is>
          <t>Not Reported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301-350</t>
        </is>
      </c>
      <c r="BF488" t="inlineStr">
        <is>
          <t>Russian Federation</t>
        </is>
      </c>
      <c r="BG488" t="n">
        <v>21.9</v>
      </c>
      <c r="BH488" t="inlineStr">
        <is>
          <t>25.5</t>
        </is>
      </c>
      <c r="BI488" t="n">
        <v>12.3</v>
      </c>
      <c r="BJ488" t="n">
        <v>87.5</v>
      </c>
      <c r="BK488" t="inlineStr">
        <is>
          <t>42.4</t>
        </is>
      </c>
      <c r="BL488" t="inlineStr">
        <is>
          <t>-</t>
        </is>
      </c>
      <c r="BM488" t="inlineStr">
        <is>
          <t>23,321</t>
        </is>
      </c>
      <c r="BN488" t="n">
        <v>12.2</v>
      </c>
      <c r="BO488" t="inlineStr">
        <is>
          <t>6%</t>
        </is>
      </c>
      <c r="BP488" t="inlineStr">
        <is>
          <t>69 : 31</t>
        </is>
      </c>
      <c r="BQ488" t="n">
        <v>2016</v>
      </c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>
        <is>
          <t>Times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n">
        <v>325.5</v>
      </c>
      <c r="CZ488" t="inlineStr"/>
      <c r="DA488" t="inlineStr"/>
      <c r="DB488" t="n">
        <v>53.60972122944961</v>
      </c>
      <c r="DC488" t="n">
        <v>48.56482788256161</v>
      </c>
      <c r="DD488" t="n">
        <v>12.2</v>
      </c>
      <c r="DE488" t="inlineStr">
        <is>
          <t>Times (raw ratio)</t>
        </is>
      </c>
      <c r="DF488" t="n">
        <v>6</v>
      </c>
      <c r="DG488" t="inlineStr">
        <is>
          <t>Times (raw %)</t>
        </is>
      </c>
      <c r="DH488" t="inlineStr"/>
      <c r="DI488" t="n">
        <v>9.781477627471386</v>
      </c>
    </row>
    <row r="489">
      <c r="A489" t="inlineStr">
        <is>
          <t>kazan national research technological university</t>
        </is>
      </c>
      <c r="B489" t="inlineStr">
        <is>
          <t>1201-1400</t>
        </is>
      </c>
      <c r="C489" t="inlineStr">
        <is>
          <t>1001-1200</t>
        </is>
      </c>
      <c r="D489" t="inlineStr">
        <is>
          <t>Russia</t>
        </is>
      </c>
      <c r="E489" t="inlineStr">
        <is>
          <t>Europe</t>
        </is>
      </c>
      <c r="F489" t="inlineStr">
        <is>
          <t>L</t>
        </is>
      </c>
      <c r="G489" t="inlineStr">
        <is>
          <t>FO</t>
        </is>
      </c>
      <c r="H489" t="inlineStr">
        <is>
          <t>VH</t>
        </is>
      </c>
      <c r="I489" t="inlineStr">
        <is>
          <t>A</t>
        </is>
      </c>
      <c r="J489" t="n">
        <v>5.7</v>
      </c>
      <c r="K489" t="inlineStr">
        <is>
          <t>601+</t>
        </is>
      </c>
      <c r="L489" t="n">
        <v>4.1</v>
      </c>
      <c r="M489" t="inlineStr">
        <is>
          <t>601+</t>
        </is>
      </c>
      <c r="N489" t="n">
        <v>18.9</v>
      </c>
      <c r="O489" t="inlineStr">
        <is>
          <t>701+</t>
        </is>
      </c>
      <c r="P489" t="n">
        <v>1.4</v>
      </c>
      <c r="Q489" t="inlineStr">
        <is>
          <t>701+</t>
        </is>
      </c>
      <c r="R489" t="n">
        <v>2.7</v>
      </c>
      <c r="S489" t="inlineStr">
        <is>
          <t>701+</t>
        </is>
      </c>
      <c r="T489" t="n">
        <v>29.6</v>
      </c>
      <c r="U489" t="inlineStr">
        <is>
          <t>434</t>
        </is>
      </c>
      <c r="V489" t="n">
        <v>7.2</v>
      </c>
      <c r="W489" t="inlineStr">
        <is>
          <t>701+</t>
        </is>
      </c>
      <c r="X489" t="n">
        <v>3.1</v>
      </c>
      <c r="Y489" t="inlineStr">
        <is>
          <t>701+</t>
        </is>
      </c>
      <c r="Z489" t="n">
        <v>1</v>
      </c>
      <c r="AA489" t="inlineStr">
        <is>
          <t>701+</t>
        </is>
      </c>
      <c r="AB489" t="inlineStr"/>
      <c r="AC489" t="inlineStr">
        <is>
          <t>1001-1200</t>
        </is>
      </c>
      <c r="AD489" t="inlineStr">
        <is>
          <t>1001-1200</t>
        </is>
      </c>
      <c r="AE489" t="inlineStr">
        <is>
          <t>RU</t>
        </is>
      </c>
      <c r="AF489" t="inlineStr">
        <is>
          <t>Russia</t>
        </is>
      </c>
      <c r="AG489" t="inlineStr">
        <is>
          <t>L</t>
        </is>
      </c>
      <c r="AH489" t="inlineStr">
        <is>
          <t>FO</t>
        </is>
      </c>
      <c r="AI489" t="inlineStr">
        <is>
          <t>VH</t>
        </is>
      </c>
      <c r="AJ489" t="n">
        <v>5</v>
      </c>
      <c r="AK489" t="inlineStr">
        <is>
          <t>A</t>
        </is>
      </c>
      <c r="AL489" t="n">
        <v>5</v>
      </c>
      <c r="AM489" t="inlineStr">
        <is>
          <t>601+</t>
        </is>
      </c>
      <c r="AN489" t="n">
        <v>3.6</v>
      </c>
      <c r="AO489" t="inlineStr">
        <is>
          <t>601+</t>
        </is>
      </c>
      <c r="AP489" t="n">
        <v>23.1</v>
      </c>
      <c r="AQ489" t="inlineStr">
        <is>
          <t>615</t>
        </is>
      </c>
      <c r="AR489" t="n">
        <v>1.4</v>
      </c>
      <c r="AS489" t="inlineStr">
        <is>
          <t>701+</t>
        </is>
      </c>
      <c r="AT489" t="n">
        <v>2.5</v>
      </c>
      <c r="AU489" t="inlineStr">
        <is>
          <t>701+</t>
        </is>
      </c>
      <c r="AV489" t="n">
        <v>44</v>
      </c>
      <c r="AW489" t="inlineStr">
        <is>
          <t>329</t>
        </is>
      </c>
      <c r="AX489" t="n">
        <v>1</v>
      </c>
      <c r="AY489" t="inlineStr">
        <is>
          <t>701+</t>
        </is>
      </c>
      <c r="AZ489" t="n">
        <v>7.8</v>
      </c>
      <c r="BA489" t="inlineStr">
        <is>
          <t>701+</t>
        </is>
      </c>
      <c r="BB489" t="n">
        <v>1</v>
      </c>
      <c r="BC489" t="inlineStr">
        <is>
          <t>701+</t>
        </is>
      </c>
      <c r="BD489" t="inlineStr">
        <is>
          <t>-</t>
        </is>
      </c>
      <c r="BE489" t="inlineStr"/>
      <c r="BF489" t="inlineStr">
        <is>
          <t>Not Reported</t>
        </is>
      </c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>
        <is>
          <t>QS</t>
        </is>
      </c>
      <c r="CC489" t="n">
        <v>1300.5</v>
      </c>
      <c r="CD489" t="n">
        <v>1100.5</v>
      </c>
      <c r="CE489" t="n">
        <v>601</v>
      </c>
      <c r="CF489" t="n">
        <v>601</v>
      </c>
      <c r="CG489" t="n">
        <v>701</v>
      </c>
      <c r="CH489" t="n">
        <v>701</v>
      </c>
      <c r="CI489" t="n">
        <v>701</v>
      </c>
      <c r="CJ489" t="n">
        <v>434</v>
      </c>
      <c r="CK489" t="n">
        <v>701</v>
      </c>
      <c r="CL489" t="n">
        <v>701</v>
      </c>
      <c r="CM489" t="n">
        <v>701</v>
      </c>
      <c r="CN489" t="n">
        <v>1100.5</v>
      </c>
      <c r="CO489" t="n">
        <v>1100.5</v>
      </c>
      <c r="CP489" t="n">
        <v>601</v>
      </c>
      <c r="CQ489" t="n">
        <v>601</v>
      </c>
      <c r="CR489" t="n">
        <v>615</v>
      </c>
      <c r="CS489" t="n">
        <v>701</v>
      </c>
      <c r="CT489" t="n">
        <v>701</v>
      </c>
      <c r="CU489" t="n">
        <v>329</v>
      </c>
      <c r="CV489" t="n">
        <v>701</v>
      </c>
      <c r="CW489" t="n">
        <v>701</v>
      </c>
      <c r="CX489" t="n">
        <v>701</v>
      </c>
      <c r="CY489" t="inlineStr"/>
      <c r="CZ489" t="inlineStr"/>
      <c r="DA489" t="inlineStr"/>
      <c r="DB489" t="n">
        <v>7.178571428571416</v>
      </c>
      <c r="DC489" t="n">
        <v>1.4</v>
      </c>
      <c r="DD489" t="inlineStr"/>
      <c r="DE489" t="inlineStr">
        <is>
          <t>QS (score, not ratio)</t>
        </is>
      </c>
      <c r="DF489" t="inlineStr"/>
      <c r="DG489" t="inlineStr">
        <is>
          <t>QS (score, not %)</t>
        </is>
      </c>
      <c r="DH489" t="n">
        <v>5.35</v>
      </c>
      <c r="DI489" t="inlineStr"/>
    </row>
    <row r="490">
      <c r="A490" t="inlineStr">
        <is>
          <t>keele university</t>
        </is>
      </c>
      <c r="B490" t="inlineStr">
        <is>
          <t>791-800</t>
        </is>
      </c>
      <c r="C490" t="inlineStr">
        <is>
          <t>781-790</t>
        </is>
      </c>
      <c r="D490" t="inlineStr">
        <is>
          <t>United Kingdom</t>
        </is>
      </c>
      <c r="E490" t="inlineStr">
        <is>
          <t>Europe</t>
        </is>
      </c>
      <c r="F490" t="inlineStr">
        <is>
          <t>M</t>
        </is>
      </c>
      <c r="G490" t="inlineStr">
        <is>
          <t>FC</t>
        </is>
      </c>
      <c r="H490" t="inlineStr">
        <is>
          <t>VH</t>
        </is>
      </c>
      <c r="I490" t="inlineStr">
        <is>
          <t>A</t>
        </is>
      </c>
      <c r="J490" t="n">
        <v>6</v>
      </c>
      <c r="K490" t="inlineStr">
        <is>
          <t>601+</t>
        </is>
      </c>
      <c r="L490" t="n">
        <v>4.4</v>
      </c>
      <c r="M490" t="inlineStr">
        <is>
          <t>601+</t>
        </is>
      </c>
      <c r="N490" t="n">
        <v>14.4</v>
      </c>
      <c r="O490" t="inlineStr">
        <is>
          <t>701+</t>
        </is>
      </c>
      <c r="P490" t="n">
        <v>26.2</v>
      </c>
      <c r="Q490" t="inlineStr">
        <is>
          <t>484</t>
        </is>
      </c>
      <c r="R490" t="n">
        <v>51.6</v>
      </c>
      <c r="S490" t="inlineStr">
        <is>
          <t>359</t>
        </is>
      </c>
      <c r="T490" t="n">
        <v>30.7</v>
      </c>
      <c r="U490" t="inlineStr">
        <is>
          <t>423</t>
        </is>
      </c>
      <c r="V490" t="n">
        <v>62.9</v>
      </c>
      <c r="W490" t="inlineStr">
        <is>
          <t>586</t>
        </is>
      </c>
      <c r="X490" t="n">
        <v>6.9</v>
      </c>
      <c r="Y490" t="inlineStr">
        <is>
          <t>701+</t>
        </is>
      </c>
      <c r="Z490" t="n">
        <v>3.1</v>
      </c>
      <c r="AA490" t="inlineStr">
        <is>
          <t>701+</t>
        </is>
      </c>
      <c r="AB490" t="inlineStr"/>
      <c r="AC490" t="inlineStr">
        <is>
          <t>781-790</t>
        </is>
      </c>
      <c r="AD490" t="inlineStr">
        <is>
          <t>751-800</t>
        </is>
      </c>
      <c r="AE490" t="inlineStr">
        <is>
          <t>UK</t>
        </is>
      </c>
      <c r="AF490" t="inlineStr">
        <is>
          <t>United Kingdom</t>
        </is>
      </c>
      <c r="AG490" t="inlineStr">
        <is>
          <t>M</t>
        </is>
      </c>
      <c r="AH490" t="inlineStr">
        <is>
          <t>FC</t>
        </is>
      </c>
      <c r="AI490" t="inlineStr">
        <is>
          <t>VH</t>
        </is>
      </c>
      <c r="AJ490" t="n">
        <v>4</v>
      </c>
      <c r="AK490" t="inlineStr">
        <is>
          <t>A</t>
        </is>
      </c>
      <c r="AL490" t="n">
        <v>6.7</v>
      </c>
      <c r="AM490" t="inlineStr">
        <is>
          <t>601+</t>
        </is>
      </c>
      <c r="AN490" t="n">
        <v>4.3</v>
      </c>
      <c r="AO490" t="inlineStr">
        <is>
          <t>601+</t>
        </is>
      </c>
      <c r="AP490" t="n">
        <v>15.2</v>
      </c>
      <c r="AQ490" t="inlineStr">
        <is>
          <t>701+</t>
        </is>
      </c>
      <c r="AR490" t="n">
        <v>27.1</v>
      </c>
      <c r="AS490" t="inlineStr">
        <is>
          <t>462</t>
        </is>
      </c>
      <c r="AT490" t="n">
        <v>53.1</v>
      </c>
      <c r="AU490" t="inlineStr">
        <is>
          <t>344</t>
        </is>
      </c>
      <c r="AV490" t="n">
        <v>33.2</v>
      </c>
      <c r="AW490" t="inlineStr">
        <is>
          <t>391</t>
        </is>
      </c>
      <c r="AX490" t="n">
        <v>11.6</v>
      </c>
      <c r="AY490" t="inlineStr">
        <is>
          <t>642</t>
        </is>
      </c>
      <c r="AZ490" t="n">
        <v>10.5</v>
      </c>
      <c r="BA490" t="inlineStr">
        <is>
          <t>701+</t>
        </is>
      </c>
      <c r="BB490" t="n">
        <v>3.1</v>
      </c>
      <c r="BC490" t="inlineStr">
        <is>
          <t>701+</t>
        </is>
      </c>
      <c r="BD490" t="inlineStr">
        <is>
          <t>-</t>
        </is>
      </c>
      <c r="BE490" t="inlineStr">
        <is>
          <t>401-500</t>
        </is>
      </c>
      <c r="BF490" t="inlineStr">
        <is>
          <t>United Kingdom</t>
        </is>
      </c>
      <c r="BG490" t="n">
        <v>20</v>
      </c>
      <c r="BH490" t="inlineStr">
        <is>
          <t>72.7</t>
        </is>
      </c>
      <c r="BI490" t="n">
        <v>17.6</v>
      </c>
      <c r="BJ490" t="n">
        <v>53</v>
      </c>
      <c r="BK490" t="inlineStr">
        <is>
          <t>29.3</t>
        </is>
      </c>
      <c r="BL490" t="inlineStr">
        <is>
          <t>-</t>
        </is>
      </c>
      <c r="BM490" t="inlineStr">
        <is>
          <t>8,397</t>
        </is>
      </c>
      <c r="BN490" t="n">
        <v>15.7</v>
      </c>
      <c r="BO490" t="inlineStr">
        <is>
          <t>20%</t>
        </is>
      </c>
      <c r="BP490" t="inlineStr">
        <is>
          <t>55 : 45</t>
        </is>
      </c>
      <c r="BQ490" t="n">
        <v>2016</v>
      </c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>
        <is>
          <t>QS+Times</t>
        </is>
      </c>
      <c r="CC490" t="n">
        <v>795.5</v>
      </c>
      <c r="CD490" t="n">
        <v>785.5</v>
      </c>
      <c r="CE490" t="n">
        <v>601</v>
      </c>
      <c r="CF490" t="n">
        <v>601</v>
      </c>
      <c r="CG490" t="n">
        <v>701</v>
      </c>
      <c r="CH490" t="n">
        <v>484</v>
      </c>
      <c r="CI490" t="n">
        <v>359</v>
      </c>
      <c r="CJ490" t="n">
        <v>423</v>
      </c>
      <c r="CK490" t="n">
        <v>586</v>
      </c>
      <c r="CL490" t="n">
        <v>701</v>
      </c>
      <c r="CM490" t="n">
        <v>701</v>
      </c>
      <c r="CN490" t="n">
        <v>785.5</v>
      </c>
      <c r="CO490" t="n">
        <v>775.5</v>
      </c>
      <c r="CP490" t="n">
        <v>601</v>
      </c>
      <c r="CQ490" t="n">
        <v>601</v>
      </c>
      <c r="CR490" t="n">
        <v>701</v>
      </c>
      <c r="CS490" t="n">
        <v>462</v>
      </c>
      <c r="CT490" t="n">
        <v>344</v>
      </c>
      <c r="CU490" t="n">
        <v>391</v>
      </c>
      <c r="CV490" t="n">
        <v>642</v>
      </c>
      <c r="CW490" t="n">
        <v>701</v>
      </c>
      <c r="CX490" t="n">
        <v>701</v>
      </c>
      <c r="CY490" t="n">
        <v>450.5</v>
      </c>
      <c r="CZ490" t="inlineStr"/>
      <c r="DA490" t="inlineStr"/>
      <c r="DB490" t="n">
        <v>39.4949070764832</v>
      </c>
      <c r="DC490" t="n">
        <v>31.30857195819132</v>
      </c>
      <c r="DD490" t="n">
        <v>15.7</v>
      </c>
      <c r="DE490" t="inlineStr">
        <is>
          <t>Times (raw ratio)</t>
        </is>
      </c>
      <c r="DF490" t="n">
        <v>20</v>
      </c>
      <c r="DG490" t="inlineStr">
        <is>
          <t>Times (raw %)</t>
        </is>
      </c>
      <c r="DH490" t="n">
        <v>6.35</v>
      </c>
      <c r="DI490" t="n">
        <v>15.29656607700312</v>
      </c>
    </row>
    <row r="491">
      <c r="A491" t="inlineStr">
        <is>
          <t>keio university</t>
        </is>
      </c>
      <c r="B491" t="inlineStr">
        <is>
          <t>188</t>
        </is>
      </c>
      <c r="C491" t="inlineStr">
        <is>
          <t>214</t>
        </is>
      </c>
      <c r="D491" t="inlineStr">
        <is>
          <t>Japan</t>
        </is>
      </c>
      <c r="E491" t="inlineStr">
        <is>
          <t>Asia</t>
        </is>
      </c>
      <c r="F491" t="inlineStr">
        <is>
          <t>XL</t>
        </is>
      </c>
      <c r="G491" t="inlineStr">
        <is>
          <t>FC</t>
        </is>
      </c>
      <c r="H491" t="inlineStr">
        <is>
          <t>VH</t>
        </is>
      </c>
      <c r="I491" t="inlineStr">
        <is>
          <t>B</t>
        </is>
      </c>
      <c r="J491" t="n">
        <v>53</v>
      </c>
      <c r="K491" t="inlineStr">
        <is>
          <t>151</t>
        </is>
      </c>
      <c r="L491" t="n">
        <v>91.59999999999999</v>
      </c>
      <c r="M491" t="inlineStr">
        <is>
          <t>46</t>
        </is>
      </c>
      <c r="N491" t="n">
        <v>57.2</v>
      </c>
      <c r="O491" t="inlineStr">
        <is>
          <t>257</t>
        </is>
      </c>
      <c r="P491" t="n">
        <v>5.1</v>
      </c>
      <c r="Q491" t="inlineStr">
        <is>
          <t>701+</t>
        </is>
      </c>
      <c r="R491" t="n">
        <v>9.4</v>
      </c>
      <c r="S491" t="inlineStr">
        <is>
          <t>701+</t>
        </is>
      </c>
      <c r="T491" t="n">
        <v>10.2</v>
      </c>
      <c r="U491" t="inlineStr">
        <is>
          <t>701+</t>
        </is>
      </c>
      <c r="V491" t="n">
        <v>57.5</v>
      </c>
      <c r="W491" t="inlineStr">
        <is>
          <t>658</t>
        </is>
      </c>
      <c r="X491" t="n">
        <v>91.40000000000001</v>
      </c>
      <c r="Y491" t="inlineStr">
        <is>
          <t>69</t>
        </is>
      </c>
      <c r="Z491" t="n">
        <v>59</v>
      </c>
      <c r="AA491" t="inlineStr">
        <is>
          <t>271=</t>
        </is>
      </c>
      <c r="AB491" t="n">
        <v>47.4</v>
      </c>
      <c r="AC491" t="inlineStr">
        <is>
          <t>214</t>
        </is>
      </c>
      <c r="AD491" t="inlineStr">
        <is>
          <t>197=</t>
        </is>
      </c>
      <c r="AE491" t="inlineStr">
        <is>
          <t>JP</t>
        </is>
      </c>
      <c r="AF491" t="inlineStr">
        <is>
          <t>Japan</t>
        </is>
      </c>
      <c r="AG491" t="inlineStr">
        <is>
          <t>XL</t>
        </is>
      </c>
      <c r="AH491" t="inlineStr">
        <is>
          <t>FC</t>
        </is>
      </c>
      <c r="AI491" t="inlineStr">
        <is>
          <t>VH</t>
        </is>
      </c>
      <c r="AJ491" t="n">
        <v>5</v>
      </c>
      <c r="AK491" t="inlineStr">
        <is>
          <t>B</t>
        </is>
      </c>
      <c r="AL491" t="n">
        <v>51.4</v>
      </c>
      <c r="AM491" t="inlineStr">
        <is>
          <t>156</t>
        </is>
      </c>
      <c r="AN491" t="n">
        <v>93.5</v>
      </c>
      <c r="AO491" t="inlineStr">
        <is>
          <t>42</t>
        </is>
      </c>
      <c r="AP491" t="n">
        <v>58</v>
      </c>
      <c r="AQ491" t="inlineStr">
        <is>
          <t>246</t>
        </is>
      </c>
      <c r="AR491" t="n">
        <v>6</v>
      </c>
      <c r="AS491" t="inlineStr">
        <is>
          <t>701+</t>
        </is>
      </c>
      <c r="AT491" t="n">
        <v>9.6</v>
      </c>
      <c r="AU491" t="inlineStr">
        <is>
          <t>701+</t>
        </is>
      </c>
      <c r="AV491" t="n">
        <v>9.199999999999999</v>
      </c>
      <c r="AW491" t="inlineStr">
        <is>
          <t>701+</t>
        </is>
      </c>
      <c r="AX491" t="n">
        <v>9.199999999999999</v>
      </c>
      <c r="AY491" t="inlineStr">
        <is>
          <t>689</t>
        </is>
      </c>
      <c r="AZ491" t="n">
        <v>79.8</v>
      </c>
      <c r="BA491" t="inlineStr">
        <is>
          <t>50</t>
        </is>
      </c>
      <c r="BB491" t="n">
        <v>39.3</v>
      </c>
      <c r="BC491" t="inlineStr">
        <is>
          <t>366</t>
        </is>
      </c>
      <c r="BD491" t="inlineStr">
        <is>
          <t>44.0</t>
        </is>
      </c>
      <c r="BE491" t="inlineStr">
        <is>
          <t>501-600</t>
        </is>
      </c>
      <c r="BF491" t="inlineStr">
        <is>
          <t>Japan</t>
        </is>
      </c>
      <c r="BG491" t="n">
        <v>25</v>
      </c>
      <c r="BH491" t="inlineStr">
        <is>
          <t>22.7</t>
        </is>
      </c>
      <c r="BI491" t="n">
        <v>17.5</v>
      </c>
      <c r="BJ491" t="n">
        <v>28.5</v>
      </c>
      <c r="BK491" t="inlineStr">
        <is>
          <t>41.4</t>
        </is>
      </c>
      <c r="BL491" t="inlineStr">
        <is>
          <t>-</t>
        </is>
      </c>
      <c r="BM491" t="inlineStr">
        <is>
          <t>33,751</t>
        </is>
      </c>
      <c r="BN491" t="n">
        <v>11.9</v>
      </c>
      <c r="BO491" t="inlineStr">
        <is>
          <t>5%</t>
        </is>
      </c>
      <c r="BP491" t="inlineStr">
        <is>
          <t>32 : 68</t>
        </is>
      </c>
      <c r="BQ491" t="n">
        <v>2016</v>
      </c>
      <c r="BR491" t="inlineStr">
        <is>
          <t>301-400</t>
        </is>
      </c>
      <c r="BS491" t="inlineStr">
        <is>
          <t>10-12</t>
        </is>
      </c>
      <c r="BT491" t="inlineStr"/>
      <c r="BU491" t="n">
        <v>0</v>
      </c>
      <c r="BV491" t="n">
        <v>0</v>
      </c>
      <c r="BW491" t="n">
        <v>10.1</v>
      </c>
      <c r="BX491" t="n">
        <v>12.2</v>
      </c>
      <c r="BY491" t="n">
        <v>32.5</v>
      </c>
      <c r="BZ491" t="n">
        <v>13.4</v>
      </c>
      <c r="CA491" t="n">
        <v>2015</v>
      </c>
      <c r="CB491" t="inlineStr">
        <is>
          <t>QS+Times+Shanghai</t>
        </is>
      </c>
      <c r="CC491" t="n">
        <v>188</v>
      </c>
      <c r="CD491" t="n">
        <v>214</v>
      </c>
      <c r="CE491" t="n">
        <v>151</v>
      </c>
      <c r="CF491" t="n">
        <v>46</v>
      </c>
      <c r="CG491" t="n">
        <v>257</v>
      </c>
      <c r="CH491" t="n">
        <v>701</v>
      </c>
      <c r="CI491" t="n">
        <v>701</v>
      </c>
      <c r="CJ491" t="n">
        <v>701</v>
      </c>
      <c r="CK491" t="n">
        <v>658</v>
      </c>
      <c r="CL491" t="n">
        <v>69</v>
      </c>
      <c r="CM491" t="n">
        <v>271</v>
      </c>
      <c r="CN491" t="n">
        <v>214</v>
      </c>
      <c r="CO491" t="n">
        <v>197</v>
      </c>
      <c r="CP491" t="n">
        <v>156</v>
      </c>
      <c r="CQ491" t="n">
        <v>42</v>
      </c>
      <c r="CR491" t="n">
        <v>246</v>
      </c>
      <c r="CS491" t="n">
        <v>701</v>
      </c>
      <c r="CT491" t="n">
        <v>701</v>
      </c>
      <c r="CU491" t="n">
        <v>701</v>
      </c>
      <c r="CV491" t="n">
        <v>689</v>
      </c>
      <c r="CW491" t="n">
        <v>50</v>
      </c>
      <c r="CX491" t="n">
        <v>366</v>
      </c>
      <c r="CY491" t="n">
        <v>550.5</v>
      </c>
      <c r="CZ491" t="n">
        <v>350.5</v>
      </c>
      <c r="DA491" t="n">
        <v>11</v>
      </c>
      <c r="DB491" t="n">
        <v>43.78595875344102</v>
      </c>
      <c r="DC491" t="n">
        <v>17.04171055423127</v>
      </c>
      <c r="DD491" t="n">
        <v>11.9</v>
      </c>
      <c r="DE491" t="inlineStr">
        <is>
          <t>Times (raw ratio)</t>
        </is>
      </c>
      <c r="DF491" t="n">
        <v>5</v>
      </c>
      <c r="DG491" t="inlineStr">
        <is>
          <t>Times (raw %)</t>
        </is>
      </c>
      <c r="DH491" t="n">
        <v>52.2</v>
      </c>
      <c r="DI491" t="n">
        <v>10.49539476475758</v>
      </c>
    </row>
    <row r="492">
      <c r="A492" t="inlineStr">
        <is>
          <t>kent state university</t>
        </is>
      </c>
      <c r="B492" t="inlineStr">
        <is>
          <t>1001-1200</t>
        </is>
      </c>
      <c r="C492" t="inlineStr">
        <is>
          <t>1001-1200</t>
        </is>
      </c>
      <c r="D492" t="inlineStr">
        <is>
          <t>United States</t>
        </is>
      </c>
      <c r="E492" t="inlineStr">
        <is>
          <t>Americas</t>
        </is>
      </c>
      <c r="F492" t="inlineStr">
        <is>
          <t>L</t>
        </is>
      </c>
      <c r="G492" t="inlineStr">
        <is>
          <t>FO</t>
        </is>
      </c>
      <c r="H492" t="inlineStr">
        <is>
          <t>VH</t>
        </is>
      </c>
      <c r="I492" t="inlineStr">
        <is>
          <t>A</t>
        </is>
      </c>
      <c r="J492" t="n">
        <v>5.5</v>
      </c>
      <c r="K492" t="inlineStr">
        <is>
          <t>601+</t>
        </is>
      </c>
      <c r="L492" t="n">
        <v>2.9</v>
      </c>
      <c r="M492" t="inlineStr">
        <is>
          <t>601+</t>
        </is>
      </c>
      <c r="N492" t="n">
        <v>6.2</v>
      </c>
      <c r="O492" t="inlineStr">
        <is>
          <t>701+</t>
        </is>
      </c>
      <c r="P492" t="n">
        <v>12.7</v>
      </c>
      <c r="Q492" t="inlineStr">
        <is>
          <t>674</t>
        </is>
      </c>
      <c r="R492" t="n">
        <v>19.2</v>
      </c>
      <c r="S492" t="inlineStr">
        <is>
          <t>611</t>
        </is>
      </c>
      <c r="T492" t="n">
        <v>6.6</v>
      </c>
      <c r="U492" t="inlineStr">
        <is>
          <t>701+</t>
        </is>
      </c>
      <c r="V492" t="n">
        <v>57.1</v>
      </c>
      <c r="W492" t="inlineStr">
        <is>
          <t>660</t>
        </is>
      </c>
      <c r="X492" t="n">
        <v>7.6</v>
      </c>
      <c r="Y492" t="inlineStr">
        <is>
          <t>701+</t>
        </is>
      </c>
      <c r="Z492" t="n">
        <v>2.8</v>
      </c>
      <c r="AA492" t="inlineStr">
        <is>
          <t>701+</t>
        </is>
      </c>
      <c r="AB492" t="inlineStr"/>
      <c r="AC492" t="inlineStr">
        <is>
          <t>1001-1200</t>
        </is>
      </c>
      <c r="AD492" t="inlineStr">
        <is>
          <t>1001-1200</t>
        </is>
      </c>
      <c r="AE492" t="inlineStr">
        <is>
          <t>US</t>
        </is>
      </c>
      <c r="AF492" t="inlineStr">
        <is>
          <t>United States</t>
        </is>
      </c>
      <c r="AG492" t="inlineStr">
        <is>
          <t>L</t>
        </is>
      </c>
      <c r="AH492" t="inlineStr">
        <is>
          <t>CO</t>
        </is>
      </c>
      <c r="AI492" t="inlineStr">
        <is>
          <t>VH</t>
        </is>
      </c>
      <c r="AJ492" t="n">
        <v>5</v>
      </c>
      <c r="AK492" t="inlineStr">
        <is>
          <t>A</t>
        </is>
      </c>
      <c r="AL492" t="n">
        <v>5.9</v>
      </c>
      <c r="AM492" t="inlineStr">
        <is>
          <t>601+</t>
        </is>
      </c>
      <c r="AN492" t="n">
        <v>4.1</v>
      </c>
      <c r="AO492" t="inlineStr">
        <is>
          <t>601+</t>
        </is>
      </c>
      <c r="AP492" t="n">
        <v>6.6</v>
      </c>
      <c r="AQ492" t="inlineStr">
        <is>
          <t>701+</t>
        </is>
      </c>
      <c r="AR492" t="n">
        <v>15.1</v>
      </c>
      <c r="AS492" t="inlineStr">
        <is>
          <t>633</t>
        </is>
      </c>
      <c r="AT492" t="n">
        <v>27.2</v>
      </c>
      <c r="AU492" t="inlineStr">
        <is>
          <t>506</t>
        </is>
      </c>
      <c r="AV492" t="n">
        <v>4.8</v>
      </c>
      <c r="AW492" t="inlineStr">
        <is>
          <t>701+</t>
        </is>
      </c>
      <c r="AX492" t="n">
        <v>7.5</v>
      </c>
      <c r="AY492" t="inlineStr">
        <is>
          <t>701+</t>
        </is>
      </c>
      <c r="AZ492" t="n">
        <v>10.4</v>
      </c>
      <c r="BA492" t="inlineStr">
        <is>
          <t>701+</t>
        </is>
      </c>
      <c r="BB492" t="n">
        <v>4.4</v>
      </c>
      <c r="BC492" t="inlineStr">
        <is>
          <t>701+</t>
        </is>
      </c>
      <c r="BD492" t="inlineStr">
        <is>
          <t>-</t>
        </is>
      </c>
      <c r="BE492" t="inlineStr">
        <is>
          <t>501-600</t>
        </is>
      </c>
      <c r="BF492" t="inlineStr">
        <is>
          <t>United States of America</t>
        </is>
      </c>
      <c r="BG492" t="n">
        <v>18.4</v>
      </c>
      <c r="BH492" t="inlineStr">
        <is>
          <t>32.4</t>
        </is>
      </c>
      <c r="BI492" t="n">
        <v>14.2</v>
      </c>
      <c r="BJ492" t="n">
        <v>53.8</v>
      </c>
      <c r="BK492" t="inlineStr">
        <is>
          <t>28.5</t>
        </is>
      </c>
      <c r="BL492" t="inlineStr">
        <is>
          <t>-</t>
        </is>
      </c>
      <c r="BM492" t="inlineStr">
        <is>
          <t>23,122</t>
        </is>
      </c>
      <c r="BN492" t="n">
        <v>19</v>
      </c>
      <c r="BO492" t="inlineStr">
        <is>
          <t>8%</t>
        </is>
      </c>
      <c r="BP492" t="inlineStr">
        <is>
          <t>58 : 42</t>
        </is>
      </c>
      <c r="BQ492" t="n">
        <v>2016</v>
      </c>
      <c r="BR492" t="inlineStr">
        <is>
          <t>401-500</t>
        </is>
      </c>
      <c r="BS492" t="inlineStr">
        <is>
          <t>126-146</t>
        </is>
      </c>
      <c r="BT492" t="inlineStr"/>
      <c r="BU492" t="n">
        <v>0</v>
      </c>
      <c r="BV492" t="n">
        <v>0</v>
      </c>
      <c r="BW492" t="n">
        <v>5.1</v>
      </c>
      <c r="BX492" t="n">
        <v>13</v>
      </c>
      <c r="BY492" t="n">
        <v>22.4</v>
      </c>
      <c r="BZ492" t="n">
        <v>14</v>
      </c>
      <c r="CA492" t="n">
        <v>2014</v>
      </c>
      <c r="CB492" t="inlineStr">
        <is>
          <t>QS+Times+Shanghai</t>
        </is>
      </c>
      <c r="CC492" t="n">
        <v>1100.5</v>
      </c>
      <c r="CD492" t="n">
        <v>1100.5</v>
      </c>
      <c r="CE492" t="n">
        <v>601</v>
      </c>
      <c r="CF492" t="n">
        <v>601</v>
      </c>
      <c r="CG492" t="n">
        <v>701</v>
      </c>
      <c r="CH492" t="n">
        <v>674</v>
      </c>
      <c r="CI492" t="n">
        <v>611</v>
      </c>
      <c r="CJ492" t="n">
        <v>701</v>
      </c>
      <c r="CK492" t="n">
        <v>660</v>
      </c>
      <c r="CL492" t="n">
        <v>701</v>
      </c>
      <c r="CM492" t="n">
        <v>701</v>
      </c>
      <c r="CN492" t="n">
        <v>1100.5</v>
      </c>
      <c r="CO492" t="n">
        <v>1100.5</v>
      </c>
      <c r="CP492" t="n">
        <v>601</v>
      </c>
      <c r="CQ492" t="n">
        <v>601</v>
      </c>
      <c r="CR492" t="n">
        <v>701</v>
      </c>
      <c r="CS492" t="n">
        <v>633</v>
      </c>
      <c r="CT492" t="n">
        <v>506</v>
      </c>
      <c r="CU492" t="n">
        <v>701</v>
      </c>
      <c r="CV492" t="n">
        <v>701</v>
      </c>
      <c r="CW492" t="n">
        <v>701</v>
      </c>
      <c r="CX492" t="n">
        <v>701</v>
      </c>
      <c r="CY492" t="n">
        <v>550.5</v>
      </c>
      <c r="CZ492" t="n">
        <v>450.5</v>
      </c>
      <c r="DA492" t="n">
        <v>136</v>
      </c>
      <c r="DB492" t="n">
        <v>14.74180267168888</v>
      </c>
      <c r="DC492" t="n">
        <v>19.8173111685745</v>
      </c>
      <c r="DD492" t="n">
        <v>19</v>
      </c>
      <c r="DE492" t="inlineStr">
        <is>
          <t>Times (raw ratio)</t>
        </is>
      </c>
      <c r="DF492" t="n">
        <v>8</v>
      </c>
      <c r="DG492" t="inlineStr">
        <is>
          <t>Times (raw %)</t>
        </is>
      </c>
      <c r="DH492" t="n">
        <v>5.7</v>
      </c>
      <c r="DI492" t="n">
        <v>6.629537889222277</v>
      </c>
    </row>
    <row r="493">
      <c r="A493" t="inlineStr">
        <is>
          <t>kenyatta university</t>
        </is>
      </c>
      <c r="B493" t="inlineStr">
        <is>
          <t>1201-1400</t>
        </is>
      </c>
      <c r="C493" t="inlineStr">
        <is>
          <t>1201-1400</t>
        </is>
      </c>
      <c r="D493" t="inlineStr">
        <is>
          <t>Kenya</t>
        </is>
      </c>
      <c r="E493" t="inlineStr">
        <is>
          <t>Africa</t>
        </is>
      </c>
      <c r="F493" t="inlineStr">
        <is>
          <t>XL</t>
        </is>
      </c>
      <c r="G493" t="inlineStr">
        <is>
          <t>FO</t>
        </is>
      </c>
      <c r="H493" t="inlineStr">
        <is>
          <t>HI</t>
        </is>
      </c>
      <c r="I493" t="inlineStr">
        <is>
          <t>Not Reported</t>
        </is>
      </c>
      <c r="J493" t="n">
        <v>7</v>
      </c>
      <c r="K493" t="inlineStr">
        <is>
          <t>601+</t>
        </is>
      </c>
      <c r="L493" t="n">
        <v>7.4</v>
      </c>
      <c r="M493" t="inlineStr">
        <is>
          <t>601+</t>
        </is>
      </c>
      <c r="N493" t="n">
        <v>1.5</v>
      </c>
      <c r="O493" t="inlineStr">
        <is>
          <t>701+</t>
        </is>
      </c>
      <c r="P493" t="n">
        <v>1.3</v>
      </c>
      <c r="Q493" t="inlineStr">
        <is>
          <t>701+</t>
        </is>
      </c>
      <c r="R493" t="inlineStr"/>
      <c r="S493" t="inlineStr"/>
      <c r="T493" t="inlineStr"/>
      <c r="U493" t="inlineStr"/>
      <c r="V493" t="n">
        <v>13.1</v>
      </c>
      <c r="W493" t="inlineStr">
        <is>
          <t>701+</t>
        </is>
      </c>
      <c r="X493" t="n">
        <v>28.4</v>
      </c>
      <c r="Y493" t="inlineStr">
        <is>
          <t>433</t>
        </is>
      </c>
      <c r="Z493" t="n">
        <v>1</v>
      </c>
      <c r="AA493" t="inlineStr">
        <is>
          <t>701+</t>
        </is>
      </c>
      <c r="AB493" t="inlineStr"/>
      <c r="AC493" t="inlineStr">
        <is>
          <t>1201-1400</t>
        </is>
      </c>
      <c r="AD493" t="inlineStr"/>
      <c r="AE493" t="inlineStr">
        <is>
          <t>KE</t>
        </is>
      </c>
      <c r="AF493" t="inlineStr">
        <is>
          <t>Kenya</t>
        </is>
      </c>
      <c r="AG493" t="inlineStr">
        <is>
          <t>XL</t>
        </is>
      </c>
      <c r="AH493" t="inlineStr">
        <is>
          <t>CO</t>
        </is>
      </c>
      <c r="AI493" t="inlineStr">
        <is>
          <t>MD</t>
        </is>
      </c>
      <c r="AJ493" t="inlineStr"/>
      <c r="AK493" t="inlineStr">
        <is>
          <t>Not Reported</t>
        </is>
      </c>
      <c r="AL493" t="n">
        <v>7.1</v>
      </c>
      <c r="AM493" t="inlineStr">
        <is>
          <t>601+</t>
        </is>
      </c>
      <c r="AN493" t="n">
        <v>8</v>
      </c>
      <c r="AO493" t="inlineStr">
        <is>
          <t>601+</t>
        </is>
      </c>
      <c r="AP493" t="n">
        <v>1.4</v>
      </c>
      <c r="AQ493" t="inlineStr">
        <is>
          <t>701+</t>
        </is>
      </c>
      <c r="AR493" t="n">
        <v>1.3</v>
      </c>
      <c r="AS493" t="inlineStr">
        <is>
          <t>701+</t>
        </is>
      </c>
      <c r="AT493" t="inlineStr"/>
      <c r="AU493" t="inlineStr"/>
      <c r="AV493" t="inlineStr"/>
      <c r="AW493" t="inlineStr"/>
      <c r="AX493" t="n">
        <v>1</v>
      </c>
      <c r="AY493" t="inlineStr">
        <is>
          <t>701+</t>
        </is>
      </c>
      <c r="AZ493" t="n">
        <v>15.1</v>
      </c>
      <c r="BA493" t="inlineStr">
        <is>
          <t>555</t>
        </is>
      </c>
      <c r="BB493" t="inlineStr"/>
      <c r="BC493" t="inlineStr"/>
      <c r="BD493" t="inlineStr">
        <is>
          <t>-</t>
        </is>
      </c>
      <c r="BE493" t="inlineStr"/>
      <c r="BF493" t="inlineStr">
        <is>
          <t>Not Reported</t>
        </is>
      </c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>
        <is>
          <t>QS</t>
        </is>
      </c>
      <c r="CC493" t="n">
        <v>1300.5</v>
      </c>
      <c r="CD493" t="n">
        <v>1300.5</v>
      </c>
      <c r="CE493" t="n">
        <v>601</v>
      </c>
      <c r="CF493" t="n">
        <v>601</v>
      </c>
      <c r="CG493" t="n">
        <v>701</v>
      </c>
      <c r="CH493" t="n">
        <v>701</v>
      </c>
      <c r="CI493" t="inlineStr"/>
      <c r="CJ493" t="inlineStr"/>
      <c r="CK493" t="n">
        <v>701</v>
      </c>
      <c r="CL493" t="n">
        <v>433</v>
      </c>
      <c r="CM493" t="n">
        <v>701</v>
      </c>
      <c r="CN493" t="n">
        <v>1300.5</v>
      </c>
      <c r="CO493" t="inlineStr"/>
      <c r="CP493" t="n">
        <v>601</v>
      </c>
      <c r="CQ493" t="n">
        <v>601</v>
      </c>
      <c r="CR493" t="n">
        <v>701</v>
      </c>
      <c r="CS493" t="n">
        <v>701</v>
      </c>
      <c r="CT493" t="inlineStr"/>
      <c r="CU493" t="inlineStr"/>
      <c r="CV493" t="n">
        <v>701</v>
      </c>
      <c r="CW493" t="n">
        <v>555</v>
      </c>
      <c r="CX493" t="inlineStr"/>
      <c r="CY493" t="inlineStr"/>
      <c r="CZ493" t="inlineStr"/>
      <c r="DA493" t="inlineStr"/>
      <c r="DB493" t="n">
        <v>7.178571428571416</v>
      </c>
      <c r="DC493" t="n">
        <v>1.3</v>
      </c>
      <c r="DD493" t="inlineStr"/>
      <c r="DE493" t="inlineStr">
        <is>
          <t>QS (score, not ratio)</t>
        </is>
      </c>
      <c r="DF493" t="inlineStr"/>
      <c r="DG493" t="inlineStr">
        <is>
          <t>Missing</t>
        </is>
      </c>
      <c r="DH493" t="n">
        <v>7.05</v>
      </c>
      <c r="DI493" t="inlineStr"/>
    </row>
    <row r="494">
      <c r="A494" t="inlineStr">
        <is>
          <t>khalifa university of science and technology</t>
        </is>
      </c>
      <c r="B494" t="inlineStr">
        <is>
          <t>202</t>
        </is>
      </c>
      <c r="C494" t="inlineStr">
        <is>
          <t>230</t>
        </is>
      </c>
      <c r="D494" t="inlineStr">
        <is>
          <t>United Arab Emirates</t>
        </is>
      </c>
      <c r="E494" t="inlineStr">
        <is>
          <t>Asia</t>
        </is>
      </c>
      <c r="F494" t="inlineStr">
        <is>
          <t>S</t>
        </is>
      </c>
      <c r="G494" t="inlineStr">
        <is>
          <t>SP</t>
        </is>
      </c>
      <c r="H494" t="inlineStr">
        <is>
          <t>VH</t>
        </is>
      </c>
      <c r="I494" t="inlineStr">
        <is>
          <t>A</t>
        </is>
      </c>
      <c r="J494" t="n">
        <v>22.7</v>
      </c>
      <c r="K494" t="inlineStr">
        <is>
          <t>393</t>
        </is>
      </c>
      <c r="L494" t="n">
        <v>21</v>
      </c>
      <c r="M494" t="inlineStr">
        <is>
          <t>437</t>
        </is>
      </c>
      <c r="N494" t="n">
        <v>80</v>
      </c>
      <c r="O494" t="inlineStr">
        <is>
          <t>137</t>
        </is>
      </c>
      <c r="P494" t="n">
        <v>60.7</v>
      </c>
      <c r="Q494" t="inlineStr">
        <is>
          <t>199</t>
        </is>
      </c>
      <c r="R494" t="n">
        <v>100</v>
      </c>
      <c r="S494" t="inlineStr">
        <is>
          <t>12</t>
        </is>
      </c>
      <c r="T494" t="n">
        <v>78.90000000000001</v>
      </c>
      <c r="U494" t="inlineStr">
        <is>
          <t>174</t>
        </is>
      </c>
      <c r="V494" t="n">
        <v>78.8</v>
      </c>
      <c r="W494" t="inlineStr">
        <is>
          <t>341</t>
        </is>
      </c>
      <c r="X494" t="n">
        <v>9.300000000000001</v>
      </c>
      <c r="Y494" t="inlineStr">
        <is>
          <t>701+</t>
        </is>
      </c>
      <c r="Z494" t="n">
        <v>61.6</v>
      </c>
      <c r="AA494" t="inlineStr">
        <is>
          <t>263=</t>
        </is>
      </c>
      <c r="AB494" t="n">
        <v>46.1</v>
      </c>
      <c r="AC494">
        <f>230</f>
        <v/>
      </c>
      <c r="AD494" t="inlineStr">
        <is>
          <t>181=</t>
        </is>
      </c>
      <c r="AE494" t="inlineStr">
        <is>
          <t>AE</t>
        </is>
      </c>
      <c r="AF494" t="inlineStr">
        <is>
          <t>United Arab Emirates</t>
        </is>
      </c>
      <c r="AG494" t="inlineStr">
        <is>
          <t>S</t>
        </is>
      </c>
      <c r="AH494" t="inlineStr">
        <is>
          <t>SP</t>
        </is>
      </c>
      <c r="AI494" t="inlineStr"/>
      <c r="AJ494" t="n">
        <v>2</v>
      </c>
      <c r="AK494" t="inlineStr">
        <is>
          <t>A</t>
        </is>
      </c>
      <c r="AL494" t="n">
        <v>19.7</v>
      </c>
      <c r="AM494" t="inlineStr">
        <is>
          <t>448</t>
        </is>
      </c>
      <c r="AN494" t="n">
        <v>20.4</v>
      </c>
      <c r="AO494" t="inlineStr">
        <is>
          <t>451</t>
        </is>
      </c>
      <c r="AP494" t="n">
        <v>87.2</v>
      </c>
      <c r="AQ494" t="inlineStr">
        <is>
          <t>98</t>
        </is>
      </c>
      <c r="AR494" t="n">
        <v>48.3</v>
      </c>
      <c r="AS494" t="inlineStr">
        <is>
          <t>281</t>
        </is>
      </c>
      <c r="AT494" t="n">
        <v>100</v>
      </c>
      <c r="AU494" t="inlineStr">
        <is>
          <t>10</t>
        </is>
      </c>
      <c r="AV494" t="n">
        <v>75.3</v>
      </c>
      <c r="AW494" t="inlineStr">
        <is>
          <t>184</t>
        </is>
      </c>
      <c r="AX494" t="n">
        <v>29.6</v>
      </c>
      <c r="AY494" t="inlineStr">
        <is>
          <t>459</t>
        </is>
      </c>
      <c r="AZ494" t="n">
        <v>9</v>
      </c>
      <c r="BA494" t="inlineStr">
        <is>
          <t>701+</t>
        </is>
      </c>
      <c r="BB494" t="n">
        <v>66.5</v>
      </c>
      <c r="BC494" t="inlineStr">
        <is>
          <t>220=</t>
        </is>
      </c>
      <c r="BD494" t="inlineStr">
        <is>
          <t>41.6</t>
        </is>
      </c>
      <c r="BE494" t="inlineStr"/>
      <c r="BF494" t="inlineStr">
        <is>
          <t>Not Reported</t>
        </is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>
        <is>
          <t>QS</t>
        </is>
      </c>
      <c r="CC494" t="n">
        <v>202</v>
      </c>
      <c r="CD494" t="n">
        <v>230</v>
      </c>
      <c r="CE494" t="n">
        <v>393</v>
      </c>
      <c r="CF494" t="n">
        <v>437</v>
      </c>
      <c r="CG494" t="n">
        <v>137</v>
      </c>
      <c r="CH494" t="n">
        <v>199</v>
      </c>
      <c r="CI494" t="n">
        <v>12</v>
      </c>
      <c r="CJ494" t="n">
        <v>174</v>
      </c>
      <c r="CK494" t="n">
        <v>341</v>
      </c>
      <c r="CL494" t="n">
        <v>701</v>
      </c>
      <c r="CM494" t="n">
        <v>263</v>
      </c>
      <c r="CN494" t="n">
        <v>230</v>
      </c>
      <c r="CO494" t="n">
        <v>181</v>
      </c>
      <c r="CP494" t="n">
        <v>448</v>
      </c>
      <c r="CQ494" t="n">
        <v>451</v>
      </c>
      <c r="CR494" t="n">
        <v>98</v>
      </c>
      <c r="CS494" t="n">
        <v>281</v>
      </c>
      <c r="CT494" t="n">
        <v>10</v>
      </c>
      <c r="CU494" t="n">
        <v>184</v>
      </c>
      <c r="CV494" t="n">
        <v>459</v>
      </c>
      <c r="CW494" t="n">
        <v>701</v>
      </c>
      <c r="CX494" t="n">
        <v>220</v>
      </c>
      <c r="CY494" t="inlineStr"/>
      <c r="CZ494" t="inlineStr"/>
      <c r="DA494" t="inlineStr"/>
      <c r="DB494" t="n">
        <v>85.64285714285714</v>
      </c>
      <c r="DC494" t="n">
        <v>60.7</v>
      </c>
      <c r="DD494" t="inlineStr"/>
      <c r="DE494" t="inlineStr">
        <is>
          <t>QS (score, not ratio)</t>
        </is>
      </c>
      <c r="DF494" t="inlineStr"/>
      <c r="DG494" t="inlineStr">
        <is>
          <t>QS (score, not %)</t>
        </is>
      </c>
      <c r="DH494" t="n">
        <v>21.2</v>
      </c>
      <c r="DI494" t="inlineStr"/>
    </row>
    <row r="495">
      <c r="A495" t="inlineStr">
        <is>
          <t>kharkiv national university of radio electronics</t>
        </is>
      </c>
      <c r="B495" t="inlineStr">
        <is>
          <t>1201-1400</t>
        </is>
      </c>
      <c r="C495" t="inlineStr">
        <is>
          <t>1201-1400</t>
        </is>
      </c>
      <c r="D495" t="inlineStr">
        <is>
          <t>Ukraine</t>
        </is>
      </c>
      <c r="E495" t="inlineStr">
        <is>
          <t>Europe</t>
        </is>
      </c>
      <c r="F495" t="inlineStr">
        <is>
          <t>M</t>
        </is>
      </c>
      <c r="G495" t="inlineStr">
        <is>
          <t>FO</t>
        </is>
      </c>
      <c r="H495" t="inlineStr">
        <is>
          <t>VH</t>
        </is>
      </c>
      <c r="I495" t="inlineStr">
        <is>
          <t>A</t>
        </is>
      </c>
      <c r="J495" t="n">
        <v>3.9</v>
      </c>
      <c r="K495" t="inlineStr">
        <is>
          <t>601+</t>
        </is>
      </c>
      <c r="L495" t="n">
        <v>12.3</v>
      </c>
      <c r="M495" t="inlineStr">
        <is>
          <t>601+</t>
        </is>
      </c>
      <c r="N495" t="n">
        <v>21.6</v>
      </c>
      <c r="O495" t="inlineStr">
        <is>
          <t>643</t>
        </is>
      </c>
      <c r="P495" t="n">
        <v>1.5</v>
      </c>
      <c r="Q495" t="inlineStr">
        <is>
          <t>701+</t>
        </is>
      </c>
      <c r="R495" t="n">
        <v>1.4</v>
      </c>
      <c r="S495" t="inlineStr">
        <is>
          <t>701+</t>
        </is>
      </c>
      <c r="T495" t="n">
        <v>5.1</v>
      </c>
      <c r="U495" t="inlineStr">
        <is>
          <t>701+</t>
        </is>
      </c>
      <c r="V495" t="n">
        <v>11.9</v>
      </c>
      <c r="W495" t="inlineStr">
        <is>
          <t>701+</t>
        </is>
      </c>
      <c r="X495" t="n">
        <v>4.1</v>
      </c>
      <c r="Y495" t="inlineStr">
        <is>
          <t>701+</t>
        </is>
      </c>
      <c r="Z495" t="n">
        <v>1.4</v>
      </c>
      <c r="AA495" t="inlineStr">
        <is>
          <t>701+</t>
        </is>
      </c>
      <c r="AB495" t="inlineStr"/>
      <c r="AC495" t="inlineStr">
        <is>
          <t>1201-1400</t>
        </is>
      </c>
      <c r="AD495" t="inlineStr">
        <is>
          <t>1001-1200</t>
        </is>
      </c>
      <c r="AE495" t="inlineStr">
        <is>
          <t>UA</t>
        </is>
      </c>
      <c r="AF495" t="inlineStr">
        <is>
          <t>Ukraine</t>
        </is>
      </c>
      <c r="AG495" t="inlineStr">
        <is>
          <t>M</t>
        </is>
      </c>
      <c r="AH495" t="inlineStr">
        <is>
          <t>FO</t>
        </is>
      </c>
      <c r="AI495" t="inlineStr">
        <is>
          <t>VH</t>
        </is>
      </c>
      <c r="AJ495" t="n">
        <v>4</v>
      </c>
      <c r="AK495" t="inlineStr">
        <is>
          <t>A</t>
        </is>
      </c>
      <c r="AL495" t="n">
        <v>3.7</v>
      </c>
      <c r="AM495" t="inlineStr">
        <is>
          <t>601+</t>
        </is>
      </c>
      <c r="AN495" t="n">
        <v>13.1</v>
      </c>
      <c r="AO495" t="inlineStr">
        <is>
          <t>601+</t>
        </is>
      </c>
      <c r="AP495" t="n">
        <v>26</v>
      </c>
      <c r="AQ495" t="inlineStr">
        <is>
          <t>569</t>
        </is>
      </c>
      <c r="AR495" t="n">
        <v>1.5</v>
      </c>
      <c r="AS495" t="inlineStr">
        <is>
          <t>701+</t>
        </is>
      </c>
      <c r="AT495" t="n">
        <v>1.4</v>
      </c>
      <c r="AU495" t="inlineStr">
        <is>
          <t>701+</t>
        </is>
      </c>
      <c r="AV495" t="n">
        <v>10.9</v>
      </c>
      <c r="AW495" t="inlineStr">
        <is>
          <t>696</t>
        </is>
      </c>
      <c r="AX495" t="n">
        <v>1</v>
      </c>
      <c r="AY495" t="inlineStr">
        <is>
          <t>701+</t>
        </is>
      </c>
      <c r="AZ495" t="n">
        <v>10.5</v>
      </c>
      <c r="BA495" t="inlineStr">
        <is>
          <t>701+</t>
        </is>
      </c>
      <c r="BB495" t="n">
        <v>2.1</v>
      </c>
      <c r="BC495" t="inlineStr">
        <is>
          <t>701+</t>
        </is>
      </c>
      <c r="BD495" t="inlineStr">
        <is>
          <t>-</t>
        </is>
      </c>
      <c r="BE495" t="inlineStr"/>
      <c r="BF495" t="inlineStr">
        <is>
          <t>Not Reported</t>
        </is>
      </c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>
        <is>
          <t>QS</t>
        </is>
      </c>
      <c r="CC495" t="n">
        <v>1300.5</v>
      </c>
      <c r="CD495" t="n">
        <v>1300.5</v>
      </c>
      <c r="CE495" t="n">
        <v>601</v>
      </c>
      <c r="CF495" t="n">
        <v>601</v>
      </c>
      <c r="CG495" t="n">
        <v>643</v>
      </c>
      <c r="CH495" t="n">
        <v>701</v>
      </c>
      <c r="CI495" t="n">
        <v>701</v>
      </c>
      <c r="CJ495" t="n">
        <v>701</v>
      </c>
      <c r="CK495" t="n">
        <v>701</v>
      </c>
      <c r="CL495" t="n">
        <v>701</v>
      </c>
      <c r="CM495" t="n">
        <v>701</v>
      </c>
      <c r="CN495" t="n">
        <v>1300.5</v>
      </c>
      <c r="CO495" t="n">
        <v>1100.5</v>
      </c>
      <c r="CP495" t="n">
        <v>601</v>
      </c>
      <c r="CQ495" t="n">
        <v>601</v>
      </c>
      <c r="CR495" t="n">
        <v>569</v>
      </c>
      <c r="CS495" t="n">
        <v>701</v>
      </c>
      <c r="CT495" t="n">
        <v>701</v>
      </c>
      <c r="CU495" t="n">
        <v>696</v>
      </c>
      <c r="CV495" t="n">
        <v>701</v>
      </c>
      <c r="CW495" t="n">
        <v>701</v>
      </c>
      <c r="CX495" t="n">
        <v>701</v>
      </c>
      <c r="CY495" t="inlineStr"/>
      <c r="CZ495" t="inlineStr"/>
      <c r="DA495" t="inlineStr"/>
      <c r="DB495" t="n">
        <v>7.178571428571416</v>
      </c>
      <c r="DC495" t="n">
        <v>1.5</v>
      </c>
      <c r="DD495" t="inlineStr"/>
      <c r="DE495" t="inlineStr">
        <is>
          <t>QS (score, not ratio)</t>
        </is>
      </c>
      <c r="DF495" t="inlineStr"/>
      <c r="DG495" t="inlineStr">
        <is>
          <t>QS (score, not %)</t>
        </is>
      </c>
      <c r="DH495" t="n">
        <v>3.8</v>
      </c>
      <c r="DI495" t="inlineStr"/>
    </row>
    <row r="496">
      <c r="A496" t="inlineStr">
        <is>
          <t>khoja akhmet yassawi international kazakh-turkish university</t>
        </is>
      </c>
      <c r="B496" t="inlineStr">
        <is>
          <t>801-850</t>
        </is>
      </c>
      <c r="C496" t="inlineStr">
        <is>
          <t>781-790</t>
        </is>
      </c>
      <c r="D496" t="inlineStr">
        <is>
          <t>Kazakhstan</t>
        </is>
      </c>
      <c r="E496" t="inlineStr">
        <is>
          <t>Asia</t>
        </is>
      </c>
      <c r="F496" t="inlineStr">
        <is>
          <t>M</t>
        </is>
      </c>
      <c r="G496" t="inlineStr">
        <is>
          <t>FC</t>
        </is>
      </c>
      <c r="H496" t="inlineStr">
        <is>
          <t>MD</t>
        </is>
      </c>
      <c r="I496" t="inlineStr">
        <is>
          <t>A</t>
        </is>
      </c>
      <c r="J496" t="n">
        <v>16.7</v>
      </c>
      <c r="K496" t="inlineStr">
        <is>
          <t>537</t>
        </is>
      </c>
      <c r="L496" t="n">
        <v>27.9</v>
      </c>
      <c r="M496" t="inlineStr">
        <is>
          <t>343</t>
        </is>
      </c>
      <c r="N496" t="n">
        <v>44.6</v>
      </c>
      <c r="O496" t="inlineStr">
        <is>
          <t>347</t>
        </is>
      </c>
      <c r="P496" t="n">
        <v>1.2</v>
      </c>
      <c r="Q496" t="inlineStr">
        <is>
          <t>701+</t>
        </is>
      </c>
      <c r="R496" t="n">
        <v>7.1</v>
      </c>
      <c r="S496" t="inlineStr">
        <is>
          <t>701+</t>
        </is>
      </c>
      <c r="T496" t="n">
        <v>16.3</v>
      </c>
      <c r="U496" t="inlineStr">
        <is>
          <t>599</t>
        </is>
      </c>
      <c r="V496" t="n">
        <v>3.2</v>
      </c>
      <c r="W496" t="inlineStr">
        <is>
          <t>701+</t>
        </is>
      </c>
      <c r="X496" t="n">
        <v>7.7</v>
      </c>
      <c r="Y496" t="inlineStr">
        <is>
          <t>701+</t>
        </is>
      </c>
      <c r="Z496" t="n">
        <v>1.5</v>
      </c>
      <c r="AA496" t="inlineStr">
        <is>
          <t>701+</t>
        </is>
      </c>
      <c r="AB496" t="inlineStr"/>
      <c r="AC496" t="inlineStr">
        <is>
          <t>781-790</t>
        </is>
      </c>
      <c r="AD496" t="inlineStr">
        <is>
          <t>701-750</t>
        </is>
      </c>
      <c r="AE496" t="inlineStr">
        <is>
          <t>KZ</t>
        </is>
      </c>
      <c r="AF496" t="inlineStr">
        <is>
          <t>Kazakhstan</t>
        </is>
      </c>
      <c r="AG496" t="inlineStr">
        <is>
          <t>M</t>
        </is>
      </c>
      <c r="AH496" t="inlineStr">
        <is>
          <t>FC</t>
        </is>
      </c>
      <c r="AI496" t="inlineStr">
        <is>
          <t>MD</t>
        </is>
      </c>
      <c r="AJ496" t="n">
        <v>3</v>
      </c>
      <c r="AK496" t="inlineStr">
        <is>
          <t>A</t>
        </is>
      </c>
      <c r="AL496" t="n">
        <v>14.6</v>
      </c>
      <c r="AM496" t="inlineStr">
        <is>
          <t>593</t>
        </is>
      </c>
      <c r="AN496" t="n">
        <v>20.9</v>
      </c>
      <c r="AO496" t="inlineStr">
        <is>
          <t>443</t>
        </is>
      </c>
      <c r="AP496" t="n">
        <v>53</v>
      </c>
      <c r="AQ496" t="inlineStr">
        <is>
          <t>294</t>
        </is>
      </c>
      <c r="AR496" t="n">
        <v>1.2</v>
      </c>
      <c r="AS496" t="inlineStr">
        <is>
          <t>701+</t>
        </is>
      </c>
      <c r="AT496" t="n">
        <v>8.5</v>
      </c>
      <c r="AU496" t="inlineStr">
        <is>
          <t>701+</t>
        </is>
      </c>
      <c r="AV496" t="n">
        <v>15.5</v>
      </c>
      <c r="AW496" t="inlineStr">
        <is>
          <t>611</t>
        </is>
      </c>
      <c r="AX496" t="n">
        <v>1</v>
      </c>
      <c r="AY496" t="inlineStr">
        <is>
          <t>701+</t>
        </is>
      </c>
      <c r="AZ496" t="n">
        <v>11.6</v>
      </c>
      <c r="BA496" t="inlineStr">
        <is>
          <t>701+</t>
        </is>
      </c>
      <c r="BB496" t="n">
        <v>4.4</v>
      </c>
      <c r="BC496" t="inlineStr">
        <is>
          <t>701+</t>
        </is>
      </c>
      <c r="BD496" t="inlineStr">
        <is>
          <t>-</t>
        </is>
      </c>
      <c r="BE496" t="inlineStr"/>
      <c r="BF496" t="inlineStr">
        <is>
          <t>Not Reported</t>
        </is>
      </c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>
        <is>
          <t>QS</t>
        </is>
      </c>
      <c r="CC496" t="n">
        <v>825.5</v>
      </c>
      <c r="CD496" t="n">
        <v>785.5</v>
      </c>
      <c r="CE496" t="n">
        <v>537</v>
      </c>
      <c r="CF496" t="n">
        <v>343</v>
      </c>
      <c r="CG496" t="n">
        <v>347</v>
      </c>
      <c r="CH496" t="n">
        <v>701</v>
      </c>
      <c r="CI496" t="n">
        <v>701</v>
      </c>
      <c r="CJ496" t="n">
        <v>599</v>
      </c>
      <c r="CK496" t="n">
        <v>701</v>
      </c>
      <c r="CL496" t="n">
        <v>701</v>
      </c>
      <c r="CM496" t="n">
        <v>701</v>
      </c>
      <c r="CN496" t="n">
        <v>785.5</v>
      </c>
      <c r="CO496" t="n">
        <v>725.5</v>
      </c>
      <c r="CP496" t="n">
        <v>593</v>
      </c>
      <c r="CQ496" t="n">
        <v>443</v>
      </c>
      <c r="CR496" t="n">
        <v>294</v>
      </c>
      <c r="CS496" t="n">
        <v>701</v>
      </c>
      <c r="CT496" t="n">
        <v>701</v>
      </c>
      <c r="CU496" t="n">
        <v>611</v>
      </c>
      <c r="CV496" t="n">
        <v>701</v>
      </c>
      <c r="CW496" t="n">
        <v>701</v>
      </c>
      <c r="CX496" t="n">
        <v>701</v>
      </c>
      <c r="CY496" t="inlineStr"/>
      <c r="CZ496" t="inlineStr"/>
      <c r="DA496" t="inlineStr"/>
      <c r="DB496" t="n">
        <v>41.10714285714285</v>
      </c>
      <c r="DC496" t="n">
        <v>1.2</v>
      </c>
      <c r="DD496" t="inlineStr"/>
      <c r="DE496" t="inlineStr">
        <is>
          <t>QS (score, not ratio)</t>
        </is>
      </c>
      <c r="DF496" t="inlineStr"/>
      <c r="DG496" t="inlineStr">
        <is>
          <t>QS (score, not %)</t>
        </is>
      </c>
      <c r="DH496" t="n">
        <v>15.65</v>
      </c>
      <c r="DI496" t="inlineStr"/>
    </row>
    <row r="497">
      <c r="A497" t="inlineStr">
        <is>
          <t>khon kaen university</t>
        </is>
      </c>
      <c r="B497" t="inlineStr">
        <is>
          <t>951-1000</t>
        </is>
      </c>
      <c r="C497" t="inlineStr">
        <is>
          <t>951-1000</t>
        </is>
      </c>
      <c r="D497" t="inlineStr">
        <is>
          <t>Thailand</t>
        </is>
      </c>
      <c r="E497" t="inlineStr">
        <is>
          <t>Asia</t>
        </is>
      </c>
      <c r="F497" t="inlineStr">
        <is>
          <t>XL</t>
        </is>
      </c>
      <c r="G497" t="inlineStr">
        <is>
          <t>FC</t>
        </is>
      </c>
      <c r="H497" t="inlineStr">
        <is>
          <t>HI</t>
        </is>
      </c>
      <c r="I497" t="inlineStr">
        <is>
          <t>A</t>
        </is>
      </c>
      <c r="J497" t="n">
        <v>17.2</v>
      </c>
      <c r="K497" t="inlineStr">
        <is>
          <t>524</t>
        </is>
      </c>
      <c r="L497" t="n">
        <v>10.7</v>
      </c>
      <c r="M497" t="inlineStr">
        <is>
          <t>601+</t>
        </is>
      </c>
      <c r="N497" t="n">
        <v>7.4</v>
      </c>
      <c r="O497" t="inlineStr">
        <is>
          <t>701+</t>
        </is>
      </c>
      <c r="P497" t="n">
        <v>4.4</v>
      </c>
      <c r="Q497" t="inlineStr">
        <is>
          <t>701+</t>
        </is>
      </c>
      <c r="R497" t="n">
        <v>5.3</v>
      </c>
      <c r="S497" t="inlineStr">
        <is>
          <t>701+</t>
        </is>
      </c>
      <c r="T497" t="n">
        <v>2.3</v>
      </c>
      <c r="U497" t="inlineStr">
        <is>
          <t>701+</t>
        </is>
      </c>
      <c r="V497" t="n">
        <v>50.9</v>
      </c>
      <c r="W497" t="inlineStr">
        <is>
          <t>701+</t>
        </is>
      </c>
      <c r="X497" t="n">
        <v>4.4</v>
      </c>
      <c r="Y497" t="inlineStr">
        <is>
          <t>701+</t>
        </is>
      </c>
      <c r="Z497" t="n">
        <v>31.8</v>
      </c>
      <c r="AA497" t="inlineStr">
        <is>
          <t>431</t>
        </is>
      </c>
      <c r="AB497" t="inlineStr"/>
      <c r="AC497" t="inlineStr">
        <is>
          <t>951-1000</t>
        </is>
      </c>
      <c r="AD497" t="inlineStr">
        <is>
          <t>801-1000</t>
        </is>
      </c>
      <c r="AE497" t="inlineStr">
        <is>
          <t>TH</t>
        </is>
      </c>
      <c r="AF497" t="inlineStr">
        <is>
          <t>Thailand</t>
        </is>
      </c>
      <c r="AG497" t="inlineStr">
        <is>
          <t>XL</t>
        </is>
      </c>
      <c r="AH497" t="inlineStr">
        <is>
          <t>FC</t>
        </is>
      </c>
      <c r="AI497" t="inlineStr">
        <is>
          <t>HI</t>
        </is>
      </c>
      <c r="AJ497" t="n">
        <v>4</v>
      </c>
      <c r="AK497" t="inlineStr">
        <is>
          <t>A</t>
        </is>
      </c>
      <c r="AL497" t="n">
        <v>16.4</v>
      </c>
      <c r="AM497" t="inlineStr">
        <is>
          <t>536</t>
        </is>
      </c>
      <c r="AN497" t="n">
        <v>12.1</v>
      </c>
      <c r="AO497" t="inlineStr">
        <is>
          <t>601+</t>
        </is>
      </c>
      <c r="AP497" t="n">
        <v>8.1</v>
      </c>
      <c r="AQ497" t="inlineStr">
        <is>
          <t>701+</t>
        </is>
      </c>
      <c r="AR497" t="n">
        <v>4.1</v>
      </c>
      <c r="AS497" t="inlineStr">
        <is>
          <t>701+</t>
        </is>
      </c>
      <c r="AT497" t="n">
        <v>6.9</v>
      </c>
      <c r="AU497" t="inlineStr">
        <is>
          <t>701+</t>
        </is>
      </c>
      <c r="AV497" t="n">
        <v>2.7</v>
      </c>
      <c r="AW497" t="inlineStr">
        <is>
          <t>701+</t>
        </is>
      </c>
      <c r="AX497" t="n">
        <v>3.3</v>
      </c>
      <c r="AY497" t="inlineStr">
        <is>
          <t>701+</t>
        </is>
      </c>
      <c r="AZ497" t="n">
        <v>9.699999999999999</v>
      </c>
      <c r="BA497" t="inlineStr">
        <is>
          <t>701+</t>
        </is>
      </c>
      <c r="BB497" t="n">
        <v>29.9</v>
      </c>
      <c r="BC497" t="inlineStr">
        <is>
          <t>449=</t>
        </is>
      </c>
      <c r="BD497" t="inlineStr">
        <is>
          <t>-</t>
        </is>
      </c>
      <c r="BE497" t="inlineStr">
        <is>
          <t>601-800</t>
        </is>
      </c>
      <c r="BF497" t="inlineStr">
        <is>
          <t>Thailand</t>
        </is>
      </c>
      <c r="BG497" t="n">
        <v>18.2</v>
      </c>
      <c r="BH497" t="inlineStr">
        <is>
          <t>31.5</t>
        </is>
      </c>
      <c r="BI497" t="n">
        <v>7.4</v>
      </c>
      <c r="BJ497" t="n">
        <v>19.9</v>
      </c>
      <c r="BK497" t="inlineStr">
        <is>
          <t>35.7</t>
        </is>
      </c>
      <c r="BL497" t="inlineStr">
        <is>
          <t>-</t>
        </is>
      </c>
      <c r="BM497" t="inlineStr">
        <is>
          <t>39,669</t>
        </is>
      </c>
      <c r="BN497" t="n">
        <v>16.9</v>
      </c>
      <c r="BO497" t="inlineStr">
        <is>
          <t>1%</t>
        </is>
      </c>
      <c r="BP497" t="inlineStr">
        <is>
          <t>62 : 38</t>
        </is>
      </c>
      <c r="BQ497" t="n">
        <v>2016</v>
      </c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>
        <is>
          <t>QS+Times</t>
        </is>
      </c>
      <c r="CC497" t="n">
        <v>975.5</v>
      </c>
      <c r="CD497" t="n">
        <v>975.5</v>
      </c>
      <c r="CE497" t="n">
        <v>524</v>
      </c>
      <c r="CF497" t="n">
        <v>601</v>
      </c>
      <c r="CG497" t="n">
        <v>701</v>
      </c>
      <c r="CH497" t="n">
        <v>701</v>
      </c>
      <c r="CI497" t="n">
        <v>701</v>
      </c>
      <c r="CJ497" t="n">
        <v>701</v>
      </c>
      <c r="CK497" t="n">
        <v>701</v>
      </c>
      <c r="CL497" t="n">
        <v>701</v>
      </c>
      <c r="CM497" t="n">
        <v>431</v>
      </c>
      <c r="CN497" t="n">
        <v>975.5</v>
      </c>
      <c r="CO497" t="n">
        <v>900.5</v>
      </c>
      <c r="CP497" t="n">
        <v>536</v>
      </c>
      <c r="CQ497" t="n">
        <v>601</v>
      </c>
      <c r="CR497" t="n">
        <v>701</v>
      </c>
      <c r="CS497" t="n">
        <v>701</v>
      </c>
      <c r="CT497" t="n">
        <v>701</v>
      </c>
      <c r="CU497" t="n">
        <v>701</v>
      </c>
      <c r="CV497" t="n">
        <v>701</v>
      </c>
      <c r="CW497" t="n">
        <v>701</v>
      </c>
      <c r="CX497" t="n">
        <v>449</v>
      </c>
      <c r="CY497" t="n">
        <v>700.5</v>
      </c>
      <c r="CZ497" t="inlineStr"/>
      <c r="DA497" t="inlineStr"/>
      <c r="DB497" t="n">
        <v>15.19642857142857</v>
      </c>
      <c r="DC497" t="n">
        <v>9.336582591514407</v>
      </c>
      <c r="DD497" t="n">
        <v>16.9</v>
      </c>
      <c r="DE497" t="inlineStr">
        <is>
          <t>Times (raw ratio)</t>
        </is>
      </c>
      <c r="DF497" t="n">
        <v>1</v>
      </c>
      <c r="DG497" t="inlineStr">
        <is>
          <t>Times (raw %)</t>
        </is>
      </c>
      <c r="DH497" t="n">
        <v>16.8</v>
      </c>
      <c r="DI497" t="n">
        <v>4.682622268470343</v>
      </c>
    </row>
    <row r="498">
      <c r="A498" t="inlineStr">
        <is>
          <t>khulna university</t>
        </is>
      </c>
      <c r="B498" t="inlineStr">
        <is>
          <t>1201-1400</t>
        </is>
      </c>
      <c r="C498" t="inlineStr">
        <is>
          <t>1401+</t>
        </is>
      </c>
      <c r="D498" t="inlineStr">
        <is>
          <t>Bangladesh</t>
        </is>
      </c>
      <c r="E498" t="inlineStr">
        <is>
          <t>Asia</t>
        </is>
      </c>
      <c r="F498" t="inlineStr">
        <is>
          <t>M</t>
        </is>
      </c>
      <c r="G498" t="inlineStr">
        <is>
          <t>SP</t>
        </is>
      </c>
      <c r="H498" t="inlineStr">
        <is>
          <t>HI</t>
        </is>
      </c>
      <c r="I498" t="inlineStr">
        <is>
          <t>Not Reported</t>
        </is>
      </c>
      <c r="J498" t="n">
        <v>6.9</v>
      </c>
      <c r="K498" t="inlineStr">
        <is>
          <t>601+</t>
        </is>
      </c>
      <c r="L498" t="n">
        <v>5</v>
      </c>
      <c r="M498" t="inlineStr">
        <is>
          <t>601+</t>
        </is>
      </c>
      <c r="N498" t="n">
        <v>10.5</v>
      </c>
      <c r="O498" t="inlineStr">
        <is>
          <t>701+</t>
        </is>
      </c>
      <c r="P498" t="n">
        <v>5.3</v>
      </c>
      <c r="Q498" t="inlineStr">
        <is>
          <t>701+</t>
        </is>
      </c>
      <c r="R498" t="inlineStr"/>
      <c r="S498" t="inlineStr"/>
      <c r="T498" t="inlineStr"/>
      <c r="U498" t="inlineStr"/>
      <c r="V498" t="n">
        <v>17.8</v>
      </c>
      <c r="W498" t="inlineStr">
        <is>
          <t>701+</t>
        </is>
      </c>
      <c r="X498" t="n">
        <v>3.8</v>
      </c>
      <c r="Y498" t="inlineStr">
        <is>
          <t>701+</t>
        </is>
      </c>
      <c r="Z498" t="n">
        <v>1</v>
      </c>
      <c r="AA498" t="inlineStr">
        <is>
          <t>701+</t>
        </is>
      </c>
      <c r="AB498" t="inlineStr"/>
      <c r="AC498" t="inlineStr">
        <is>
          <t>1401+</t>
        </is>
      </c>
      <c r="AD498" t="inlineStr"/>
      <c r="AE498" t="inlineStr">
        <is>
          <t>BD</t>
        </is>
      </c>
      <c r="AF498" t="inlineStr">
        <is>
          <t>Bangladesh</t>
        </is>
      </c>
      <c r="AG498" t="inlineStr">
        <is>
          <t>Not Reported</t>
        </is>
      </c>
      <c r="AH498" t="inlineStr">
        <is>
          <t>SP</t>
        </is>
      </c>
      <c r="AI498" t="inlineStr"/>
      <c r="AJ498" t="n">
        <v>3</v>
      </c>
      <c r="AK498" t="inlineStr">
        <is>
          <t>Not Reported</t>
        </is>
      </c>
      <c r="AL498" t="n">
        <v>5.9</v>
      </c>
      <c r="AM498" t="inlineStr">
        <is>
          <t>601+</t>
        </is>
      </c>
      <c r="AN498" t="n">
        <v>5.3</v>
      </c>
      <c r="AO498" t="inlineStr">
        <is>
          <t>601+</t>
        </is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1</v>
      </c>
      <c r="AY498" t="inlineStr">
        <is>
          <t>701+</t>
        </is>
      </c>
      <c r="AZ498" t="inlineStr"/>
      <c r="BA498" t="inlineStr"/>
      <c r="BB498" t="inlineStr"/>
      <c r="BC498" t="inlineStr"/>
      <c r="BD498" t="inlineStr">
        <is>
          <t>-</t>
        </is>
      </c>
      <c r="BE498" t="inlineStr"/>
      <c r="BF498" t="inlineStr">
        <is>
          <t>Not Reported</t>
        </is>
      </c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>
        <is>
          <t>QS</t>
        </is>
      </c>
      <c r="CC498" t="n">
        <v>1300.5</v>
      </c>
      <c r="CD498" t="n">
        <v>1401</v>
      </c>
      <c r="CE498" t="n">
        <v>601</v>
      </c>
      <c r="CF498" t="n">
        <v>601</v>
      </c>
      <c r="CG498" t="n">
        <v>701</v>
      </c>
      <c r="CH498" t="n">
        <v>701</v>
      </c>
      <c r="CI498" t="inlineStr"/>
      <c r="CJ498" t="inlineStr"/>
      <c r="CK498" t="n">
        <v>701</v>
      </c>
      <c r="CL498" t="n">
        <v>701</v>
      </c>
      <c r="CM498" t="n">
        <v>701</v>
      </c>
      <c r="CN498" t="n">
        <v>1401</v>
      </c>
      <c r="CO498" t="inlineStr"/>
      <c r="CP498" t="n">
        <v>601</v>
      </c>
      <c r="CQ498" t="n">
        <v>601</v>
      </c>
      <c r="CR498" t="inlineStr"/>
      <c r="CS498" t="inlineStr"/>
      <c r="CT498" t="inlineStr"/>
      <c r="CU498" t="inlineStr"/>
      <c r="CV498" t="n">
        <v>701</v>
      </c>
      <c r="CW498" t="inlineStr"/>
      <c r="CX498" t="inlineStr"/>
      <c r="CY498" t="inlineStr"/>
      <c r="CZ498" t="inlineStr"/>
      <c r="DA498" t="inlineStr"/>
      <c r="DB498" t="n">
        <v>7.178571428571416</v>
      </c>
      <c r="DC498" t="n">
        <v>5.3</v>
      </c>
      <c r="DD498" t="inlineStr"/>
      <c r="DE498" t="inlineStr">
        <is>
          <t>QS (score, not ratio)</t>
        </is>
      </c>
      <c r="DF498" t="inlineStr"/>
      <c r="DG498" t="inlineStr">
        <is>
          <t>Missing</t>
        </is>
      </c>
      <c r="DH498" t="n">
        <v>6.4</v>
      </c>
      <c r="DI498" t="inlineStr"/>
    </row>
    <row r="499">
      <c r="A499" t="inlineStr">
        <is>
          <t>khulna university of engineering and technology</t>
        </is>
      </c>
      <c r="B499" t="inlineStr">
        <is>
          <t>1201-1400</t>
        </is>
      </c>
      <c r="C499" t="inlineStr">
        <is>
          <t>1201-1400</t>
        </is>
      </c>
      <c r="D499" t="inlineStr">
        <is>
          <t>Bangladesh</t>
        </is>
      </c>
      <c r="E499" t="inlineStr">
        <is>
          <t>Asia</t>
        </is>
      </c>
      <c r="F499" t="inlineStr">
        <is>
          <t>M</t>
        </is>
      </c>
      <c r="G499" t="inlineStr">
        <is>
          <t>SP</t>
        </is>
      </c>
      <c r="H499" t="inlineStr">
        <is>
          <t>HI</t>
        </is>
      </c>
      <c r="I499" t="inlineStr">
        <is>
          <t>A</t>
        </is>
      </c>
      <c r="J499" t="n">
        <v>6.6</v>
      </c>
      <c r="K499" t="inlineStr">
        <is>
          <t>601+</t>
        </is>
      </c>
      <c r="L499" t="n">
        <v>11.8</v>
      </c>
      <c r="M499" t="inlineStr">
        <is>
          <t>601+</t>
        </is>
      </c>
      <c r="N499" t="n">
        <v>8.699999999999999</v>
      </c>
      <c r="O499" t="inlineStr">
        <is>
          <t>701+</t>
        </is>
      </c>
      <c r="P499" t="n">
        <v>5.6</v>
      </c>
      <c r="Q499" t="inlineStr">
        <is>
          <t>701+</t>
        </is>
      </c>
      <c r="R499" t="inlineStr"/>
      <c r="S499" t="inlineStr"/>
      <c r="T499" t="n">
        <v>1</v>
      </c>
      <c r="U499" t="inlineStr">
        <is>
          <t>701+</t>
        </is>
      </c>
      <c r="V499" t="n">
        <v>9.4</v>
      </c>
      <c r="W499" t="inlineStr">
        <is>
          <t>701+</t>
        </is>
      </c>
      <c r="X499" t="n">
        <v>3.7</v>
      </c>
      <c r="Y499" t="inlineStr">
        <is>
          <t>701+</t>
        </is>
      </c>
      <c r="Z499" t="n">
        <v>1</v>
      </c>
      <c r="AA499" t="inlineStr">
        <is>
          <t>701+</t>
        </is>
      </c>
      <c r="AB499" t="inlineStr"/>
      <c r="AC499" t="inlineStr">
        <is>
          <t>1201-1400</t>
        </is>
      </c>
      <c r="AD499" t="inlineStr"/>
      <c r="AE499" t="inlineStr">
        <is>
          <t>BD</t>
        </is>
      </c>
      <c r="AF499" t="inlineStr">
        <is>
          <t>Bangladesh</t>
        </is>
      </c>
      <c r="AG499" t="inlineStr">
        <is>
          <t>M</t>
        </is>
      </c>
      <c r="AH499" t="inlineStr">
        <is>
          <t>FO</t>
        </is>
      </c>
      <c r="AI499" t="inlineStr">
        <is>
          <t>VH</t>
        </is>
      </c>
      <c r="AJ499" t="n">
        <v>3</v>
      </c>
      <c r="AK499" t="inlineStr">
        <is>
          <t>A</t>
        </is>
      </c>
      <c r="AL499" t="n">
        <v>5.9</v>
      </c>
      <c r="AM499" t="inlineStr">
        <is>
          <t>601+</t>
        </is>
      </c>
      <c r="AN499" t="n">
        <v>11.4</v>
      </c>
      <c r="AO499" t="inlineStr">
        <is>
          <t>601+</t>
        </is>
      </c>
      <c r="AP499" t="n">
        <v>11.2</v>
      </c>
      <c r="AQ499" t="inlineStr">
        <is>
          <t>701+</t>
        </is>
      </c>
      <c r="AR499" t="n">
        <v>4.8</v>
      </c>
      <c r="AS499" t="inlineStr">
        <is>
          <t>701+</t>
        </is>
      </c>
      <c r="AT499" t="inlineStr"/>
      <c r="AU499" t="inlineStr"/>
      <c r="AV499" t="inlineStr"/>
      <c r="AW499" t="inlineStr"/>
      <c r="AX499" t="n">
        <v>1</v>
      </c>
      <c r="AY499" t="inlineStr">
        <is>
          <t>701+</t>
        </is>
      </c>
      <c r="AZ499" t="n">
        <v>8.300000000000001</v>
      </c>
      <c r="BA499" t="inlineStr">
        <is>
          <t>701+</t>
        </is>
      </c>
      <c r="BB499" t="n">
        <v>1</v>
      </c>
      <c r="BC499" t="inlineStr">
        <is>
          <t>701+</t>
        </is>
      </c>
      <c r="BD499" t="inlineStr">
        <is>
          <t>-</t>
        </is>
      </c>
      <c r="BE499" t="inlineStr"/>
      <c r="BF499" t="inlineStr">
        <is>
          <t>Not Reported</t>
        </is>
      </c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>
        <is>
          <t>QS</t>
        </is>
      </c>
      <c r="CC499" t="n">
        <v>1300.5</v>
      </c>
      <c r="CD499" t="n">
        <v>1300.5</v>
      </c>
      <c r="CE499" t="n">
        <v>601</v>
      </c>
      <c r="CF499" t="n">
        <v>601</v>
      </c>
      <c r="CG499" t="n">
        <v>701</v>
      </c>
      <c r="CH499" t="n">
        <v>701</v>
      </c>
      <c r="CI499" t="inlineStr"/>
      <c r="CJ499" t="n">
        <v>701</v>
      </c>
      <c r="CK499" t="n">
        <v>701</v>
      </c>
      <c r="CL499" t="n">
        <v>701</v>
      </c>
      <c r="CM499" t="n">
        <v>701</v>
      </c>
      <c r="CN499" t="n">
        <v>1300.5</v>
      </c>
      <c r="CO499" t="inlineStr"/>
      <c r="CP499" t="n">
        <v>601</v>
      </c>
      <c r="CQ499" t="n">
        <v>601</v>
      </c>
      <c r="CR499" t="n">
        <v>701</v>
      </c>
      <c r="CS499" t="n">
        <v>701</v>
      </c>
      <c r="CT499" t="inlineStr"/>
      <c r="CU499" t="inlineStr"/>
      <c r="CV499" t="n">
        <v>701</v>
      </c>
      <c r="CW499" t="n">
        <v>701</v>
      </c>
      <c r="CX499" t="n">
        <v>701</v>
      </c>
      <c r="CY499" t="inlineStr"/>
      <c r="CZ499" t="inlineStr"/>
      <c r="DA499" t="inlineStr"/>
      <c r="DB499" t="n">
        <v>7.178571428571416</v>
      </c>
      <c r="DC499" t="n">
        <v>5.6</v>
      </c>
      <c r="DD499" t="inlineStr"/>
      <c r="DE499" t="inlineStr">
        <is>
          <t>QS (score, not ratio)</t>
        </is>
      </c>
      <c r="DF499" t="inlineStr"/>
      <c r="DG499" t="inlineStr">
        <is>
          <t>QS (score, not %)</t>
        </is>
      </c>
      <c r="DH499" t="n">
        <v>6.25</v>
      </c>
      <c r="DI499" t="inlineStr"/>
    </row>
    <row r="500">
      <c r="A500" t="inlineStr">
        <is>
          <t>kindai university (kinki university)</t>
        </is>
      </c>
      <c r="B500" t="inlineStr">
        <is>
          <t>1201-1400</t>
        </is>
      </c>
      <c r="C500" t="inlineStr">
        <is>
          <t>1201-1400</t>
        </is>
      </c>
      <c r="D500" t="inlineStr">
        <is>
          <t>Japan</t>
        </is>
      </c>
      <c r="E500" t="inlineStr">
        <is>
          <t>Asia</t>
        </is>
      </c>
      <c r="F500" t="inlineStr">
        <is>
          <t>XL</t>
        </is>
      </c>
      <c r="G500" t="inlineStr">
        <is>
          <t>FC</t>
        </is>
      </c>
      <c r="H500" t="inlineStr">
        <is>
          <t>HI</t>
        </is>
      </c>
      <c r="I500" t="inlineStr">
        <is>
          <t>C</t>
        </is>
      </c>
      <c r="J500" t="n">
        <v>5.2</v>
      </c>
      <c r="K500" t="inlineStr">
        <is>
          <t>601+</t>
        </is>
      </c>
      <c r="L500" t="n">
        <v>4.3</v>
      </c>
      <c r="M500" t="inlineStr">
        <is>
          <t>601+</t>
        </is>
      </c>
      <c r="N500" t="n">
        <v>8.4</v>
      </c>
      <c r="O500" t="inlineStr">
        <is>
          <t>701+</t>
        </is>
      </c>
      <c r="P500" t="n">
        <v>4.9</v>
      </c>
      <c r="Q500" t="inlineStr">
        <is>
          <t>701+</t>
        </is>
      </c>
      <c r="R500" t="n">
        <v>15.7</v>
      </c>
      <c r="S500" t="inlineStr">
        <is>
          <t>656</t>
        </is>
      </c>
      <c r="T500" t="n">
        <v>1.9</v>
      </c>
      <c r="U500" t="inlineStr">
        <is>
          <t>701+</t>
        </is>
      </c>
      <c r="V500" t="n">
        <v>32.2</v>
      </c>
      <c r="W500" t="inlineStr">
        <is>
          <t>701+</t>
        </is>
      </c>
      <c r="X500" t="n">
        <v>1.8</v>
      </c>
      <c r="Y500" t="inlineStr">
        <is>
          <t>701+</t>
        </is>
      </c>
      <c r="Z500" t="n">
        <v>2.4</v>
      </c>
      <c r="AA500" t="inlineStr">
        <is>
          <t>701+</t>
        </is>
      </c>
      <c r="AB500" t="inlineStr"/>
      <c r="AC500" t="inlineStr">
        <is>
          <t>1201-1400</t>
        </is>
      </c>
      <c r="AD500" t="inlineStr">
        <is>
          <t>1201-1400</t>
        </is>
      </c>
      <c r="AE500" t="inlineStr">
        <is>
          <t>JP</t>
        </is>
      </c>
      <c r="AF500" t="inlineStr">
        <is>
          <t>Japan</t>
        </is>
      </c>
      <c r="AG500" t="inlineStr">
        <is>
          <t>XL</t>
        </is>
      </c>
      <c r="AH500" t="inlineStr">
        <is>
          <t>FC</t>
        </is>
      </c>
      <c r="AI500" t="inlineStr">
        <is>
          <t>HI</t>
        </is>
      </c>
      <c r="AJ500" t="n">
        <v>4</v>
      </c>
      <c r="AK500" t="inlineStr">
        <is>
          <t>C</t>
        </is>
      </c>
      <c r="AL500" t="n">
        <v>5.3</v>
      </c>
      <c r="AM500" t="inlineStr">
        <is>
          <t>601+</t>
        </is>
      </c>
      <c r="AN500" t="n">
        <v>4.6</v>
      </c>
      <c r="AO500" t="inlineStr">
        <is>
          <t>601+</t>
        </is>
      </c>
      <c r="AP500" t="n">
        <v>10.6</v>
      </c>
      <c r="AQ500" t="inlineStr">
        <is>
          <t>701+</t>
        </is>
      </c>
      <c r="AR500" t="n">
        <v>4.5</v>
      </c>
      <c r="AS500" t="inlineStr">
        <is>
          <t>701+</t>
        </is>
      </c>
      <c r="AT500" t="n">
        <v>16.4</v>
      </c>
      <c r="AU500" t="inlineStr">
        <is>
          <t>646</t>
        </is>
      </c>
      <c r="AV500" t="n">
        <v>2.1</v>
      </c>
      <c r="AW500" t="inlineStr">
        <is>
          <t>701+</t>
        </is>
      </c>
      <c r="AX500" t="n">
        <v>1.2</v>
      </c>
      <c r="AY500" t="inlineStr">
        <is>
          <t>701+</t>
        </is>
      </c>
      <c r="AZ500" t="n">
        <v>7.8</v>
      </c>
      <c r="BA500" t="inlineStr">
        <is>
          <t>701+</t>
        </is>
      </c>
      <c r="BB500" t="n">
        <v>1.1</v>
      </c>
      <c r="BC500" t="inlineStr">
        <is>
          <t>701+</t>
        </is>
      </c>
      <c r="BD500" t="inlineStr">
        <is>
          <t>-</t>
        </is>
      </c>
      <c r="BE500" t="inlineStr"/>
      <c r="BF500" t="inlineStr">
        <is>
          <t>Not Reported</t>
        </is>
      </c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>
        <is>
          <t>QS</t>
        </is>
      </c>
      <c r="CC500" t="n">
        <v>1300.5</v>
      </c>
      <c r="CD500" t="n">
        <v>1300.5</v>
      </c>
      <c r="CE500" t="n">
        <v>601</v>
      </c>
      <c r="CF500" t="n">
        <v>601</v>
      </c>
      <c r="CG500" t="n">
        <v>701</v>
      </c>
      <c r="CH500" t="n">
        <v>701</v>
      </c>
      <c r="CI500" t="n">
        <v>656</v>
      </c>
      <c r="CJ500" t="n">
        <v>701</v>
      </c>
      <c r="CK500" t="n">
        <v>701</v>
      </c>
      <c r="CL500" t="n">
        <v>701</v>
      </c>
      <c r="CM500" t="n">
        <v>701</v>
      </c>
      <c r="CN500" t="n">
        <v>1300.5</v>
      </c>
      <c r="CO500" t="n">
        <v>1300.5</v>
      </c>
      <c r="CP500" t="n">
        <v>601</v>
      </c>
      <c r="CQ500" t="n">
        <v>601</v>
      </c>
      <c r="CR500" t="n">
        <v>701</v>
      </c>
      <c r="CS500" t="n">
        <v>701</v>
      </c>
      <c r="CT500" t="n">
        <v>646</v>
      </c>
      <c r="CU500" t="n">
        <v>701</v>
      </c>
      <c r="CV500" t="n">
        <v>701</v>
      </c>
      <c r="CW500" t="n">
        <v>701</v>
      </c>
      <c r="CX500" t="n">
        <v>701</v>
      </c>
      <c r="CY500" t="inlineStr"/>
      <c r="CZ500" t="inlineStr"/>
      <c r="DA500" t="inlineStr"/>
      <c r="DB500" t="n">
        <v>7.178571428571416</v>
      </c>
      <c r="DC500" t="n">
        <v>4.9</v>
      </c>
      <c r="DD500" t="inlineStr"/>
      <c r="DE500" t="inlineStr">
        <is>
          <t>QS (score, not ratio)</t>
        </is>
      </c>
      <c r="DF500" t="inlineStr"/>
      <c r="DG500" t="inlineStr">
        <is>
          <t>QS (score, not %)</t>
        </is>
      </c>
      <c r="DH500" t="n">
        <v>5.25</v>
      </c>
      <c r="DI500" t="inlineStr"/>
    </row>
    <row r="501">
      <c r="A501" t="inlineStr">
        <is>
          <t>king abdulaziz university</t>
        </is>
      </c>
      <c r="B501" t="inlineStr"/>
      <c r="C501" t="inlineStr"/>
      <c r="D501" t="inlineStr">
        <is>
          <t>Not Reported</t>
        </is>
      </c>
      <c r="E501" t="inlineStr">
        <is>
          <t>Not Reported</t>
        </is>
      </c>
      <c r="F501" t="inlineStr">
        <is>
          <t>Not Reported</t>
        </is>
      </c>
      <c r="G501" t="inlineStr">
        <is>
          <t>Not Reported</t>
        </is>
      </c>
      <c r="H501" t="inlineStr"/>
      <c r="I501" t="inlineStr">
        <is>
          <t>Not Reported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Not Reported</t>
        </is>
      </c>
      <c r="AF501" t="inlineStr">
        <is>
          <t>Not Reported</t>
        </is>
      </c>
      <c r="AG501" t="inlineStr">
        <is>
          <t>Not Reported</t>
        </is>
      </c>
      <c r="AH501" t="inlineStr">
        <is>
          <t>Not Reported</t>
        </is>
      </c>
      <c r="AI501" t="inlineStr"/>
      <c r="AJ501" t="inlineStr"/>
      <c r="AK501" t="inlineStr">
        <is>
          <t>Not Reported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>
        <is>
          <t>251-300</t>
        </is>
      </c>
      <c r="BF501" t="inlineStr">
        <is>
          <t>Saudi Arabia</t>
        </is>
      </c>
      <c r="BG501" t="n">
        <v>23.9</v>
      </c>
      <c r="BH501" t="inlineStr">
        <is>
          <t>93.0</t>
        </is>
      </c>
      <c r="BI501" t="n">
        <v>11.8</v>
      </c>
      <c r="BJ501" t="n">
        <v>76.59999999999999</v>
      </c>
      <c r="BK501" t="inlineStr">
        <is>
          <t>73.1</t>
        </is>
      </c>
      <c r="BL501" t="inlineStr">
        <is>
          <t>-</t>
        </is>
      </c>
      <c r="BM501" t="inlineStr">
        <is>
          <t>35,889</t>
        </is>
      </c>
      <c r="BN501" t="n">
        <v>8.4</v>
      </c>
      <c r="BO501" t="inlineStr">
        <is>
          <t>21%</t>
        </is>
      </c>
      <c r="BP501" t="inlineStr">
        <is>
          <t>57 : 43</t>
        </is>
      </c>
      <c r="BQ501" t="n">
        <v>2016</v>
      </c>
      <c r="BR501" t="inlineStr">
        <is>
          <t>151-200</t>
        </is>
      </c>
      <c r="BS501" t="inlineStr">
        <is>
          <t>1-2</t>
        </is>
      </c>
      <c r="BT501" t="inlineStr"/>
      <c r="BU501" t="n">
        <v>0</v>
      </c>
      <c r="BV501" t="n">
        <v>0</v>
      </c>
      <c r="BW501" t="n">
        <v>29.1</v>
      </c>
      <c r="BX501" t="n">
        <v>7.2</v>
      </c>
      <c r="BY501" t="n">
        <v>47</v>
      </c>
      <c r="BZ501" t="n">
        <v>13.4</v>
      </c>
      <c r="CA501" t="n">
        <v>2015</v>
      </c>
      <c r="CB501" t="inlineStr">
        <is>
          <t>Times+Shanghai</t>
        </is>
      </c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n">
        <v>275.5</v>
      </c>
      <c r="CZ501" t="n">
        <v>175.5</v>
      </c>
      <c r="DA501" t="n">
        <v>1.5</v>
      </c>
      <c r="DB501" t="n">
        <v>61.22406705746381</v>
      </c>
      <c r="DC501" t="n">
        <v>39.37582430127259</v>
      </c>
      <c r="DD501" t="n">
        <v>8.4</v>
      </c>
      <c r="DE501" t="inlineStr">
        <is>
          <t>Times (raw ratio)</t>
        </is>
      </c>
      <c r="DF501" t="n">
        <v>21</v>
      </c>
      <c r="DG501" t="inlineStr">
        <is>
          <t>Times (raw %)</t>
        </is>
      </c>
      <c r="DH501" t="inlineStr"/>
      <c r="DI501" t="n">
        <v>16.23750154628124</v>
      </c>
    </row>
    <row r="502">
      <c r="A502" t="inlineStr">
        <is>
          <t>king abdulaziz university (kau)</t>
        </is>
      </c>
      <c r="B502" t="inlineStr">
        <is>
          <t>149</t>
        </is>
      </c>
      <c r="C502" t="inlineStr">
        <is>
          <t>143</t>
        </is>
      </c>
      <c r="D502" t="inlineStr">
        <is>
          <t>Saudi Arabia</t>
        </is>
      </c>
      <c r="E502" t="inlineStr">
        <is>
          <t>Asia</t>
        </is>
      </c>
      <c r="F502" t="inlineStr">
        <is>
          <t>XL</t>
        </is>
      </c>
      <c r="G502" t="inlineStr">
        <is>
          <t>FC</t>
        </is>
      </c>
      <c r="H502" t="inlineStr">
        <is>
          <t>VH</t>
        </is>
      </c>
      <c r="I502" t="inlineStr">
        <is>
          <t>A</t>
        </is>
      </c>
      <c r="J502" t="n">
        <v>59.8</v>
      </c>
      <c r="K502" t="inlineStr">
        <is>
          <t>125</t>
        </is>
      </c>
      <c r="L502" t="n">
        <v>61.4</v>
      </c>
      <c r="M502" t="inlineStr">
        <is>
          <t>133</t>
        </is>
      </c>
      <c r="N502" t="n">
        <v>41.6</v>
      </c>
      <c r="O502" t="inlineStr">
        <is>
          <t>374</t>
        </is>
      </c>
      <c r="P502" t="n">
        <v>34.4</v>
      </c>
      <c r="Q502" t="inlineStr">
        <is>
          <t>387</t>
        </is>
      </c>
      <c r="R502" t="n">
        <v>89.3</v>
      </c>
      <c r="S502" t="inlineStr">
        <is>
          <t>195</t>
        </is>
      </c>
      <c r="T502" t="n">
        <v>9.5</v>
      </c>
      <c r="U502" t="inlineStr">
        <is>
          <t>701+</t>
        </is>
      </c>
      <c r="V502" t="n">
        <v>93.09999999999999</v>
      </c>
      <c r="W502" t="inlineStr">
        <is>
          <t>118</t>
        </is>
      </c>
      <c r="X502" t="n">
        <v>35.9</v>
      </c>
      <c r="Y502" t="inlineStr">
        <is>
          <t>353</t>
        </is>
      </c>
      <c r="Z502" t="n">
        <v>58.4</v>
      </c>
      <c r="AA502" t="inlineStr">
        <is>
          <t>275</t>
        </is>
      </c>
      <c r="AB502" t="n">
        <v>52.2</v>
      </c>
      <c r="AC502">
        <f>143</f>
        <v/>
      </c>
      <c r="AD502" t="inlineStr">
        <is>
          <t>106=</t>
        </is>
      </c>
      <c r="AE502" t="inlineStr">
        <is>
          <t>SA</t>
        </is>
      </c>
      <c r="AF502" t="inlineStr">
        <is>
          <t>Saudi Arabia</t>
        </is>
      </c>
      <c r="AG502" t="inlineStr">
        <is>
          <t>XL</t>
        </is>
      </c>
      <c r="AH502" t="inlineStr">
        <is>
          <t>FC</t>
        </is>
      </c>
      <c r="AI502" t="inlineStr">
        <is>
          <t>VH</t>
        </is>
      </c>
      <c r="AJ502" t="n">
        <v>4</v>
      </c>
      <c r="AK502" t="inlineStr">
        <is>
          <t>A</t>
        </is>
      </c>
      <c r="AL502" t="n">
        <v>54.5</v>
      </c>
      <c r="AM502" t="inlineStr">
        <is>
          <t>143</t>
        </is>
      </c>
      <c r="AN502" t="n">
        <v>61.6</v>
      </c>
      <c r="AO502" t="inlineStr">
        <is>
          <t>127</t>
        </is>
      </c>
      <c r="AP502" t="n">
        <v>52.5</v>
      </c>
      <c r="AQ502" t="inlineStr">
        <is>
          <t>300</t>
        </is>
      </c>
      <c r="AR502" t="n">
        <v>37.5</v>
      </c>
      <c r="AS502" t="inlineStr">
        <is>
          <t>374</t>
        </is>
      </c>
      <c r="AT502" t="n">
        <v>97.5</v>
      </c>
      <c r="AU502" t="inlineStr">
        <is>
          <t>124</t>
        </is>
      </c>
      <c r="AV502" t="n">
        <v>23.1</v>
      </c>
      <c r="AW502" t="inlineStr">
        <is>
          <t>500</t>
        </is>
      </c>
      <c r="AX502" t="n">
        <v>84.40000000000001</v>
      </c>
      <c r="AY502" t="inlineStr">
        <is>
          <t>121</t>
        </is>
      </c>
      <c r="AZ502" t="n">
        <v>17.3</v>
      </c>
      <c r="BA502" t="inlineStr">
        <is>
          <t>483</t>
        </is>
      </c>
      <c r="BB502" t="n">
        <v>43.5</v>
      </c>
      <c r="BC502" t="inlineStr">
        <is>
          <t>342=</t>
        </is>
      </c>
      <c r="BD502" t="inlineStr">
        <is>
          <t>52.0</t>
        </is>
      </c>
      <c r="BE502" t="inlineStr"/>
      <c r="BF502" t="inlineStr">
        <is>
          <t>Not Reported</t>
        </is>
      </c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>
        <is>
          <t>QS</t>
        </is>
      </c>
      <c r="CC502" t="n">
        <v>149</v>
      </c>
      <c r="CD502" t="n">
        <v>143</v>
      </c>
      <c r="CE502" t="n">
        <v>125</v>
      </c>
      <c r="CF502" t="n">
        <v>133</v>
      </c>
      <c r="CG502" t="n">
        <v>374</v>
      </c>
      <c r="CH502" t="n">
        <v>387</v>
      </c>
      <c r="CI502" t="n">
        <v>195</v>
      </c>
      <c r="CJ502" t="n">
        <v>701</v>
      </c>
      <c r="CK502" t="n">
        <v>118</v>
      </c>
      <c r="CL502" t="n">
        <v>353</v>
      </c>
      <c r="CM502" t="n">
        <v>275</v>
      </c>
      <c r="CN502" t="n">
        <v>143</v>
      </c>
      <c r="CO502" t="n">
        <v>106</v>
      </c>
      <c r="CP502" t="n">
        <v>143</v>
      </c>
      <c r="CQ502" t="n">
        <v>127</v>
      </c>
      <c r="CR502" t="n">
        <v>300</v>
      </c>
      <c r="CS502" t="n">
        <v>374</v>
      </c>
      <c r="CT502" t="n">
        <v>124</v>
      </c>
      <c r="CU502" t="n">
        <v>500</v>
      </c>
      <c r="CV502" t="n">
        <v>121</v>
      </c>
      <c r="CW502" t="n">
        <v>483</v>
      </c>
      <c r="CX502" t="n">
        <v>342</v>
      </c>
      <c r="CY502" t="inlineStr"/>
      <c r="CZ502" t="inlineStr"/>
      <c r="DA502" t="inlineStr"/>
      <c r="DB502" t="n">
        <v>89.42857142857143</v>
      </c>
      <c r="DC502" t="n">
        <v>34.4</v>
      </c>
      <c r="DD502" t="inlineStr"/>
      <c r="DE502" t="inlineStr">
        <is>
          <t>QS (score, not ratio)</t>
        </is>
      </c>
      <c r="DF502" t="inlineStr"/>
      <c r="DG502" t="inlineStr">
        <is>
          <t>QS (score, not %)</t>
        </is>
      </c>
      <c r="DH502" t="n">
        <v>57.15</v>
      </c>
      <c r="DI502" t="inlineStr"/>
    </row>
    <row r="503">
      <c r="A503" t="inlineStr">
        <is>
          <t>king abdullah university of science and technology</t>
        </is>
      </c>
      <c r="B503" t="inlineStr"/>
      <c r="C503" t="inlineStr"/>
      <c r="D503" t="inlineStr">
        <is>
          <t>Not Reported</t>
        </is>
      </c>
      <c r="E503" t="inlineStr">
        <is>
          <t>Not Reported</t>
        </is>
      </c>
      <c r="F503" t="inlineStr">
        <is>
          <t>Not Reported</t>
        </is>
      </c>
      <c r="G503" t="inlineStr">
        <is>
          <t>Not Reported</t>
        </is>
      </c>
      <c r="H503" t="inlineStr"/>
      <c r="I503" t="inlineStr">
        <is>
          <t>Not Reported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Not Reported</t>
        </is>
      </c>
      <c r="AF503" t="inlineStr">
        <is>
          <t>Not Reported</t>
        </is>
      </c>
      <c r="AG503" t="inlineStr">
        <is>
          <t>Not Reported</t>
        </is>
      </c>
      <c r="AH503" t="inlineStr">
        <is>
          <t>Not Reported</t>
        </is>
      </c>
      <c r="AI503" t="inlineStr"/>
      <c r="AJ503" t="inlineStr"/>
      <c r="AK503" t="inlineStr">
        <is>
          <t>Not Reported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>
        <is>
          <t>Not Reported</t>
        </is>
      </c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>
        <is>
          <t>301-400</t>
        </is>
      </c>
      <c r="BS503" t="inlineStr">
        <is>
          <t>3</t>
        </is>
      </c>
      <c r="BT503" t="inlineStr"/>
      <c r="BU503" t="n">
        <v>0</v>
      </c>
      <c r="BV503" t="n">
        <v>0</v>
      </c>
      <c r="BW503" t="n">
        <v>20.3</v>
      </c>
      <c r="BX503" t="n">
        <v>9.5</v>
      </c>
      <c r="BY503" t="n">
        <v>22.4</v>
      </c>
      <c r="BZ503" t="n">
        <v>15.5</v>
      </c>
      <c r="CA503" t="n">
        <v>2015</v>
      </c>
      <c r="CB503" t="inlineStr">
        <is>
          <t>Shanghai</t>
        </is>
      </c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n">
        <v>350.5</v>
      </c>
      <c r="DA503" t="n">
        <v>3</v>
      </c>
      <c r="DB503" t="n">
        <v>23.27113062568606</v>
      </c>
      <c r="DC503" t="n">
        <v>18.2945523193096</v>
      </c>
      <c r="DD503" t="inlineStr"/>
      <c r="DE503" t="inlineStr">
        <is>
          <t>Missing</t>
        </is>
      </c>
      <c r="DF503" t="inlineStr"/>
      <c r="DG503" t="inlineStr">
        <is>
          <t>Missing</t>
        </is>
      </c>
      <c r="DH503" t="inlineStr"/>
      <c r="DI503" t="n">
        <v>9.147276159654799</v>
      </c>
    </row>
    <row r="504">
      <c r="A504" t="inlineStr">
        <is>
          <t>king fahd university of petroleum &amp; minerals</t>
        </is>
      </c>
      <c r="B504" t="inlineStr">
        <is>
          <t>101</t>
        </is>
      </c>
      <c r="C504" t="inlineStr">
        <is>
          <t>180</t>
        </is>
      </c>
      <c r="D504" t="inlineStr">
        <is>
          <t>Saudi Arabia</t>
        </is>
      </c>
      <c r="E504" t="inlineStr">
        <is>
          <t>Asia</t>
        </is>
      </c>
      <c r="F504" t="inlineStr">
        <is>
          <t>M</t>
        </is>
      </c>
      <c r="G504" t="inlineStr">
        <is>
          <t>FO</t>
        </is>
      </c>
      <c r="H504" t="inlineStr">
        <is>
          <t>VH</t>
        </is>
      </c>
      <c r="I504" t="inlineStr">
        <is>
          <t>A</t>
        </is>
      </c>
      <c r="J504" t="n">
        <v>38</v>
      </c>
      <c r="K504" t="inlineStr">
        <is>
          <t>226</t>
        </is>
      </c>
      <c r="L504" t="n">
        <v>46.5</v>
      </c>
      <c r="M504" t="inlineStr">
        <is>
          <t>198</t>
        </is>
      </c>
      <c r="N504" t="n">
        <v>86</v>
      </c>
      <c r="O504" t="inlineStr">
        <is>
          <t>101</t>
        </is>
      </c>
      <c r="P504" t="n">
        <v>78</v>
      </c>
      <c r="Q504" t="inlineStr">
        <is>
          <t>121</t>
        </is>
      </c>
      <c r="R504" t="n">
        <v>100</v>
      </c>
      <c r="S504" t="inlineStr">
        <is>
          <t>26</t>
        </is>
      </c>
      <c r="T504" t="n">
        <v>47.6</v>
      </c>
      <c r="U504" t="inlineStr">
        <is>
          <t>307</t>
        </is>
      </c>
      <c r="V504" t="n">
        <v>73.90000000000001</v>
      </c>
      <c r="W504" t="inlineStr">
        <is>
          <t>422</t>
        </is>
      </c>
      <c r="X504" t="n">
        <v>97.8</v>
      </c>
      <c r="Y504" t="inlineStr">
        <is>
          <t>28</t>
        </is>
      </c>
      <c r="Z504" t="n">
        <v>20.1</v>
      </c>
      <c r="AA504" t="inlineStr">
        <is>
          <t>530=</t>
        </is>
      </c>
      <c r="AB504" t="n">
        <v>59.5</v>
      </c>
      <c r="AC504">
        <f>180</f>
        <v/>
      </c>
      <c r="AD504" t="inlineStr">
        <is>
          <t>160</t>
        </is>
      </c>
      <c r="AE504" t="inlineStr">
        <is>
          <t>SA</t>
        </is>
      </c>
      <c r="AF504" t="inlineStr">
        <is>
          <t>Saudi Arabia</t>
        </is>
      </c>
      <c r="AG504" t="inlineStr">
        <is>
          <t>M</t>
        </is>
      </c>
      <c r="AH504" t="inlineStr">
        <is>
          <t>FC</t>
        </is>
      </c>
      <c r="AI504" t="inlineStr">
        <is>
          <t>VH</t>
        </is>
      </c>
      <c r="AJ504" t="n">
        <v>4</v>
      </c>
      <c r="AK504" t="inlineStr">
        <is>
          <t>A</t>
        </is>
      </c>
      <c r="AL504" t="n">
        <v>32.9</v>
      </c>
      <c r="AM504" t="inlineStr">
        <is>
          <t>267</t>
        </is>
      </c>
      <c r="AN504" t="n">
        <v>36.5</v>
      </c>
      <c r="AO504" t="inlineStr">
        <is>
          <t>268</t>
        </is>
      </c>
      <c r="AP504" t="n">
        <v>82.8</v>
      </c>
      <c r="AQ504" t="inlineStr">
        <is>
          <t>124</t>
        </is>
      </c>
      <c r="AR504" t="n">
        <v>65.8</v>
      </c>
      <c r="AS504" t="inlineStr">
        <is>
          <t>165</t>
        </is>
      </c>
      <c r="AT504" t="n">
        <v>100</v>
      </c>
      <c r="AU504" t="inlineStr">
        <is>
          <t>24</t>
        </is>
      </c>
      <c r="AV504" t="n">
        <v>31.8</v>
      </c>
      <c r="AW504" t="inlineStr">
        <is>
          <t>402</t>
        </is>
      </c>
      <c r="AX504" t="n">
        <v>25.7</v>
      </c>
      <c r="AY504" t="inlineStr">
        <is>
          <t>492</t>
        </is>
      </c>
      <c r="AZ504" t="n">
        <v>38.9</v>
      </c>
      <c r="BA504" t="inlineStr">
        <is>
          <t>185</t>
        </is>
      </c>
      <c r="BB504" t="n">
        <v>20.9</v>
      </c>
      <c r="BC504" t="inlineStr">
        <is>
          <t>536=</t>
        </is>
      </c>
      <c r="BD504" t="inlineStr">
        <is>
          <t>48.0</t>
        </is>
      </c>
      <c r="BE504" t="inlineStr"/>
      <c r="BF504" t="inlineStr">
        <is>
          <t>Not Reported</t>
        </is>
      </c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>
        <is>
          <t>401-500</t>
        </is>
      </c>
      <c r="BS504" t="inlineStr">
        <is>
          <t>4</t>
        </is>
      </c>
      <c r="BT504" t="inlineStr"/>
      <c r="BU504" t="n">
        <v>0</v>
      </c>
      <c r="BV504" t="n">
        <v>0</v>
      </c>
      <c r="BW504" t="n">
        <v>21.1</v>
      </c>
      <c r="BX504" t="n">
        <v>4.6</v>
      </c>
      <c r="BY504" t="n">
        <v>19.9</v>
      </c>
      <c r="BZ504" t="n">
        <v>17.1</v>
      </c>
      <c r="CA504" t="n">
        <v>2015</v>
      </c>
      <c r="CB504" t="inlineStr">
        <is>
          <t>QS+Shanghai</t>
        </is>
      </c>
      <c r="CC504" t="n">
        <v>101</v>
      </c>
      <c r="CD504" t="n">
        <v>180</v>
      </c>
      <c r="CE504" t="n">
        <v>226</v>
      </c>
      <c r="CF504" t="n">
        <v>198</v>
      </c>
      <c r="CG504" t="n">
        <v>101</v>
      </c>
      <c r="CH504" t="n">
        <v>121</v>
      </c>
      <c r="CI504" t="n">
        <v>26</v>
      </c>
      <c r="CJ504" t="n">
        <v>307</v>
      </c>
      <c r="CK504" t="n">
        <v>422</v>
      </c>
      <c r="CL504" t="n">
        <v>28</v>
      </c>
      <c r="CM504" t="n">
        <v>530</v>
      </c>
      <c r="CN504" t="n">
        <v>180</v>
      </c>
      <c r="CO504" t="n">
        <v>160</v>
      </c>
      <c r="CP504" t="n">
        <v>267</v>
      </c>
      <c r="CQ504" t="n">
        <v>268</v>
      </c>
      <c r="CR504" t="n">
        <v>124</v>
      </c>
      <c r="CS504" t="n">
        <v>165</v>
      </c>
      <c r="CT504" t="n">
        <v>24</v>
      </c>
      <c r="CU504" t="n">
        <v>402</v>
      </c>
      <c r="CV504" t="n">
        <v>492</v>
      </c>
      <c r="CW504" t="n">
        <v>185</v>
      </c>
      <c r="CX504" t="n">
        <v>536</v>
      </c>
      <c r="CY504" t="inlineStr"/>
      <c r="CZ504" t="n">
        <v>450.5</v>
      </c>
      <c r="DA504" t="n">
        <v>4</v>
      </c>
      <c r="DB504" t="n">
        <v>47.08718833307198</v>
      </c>
      <c r="DC504" t="n">
        <v>37.56407766990291</v>
      </c>
      <c r="DD504" t="inlineStr"/>
      <c r="DE504" t="inlineStr">
        <is>
          <t>QS (score, not ratio)</t>
        </is>
      </c>
      <c r="DF504" t="inlineStr"/>
      <c r="DG504" t="inlineStr">
        <is>
          <t>QS (score, not %)</t>
        </is>
      </c>
      <c r="DH504" t="n">
        <v>35.45</v>
      </c>
      <c r="DI504" t="n">
        <v>8.673058252427184</v>
      </c>
    </row>
    <row r="505">
      <c r="A505" t="inlineStr">
        <is>
          <t>king fahd university of petroleum and minerals</t>
        </is>
      </c>
      <c r="B505" t="inlineStr"/>
      <c r="C505" t="inlineStr"/>
      <c r="D505" t="inlineStr">
        <is>
          <t>Not Reported</t>
        </is>
      </c>
      <c r="E505" t="inlineStr">
        <is>
          <t>Not Reported</t>
        </is>
      </c>
      <c r="F505" t="inlineStr">
        <is>
          <t>Not Reported</t>
        </is>
      </c>
      <c r="G505" t="inlineStr">
        <is>
          <t>Not Reported</t>
        </is>
      </c>
      <c r="H505" t="inlineStr"/>
      <c r="I505" t="inlineStr">
        <is>
          <t>Not Reported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Not Reported</t>
        </is>
      </c>
      <c r="AF505" t="inlineStr">
        <is>
          <t>Not Reported</t>
        </is>
      </c>
      <c r="AG505" t="inlineStr">
        <is>
          <t>Not Reported</t>
        </is>
      </c>
      <c r="AH505" t="inlineStr">
        <is>
          <t>Not Reported</t>
        </is>
      </c>
      <c r="AI505" t="inlineStr"/>
      <c r="AJ505" t="inlineStr"/>
      <c r="AK505" t="inlineStr">
        <is>
          <t>Not Reported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>
        <is>
          <t>501-600</t>
        </is>
      </c>
      <c r="BF505" t="inlineStr">
        <is>
          <t>Saudi Arabia</t>
        </is>
      </c>
      <c r="BG505" t="n">
        <v>25.4</v>
      </c>
      <c r="BH505" t="inlineStr">
        <is>
          <t>84.5</t>
        </is>
      </c>
      <c r="BI505" t="n">
        <v>16.1</v>
      </c>
      <c r="BJ505" t="n">
        <v>24.4</v>
      </c>
      <c r="BK505" t="inlineStr">
        <is>
          <t>81.2</t>
        </is>
      </c>
      <c r="BL505" t="inlineStr">
        <is>
          <t>-</t>
        </is>
      </c>
      <c r="BM505" t="inlineStr">
        <is>
          <t>6,898</t>
        </is>
      </c>
      <c r="BN505" t="n">
        <v>7.1</v>
      </c>
      <c r="BO505" t="inlineStr">
        <is>
          <t>20%</t>
        </is>
      </c>
      <c r="BP505" t="inlineStr">
        <is>
          <t>-</t>
        </is>
      </c>
      <c r="BQ505" t="n">
        <v>2016</v>
      </c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>
        <is>
          <t>Times</t>
        </is>
      </c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n">
        <v>550.5</v>
      </c>
      <c r="CZ505" t="inlineStr"/>
      <c r="DA505" t="inlineStr"/>
      <c r="DB505" t="n">
        <v>21.44388849177984</v>
      </c>
      <c r="DC505" t="n">
        <v>18.60873668201561</v>
      </c>
      <c r="DD505" t="n">
        <v>7.1</v>
      </c>
      <c r="DE505" t="inlineStr">
        <is>
          <t>Times (raw ratio)</t>
        </is>
      </c>
      <c r="DF505" t="n">
        <v>20</v>
      </c>
      <c r="DG505" t="inlineStr">
        <is>
          <t>Times (raw %)</t>
        </is>
      </c>
      <c r="DH505" t="inlineStr"/>
      <c r="DI505" t="n">
        <v>13.73569198751301</v>
      </c>
    </row>
    <row r="506">
      <c r="A506" t="inlineStr">
        <is>
          <t>king faisal university</t>
        </is>
      </c>
      <c r="B506" t="inlineStr">
        <is>
          <t>761-770</t>
        </is>
      </c>
      <c r="C506" t="inlineStr">
        <is>
          <t>851-900</t>
        </is>
      </c>
      <c r="D506" t="inlineStr">
        <is>
          <t>Saudi Arabia</t>
        </is>
      </c>
      <c r="E506" t="inlineStr">
        <is>
          <t>Asia</t>
        </is>
      </c>
      <c r="F506" t="inlineStr">
        <is>
          <t>L</t>
        </is>
      </c>
      <c r="G506" t="inlineStr">
        <is>
          <t>FC</t>
        </is>
      </c>
      <c r="H506" t="inlineStr">
        <is>
          <t>HI</t>
        </is>
      </c>
      <c r="I506" t="inlineStr">
        <is>
          <t>A</t>
        </is>
      </c>
      <c r="J506" t="n">
        <v>16.4</v>
      </c>
      <c r="K506" t="inlineStr">
        <is>
          <t>545</t>
        </is>
      </c>
      <c r="L506" t="n">
        <v>12.7</v>
      </c>
      <c r="M506" t="inlineStr">
        <is>
          <t>601+</t>
        </is>
      </c>
      <c r="N506" t="n">
        <v>14.5</v>
      </c>
      <c r="O506" t="inlineStr">
        <is>
          <t>701+</t>
        </is>
      </c>
      <c r="P506" t="n">
        <v>2.7</v>
      </c>
      <c r="Q506" t="inlineStr">
        <is>
          <t>701+</t>
        </is>
      </c>
      <c r="R506" t="n">
        <v>98</v>
      </c>
      <c r="S506" t="inlineStr">
        <is>
          <t>121</t>
        </is>
      </c>
      <c r="T506" t="n">
        <v>3.9</v>
      </c>
      <c r="U506" t="inlineStr">
        <is>
          <t>701+</t>
        </is>
      </c>
      <c r="V506" t="n">
        <v>59.3</v>
      </c>
      <c r="W506" t="inlineStr">
        <is>
          <t>640</t>
        </is>
      </c>
      <c r="X506" t="n">
        <v>8.699999999999999</v>
      </c>
      <c r="Y506" t="inlineStr">
        <is>
          <t>701+</t>
        </is>
      </c>
      <c r="Z506" t="n">
        <v>1.5</v>
      </c>
      <c r="AA506" t="inlineStr">
        <is>
          <t>701+</t>
        </is>
      </c>
      <c r="AB506" t="inlineStr"/>
      <c r="AC506" t="inlineStr">
        <is>
          <t>851-900</t>
        </is>
      </c>
      <c r="AD506" t="inlineStr">
        <is>
          <t>801-1000</t>
        </is>
      </c>
      <c r="AE506" t="inlineStr">
        <is>
          <t>SA</t>
        </is>
      </c>
      <c r="AF506" t="inlineStr">
        <is>
          <t>Saudi Arabia</t>
        </is>
      </c>
      <c r="AG506" t="inlineStr">
        <is>
          <t>L</t>
        </is>
      </c>
      <c r="AH506" t="inlineStr">
        <is>
          <t>FO</t>
        </is>
      </c>
      <c r="AI506" t="inlineStr">
        <is>
          <t>VH</t>
        </is>
      </c>
      <c r="AJ506" t="n">
        <v>3</v>
      </c>
      <c r="AK506" t="inlineStr">
        <is>
          <t>A</t>
        </is>
      </c>
      <c r="AL506" t="n">
        <v>15</v>
      </c>
      <c r="AM506" t="inlineStr">
        <is>
          <t>585</t>
        </is>
      </c>
      <c r="AN506" t="n">
        <v>8.6</v>
      </c>
      <c r="AO506" t="inlineStr">
        <is>
          <t>601+</t>
        </is>
      </c>
      <c r="AP506" t="n">
        <v>11.4</v>
      </c>
      <c r="AQ506" t="inlineStr">
        <is>
          <t>701+</t>
        </is>
      </c>
      <c r="AR506" t="n">
        <v>2.4</v>
      </c>
      <c r="AS506" t="inlineStr">
        <is>
          <t>701+</t>
        </is>
      </c>
      <c r="AT506" t="n">
        <v>99.2</v>
      </c>
      <c r="AU506" t="inlineStr">
        <is>
          <t>95</t>
        </is>
      </c>
      <c r="AV506" t="n">
        <v>2</v>
      </c>
      <c r="AW506" t="inlineStr">
        <is>
          <t>701+</t>
        </is>
      </c>
      <c r="AX506" t="n">
        <v>3.1</v>
      </c>
      <c r="AY506" t="inlineStr">
        <is>
          <t>701+</t>
        </is>
      </c>
      <c r="AZ506" t="n">
        <v>7.5</v>
      </c>
      <c r="BA506" t="inlineStr">
        <is>
          <t>701+</t>
        </is>
      </c>
      <c r="BB506" t="n">
        <v>1.1</v>
      </c>
      <c r="BC506" t="inlineStr">
        <is>
          <t>701+</t>
        </is>
      </c>
      <c r="BD506" t="inlineStr">
        <is>
          <t>-</t>
        </is>
      </c>
      <c r="BE506" t="inlineStr"/>
      <c r="BF506" t="inlineStr">
        <is>
          <t>Not Reported</t>
        </is>
      </c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>
        <is>
          <t>QS</t>
        </is>
      </c>
      <c r="CC506" t="n">
        <v>765.5</v>
      </c>
      <c r="CD506" t="n">
        <v>875.5</v>
      </c>
      <c r="CE506" t="n">
        <v>545</v>
      </c>
      <c r="CF506" t="n">
        <v>601</v>
      </c>
      <c r="CG506" t="n">
        <v>701</v>
      </c>
      <c r="CH506" t="n">
        <v>701</v>
      </c>
      <c r="CI506" t="n">
        <v>121</v>
      </c>
      <c r="CJ506" t="n">
        <v>701</v>
      </c>
      <c r="CK506" t="n">
        <v>640</v>
      </c>
      <c r="CL506" t="n">
        <v>701</v>
      </c>
      <c r="CM506" t="n">
        <v>701</v>
      </c>
      <c r="CN506" t="n">
        <v>875.5</v>
      </c>
      <c r="CO506" t="n">
        <v>900.5</v>
      </c>
      <c r="CP506" t="n">
        <v>585</v>
      </c>
      <c r="CQ506" t="n">
        <v>601</v>
      </c>
      <c r="CR506" t="n">
        <v>701</v>
      </c>
      <c r="CS506" t="n">
        <v>701</v>
      </c>
      <c r="CT506" t="n">
        <v>95</v>
      </c>
      <c r="CU506" t="n">
        <v>701</v>
      </c>
      <c r="CV506" t="n">
        <v>701</v>
      </c>
      <c r="CW506" t="n">
        <v>701</v>
      </c>
      <c r="CX506" t="n">
        <v>701</v>
      </c>
      <c r="CY506" t="inlineStr"/>
      <c r="CZ506" t="inlineStr"/>
      <c r="DA506" t="inlineStr"/>
      <c r="DB506" t="n">
        <v>45.39285714285715</v>
      </c>
      <c r="DC506" t="n">
        <v>2.7</v>
      </c>
      <c r="DD506" t="inlineStr"/>
      <c r="DE506" t="inlineStr">
        <is>
          <t>QS (score, not ratio)</t>
        </is>
      </c>
      <c r="DF506" t="inlineStr"/>
      <c r="DG506" t="inlineStr">
        <is>
          <t>QS (score, not %)</t>
        </is>
      </c>
      <c r="DH506" t="n">
        <v>15.7</v>
      </c>
      <c r="DI506" t="inlineStr"/>
    </row>
    <row r="507">
      <c r="A507" t="inlineStr">
        <is>
          <t>king khalid university</t>
        </is>
      </c>
      <c r="B507" t="inlineStr">
        <is>
          <t>601-610</t>
        </is>
      </c>
      <c r="C507" t="inlineStr">
        <is>
          <t>761-770</t>
        </is>
      </c>
      <c r="D507" t="inlineStr">
        <is>
          <t>Saudi Arabia</t>
        </is>
      </c>
      <c r="E507" t="inlineStr">
        <is>
          <t>Asia</t>
        </is>
      </c>
      <c r="F507" t="inlineStr">
        <is>
          <t>L</t>
        </is>
      </c>
      <c r="G507" t="inlineStr">
        <is>
          <t>FC</t>
        </is>
      </c>
      <c r="H507" t="inlineStr">
        <is>
          <t>VH</t>
        </is>
      </c>
      <c r="I507" t="inlineStr">
        <is>
          <t>A</t>
        </is>
      </c>
      <c r="J507" t="n">
        <v>16.6</v>
      </c>
      <c r="K507" t="inlineStr">
        <is>
          <t>540</t>
        </is>
      </c>
      <c r="L507" t="n">
        <v>8.300000000000001</v>
      </c>
      <c r="M507" t="inlineStr">
        <is>
          <t>601+</t>
        </is>
      </c>
      <c r="N507" t="n">
        <v>49.8</v>
      </c>
      <c r="O507" t="inlineStr">
        <is>
          <t>313</t>
        </is>
      </c>
      <c r="P507" t="n">
        <v>2.7</v>
      </c>
      <c r="Q507" t="inlineStr">
        <is>
          <t>701+</t>
        </is>
      </c>
      <c r="R507" t="n">
        <v>100</v>
      </c>
      <c r="S507" t="inlineStr">
        <is>
          <t>27</t>
        </is>
      </c>
      <c r="T507" t="n">
        <v>18</v>
      </c>
      <c r="U507" t="inlineStr">
        <is>
          <t>579</t>
        </is>
      </c>
      <c r="V507" t="n">
        <v>78.3</v>
      </c>
      <c r="W507" t="inlineStr">
        <is>
          <t>353</t>
        </is>
      </c>
      <c r="X507" t="n">
        <v>2.2</v>
      </c>
      <c r="Y507" t="inlineStr">
        <is>
          <t>701+</t>
        </is>
      </c>
      <c r="Z507" t="n">
        <v>2.3</v>
      </c>
      <c r="AA507" t="inlineStr">
        <is>
          <t>701+</t>
        </is>
      </c>
      <c r="AB507" t="inlineStr"/>
      <c r="AC507" t="inlineStr">
        <is>
          <t>761-770</t>
        </is>
      </c>
      <c r="AD507" t="inlineStr">
        <is>
          <t>701-750</t>
        </is>
      </c>
      <c r="AE507" t="inlineStr">
        <is>
          <t>SA</t>
        </is>
      </c>
      <c r="AF507" t="inlineStr">
        <is>
          <t>Saudi Arabia</t>
        </is>
      </c>
      <c r="AG507" t="inlineStr">
        <is>
          <t>XL</t>
        </is>
      </c>
      <c r="AH507" t="inlineStr">
        <is>
          <t>FC</t>
        </is>
      </c>
      <c r="AI507" t="inlineStr">
        <is>
          <t>HI</t>
        </is>
      </c>
      <c r="AJ507" t="n">
        <v>3</v>
      </c>
      <c r="AK507" t="inlineStr">
        <is>
          <t>A</t>
        </is>
      </c>
      <c r="AL507" t="n">
        <v>12.8</v>
      </c>
      <c r="AM507" t="inlineStr">
        <is>
          <t>601+</t>
        </is>
      </c>
      <c r="AN507" t="n">
        <v>5.1</v>
      </c>
      <c r="AO507" t="inlineStr">
        <is>
          <t>601+</t>
        </is>
      </c>
      <c r="AP507" t="n">
        <v>43</v>
      </c>
      <c r="AQ507" t="inlineStr">
        <is>
          <t>366</t>
        </is>
      </c>
      <c r="AR507" t="n">
        <v>2.2</v>
      </c>
      <c r="AS507" t="inlineStr">
        <is>
          <t>701+</t>
        </is>
      </c>
      <c r="AT507" t="n">
        <v>100</v>
      </c>
      <c r="AU507" t="inlineStr">
        <is>
          <t>31</t>
        </is>
      </c>
      <c r="AV507" t="n">
        <v>10.2</v>
      </c>
      <c r="AW507" t="inlineStr">
        <is>
          <t>701+</t>
        </is>
      </c>
      <c r="AX507" t="n">
        <v>7.8</v>
      </c>
      <c r="AY507" t="inlineStr">
        <is>
          <t>701+</t>
        </is>
      </c>
      <c r="AZ507" t="n">
        <v>7.8</v>
      </c>
      <c r="BA507" t="inlineStr">
        <is>
          <t>701+</t>
        </is>
      </c>
      <c r="BB507" t="n">
        <v>1.1</v>
      </c>
      <c r="BC507" t="inlineStr">
        <is>
          <t>701+</t>
        </is>
      </c>
      <c r="BD507" t="inlineStr">
        <is>
          <t>-</t>
        </is>
      </c>
      <c r="BE507" t="inlineStr"/>
      <c r="BF507" t="inlineStr">
        <is>
          <t>Not Reported</t>
        </is>
      </c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>
        <is>
          <t>QS</t>
        </is>
      </c>
      <c r="CC507" t="n">
        <v>605.5</v>
      </c>
      <c r="CD507" t="n">
        <v>765.5</v>
      </c>
      <c r="CE507" t="n">
        <v>540</v>
      </c>
      <c r="CF507" t="n">
        <v>601</v>
      </c>
      <c r="CG507" t="n">
        <v>313</v>
      </c>
      <c r="CH507" t="n">
        <v>701</v>
      </c>
      <c r="CI507" t="n">
        <v>27</v>
      </c>
      <c r="CJ507" t="n">
        <v>579</v>
      </c>
      <c r="CK507" t="n">
        <v>353</v>
      </c>
      <c r="CL507" t="n">
        <v>701</v>
      </c>
      <c r="CM507" t="n">
        <v>701</v>
      </c>
      <c r="CN507" t="n">
        <v>765.5</v>
      </c>
      <c r="CO507" t="n">
        <v>725.5</v>
      </c>
      <c r="CP507" t="n">
        <v>601</v>
      </c>
      <c r="CQ507" t="n">
        <v>601</v>
      </c>
      <c r="CR507" t="n">
        <v>366</v>
      </c>
      <c r="CS507" t="n">
        <v>701</v>
      </c>
      <c r="CT507" t="n">
        <v>31</v>
      </c>
      <c r="CU507" t="n">
        <v>701</v>
      </c>
      <c r="CV507" t="n">
        <v>701</v>
      </c>
      <c r="CW507" t="n">
        <v>701</v>
      </c>
      <c r="CX507" t="n">
        <v>701</v>
      </c>
      <c r="CY507" t="inlineStr"/>
      <c r="CZ507" t="inlineStr"/>
      <c r="DA507" t="inlineStr"/>
      <c r="DB507" t="n">
        <v>56.82142857142857</v>
      </c>
      <c r="DC507" t="n">
        <v>2.7</v>
      </c>
      <c r="DD507" t="inlineStr"/>
      <c r="DE507" t="inlineStr">
        <is>
          <t>QS (score, not ratio)</t>
        </is>
      </c>
      <c r="DF507" t="inlineStr"/>
      <c r="DG507" t="inlineStr">
        <is>
          <t>QS (score, not %)</t>
        </is>
      </c>
      <c r="DH507" t="n">
        <v>14.7</v>
      </c>
      <c r="DI507" t="inlineStr"/>
    </row>
    <row r="508">
      <c r="A508" t="inlineStr">
        <is>
          <t>king mongkut's university of technology north bangkok</t>
        </is>
      </c>
      <c r="B508" t="inlineStr">
        <is>
          <t>1201-1400</t>
        </is>
      </c>
      <c r="C508" t="inlineStr">
        <is>
          <t>1201-1400</t>
        </is>
      </c>
      <c r="D508" t="inlineStr">
        <is>
          <t>Thailand</t>
        </is>
      </c>
      <c r="E508" t="inlineStr">
        <is>
          <t>Asia</t>
        </is>
      </c>
      <c r="F508" t="inlineStr">
        <is>
          <t>L</t>
        </is>
      </c>
      <c r="G508" t="inlineStr">
        <is>
          <t>FO</t>
        </is>
      </c>
      <c r="H508" t="inlineStr">
        <is>
          <t>VH</t>
        </is>
      </c>
      <c r="I508" t="inlineStr">
        <is>
          <t>A</t>
        </is>
      </c>
      <c r="J508" t="n">
        <v>8.5</v>
      </c>
      <c r="K508" t="inlineStr">
        <is>
          <t>601+</t>
        </is>
      </c>
      <c r="L508" t="n">
        <v>4.9</v>
      </c>
      <c r="M508" t="inlineStr">
        <is>
          <t>601+</t>
        </is>
      </c>
      <c r="N508" t="n">
        <v>4.1</v>
      </c>
      <c r="O508" t="inlineStr">
        <is>
          <t>701+</t>
        </is>
      </c>
      <c r="P508" t="n">
        <v>3.3</v>
      </c>
      <c r="Q508" t="inlineStr">
        <is>
          <t>701+</t>
        </is>
      </c>
      <c r="R508" t="n">
        <v>2.8</v>
      </c>
      <c r="S508" t="inlineStr">
        <is>
          <t>701+</t>
        </is>
      </c>
      <c r="T508" t="n">
        <v>1.1</v>
      </c>
      <c r="U508" t="inlineStr">
        <is>
          <t>701+</t>
        </is>
      </c>
      <c r="V508" t="n">
        <v>23.5</v>
      </c>
      <c r="W508" t="inlineStr">
        <is>
          <t>701+</t>
        </is>
      </c>
      <c r="X508" t="n">
        <v>2.5</v>
      </c>
      <c r="Y508" t="inlineStr">
        <is>
          <t>701+</t>
        </is>
      </c>
      <c r="Z508" t="n">
        <v>1.1</v>
      </c>
      <c r="AA508" t="inlineStr">
        <is>
          <t>701+</t>
        </is>
      </c>
      <c r="AB508" t="inlineStr"/>
      <c r="AC508" t="inlineStr">
        <is>
          <t>1201-1400</t>
        </is>
      </c>
      <c r="AD508" t="inlineStr"/>
      <c r="AE508" t="inlineStr">
        <is>
          <t>TH</t>
        </is>
      </c>
      <c r="AF508" t="inlineStr">
        <is>
          <t>Thailand</t>
        </is>
      </c>
      <c r="AG508" t="inlineStr">
        <is>
          <t>L</t>
        </is>
      </c>
      <c r="AH508" t="inlineStr">
        <is>
          <t>FO</t>
        </is>
      </c>
      <c r="AI508" t="inlineStr">
        <is>
          <t>VH</t>
        </is>
      </c>
      <c r="AJ508" t="n">
        <v>3</v>
      </c>
      <c r="AK508" t="inlineStr">
        <is>
          <t>A</t>
        </is>
      </c>
      <c r="AL508" t="n">
        <v>8.1</v>
      </c>
      <c r="AM508" t="inlineStr">
        <is>
          <t>601+</t>
        </is>
      </c>
      <c r="AN508" t="n">
        <v>5.8</v>
      </c>
      <c r="AO508" t="inlineStr">
        <is>
          <t>601+</t>
        </is>
      </c>
      <c r="AP508" t="n">
        <v>3.7</v>
      </c>
      <c r="AQ508" t="inlineStr">
        <is>
          <t>701+</t>
        </is>
      </c>
      <c r="AR508" t="n">
        <v>3</v>
      </c>
      <c r="AS508" t="inlineStr">
        <is>
          <t>701+</t>
        </is>
      </c>
      <c r="AT508" t="n">
        <v>3.4</v>
      </c>
      <c r="AU508" t="inlineStr">
        <is>
          <t>701+</t>
        </is>
      </c>
      <c r="AV508" t="n">
        <v>1.1</v>
      </c>
      <c r="AW508" t="inlineStr">
        <is>
          <t>701+</t>
        </is>
      </c>
      <c r="AX508" t="n">
        <v>1.1</v>
      </c>
      <c r="AY508" t="inlineStr">
        <is>
          <t>701+</t>
        </is>
      </c>
      <c r="AZ508" t="n">
        <v>8.300000000000001</v>
      </c>
      <c r="BA508" t="inlineStr">
        <is>
          <t>701+</t>
        </is>
      </c>
      <c r="BB508" t="n">
        <v>1.1</v>
      </c>
      <c r="BC508" t="inlineStr">
        <is>
          <t>701+</t>
        </is>
      </c>
      <c r="BD508" t="inlineStr">
        <is>
          <t>-</t>
        </is>
      </c>
      <c r="BE508" t="inlineStr"/>
      <c r="BF508" t="inlineStr">
        <is>
          <t>Not Reported</t>
        </is>
      </c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>
        <is>
          <t>QS</t>
        </is>
      </c>
      <c r="CC508" t="n">
        <v>1300.5</v>
      </c>
      <c r="CD508" t="n">
        <v>1300.5</v>
      </c>
      <c r="CE508" t="n">
        <v>601</v>
      </c>
      <c r="CF508" t="n">
        <v>601</v>
      </c>
      <c r="CG508" t="n">
        <v>701</v>
      </c>
      <c r="CH508" t="n">
        <v>701</v>
      </c>
      <c r="CI508" t="n">
        <v>701</v>
      </c>
      <c r="CJ508" t="n">
        <v>701</v>
      </c>
      <c r="CK508" t="n">
        <v>701</v>
      </c>
      <c r="CL508" t="n">
        <v>701</v>
      </c>
      <c r="CM508" t="n">
        <v>701</v>
      </c>
      <c r="CN508" t="n">
        <v>1300.5</v>
      </c>
      <c r="CO508" t="inlineStr"/>
      <c r="CP508" t="n">
        <v>601</v>
      </c>
      <c r="CQ508" t="n">
        <v>601</v>
      </c>
      <c r="CR508" t="n">
        <v>701</v>
      </c>
      <c r="CS508" t="n">
        <v>701</v>
      </c>
      <c r="CT508" t="n">
        <v>701</v>
      </c>
      <c r="CU508" t="n">
        <v>701</v>
      </c>
      <c r="CV508" t="n">
        <v>701</v>
      </c>
      <c r="CW508" t="n">
        <v>701</v>
      </c>
      <c r="CX508" t="n">
        <v>701</v>
      </c>
      <c r="CY508" t="inlineStr"/>
      <c r="CZ508" t="inlineStr"/>
      <c r="DA508" t="inlineStr"/>
      <c r="DB508" t="n">
        <v>7.178571428571416</v>
      </c>
      <c r="DC508" t="n">
        <v>3.3</v>
      </c>
      <c r="DD508" t="inlineStr"/>
      <c r="DE508" t="inlineStr">
        <is>
          <t>QS (score, not ratio)</t>
        </is>
      </c>
      <c r="DF508" t="inlineStr"/>
      <c r="DG508" t="inlineStr">
        <is>
          <t>QS (score, not %)</t>
        </is>
      </c>
      <c r="DH508" t="n">
        <v>8.300000000000001</v>
      </c>
      <c r="DI508" t="inlineStr"/>
    </row>
    <row r="509">
      <c r="A509" t="inlineStr">
        <is>
          <t>king mongkut's university of technology thonburi</t>
        </is>
      </c>
      <c r="B509" t="inlineStr">
        <is>
          <t>951-1000</t>
        </is>
      </c>
      <c r="C509" t="inlineStr">
        <is>
          <t>951-1000</t>
        </is>
      </c>
      <c r="D509" t="inlineStr">
        <is>
          <t>Thailand</t>
        </is>
      </c>
      <c r="E509" t="inlineStr">
        <is>
          <t>Asia</t>
        </is>
      </c>
      <c r="F509" t="inlineStr">
        <is>
          <t>L</t>
        </is>
      </c>
      <c r="G509" t="inlineStr">
        <is>
          <t>CO</t>
        </is>
      </c>
      <c r="H509" t="inlineStr">
        <is>
          <t>VH</t>
        </is>
      </c>
      <c r="I509" t="inlineStr">
        <is>
          <t>A</t>
        </is>
      </c>
      <c r="J509" t="n">
        <v>13.2</v>
      </c>
      <c r="K509" t="inlineStr">
        <is>
          <t>601+</t>
        </is>
      </c>
      <c r="L509" t="n">
        <v>6.3</v>
      </c>
      <c r="M509" t="inlineStr">
        <is>
          <t>601+</t>
        </is>
      </c>
      <c r="N509" t="n">
        <v>13.3</v>
      </c>
      <c r="O509" t="inlineStr">
        <is>
          <t>701+</t>
        </is>
      </c>
      <c r="P509" t="n">
        <v>8.5</v>
      </c>
      <c r="Q509" t="inlineStr">
        <is>
          <t>701+</t>
        </is>
      </c>
      <c r="R509" t="n">
        <v>9.5</v>
      </c>
      <c r="S509" t="inlineStr">
        <is>
          <t>701+</t>
        </is>
      </c>
      <c r="T509" t="n">
        <v>3.2</v>
      </c>
      <c r="U509" t="inlineStr">
        <is>
          <t>701+</t>
        </is>
      </c>
      <c r="V509" t="n">
        <v>36.9</v>
      </c>
      <c r="W509" t="inlineStr">
        <is>
          <t>701+</t>
        </is>
      </c>
      <c r="X509" t="n">
        <v>2.6</v>
      </c>
      <c r="Y509" t="inlineStr">
        <is>
          <t>701+</t>
        </is>
      </c>
      <c r="Z509" t="n">
        <v>41</v>
      </c>
      <c r="AA509" t="inlineStr">
        <is>
          <t>360=</t>
        </is>
      </c>
      <c r="AB509" t="inlineStr"/>
      <c r="AC509" t="inlineStr">
        <is>
          <t>951-1000</t>
        </is>
      </c>
      <c r="AD509" t="inlineStr">
        <is>
          <t>801-1000</t>
        </is>
      </c>
      <c r="AE509" t="inlineStr">
        <is>
          <t>TH</t>
        </is>
      </c>
      <c r="AF509" t="inlineStr">
        <is>
          <t>Thailand</t>
        </is>
      </c>
      <c r="AG509" t="inlineStr">
        <is>
          <t>L</t>
        </is>
      </c>
      <c r="AH509" t="inlineStr">
        <is>
          <t>CO</t>
        </is>
      </c>
      <c r="AI509" t="inlineStr">
        <is>
          <t>HI</t>
        </is>
      </c>
      <c r="AJ509" t="n">
        <v>3</v>
      </c>
      <c r="AK509" t="inlineStr">
        <is>
          <t>A</t>
        </is>
      </c>
      <c r="AL509" t="n">
        <v>13.1</v>
      </c>
      <c r="AM509" t="inlineStr">
        <is>
          <t>601+</t>
        </is>
      </c>
      <c r="AN509" t="n">
        <v>7.2</v>
      </c>
      <c r="AO509" t="inlineStr">
        <is>
          <t>601+</t>
        </is>
      </c>
      <c r="AP509" t="n">
        <v>14</v>
      </c>
      <c r="AQ509" t="inlineStr">
        <is>
          <t>701+</t>
        </is>
      </c>
      <c r="AR509" t="n">
        <v>7.6</v>
      </c>
      <c r="AS509" t="inlineStr">
        <is>
          <t>701+</t>
        </is>
      </c>
      <c r="AT509" t="n">
        <v>12.5</v>
      </c>
      <c r="AU509" t="inlineStr">
        <is>
          <t>701+</t>
        </is>
      </c>
      <c r="AV509" t="n">
        <v>3.5</v>
      </c>
      <c r="AW509" t="inlineStr">
        <is>
          <t>701+</t>
        </is>
      </c>
      <c r="AX509" t="n">
        <v>1.6</v>
      </c>
      <c r="AY509" t="inlineStr">
        <is>
          <t>701+</t>
        </is>
      </c>
      <c r="AZ509" t="n">
        <v>8.4</v>
      </c>
      <c r="BA509" t="inlineStr">
        <is>
          <t>701+</t>
        </is>
      </c>
      <c r="BB509" t="n">
        <v>49.4</v>
      </c>
      <c r="BC509" t="inlineStr">
        <is>
          <t>312=</t>
        </is>
      </c>
      <c r="BD509" t="inlineStr">
        <is>
          <t>-</t>
        </is>
      </c>
      <c r="BE509" t="inlineStr"/>
      <c r="BF509" t="inlineStr">
        <is>
          <t>Not Reported</t>
        </is>
      </c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>
        <is>
          <t>QS</t>
        </is>
      </c>
      <c r="CC509" t="n">
        <v>975.5</v>
      </c>
      <c r="CD509" t="n">
        <v>975.5</v>
      </c>
      <c r="CE509" t="n">
        <v>601</v>
      </c>
      <c r="CF509" t="n">
        <v>601</v>
      </c>
      <c r="CG509" t="n">
        <v>701</v>
      </c>
      <c r="CH509" t="n">
        <v>701</v>
      </c>
      <c r="CI509" t="n">
        <v>701</v>
      </c>
      <c r="CJ509" t="n">
        <v>701</v>
      </c>
      <c r="CK509" t="n">
        <v>701</v>
      </c>
      <c r="CL509" t="n">
        <v>701</v>
      </c>
      <c r="CM509" t="n">
        <v>360</v>
      </c>
      <c r="CN509" t="n">
        <v>975.5</v>
      </c>
      <c r="CO509" t="n">
        <v>900.5</v>
      </c>
      <c r="CP509" t="n">
        <v>601</v>
      </c>
      <c r="CQ509" t="n">
        <v>601</v>
      </c>
      <c r="CR509" t="n">
        <v>701</v>
      </c>
      <c r="CS509" t="n">
        <v>701</v>
      </c>
      <c r="CT509" t="n">
        <v>701</v>
      </c>
      <c r="CU509" t="n">
        <v>701</v>
      </c>
      <c r="CV509" t="n">
        <v>701</v>
      </c>
      <c r="CW509" t="n">
        <v>701</v>
      </c>
      <c r="CX509" t="n">
        <v>312</v>
      </c>
      <c r="CY509" t="inlineStr"/>
      <c r="CZ509" t="inlineStr"/>
      <c r="DA509" t="inlineStr"/>
      <c r="DB509" t="n">
        <v>30.39285714285714</v>
      </c>
      <c r="DC509" t="n">
        <v>8.5</v>
      </c>
      <c r="DD509" t="inlineStr"/>
      <c r="DE509" t="inlineStr">
        <is>
          <t>QS (score, not ratio)</t>
        </is>
      </c>
      <c r="DF509" t="inlineStr"/>
      <c r="DG509" t="inlineStr">
        <is>
          <t>QS (score, not %)</t>
        </is>
      </c>
      <c r="DH509" t="n">
        <v>13.15</v>
      </c>
      <c r="DI509" t="inlineStr"/>
    </row>
    <row r="510">
      <c r="A510" t="inlineStr">
        <is>
          <t>king mongkut\'s institute of technology ladkrabang</t>
        </is>
      </c>
      <c r="B510" t="inlineStr">
        <is>
          <t>1201-1400</t>
        </is>
      </c>
      <c r="C510" t="inlineStr">
        <is>
          <t>1201-1400</t>
        </is>
      </c>
      <c r="D510" t="inlineStr">
        <is>
          <t>Thailand</t>
        </is>
      </c>
      <c r="E510" t="inlineStr">
        <is>
          <t>Asia</t>
        </is>
      </c>
      <c r="F510" t="inlineStr">
        <is>
          <t>L</t>
        </is>
      </c>
      <c r="G510" t="inlineStr">
        <is>
          <t>FO</t>
        </is>
      </c>
      <c r="H510" t="inlineStr">
        <is>
          <t>VH</t>
        </is>
      </c>
      <c r="I510" t="inlineStr">
        <is>
          <t>A</t>
        </is>
      </c>
      <c r="J510" t="n">
        <v>8.300000000000001</v>
      </c>
      <c r="K510" t="inlineStr">
        <is>
          <t>601+</t>
        </is>
      </c>
      <c r="L510" t="n">
        <v>3.7</v>
      </c>
      <c r="M510" t="inlineStr">
        <is>
          <t>601+</t>
        </is>
      </c>
      <c r="N510" t="n">
        <v>4.2</v>
      </c>
      <c r="O510" t="inlineStr">
        <is>
          <t>701+</t>
        </is>
      </c>
      <c r="P510" t="n">
        <v>3.1</v>
      </c>
      <c r="Q510" t="inlineStr">
        <is>
          <t>701+</t>
        </is>
      </c>
      <c r="R510" t="n">
        <v>16.7</v>
      </c>
      <c r="S510" t="inlineStr">
        <is>
          <t>642</t>
        </is>
      </c>
      <c r="T510" t="n">
        <v>2.2</v>
      </c>
      <c r="U510" t="inlineStr">
        <is>
          <t>701+</t>
        </is>
      </c>
      <c r="V510" t="n">
        <v>18.5</v>
      </c>
      <c r="W510" t="inlineStr">
        <is>
          <t>701+</t>
        </is>
      </c>
      <c r="X510" t="n">
        <v>6.2</v>
      </c>
      <c r="Y510" t="inlineStr">
        <is>
          <t>701+</t>
        </is>
      </c>
      <c r="Z510" t="n">
        <v>1.1</v>
      </c>
      <c r="AA510" t="inlineStr">
        <is>
          <t>701+</t>
        </is>
      </c>
      <c r="AB510" t="inlineStr"/>
      <c r="AC510" t="inlineStr">
        <is>
          <t>1201-1400</t>
        </is>
      </c>
      <c r="AD510" t="inlineStr">
        <is>
          <t>1201-1400</t>
        </is>
      </c>
      <c r="AE510" t="inlineStr">
        <is>
          <t>TH</t>
        </is>
      </c>
      <c r="AF510" t="inlineStr">
        <is>
          <t>Thailand</t>
        </is>
      </c>
      <c r="AG510" t="inlineStr">
        <is>
          <t>L</t>
        </is>
      </c>
      <c r="AH510" t="inlineStr">
        <is>
          <t>FO</t>
        </is>
      </c>
      <c r="AI510" t="inlineStr">
        <is>
          <t>VH</t>
        </is>
      </c>
      <c r="AJ510" t="n">
        <v>4</v>
      </c>
      <c r="AK510" t="inlineStr">
        <is>
          <t>A</t>
        </is>
      </c>
      <c r="AL510" t="n">
        <v>8.1</v>
      </c>
      <c r="AM510" t="inlineStr">
        <is>
          <t>601+</t>
        </is>
      </c>
      <c r="AN510" t="n">
        <v>7.4</v>
      </c>
      <c r="AO510" t="inlineStr">
        <is>
          <t>601+</t>
        </is>
      </c>
      <c r="AP510" t="n">
        <v>4.8</v>
      </c>
      <c r="AQ510" t="inlineStr">
        <is>
          <t>701+</t>
        </is>
      </c>
      <c r="AR510" t="n">
        <v>3.1</v>
      </c>
      <c r="AS510" t="inlineStr">
        <is>
          <t>701+</t>
        </is>
      </c>
      <c r="AT510" t="n">
        <v>15.7</v>
      </c>
      <c r="AU510" t="inlineStr">
        <is>
          <t>656</t>
        </is>
      </c>
      <c r="AV510" t="n">
        <v>1.6</v>
      </c>
      <c r="AW510" t="inlineStr">
        <is>
          <t>701+</t>
        </is>
      </c>
      <c r="AX510" t="n">
        <v>1.1</v>
      </c>
      <c r="AY510" t="inlineStr">
        <is>
          <t>701+</t>
        </is>
      </c>
      <c r="AZ510" t="n">
        <v>9.5</v>
      </c>
      <c r="BA510" t="inlineStr">
        <is>
          <t>701+</t>
        </is>
      </c>
      <c r="BB510" t="n">
        <v>1.3</v>
      </c>
      <c r="BC510" t="inlineStr">
        <is>
          <t>701+</t>
        </is>
      </c>
      <c r="BD510" t="inlineStr">
        <is>
          <t>-</t>
        </is>
      </c>
      <c r="BE510" t="inlineStr"/>
      <c r="BF510" t="inlineStr">
        <is>
          <t>Not Reported</t>
        </is>
      </c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>
        <is>
          <t>QS</t>
        </is>
      </c>
      <c r="CC510" t="n">
        <v>1300.5</v>
      </c>
      <c r="CD510" t="n">
        <v>1300.5</v>
      </c>
      <c r="CE510" t="n">
        <v>601</v>
      </c>
      <c r="CF510" t="n">
        <v>601</v>
      </c>
      <c r="CG510" t="n">
        <v>701</v>
      </c>
      <c r="CH510" t="n">
        <v>701</v>
      </c>
      <c r="CI510" t="n">
        <v>642</v>
      </c>
      <c r="CJ510" t="n">
        <v>701</v>
      </c>
      <c r="CK510" t="n">
        <v>701</v>
      </c>
      <c r="CL510" t="n">
        <v>701</v>
      </c>
      <c r="CM510" t="n">
        <v>701</v>
      </c>
      <c r="CN510" t="n">
        <v>1300.5</v>
      </c>
      <c r="CO510" t="n">
        <v>1300.5</v>
      </c>
      <c r="CP510" t="n">
        <v>601</v>
      </c>
      <c r="CQ510" t="n">
        <v>601</v>
      </c>
      <c r="CR510" t="n">
        <v>701</v>
      </c>
      <c r="CS510" t="n">
        <v>701</v>
      </c>
      <c r="CT510" t="n">
        <v>656</v>
      </c>
      <c r="CU510" t="n">
        <v>701</v>
      </c>
      <c r="CV510" t="n">
        <v>701</v>
      </c>
      <c r="CW510" t="n">
        <v>701</v>
      </c>
      <c r="CX510" t="n">
        <v>701</v>
      </c>
      <c r="CY510" t="inlineStr"/>
      <c r="CZ510" t="inlineStr"/>
      <c r="DA510" t="inlineStr"/>
      <c r="DB510" t="n">
        <v>7.178571428571416</v>
      </c>
      <c r="DC510" t="n">
        <v>3.1</v>
      </c>
      <c r="DD510" t="inlineStr"/>
      <c r="DE510" t="inlineStr">
        <is>
          <t>QS (score, not ratio)</t>
        </is>
      </c>
      <c r="DF510" t="inlineStr"/>
      <c r="DG510" t="inlineStr">
        <is>
          <t>QS (score, not %)</t>
        </is>
      </c>
      <c r="DH510" t="n">
        <v>8.199999999999999</v>
      </c>
      <c r="DI510" t="inlineStr"/>
    </row>
    <row r="511">
      <c r="A511" t="inlineStr">
        <is>
          <t>king mongkut’s university of technology thonburi</t>
        </is>
      </c>
      <c r="B511" t="inlineStr"/>
      <c r="C511" t="inlineStr"/>
      <c r="D511" t="inlineStr">
        <is>
          <t>Not Reported</t>
        </is>
      </c>
      <c r="E511" t="inlineStr">
        <is>
          <t>Not Reported</t>
        </is>
      </c>
      <c r="F511" t="inlineStr">
        <is>
          <t>Not Reported</t>
        </is>
      </c>
      <c r="G511" t="inlineStr">
        <is>
          <t>Not Reported</t>
        </is>
      </c>
      <c r="H511" t="inlineStr"/>
      <c r="I511" t="inlineStr">
        <is>
          <t>Not Reported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Not Reported</t>
        </is>
      </c>
      <c r="AF511" t="inlineStr">
        <is>
          <t>Not Reported</t>
        </is>
      </c>
      <c r="AG511" t="inlineStr">
        <is>
          <t>Not Reported</t>
        </is>
      </c>
      <c r="AH511" t="inlineStr">
        <is>
          <t>Not Reported</t>
        </is>
      </c>
      <c r="AI511" t="inlineStr"/>
      <c r="AJ511" t="inlineStr"/>
      <c r="AK511" t="inlineStr">
        <is>
          <t>Not Reported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601-800</t>
        </is>
      </c>
      <c r="BF511" t="inlineStr">
        <is>
          <t>Thailand</t>
        </is>
      </c>
      <c r="BG511" t="n">
        <v>18.2</v>
      </c>
      <c r="BH511" t="inlineStr">
        <is>
          <t>28.5</t>
        </is>
      </c>
      <c r="BI511" t="n">
        <v>11.4</v>
      </c>
      <c r="BJ511" t="n">
        <v>36.2</v>
      </c>
      <c r="BK511" t="inlineStr">
        <is>
          <t>70.3</t>
        </is>
      </c>
      <c r="BL511" t="inlineStr">
        <is>
          <t>-</t>
        </is>
      </c>
      <c r="BM511" t="inlineStr">
        <is>
          <t>17,791</t>
        </is>
      </c>
      <c r="BN511" t="n">
        <v>23.7</v>
      </c>
      <c r="BO511" t="inlineStr">
        <is>
          <t>1%</t>
        </is>
      </c>
      <c r="BP511" t="inlineStr">
        <is>
          <t>42 : 58</t>
        </is>
      </c>
      <c r="BQ511" t="n">
        <v>2016</v>
      </c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>
        <is>
          <t>Times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n">
        <v>700.5</v>
      </c>
      <c r="CZ511" t="inlineStr"/>
      <c r="DA511" t="inlineStr"/>
      <c r="DB511" t="n">
        <v>0</v>
      </c>
      <c r="DC511" t="n">
        <v>22.13502719417611</v>
      </c>
      <c r="DD511" t="n">
        <v>23.7</v>
      </c>
      <c r="DE511" t="inlineStr">
        <is>
          <t>Times (raw ratio)</t>
        </is>
      </c>
      <c r="DF511" t="n">
        <v>1</v>
      </c>
      <c r="DG511" t="inlineStr">
        <is>
          <t>Times (raw %)</t>
        </is>
      </c>
      <c r="DH511" t="inlineStr"/>
      <c r="DI511" t="n">
        <v>8.844953173777316</v>
      </c>
    </row>
    <row r="512">
      <c r="A512" t="inlineStr">
        <is>
          <t>king saud university</t>
        </is>
      </c>
      <c r="B512" t="inlineStr">
        <is>
          <t>200</t>
        </is>
      </c>
      <c r="C512" t="inlineStr">
        <is>
          <t>203</t>
        </is>
      </c>
      <c r="D512" t="inlineStr">
        <is>
          <t>Saudi Arabia</t>
        </is>
      </c>
      <c r="E512" t="inlineStr">
        <is>
          <t>Asia</t>
        </is>
      </c>
      <c r="F512" t="inlineStr">
        <is>
          <t>XL</t>
        </is>
      </c>
      <c r="G512" t="inlineStr">
        <is>
          <t>FC</t>
        </is>
      </c>
      <c r="H512" t="inlineStr">
        <is>
          <t>VH</t>
        </is>
      </c>
      <c r="I512" t="inlineStr">
        <is>
          <t>A</t>
        </is>
      </c>
      <c r="J512" t="n">
        <v>39.4</v>
      </c>
      <c r="K512" t="inlineStr">
        <is>
          <t>216</t>
        </is>
      </c>
      <c r="L512" t="n">
        <v>28.7</v>
      </c>
      <c r="M512" t="inlineStr">
        <is>
          <t>332</t>
        </is>
      </c>
      <c r="N512" t="n">
        <v>54.3</v>
      </c>
      <c r="O512" t="inlineStr">
        <is>
          <t>281</t>
        </is>
      </c>
      <c r="P512" t="n">
        <v>40</v>
      </c>
      <c r="Q512" t="inlineStr">
        <is>
          <t>354</t>
        </is>
      </c>
      <c r="R512" t="n">
        <v>99.40000000000001</v>
      </c>
      <c r="S512" t="inlineStr">
        <is>
          <t>98</t>
        </is>
      </c>
      <c r="T512" t="n">
        <v>15</v>
      </c>
      <c r="U512" t="inlineStr">
        <is>
          <t>622</t>
        </is>
      </c>
      <c r="V512" t="n">
        <v>95.09999999999999</v>
      </c>
      <c r="W512" t="inlineStr">
        <is>
          <t>75</t>
        </is>
      </c>
      <c r="X512" t="n">
        <v>99</v>
      </c>
      <c r="Y512" t="inlineStr">
        <is>
          <t>17</t>
        </is>
      </c>
      <c r="Z512" t="n">
        <v>33</v>
      </c>
      <c r="AA512" t="inlineStr">
        <is>
          <t>420=</t>
        </is>
      </c>
      <c r="AB512" t="n">
        <v>46.2</v>
      </c>
      <c r="AC512">
        <f>203</f>
        <v/>
      </c>
      <c r="AD512" t="inlineStr">
        <is>
          <t>237=</t>
        </is>
      </c>
      <c r="AE512" t="inlineStr">
        <is>
          <t>SA</t>
        </is>
      </c>
      <c r="AF512" t="inlineStr">
        <is>
          <t>Saudi Arabia</t>
        </is>
      </c>
      <c r="AG512" t="inlineStr">
        <is>
          <t>XL</t>
        </is>
      </c>
      <c r="AH512" t="inlineStr">
        <is>
          <t>FC</t>
        </is>
      </c>
      <c r="AI512" t="inlineStr">
        <is>
          <t>VH</t>
        </is>
      </c>
      <c r="AJ512" t="n">
        <v>4</v>
      </c>
      <c r="AK512" t="inlineStr">
        <is>
          <t>A</t>
        </is>
      </c>
      <c r="AL512" t="n">
        <v>36.9</v>
      </c>
      <c r="AM512" t="inlineStr">
        <is>
          <t>236</t>
        </is>
      </c>
      <c r="AN512" t="n">
        <v>21.3</v>
      </c>
      <c r="AO512" t="inlineStr">
        <is>
          <t>435</t>
        </is>
      </c>
      <c r="AP512" t="n">
        <v>64.2</v>
      </c>
      <c r="AQ512" t="inlineStr">
        <is>
          <t>218</t>
        </is>
      </c>
      <c r="AR512" t="n">
        <v>32.2</v>
      </c>
      <c r="AS512" t="inlineStr">
        <is>
          <t>419</t>
        </is>
      </c>
      <c r="AT512" t="n">
        <v>99.7</v>
      </c>
      <c r="AU512" t="inlineStr">
        <is>
          <t>83</t>
        </is>
      </c>
      <c r="AV512" t="n">
        <v>21.3</v>
      </c>
      <c r="AW512" t="inlineStr">
        <is>
          <t>525</t>
        </is>
      </c>
      <c r="AX512" t="n">
        <v>88.59999999999999</v>
      </c>
      <c r="AY512" t="inlineStr">
        <is>
          <t>92</t>
        </is>
      </c>
      <c r="AZ512" t="n">
        <v>71.7</v>
      </c>
      <c r="BA512" t="inlineStr">
        <is>
          <t>67</t>
        </is>
      </c>
      <c r="BB512" t="n">
        <v>75.8</v>
      </c>
      <c r="BC512" t="inlineStr">
        <is>
          <t>171=</t>
        </is>
      </c>
      <c r="BD512" t="inlineStr">
        <is>
          <t>45.2</t>
        </is>
      </c>
      <c r="BE512" t="inlineStr">
        <is>
          <t>501-600</t>
        </is>
      </c>
      <c r="BF512" t="inlineStr">
        <is>
          <t>Saudi Arabia</t>
        </is>
      </c>
      <c r="BG512" t="n">
        <v>20</v>
      </c>
      <c r="BH512" t="inlineStr">
        <is>
          <t>75.5</t>
        </is>
      </c>
      <c r="BI512" t="n">
        <v>17.5</v>
      </c>
      <c r="BJ512" t="n">
        <v>22.3</v>
      </c>
      <c r="BK512" t="inlineStr">
        <is>
          <t>57.4</t>
        </is>
      </c>
      <c r="BL512" t="inlineStr">
        <is>
          <t>-</t>
        </is>
      </c>
      <c r="BM512" t="inlineStr">
        <is>
          <t>40,666</t>
        </is>
      </c>
      <c r="BN512" t="n">
        <v>13.4</v>
      </c>
      <c r="BO512" t="inlineStr">
        <is>
          <t>7%</t>
        </is>
      </c>
      <c r="BP512" t="inlineStr"/>
      <c r="BQ512" t="n">
        <v>2016</v>
      </c>
      <c r="BR512" t="inlineStr">
        <is>
          <t>151-200</t>
        </is>
      </c>
      <c r="BS512" t="inlineStr">
        <is>
          <t>1-2</t>
        </is>
      </c>
      <c r="BT512" t="inlineStr"/>
      <c r="BU512" t="n">
        <v>0</v>
      </c>
      <c r="BV512" t="n">
        <v>0</v>
      </c>
      <c r="BW512" t="n">
        <v>32.5</v>
      </c>
      <c r="BX512" t="n">
        <v>5.9</v>
      </c>
      <c r="BY512" t="n">
        <v>42.5</v>
      </c>
      <c r="BZ512" t="n">
        <v>14.1</v>
      </c>
      <c r="CA512" t="n">
        <v>2015</v>
      </c>
      <c r="CB512" t="inlineStr">
        <is>
          <t>QS+Times+Shanghai</t>
        </is>
      </c>
      <c r="CC512" t="n">
        <v>200</v>
      </c>
      <c r="CD512" t="n">
        <v>203</v>
      </c>
      <c r="CE512" t="n">
        <v>216</v>
      </c>
      <c r="CF512" t="n">
        <v>332</v>
      </c>
      <c r="CG512" t="n">
        <v>281</v>
      </c>
      <c r="CH512" t="n">
        <v>354</v>
      </c>
      <c r="CI512" t="n">
        <v>98</v>
      </c>
      <c r="CJ512" t="n">
        <v>622</v>
      </c>
      <c r="CK512" t="n">
        <v>75</v>
      </c>
      <c r="CL512" t="n">
        <v>17</v>
      </c>
      <c r="CM512" t="n">
        <v>420</v>
      </c>
      <c r="CN512" t="n">
        <v>203</v>
      </c>
      <c r="CO512" t="n">
        <v>237</v>
      </c>
      <c r="CP512" t="n">
        <v>236</v>
      </c>
      <c r="CQ512" t="n">
        <v>435</v>
      </c>
      <c r="CR512" t="n">
        <v>218</v>
      </c>
      <c r="CS512" t="n">
        <v>419</v>
      </c>
      <c r="CT512" t="n">
        <v>83</v>
      </c>
      <c r="CU512" t="n">
        <v>525</v>
      </c>
      <c r="CV512" t="n">
        <v>92</v>
      </c>
      <c r="CW512" t="n">
        <v>67</v>
      </c>
      <c r="CX512" t="n">
        <v>171</v>
      </c>
      <c r="CY512" t="n">
        <v>550.5</v>
      </c>
      <c r="CZ512" t="n">
        <v>175.5</v>
      </c>
      <c r="DA512" t="n">
        <v>1.5</v>
      </c>
      <c r="DB512" t="n">
        <v>56.30668427745962</v>
      </c>
      <c r="DC512" t="n">
        <v>29.4041471286147</v>
      </c>
      <c r="DD512" t="n">
        <v>13.4</v>
      </c>
      <c r="DE512" t="inlineStr">
        <is>
          <t>Times (raw ratio)</t>
        </is>
      </c>
      <c r="DF512" t="n">
        <v>7</v>
      </c>
      <c r="DG512" t="inlineStr">
        <is>
          <t>Times (raw %)</t>
        </is>
      </c>
      <c r="DH512" t="n">
        <v>38.15</v>
      </c>
      <c r="DI512" t="n">
        <v>17.13289206788595</v>
      </c>
    </row>
    <row r="513">
      <c r="A513" t="inlineStr">
        <is>
          <t>king's college london</t>
        </is>
      </c>
      <c r="B513" t="inlineStr">
        <is>
          <t>40</t>
        </is>
      </c>
      <c r="C513" t="inlineStr">
        <is>
          <t>40</t>
        </is>
      </c>
      <c r="D513" t="inlineStr">
        <is>
          <t>United Kingdom</t>
        </is>
      </c>
      <c r="E513" t="inlineStr">
        <is>
          <t>Europe</t>
        </is>
      </c>
      <c r="F513" t="inlineStr">
        <is>
          <t>XL</t>
        </is>
      </c>
      <c r="G513" t="inlineStr">
        <is>
          <t>FC</t>
        </is>
      </c>
      <c r="H513" t="inlineStr">
        <is>
          <t>VH</t>
        </is>
      </c>
      <c r="I513" t="inlineStr">
        <is>
          <t>A</t>
        </is>
      </c>
      <c r="J513" t="n">
        <v>90.3</v>
      </c>
      <c r="K513" t="inlineStr">
        <is>
          <t>44</t>
        </is>
      </c>
      <c r="L513" t="n">
        <v>85.7</v>
      </c>
      <c r="M513" t="inlineStr">
        <is>
          <t>64</t>
        </is>
      </c>
      <c r="N513" t="n">
        <v>64.3</v>
      </c>
      <c r="O513" t="inlineStr">
        <is>
          <t>210</t>
        </is>
      </c>
      <c r="P513" t="n">
        <v>53.6</v>
      </c>
      <c r="Q513" t="inlineStr">
        <is>
          <t>238</t>
        </is>
      </c>
      <c r="R513" t="n">
        <v>99.09999999999999</v>
      </c>
      <c r="S513" t="inlineStr">
        <is>
          <t>103</t>
        </is>
      </c>
      <c r="T513" t="n">
        <v>99.5</v>
      </c>
      <c r="U513" t="inlineStr">
        <is>
          <t>47</t>
        </is>
      </c>
      <c r="V513" t="n">
        <v>98.59999999999999</v>
      </c>
      <c r="W513" t="inlineStr">
        <is>
          <t>17</t>
        </is>
      </c>
      <c r="X513" t="n">
        <v>59.8</v>
      </c>
      <c r="Y513" t="inlineStr">
        <is>
          <t>205</t>
        </is>
      </c>
      <c r="Z513" t="n">
        <v>96.2</v>
      </c>
      <c r="AA513" t="inlineStr">
        <is>
          <t>44=</t>
        </is>
      </c>
      <c r="AB513" t="n">
        <v>80.2</v>
      </c>
      <c r="AC513" t="inlineStr">
        <is>
          <t>40</t>
        </is>
      </c>
      <c r="AD513" t="inlineStr">
        <is>
          <t>37</t>
        </is>
      </c>
      <c r="AE513" t="inlineStr">
        <is>
          <t>UK</t>
        </is>
      </c>
      <c r="AF513" t="inlineStr">
        <is>
          <t>United Kingdom</t>
        </is>
      </c>
      <c r="AG513" t="inlineStr">
        <is>
          <t>XL</t>
        </is>
      </c>
      <c r="AH513" t="inlineStr">
        <is>
          <t>FC</t>
        </is>
      </c>
      <c r="AI513" t="inlineStr">
        <is>
          <t>VH</t>
        </is>
      </c>
      <c r="AJ513" t="n">
        <v>5</v>
      </c>
      <c r="AK513" t="inlineStr">
        <is>
          <t>A</t>
        </is>
      </c>
      <c r="AL513" t="n">
        <v>89.5</v>
      </c>
      <c r="AM513" t="inlineStr">
        <is>
          <t>46</t>
        </is>
      </c>
      <c r="AN513" t="n">
        <v>82.3</v>
      </c>
      <c r="AO513" t="inlineStr">
        <is>
          <t>68</t>
        </is>
      </c>
      <c r="AP513" t="n">
        <v>64.59999999999999</v>
      </c>
      <c r="AQ513" t="inlineStr">
        <is>
          <t>215</t>
        </is>
      </c>
      <c r="AR513" t="n">
        <v>61.1</v>
      </c>
      <c r="AS513" t="inlineStr">
        <is>
          <t>201</t>
        </is>
      </c>
      <c r="AT513" t="n">
        <v>98.8</v>
      </c>
      <c r="AU513" t="inlineStr">
        <is>
          <t>99</t>
        </is>
      </c>
      <c r="AV513" t="n">
        <v>100</v>
      </c>
      <c r="AW513" t="inlineStr">
        <is>
          <t>23</t>
        </is>
      </c>
      <c r="AX513" t="n">
        <v>99.2</v>
      </c>
      <c r="AY513" t="inlineStr">
        <is>
          <t>14</t>
        </is>
      </c>
      <c r="AZ513" t="n">
        <v>34.4</v>
      </c>
      <c r="BA513" t="inlineStr">
        <is>
          <t>223</t>
        </is>
      </c>
      <c r="BB513" t="n">
        <v>81.09999999999999</v>
      </c>
      <c r="BC513" t="inlineStr">
        <is>
          <t>142=</t>
        </is>
      </c>
      <c r="BD513" t="inlineStr">
        <is>
          <t>79.3</t>
        </is>
      </c>
      <c r="BE513" t="inlineStr"/>
      <c r="BF513" t="inlineStr">
        <is>
          <t>Not Reported</t>
        </is>
      </c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>
        <is>
          <t>55</t>
        </is>
      </c>
      <c r="BS513" t="inlineStr">
        <is>
          <t>7</t>
        </is>
      </c>
      <c r="BT513" t="n">
        <v>30</v>
      </c>
      <c r="BU513" t="n">
        <v>21.2</v>
      </c>
      <c r="BV513" t="n">
        <v>21</v>
      </c>
      <c r="BW513" t="n">
        <v>29.5</v>
      </c>
      <c r="BX513" t="n">
        <v>18.2</v>
      </c>
      <c r="BY513" t="n">
        <v>54.3</v>
      </c>
      <c r="BZ513" t="n">
        <v>25.6</v>
      </c>
      <c r="CA513" t="n">
        <v>2015</v>
      </c>
      <c r="CB513" t="inlineStr">
        <is>
          <t>QS+Shanghai</t>
        </is>
      </c>
      <c r="CC513" t="n">
        <v>40</v>
      </c>
      <c r="CD513" t="n">
        <v>40</v>
      </c>
      <c r="CE513" t="n">
        <v>44</v>
      </c>
      <c r="CF513" t="n">
        <v>64</v>
      </c>
      <c r="CG513" t="n">
        <v>210</v>
      </c>
      <c r="CH513" t="n">
        <v>238</v>
      </c>
      <c r="CI513" t="n">
        <v>103</v>
      </c>
      <c r="CJ513" t="n">
        <v>47</v>
      </c>
      <c r="CK513" t="n">
        <v>17</v>
      </c>
      <c r="CL513" t="n">
        <v>205</v>
      </c>
      <c r="CM513" t="n">
        <v>44</v>
      </c>
      <c r="CN513" t="n">
        <v>40</v>
      </c>
      <c r="CO513" t="n">
        <v>37</v>
      </c>
      <c r="CP513" t="n">
        <v>46</v>
      </c>
      <c r="CQ513" t="n">
        <v>68</v>
      </c>
      <c r="CR513" t="n">
        <v>215</v>
      </c>
      <c r="CS513" t="n">
        <v>201</v>
      </c>
      <c r="CT513" t="n">
        <v>99</v>
      </c>
      <c r="CU513" t="n">
        <v>23</v>
      </c>
      <c r="CV513" t="n">
        <v>14</v>
      </c>
      <c r="CW513" t="n">
        <v>223</v>
      </c>
      <c r="CX513" t="n">
        <v>142</v>
      </c>
      <c r="CY513" t="inlineStr"/>
      <c r="CZ513" t="n">
        <v>55</v>
      </c>
      <c r="DA513" t="n">
        <v>7</v>
      </c>
      <c r="DB513" t="n">
        <v>92.6795907166379</v>
      </c>
      <c r="DC513" t="n">
        <v>44.60039554117224</v>
      </c>
      <c r="DD513" t="inlineStr"/>
      <c r="DE513" t="inlineStr">
        <is>
          <t>QS (score, not ratio)</t>
        </is>
      </c>
      <c r="DF513" t="inlineStr"/>
      <c r="DG513" t="inlineStr">
        <is>
          <t>QS (score, not %)</t>
        </is>
      </c>
      <c r="DH513" t="n">
        <v>89.90000000000001</v>
      </c>
      <c r="DI513" t="n">
        <v>30.60029665587918</v>
      </c>
    </row>
    <row r="514">
      <c r="A514" t="inlineStr">
        <is>
          <t>kingston university</t>
        </is>
      </c>
      <c r="B514" t="inlineStr"/>
      <c r="C514" t="inlineStr"/>
      <c r="D514" t="inlineStr">
        <is>
          <t>Not Reported</t>
        </is>
      </c>
      <c r="E514" t="inlineStr">
        <is>
          <t>Not Reported</t>
        </is>
      </c>
      <c r="F514" t="inlineStr">
        <is>
          <t>Not Reported</t>
        </is>
      </c>
      <c r="G514" t="inlineStr">
        <is>
          <t>Not Reported</t>
        </is>
      </c>
      <c r="H514" t="inlineStr"/>
      <c r="I514" t="inlineStr">
        <is>
          <t>Not Reported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Not Reported</t>
        </is>
      </c>
      <c r="AF514" t="inlineStr">
        <is>
          <t>Not Reported</t>
        </is>
      </c>
      <c r="AG514" t="inlineStr">
        <is>
          <t>Not Reported</t>
        </is>
      </c>
      <c r="AH514" t="inlineStr">
        <is>
          <t>Not Reported</t>
        </is>
      </c>
      <c r="AI514" t="inlineStr"/>
      <c r="AJ514" t="inlineStr"/>
      <c r="AK514" t="inlineStr">
        <is>
          <t>Not Reported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601-800</t>
        </is>
      </c>
      <c r="BF514" t="inlineStr">
        <is>
          <t>United Kingdom</t>
        </is>
      </c>
      <c r="BG514" t="n">
        <v>16.9</v>
      </c>
      <c r="BH514" t="inlineStr">
        <is>
          <t>76.8</t>
        </is>
      </c>
      <c r="BI514" t="n">
        <v>12.1</v>
      </c>
      <c r="BJ514" t="n">
        <v>26.7</v>
      </c>
      <c r="BK514" t="inlineStr">
        <is>
          <t>28.5</t>
        </is>
      </c>
      <c r="BL514" t="inlineStr">
        <is>
          <t>-</t>
        </is>
      </c>
      <c r="BM514" t="inlineStr">
        <is>
          <t>20,778</t>
        </is>
      </c>
      <c r="BN514" t="n">
        <v>20.9</v>
      </c>
      <c r="BO514" t="inlineStr">
        <is>
          <t>34%</t>
        </is>
      </c>
      <c r="BP514" t="inlineStr">
        <is>
          <t>53 : 47</t>
        </is>
      </c>
      <c r="BQ514" t="n">
        <v>2016</v>
      </c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>
        <is>
          <t>Times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n">
        <v>700.5</v>
      </c>
      <c r="CZ514" t="inlineStr"/>
      <c r="DA514" t="inlineStr"/>
      <c r="DB514" t="n">
        <v>0</v>
      </c>
      <c r="DC514" t="n">
        <v>17.69153884069816</v>
      </c>
      <c r="DD514" t="n">
        <v>20.9</v>
      </c>
      <c r="DE514" t="inlineStr">
        <is>
          <t>Times (raw ratio)</t>
        </is>
      </c>
      <c r="DF514" t="n">
        <v>34</v>
      </c>
      <c r="DG514" t="inlineStr">
        <is>
          <t>Times (raw %)</t>
        </is>
      </c>
      <c r="DH514" t="inlineStr"/>
      <c r="DI514" t="n">
        <v>9.573361082206034</v>
      </c>
    </row>
    <row r="515">
      <c r="A515" t="inlineStr">
        <is>
          <t>kingston university, london</t>
        </is>
      </c>
      <c r="B515" t="inlineStr">
        <is>
          <t>601-610</t>
        </is>
      </c>
      <c r="C515" t="inlineStr">
        <is>
          <t>601-610</t>
        </is>
      </c>
      <c r="D515" t="inlineStr">
        <is>
          <t>United Kingdom</t>
        </is>
      </c>
      <c r="E515" t="inlineStr">
        <is>
          <t>Europe</t>
        </is>
      </c>
      <c r="F515" t="inlineStr">
        <is>
          <t>L</t>
        </is>
      </c>
      <c r="G515" t="inlineStr">
        <is>
          <t>CO</t>
        </is>
      </c>
      <c r="H515" t="inlineStr">
        <is>
          <t>HI</t>
        </is>
      </c>
      <c r="I515" t="inlineStr">
        <is>
          <t>A</t>
        </is>
      </c>
      <c r="J515" t="n">
        <v>17.9</v>
      </c>
      <c r="K515" t="inlineStr">
        <is>
          <t>506</t>
        </is>
      </c>
      <c r="L515" t="n">
        <v>15.3</v>
      </c>
      <c r="M515" t="inlineStr">
        <is>
          <t>550</t>
        </is>
      </c>
      <c r="N515" t="n">
        <v>5.8</v>
      </c>
      <c r="O515" t="inlineStr">
        <is>
          <t>701+</t>
        </is>
      </c>
      <c r="P515" t="n">
        <v>7.6</v>
      </c>
      <c r="Q515" t="inlineStr">
        <is>
          <t>701+</t>
        </is>
      </c>
      <c r="R515" t="n">
        <v>70.8</v>
      </c>
      <c r="S515" t="inlineStr">
        <is>
          <t>280</t>
        </is>
      </c>
      <c r="T515" t="n">
        <v>99.2</v>
      </c>
      <c r="U515" t="inlineStr">
        <is>
          <t>56</t>
        </is>
      </c>
      <c r="V515" t="n">
        <v>48.2</v>
      </c>
      <c r="W515" t="inlineStr">
        <is>
          <t>701+</t>
        </is>
      </c>
      <c r="X515" t="n">
        <v>12.6</v>
      </c>
      <c r="Y515" t="inlineStr">
        <is>
          <t>701+</t>
        </is>
      </c>
      <c r="Z515" t="n">
        <v>6.9</v>
      </c>
      <c r="AA515" t="inlineStr">
        <is>
          <t>701+</t>
        </is>
      </c>
      <c r="AB515" t="inlineStr"/>
      <c r="AC515" t="inlineStr">
        <is>
          <t>601-610</t>
        </is>
      </c>
      <c r="AD515" t="inlineStr">
        <is>
          <t>601-650</t>
        </is>
      </c>
      <c r="AE515" t="inlineStr">
        <is>
          <t>UK</t>
        </is>
      </c>
      <c r="AF515" t="inlineStr">
        <is>
          <t>United Kingdom</t>
        </is>
      </c>
      <c r="AG515" t="inlineStr">
        <is>
          <t>L</t>
        </is>
      </c>
      <c r="AH515" t="inlineStr">
        <is>
          <t>CO</t>
        </is>
      </c>
      <c r="AI515" t="inlineStr">
        <is>
          <t>HI</t>
        </is>
      </c>
      <c r="AJ515" t="n">
        <v>3</v>
      </c>
      <c r="AK515" t="inlineStr">
        <is>
          <t>A</t>
        </is>
      </c>
      <c r="AL515" t="n">
        <v>17.5</v>
      </c>
      <c r="AM515" t="inlineStr">
        <is>
          <t>506</t>
        </is>
      </c>
      <c r="AN515" t="n">
        <v>12.6</v>
      </c>
      <c r="AO515" t="inlineStr">
        <is>
          <t>601+</t>
        </is>
      </c>
      <c r="AP515" t="n">
        <v>6.1</v>
      </c>
      <c r="AQ515" t="inlineStr">
        <is>
          <t>701+</t>
        </is>
      </c>
      <c r="AR515" t="n">
        <v>8.699999999999999</v>
      </c>
      <c r="AS515" t="inlineStr">
        <is>
          <t>701+</t>
        </is>
      </c>
      <c r="AT515" t="n">
        <v>71.90000000000001</v>
      </c>
      <c r="AU515" t="inlineStr">
        <is>
          <t>265</t>
        </is>
      </c>
      <c r="AV515" t="n">
        <v>99.40000000000001</v>
      </c>
      <c r="AW515" t="inlineStr">
        <is>
          <t>45</t>
        </is>
      </c>
      <c r="AX515" t="n">
        <v>9.199999999999999</v>
      </c>
      <c r="AY515" t="inlineStr">
        <is>
          <t>690</t>
        </is>
      </c>
      <c r="AZ515" t="n">
        <v>14.1</v>
      </c>
      <c r="BA515" t="inlineStr">
        <is>
          <t>605</t>
        </is>
      </c>
      <c r="BB515" t="n">
        <v>9.800000000000001</v>
      </c>
      <c r="BC515" t="inlineStr">
        <is>
          <t>669=</t>
        </is>
      </c>
      <c r="BD515" t="inlineStr">
        <is>
          <t>-</t>
        </is>
      </c>
      <c r="BE515" t="inlineStr"/>
      <c r="BF515" t="inlineStr">
        <is>
          <t>Not Reported</t>
        </is>
      </c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>
        <is>
          <t>QS</t>
        </is>
      </c>
      <c r="CC515" t="n">
        <v>605.5</v>
      </c>
      <c r="CD515" t="n">
        <v>605.5</v>
      </c>
      <c r="CE515" t="n">
        <v>506</v>
      </c>
      <c r="CF515" t="n">
        <v>550</v>
      </c>
      <c r="CG515" t="n">
        <v>701</v>
      </c>
      <c r="CH515" t="n">
        <v>701</v>
      </c>
      <c r="CI515" t="n">
        <v>280</v>
      </c>
      <c r="CJ515" t="n">
        <v>56</v>
      </c>
      <c r="CK515" t="n">
        <v>701</v>
      </c>
      <c r="CL515" t="n">
        <v>701</v>
      </c>
      <c r="CM515" t="n">
        <v>701</v>
      </c>
      <c r="CN515" t="n">
        <v>605.5</v>
      </c>
      <c r="CO515" t="n">
        <v>625.5</v>
      </c>
      <c r="CP515" t="n">
        <v>506</v>
      </c>
      <c r="CQ515" t="n">
        <v>601</v>
      </c>
      <c r="CR515" t="n">
        <v>701</v>
      </c>
      <c r="CS515" t="n">
        <v>701</v>
      </c>
      <c r="CT515" t="n">
        <v>265</v>
      </c>
      <c r="CU515" t="n">
        <v>45</v>
      </c>
      <c r="CV515" t="n">
        <v>690</v>
      </c>
      <c r="CW515" t="n">
        <v>605</v>
      </c>
      <c r="CX515" t="n">
        <v>669</v>
      </c>
      <c r="CY515" t="inlineStr"/>
      <c r="CZ515" t="inlineStr"/>
      <c r="DA515" t="inlineStr"/>
      <c r="DB515" t="n">
        <v>56.82142857142857</v>
      </c>
      <c r="DC515" t="n">
        <v>7.6</v>
      </c>
      <c r="DD515" t="inlineStr"/>
      <c r="DE515" t="inlineStr">
        <is>
          <t>QS (score, not ratio)</t>
        </is>
      </c>
      <c r="DF515" t="inlineStr"/>
      <c r="DG515" t="inlineStr">
        <is>
          <t>QS (score, not %)</t>
        </is>
      </c>
      <c r="DH515" t="n">
        <v>17.7</v>
      </c>
      <c r="DI515" t="inlineStr"/>
    </row>
    <row r="516">
      <c r="A516" t="inlineStr">
        <is>
          <t>king’s college london</t>
        </is>
      </c>
      <c r="B516" t="inlineStr"/>
      <c r="C516" t="inlineStr"/>
      <c r="D516" t="inlineStr">
        <is>
          <t>Not Reported</t>
        </is>
      </c>
      <c r="E516" t="inlineStr">
        <is>
          <t>Not Reported</t>
        </is>
      </c>
      <c r="F516" t="inlineStr">
        <is>
          <t>Not Reported</t>
        </is>
      </c>
      <c r="G516" t="inlineStr">
        <is>
          <t>Not Reported</t>
        </is>
      </c>
      <c r="H516" t="inlineStr"/>
      <c r="I516" t="inlineStr">
        <is>
          <t>Not Reported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Not Reported</t>
        </is>
      </c>
      <c r="AF516" t="inlineStr">
        <is>
          <t>Not Reported</t>
        </is>
      </c>
      <c r="AG516" t="inlineStr">
        <is>
          <t>Not Reported</t>
        </is>
      </c>
      <c r="AH516" t="inlineStr">
        <is>
          <t>Not Reported</t>
        </is>
      </c>
      <c r="AI516" t="inlineStr"/>
      <c r="AJ516" t="inlineStr"/>
      <c r="AK516" t="inlineStr">
        <is>
          <t>Not Reported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27</t>
        </is>
      </c>
      <c r="BF516" t="inlineStr">
        <is>
          <t>United Kingdom</t>
        </is>
      </c>
      <c r="BG516" t="n">
        <v>64.5</v>
      </c>
      <c r="BH516" t="inlineStr">
        <is>
          <t>93.8</t>
        </is>
      </c>
      <c r="BI516" t="n">
        <v>75.8</v>
      </c>
      <c r="BJ516" t="n">
        <v>93.8</v>
      </c>
      <c r="BK516" t="inlineStr">
        <is>
          <t>40.1</t>
        </is>
      </c>
      <c r="BL516" t="inlineStr">
        <is>
          <t>78.2</t>
        </is>
      </c>
      <c r="BM516" t="inlineStr">
        <is>
          <t>21,394</t>
        </is>
      </c>
      <c r="BN516" t="n">
        <v>11.4</v>
      </c>
      <c r="BO516" t="inlineStr">
        <is>
          <t>37%</t>
        </is>
      </c>
      <c r="BP516" t="inlineStr">
        <is>
          <t>61 : 39</t>
        </is>
      </c>
      <c r="BQ516" t="n">
        <v>2016</v>
      </c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>
        <is>
          <t>Times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n">
        <v>27</v>
      </c>
      <c r="CZ516" t="inlineStr"/>
      <c r="DA516" t="inlineStr"/>
      <c r="DB516" t="n">
        <v>96.2830593280915</v>
      </c>
      <c r="DC516" t="n">
        <v>84.79158855274743</v>
      </c>
      <c r="DD516" t="n">
        <v>11.4</v>
      </c>
      <c r="DE516" t="inlineStr">
        <is>
          <t>Times (raw ratio)</t>
        </is>
      </c>
      <c r="DF516" t="n">
        <v>37</v>
      </c>
      <c r="DG516" t="inlineStr">
        <is>
          <t>Times (raw %)</t>
        </is>
      </c>
      <c r="DH516" t="inlineStr"/>
      <c r="DI516" t="n">
        <v>75.85848074921955</v>
      </c>
    </row>
    <row r="517">
      <c r="A517" t="inlineStr">
        <is>
          <t>kinki university</t>
        </is>
      </c>
      <c r="B517" t="inlineStr"/>
      <c r="C517" t="inlineStr"/>
      <c r="D517" t="inlineStr">
        <is>
          <t>Not Reported</t>
        </is>
      </c>
      <c r="E517" t="inlineStr">
        <is>
          <t>Not Reported</t>
        </is>
      </c>
      <c r="F517" t="inlineStr">
        <is>
          <t>Not Reported</t>
        </is>
      </c>
      <c r="G517" t="inlineStr">
        <is>
          <t>Not Reported</t>
        </is>
      </c>
      <c r="H517" t="inlineStr"/>
      <c r="I517" t="inlineStr">
        <is>
          <t>Not Reported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Not Reported</t>
        </is>
      </c>
      <c r="AF517" t="inlineStr">
        <is>
          <t>Not Reported</t>
        </is>
      </c>
      <c r="AG517" t="inlineStr">
        <is>
          <t>Not Reported</t>
        </is>
      </c>
      <c r="AH517" t="inlineStr">
        <is>
          <t>Not Reported</t>
        </is>
      </c>
      <c r="AI517" t="inlineStr"/>
      <c r="AJ517" t="inlineStr"/>
      <c r="AK517" t="inlineStr">
        <is>
          <t>Not Reported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>
        <is>
          <t>601-800</t>
        </is>
      </c>
      <c r="BF517" t="inlineStr">
        <is>
          <t>Japan</t>
        </is>
      </c>
      <c r="BG517" t="n">
        <v>18.5</v>
      </c>
      <c r="BH517" t="inlineStr">
        <is>
          <t>17.0</t>
        </is>
      </c>
      <c r="BI517" t="n">
        <v>7.9</v>
      </c>
      <c r="BJ517" t="n">
        <v>30</v>
      </c>
      <c r="BK517" t="inlineStr">
        <is>
          <t>33.2</t>
        </is>
      </c>
      <c r="BL517" t="inlineStr">
        <is>
          <t>-</t>
        </is>
      </c>
      <c r="BM517" t="inlineStr">
        <is>
          <t>31,216</t>
        </is>
      </c>
      <c r="BN517" t="n">
        <v>11.6</v>
      </c>
      <c r="BO517" t="inlineStr">
        <is>
          <t>2%</t>
        </is>
      </c>
      <c r="BP517" t="inlineStr"/>
      <c r="BQ517" t="n">
        <v>2016</v>
      </c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>
        <is>
          <t>Times</t>
        </is>
      </c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n">
        <v>700.5</v>
      </c>
      <c r="CZ517" t="inlineStr"/>
      <c r="DA517" t="inlineStr"/>
      <c r="DB517" t="n">
        <v>0</v>
      </c>
      <c r="DC517" t="n">
        <v>17.17635560124196</v>
      </c>
      <c r="DD517" t="n">
        <v>11.6</v>
      </c>
      <c r="DE517" t="inlineStr">
        <is>
          <t>Times (raw ratio)</t>
        </is>
      </c>
      <c r="DF517" t="n">
        <v>2</v>
      </c>
      <c r="DG517" t="inlineStr">
        <is>
          <t>Times (raw %)</t>
        </is>
      </c>
      <c r="DH517" t="inlineStr"/>
      <c r="DI517" t="n">
        <v>5.202913631633716</v>
      </c>
    </row>
    <row r="518">
      <c r="A518" t="inlineStr">
        <is>
          <t>kit, karlsruhe institute of technology</t>
        </is>
      </c>
      <c r="B518" t="inlineStr">
        <is>
          <t>102</t>
        </is>
      </c>
      <c r="C518" t="inlineStr">
        <is>
          <t>119</t>
        </is>
      </c>
      <c r="D518" t="inlineStr">
        <is>
          <t>Germany</t>
        </is>
      </c>
      <c r="E518" t="inlineStr">
        <is>
          <t>Europe</t>
        </is>
      </c>
      <c r="F518" t="inlineStr">
        <is>
          <t>L</t>
        </is>
      </c>
      <c r="G518" t="inlineStr">
        <is>
          <t>CO</t>
        </is>
      </c>
      <c r="H518" t="inlineStr">
        <is>
          <t>VH</t>
        </is>
      </c>
      <c r="I518" t="inlineStr">
        <is>
          <t>A</t>
        </is>
      </c>
      <c r="J518" t="n">
        <v>44.9</v>
      </c>
      <c r="K518" t="inlineStr">
        <is>
          <t>188</t>
        </is>
      </c>
      <c r="L518" t="n">
        <v>80.90000000000001</v>
      </c>
      <c r="M518" t="inlineStr">
        <is>
          <t>74</t>
        </is>
      </c>
      <c r="N518" t="n">
        <v>39.4</v>
      </c>
      <c r="O518" t="inlineStr">
        <is>
          <t>395</t>
        </is>
      </c>
      <c r="P518" t="n">
        <v>68.40000000000001</v>
      </c>
      <c r="Q518" t="inlineStr">
        <is>
          <t>160</t>
        </is>
      </c>
      <c r="R518" t="n">
        <v>70.5</v>
      </c>
      <c r="S518" t="inlineStr">
        <is>
          <t>282</t>
        </is>
      </c>
      <c r="T518" t="n">
        <v>42.9</v>
      </c>
      <c r="U518" t="inlineStr">
        <is>
          <t>337</t>
        </is>
      </c>
      <c r="V518" t="n">
        <v>86.40000000000001</v>
      </c>
      <c r="W518" t="inlineStr">
        <is>
          <t>225</t>
        </is>
      </c>
      <c r="X518" t="n">
        <v>50.8</v>
      </c>
      <c r="Y518" t="inlineStr">
        <is>
          <t>252</t>
        </is>
      </c>
      <c r="Z518" t="n">
        <v>75.3</v>
      </c>
      <c r="AA518" t="inlineStr">
        <is>
          <t>184=</t>
        </is>
      </c>
      <c r="AB518" t="n">
        <v>59.4</v>
      </c>
      <c r="AC518" t="inlineStr">
        <is>
          <t>119</t>
        </is>
      </c>
      <c r="AD518" t="inlineStr">
        <is>
          <t>141=</t>
        </is>
      </c>
      <c r="AE518" t="inlineStr">
        <is>
          <t>DE</t>
        </is>
      </c>
      <c r="AF518" t="inlineStr">
        <is>
          <t>Germany</t>
        </is>
      </c>
      <c r="AG518" t="inlineStr">
        <is>
          <t>L</t>
        </is>
      </c>
      <c r="AH518" t="inlineStr">
        <is>
          <t>CO</t>
        </is>
      </c>
      <c r="AI518" t="inlineStr">
        <is>
          <t>VH</t>
        </is>
      </c>
      <c r="AJ518" t="n">
        <v>4</v>
      </c>
      <c r="AK518" t="inlineStr">
        <is>
          <t>A</t>
        </is>
      </c>
      <c r="AL518" t="n">
        <v>45.6</v>
      </c>
      <c r="AM518" t="inlineStr">
        <is>
          <t>182</t>
        </is>
      </c>
      <c r="AN518" t="n">
        <v>76.8</v>
      </c>
      <c r="AO518" t="inlineStr">
        <is>
          <t>76</t>
        </is>
      </c>
      <c r="AP518" t="n">
        <v>36</v>
      </c>
      <c r="AQ518" t="inlineStr">
        <is>
          <t>443</t>
        </is>
      </c>
      <c r="AR518" t="n">
        <v>71.90000000000001</v>
      </c>
      <c r="AS518" t="inlineStr">
        <is>
          <t>139</t>
        </is>
      </c>
      <c r="AT518" t="n">
        <v>70.40000000000001</v>
      </c>
      <c r="AU518" t="inlineStr">
        <is>
          <t>275</t>
        </is>
      </c>
      <c r="AV518" t="n">
        <v>46.7</v>
      </c>
      <c r="AW518" t="inlineStr">
        <is>
          <t>312</t>
        </is>
      </c>
      <c r="AX518" t="n">
        <v>76</v>
      </c>
      <c r="AY518" t="inlineStr">
        <is>
          <t>166</t>
        </is>
      </c>
      <c r="AZ518" t="n">
        <v>38.7</v>
      </c>
      <c r="BA518" t="inlineStr">
        <is>
          <t>187</t>
        </is>
      </c>
      <c r="BB518" t="n">
        <v>23.9</v>
      </c>
      <c r="BC518" t="inlineStr">
        <is>
          <t>504=</t>
        </is>
      </c>
      <c r="BD518" t="inlineStr">
        <is>
          <t>56.4</t>
        </is>
      </c>
      <c r="BE518" t="inlineStr"/>
      <c r="BF518" t="inlineStr">
        <is>
          <t>Not Reported</t>
        </is>
      </c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>
        <is>
          <t>QS</t>
        </is>
      </c>
      <c r="CC518" t="n">
        <v>102</v>
      </c>
      <c r="CD518" t="n">
        <v>119</v>
      </c>
      <c r="CE518" t="n">
        <v>188</v>
      </c>
      <c r="CF518" t="n">
        <v>74</v>
      </c>
      <c r="CG518" t="n">
        <v>395</v>
      </c>
      <c r="CH518" t="n">
        <v>160</v>
      </c>
      <c r="CI518" t="n">
        <v>282</v>
      </c>
      <c r="CJ518" t="n">
        <v>337</v>
      </c>
      <c r="CK518" t="n">
        <v>225</v>
      </c>
      <c r="CL518" t="n">
        <v>252</v>
      </c>
      <c r="CM518" t="n">
        <v>184</v>
      </c>
      <c r="CN518" t="n">
        <v>119</v>
      </c>
      <c r="CO518" t="n">
        <v>141</v>
      </c>
      <c r="CP518" t="n">
        <v>182</v>
      </c>
      <c r="CQ518" t="n">
        <v>76</v>
      </c>
      <c r="CR518" t="n">
        <v>443</v>
      </c>
      <c r="CS518" t="n">
        <v>139</v>
      </c>
      <c r="CT518" t="n">
        <v>275</v>
      </c>
      <c r="CU518" t="n">
        <v>312</v>
      </c>
      <c r="CV518" t="n">
        <v>166</v>
      </c>
      <c r="CW518" t="n">
        <v>187</v>
      </c>
      <c r="CX518" t="n">
        <v>504</v>
      </c>
      <c r="CY518" t="inlineStr"/>
      <c r="CZ518" t="inlineStr"/>
      <c r="DA518" t="inlineStr"/>
      <c r="DB518" t="n">
        <v>92.78571428571429</v>
      </c>
      <c r="DC518" t="n">
        <v>68.40000000000001</v>
      </c>
      <c r="DD518" t="inlineStr"/>
      <c r="DE518" t="inlineStr">
        <is>
          <t>QS (score, not ratio)</t>
        </is>
      </c>
      <c r="DF518" t="inlineStr"/>
      <c r="DG518" t="inlineStr">
        <is>
          <t>QS (score, not %)</t>
        </is>
      </c>
      <c r="DH518" t="n">
        <v>45.25</v>
      </c>
      <c r="DI518" t="inlineStr"/>
    </row>
    <row r="519">
      <c r="A519" t="inlineStr">
        <is>
          <t>kobe university</t>
        </is>
      </c>
      <c r="B519" t="inlineStr">
        <is>
          <t>465</t>
        </is>
      </c>
      <c r="C519" t="inlineStr">
        <is>
          <t>476</t>
        </is>
      </c>
      <c r="D519" t="inlineStr">
        <is>
          <t>Japan</t>
        </is>
      </c>
      <c r="E519" t="inlineStr">
        <is>
          <t>Asia</t>
        </is>
      </c>
      <c r="F519" t="inlineStr">
        <is>
          <t>L</t>
        </is>
      </c>
      <c r="G519" t="inlineStr">
        <is>
          <t>FC</t>
        </is>
      </c>
      <c r="H519" t="inlineStr">
        <is>
          <t>VH</t>
        </is>
      </c>
      <c r="I519" t="inlineStr">
        <is>
          <t>A</t>
        </is>
      </c>
      <c r="J519" t="n">
        <v>28.4</v>
      </c>
      <c r="K519" t="inlineStr">
        <is>
          <t>309</t>
        </is>
      </c>
      <c r="L519" t="n">
        <v>33.2</v>
      </c>
      <c r="M519" t="inlineStr">
        <is>
          <t>281</t>
        </is>
      </c>
      <c r="N519" t="n">
        <v>43.9</v>
      </c>
      <c r="O519" t="inlineStr">
        <is>
          <t>356</t>
        </is>
      </c>
      <c r="P519" t="n">
        <v>11.4</v>
      </c>
      <c r="Q519" t="inlineStr">
        <is>
          <t>701+</t>
        </is>
      </c>
      <c r="R519" t="n">
        <v>7</v>
      </c>
      <c r="S519" t="inlineStr">
        <is>
          <t>701+</t>
        </is>
      </c>
      <c r="T519" t="n">
        <v>5.6</v>
      </c>
      <c r="U519" t="inlineStr">
        <is>
          <t>701+</t>
        </is>
      </c>
      <c r="V519" t="n">
        <v>55</v>
      </c>
      <c r="W519" t="inlineStr">
        <is>
          <t>698</t>
        </is>
      </c>
      <c r="X519" t="n">
        <v>15</v>
      </c>
      <c r="Y519" t="inlineStr">
        <is>
          <t>662</t>
        </is>
      </c>
      <c r="Z519" t="n">
        <v>49.8</v>
      </c>
      <c r="AA519" t="inlineStr">
        <is>
          <t>319=</t>
        </is>
      </c>
      <c r="AB519" t="n">
        <v>25.8</v>
      </c>
      <c r="AC519">
        <f>476</f>
        <v/>
      </c>
      <c r="AD519" t="inlineStr">
        <is>
          <t>363=</t>
        </is>
      </c>
      <c r="AE519" t="inlineStr">
        <is>
          <t>JP</t>
        </is>
      </c>
      <c r="AF519" t="inlineStr">
        <is>
          <t>Japan</t>
        </is>
      </c>
      <c r="AG519" t="inlineStr">
        <is>
          <t>L</t>
        </is>
      </c>
      <c r="AH519" t="inlineStr">
        <is>
          <t>FC</t>
        </is>
      </c>
      <c r="AI519" t="inlineStr">
        <is>
          <t>VH</t>
        </is>
      </c>
      <c r="AJ519" t="n">
        <v>4</v>
      </c>
      <c r="AK519" t="inlineStr">
        <is>
          <t>A</t>
        </is>
      </c>
      <c r="AL519" t="n">
        <v>28.5</v>
      </c>
      <c r="AM519" t="inlineStr">
        <is>
          <t>308</t>
        </is>
      </c>
      <c r="AN519" t="n">
        <v>38.8</v>
      </c>
      <c r="AO519" t="inlineStr">
        <is>
          <t>248</t>
        </is>
      </c>
      <c r="AP519" t="n">
        <v>53.2</v>
      </c>
      <c r="AQ519" t="inlineStr">
        <is>
          <t>292</t>
        </is>
      </c>
      <c r="AR519" t="n">
        <v>11.6</v>
      </c>
      <c r="AS519" t="inlineStr">
        <is>
          <t>701+</t>
        </is>
      </c>
      <c r="AT519" t="n">
        <v>7.4</v>
      </c>
      <c r="AU519" t="inlineStr">
        <is>
          <t>701+</t>
        </is>
      </c>
      <c r="AV519" t="n">
        <v>7.7</v>
      </c>
      <c r="AW519" t="inlineStr">
        <is>
          <t>701+</t>
        </is>
      </c>
      <c r="AX519" t="n">
        <v>8.699999999999999</v>
      </c>
      <c r="AY519" t="inlineStr">
        <is>
          <t>701+</t>
        </is>
      </c>
      <c r="AZ519" t="n">
        <v>11.9</v>
      </c>
      <c r="BA519" t="inlineStr">
        <is>
          <t>701+</t>
        </is>
      </c>
      <c r="BB519" t="n">
        <v>10.9</v>
      </c>
      <c r="BC519" t="inlineStr">
        <is>
          <t>658=</t>
        </is>
      </c>
      <c r="BD519" t="inlineStr">
        <is>
          <t>24.3</t>
        </is>
      </c>
      <c r="BE519" t="inlineStr">
        <is>
          <t>601-800</t>
        </is>
      </c>
      <c r="BF519" t="inlineStr">
        <is>
          <t>Japan</t>
        </is>
      </c>
      <c r="BG519" t="n">
        <v>27.8</v>
      </c>
      <c r="BH519" t="inlineStr">
        <is>
          <t>21.1</t>
        </is>
      </c>
      <c r="BI519" t="n">
        <v>15.4</v>
      </c>
      <c r="BJ519" t="n">
        <v>24.3</v>
      </c>
      <c r="BK519" t="inlineStr">
        <is>
          <t>45.1</t>
        </is>
      </c>
      <c r="BL519" t="inlineStr">
        <is>
          <t>-</t>
        </is>
      </c>
      <c r="BM519" t="inlineStr">
        <is>
          <t>15,885</t>
        </is>
      </c>
      <c r="BN519" t="n">
        <v>8.4</v>
      </c>
      <c r="BO519" t="inlineStr">
        <is>
          <t>6%</t>
        </is>
      </c>
      <c r="BP519" t="inlineStr">
        <is>
          <t>33 : 67</t>
        </is>
      </c>
      <c r="BQ519" t="n">
        <v>2016</v>
      </c>
      <c r="BR519" t="inlineStr">
        <is>
          <t>301-400</t>
        </is>
      </c>
      <c r="BS519" t="inlineStr">
        <is>
          <t>10-12</t>
        </is>
      </c>
      <c r="BT519" t="inlineStr"/>
      <c r="BU519" t="n">
        <v>14.5</v>
      </c>
      <c r="BV519" t="n">
        <v>0</v>
      </c>
      <c r="BW519" t="n">
        <v>5.1</v>
      </c>
      <c r="BX519" t="n">
        <v>11.5</v>
      </c>
      <c r="BY519" t="n">
        <v>30.8</v>
      </c>
      <c r="BZ519" t="n">
        <v>15.1</v>
      </c>
      <c r="CA519" t="n">
        <v>2015</v>
      </c>
      <c r="CB519" t="inlineStr">
        <is>
          <t>QS+Times+Shanghai</t>
        </is>
      </c>
      <c r="CC519" t="n">
        <v>465</v>
      </c>
      <c r="CD519" t="n">
        <v>476</v>
      </c>
      <c r="CE519" t="n">
        <v>309</v>
      </c>
      <c r="CF519" t="n">
        <v>281</v>
      </c>
      <c r="CG519" t="n">
        <v>356</v>
      </c>
      <c r="CH519" t="n">
        <v>701</v>
      </c>
      <c r="CI519" t="n">
        <v>701</v>
      </c>
      <c r="CJ519" t="n">
        <v>701</v>
      </c>
      <c r="CK519" t="n">
        <v>698</v>
      </c>
      <c r="CL519" t="n">
        <v>662</v>
      </c>
      <c r="CM519" t="n">
        <v>319</v>
      </c>
      <c r="CN519" t="n">
        <v>476</v>
      </c>
      <c r="CO519" t="n">
        <v>363</v>
      </c>
      <c r="CP519" t="n">
        <v>308</v>
      </c>
      <c r="CQ519" t="n">
        <v>248</v>
      </c>
      <c r="CR519" t="n">
        <v>292</v>
      </c>
      <c r="CS519" t="n">
        <v>701</v>
      </c>
      <c r="CT519" t="n">
        <v>701</v>
      </c>
      <c r="CU519" t="n">
        <v>701</v>
      </c>
      <c r="CV519" t="n">
        <v>701</v>
      </c>
      <c r="CW519" t="n">
        <v>701</v>
      </c>
      <c r="CX519" t="n">
        <v>658</v>
      </c>
      <c r="CY519" t="n">
        <v>700.5</v>
      </c>
      <c r="CZ519" t="n">
        <v>350.5</v>
      </c>
      <c r="DA519" t="n">
        <v>11</v>
      </c>
      <c r="DB519" t="n">
        <v>30.04275782760964</v>
      </c>
      <c r="DC519" t="n">
        <v>15.64768883849241</v>
      </c>
      <c r="DD519" t="n">
        <v>8.4</v>
      </c>
      <c r="DE519" t="inlineStr">
        <is>
          <t>Times (raw ratio)</t>
        </is>
      </c>
      <c r="DF519" t="n">
        <v>6</v>
      </c>
      <c r="DG519" t="inlineStr">
        <is>
          <t>Times (raw %)</t>
        </is>
      </c>
      <c r="DH519" t="n">
        <v>28.45</v>
      </c>
      <c r="DI519" t="n">
        <v>11.59157547816853</v>
      </c>
    </row>
    <row r="520">
      <c r="A520" t="inlineStr">
        <is>
          <t>konkuk university</t>
        </is>
      </c>
      <c r="B520" t="inlineStr">
        <is>
          <t>721-730</t>
        </is>
      </c>
      <c r="C520" t="inlineStr">
        <is>
          <t>801-850</t>
        </is>
      </c>
      <c r="D520" t="inlineStr">
        <is>
          <t>South Korea</t>
        </is>
      </c>
      <c r="E520" t="inlineStr">
        <is>
          <t>Asia</t>
        </is>
      </c>
      <c r="F520" t="inlineStr">
        <is>
          <t>L</t>
        </is>
      </c>
      <c r="G520" t="inlineStr">
        <is>
          <t>FC</t>
        </is>
      </c>
      <c r="H520" t="inlineStr">
        <is>
          <t>VH</t>
        </is>
      </c>
      <c r="I520" t="inlineStr">
        <is>
          <t>B</t>
        </is>
      </c>
      <c r="J520" t="n">
        <v>7</v>
      </c>
      <c r="K520" t="inlineStr">
        <is>
          <t>601+</t>
        </is>
      </c>
      <c r="L520" t="n">
        <v>8.1</v>
      </c>
      <c r="M520" t="inlineStr">
        <is>
          <t>601+</t>
        </is>
      </c>
      <c r="N520" t="n">
        <v>61.8</v>
      </c>
      <c r="O520" t="inlineStr">
        <is>
          <t>231</t>
        </is>
      </c>
      <c r="P520" t="n">
        <v>17.1</v>
      </c>
      <c r="Q520" t="inlineStr">
        <is>
          <t>600</t>
        </is>
      </c>
      <c r="R520" t="n">
        <v>9.5</v>
      </c>
      <c r="S520" t="inlineStr">
        <is>
          <t>701+</t>
        </is>
      </c>
      <c r="T520" t="n">
        <v>17.7</v>
      </c>
      <c r="U520" t="inlineStr">
        <is>
          <t>582</t>
        </is>
      </c>
      <c r="V520" t="n">
        <v>46.8</v>
      </c>
      <c r="W520" t="inlineStr">
        <is>
          <t>701+</t>
        </is>
      </c>
      <c r="X520" t="n">
        <v>9</v>
      </c>
      <c r="Y520" t="inlineStr">
        <is>
          <t>701+</t>
        </is>
      </c>
      <c r="Z520" t="n">
        <v>28.4</v>
      </c>
      <c r="AA520" t="inlineStr">
        <is>
          <t>456=</t>
        </is>
      </c>
      <c r="AB520" t="inlineStr"/>
      <c r="AC520" t="inlineStr">
        <is>
          <t>801-850</t>
        </is>
      </c>
      <c r="AD520" t="inlineStr">
        <is>
          <t>651-700</t>
        </is>
      </c>
      <c r="AE520" t="inlineStr">
        <is>
          <t>KR</t>
        </is>
      </c>
      <c r="AF520" t="inlineStr">
        <is>
          <t>South Korea</t>
        </is>
      </c>
      <c r="AG520" t="inlineStr">
        <is>
          <t>L</t>
        </is>
      </c>
      <c r="AH520" t="inlineStr">
        <is>
          <t>FC</t>
        </is>
      </c>
      <c r="AI520" t="inlineStr">
        <is>
          <t>VH</t>
        </is>
      </c>
      <c r="AJ520" t="n">
        <v>4</v>
      </c>
      <c r="AK520" t="inlineStr">
        <is>
          <t>B</t>
        </is>
      </c>
      <c r="AL520" t="n">
        <v>9.4</v>
      </c>
      <c r="AM520" t="inlineStr">
        <is>
          <t>601+</t>
        </is>
      </c>
      <c r="AN520" t="n">
        <v>9.300000000000001</v>
      </c>
      <c r="AO520" t="inlineStr">
        <is>
          <t>601+</t>
        </is>
      </c>
      <c r="AP520" t="n">
        <v>59</v>
      </c>
      <c r="AQ520" t="inlineStr">
        <is>
          <t>241</t>
        </is>
      </c>
      <c r="AR520" t="n">
        <v>13.8</v>
      </c>
      <c r="AS520" t="inlineStr">
        <is>
          <t>660</t>
        </is>
      </c>
      <c r="AT520" t="n">
        <v>7.7</v>
      </c>
      <c r="AU520" t="inlineStr">
        <is>
          <t>701+</t>
        </is>
      </c>
      <c r="AV520" t="n">
        <v>9.800000000000001</v>
      </c>
      <c r="AW520" t="inlineStr">
        <is>
          <t>701+</t>
        </is>
      </c>
      <c r="AX520" t="n">
        <v>2.8</v>
      </c>
      <c r="AY520" t="inlineStr">
        <is>
          <t>701+</t>
        </is>
      </c>
      <c r="AZ520" t="n">
        <v>9.9</v>
      </c>
      <c r="BA520" t="inlineStr">
        <is>
          <t>701+</t>
        </is>
      </c>
      <c r="BB520" t="n">
        <v>2.3</v>
      </c>
      <c r="BC520" t="inlineStr">
        <is>
          <t>701+</t>
        </is>
      </c>
      <c r="BD520" t="inlineStr">
        <is>
          <t>-</t>
        </is>
      </c>
      <c r="BE520" t="inlineStr">
        <is>
          <t>601-800</t>
        </is>
      </c>
      <c r="BF520" t="inlineStr">
        <is>
          <t>South Korea</t>
        </is>
      </c>
      <c r="BG520" t="n">
        <v>20</v>
      </c>
      <c r="BH520" t="inlineStr">
        <is>
          <t>22.6</t>
        </is>
      </c>
      <c r="BI520" t="n">
        <v>19.6</v>
      </c>
      <c r="BJ520" t="n">
        <v>17</v>
      </c>
      <c r="BK520" t="inlineStr">
        <is>
          <t>36.0</t>
        </is>
      </c>
      <c r="BL520" t="inlineStr">
        <is>
          <t>-</t>
        </is>
      </c>
      <c r="BM520" t="inlineStr">
        <is>
          <t>26,483</t>
        </is>
      </c>
      <c r="BN520" t="n">
        <v>23.5</v>
      </c>
      <c r="BO520" t="inlineStr">
        <is>
          <t>6%</t>
        </is>
      </c>
      <c r="BP520" t="inlineStr">
        <is>
          <t>47 : 53</t>
        </is>
      </c>
      <c r="BQ520" t="n">
        <v>2016</v>
      </c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>
        <is>
          <t>QS+Times</t>
        </is>
      </c>
      <c r="CC520" t="n">
        <v>725.5</v>
      </c>
      <c r="CD520" t="n">
        <v>825.5</v>
      </c>
      <c r="CE520" t="n">
        <v>601</v>
      </c>
      <c r="CF520" t="n">
        <v>601</v>
      </c>
      <c r="CG520" t="n">
        <v>231</v>
      </c>
      <c r="CH520" t="n">
        <v>600</v>
      </c>
      <c r="CI520" t="n">
        <v>701</v>
      </c>
      <c r="CJ520" t="n">
        <v>582</v>
      </c>
      <c r="CK520" t="n">
        <v>701</v>
      </c>
      <c r="CL520" t="n">
        <v>701</v>
      </c>
      <c r="CM520" t="n">
        <v>456</v>
      </c>
      <c r="CN520" t="n">
        <v>825.5</v>
      </c>
      <c r="CO520" t="n">
        <v>675.5</v>
      </c>
      <c r="CP520" t="n">
        <v>601</v>
      </c>
      <c r="CQ520" t="n">
        <v>601</v>
      </c>
      <c r="CR520" t="n">
        <v>241</v>
      </c>
      <c r="CS520" t="n">
        <v>660</v>
      </c>
      <c r="CT520" t="n">
        <v>701</v>
      </c>
      <c r="CU520" t="n">
        <v>701</v>
      </c>
      <c r="CV520" t="n">
        <v>701</v>
      </c>
      <c r="CW520" t="n">
        <v>701</v>
      </c>
      <c r="CX520" t="n">
        <v>701</v>
      </c>
      <c r="CY520" t="n">
        <v>700.5</v>
      </c>
      <c r="CZ520" t="inlineStr"/>
      <c r="DA520" t="inlineStr"/>
      <c r="DB520" t="n">
        <v>24.125</v>
      </c>
      <c r="DC520" t="n">
        <v>16.8232114545549</v>
      </c>
      <c r="DD520" t="n">
        <v>23.5</v>
      </c>
      <c r="DE520" t="inlineStr">
        <is>
          <t>Times (raw ratio)</t>
        </is>
      </c>
      <c r="DF520" t="n">
        <v>6</v>
      </c>
      <c r="DG520" t="inlineStr">
        <is>
          <t>Times (raw %)</t>
        </is>
      </c>
      <c r="DH520" t="n">
        <v>8.199999999999999</v>
      </c>
      <c r="DI520" t="n">
        <v>17.37773152965661</v>
      </c>
    </row>
    <row r="521">
      <c r="A521" t="inlineStr">
        <is>
          <t>kookmin university</t>
        </is>
      </c>
      <c r="B521" t="inlineStr">
        <is>
          <t>1201-1400</t>
        </is>
      </c>
      <c r="C521" t="inlineStr">
        <is>
          <t>1001-1200</t>
        </is>
      </c>
      <c r="D521" t="inlineStr">
        <is>
          <t>South Korea</t>
        </is>
      </c>
      <c r="E521" t="inlineStr">
        <is>
          <t>Asia</t>
        </is>
      </c>
      <c r="F521" t="inlineStr">
        <is>
          <t>L</t>
        </is>
      </c>
      <c r="G521" t="inlineStr">
        <is>
          <t>CO</t>
        </is>
      </c>
      <c r="H521" t="inlineStr">
        <is>
          <t>HI</t>
        </is>
      </c>
      <c r="I521" t="inlineStr">
        <is>
          <t>C</t>
        </is>
      </c>
      <c r="J521" t="n">
        <v>3.6</v>
      </c>
      <c r="K521" t="inlineStr">
        <is>
          <t>601+</t>
        </is>
      </c>
      <c r="L521" t="n">
        <v>4</v>
      </c>
      <c r="M521" t="inlineStr">
        <is>
          <t>601+</t>
        </is>
      </c>
      <c r="N521" t="n">
        <v>35.3</v>
      </c>
      <c r="O521" t="inlineStr">
        <is>
          <t>449</t>
        </is>
      </c>
      <c r="P521" t="n">
        <v>2.9</v>
      </c>
      <c r="Q521" t="inlineStr">
        <is>
          <t>701+</t>
        </is>
      </c>
      <c r="R521" t="n">
        <v>4.9</v>
      </c>
      <c r="S521" t="inlineStr">
        <is>
          <t>701+</t>
        </is>
      </c>
      <c r="T521" t="n">
        <v>31.1</v>
      </c>
      <c r="U521" t="inlineStr">
        <is>
          <t>419</t>
        </is>
      </c>
      <c r="V521" t="n">
        <v>7.9</v>
      </c>
      <c r="W521" t="inlineStr">
        <is>
          <t>701+</t>
        </is>
      </c>
      <c r="X521" t="n">
        <v>2.9</v>
      </c>
      <c r="Y521" t="inlineStr">
        <is>
          <t>701+</t>
        </is>
      </c>
      <c r="Z521" t="n">
        <v>2.9</v>
      </c>
      <c r="AA521" t="inlineStr">
        <is>
          <t>701+</t>
        </is>
      </c>
      <c r="AB521" t="inlineStr"/>
      <c r="AC521" t="inlineStr">
        <is>
          <t>1001-1200</t>
        </is>
      </c>
      <c r="AD521" t="inlineStr">
        <is>
          <t>1001-1200</t>
        </is>
      </c>
      <c r="AE521" t="inlineStr">
        <is>
          <t>KR</t>
        </is>
      </c>
      <c r="AF521" t="inlineStr">
        <is>
          <t>South Korea</t>
        </is>
      </c>
      <c r="AG521" t="inlineStr">
        <is>
          <t>L</t>
        </is>
      </c>
      <c r="AH521" t="inlineStr">
        <is>
          <t>CO</t>
        </is>
      </c>
      <c r="AI521" t="inlineStr">
        <is>
          <t>HI</t>
        </is>
      </c>
      <c r="AJ521" t="n">
        <v>4</v>
      </c>
      <c r="AK521" t="inlineStr">
        <is>
          <t>C</t>
        </is>
      </c>
      <c r="AL521" t="n">
        <v>5.2</v>
      </c>
      <c r="AM521" t="inlineStr">
        <is>
          <t>601+</t>
        </is>
      </c>
      <c r="AN521" t="n">
        <v>4</v>
      </c>
      <c r="AO521" t="inlineStr">
        <is>
          <t>601+</t>
        </is>
      </c>
      <c r="AP521" t="n">
        <v>28.8</v>
      </c>
      <c r="AQ521" t="inlineStr">
        <is>
          <t>535</t>
        </is>
      </c>
      <c r="AR521" t="n">
        <v>3.5</v>
      </c>
      <c r="AS521" t="inlineStr">
        <is>
          <t>701+</t>
        </is>
      </c>
      <c r="AT521" t="n">
        <v>5.5</v>
      </c>
      <c r="AU521" t="inlineStr">
        <is>
          <t>701+</t>
        </is>
      </c>
      <c r="AV521" t="n">
        <v>21</v>
      </c>
      <c r="AW521" t="inlineStr">
        <is>
          <t>535</t>
        </is>
      </c>
      <c r="AX521" t="n">
        <v>1</v>
      </c>
      <c r="AY521" t="inlineStr">
        <is>
          <t>701+</t>
        </is>
      </c>
      <c r="AZ521" t="n">
        <v>6.5</v>
      </c>
      <c r="BA521" t="inlineStr">
        <is>
          <t>701+</t>
        </is>
      </c>
      <c r="BB521" t="n">
        <v>1</v>
      </c>
      <c r="BC521" t="inlineStr">
        <is>
          <t>701+</t>
        </is>
      </c>
      <c r="BD521" t="inlineStr">
        <is>
          <t>-</t>
        </is>
      </c>
      <c r="BE521" t="inlineStr"/>
      <c r="BF521" t="inlineStr">
        <is>
          <t>Not Reported</t>
        </is>
      </c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>
        <is>
          <t>QS</t>
        </is>
      </c>
      <c r="CC521" t="n">
        <v>1300.5</v>
      </c>
      <c r="CD521" t="n">
        <v>1100.5</v>
      </c>
      <c r="CE521" t="n">
        <v>601</v>
      </c>
      <c r="CF521" t="n">
        <v>601</v>
      </c>
      <c r="CG521" t="n">
        <v>449</v>
      </c>
      <c r="CH521" t="n">
        <v>701</v>
      </c>
      <c r="CI521" t="n">
        <v>701</v>
      </c>
      <c r="CJ521" t="n">
        <v>419</v>
      </c>
      <c r="CK521" t="n">
        <v>701</v>
      </c>
      <c r="CL521" t="n">
        <v>701</v>
      </c>
      <c r="CM521" t="n">
        <v>701</v>
      </c>
      <c r="CN521" t="n">
        <v>1100.5</v>
      </c>
      <c r="CO521" t="n">
        <v>1100.5</v>
      </c>
      <c r="CP521" t="n">
        <v>601</v>
      </c>
      <c r="CQ521" t="n">
        <v>601</v>
      </c>
      <c r="CR521" t="n">
        <v>535</v>
      </c>
      <c r="CS521" t="n">
        <v>701</v>
      </c>
      <c r="CT521" t="n">
        <v>701</v>
      </c>
      <c r="CU521" t="n">
        <v>535</v>
      </c>
      <c r="CV521" t="n">
        <v>701</v>
      </c>
      <c r="CW521" t="n">
        <v>701</v>
      </c>
      <c r="CX521" t="n">
        <v>701</v>
      </c>
      <c r="CY521" t="inlineStr"/>
      <c r="CZ521" t="inlineStr"/>
      <c r="DA521" t="inlineStr"/>
      <c r="DB521" t="n">
        <v>7.178571428571416</v>
      </c>
      <c r="DC521" t="n">
        <v>2.9</v>
      </c>
      <c r="DD521" t="inlineStr"/>
      <c r="DE521" t="inlineStr">
        <is>
          <t>QS (score, not ratio)</t>
        </is>
      </c>
      <c r="DF521" t="inlineStr"/>
      <c r="DG521" t="inlineStr">
        <is>
          <t>QS (score, not %)</t>
        </is>
      </c>
      <c r="DH521" t="n">
        <v>4.4</v>
      </c>
      <c r="DI521" t="inlineStr"/>
    </row>
    <row r="522">
      <c r="A522" t="inlineStr">
        <is>
          <t>korea advanced institute of science and technology</t>
        </is>
      </c>
      <c r="B522" t="inlineStr"/>
      <c r="C522" t="inlineStr"/>
      <c r="D522" t="inlineStr">
        <is>
          <t>Not Reported</t>
        </is>
      </c>
      <c r="E522" t="inlineStr">
        <is>
          <t>Not Reported</t>
        </is>
      </c>
      <c r="F522" t="inlineStr">
        <is>
          <t>Not Reported</t>
        </is>
      </c>
      <c r="G522" t="inlineStr">
        <is>
          <t>Not Reported</t>
        </is>
      </c>
      <c r="H522" t="inlineStr"/>
      <c r="I522" t="inlineStr">
        <is>
          <t>Not Reported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Not Reported</t>
        </is>
      </c>
      <c r="AF522" t="inlineStr">
        <is>
          <t>Not Reported</t>
        </is>
      </c>
      <c r="AG522" t="inlineStr">
        <is>
          <t>Not Reported</t>
        </is>
      </c>
      <c r="AH522" t="inlineStr">
        <is>
          <t>Not Reported</t>
        </is>
      </c>
      <c r="AI522" t="inlineStr"/>
      <c r="AJ522" t="inlineStr"/>
      <c r="AK522" t="inlineStr">
        <is>
          <t>Not Reported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>
        <is>
          <t>Not Reported</t>
        </is>
      </c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>
        <is>
          <t>201-300</t>
        </is>
      </c>
      <c r="BS522" t="inlineStr">
        <is>
          <t>2-5</t>
        </is>
      </c>
      <c r="BT522" t="inlineStr"/>
      <c r="BU522" t="n">
        <v>0</v>
      </c>
      <c r="BV522" t="n">
        <v>0</v>
      </c>
      <c r="BW522" t="n">
        <v>8.300000000000001</v>
      </c>
      <c r="BX522" t="n">
        <v>14.1</v>
      </c>
      <c r="BY522" t="n">
        <v>38.8</v>
      </c>
      <c r="BZ522" t="n">
        <v>28.7</v>
      </c>
      <c r="CA522" t="n">
        <v>2015</v>
      </c>
      <c r="CB522" t="inlineStr">
        <is>
          <t>Shanghai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n">
        <v>250.5</v>
      </c>
      <c r="DA522" t="n">
        <v>3.5</v>
      </c>
      <c r="DB522" t="n">
        <v>45.22502744237102</v>
      </c>
      <c r="DC522" t="n">
        <v>21.14029126213592</v>
      </c>
      <c r="DD522" t="inlineStr"/>
      <c r="DE522" t="inlineStr">
        <is>
          <t>Missing</t>
        </is>
      </c>
      <c r="DF522" t="inlineStr"/>
      <c r="DG522" t="inlineStr">
        <is>
          <t>Missing</t>
        </is>
      </c>
      <c r="DH522" t="inlineStr"/>
      <c r="DI522" t="n">
        <v>10.57014563106796</v>
      </c>
    </row>
    <row r="523">
      <c r="A523" t="inlineStr">
        <is>
          <t>korea advanced institute of science and technology (kaist)</t>
        </is>
      </c>
      <c r="B523" t="inlineStr"/>
      <c r="C523" t="inlineStr"/>
      <c r="D523" t="inlineStr">
        <is>
          <t>Not Reported</t>
        </is>
      </c>
      <c r="E523" t="inlineStr">
        <is>
          <t>Not Reported</t>
        </is>
      </c>
      <c r="F523" t="inlineStr">
        <is>
          <t>Not Reported</t>
        </is>
      </c>
      <c r="G523" t="inlineStr">
        <is>
          <t>Not Reported</t>
        </is>
      </c>
      <c r="H523" t="inlineStr"/>
      <c r="I523" t="inlineStr">
        <is>
          <t>Not Reported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Not Reported</t>
        </is>
      </c>
      <c r="AF523" t="inlineStr">
        <is>
          <t>Not Reported</t>
        </is>
      </c>
      <c r="AG523" t="inlineStr">
        <is>
          <t>Not Reported</t>
        </is>
      </c>
      <c r="AH523" t="inlineStr">
        <is>
          <t>Not Reported</t>
        </is>
      </c>
      <c r="AI523" t="inlineStr"/>
      <c r="AJ523" t="inlineStr"/>
      <c r="AK523" t="inlineStr">
        <is>
          <t>Not Reported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>
        <is>
          <t>148</t>
        </is>
      </c>
      <c r="BF523" t="inlineStr">
        <is>
          <t>South Korea</t>
        </is>
      </c>
      <c r="BG523" t="n">
        <v>43.3</v>
      </c>
      <c r="BH523" t="inlineStr">
        <is>
          <t>33.9</t>
        </is>
      </c>
      <c r="BI523" t="n">
        <v>40.5</v>
      </c>
      <c r="BJ523" t="n">
        <v>75.90000000000001</v>
      </c>
      <c r="BK523" t="inlineStr">
        <is>
          <t>100.0</t>
        </is>
      </c>
      <c r="BL523" t="inlineStr">
        <is>
          <t>53.0</t>
        </is>
      </c>
      <c r="BM523" t="inlineStr">
        <is>
          <t>9,027</t>
        </is>
      </c>
      <c r="BN523" t="n">
        <v>10</v>
      </c>
      <c r="BO523" t="inlineStr">
        <is>
          <t>9%</t>
        </is>
      </c>
      <c r="BP523" t="inlineStr">
        <is>
          <t>20 : 80</t>
        </is>
      </c>
      <c r="BQ523" t="n">
        <v>2016</v>
      </c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>
        <is>
          <t>Times</t>
        </is>
      </c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n">
        <v>148</v>
      </c>
      <c r="CZ523" t="inlineStr"/>
      <c r="DA523" t="inlineStr"/>
      <c r="DB523" t="n">
        <v>78.98498927805575</v>
      </c>
      <c r="DC523" t="n">
        <v>57.36659897963913</v>
      </c>
      <c r="DD523" t="n">
        <v>10</v>
      </c>
      <c r="DE523" t="inlineStr">
        <is>
          <t>Times (raw ratio)</t>
        </is>
      </c>
      <c r="DF523" t="n">
        <v>9</v>
      </c>
      <c r="DG523" t="inlineStr">
        <is>
          <t>Times (raw %)</t>
        </is>
      </c>
      <c r="DH523" t="inlineStr"/>
      <c r="DI523" t="n">
        <v>39.12591050988554</v>
      </c>
    </row>
    <row r="524">
      <c r="A524" t="inlineStr">
        <is>
          <t>korea university</t>
        </is>
      </c>
      <c r="B524" t="inlineStr">
        <is>
          <t>67</t>
        </is>
      </c>
      <c r="C524" t="inlineStr">
        <is>
          <t>79</t>
        </is>
      </c>
      <c r="D524" t="inlineStr">
        <is>
          <t>South Korea</t>
        </is>
      </c>
      <c r="E524" t="inlineStr">
        <is>
          <t>Asia</t>
        </is>
      </c>
      <c r="F524" t="inlineStr">
        <is>
          <t>L</t>
        </is>
      </c>
      <c r="G524" t="inlineStr">
        <is>
          <t>FC</t>
        </is>
      </c>
      <c r="H524" t="inlineStr">
        <is>
          <t>VH</t>
        </is>
      </c>
      <c r="I524" t="inlineStr">
        <is>
          <t>B</t>
        </is>
      </c>
      <c r="J524" t="n">
        <v>78.2</v>
      </c>
      <c r="K524" t="inlineStr">
        <is>
          <t>72</t>
        </is>
      </c>
      <c r="L524" t="n">
        <v>93.8</v>
      </c>
      <c r="M524" t="inlineStr">
        <is>
          <t>40</t>
        </is>
      </c>
      <c r="N524" t="n">
        <v>73</v>
      </c>
      <c r="O524" t="inlineStr">
        <is>
          <t>178</t>
        </is>
      </c>
      <c r="P524" t="n">
        <v>45</v>
      </c>
      <c r="Q524" t="inlineStr">
        <is>
          <t>308</t>
        </is>
      </c>
      <c r="R524" t="n">
        <v>15.2</v>
      </c>
      <c r="S524" t="inlineStr">
        <is>
          <t>665</t>
        </is>
      </c>
      <c r="T524" t="n">
        <v>45.7</v>
      </c>
      <c r="U524" t="inlineStr">
        <is>
          <t>321</t>
        </is>
      </c>
      <c r="V524" t="n">
        <v>65.7</v>
      </c>
      <c r="W524" t="inlineStr">
        <is>
          <t>547</t>
        </is>
      </c>
      <c r="X524" t="n">
        <v>89</v>
      </c>
      <c r="Y524" t="inlineStr">
        <is>
          <t>81</t>
        </is>
      </c>
      <c r="Z524" t="n">
        <v>85.2</v>
      </c>
      <c r="AA524" t="inlineStr">
        <is>
          <t>124=</t>
        </is>
      </c>
      <c r="AB524" t="n">
        <v>69</v>
      </c>
      <c r="AC524" t="inlineStr">
        <is>
          <t>79</t>
        </is>
      </c>
      <c r="AD524" t="inlineStr">
        <is>
          <t>74</t>
        </is>
      </c>
      <c r="AE524" t="inlineStr">
        <is>
          <t>KR</t>
        </is>
      </c>
      <c r="AF524" t="inlineStr">
        <is>
          <t>South Korea</t>
        </is>
      </c>
      <c r="AG524" t="inlineStr">
        <is>
          <t>L</t>
        </is>
      </c>
      <c r="AH524" t="inlineStr">
        <is>
          <t>FC</t>
        </is>
      </c>
      <c r="AI524" t="inlineStr">
        <is>
          <t>VH</t>
        </is>
      </c>
      <c r="AJ524" t="n">
        <v>4</v>
      </c>
      <c r="AK524" t="inlineStr">
        <is>
          <t>B</t>
        </is>
      </c>
      <c r="AL524" t="n">
        <v>82.2</v>
      </c>
      <c r="AM524" t="inlineStr">
        <is>
          <t>64</t>
        </is>
      </c>
      <c r="AN524" t="n">
        <v>94</v>
      </c>
      <c r="AO524" t="inlineStr">
        <is>
          <t>40</t>
        </is>
      </c>
      <c r="AP524" t="n">
        <v>81</v>
      </c>
      <c r="AQ524" t="inlineStr">
        <is>
          <t>137</t>
        </is>
      </c>
      <c r="AR524" t="n">
        <v>36.6</v>
      </c>
      <c r="AS524" t="inlineStr">
        <is>
          <t>382</t>
        </is>
      </c>
      <c r="AT524" t="n">
        <v>13.6</v>
      </c>
      <c r="AU524" t="inlineStr">
        <is>
          <t>694</t>
        </is>
      </c>
      <c r="AV524" t="n">
        <v>36.3</v>
      </c>
      <c r="AW524" t="inlineStr">
        <is>
          <t>370</t>
        </is>
      </c>
      <c r="AX524" t="n">
        <v>19.6</v>
      </c>
      <c r="AY524" t="inlineStr">
        <is>
          <t>546</t>
        </is>
      </c>
      <c r="AZ524" t="n">
        <v>70.59999999999999</v>
      </c>
      <c r="BA524" t="inlineStr">
        <is>
          <t>71</t>
        </is>
      </c>
      <c r="BB524" t="n">
        <v>58.6</v>
      </c>
      <c r="BC524" t="inlineStr">
        <is>
          <t>255=</t>
        </is>
      </c>
      <c r="BD524" t="inlineStr">
        <is>
          <t>64.7</t>
        </is>
      </c>
      <c r="BE524" t="inlineStr">
        <is>
          <t>251-300</t>
        </is>
      </c>
      <c r="BF524" t="inlineStr">
        <is>
          <t>South Korea</t>
        </is>
      </c>
      <c r="BG524" t="n">
        <v>43.9</v>
      </c>
      <c r="BH524" t="inlineStr">
        <is>
          <t>40.2</t>
        </is>
      </c>
      <c r="BI524" t="n">
        <v>43.4</v>
      </c>
      <c r="BJ524" t="n">
        <v>41.8</v>
      </c>
      <c r="BK524" t="inlineStr">
        <is>
          <t>99.8</t>
        </is>
      </c>
      <c r="BL524" t="inlineStr">
        <is>
          <t>-</t>
        </is>
      </c>
      <c r="BM524" t="inlineStr">
        <is>
          <t>24,043</t>
        </is>
      </c>
      <c r="BN524" t="n">
        <v>15.8</v>
      </c>
      <c r="BO524" t="inlineStr">
        <is>
          <t>14%</t>
        </is>
      </c>
      <c r="BP524" t="inlineStr"/>
      <c r="BQ524" t="n">
        <v>2016</v>
      </c>
      <c r="BR524" t="inlineStr">
        <is>
          <t>201-300</t>
        </is>
      </c>
      <c r="BS524" t="inlineStr">
        <is>
          <t>2-5</t>
        </is>
      </c>
      <c r="BT524" t="inlineStr"/>
      <c r="BU524" t="n">
        <v>0</v>
      </c>
      <c r="BV524" t="n">
        <v>0</v>
      </c>
      <c r="BW524" t="n">
        <v>8.699999999999999</v>
      </c>
      <c r="BX524" t="n">
        <v>8.699999999999999</v>
      </c>
      <c r="BY524" t="n">
        <v>50.7</v>
      </c>
      <c r="BZ524" t="n">
        <v>22.1</v>
      </c>
      <c r="CA524" t="n">
        <v>2015</v>
      </c>
      <c r="CB524" t="inlineStr">
        <is>
          <t>QS+Times+Shanghai</t>
        </is>
      </c>
      <c r="CC524" t="n">
        <v>67</v>
      </c>
      <c r="CD524" t="n">
        <v>79</v>
      </c>
      <c r="CE524" t="n">
        <v>72</v>
      </c>
      <c r="CF524" t="n">
        <v>40</v>
      </c>
      <c r="CG524" t="n">
        <v>178</v>
      </c>
      <c r="CH524" t="n">
        <v>308</v>
      </c>
      <c r="CI524" t="n">
        <v>665</v>
      </c>
      <c r="CJ524" t="n">
        <v>321</v>
      </c>
      <c r="CK524" t="n">
        <v>547</v>
      </c>
      <c r="CL524" t="n">
        <v>81</v>
      </c>
      <c r="CM524" t="n">
        <v>124</v>
      </c>
      <c r="CN524" t="n">
        <v>79</v>
      </c>
      <c r="CO524" t="n">
        <v>74</v>
      </c>
      <c r="CP524" t="n">
        <v>64</v>
      </c>
      <c r="CQ524" t="n">
        <v>40</v>
      </c>
      <c r="CR524" t="n">
        <v>137</v>
      </c>
      <c r="CS524" t="n">
        <v>382</v>
      </c>
      <c r="CT524" t="n">
        <v>694</v>
      </c>
      <c r="CU524" t="n">
        <v>370</v>
      </c>
      <c r="CV524" t="n">
        <v>546</v>
      </c>
      <c r="CW524" t="n">
        <v>71</v>
      </c>
      <c r="CX524" t="n">
        <v>255</v>
      </c>
      <c r="CY524" t="n">
        <v>275.5</v>
      </c>
      <c r="CZ524" t="n">
        <v>250.5</v>
      </c>
      <c r="DA524" t="n">
        <v>3.5</v>
      </c>
      <c r="DB524" t="n">
        <v>67.0894752627094</v>
      </c>
      <c r="DC524" t="n">
        <v>36.75088186060513</v>
      </c>
      <c r="DD524" t="n">
        <v>15.8</v>
      </c>
      <c r="DE524" t="inlineStr">
        <is>
          <t>Times (raw ratio)</t>
        </is>
      </c>
      <c r="DF524" t="n">
        <v>14</v>
      </c>
      <c r="DG524" t="inlineStr">
        <is>
          <t>Times (raw %)</t>
        </is>
      </c>
      <c r="DH524" t="n">
        <v>80.2</v>
      </c>
      <c r="DI524" t="n">
        <v>19.53225837882375</v>
      </c>
    </row>
    <row r="525">
      <c r="A525" t="inlineStr">
        <is>
          <t>korkyt ata kyzylorda university</t>
        </is>
      </c>
      <c r="B525" t="inlineStr">
        <is>
          <t>1401+</t>
        </is>
      </c>
      <c r="C525" t="inlineStr">
        <is>
          <t>1201-1400</t>
        </is>
      </c>
      <c r="D525" t="inlineStr">
        <is>
          <t>Kazakhstan</t>
        </is>
      </c>
      <c r="E525" t="inlineStr">
        <is>
          <t>Asia</t>
        </is>
      </c>
      <c r="F525" t="inlineStr">
        <is>
          <t>M</t>
        </is>
      </c>
      <c r="G525" t="inlineStr">
        <is>
          <t>FO</t>
        </is>
      </c>
      <c r="H525" t="inlineStr">
        <is>
          <t>MD</t>
        </is>
      </c>
      <c r="I525" t="inlineStr">
        <is>
          <t>A</t>
        </is>
      </c>
      <c r="J525" t="n">
        <v>7</v>
      </c>
      <c r="K525" t="inlineStr">
        <is>
          <t>601+</t>
        </is>
      </c>
      <c r="L525" t="n">
        <v>7.9</v>
      </c>
      <c r="M525" t="inlineStr">
        <is>
          <t>601+</t>
        </is>
      </c>
      <c r="N525" t="n">
        <v>5.7</v>
      </c>
      <c r="O525" t="inlineStr">
        <is>
          <t>701+</t>
        </is>
      </c>
      <c r="P525" t="n">
        <v>1</v>
      </c>
      <c r="Q525" t="inlineStr">
        <is>
          <t>701+</t>
        </is>
      </c>
      <c r="R525" t="n">
        <v>3.4</v>
      </c>
      <c r="S525" t="inlineStr">
        <is>
          <t>701+</t>
        </is>
      </c>
      <c r="T525" t="n">
        <v>1.2</v>
      </c>
      <c r="U525" t="inlineStr">
        <is>
          <t>701+</t>
        </is>
      </c>
      <c r="V525" t="n">
        <v>1</v>
      </c>
      <c r="W525" t="inlineStr">
        <is>
          <t>701+</t>
        </is>
      </c>
      <c r="X525" t="n">
        <v>3.3</v>
      </c>
      <c r="Y525" t="inlineStr">
        <is>
          <t>701+</t>
        </is>
      </c>
      <c r="Z525" t="n">
        <v>1.1</v>
      </c>
      <c r="AA525" t="inlineStr">
        <is>
          <t>701+</t>
        </is>
      </c>
      <c r="AB525" t="inlineStr"/>
      <c r="AC525" t="inlineStr">
        <is>
          <t>1201-1400</t>
        </is>
      </c>
      <c r="AD525" t="inlineStr"/>
      <c r="AE525" t="inlineStr">
        <is>
          <t>KZ</t>
        </is>
      </c>
      <c r="AF525" t="inlineStr">
        <is>
          <t>Kazakhstan</t>
        </is>
      </c>
      <c r="AG525" t="inlineStr">
        <is>
          <t>M</t>
        </is>
      </c>
      <c r="AH525" t="inlineStr">
        <is>
          <t>FO</t>
        </is>
      </c>
      <c r="AI525" t="inlineStr">
        <is>
          <t>MD</t>
        </is>
      </c>
      <c r="AJ525" t="n">
        <v>4</v>
      </c>
      <c r="AK525" t="inlineStr">
        <is>
          <t>A</t>
        </is>
      </c>
      <c r="AL525" t="n">
        <v>5.9</v>
      </c>
      <c r="AM525" t="inlineStr">
        <is>
          <t>601+</t>
        </is>
      </c>
      <c r="AN525" t="n">
        <v>6.3</v>
      </c>
      <c r="AO525" t="inlineStr">
        <is>
          <t>601+</t>
        </is>
      </c>
      <c r="AP525" t="n">
        <v>5.1</v>
      </c>
      <c r="AQ525" t="inlineStr">
        <is>
          <t>701+</t>
        </is>
      </c>
      <c r="AR525" t="n">
        <v>1</v>
      </c>
      <c r="AS525" t="inlineStr">
        <is>
          <t>701+</t>
        </is>
      </c>
      <c r="AT525" t="n">
        <v>2.6</v>
      </c>
      <c r="AU525" t="inlineStr">
        <is>
          <t>701+</t>
        </is>
      </c>
      <c r="AV525" t="n">
        <v>1.2</v>
      </c>
      <c r="AW525" t="inlineStr">
        <is>
          <t>701+</t>
        </is>
      </c>
      <c r="AX525" t="n">
        <v>1</v>
      </c>
      <c r="AY525" t="inlineStr">
        <is>
          <t>701+</t>
        </is>
      </c>
      <c r="AZ525" t="n">
        <v>12.4</v>
      </c>
      <c r="BA525" t="inlineStr">
        <is>
          <t>701+</t>
        </is>
      </c>
      <c r="BB525" t="n">
        <v>1.3</v>
      </c>
      <c r="BC525" t="inlineStr">
        <is>
          <t>701+</t>
        </is>
      </c>
      <c r="BD525" t="inlineStr">
        <is>
          <t>-</t>
        </is>
      </c>
      <c r="BE525" t="inlineStr"/>
      <c r="BF525" t="inlineStr">
        <is>
          <t>Not Reported</t>
        </is>
      </c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>
        <is>
          <t>QS</t>
        </is>
      </c>
      <c r="CC525" t="n">
        <v>1401</v>
      </c>
      <c r="CD525" t="n">
        <v>1300.5</v>
      </c>
      <c r="CE525" t="n">
        <v>601</v>
      </c>
      <c r="CF525" t="n">
        <v>601</v>
      </c>
      <c r="CG525" t="n">
        <v>701</v>
      </c>
      <c r="CH525" t="n">
        <v>701</v>
      </c>
      <c r="CI525" t="n">
        <v>701</v>
      </c>
      <c r="CJ525" t="n">
        <v>701</v>
      </c>
      <c r="CK525" t="n">
        <v>701</v>
      </c>
      <c r="CL525" t="n">
        <v>701</v>
      </c>
      <c r="CM525" t="n">
        <v>701</v>
      </c>
      <c r="CN525" t="n">
        <v>1300.5</v>
      </c>
      <c r="CO525" t="inlineStr"/>
      <c r="CP525" t="n">
        <v>601</v>
      </c>
      <c r="CQ525" t="n">
        <v>601</v>
      </c>
      <c r="CR525" t="n">
        <v>701</v>
      </c>
      <c r="CS525" t="n">
        <v>701</v>
      </c>
      <c r="CT525" t="n">
        <v>701</v>
      </c>
      <c r="CU525" t="n">
        <v>701</v>
      </c>
      <c r="CV525" t="n">
        <v>701</v>
      </c>
      <c r="CW525" t="n">
        <v>701</v>
      </c>
      <c r="CX525" t="n">
        <v>701</v>
      </c>
      <c r="CY525" t="inlineStr"/>
      <c r="CZ525" t="inlineStr"/>
      <c r="DA525" t="inlineStr"/>
      <c r="DB525" t="n">
        <v>0</v>
      </c>
      <c r="DC525" t="n">
        <v>1</v>
      </c>
      <c r="DD525" t="inlineStr"/>
      <c r="DE525" t="inlineStr">
        <is>
          <t>QS (score, not ratio)</t>
        </is>
      </c>
      <c r="DF525" t="inlineStr"/>
      <c r="DG525" t="inlineStr">
        <is>
          <t>QS (score, not %)</t>
        </is>
      </c>
      <c r="DH525" t="n">
        <v>6.45</v>
      </c>
      <c r="DI525" t="inlineStr"/>
    </row>
    <row r="526">
      <c r="A526" t="inlineStr">
        <is>
          <t>koç university</t>
        </is>
      </c>
      <c r="B526" t="inlineStr">
        <is>
          <t>401</t>
        </is>
      </c>
      <c r="C526" t="inlineStr">
        <is>
          <t>431</t>
        </is>
      </c>
      <c r="D526" t="inlineStr">
        <is>
          <t>Turkey</t>
        </is>
      </c>
      <c r="E526" t="inlineStr">
        <is>
          <t>Asia</t>
        </is>
      </c>
      <c r="F526" t="inlineStr">
        <is>
          <t>M</t>
        </is>
      </c>
      <c r="G526" t="inlineStr">
        <is>
          <t>FC</t>
        </is>
      </c>
      <c r="H526" t="inlineStr">
        <is>
          <t>VH</t>
        </is>
      </c>
      <c r="I526" t="inlineStr">
        <is>
          <t>B</t>
        </is>
      </c>
      <c r="J526" t="n">
        <v>24.3</v>
      </c>
      <c r="K526" t="inlineStr">
        <is>
          <t>359</t>
        </is>
      </c>
      <c r="L526" t="n">
        <v>54.6</v>
      </c>
      <c r="M526" t="inlineStr">
        <is>
          <t>155</t>
        </is>
      </c>
      <c r="N526" t="n">
        <v>19.1</v>
      </c>
      <c r="O526" t="inlineStr">
        <is>
          <t>697</t>
        </is>
      </c>
      <c r="P526" t="n">
        <v>32.4</v>
      </c>
      <c r="Q526" t="inlineStr">
        <is>
          <t>407</t>
        </is>
      </c>
      <c r="R526" t="n">
        <v>24.7</v>
      </c>
      <c r="S526" t="inlineStr">
        <is>
          <t>540</t>
        </is>
      </c>
      <c r="T526" t="n">
        <v>13</v>
      </c>
      <c r="U526" t="inlineStr">
        <is>
          <t>659</t>
        </is>
      </c>
      <c r="V526" t="n">
        <v>51.6</v>
      </c>
      <c r="W526" t="inlineStr">
        <is>
          <t>701+</t>
        </is>
      </c>
      <c r="X526" t="n">
        <v>6.8</v>
      </c>
      <c r="Y526" t="inlineStr">
        <is>
          <t>701+</t>
        </is>
      </c>
      <c r="Z526" t="n">
        <v>34.8</v>
      </c>
      <c r="AA526" t="inlineStr">
        <is>
          <t>406=</t>
        </is>
      </c>
      <c r="AB526" t="n">
        <v>29.6</v>
      </c>
      <c r="AC526" t="inlineStr"/>
      <c r="AD526" t="inlineStr"/>
      <c r="AE526" t="inlineStr">
        <is>
          <t>Not Reported</t>
        </is>
      </c>
      <c r="AF526" t="inlineStr">
        <is>
          <t>Not Reported</t>
        </is>
      </c>
      <c r="AG526" t="inlineStr">
        <is>
          <t>Not Reported</t>
        </is>
      </c>
      <c r="AH526" t="inlineStr">
        <is>
          <t>Not Reported</t>
        </is>
      </c>
      <c r="AI526" t="inlineStr"/>
      <c r="AJ526" t="inlineStr"/>
      <c r="AK526" t="inlineStr">
        <is>
          <t>Not Reported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>
        <is>
          <t>251-300</t>
        </is>
      </c>
      <c r="BF526" t="inlineStr">
        <is>
          <t>Turkey</t>
        </is>
      </c>
      <c r="BG526" t="n">
        <v>21.2</v>
      </c>
      <c r="BH526" t="inlineStr">
        <is>
          <t>53.5</t>
        </is>
      </c>
      <c r="BI526" t="n">
        <v>27.1</v>
      </c>
      <c r="BJ526" t="n">
        <v>74.90000000000001</v>
      </c>
      <c r="BK526" t="inlineStr">
        <is>
          <t>82.4</t>
        </is>
      </c>
      <c r="BL526" t="inlineStr">
        <is>
          <t>-</t>
        </is>
      </c>
      <c r="BM526" t="inlineStr">
        <is>
          <t>4,488</t>
        </is>
      </c>
      <c r="BN526" t="n">
        <v>14.6</v>
      </c>
      <c r="BO526" t="inlineStr">
        <is>
          <t>8%</t>
        </is>
      </c>
      <c r="BP526" t="inlineStr">
        <is>
          <t>52 : 48</t>
        </is>
      </c>
      <c r="BQ526" t="n">
        <v>2016</v>
      </c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>
        <is>
          <t>QS+Times</t>
        </is>
      </c>
      <c r="CC526" t="n">
        <v>401</v>
      </c>
      <c r="CD526" t="n">
        <v>431</v>
      </c>
      <c r="CE526" t="n">
        <v>359</v>
      </c>
      <c r="CF526" t="n">
        <v>155</v>
      </c>
      <c r="CG526" t="n">
        <v>697</v>
      </c>
      <c r="CH526" t="n">
        <v>407</v>
      </c>
      <c r="CI526" t="n">
        <v>540</v>
      </c>
      <c r="CJ526" t="n">
        <v>659</v>
      </c>
      <c r="CK526" t="n">
        <v>701</v>
      </c>
      <c r="CL526" t="n">
        <v>701</v>
      </c>
      <c r="CM526" t="n">
        <v>406</v>
      </c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n">
        <v>275.5</v>
      </c>
      <c r="CZ526" t="inlineStr"/>
      <c r="DA526" t="inlineStr"/>
      <c r="DB526" t="n">
        <v>66.09312774430717</v>
      </c>
      <c r="DC526" t="n">
        <v>44.05908122583735</v>
      </c>
      <c r="DD526" t="n">
        <v>14.6</v>
      </c>
      <c r="DE526" t="inlineStr">
        <is>
          <t>Times (raw ratio)</t>
        </is>
      </c>
      <c r="DF526" t="n">
        <v>8</v>
      </c>
      <c r="DG526" t="inlineStr">
        <is>
          <t>Times (raw %)</t>
        </is>
      </c>
      <c r="DH526" t="n">
        <v>24.3</v>
      </c>
      <c r="DI526" t="n">
        <v>25.18210197710718</v>
      </c>
    </row>
    <row r="527">
      <c r="A527" t="inlineStr">
        <is>
          <t>kth royal institute of technology</t>
        </is>
      </c>
      <c r="B527" t="inlineStr">
        <is>
          <t>74</t>
        </is>
      </c>
      <c r="C527" t="inlineStr">
        <is>
          <t>73</t>
        </is>
      </c>
      <c r="D527" t="inlineStr">
        <is>
          <t>Sweden</t>
        </is>
      </c>
      <c r="E527" t="inlineStr">
        <is>
          <t>Europe</t>
        </is>
      </c>
      <c r="F527" t="inlineStr">
        <is>
          <t>L</t>
        </is>
      </c>
      <c r="G527" t="inlineStr">
        <is>
          <t>FO</t>
        </is>
      </c>
      <c r="H527" t="inlineStr">
        <is>
          <t>VH</t>
        </is>
      </c>
      <c r="I527" t="inlineStr">
        <is>
          <t>A</t>
        </is>
      </c>
      <c r="J527" t="n">
        <v>45.2</v>
      </c>
      <c r="K527" t="inlineStr">
        <is>
          <t>186</t>
        </is>
      </c>
      <c r="L527" t="n">
        <v>55.6</v>
      </c>
      <c r="M527" t="inlineStr">
        <is>
          <t>149</t>
        </is>
      </c>
      <c r="N527" t="n">
        <v>62.3</v>
      </c>
      <c r="O527" t="inlineStr">
        <is>
          <t>225</t>
        </is>
      </c>
      <c r="P527" t="n">
        <v>86.09999999999999</v>
      </c>
      <c r="Q527" t="inlineStr">
        <is>
          <t>91</t>
        </is>
      </c>
      <c r="R527" t="n">
        <v>92</v>
      </c>
      <c r="S527" t="inlineStr">
        <is>
          <t>175</t>
        </is>
      </c>
      <c r="T527" t="n">
        <v>65.90000000000001</v>
      </c>
      <c r="U527" t="inlineStr">
        <is>
          <t>227</t>
        </is>
      </c>
      <c r="V527" t="n">
        <v>91.09999999999999</v>
      </c>
      <c r="W527" t="inlineStr">
        <is>
          <t>155</t>
        </is>
      </c>
      <c r="X527" t="n">
        <v>62.4</v>
      </c>
      <c r="Y527" t="inlineStr">
        <is>
          <t>191</t>
        </is>
      </c>
      <c r="Z527" t="n">
        <v>94.8</v>
      </c>
      <c r="AA527" t="inlineStr">
        <is>
          <t>58</t>
        </is>
      </c>
      <c r="AB527" t="n">
        <v>65.7</v>
      </c>
      <c r="AC527">
        <f>73</f>
        <v/>
      </c>
      <c r="AD527" t="inlineStr">
        <is>
          <t>89</t>
        </is>
      </c>
      <c r="AE527" t="inlineStr">
        <is>
          <t>SE</t>
        </is>
      </c>
      <c r="AF527" t="inlineStr">
        <is>
          <t>Sweden</t>
        </is>
      </c>
      <c r="AG527" t="inlineStr">
        <is>
          <t>L</t>
        </is>
      </c>
      <c r="AH527" t="inlineStr">
        <is>
          <t>CO</t>
        </is>
      </c>
      <c r="AI527" t="inlineStr">
        <is>
          <t>VH</t>
        </is>
      </c>
      <c r="AJ527" t="n">
        <v>5</v>
      </c>
      <c r="AK527" t="inlineStr">
        <is>
          <t>A</t>
        </is>
      </c>
      <c r="AL527" t="n">
        <v>45.7</v>
      </c>
      <c r="AM527" t="inlineStr">
        <is>
          <t>181</t>
        </is>
      </c>
      <c r="AN527" t="n">
        <v>51.1</v>
      </c>
      <c r="AO527" t="inlineStr">
        <is>
          <t>162</t>
        </is>
      </c>
      <c r="AP527" t="n">
        <v>66.2</v>
      </c>
      <c r="AQ527" t="inlineStr">
        <is>
          <t>201</t>
        </is>
      </c>
      <c r="AR527" t="n">
        <v>90.2</v>
      </c>
      <c r="AS527" t="inlineStr">
        <is>
          <t>74</t>
        </is>
      </c>
      <c r="AT527" t="n">
        <v>93.2</v>
      </c>
      <c r="AU527" t="inlineStr">
        <is>
          <t>162</t>
        </is>
      </c>
      <c r="AV527" t="n">
        <v>68.09999999999999</v>
      </c>
      <c r="AW527" t="inlineStr">
        <is>
          <t>217</t>
        </is>
      </c>
      <c r="AX527" t="n">
        <v>80.7</v>
      </c>
      <c r="AY527" t="inlineStr">
        <is>
          <t>142</t>
        </is>
      </c>
      <c r="AZ527" t="n">
        <v>56.9</v>
      </c>
      <c r="BA527" t="inlineStr">
        <is>
          <t>108</t>
        </is>
      </c>
      <c r="BB527" t="n">
        <v>96.09999999999999</v>
      </c>
      <c r="BC527" t="inlineStr">
        <is>
          <t>44=</t>
        </is>
      </c>
      <c r="BD527" t="inlineStr">
        <is>
          <t>66.4</t>
        </is>
      </c>
      <c r="BE527" t="inlineStr">
        <is>
          <t>155</t>
        </is>
      </c>
      <c r="BF527" t="inlineStr">
        <is>
          <t>Sweden</t>
        </is>
      </c>
      <c r="BG527" t="n">
        <v>39</v>
      </c>
      <c r="BH527" t="inlineStr">
        <is>
          <t>84.4</t>
        </is>
      </c>
      <c r="BI527" t="n">
        <v>44.3</v>
      </c>
      <c r="BJ527" t="n">
        <v>63.9</v>
      </c>
      <c r="BK527" t="inlineStr">
        <is>
          <t>78.1</t>
        </is>
      </c>
      <c r="BL527" t="inlineStr">
        <is>
          <t>52.4</t>
        </is>
      </c>
      <c r="BM527" t="inlineStr">
        <is>
          <t>12,062</t>
        </is>
      </c>
      <c r="BN527" t="n">
        <v>14.6</v>
      </c>
      <c r="BO527" t="inlineStr">
        <is>
          <t>21%</t>
        </is>
      </c>
      <c r="BP527" t="inlineStr">
        <is>
          <t>30 : 70</t>
        </is>
      </c>
      <c r="BQ527" t="n">
        <v>2016</v>
      </c>
      <c r="BR527" t="inlineStr">
        <is>
          <t>201-300</t>
        </is>
      </c>
      <c r="BS527" t="inlineStr">
        <is>
          <t>6-7</t>
        </is>
      </c>
      <c r="BT527" t="inlineStr"/>
      <c r="BU527" t="n">
        <v>0</v>
      </c>
      <c r="BV527" t="n">
        <v>14.9</v>
      </c>
      <c r="BW527" t="n">
        <v>3.6</v>
      </c>
      <c r="BX527" t="n">
        <v>10.3</v>
      </c>
      <c r="BY527" t="n">
        <v>38.3</v>
      </c>
      <c r="BZ527" t="n">
        <v>24.2</v>
      </c>
      <c r="CA527" t="n">
        <v>2015</v>
      </c>
      <c r="CB527" t="inlineStr">
        <is>
          <t>QS+Times+Shanghai</t>
        </is>
      </c>
      <c r="CC527" t="n">
        <v>74</v>
      </c>
      <c r="CD527" t="n">
        <v>73</v>
      </c>
      <c r="CE527" t="n">
        <v>186</v>
      </c>
      <c r="CF527" t="n">
        <v>149</v>
      </c>
      <c r="CG527" t="n">
        <v>225</v>
      </c>
      <c r="CH527" t="n">
        <v>91</v>
      </c>
      <c r="CI527" t="n">
        <v>175</v>
      </c>
      <c r="CJ527" t="n">
        <v>227</v>
      </c>
      <c r="CK527" t="n">
        <v>155</v>
      </c>
      <c r="CL527" t="n">
        <v>191</v>
      </c>
      <c r="CM527" t="n">
        <v>58</v>
      </c>
      <c r="CN527" t="n">
        <v>73</v>
      </c>
      <c r="CO527" t="n">
        <v>89</v>
      </c>
      <c r="CP527" t="n">
        <v>181</v>
      </c>
      <c r="CQ527" t="n">
        <v>162</v>
      </c>
      <c r="CR527" t="n">
        <v>201</v>
      </c>
      <c r="CS527" t="n">
        <v>74</v>
      </c>
      <c r="CT527" t="n">
        <v>162</v>
      </c>
      <c r="CU527" t="n">
        <v>217</v>
      </c>
      <c r="CV527" t="n">
        <v>142</v>
      </c>
      <c r="CW527" t="n">
        <v>108</v>
      </c>
      <c r="CX527" t="n">
        <v>44</v>
      </c>
      <c r="CY527" t="n">
        <v>155</v>
      </c>
      <c r="CZ527" t="n">
        <v>250.5</v>
      </c>
      <c r="DA527" t="n">
        <v>6.5</v>
      </c>
      <c r="DB527" t="n">
        <v>72.665005403286</v>
      </c>
      <c r="DC527" t="n">
        <v>45.93657430599107</v>
      </c>
      <c r="DD527" t="n">
        <v>14.6</v>
      </c>
      <c r="DE527" t="inlineStr">
        <is>
          <t>Times (raw ratio)</t>
        </is>
      </c>
      <c r="DF527" t="n">
        <v>21</v>
      </c>
      <c r="DG527" t="inlineStr">
        <is>
          <t>Times (raw %)</t>
        </is>
      </c>
      <c r="DH527" t="n">
        <v>45.45</v>
      </c>
      <c r="DI527" t="n">
        <v>19.00426661368338</v>
      </c>
    </row>
    <row r="528">
      <c r="A528" t="inlineStr">
        <is>
          <t>ku leuven</t>
        </is>
      </c>
      <c r="B528" t="inlineStr">
        <is>
          <t>63</t>
        </is>
      </c>
      <c r="C528" t="inlineStr">
        <is>
          <t>61</t>
        </is>
      </c>
      <c r="D528" t="inlineStr">
        <is>
          <t>Belgium</t>
        </is>
      </c>
      <c r="E528" t="inlineStr">
        <is>
          <t>Europe</t>
        </is>
      </c>
      <c r="F528" t="inlineStr">
        <is>
          <t>XL</t>
        </is>
      </c>
      <c r="G528" t="inlineStr">
        <is>
          <t>FC</t>
        </is>
      </c>
      <c r="H528" t="inlineStr">
        <is>
          <t>VH</t>
        </is>
      </c>
      <c r="I528" t="inlineStr">
        <is>
          <t>A</t>
        </is>
      </c>
      <c r="J528" t="n">
        <v>84.59999999999999</v>
      </c>
      <c r="K528" t="inlineStr">
        <is>
          <t>55</t>
        </is>
      </c>
      <c r="L528" t="n">
        <v>49.6</v>
      </c>
      <c r="M528" t="inlineStr">
        <is>
          <t>181</t>
        </is>
      </c>
      <c r="N528" t="n">
        <v>7.1</v>
      </c>
      <c r="O528" t="inlineStr">
        <is>
          <t>701+</t>
        </is>
      </c>
      <c r="P528" t="n">
        <v>91</v>
      </c>
      <c r="Q528" t="inlineStr">
        <is>
          <t>72</t>
        </is>
      </c>
      <c r="R528" t="n">
        <v>93.8</v>
      </c>
      <c r="S528" t="inlineStr">
        <is>
          <t>163</t>
        </is>
      </c>
      <c r="T528" t="n">
        <v>47.7</v>
      </c>
      <c r="U528" t="inlineStr">
        <is>
          <t>305</t>
        </is>
      </c>
      <c r="V528" t="n">
        <v>99.5</v>
      </c>
      <c r="W528" t="inlineStr">
        <is>
          <t>8</t>
        </is>
      </c>
      <c r="X528" t="n">
        <v>75.3</v>
      </c>
      <c r="Y528" t="inlineStr">
        <is>
          <t>139</t>
        </is>
      </c>
      <c r="Z528" t="n">
        <v>51.2</v>
      </c>
      <c r="AA528" t="inlineStr">
        <is>
          <t>313=</t>
        </is>
      </c>
      <c r="AB528" t="n">
        <v>70.3</v>
      </c>
      <c r="AC528" t="inlineStr">
        <is>
          <t>61</t>
        </is>
      </c>
      <c r="AD528" t="inlineStr">
        <is>
          <t>76</t>
        </is>
      </c>
      <c r="AE528" t="inlineStr">
        <is>
          <t>BE</t>
        </is>
      </c>
      <c r="AF528" t="inlineStr">
        <is>
          <t>Belgium</t>
        </is>
      </c>
      <c r="AG528" t="inlineStr">
        <is>
          <t>XL</t>
        </is>
      </c>
      <c r="AH528" t="inlineStr">
        <is>
          <t>FC</t>
        </is>
      </c>
      <c r="AI528" t="inlineStr">
        <is>
          <t>VH</t>
        </is>
      </c>
      <c r="AJ528" t="n">
        <v>5</v>
      </c>
      <c r="AK528" t="inlineStr">
        <is>
          <t>A</t>
        </is>
      </c>
      <c r="AL528" t="n">
        <v>84.59999999999999</v>
      </c>
      <c r="AM528" t="inlineStr">
        <is>
          <t>56</t>
        </is>
      </c>
      <c r="AN528" t="n">
        <v>42.4</v>
      </c>
      <c r="AO528" t="inlineStr">
        <is>
          <t>220</t>
        </is>
      </c>
      <c r="AP528" t="n">
        <v>7</v>
      </c>
      <c r="AQ528" t="inlineStr">
        <is>
          <t>701+</t>
        </is>
      </c>
      <c r="AR528" t="n">
        <v>92.7</v>
      </c>
      <c r="AS528" t="inlineStr">
        <is>
          <t>66</t>
        </is>
      </c>
      <c r="AT528" t="n">
        <v>93.09999999999999</v>
      </c>
      <c r="AU528" t="inlineStr">
        <is>
          <t>163</t>
        </is>
      </c>
      <c r="AV528" t="n">
        <v>45.7</v>
      </c>
      <c r="AW528" t="inlineStr">
        <is>
          <t>318</t>
        </is>
      </c>
      <c r="AX528" t="n">
        <v>99.90000000000001</v>
      </c>
      <c r="AY528" t="inlineStr">
        <is>
          <t>6</t>
        </is>
      </c>
      <c r="AZ528" t="n">
        <v>56.1</v>
      </c>
      <c r="BA528" t="inlineStr">
        <is>
          <t>111</t>
        </is>
      </c>
      <c r="BB528" t="n">
        <v>75.59999999999999</v>
      </c>
      <c r="BC528" t="inlineStr">
        <is>
          <t>173=</t>
        </is>
      </c>
      <c r="BD528" t="inlineStr">
        <is>
          <t>70.1</t>
        </is>
      </c>
      <c r="BE528" t="inlineStr">
        <is>
          <t>35</t>
        </is>
      </c>
      <c r="BF528" t="inlineStr">
        <is>
          <t>Belgium</t>
        </is>
      </c>
      <c r="BG528" t="n">
        <v>59.9</v>
      </c>
      <c r="BH528" t="inlineStr">
        <is>
          <t>68.6</t>
        </is>
      </c>
      <c r="BI528" t="n">
        <v>76.90000000000001</v>
      </c>
      <c r="BJ528" t="n">
        <v>87.3</v>
      </c>
      <c r="BK528" t="inlineStr">
        <is>
          <t>100.0</t>
        </is>
      </c>
      <c r="BL528" t="inlineStr">
        <is>
          <t>74.8</t>
        </is>
      </c>
      <c r="BM528" t="inlineStr">
        <is>
          <t>42,503</t>
        </is>
      </c>
      <c r="BN528" t="n">
        <v>41.9</v>
      </c>
      <c r="BO528" t="inlineStr">
        <is>
          <t>18%</t>
        </is>
      </c>
      <c r="BP528" t="inlineStr">
        <is>
          <t>54 : 46</t>
        </is>
      </c>
      <c r="BQ528" t="n">
        <v>2016</v>
      </c>
      <c r="BR528" t="inlineStr">
        <is>
          <t>90</t>
        </is>
      </c>
      <c r="BS528" t="inlineStr">
        <is>
          <t>2</t>
        </is>
      </c>
      <c r="BT528" t="n">
        <v>24.7</v>
      </c>
      <c r="BU528" t="n">
        <v>0</v>
      </c>
      <c r="BV528" t="n">
        <v>0</v>
      </c>
      <c r="BW528" t="n">
        <v>30.1</v>
      </c>
      <c r="BX528" t="n">
        <v>18.6</v>
      </c>
      <c r="BY528" t="n">
        <v>56.6</v>
      </c>
      <c r="BZ528" t="n">
        <v>30.4</v>
      </c>
      <c r="CA528" t="n">
        <v>2015</v>
      </c>
      <c r="CB528" t="inlineStr">
        <is>
          <t>QS+Times+Shanghai</t>
        </is>
      </c>
      <c r="CC528" t="n">
        <v>63</v>
      </c>
      <c r="CD528" t="n">
        <v>61</v>
      </c>
      <c r="CE528" t="n">
        <v>55</v>
      </c>
      <c r="CF528" t="n">
        <v>181</v>
      </c>
      <c r="CG528" t="n">
        <v>701</v>
      </c>
      <c r="CH528" t="n">
        <v>72</v>
      </c>
      <c r="CI528" t="n">
        <v>163</v>
      </c>
      <c r="CJ528" t="n">
        <v>305</v>
      </c>
      <c r="CK528" t="n">
        <v>8</v>
      </c>
      <c r="CL528" t="n">
        <v>139</v>
      </c>
      <c r="CM528" t="n">
        <v>313</v>
      </c>
      <c r="CN528" t="n">
        <v>61</v>
      </c>
      <c r="CO528" t="n">
        <v>76</v>
      </c>
      <c r="CP528" t="n">
        <v>56</v>
      </c>
      <c r="CQ528" t="n">
        <v>220</v>
      </c>
      <c r="CR528" t="n">
        <v>701</v>
      </c>
      <c r="CS528" t="n">
        <v>66</v>
      </c>
      <c r="CT528" t="n">
        <v>163</v>
      </c>
      <c r="CU528" t="n">
        <v>318</v>
      </c>
      <c r="CV528" t="n">
        <v>6</v>
      </c>
      <c r="CW528" t="n">
        <v>111</v>
      </c>
      <c r="CX528" t="n">
        <v>173</v>
      </c>
      <c r="CY528" t="n">
        <v>35</v>
      </c>
      <c r="CZ528" t="n">
        <v>90</v>
      </c>
      <c r="DA528" t="n">
        <v>2</v>
      </c>
      <c r="DB528" t="n">
        <v>90.39061522659183</v>
      </c>
      <c r="DC528" t="n">
        <v>67.68623585162952</v>
      </c>
      <c r="DD528" t="n">
        <v>41.9</v>
      </c>
      <c r="DE528" t="inlineStr">
        <is>
          <t>Times (raw ratio)</t>
        </is>
      </c>
      <c r="DF528" t="n">
        <v>18</v>
      </c>
      <c r="DG528" t="inlineStr">
        <is>
          <t>Times (raw %)</t>
        </is>
      </c>
      <c r="DH528" t="n">
        <v>84.59999999999999</v>
      </c>
      <c r="DI528" t="n">
        <v>32.05708605405867</v>
      </c>
    </row>
    <row r="529">
      <c r="A529" t="inlineStr">
        <is>
          <t>kumamoto university</t>
        </is>
      </c>
      <c r="B529" t="inlineStr">
        <is>
          <t>951-1000</t>
        </is>
      </c>
      <c r="C529" t="inlineStr">
        <is>
          <t>901-950</t>
        </is>
      </c>
      <c r="D529" t="inlineStr">
        <is>
          <t>Japan</t>
        </is>
      </c>
      <c r="E529" t="inlineStr">
        <is>
          <t>Asia</t>
        </is>
      </c>
      <c r="F529" t="inlineStr">
        <is>
          <t>M</t>
        </is>
      </c>
      <c r="G529" t="inlineStr">
        <is>
          <t>FC</t>
        </is>
      </c>
      <c r="H529" t="inlineStr">
        <is>
          <t>VH</t>
        </is>
      </c>
      <c r="I529" t="inlineStr">
        <is>
          <t>A</t>
        </is>
      </c>
      <c r="J529" t="n">
        <v>7.1</v>
      </c>
      <c r="K529" t="inlineStr">
        <is>
          <t>601+</t>
        </is>
      </c>
      <c r="L529" t="n">
        <v>2.8</v>
      </c>
      <c r="M529" t="inlineStr">
        <is>
          <t>601+</t>
        </is>
      </c>
      <c r="N529" t="n">
        <v>55.2</v>
      </c>
      <c r="O529" t="inlineStr">
        <is>
          <t>273</t>
        </is>
      </c>
      <c r="P529" t="n">
        <v>12.6</v>
      </c>
      <c r="Q529" t="inlineStr">
        <is>
          <t>677</t>
        </is>
      </c>
      <c r="R529" t="n">
        <v>7.2</v>
      </c>
      <c r="S529" t="inlineStr">
        <is>
          <t>701+</t>
        </is>
      </c>
      <c r="T529" t="n">
        <v>3.5</v>
      </c>
      <c r="U529" t="inlineStr">
        <is>
          <t>701+</t>
        </is>
      </c>
      <c r="V529" t="n">
        <v>35.1</v>
      </c>
      <c r="W529" t="inlineStr">
        <is>
          <t>701+</t>
        </is>
      </c>
      <c r="X529" t="n">
        <v>2.9</v>
      </c>
      <c r="Y529" t="inlineStr">
        <is>
          <t>701+</t>
        </is>
      </c>
      <c r="Z529" t="n">
        <v>8</v>
      </c>
      <c r="AA529" t="inlineStr">
        <is>
          <t>701+</t>
        </is>
      </c>
      <c r="AB529" t="inlineStr"/>
      <c r="AC529" t="inlineStr">
        <is>
          <t>901-950</t>
        </is>
      </c>
      <c r="AD529" t="inlineStr">
        <is>
          <t>651-700</t>
        </is>
      </c>
      <c r="AE529" t="inlineStr">
        <is>
          <t>JP</t>
        </is>
      </c>
      <c r="AF529" t="inlineStr">
        <is>
          <t>Japan</t>
        </is>
      </c>
      <c r="AG529" t="inlineStr">
        <is>
          <t>M</t>
        </is>
      </c>
      <c r="AH529" t="inlineStr">
        <is>
          <t>FC</t>
        </is>
      </c>
      <c r="AI529" t="inlineStr">
        <is>
          <t>VH</t>
        </is>
      </c>
      <c r="AJ529" t="n">
        <v>4</v>
      </c>
      <c r="AK529" t="inlineStr">
        <is>
          <t>A</t>
        </is>
      </c>
      <c r="AL529" t="n">
        <v>7.6</v>
      </c>
      <c r="AM529" t="inlineStr">
        <is>
          <t>601+</t>
        </is>
      </c>
      <c r="AN529" t="n">
        <v>3.1</v>
      </c>
      <c r="AO529" t="inlineStr">
        <is>
          <t>601+</t>
        </is>
      </c>
      <c r="AP529" t="n">
        <v>56</v>
      </c>
      <c r="AQ529" t="inlineStr">
        <is>
          <t>266</t>
        </is>
      </c>
      <c r="AR529" t="n">
        <v>12.3</v>
      </c>
      <c r="AS529" t="inlineStr">
        <is>
          <t>691</t>
        </is>
      </c>
      <c r="AT529" t="n">
        <v>5.9</v>
      </c>
      <c r="AU529" t="inlineStr">
        <is>
          <t>701+</t>
        </is>
      </c>
      <c r="AV529" t="n">
        <v>3.4</v>
      </c>
      <c r="AW529" t="inlineStr">
        <is>
          <t>701+</t>
        </is>
      </c>
      <c r="AX529" t="n">
        <v>3.1</v>
      </c>
      <c r="AY529" t="inlineStr">
        <is>
          <t>701+</t>
        </is>
      </c>
      <c r="AZ529" t="n">
        <v>8.1</v>
      </c>
      <c r="BA529" t="inlineStr">
        <is>
          <t>701+</t>
        </is>
      </c>
      <c r="BB529" t="n">
        <v>1.9</v>
      </c>
      <c r="BC529" t="inlineStr">
        <is>
          <t>701+</t>
        </is>
      </c>
      <c r="BD529" t="inlineStr">
        <is>
          <t>-</t>
        </is>
      </c>
      <c r="BE529" t="inlineStr">
        <is>
          <t>601-800</t>
        </is>
      </c>
      <c r="BF529" t="inlineStr">
        <is>
          <t>Japan</t>
        </is>
      </c>
      <c r="BG529" t="n">
        <v>23.4</v>
      </c>
      <c r="BH529" t="inlineStr">
        <is>
          <t>22.2</t>
        </is>
      </c>
      <c r="BI529" t="n">
        <v>11.6</v>
      </c>
      <c r="BJ529" t="n">
        <v>28.1</v>
      </c>
      <c r="BK529" t="inlineStr">
        <is>
          <t>43.1</t>
        </is>
      </c>
      <c r="BL529" t="inlineStr">
        <is>
          <t>-</t>
        </is>
      </c>
      <c r="BM529" t="inlineStr">
        <is>
          <t>10,226</t>
        </is>
      </c>
      <c r="BN529" t="n">
        <v>7.6</v>
      </c>
      <c r="BO529" t="inlineStr">
        <is>
          <t>5%</t>
        </is>
      </c>
      <c r="BP529" t="inlineStr">
        <is>
          <t>37 : 63</t>
        </is>
      </c>
      <c r="BQ529" t="n">
        <v>2016</v>
      </c>
      <c r="BR529" t="inlineStr">
        <is>
          <t>402-501</t>
        </is>
      </c>
      <c r="BS529" t="inlineStr">
        <is>
          <t>20-31</t>
        </is>
      </c>
      <c r="BT529" t="inlineStr"/>
      <c r="BU529" t="n">
        <v>0</v>
      </c>
      <c r="BV529" t="n">
        <v>0</v>
      </c>
      <c r="BW529" t="n">
        <v>7.3</v>
      </c>
      <c r="BX529" t="n">
        <v>5.4</v>
      </c>
      <c r="BY529" t="n">
        <v>25.5</v>
      </c>
      <c r="BZ529" t="n">
        <v>15.7</v>
      </c>
      <c r="CA529" t="n">
        <v>2009</v>
      </c>
      <c r="CB529" t="inlineStr">
        <is>
          <t>QS+Times+Shanghai</t>
        </is>
      </c>
      <c r="CC529" t="n">
        <v>975.5</v>
      </c>
      <c r="CD529" t="n">
        <v>925.5</v>
      </c>
      <c r="CE529" t="n">
        <v>601</v>
      </c>
      <c r="CF529" t="n">
        <v>601</v>
      </c>
      <c r="CG529" t="n">
        <v>273</v>
      </c>
      <c r="CH529" t="n">
        <v>677</v>
      </c>
      <c r="CI529" t="n">
        <v>701</v>
      </c>
      <c r="CJ529" t="n">
        <v>701</v>
      </c>
      <c r="CK529" t="n">
        <v>701</v>
      </c>
      <c r="CL529" t="n">
        <v>701</v>
      </c>
      <c r="CM529" t="n">
        <v>701</v>
      </c>
      <c r="CN529" t="n">
        <v>925.5</v>
      </c>
      <c r="CO529" t="n">
        <v>675.5</v>
      </c>
      <c r="CP529" t="n">
        <v>601</v>
      </c>
      <c r="CQ529" t="n">
        <v>601</v>
      </c>
      <c r="CR529" t="n">
        <v>266</v>
      </c>
      <c r="CS529" t="n">
        <v>691</v>
      </c>
      <c r="CT529" t="n">
        <v>701</v>
      </c>
      <c r="CU529" t="n">
        <v>701</v>
      </c>
      <c r="CV529" t="n">
        <v>701</v>
      </c>
      <c r="CW529" t="n">
        <v>701</v>
      </c>
      <c r="CX529" t="n">
        <v>701</v>
      </c>
      <c r="CY529" t="n">
        <v>700.5</v>
      </c>
      <c r="CZ529" t="n">
        <v>451.5</v>
      </c>
      <c r="DA529" t="n">
        <v>25.5</v>
      </c>
      <c r="DB529" t="n">
        <v>10.49685066123046</v>
      </c>
      <c r="DC529" t="n">
        <v>15.16260316505683</v>
      </c>
      <c r="DD529" t="n">
        <v>7.6</v>
      </c>
      <c r="DE529" t="inlineStr">
        <is>
          <t>Times (raw ratio)</t>
        </is>
      </c>
      <c r="DF529" t="n">
        <v>5</v>
      </c>
      <c r="DG529" t="inlineStr">
        <is>
          <t>Times (raw %)</t>
        </is>
      </c>
      <c r="DH529" t="n">
        <v>7.35</v>
      </c>
      <c r="DI529" t="n">
        <v>7.197259035502168</v>
      </c>
    </row>
    <row r="530">
      <c r="A530" t="inlineStr">
        <is>
          <t>kuwait university</t>
        </is>
      </c>
      <c r="B530" t="inlineStr">
        <is>
          <t>801-850</t>
        </is>
      </c>
      <c r="C530" t="inlineStr">
        <is>
          <t>851-900</t>
        </is>
      </c>
      <c r="D530" t="inlineStr">
        <is>
          <t>Kuwait</t>
        </is>
      </c>
      <c r="E530" t="inlineStr">
        <is>
          <t>Asia</t>
        </is>
      </c>
      <c r="F530" t="inlineStr">
        <is>
          <t>L</t>
        </is>
      </c>
      <c r="G530" t="inlineStr">
        <is>
          <t>FC</t>
        </is>
      </c>
      <c r="H530" t="inlineStr">
        <is>
          <t>HI</t>
        </is>
      </c>
      <c r="I530" t="inlineStr">
        <is>
          <t>A</t>
        </is>
      </c>
      <c r="J530" t="n">
        <v>14.7</v>
      </c>
      <c r="K530" t="inlineStr">
        <is>
          <t>593</t>
        </is>
      </c>
      <c r="L530" t="n">
        <v>7.9</v>
      </c>
      <c r="M530" t="inlineStr">
        <is>
          <t>601+</t>
        </is>
      </c>
      <c r="N530" t="n">
        <v>6.8</v>
      </c>
      <c r="O530" t="inlineStr">
        <is>
          <t>701+</t>
        </is>
      </c>
      <c r="P530" t="n">
        <v>2.9</v>
      </c>
      <c r="Q530" t="inlineStr">
        <is>
          <t>701+</t>
        </is>
      </c>
      <c r="R530" t="n">
        <v>20.4</v>
      </c>
      <c r="S530" t="inlineStr">
        <is>
          <t>591</t>
        </is>
      </c>
      <c r="T530" t="n">
        <v>19.4</v>
      </c>
      <c r="U530" t="inlineStr">
        <is>
          <t>558</t>
        </is>
      </c>
      <c r="V530" t="n">
        <v>39.3</v>
      </c>
      <c r="W530" t="inlineStr">
        <is>
          <t>701+</t>
        </is>
      </c>
      <c r="X530" t="n">
        <v>93.8</v>
      </c>
      <c r="Y530" t="inlineStr">
        <is>
          <t>58</t>
        </is>
      </c>
      <c r="Z530" t="n">
        <v>17.1</v>
      </c>
      <c r="AA530" t="inlineStr">
        <is>
          <t>562</t>
        </is>
      </c>
      <c r="AB530" t="inlineStr"/>
      <c r="AC530" t="inlineStr">
        <is>
          <t>851-900</t>
        </is>
      </c>
      <c r="AD530" t="inlineStr">
        <is>
          <t>1001-1200</t>
        </is>
      </c>
      <c r="AE530" t="inlineStr">
        <is>
          <t>KW</t>
        </is>
      </c>
      <c r="AF530" t="inlineStr">
        <is>
          <t>Kuwait</t>
        </is>
      </c>
      <c r="AG530" t="inlineStr">
        <is>
          <t>XL</t>
        </is>
      </c>
      <c r="AH530" t="inlineStr">
        <is>
          <t>FC</t>
        </is>
      </c>
      <c r="AI530" t="inlineStr">
        <is>
          <t>MD</t>
        </is>
      </c>
      <c r="AJ530" t="n">
        <v>4</v>
      </c>
      <c r="AK530" t="inlineStr">
        <is>
          <t>A</t>
        </is>
      </c>
      <c r="AL530" t="n">
        <v>13.6</v>
      </c>
      <c r="AM530" t="inlineStr">
        <is>
          <t>601+</t>
        </is>
      </c>
      <c r="AN530" t="n">
        <v>8.300000000000001</v>
      </c>
      <c r="AO530" t="inlineStr">
        <is>
          <t>601+</t>
        </is>
      </c>
      <c r="AP530" t="n">
        <v>6.4</v>
      </c>
      <c r="AQ530" t="inlineStr">
        <is>
          <t>701+</t>
        </is>
      </c>
      <c r="AR530" t="n">
        <v>2.2</v>
      </c>
      <c r="AS530" t="inlineStr">
        <is>
          <t>701+</t>
        </is>
      </c>
      <c r="AT530" t="n">
        <v>30.4</v>
      </c>
      <c r="AU530" t="inlineStr">
        <is>
          <t>487</t>
        </is>
      </c>
      <c r="AV530" t="n">
        <v>21</v>
      </c>
      <c r="AW530" t="inlineStr">
        <is>
          <t>534</t>
        </is>
      </c>
      <c r="AX530" t="n">
        <v>10.9</v>
      </c>
      <c r="AY530" t="inlineStr">
        <is>
          <t>654</t>
        </is>
      </c>
      <c r="AZ530" t="n">
        <v>51.3</v>
      </c>
      <c r="BA530" t="inlineStr">
        <is>
          <t>128</t>
        </is>
      </c>
      <c r="BB530" t="n">
        <v>18.8</v>
      </c>
      <c r="BC530" t="inlineStr">
        <is>
          <t>555=</t>
        </is>
      </c>
      <c r="BD530" t="inlineStr">
        <is>
          <t>-</t>
        </is>
      </c>
      <c r="BE530" t="inlineStr"/>
      <c r="BF530" t="inlineStr">
        <is>
          <t>Not Reported</t>
        </is>
      </c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>
        <is>
          <t>QS</t>
        </is>
      </c>
      <c r="CC530" t="n">
        <v>825.5</v>
      </c>
      <c r="CD530" t="n">
        <v>875.5</v>
      </c>
      <c r="CE530" t="n">
        <v>593</v>
      </c>
      <c r="CF530" t="n">
        <v>601</v>
      </c>
      <c r="CG530" t="n">
        <v>701</v>
      </c>
      <c r="CH530" t="n">
        <v>701</v>
      </c>
      <c r="CI530" t="n">
        <v>591</v>
      </c>
      <c r="CJ530" t="n">
        <v>558</v>
      </c>
      <c r="CK530" t="n">
        <v>701</v>
      </c>
      <c r="CL530" t="n">
        <v>58</v>
      </c>
      <c r="CM530" t="n">
        <v>562</v>
      </c>
      <c r="CN530" t="n">
        <v>875.5</v>
      </c>
      <c r="CO530" t="n">
        <v>1100.5</v>
      </c>
      <c r="CP530" t="n">
        <v>601</v>
      </c>
      <c r="CQ530" t="n">
        <v>601</v>
      </c>
      <c r="CR530" t="n">
        <v>701</v>
      </c>
      <c r="CS530" t="n">
        <v>701</v>
      </c>
      <c r="CT530" t="n">
        <v>487</v>
      </c>
      <c r="CU530" t="n">
        <v>534</v>
      </c>
      <c r="CV530" t="n">
        <v>654</v>
      </c>
      <c r="CW530" t="n">
        <v>128</v>
      </c>
      <c r="CX530" t="n">
        <v>555</v>
      </c>
      <c r="CY530" t="inlineStr"/>
      <c r="CZ530" t="inlineStr"/>
      <c r="DA530" t="inlineStr"/>
      <c r="DB530" t="n">
        <v>41.10714285714285</v>
      </c>
      <c r="DC530" t="n">
        <v>2.9</v>
      </c>
      <c r="DD530" t="inlineStr"/>
      <c r="DE530" t="inlineStr">
        <is>
          <t>QS (score, not ratio)</t>
        </is>
      </c>
      <c r="DF530" t="inlineStr"/>
      <c r="DG530" t="inlineStr">
        <is>
          <t>QS (score, not %)</t>
        </is>
      </c>
      <c r="DH530" t="n">
        <v>14.15</v>
      </c>
      <c r="DI530" t="inlineStr"/>
    </row>
    <row r="531">
      <c r="A531" t="inlineStr">
        <is>
          <t>kwame nkrumah university of science and technology</t>
        </is>
      </c>
      <c r="B531" t="inlineStr">
        <is>
          <t>1201-1400</t>
        </is>
      </c>
      <c r="C531" t="inlineStr">
        <is>
          <t>1401+</t>
        </is>
      </c>
      <c r="D531" t="inlineStr">
        <is>
          <t>Ghana</t>
        </is>
      </c>
      <c r="E531" t="inlineStr">
        <is>
          <t>Africa</t>
        </is>
      </c>
      <c r="F531" t="inlineStr">
        <is>
          <t>XL</t>
        </is>
      </c>
      <c r="G531" t="inlineStr">
        <is>
          <t>CO</t>
        </is>
      </c>
      <c r="H531" t="inlineStr">
        <is>
          <t>HI</t>
        </is>
      </c>
      <c r="I531" t="inlineStr">
        <is>
          <t>Not Reported</t>
        </is>
      </c>
      <c r="J531" t="n">
        <v>6.9</v>
      </c>
      <c r="K531" t="inlineStr">
        <is>
          <t>601+</t>
        </is>
      </c>
      <c r="L531" t="n">
        <v>6</v>
      </c>
      <c r="M531" t="inlineStr">
        <is>
          <t>601+</t>
        </is>
      </c>
      <c r="N531" t="n">
        <v>4.8</v>
      </c>
      <c r="O531" t="inlineStr">
        <is>
          <t>701+</t>
        </is>
      </c>
      <c r="P531" t="n">
        <v>2</v>
      </c>
      <c r="Q531" t="inlineStr">
        <is>
          <t>701+</t>
        </is>
      </c>
      <c r="R531" t="inlineStr"/>
      <c r="S531" t="inlineStr"/>
      <c r="T531" t="inlineStr"/>
      <c r="U531" t="inlineStr"/>
      <c r="V531" t="n">
        <v>55.3</v>
      </c>
      <c r="W531" t="inlineStr">
        <is>
          <t>691</t>
        </is>
      </c>
      <c r="X531" t="n">
        <v>34.5</v>
      </c>
      <c r="Y531" t="inlineStr">
        <is>
          <t>366</t>
        </is>
      </c>
      <c r="Z531" t="n">
        <v>2.3</v>
      </c>
      <c r="AA531" t="inlineStr">
        <is>
          <t>701+</t>
        </is>
      </c>
      <c r="AB531" t="inlineStr"/>
      <c r="AC531" t="inlineStr">
        <is>
          <t>1401+</t>
        </is>
      </c>
      <c r="AD531" t="inlineStr"/>
      <c r="AE531" t="inlineStr">
        <is>
          <t>GH</t>
        </is>
      </c>
      <c r="AF531" t="inlineStr">
        <is>
          <t>Ghana</t>
        </is>
      </c>
      <c r="AG531" t="inlineStr">
        <is>
          <t>Not Reported</t>
        </is>
      </c>
      <c r="AH531" t="inlineStr">
        <is>
          <t>CO</t>
        </is>
      </c>
      <c r="AI531" t="inlineStr"/>
      <c r="AJ531" t="inlineStr"/>
      <c r="AK531" t="inlineStr">
        <is>
          <t>Not Reported</t>
        </is>
      </c>
      <c r="AL531" t="n">
        <v>5.9</v>
      </c>
      <c r="AM531" t="inlineStr">
        <is>
          <t>601+</t>
        </is>
      </c>
      <c r="AN531" t="n">
        <v>7.6</v>
      </c>
      <c r="AO531" t="inlineStr">
        <is>
          <t>601+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10.8</v>
      </c>
      <c r="AY531" t="inlineStr">
        <is>
          <t>656</t>
        </is>
      </c>
      <c r="AZ531" t="inlineStr"/>
      <c r="BA531" t="inlineStr"/>
      <c r="BB531" t="inlineStr"/>
      <c r="BC531" t="inlineStr"/>
      <c r="BD531" t="inlineStr">
        <is>
          <t>-</t>
        </is>
      </c>
      <c r="BE531" t="inlineStr"/>
      <c r="BF531" t="inlineStr">
        <is>
          <t>Not Reported</t>
        </is>
      </c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>
        <is>
          <t>QS</t>
        </is>
      </c>
      <c r="CC531" t="n">
        <v>1300.5</v>
      </c>
      <c r="CD531" t="n">
        <v>1401</v>
      </c>
      <c r="CE531" t="n">
        <v>601</v>
      </c>
      <c r="CF531" t="n">
        <v>601</v>
      </c>
      <c r="CG531" t="n">
        <v>701</v>
      </c>
      <c r="CH531" t="n">
        <v>701</v>
      </c>
      <c r="CI531" t="inlineStr"/>
      <c r="CJ531" t="inlineStr"/>
      <c r="CK531" t="n">
        <v>691</v>
      </c>
      <c r="CL531" t="n">
        <v>366</v>
      </c>
      <c r="CM531" t="n">
        <v>701</v>
      </c>
      <c r="CN531" t="n">
        <v>1401</v>
      </c>
      <c r="CO531" t="inlineStr"/>
      <c r="CP531" t="n">
        <v>601</v>
      </c>
      <c r="CQ531" t="n">
        <v>601</v>
      </c>
      <c r="CR531" t="inlineStr"/>
      <c r="CS531" t="inlineStr"/>
      <c r="CT531" t="inlineStr"/>
      <c r="CU531" t="inlineStr"/>
      <c r="CV531" t="n">
        <v>656</v>
      </c>
      <c r="CW531" t="inlineStr"/>
      <c r="CX531" t="inlineStr"/>
      <c r="CY531" t="inlineStr"/>
      <c r="CZ531" t="inlineStr"/>
      <c r="DA531" t="inlineStr"/>
      <c r="DB531" t="n">
        <v>7.178571428571416</v>
      </c>
      <c r="DC531" t="n">
        <v>2</v>
      </c>
      <c r="DD531" t="inlineStr"/>
      <c r="DE531" t="inlineStr">
        <is>
          <t>QS (score, not ratio)</t>
        </is>
      </c>
      <c r="DF531" t="inlineStr"/>
      <c r="DG531" t="inlineStr">
        <is>
          <t>Missing</t>
        </is>
      </c>
      <c r="DH531" t="n">
        <v>6.4</v>
      </c>
      <c r="DI531" t="inlineStr"/>
    </row>
    <row r="532">
      <c r="A532" t="inlineStr">
        <is>
          <t>kwansei gakuin university</t>
        </is>
      </c>
      <c r="B532" t="inlineStr">
        <is>
          <t>1401+</t>
        </is>
      </c>
      <c r="C532" t="inlineStr">
        <is>
          <t>1201-1400</t>
        </is>
      </c>
      <c r="D532" t="inlineStr">
        <is>
          <t>Japan</t>
        </is>
      </c>
      <c r="E532" t="inlineStr">
        <is>
          <t>Asia</t>
        </is>
      </c>
      <c r="F532" t="inlineStr">
        <is>
          <t>L</t>
        </is>
      </c>
      <c r="G532" t="inlineStr">
        <is>
          <t>CO</t>
        </is>
      </c>
      <c r="H532" t="inlineStr">
        <is>
          <t>HI</t>
        </is>
      </c>
      <c r="I532" t="inlineStr">
        <is>
          <t>B</t>
        </is>
      </c>
      <c r="J532" t="n">
        <v>4.1</v>
      </c>
      <c r="K532" t="inlineStr">
        <is>
          <t>601+</t>
        </is>
      </c>
      <c r="L532" t="n">
        <v>5.1</v>
      </c>
      <c r="M532" t="inlineStr">
        <is>
          <t>601+</t>
        </is>
      </c>
      <c r="N532" t="n">
        <v>5</v>
      </c>
      <c r="O532" t="inlineStr">
        <is>
          <t>701+</t>
        </is>
      </c>
      <c r="P532" t="n">
        <v>2.4</v>
      </c>
      <c r="Q532" t="inlineStr">
        <is>
          <t>701+</t>
        </is>
      </c>
      <c r="R532" t="n">
        <v>21.9</v>
      </c>
      <c r="S532" t="inlineStr">
        <is>
          <t>570</t>
        </is>
      </c>
      <c r="T532" t="n">
        <v>3.4</v>
      </c>
      <c r="U532" t="inlineStr">
        <is>
          <t>701+</t>
        </is>
      </c>
      <c r="V532" t="n">
        <v>13</v>
      </c>
      <c r="W532" t="inlineStr">
        <is>
          <t>701+</t>
        </is>
      </c>
      <c r="X532" t="n">
        <v>7.7</v>
      </c>
      <c r="Y532" t="inlineStr">
        <is>
          <t>701+</t>
        </is>
      </c>
      <c r="Z532" t="n">
        <v>1</v>
      </c>
      <c r="AA532" t="inlineStr">
        <is>
          <t>701+</t>
        </is>
      </c>
      <c r="AB532" t="inlineStr"/>
      <c r="AC532" t="inlineStr">
        <is>
          <t>1201-1400</t>
        </is>
      </c>
      <c r="AD532" t="inlineStr">
        <is>
          <t>1201-1400</t>
        </is>
      </c>
      <c r="AE532" t="inlineStr">
        <is>
          <t>JP</t>
        </is>
      </c>
      <c r="AF532" t="inlineStr">
        <is>
          <t>Japan</t>
        </is>
      </c>
      <c r="AG532" t="inlineStr">
        <is>
          <t>L</t>
        </is>
      </c>
      <c r="AH532" t="inlineStr">
        <is>
          <t>CO</t>
        </is>
      </c>
      <c r="AI532" t="inlineStr">
        <is>
          <t>HI</t>
        </is>
      </c>
      <c r="AJ532" t="n">
        <v>4</v>
      </c>
      <c r="AK532" t="inlineStr">
        <is>
          <t>B</t>
        </is>
      </c>
      <c r="AL532" t="n">
        <v>4.2</v>
      </c>
      <c r="AM532" t="inlineStr">
        <is>
          <t>601+</t>
        </is>
      </c>
      <c r="AN532" t="n">
        <v>6.4</v>
      </c>
      <c r="AO532" t="inlineStr">
        <is>
          <t>601+</t>
        </is>
      </c>
      <c r="AP532" t="n">
        <v>4.5</v>
      </c>
      <c r="AQ532" t="inlineStr">
        <is>
          <t>701+</t>
        </is>
      </c>
      <c r="AR532" t="n">
        <v>2.5</v>
      </c>
      <c r="AS532" t="inlineStr">
        <is>
          <t>701+</t>
        </is>
      </c>
      <c r="AT532" t="n">
        <v>24.4</v>
      </c>
      <c r="AU532" t="inlineStr">
        <is>
          <t>543</t>
        </is>
      </c>
      <c r="AV532" t="n">
        <v>3.9</v>
      </c>
      <c r="AW532" t="inlineStr">
        <is>
          <t>701+</t>
        </is>
      </c>
      <c r="AX532" t="n">
        <v>1</v>
      </c>
      <c r="AY532" t="inlineStr">
        <is>
          <t>701+</t>
        </is>
      </c>
      <c r="AZ532" t="n">
        <v>10.6</v>
      </c>
      <c r="BA532" t="inlineStr">
        <is>
          <t>701+</t>
        </is>
      </c>
      <c r="BB532" t="n">
        <v>1</v>
      </c>
      <c r="BC532" t="inlineStr">
        <is>
          <t>701+</t>
        </is>
      </c>
      <c r="BD532" t="inlineStr">
        <is>
          <t>-</t>
        </is>
      </c>
      <c r="BE532" t="inlineStr"/>
      <c r="BF532" t="inlineStr">
        <is>
          <t>Not Reported</t>
        </is>
      </c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>
        <is>
          <t>QS</t>
        </is>
      </c>
      <c r="CC532" t="n">
        <v>1401</v>
      </c>
      <c r="CD532" t="n">
        <v>1300.5</v>
      </c>
      <c r="CE532" t="n">
        <v>601</v>
      </c>
      <c r="CF532" t="n">
        <v>601</v>
      </c>
      <c r="CG532" t="n">
        <v>701</v>
      </c>
      <c r="CH532" t="n">
        <v>701</v>
      </c>
      <c r="CI532" t="n">
        <v>570</v>
      </c>
      <c r="CJ532" t="n">
        <v>701</v>
      </c>
      <c r="CK532" t="n">
        <v>701</v>
      </c>
      <c r="CL532" t="n">
        <v>701</v>
      </c>
      <c r="CM532" t="n">
        <v>701</v>
      </c>
      <c r="CN532" t="n">
        <v>1300.5</v>
      </c>
      <c r="CO532" t="n">
        <v>1300.5</v>
      </c>
      <c r="CP532" t="n">
        <v>601</v>
      </c>
      <c r="CQ532" t="n">
        <v>601</v>
      </c>
      <c r="CR532" t="n">
        <v>701</v>
      </c>
      <c r="CS532" t="n">
        <v>701</v>
      </c>
      <c r="CT532" t="n">
        <v>543</v>
      </c>
      <c r="CU532" t="n">
        <v>701</v>
      </c>
      <c r="CV532" t="n">
        <v>701</v>
      </c>
      <c r="CW532" t="n">
        <v>701</v>
      </c>
      <c r="CX532" t="n">
        <v>701</v>
      </c>
      <c r="CY532" t="inlineStr"/>
      <c r="CZ532" t="inlineStr"/>
      <c r="DA532" t="inlineStr"/>
      <c r="DB532" t="n">
        <v>0</v>
      </c>
      <c r="DC532" t="n">
        <v>2.4</v>
      </c>
      <c r="DD532" t="inlineStr"/>
      <c r="DE532" t="inlineStr">
        <is>
          <t>QS (score, not ratio)</t>
        </is>
      </c>
      <c r="DF532" t="inlineStr"/>
      <c r="DG532" t="inlineStr">
        <is>
          <t>QS (score, not %)</t>
        </is>
      </c>
      <c r="DH532" t="n">
        <v>4.15</v>
      </c>
      <c r="DI532" t="inlineStr"/>
    </row>
    <row r="533">
      <c r="A533" t="inlineStr">
        <is>
          <t>kyoto institute of technology</t>
        </is>
      </c>
      <c r="B533" t="inlineStr">
        <is>
          <t>1201-1400</t>
        </is>
      </c>
      <c r="C533" t="inlineStr">
        <is>
          <t>1001-1200</t>
        </is>
      </c>
      <c r="D533" t="inlineStr">
        <is>
          <t>Japan</t>
        </is>
      </c>
      <c r="E533" t="inlineStr">
        <is>
          <t>Asia</t>
        </is>
      </c>
      <c r="F533" t="inlineStr">
        <is>
          <t>S</t>
        </is>
      </c>
      <c r="G533" t="inlineStr">
        <is>
          <t>FO</t>
        </is>
      </c>
      <c r="H533" t="inlineStr">
        <is>
          <t>VH</t>
        </is>
      </c>
      <c r="I533" t="inlineStr">
        <is>
          <t>A</t>
        </is>
      </c>
      <c r="J533" t="n">
        <v>6.1</v>
      </c>
      <c r="K533" t="inlineStr">
        <is>
          <t>601+</t>
        </is>
      </c>
      <c r="L533" t="n">
        <v>3.9</v>
      </c>
      <c r="M533" t="inlineStr">
        <is>
          <t>601+</t>
        </is>
      </c>
      <c r="N533" t="n">
        <v>14.4</v>
      </c>
      <c r="O533" t="inlineStr">
        <is>
          <t>701+</t>
        </is>
      </c>
      <c r="P533" t="n">
        <v>11.7</v>
      </c>
      <c r="Q533" t="inlineStr">
        <is>
          <t>701+</t>
        </is>
      </c>
      <c r="R533" t="n">
        <v>11.1</v>
      </c>
      <c r="S533" t="inlineStr">
        <is>
          <t>701+</t>
        </is>
      </c>
      <c r="T533" t="n">
        <v>9</v>
      </c>
      <c r="U533" t="inlineStr">
        <is>
          <t>701+</t>
        </is>
      </c>
      <c r="V533" t="n">
        <v>9.300000000000001</v>
      </c>
      <c r="W533" t="inlineStr">
        <is>
          <t>701+</t>
        </is>
      </c>
      <c r="X533" t="n">
        <v>1.9</v>
      </c>
      <c r="Y533" t="inlineStr">
        <is>
          <t>701+</t>
        </is>
      </c>
      <c r="Z533" t="n">
        <v>1.1</v>
      </c>
      <c r="AA533" t="inlineStr">
        <is>
          <t>701+</t>
        </is>
      </c>
      <c r="AB533" t="inlineStr"/>
      <c r="AC533" t="inlineStr">
        <is>
          <t>1001-1200</t>
        </is>
      </c>
      <c r="AD533" t="inlineStr">
        <is>
          <t>1001-1200</t>
        </is>
      </c>
      <c r="AE533" t="inlineStr">
        <is>
          <t>JP</t>
        </is>
      </c>
      <c r="AF533" t="inlineStr">
        <is>
          <t>Japan</t>
        </is>
      </c>
      <c r="AG533" t="inlineStr">
        <is>
          <t>S</t>
        </is>
      </c>
      <c r="AH533" t="inlineStr">
        <is>
          <t>FO</t>
        </is>
      </c>
      <c r="AI533" t="inlineStr">
        <is>
          <t>VH</t>
        </is>
      </c>
      <c r="AJ533" t="n">
        <v>4</v>
      </c>
      <c r="AK533" t="inlineStr">
        <is>
          <t>A</t>
        </is>
      </c>
      <c r="AL533" t="n">
        <v>6.4</v>
      </c>
      <c r="AM533" t="inlineStr">
        <is>
          <t>601+</t>
        </is>
      </c>
      <c r="AN533" t="n">
        <v>4</v>
      </c>
      <c r="AO533" t="inlineStr">
        <is>
          <t>601+</t>
        </is>
      </c>
      <c r="AP533" t="n">
        <v>16.2</v>
      </c>
      <c r="AQ533" t="inlineStr">
        <is>
          <t>701+</t>
        </is>
      </c>
      <c r="AR533" t="n">
        <v>12.9</v>
      </c>
      <c r="AS533" t="inlineStr">
        <is>
          <t>678</t>
        </is>
      </c>
      <c r="AT533" t="n">
        <v>11</v>
      </c>
      <c r="AU533" t="inlineStr">
        <is>
          <t>701+</t>
        </is>
      </c>
      <c r="AV533" t="n">
        <v>7.9</v>
      </c>
      <c r="AW533" t="inlineStr">
        <is>
          <t>701+</t>
        </is>
      </c>
      <c r="AX533" t="n">
        <v>1</v>
      </c>
      <c r="AY533" t="inlineStr">
        <is>
          <t>701+</t>
        </is>
      </c>
      <c r="AZ533" t="n">
        <v>7.8</v>
      </c>
      <c r="BA533" t="inlineStr">
        <is>
          <t>701+</t>
        </is>
      </c>
      <c r="BB533" t="n">
        <v>1.1</v>
      </c>
      <c r="BC533" t="inlineStr">
        <is>
          <t>701+</t>
        </is>
      </c>
      <c r="BD533" t="inlineStr">
        <is>
          <t>-</t>
        </is>
      </c>
      <c r="BE533" t="inlineStr"/>
      <c r="BF533" t="inlineStr">
        <is>
          <t>Not Reported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>
        <is>
          <t>QS</t>
        </is>
      </c>
      <c r="CC533" t="n">
        <v>1300.5</v>
      </c>
      <c r="CD533" t="n">
        <v>1100.5</v>
      </c>
      <c r="CE533" t="n">
        <v>601</v>
      </c>
      <c r="CF533" t="n">
        <v>601</v>
      </c>
      <c r="CG533" t="n">
        <v>701</v>
      </c>
      <c r="CH533" t="n">
        <v>701</v>
      </c>
      <c r="CI533" t="n">
        <v>701</v>
      </c>
      <c r="CJ533" t="n">
        <v>701</v>
      </c>
      <c r="CK533" t="n">
        <v>701</v>
      </c>
      <c r="CL533" t="n">
        <v>701</v>
      </c>
      <c r="CM533" t="n">
        <v>701</v>
      </c>
      <c r="CN533" t="n">
        <v>1100.5</v>
      </c>
      <c r="CO533" t="n">
        <v>1100.5</v>
      </c>
      <c r="CP533" t="n">
        <v>601</v>
      </c>
      <c r="CQ533" t="n">
        <v>601</v>
      </c>
      <c r="CR533" t="n">
        <v>701</v>
      </c>
      <c r="CS533" t="n">
        <v>678</v>
      </c>
      <c r="CT533" t="n">
        <v>701</v>
      </c>
      <c r="CU533" t="n">
        <v>701</v>
      </c>
      <c r="CV533" t="n">
        <v>701</v>
      </c>
      <c r="CW533" t="n">
        <v>701</v>
      </c>
      <c r="CX533" t="n">
        <v>701</v>
      </c>
      <c r="CY533" t="inlineStr"/>
      <c r="CZ533" t="inlineStr"/>
      <c r="DA533" t="inlineStr"/>
      <c r="DB533" t="n">
        <v>7.178571428571416</v>
      </c>
      <c r="DC533" t="n">
        <v>11.7</v>
      </c>
      <c r="DD533" t="inlineStr"/>
      <c r="DE533" t="inlineStr">
        <is>
          <t>QS (score, not ratio)</t>
        </is>
      </c>
      <c r="DF533" t="inlineStr"/>
      <c r="DG533" t="inlineStr">
        <is>
          <t>QS (score, not %)</t>
        </is>
      </c>
      <c r="DH533" t="n">
        <v>6.25</v>
      </c>
      <c r="DI533" t="inlineStr"/>
    </row>
    <row r="534">
      <c r="A534" t="inlineStr">
        <is>
          <t>kyoto university</t>
        </is>
      </c>
      <c r="B534" t="inlineStr">
        <is>
          <t>50</t>
        </is>
      </c>
      <c r="C534" t="inlineStr">
        <is>
          <t>46</t>
        </is>
      </c>
      <c r="D534" t="inlineStr">
        <is>
          <t>Japan</t>
        </is>
      </c>
      <c r="E534" t="inlineStr">
        <is>
          <t>Asia</t>
        </is>
      </c>
      <c r="F534" t="inlineStr">
        <is>
          <t>L</t>
        </is>
      </c>
      <c r="G534" t="inlineStr">
        <is>
          <t>FC</t>
        </is>
      </c>
      <c r="H534" t="inlineStr">
        <is>
          <t>VH</t>
        </is>
      </c>
      <c r="I534" t="inlineStr">
        <is>
          <t>A</t>
        </is>
      </c>
      <c r="J534" t="n">
        <v>98.8</v>
      </c>
      <c r="K534" t="inlineStr">
        <is>
          <t>18</t>
        </is>
      </c>
      <c r="L534" t="n">
        <v>99</v>
      </c>
      <c r="M534" t="inlineStr">
        <is>
          <t>13</t>
        </is>
      </c>
      <c r="N534" t="n">
        <v>94.2</v>
      </c>
      <c r="O534" t="inlineStr">
        <is>
          <t>68</t>
        </is>
      </c>
      <c r="P534" t="n">
        <v>39.3</v>
      </c>
      <c r="Q534" t="inlineStr">
        <is>
          <t>357</t>
        </is>
      </c>
      <c r="R534" t="n">
        <v>15.9</v>
      </c>
      <c r="S534" t="inlineStr">
        <is>
          <t>653</t>
        </is>
      </c>
      <c r="T534" t="n">
        <v>19</v>
      </c>
      <c r="U534" t="inlineStr">
        <is>
          <t>566</t>
        </is>
      </c>
      <c r="V534" t="n">
        <v>85.7</v>
      </c>
      <c r="W534" t="inlineStr">
        <is>
          <t>236</t>
        </is>
      </c>
      <c r="X534" t="n">
        <v>72.8</v>
      </c>
      <c r="Y534" t="inlineStr">
        <is>
          <t>147</t>
        </is>
      </c>
      <c r="Z534" t="n">
        <v>85.2</v>
      </c>
      <c r="AA534" t="inlineStr">
        <is>
          <t>124=</t>
        </is>
      </c>
      <c r="AB534" t="n">
        <v>76</v>
      </c>
      <c r="AC534" t="inlineStr">
        <is>
          <t>46</t>
        </is>
      </c>
      <c r="AD534" t="inlineStr">
        <is>
          <t>36</t>
        </is>
      </c>
      <c r="AE534" t="inlineStr">
        <is>
          <t>JP</t>
        </is>
      </c>
      <c r="AF534" t="inlineStr">
        <is>
          <t>Japan</t>
        </is>
      </c>
      <c r="AG534" t="inlineStr">
        <is>
          <t>L</t>
        </is>
      </c>
      <c r="AH534" t="inlineStr">
        <is>
          <t>FC</t>
        </is>
      </c>
      <c r="AI534" t="inlineStr">
        <is>
          <t>VH</t>
        </is>
      </c>
      <c r="AJ534" t="n">
        <v>5</v>
      </c>
      <c r="AK534" t="inlineStr">
        <is>
          <t>A</t>
        </is>
      </c>
      <c r="AL534" t="n">
        <v>98.7</v>
      </c>
      <c r="AM534" t="inlineStr">
        <is>
          <t>20</t>
        </is>
      </c>
      <c r="AN534" t="n">
        <v>99.09999999999999</v>
      </c>
      <c r="AO534" t="inlineStr">
        <is>
          <t>14</t>
        </is>
      </c>
      <c r="AP534" t="n">
        <v>94.7</v>
      </c>
      <c r="AQ534" t="inlineStr">
        <is>
          <t>63</t>
        </is>
      </c>
      <c r="AR534" t="n">
        <v>49.3</v>
      </c>
      <c r="AS534" t="inlineStr">
        <is>
          <t>270</t>
        </is>
      </c>
      <c r="AT534" t="n">
        <v>14.9</v>
      </c>
      <c r="AU534" t="inlineStr">
        <is>
          <t>670</t>
        </is>
      </c>
      <c r="AV534" t="n">
        <v>20.8</v>
      </c>
      <c r="AW534" t="inlineStr">
        <is>
          <t>538</t>
        </is>
      </c>
      <c r="AX534" t="n">
        <v>57.3</v>
      </c>
      <c r="AY534" t="inlineStr">
        <is>
          <t>266</t>
        </is>
      </c>
      <c r="AZ534" t="n">
        <v>53.2</v>
      </c>
      <c r="BA534" t="inlineStr">
        <is>
          <t>118</t>
        </is>
      </c>
      <c r="BB534" t="n">
        <v>88.40000000000001</v>
      </c>
      <c r="BC534" t="inlineStr">
        <is>
          <t>103=</t>
        </is>
      </c>
      <c r="BD534" t="inlineStr">
        <is>
          <t>76.3</t>
        </is>
      </c>
      <c r="BE534">
        <f>88</f>
        <v/>
      </c>
      <c r="BF534" t="inlineStr">
        <is>
          <t>Japan</t>
        </is>
      </c>
      <c r="BG534" t="n">
        <v>70.59999999999999</v>
      </c>
      <c r="BH534" t="inlineStr">
        <is>
          <t>26.1</t>
        </is>
      </c>
      <c r="BI534" t="n">
        <v>69.3</v>
      </c>
      <c r="BJ534" t="n">
        <v>46.6</v>
      </c>
      <c r="BK534" t="inlineStr">
        <is>
          <t>79.0</t>
        </is>
      </c>
      <c r="BL534" t="inlineStr">
        <is>
          <t>59.9</t>
        </is>
      </c>
      <c r="BM534" t="inlineStr">
        <is>
          <t>22,809</t>
        </is>
      </c>
      <c r="BN534" t="n">
        <v>5.6</v>
      </c>
      <c r="BO534" t="inlineStr">
        <is>
          <t>7%</t>
        </is>
      </c>
      <c r="BP534" t="inlineStr"/>
      <c r="BQ534" t="n">
        <v>2016</v>
      </c>
      <c r="BR534" t="inlineStr">
        <is>
          <t>26</t>
        </is>
      </c>
      <c r="BS534" t="inlineStr">
        <is>
          <t>2</t>
        </is>
      </c>
      <c r="BT534" t="n">
        <v>38.9</v>
      </c>
      <c r="BU534" t="n">
        <v>31.6</v>
      </c>
      <c r="BV534" t="n">
        <v>37.2</v>
      </c>
      <c r="BW534" t="n">
        <v>33.6</v>
      </c>
      <c r="BX534" t="n">
        <v>32.6</v>
      </c>
      <c r="BY534" t="n">
        <v>59</v>
      </c>
      <c r="BZ534" t="n">
        <v>23.5</v>
      </c>
      <c r="CA534" t="n">
        <v>2015</v>
      </c>
      <c r="CB534" t="inlineStr">
        <is>
          <t>QS+Times+Shanghai</t>
        </is>
      </c>
      <c r="CC534" t="n">
        <v>50</v>
      </c>
      <c r="CD534" t="n">
        <v>46</v>
      </c>
      <c r="CE534" t="n">
        <v>18</v>
      </c>
      <c r="CF534" t="n">
        <v>13</v>
      </c>
      <c r="CG534" t="n">
        <v>68</v>
      </c>
      <c r="CH534" t="n">
        <v>357</v>
      </c>
      <c r="CI534" t="n">
        <v>653</v>
      </c>
      <c r="CJ534" t="n">
        <v>566</v>
      </c>
      <c r="CK534" t="n">
        <v>236</v>
      </c>
      <c r="CL534" t="n">
        <v>147</v>
      </c>
      <c r="CM534" t="n">
        <v>124</v>
      </c>
      <c r="CN534" t="n">
        <v>46</v>
      </c>
      <c r="CO534" t="n">
        <v>36</v>
      </c>
      <c r="CP534" t="n">
        <v>20</v>
      </c>
      <c r="CQ534" t="n">
        <v>14</v>
      </c>
      <c r="CR534" t="n">
        <v>63</v>
      </c>
      <c r="CS534" t="n">
        <v>270</v>
      </c>
      <c r="CT534" t="n">
        <v>670</v>
      </c>
      <c r="CU534" t="n">
        <v>538</v>
      </c>
      <c r="CV534" t="n">
        <v>266</v>
      </c>
      <c r="CW534" t="n">
        <v>118</v>
      </c>
      <c r="CX534" t="n">
        <v>103</v>
      </c>
      <c r="CY534" t="n">
        <v>88</v>
      </c>
      <c r="CZ534" t="n">
        <v>26</v>
      </c>
      <c r="DA534" t="n">
        <v>2</v>
      </c>
      <c r="DB534" t="n">
        <v>92.85802349019882</v>
      </c>
      <c r="DC534" t="n">
        <v>48.74348306360254</v>
      </c>
      <c r="DD534" t="n">
        <v>5.6</v>
      </c>
      <c r="DE534" t="inlineStr">
        <is>
          <t>Times (raw ratio)</t>
        </is>
      </c>
      <c r="DF534" t="n">
        <v>7</v>
      </c>
      <c r="DG534" t="inlineStr">
        <is>
          <t>Times (raw %)</t>
        </is>
      </c>
      <c r="DH534" t="n">
        <v>98.75</v>
      </c>
      <c r="DI534" t="n">
        <v>45.45319966279283</v>
      </c>
    </row>
    <row r="535">
      <c r="A535" t="inlineStr">
        <is>
          <t>kyrgyz russian slavic university</t>
        </is>
      </c>
      <c r="B535" t="inlineStr">
        <is>
          <t>851-900</t>
        </is>
      </c>
      <c r="C535" t="inlineStr"/>
      <c r="D535" t="inlineStr">
        <is>
          <t>Kyrgyzstan</t>
        </is>
      </c>
      <c r="E535" t="inlineStr">
        <is>
          <t>Asia</t>
        </is>
      </c>
      <c r="F535" t="inlineStr">
        <is>
          <t>M</t>
        </is>
      </c>
      <c r="G535" t="inlineStr">
        <is>
          <t>CO</t>
        </is>
      </c>
      <c r="H535" t="inlineStr">
        <is>
          <t>MD</t>
        </is>
      </c>
      <c r="I535" t="inlineStr">
        <is>
          <t>A</t>
        </is>
      </c>
      <c r="J535" t="n">
        <v>9.300000000000001</v>
      </c>
      <c r="K535" t="inlineStr">
        <is>
          <t>601+</t>
        </is>
      </c>
      <c r="L535" t="n">
        <v>7</v>
      </c>
      <c r="M535" t="inlineStr">
        <is>
          <t>601+</t>
        </is>
      </c>
      <c r="N535" t="n">
        <v>99.8</v>
      </c>
      <c r="O535" t="inlineStr">
        <is>
          <t>26</t>
        </is>
      </c>
      <c r="P535" t="n">
        <v>1</v>
      </c>
      <c r="Q535" t="inlineStr">
        <is>
          <t>701+</t>
        </is>
      </c>
      <c r="R535" t="inlineStr"/>
      <c r="S535" t="inlineStr"/>
      <c r="T535" t="inlineStr"/>
      <c r="U535" t="inlineStr"/>
      <c r="V535" t="n">
        <v>3.1</v>
      </c>
      <c r="W535" t="inlineStr">
        <is>
          <t>701+</t>
        </is>
      </c>
      <c r="X535" t="n">
        <v>24.1</v>
      </c>
      <c r="Y535" t="inlineStr">
        <is>
          <t>470</t>
        </is>
      </c>
      <c r="Z535" t="inlineStr"/>
      <c r="AA535" t="inlineStr"/>
      <c r="AB535" t="inlineStr"/>
      <c r="AC535" t="inlineStr"/>
      <c r="AD535" t="inlineStr"/>
      <c r="AE535" t="inlineStr">
        <is>
          <t>Not Reported</t>
        </is>
      </c>
      <c r="AF535" t="inlineStr">
        <is>
          <t>Not Reported</t>
        </is>
      </c>
      <c r="AG535" t="inlineStr">
        <is>
          <t>Not Reported</t>
        </is>
      </c>
      <c r="AH535" t="inlineStr">
        <is>
          <t>Not Reported</t>
        </is>
      </c>
      <c r="AI535" t="inlineStr"/>
      <c r="AJ535" t="inlineStr"/>
      <c r="AK535" t="inlineStr">
        <is>
          <t>Not Reported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>
        <is>
          <t>Not Reported</t>
        </is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>
        <is>
          <t>QS</t>
        </is>
      </c>
      <c r="CC535" t="n">
        <v>875.5</v>
      </c>
      <c r="CD535" t="inlineStr"/>
      <c r="CE535" t="n">
        <v>601</v>
      </c>
      <c r="CF535" t="n">
        <v>601</v>
      </c>
      <c r="CG535" t="n">
        <v>26</v>
      </c>
      <c r="CH535" t="n">
        <v>701</v>
      </c>
      <c r="CI535" t="inlineStr"/>
      <c r="CJ535" t="inlineStr"/>
      <c r="CK535" t="n">
        <v>701</v>
      </c>
      <c r="CL535" t="n">
        <v>470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n">
        <v>37.53571428571428</v>
      </c>
      <c r="DC535" t="n">
        <v>1</v>
      </c>
      <c r="DD535" t="inlineStr"/>
      <c r="DE535" t="inlineStr">
        <is>
          <t>QS (score, not ratio)</t>
        </is>
      </c>
      <c r="DF535" t="inlineStr"/>
      <c r="DG535" t="inlineStr">
        <is>
          <t>Missing</t>
        </is>
      </c>
      <c r="DH535" t="n">
        <v>9.300000000000001</v>
      </c>
      <c r="DI535" t="inlineStr"/>
    </row>
    <row r="536">
      <c r="A536" t="inlineStr">
        <is>
          <t>kyrgyz state technical university</t>
        </is>
      </c>
      <c r="B536" t="inlineStr">
        <is>
          <t>1201-1400</t>
        </is>
      </c>
      <c r="C536" t="inlineStr"/>
      <c r="D536" t="inlineStr">
        <is>
          <t>Kyrgyzstan</t>
        </is>
      </c>
      <c r="E536" t="inlineStr">
        <is>
          <t>Asia</t>
        </is>
      </c>
      <c r="F536" t="inlineStr">
        <is>
          <t>L</t>
        </is>
      </c>
      <c r="G536" t="inlineStr">
        <is>
          <t>SP</t>
        </is>
      </c>
      <c r="H536" t="inlineStr">
        <is>
          <t>LO</t>
        </is>
      </c>
      <c r="I536" t="inlineStr">
        <is>
          <t>A</t>
        </is>
      </c>
      <c r="J536" t="n">
        <v>14.6</v>
      </c>
      <c r="K536" t="inlineStr">
        <is>
          <t>598</t>
        </is>
      </c>
      <c r="L536" t="n">
        <v>7</v>
      </c>
      <c r="M536" t="inlineStr">
        <is>
          <t>601+</t>
        </is>
      </c>
      <c r="N536" t="n">
        <v>12</v>
      </c>
      <c r="O536" t="inlineStr">
        <is>
          <t>701+</t>
        </is>
      </c>
      <c r="P536" t="n">
        <v>1</v>
      </c>
      <c r="Q536" t="inlineStr">
        <is>
          <t>701+</t>
        </is>
      </c>
      <c r="R536" t="n">
        <v>2.6</v>
      </c>
      <c r="S536" t="inlineStr">
        <is>
          <t>701+</t>
        </is>
      </c>
      <c r="T536" t="n">
        <v>5.8</v>
      </c>
      <c r="U536" t="inlineStr">
        <is>
          <t>701+</t>
        </is>
      </c>
      <c r="V536" t="n">
        <v>1.2</v>
      </c>
      <c r="W536" t="inlineStr">
        <is>
          <t>701+</t>
        </is>
      </c>
      <c r="X536" t="n">
        <v>22.6</v>
      </c>
      <c r="Y536" t="inlineStr">
        <is>
          <t>506</t>
        </is>
      </c>
      <c r="Z536" t="inlineStr"/>
      <c r="AA536" t="inlineStr"/>
      <c r="AB536" t="inlineStr"/>
      <c r="AC536" t="inlineStr"/>
      <c r="AD536" t="inlineStr"/>
      <c r="AE536" t="inlineStr">
        <is>
          <t>Not Reported</t>
        </is>
      </c>
      <c r="AF536" t="inlineStr">
        <is>
          <t>Not Reported</t>
        </is>
      </c>
      <c r="AG536" t="inlineStr">
        <is>
          <t>Not Reported</t>
        </is>
      </c>
      <c r="AH536" t="inlineStr">
        <is>
          <t>Not Reported</t>
        </is>
      </c>
      <c r="AI536" t="inlineStr"/>
      <c r="AJ536" t="inlineStr"/>
      <c r="AK536" t="inlineStr">
        <is>
          <t>Not Reported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>
        <is>
          <t>Not Reported</t>
        </is>
      </c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>
        <is>
          <t>QS</t>
        </is>
      </c>
      <c r="CC536" t="n">
        <v>1300.5</v>
      </c>
      <c r="CD536" t="inlineStr"/>
      <c r="CE536" t="n">
        <v>598</v>
      </c>
      <c r="CF536" t="n">
        <v>601</v>
      </c>
      <c r="CG536" t="n">
        <v>701</v>
      </c>
      <c r="CH536" t="n">
        <v>701</v>
      </c>
      <c r="CI536" t="n">
        <v>701</v>
      </c>
      <c r="CJ536" t="n">
        <v>701</v>
      </c>
      <c r="CK536" t="n">
        <v>701</v>
      </c>
      <c r="CL536" t="n">
        <v>506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n">
        <v>7.178571428571416</v>
      </c>
      <c r="DC536" t="n">
        <v>1</v>
      </c>
      <c r="DD536" t="inlineStr"/>
      <c r="DE536" t="inlineStr">
        <is>
          <t>QS (score, not ratio)</t>
        </is>
      </c>
      <c r="DF536" t="inlineStr"/>
      <c r="DG536" t="inlineStr">
        <is>
          <t>QS (score, not %)</t>
        </is>
      </c>
      <c r="DH536" t="n">
        <v>14.6</v>
      </c>
      <c r="DI536" t="inlineStr"/>
    </row>
    <row r="537">
      <c r="A537" t="inlineStr">
        <is>
          <t>kyrgyz-turkish manas university</t>
        </is>
      </c>
      <c r="B537" t="inlineStr">
        <is>
          <t>901-950</t>
        </is>
      </c>
      <c r="C537" t="inlineStr">
        <is>
          <t>851-900</t>
        </is>
      </c>
      <c r="D537" t="inlineStr">
        <is>
          <t>Kyrgyzstan</t>
        </is>
      </c>
      <c r="E537" t="inlineStr">
        <is>
          <t>Asia</t>
        </is>
      </c>
      <c r="F537" t="inlineStr">
        <is>
          <t>S</t>
        </is>
      </c>
      <c r="G537" t="inlineStr">
        <is>
          <t>CO</t>
        </is>
      </c>
      <c r="H537" t="inlineStr">
        <is>
          <t>HI</t>
        </is>
      </c>
      <c r="I537" t="inlineStr">
        <is>
          <t>A</t>
        </is>
      </c>
      <c r="J537" t="n">
        <v>15.1</v>
      </c>
      <c r="K537" t="inlineStr">
        <is>
          <t>583</t>
        </is>
      </c>
      <c r="L537" t="n">
        <v>10.9</v>
      </c>
      <c r="M537" t="inlineStr">
        <is>
          <t>601+</t>
        </is>
      </c>
      <c r="N537" t="n">
        <v>10.7</v>
      </c>
      <c r="O537" t="inlineStr">
        <is>
          <t>701+</t>
        </is>
      </c>
      <c r="P537" t="n">
        <v>1.7</v>
      </c>
      <c r="Q537" t="inlineStr">
        <is>
          <t>701+</t>
        </is>
      </c>
      <c r="R537" t="n">
        <v>90.5</v>
      </c>
      <c r="S537" t="inlineStr">
        <is>
          <t>189</t>
        </is>
      </c>
      <c r="T537" t="n">
        <v>19.7</v>
      </c>
      <c r="U537" t="inlineStr">
        <is>
          <t>549</t>
        </is>
      </c>
      <c r="V537" t="n">
        <v>7.1</v>
      </c>
      <c r="W537" t="inlineStr">
        <is>
          <t>701+</t>
        </is>
      </c>
      <c r="X537" t="n">
        <v>5.7</v>
      </c>
      <c r="Y537" t="inlineStr">
        <is>
          <t>701+</t>
        </is>
      </c>
      <c r="Z537" t="n">
        <v>1</v>
      </c>
      <c r="AA537" t="inlineStr">
        <is>
          <t>701+</t>
        </is>
      </c>
      <c r="AB537" t="inlineStr"/>
      <c r="AC537" t="inlineStr">
        <is>
          <t>851-900</t>
        </is>
      </c>
      <c r="AD537" t="inlineStr">
        <is>
          <t>801-1000</t>
        </is>
      </c>
      <c r="AE537" t="inlineStr">
        <is>
          <t>KG</t>
        </is>
      </c>
      <c r="AF537" t="inlineStr">
        <is>
          <t>Kyrgyzstan</t>
        </is>
      </c>
      <c r="AG537" t="inlineStr">
        <is>
          <t>S</t>
        </is>
      </c>
      <c r="AH537" t="inlineStr">
        <is>
          <t>CO</t>
        </is>
      </c>
      <c r="AI537" t="inlineStr">
        <is>
          <t>HI</t>
        </is>
      </c>
      <c r="AJ537" t="n">
        <v>3</v>
      </c>
      <c r="AK537" t="inlineStr">
        <is>
          <t>A</t>
        </is>
      </c>
      <c r="AL537" t="n">
        <v>13</v>
      </c>
      <c r="AM537" t="inlineStr">
        <is>
          <t>601+</t>
        </is>
      </c>
      <c r="AN537" t="n">
        <v>7.3</v>
      </c>
      <c r="AO537" t="inlineStr">
        <is>
          <t>601+</t>
        </is>
      </c>
      <c r="AP537" t="n">
        <v>12.2</v>
      </c>
      <c r="AQ537" t="inlineStr">
        <is>
          <t>701+</t>
        </is>
      </c>
      <c r="AR537" t="n">
        <v>1.6</v>
      </c>
      <c r="AS537" t="inlineStr">
        <is>
          <t>701+</t>
        </is>
      </c>
      <c r="AT537" t="n">
        <v>85.3</v>
      </c>
      <c r="AU537" t="inlineStr">
        <is>
          <t>206</t>
        </is>
      </c>
      <c r="AV537" t="n">
        <v>24.7</v>
      </c>
      <c r="AW537" t="inlineStr">
        <is>
          <t>478</t>
        </is>
      </c>
      <c r="AX537" t="n">
        <v>1</v>
      </c>
      <c r="AY537" t="inlineStr">
        <is>
          <t>701+</t>
        </is>
      </c>
      <c r="AZ537" t="n">
        <v>14.5</v>
      </c>
      <c r="BA537" t="inlineStr">
        <is>
          <t>578</t>
        </is>
      </c>
      <c r="BB537" t="inlineStr"/>
      <c r="BC537" t="inlineStr"/>
      <c r="BD537" t="inlineStr">
        <is>
          <t>-</t>
        </is>
      </c>
      <c r="BE537" t="inlineStr"/>
      <c r="BF537" t="inlineStr">
        <is>
          <t>Not Reported</t>
        </is>
      </c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>
        <is>
          <t>QS</t>
        </is>
      </c>
      <c r="CC537" t="n">
        <v>925.5</v>
      </c>
      <c r="CD537" t="n">
        <v>875.5</v>
      </c>
      <c r="CE537" t="n">
        <v>583</v>
      </c>
      <c r="CF537" t="n">
        <v>601</v>
      </c>
      <c r="CG537" t="n">
        <v>701</v>
      </c>
      <c r="CH537" t="n">
        <v>701</v>
      </c>
      <c r="CI537" t="n">
        <v>189</v>
      </c>
      <c r="CJ537" t="n">
        <v>549</v>
      </c>
      <c r="CK537" t="n">
        <v>701</v>
      </c>
      <c r="CL537" t="n">
        <v>701</v>
      </c>
      <c r="CM537" t="n">
        <v>701</v>
      </c>
      <c r="CN537" t="n">
        <v>875.5</v>
      </c>
      <c r="CO537" t="n">
        <v>900.5</v>
      </c>
      <c r="CP537" t="n">
        <v>601</v>
      </c>
      <c r="CQ537" t="n">
        <v>601</v>
      </c>
      <c r="CR537" t="n">
        <v>701</v>
      </c>
      <c r="CS537" t="n">
        <v>701</v>
      </c>
      <c r="CT537" t="n">
        <v>206</v>
      </c>
      <c r="CU537" t="n">
        <v>478</v>
      </c>
      <c r="CV537" t="n">
        <v>701</v>
      </c>
      <c r="CW537" t="n">
        <v>578</v>
      </c>
      <c r="CX537" t="inlineStr"/>
      <c r="CY537" t="inlineStr"/>
      <c r="CZ537" t="inlineStr"/>
      <c r="DA537" t="inlineStr"/>
      <c r="DB537" t="n">
        <v>33.96428571428571</v>
      </c>
      <c r="DC537" t="n">
        <v>1.7</v>
      </c>
      <c r="DD537" t="inlineStr"/>
      <c r="DE537" t="inlineStr">
        <is>
          <t>QS (score, not ratio)</t>
        </is>
      </c>
      <c r="DF537" t="inlineStr"/>
      <c r="DG537" t="inlineStr">
        <is>
          <t>QS (score, not %)</t>
        </is>
      </c>
      <c r="DH537" t="n">
        <v>14.05</v>
      </c>
      <c r="DI537" t="inlineStr"/>
    </row>
    <row r="538">
      <c r="A538" t="inlineStr">
        <is>
          <t>kyung hee university</t>
        </is>
      </c>
      <c r="B538" t="inlineStr">
        <is>
          <t>328</t>
        </is>
      </c>
      <c r="C538" t="inlineStr">
        <is>
          <t>332</t>
        </is>
      </c>
      <c r="D538" t="inlineStr">
        <is>
          <t>South Korea</t>
        </is>
      </c>
      <c r="E538" t="inlineStr">
        <is>
          <t>Asia</t>
        </is>
      </c>
      <c r="F538" t="inlineStr">
        <is>
          <t>L</t>
        </is>
      </c>
      <c r="G538" t="inlineStr">
        <is>
          <t>FC</t>
        </is>
      </c>
      <c r="H538" t="inlineStr">
        <is>
          <t>VH</t>
        </is>
      </c>
      <c r="I538" t="inlineStr">
        <is>
          <t>B</t>
        </is>
      </c>
      <c r="J538" t="n">
        <v>23.2</v>
      </c>
      <c r="K538" t="inlineStr">
        <is>
          <t>383</t>
        </is>
      </c>
      <c r="L538" t="n">
        <v>37.1</v>
      </c>
      <c r="M538" t="inlineStr">
        <is>
          <t>253</t>
        </is>
      </c>
      <c r="N538" t="n">
        <v>82.09999999999999</v>
      </c>
      <c r="O538" t="inlineStr">
        <is>
          <t>121</t>
        </is>
      </c>
      <c r="P538" t="n">
        <v>15.1</v>
      </c>
      <c r="Q538" t="inlineStr">
        <is>
          <t>636</t>
        </is>
      </c>
      <c r="R538" t="n">
        <v>14.3</v>
      </c>
      <c r="S538" t="inlineStr">
        <is>
          <t>676</t>
        </is>
      </c>
      <c r="T538" t="n">
        <v>53.4</v>
      </c>
      <c r="U538" t="inlineStr">
        <is>
          <t>276</t>
        </is>
      </c>
      <c r="V538" t="n">
        <v>54.5</v>
      </c>
      <c r="W538" t="inlineStr">
        <is>
          <t>701+</t>
        </is>
      </c>
      <c r="X538" t="n">
        <v>13.8</v>
      </c>
      <c r="Y538" t="inlineStr">
        <is>
          <t>699</t>
        </is>
      </c>
      <c r="Z538" t="n">
        <v>80.5</v>
      </c>
      <c r="AA538" t="inlineStr">
        <is>
          <t>152=</t>
        </is>
      </c>
      <c r="AB538" t="n">
        <v>33.8</v>
      </c>
      <c r="AC538">
        <f>332</f>
        <v/>
      </c>
      <c r="AD538" t="inlineStr">
        <is>
          <t>270=</t>
        </is>
      </c>
      <c r="AE538" t="inlineStr">
        <is>
          <t>KR</t>
        </is>
      </c>
      <c r="AF538" t="inlineStr">
        <is>
          <t>South Korea</t>
        </is>
      </c>
      <c r="AG538" t="inlineStr">
        <is>
          <t>L</t>
        </is>
      </c>
      <c r="AH538" t="inlineStr">
        <is>
          <t>FC</t>
        </is>
      </c>
      <c r="AI538" t="inlineStr">
        <is>
          <t>VH</t>
        </is>
      </c>
      <c r="AJ538" t="n">
        <v>4</v>
      </c>
      <c r="AK538" t="inlineStr">
        <is>
          <t>B</t>
        </is>
      </c>
      <c r="AL538" t="n">
        <v>28</v>
      </c>
      <c r="AM538" t="inlineStr">
        <is>
          <t>312</t>
        </is>
      </c>
      <c r="AN538" t="n">
        <v>41.6</v>
      </c>
      <c r="AO538" t="inlineStr">
        <is>
          <t>224</t>
        </is>
      </c>
      <c r="AP538" t="n">
        <v>84.8</v>
      </c>
      <c r="AQ538" t="inlineStr">
        <is>
          <t>106</t>
        </is>
      </c>
      <c r="AR538" t="n">
        <v>14</v>
      </c>
      <c r="AS538" t="inlineStr">
        <is>
          <t>657</t>
        </is>
      </c>
      <c r="AT538" t="n">
        <v>14.2</v>
      </c>
      <c r="AU538" t="inlineStr">
        <is>
          <t>684</t>
        </is>
      </c>
      <c r="AV538" t="n">
        <v>54</v>
      </c>
      <c r="AW538" t="inlineStr">
        <is>
          <t>272</t>
        </is>
      </c>
      <c r="AX538" t="n">
        <v>16.7</v>
      </c>
      <c r="AY538" t="inlineStr">
        <is>
          <t>577</t>
        </is>
      </c>
      <c r="AZ538" t="n">
        <v>12.1</v>
      </c>
      <c r="BA538" t="inlineStr">
        <is>
          <t>701+</t>
        </is>
      </c>
      <c r="BB538" t="n">
        <v>33.5</v>
      </c>
      <c r="BC538" t="inlineStr">
        <is>
          <t>413=</t>
        </is>
      </c>
      <c r="BD538" t="inlineStr">
        <is>
          <t>32.5</t>
        </is>
      </c>
      <c r="BE538" t="inlineStr">
        <is>
          <t>401-500</t>
        </is>
      </c>
      <c r="BF538" t="inlineStr">
        <is>
          <t>South Korea</t>
        </is>
      </c>
      <c r="BG538" t="n">
        <v>26.1</v>
      </c>
      <c r="BH538" t="inlineStr">
        <is>
          <t>46.4</t>
        </is>
      </c>
      <c r="BI538" t="n">
        <v>27.6</v>
      </c>
      <c r="BJ538" t="n">
        <v>39.2</v>
      </c>
      <c r="BK538" t="inlineStr">
        <is>
          <t>89.4</t>
        </is>
      </c>
      <c r="BL538" t="inlineStr">
        <is>
          <t>-</t>
        </is>
      </c>
      <c r="BM538" t="inlineStr">
        <is>
          <t>24,356</t>
        </is>
      </c>
      <c r="BN538" t="n">
        <v>17.4</v>
      </c>
      <c r="BO538" t="inlineStr">
        <is>
          <t>14%</t>
        </is>
      </c>
      <c r="BP538" t="inlineStr"/>
      <c r="BQ538" t="n">
        <v>2016</v>
      </c>
      <c r="BR538" t="inlineStr">
        <is>
          <t>301-400</t>
        </is>
      </c>
      <c r="BS538" t="inlineStr">
        <is>
          <t>6-8</t>
        </is>
      </c>
      <c r="BT538" t="inlineStr"/>
      <c r="BU538" t="n">
        <v>0</v>
      </c>
      <c r="BV538" t="n">
        <v>0</v>
      </c>
      <c r="BW538" t="n">
        <v>5</v>
      </c>
      <c r="BX538" t="n">
        <v>4.4</v>
      </c>
      <c r="BY538" t="n">
        <v>38.9</v>
      </c>
      <c r="BZ538" t="n">
        <v>18</v>
      </c>
      <c r="CA538" t="n">
        <v>2015</v>
      </c>
      <c r="CB538" t="inlineStr">
        <is>
          <t>QS+Times+Shanghai</t>
        </is>
      </c>
      <c r="CC538" t="n">
        <v>328</v>
      </c>
      <c r="CD538" t="n">
        <v>332</v>
      </c>
      <c r="CE538" t="n">
        <v>383</v>
      </c>
      <c r="CF538" t="n">
        <v>253</v>
      </c>
      <c r="CG538" t="n">
        <v>121</v>
      </c>
      <c r="CH538" t="n">
        <v>636</v>
      </c>
      <c r="CI538" t="n">
        <v>676</v>
      </c>
      <c r="CJ538" t="n">
        <v>276</v>
      </c>
      <c r="CK538" t="n">
        <v>701</v>
      </c>
      <c r="CL538" t="n">
        <v>699</v>
      </c>
      <c r="CM538" t="n">
        <v>152</v>
      </c>
      <c r="CN538" t="n">
        <v>332</v>
      </c>
      <c r="CO538" t="n">
        <v>270</v>
      </c>
      <c r="CP538" t="n">
        <v>312</v>
      </c>
      <c r="CQ538" t="n">
        <v>224</v>
      </c>
      <c r="CR538" t="n">
        <v>106</v>
      </c>
      <c r="CS538" t="n">
        <v>657</v>
      </c>
      <c r="CT538" t="n">
        <v>684</v>
      </c>
      <c r="CU538" t="n">
        <v>272</v>
      </c>
      <c r="CV538" t="n">
        <v>577</v>
      </c>
      <c r="CW538" t="n">
        <v>701</v>
      </c>
      <c r="CX538" t="n">
        <v>413</v>
      </c>
      <c r="CY538" t="n">
        <v>450.5</v>
      </c>
      <c r="CZ538" t="n">
        <v>350.5</v>
      </c>
      <c r="DA538" t="n">
        <v>7</v>
      </c>
      <c r="DB538" t="n">
        <v>45.21793397383653</v>
      </c>
      <c r="DC538" t="n">
        <v>23.67047783824746</v>
      </c>
      <c r="DD538" t="n">
        <v>17.4</v>
      </c>
      <c r="DE538" t="inlineStr">
        <is>
          <t>Times (raw ratio)</t>
        </is>
      </c>
      <c r="DF538" t="n">
        <v>14</v>
      </c>
      <c r="DG538" t="inlineStr">
        <is>
          <t>Times (raw %)</t>
        </is>
      </c>
      <c r="DH538" t="n">
        <v>25.6</v>
      </c>
      <c r="DI538" t="n">
        <v>12.95817014593976</v>
      </c>
    </row>
    <row r="539">
      <c r="A539" t="inlineStr">
        <is>
          <t>kyungpook national university</t>
        </is>
      </c>
      <c r="B539" t="inlineStr">
        <is>
          <t>516</t>
        </is>
      </c>
      <c r="C539" t="inlineStr">
        <is>
          <t>520</t>
        </is>
      </c>
      <c r="D539" t="inlineStr">
        <is>
          <t>South Korea</t>
        </is>
      </c>
      <c r="E539" t="inlineStr">
        <is>
          <t>Asia</t>
        </is>
      </c>
      <c r="F539" t="inlineStr">
        <is>
          <t>L</t>
        </is>
      </c>
      <c r="G539" t="inlineStr">
        <is>
          <t>FC</t>
        </is>
      </c>
      <c r="H539" t="inlineStr">
        <is>
          <t>VH</t>
        </is>
      </c>
      <c r="I539" t="inlineStr">
        <is>
          <t>A</t>
        </is>
      </c>
      <c r="J539" t="n">
        <v>11.1</v>
      </c>
      <c r="K539" t="inlineStr">
        <is>
          <t>601+</t>
        </is>
      </c>
      <c r="L539" t="n">
        <v>16.7</v>
      </c>
      <c r="M539" t="inlineStr">
        <is>
          <t>514</t>
        </is>
      </c>
      <c r="N539" t="n">
        <v>66.90000000000001</v>
      </c>
      <c r="O539" t="inlineStr">
        <is>
          <t>196</t>
        </is>
      </c>
      <c r="P539" t="n">
        <v>20.5</v>
      </c>
      <c r="Q539" t="inlineStr">
        <is>
          <t>551</t>
        </is>
      </c>
      <c r="R539" t="n">
        <v>11.1</v>
      </c>
      <c r="S539" t="inlineStr">
        <is>
          <t>701+</t>
        </is>
      </c>
      <c r="T539" t="n">
        <v>25.7</v>
      </c>
      <c r="U539" t="inlineStr">
        <is>
          <t>470</t>
        </is>
      </c>
      <c r="V539" t="n">
        <v>52</v>
      </c>
      <c r="W539" t="inlineStr">
        <is>
          <t>701+</t>
        </is>
      </c>
      <c r="X539" t="n">
        <v>10.6</v>
      </c>
      <c r="Y539" t="inlineStr">
        <is>
          <t>701+</t>
        </is>
      </c>
      <c r="Z539" t="n">
        <v>60.6</v>
      </c>
      <c r="AA539" t="inlineStr">
        <is>
          <t>266=</t>
        </is>
      </c>
      <c r="AB539" t="n">
        <v>23.6</v>
      </c>
      <c r="AC539">
        <f>520</f>
        <v/>
      </c>
      <c r="AD539" t="inlineStr">
        <is>
          <t>501-510</t>
        </is>
      </c>
      <c r="AE539" t="inlineStr">
        <is>
          <t>KR</t>
        </is>
      </c>
      <c r="AF539" t="inlineStr">
        <is>
          <t>South Korea</t>
        </is>
      </c>
      <c r="AG539" t="inlineStr">
        <is>
          <t>L</t>
        </is>
      </c>
      <c r="AH539" t="inlineStr">
        <is>
          <t>FC</t>
        </is>
      </c>
      <c r="AI539" t="inlineStr">
        <is>
          <t>VH</t>
        </is>
      </c>
      <c r="AJ539" t="n">
        <v>4</v>
      </c>
      <c r="AK539" t="inlineStr">
        <is>
          <t>A</t>
        </is>
      </c>
      <c r="AL539" t="n">
        <v>11.1</v>
      </c>
      <c r="AM539" t="inlineStr">
        <is>
          <t>601+</t>
        </is>
      </c>
      <c r="AN539" t="n">
        <v>18</v>
      </c>
      <c r="AO539" t="inlineStr">
        <is>
          <t>486</t>
        </is>
      </c>
      <c r="AP539" t="n">
        <v>64.5</v>
      </c>
      <c r="AQ539" t="inlineStr">
        <is>
          <t>217</t>
        </is>
      </c>
      <c r="AR539" t="n">
        <v>17.2</v>
      </c>
      <c r="AS539" t="inlineStr">
        <is>
          <t>597</t>
        </is>
      </c>
      <c r="AT539" t="n">
        <v>9.800000000000001</v>
      </c>
      <c r="AU539" t="inlineStr">
        <is>
          <t>701+</t>
        </is>
      </c>
      <c r="AV539" t="n">
        <v>20.1</v>
      </c>
      <c r="AW539" t="inlineStr">
        <is>
          <t>545</t>
        </is>
      </c>
      <c r="AX539" t="n">
        <v>7.7</v>
      </c>
      <c r="AY539" t="inlineStr">
        <is>
          <t>701+</t>
        </is>
      </c>
      <c r="AZ539" t="n">
        <v>43.1</v>
      </c>
      <c r="BA539" t="inlineStr">
        <is>
          <t>168</t>
        </is>
      </c>
      <c r="BB539" t="n">
        <v>54.6</v>
      </c>
      <c r="BC539" t="inlineStr">
        <is>
          <t>279=</t>
        </is>
      </c>
      <c r="BD539" t="inlineStr">
        <is>
          <t>22.6</t>
        </is>
      </c>
      <c r="BE539" t="inlineStr">
        <is>
          <t>601-800</t>
        </is>
      </c>
      <c r="BF539" t="inlineStr">
        <is>
          <t>South Korea</t>
        </is>
      </c>
      <c r="BG539" t="n">
        <v>21.1</v>
      </c>
      <c r="BH539" t="inlineStr">
        <is>
          <t>21.7</t>
        </is>
      </c>
      <c r="BI539" t="n">
        <v>16</v>
      </c>
      <c r="BJ539" t="n">
        <v>18.1</v>
      </c>
      <c r="BK539" t="inlineStr">
        <is>
          <t>34.9</t>
        </is>
      </c>
      <c r="BL539" t="inlineStr">
        <is>
          <t>-</t>
        </is>
      </c>
      <c r="BM539" t="inlineStr">
        <is>
          <t>27,152</t>
        </is>
      </c>
      <c r="BN539" t="n">
        <v>14.4</v>
      </c>
      <c r="BO539" t="inlineStr">
        <is>
          <t>4%</t>
        </is>
      </c>
      <c r="BP539" t="inlineStr">
        <is>
          <t>42 : 58</t>
        </is>
      </c>
      <c r="BQ539" t="n">
        <v>2016</v>
      </c>
      <c r="BR539" t="inlineStr">
        <is>
          <t>401-500</t>
        </is>
      </c>
      <c r="BS539" t="inlineStr">
        <is>
          <t>9-12</t>
        </is>
      </c>
      <c r="BT539" t="inlineStr"/>
      <c r="BU539" t="n">
        <v>0</v>
      </c>
      <c r="BV539" t="n">
        <v>0</v>
      </c>
      <c r="BW539" t="n">
        <v>0</v>
      </c>
      <c r="BX539" t="n">
        <v>3.3</v>
      </c>
      <c r="BY539" t="n">
        <v>35</v>
      </c>
      <c r="BZ539" t="n">
        <v>17</v>
      </c>
      <c r="CA539" t="n">
        <v>2015</v>
      </c>
      <c r="CB539" t="inlineStr">
        <is>
          <t>QS+Times+Shanghai</t>
        </is>
      </c>
      <c r="CC539" t="n">
        <v>516</v>
      </c>
      <c r="CD539" t="n">
        <v>520</v>
      </c>
      <c r="CE539" t="n">
        <v>601</v>
      </c>
      <c r="CF539" t="n">
        <v>514</v>
      </c>
      <c r="CG539" t="n">
        <v>196</v>
      </c>
      <c r="CH539" t="n">
        <v>551</v>
      </c>
      <c r="CI539" t="n">
        <v>701</v>
      </c>
      <c r="CJ539" t="n">
        <v>470</v>
      </c>
      <c r="CK539" t="n">
        <v>701</v>
      </c>
      <c r="CL539" t="n">
        <v>701</v>
      </c>
      <c r="CM539" t="n">
        <v>266</v>
      </c>
      <c r="CN539" t="n">
        <v>520</v>
      </c>
      <c r="CO539" t="n">
        <v>505.5</v>
      </c>
      <c r="CP539" t="n">
        <v>601</v>
      </c>
      <c r="CQ539" t="n">
        <v>486</v>
      </c>
      <c r="CR539" t="n">
        <v>217</v>
      </c>
      <c r="CS539" t="n">
        <v>597</v>
      </c>
      <c r="CT539" t="n">
        <v>701</v>
      </c>
      <c r="CU539" t="n">
        <v>545</v>
      </c>
      <c r="CV539" t="n">
        <v>701</v>
      </c>
      <c r="CW539" t="n">
        <v>168</v>
      </c>
      <c r="CX539" t="n">
        <v>279</v>
      </c>
      <c r="CY539" t="n">
        <v>700.5</v>
      </c>
      <c r="CZ539" t="n">
        <v>450.5</v>
      </c>
      <c r="DA539" t="n">
        <v>10.5</v>
      </c>
      <c r="DB539" t="n">
        <v>21.51050650776227</v>
      </c>
      <c r="DC539" t="n">
        <v>16.2236469042206</v>
      </c>
      <c r="DD539" t="n">
        <v>14.4</v>
      </c>
      <c r="DE539" t="inlineStr">
        <is>
          <t>Times (raw ratio)</t>
        </is>
      </c>
      <c r="DF539" t="n">
        <v>4</v>
      </c>
      <c r="DG539" t="inlineStr">
        <is>
          <t>Times (raw %)</t>
        </is>
      </c>
      <c r="DH539" t="n">
        <v>11.1</v>
      </c>
      <c r="DI539" t="n">
        <v>8.702594272641655</v>
      </c>
    </row>
    <row r="540">
      <c r="A540" t="inlineStr">
        <is>
          <t>kyushu institute of technology</t>
        </is>
      </c>
      <c r="B540" t="inlineStr">
        <is>
          <t>1001-1200</t>
        </is>
      </c>
      <c r="C540" t="inlineStr">
        <is>
          <t>1001-1200</t>
        </is>
      </c>
      <c r="D540" t="inlineStr">
        <is>
          <t>Japan</t>
        </is>
      </c>
      <c r="E540" t="inlineStr">
        <is>
          <t>Asia</t>
        </is>
      </c>
      <c r="F540" t="inlineStr">
        <is>
          <t>M</t>
        </is>
      </c>
      <c r="G540" t="inlineStr">
        <is>
          <t>FO</t>
        </is>
      </c>
      <c r="H540" t="inlineStr">
        <is>
          <t>VH</t>
        </is>
      </c>
      <c r="I540" t="inlineStr">
        <is>
          <t>A</t>
        </is>
      </c>
      <c r="J540" t="n">
        <v>4.6</v>
      </c>
      <c r="K540" t="inlineStr">
        <is>
          <t>601+</t>
        </is>
      </c>
      <c r="L540" t="n">
        <v>5.4</v>
      </c>
      <c r="M540" t="inlineStr">
        <is>
          <t>601+</t>
        </is>
      </c>
      <c r="N540" t="n">
        <v>9.6</v>
      </c>
      <c r="O540" t="inlineStr">
        <is>
          <t>701+</t>
        </is>
      </c>
      <c r="P540" t="n">
        <v>25.6</v>
      </c>
      <c r="Q540" t="inlineStr">
        <is>
          <t>491</t>
        </is>
      </c>
      <c r="R540" t="n">
        <v>7.1</v>
      </c>
      <c r="S540" t="inlineStr">
        <is>
          <t>701+</t>
        </is>
      </c>
      <c r="T540" t="n">
        <v>3.5</v>
      </c>
      <c r="U540" t="inlineStr">
        <is>
          <t>701+</t>
        </is>
      </c>
      <c r="V540" t="n">
        <v>20.6</v>
      </c>
      <c r="W540" t="inlineStr">
        <is>
          <t>701+</t>
        </is>
      </c>
      <c r="X540" t="n">
        <v>1.9</v>
      </c>
      <c r="Y540" t="inlineStr">
        <is>
          <t>701+</t>
        </is>
      </c>
      <c r="Z540" t="n">
        <v>1.1</v>
      </c>
      <c r="AA540" t="inlineStr">
        <is>
          <t>701+</t>
        </is>
      </c>
      <c r="AB540" t="inlineStr"/>
      <c r="AC540" t="inlineStr">
        <is>
          <t>1001-1200</t>
        </is>
      </c>
      <c r="AD540" t="inlineStr">
        <is>
          <t>1001-1200</t>
        </is>
      </c>
      <c r="AE540" t="inlineStr">
        <is>
          <t>JP</t>
        </is>
      </c>
      <c r="AF540" t="inlineStr">
        <is>
          <t>Japan</t>
        </is>
      </c>
      <c r="AG540" t="inlineStr">
        <is>
          <t>M</t>
        </is>
      </c>
      <c r="AH540" t="inlineStr">
        <is>
          <t>FO</t>
        </is>
      </c>
      <c r="AI540" t="inlineStr">
        <is>
          <t>VH</t>
        </is>
      </c>
      <c r="AJ540" t="n">
        <v>5</v>
      </c>
      <c r="AK540" t="inlineStr">
        <is>
          <t>A</t>
        </is>
      </c>
      <c r="AL540" t="n">
        <v>4.7</v>
      </c>
      <c r="AM540" t="inlineStr">
        <is>
          <t>601+</t>
        </is>
      </c>
      <c r="AN540" t="n">
        <v>5.4</v>
      </c>
      <c r="AO540" t="inlineStr">
        <is>
          <t>601+</t>
        </is>
      </c>
      <c r="AP540" t="n">
        <v>11.3</v>
      </c>
      <c r="AQ540" t="inlineStr">
        <is>
          <t>701+</t>
        </is>
      </c>
      <c r="AR540" t="n">
        <v>23</v>
      </c>
      <c r="AS540" t="inlineStr">
        <is>
          <t>514</t>
        </is>
      </c>
      <c r="AT540" t="n">
        <v>9</v>
      </c>
      <c r="AU540" t="inlineStr">
        <is>
          <t>701+</t>
        </is>
      </c>
      <c r="AV540" t="n">
        <v>4.6</v>
      </c>
      <c r="AW540" t="inlineStr">
        <is>
          <t>701+</t>
        </is>
      </c>
      <c r="AX540" t="n">
        <v>1.1</v>
      </c>
      <c r="AY540" t="inlineStr">
        <is>
          <t>701+</t>
        </is>
      </c>
      <c r="AZ540" t="n">
        <v>8</v>
      </c>
      <c r="BA540" t="inlineStr">
        <is>
          <t>701+</t>
        </is>
      </c>
      <c r="BB540" t="n">
        <v>1</v>
      </c>
      <c r="BC540" t="inlineStr">
        <is>
          <t>701+</t>
        </is>
      </c>
      <c r="BD540" t="inlineStr">
        <is>
          <t>-</t>
        </is>
      </c>
      <c r="BE540" t="inlineStr">
        <is>
          <t>601-800</t>
        </is>
      </c>
      <c r="BF540" t="inlineStr">
        <is>
          <t>Japan</t>
        </is>
      </c>
      <c r="BG540" t="n">
        <v>19.4</v>
      </c>
      <c r="BH540" t="inlineStr">
        <is>
          <t>20.7</t>
        </is>
      </c>
      <c r="BI540" t="n">
        <v>12.5</v>
      </c>
      <c r="BJ540" t="n">
        <v>14.2</v>
      </c>
      <c r="BK540" t="inlineStr">
        <is>
          <t>44.1</t>
        </is>
      </c>
      <c r="BL540" t="inlineStr">
        <is>
          <t>-</t>
        </is>
      </c>
      <c r="BM540" t="inlineStr">
        <is>
          <t>5,890</t>
        </is>
      </c>
      <c r="BN540" t="n">
        <v>12.1</v>
      </c>
      <c r="BO540" t="inlineStr">
        <is>
          <t>4%</t>
        </is>
      </c>
      <c r="BP540" t="inlineStr">
        <is>
          <t>11 : 89</t>
        </is>
      </c>
      <c r="BQ540" t="n">
        <v>2016</v>
      </c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>
        <is>
          <t>QS+Times</t>
        </is>
      </c>
      <c r="CC540" t="n">
        <v>1100.5</v>
      </c>
      <c r="CD540" t="n">
        <v>1100.5</v>
      </c>
      <c r="CE540" t="n">
        <v>601</v>
      </c>
      <c r="CF540" t="n">
        <v>601</v>
      </c>
      <c r="CG540" t="n">
        <v>701</v>
      </c>
      <c r="CH540" t="n">
        <v>491</v>
      </c>
      <c r="CI540" t="n">
        <v>701</v>
      </c>
      <c r="CJ540" t="n">
        <v>701</v>
      </c>
      <c r="CK540" t="n">
        <v>701</v>
      </c>
      <c r="CL540" t="n">
        <v>701</v>
      </c>
      <c r="CM540" t="n">
        <v>701</v>
      </c>
      <c r="CN540" t="n">
        <v>1100.5</v>
      </c>
      <c r="CO540" t="n">
        <v>1100.5</v>
      </c>
      <c r="CP540" t="n">
        <v>601</v>
      </c>
      <c r="CQ540" t="n">
        <v>601</v>
      </c>
      <c r="CR540" t="n">
        <v>701</v>
      </c>
      <c r="CS540" t="n">
        <v>514</v>
      </c>
      <c r="CT540" t="n">
        <v>701</v>
      </c>
      <c r="CU540" t="n">
        <v>701</v>
      </c>
      <c r="CV540" t="n">
        <v>701</v>
      </c>
      <c r="CW540" t="n">
        <v>701</v>
      </c>
      <c r="CX540" t="n">
        <v>701</v>
      </c>
      <c r="CY540" t="n">
        <v>700.5</v>
      </c>
      <c r="CZ540" t="inlineStr"/>
      <c r="DA540" t="inlineStr"/>
      <c r="DB540" t="n">
        <v>10.73214285714285</v>
      </c>
      <c r="DC540" t="n">
        <v>16.24916296985961</v>
      </c>
      <c r="DD540" t="n">
        <v>12.1</v>
      </c>
      <c r="DE540" t="inlineStr">
        <is>
          <t>Times (raw ratio)</t>
        </is>
      </c>
      <c r="DF540" t="n">
        <v>4</v>
      </c>
      <c r="DG540" t="inlineStr">
        <is>
          <t>Times (raw %)</t>
        </is>
      </c>
      <c r="DH540" t="n">
        <v>4.65</v>
      </c>
      <c r="DI540" t="n">
        <v>9.989594172736732</v>
      </c>
    </row>
    <row r="541">
      <c r="A541" t="inlineStr">
        <is>
          <t>kyushu university</t>
        </is>
      </c>
      <c r="B541" t="inlineStr">
        <is>
          <t>167</t>
        </is>
      </c>
      <c r="C541" t="inlineStr">
        <is>
          <t>164</t>
        </is>
      </c>
      <c r="D541" t="inlineStr">
        <is>
          <t>Japan</t>
        </is>
      </c>
      <c r="E541" t="inlineStr">
        <is>
          <t>Asia</t>
        </is>
      </c>
      <c r="F541" t="inlineStr">
        <is>
          <t>L</t>
        </is>
      </c>
      <c r="G541" t="inlineStr">
        <is>
          <t>FC</t>
        </is>
      </c>
      <c r="H541" t="inlineStr">
        <is>
          <t>VH</t>
        </is>
      </c>
      <c r="I541" t="inlineStr">
        <is>
          <t>A</t>
        </is>
      </c>
      <c r="J541" t="n">
        <v>58.3</v>
      </c>
      <c r="K541" t="inlineStr">
        <is>
          <t>133</t>
        </is>
      </c>
      <c r="L541" t="n">
        <v>66.5</v>
      </c>
      <c r="M541" t="inlineStr">
        <is>
          <t>113</t>
        </is>
      </c>
      <c r="N541" t="n">
        <v>78.40000000000001</v>
      </c>
      <c r="O541" t="inlineStr">
        <is>
          <t>149</t>
        </is>
      </c>
      <c r="P541" t="n">
        <v>27.9</v>
      </c>
      <c r="Q541" t="inlineStr">
        <is>
          <t>466</t>
        </is>
      </c>
      <c r="R541" t="n">
        <v>18.7</v>
      </c>
      <c r="S541" t="inlineStr">
        <is>
          <t>613=</t>
        </is>
      </c>
      <c r="T541" t="n">
        <v>14.1</v>
      </c>
      <c r="U541" t="inlineStr">
        <is>
          <t>640</t>
        </is>
      </c>
      <c r="V541" t="n">
        <v>69.90000000000001</v>
      </c>
      <c r="W541" t="inlineStr">
        <is>
          <t>488</t>
        </is>
      </c>
      <c r="X541" t="n">
        <v>15.1</v>
      </c>
      <c r="Y541" t="inlineStr">
        <is>
          <t>657</t>
        </is>
      </c>
      <c r="Z541" t="n">
        <v>77.59999999999999</v>
      </c>
      <c r="AA541" t="inlineStr">
        <is>
          <t>170=</t>
        </is>
      </c>
      <c r="AB541" t="n">
        <v>50.3</v>
      </c>
      <c r="AC541">
        <f>164</f>
        <v/>
      </c>
      <c r="AD541" t="inlineStr">
        <is>
          <t>135</t>
        </is>
      </c>
      <c r="AE541" t="inlineStr">
        <is>
          <t>JP</t>
        </is>
      </c>
      <c r="AF541" t="inlineStr">
        <is>
          <t>Japan</t>
        </is>
      </c>
      <c r="AG541" t="inlineStr">
        <is>
          <t>L</t>
        </is>
      </c>
      <c r="AH541" t="inlineStr">
        <is>
          <t>FC</t>
        </is>
      </c>
      <c r="AI541" t="inlineStr">
        <is>
          <t>VH</t>
        </is>
      </c>
      <c r="AJ541" t="n">
        <v>5</v>
      </c>
      <c r="AK541" t="inlineStr">
        <is>
          <t>A</t>
        </is>
      </c>
      <c r="AL541" t="n">
        <v>57.4</v>
      </c>
      <c r="AM541" t="inlineStr">
        <is>
          <t>132</t>
        </is>
      </c>
      <c r="AN541" t="n">
        <v>70</v>
      </c>
      <c r="AO541" t="inlineStr">
        <is>
          <t>104</t>
        </is>
      </c>
      <c r="AP541" t="n">
        <v>85.7</v>
      </c>
      <c r="AQ541" t="inlineStr">
        <is>
          <t>103</t>
        </is>
      </c>
      <c r="AR541" t="n">
        <v>23.9</v>
      </c>
      <c r="AS541" t="inlineStr">
        <is>
          <t>503</t>
        </is>
      </c>
      <c r="AT541" t="n">
        <v>14.7</v>
      </c>
      <c r="AU541" t="inlineStr">
        <is>
          <t>671</t>
        </is>
      </c>
      <c r="AV541" t="n">
        <v>25.6</v>
      </c>
      <c r="AW541" t="inlineStr">
        <is>
          <t>467</t>
        </is>
      </c>
      <c r="AX541" t="n">
        <v>32.8</v>
      </c>
      <c r="AY541" t="inlineStr">
        <is>
          <t>436</t>
        </is>
      </c>
      <c r="AZ541" t="n">
        <v>15.4</v>
      </c>
      <c r="BA541" t="inlineStr">
        <is>
          <t>547</t>
        </is>
      </c>
      <c r="BB541" t="n">
        <v>77.7</v>
      </c>
      <c r="BC541" t="inlineStr">
        <is>
          <t>163=</t>
        </is>
      </c>
      <c r="BD541" t="inlineStr">
        <is>
          <t>49.7</t>
        </is>
      </c>
      <c r="BE541" t="inlineStr">
        <is>
          <t>401-500</t>
        </is>
      </c>
      <c r="BF541" t="inlineStr">
        <is>
          <t>Japan</t>
        </is>
      </c>
      <c r="BG541" t="n">
        <v>36.5</v>
      </c>
      <c r="BH541" t="inlineStr">
        <is>
          <t>26.4</t>
        </is>
      </c>
      <c r="BI541" t="n">
        <v>27.5</v>
      </c>
      <c r="BJ541" t="n">
        <v>31.8</v>
      </c>
      <c r="BK541" t="inlineStr">
        <is>
          <t>83.2</t>
        </is>
      </c>
      <c r="BL541" t="inlineStr">
        <is>
          <t>-</t>
        </is>
      </c>
      <c r="BM541" t="inlineStr">
        <is>
          <t>18,925</t>
        </is>
      </c>
      <c r="BN541" t="n">
        <v>6.7</v>
      </c>
      <c r="BO541" t="inlineStr">
        <is>
          <t>8%</t>
        </is>
      </c>
      <c r="BP541" t="inlineStr">
        <is>
          <t>28 : 72</t>
        </is>
      </c>
      <c r="BQ541" t="n">
        <v>2016</v>
      </c>
      <c r="BR541" t="inlineStr">
        <is>
          <t>201-300</t>
        </is>
      </c>
      <c r="BS541" t="inlineStr">
        <is>
          <t>8-9</t>
        </is>
      </c>
      <c r="BT541" t="inlineStr"/>
      <c r="BU541" t="n">
        <v>0</v>
      </c>
      <c r="BV541" t="n">
        <v>0</v>
      </c>
      <c r="BW541" t="n">
        <v>13.1</v>
      </c>
      <c r="BX541" t="n">
        <v>12.3</v>
      </c>
      <c r="BY541" t="n">
        <v>44.2</v>
      </c>
      <c r="BZ541" t="n">
        <v>17.5</v>
      </c>
      <c r="CA541" t="n">
        <v>2015</v>
      </c>
      <c r="CB541" t="inlineStr">
        <is>
          <t>QS+Times+Shanghai</t>
        </is>
      </c>
      <c r="CC541" t="n">
        <v>167</v>
      </c>
      <c r="CD541" t="n">
        <v>164</v>
      </c>
      <c r="CE541" t="n">
        <v>133</v>
      </c>
      <c r="CF541" t="n">
        <v>113</v>
      </c>
      <c r="CG541" t="n">
        <v>149</v>
      </c>
      <c r="CH541" t="n">
        <v>466</v>
      </c>
      <c r="CI541" t="n">
        <v>613</v>
      </c>
      <c r="CJ541" t="n">
        <v>640</v>
      </c>
      <c r="CK541" t="n">
        <v>488</v>
      </c>
      <c r="CL541" t="n">
        <v>657</v>
      </c>
      <c r="CM541" t="n">
        <v>170</v>
      </c>
      <c r="CN541" t="n">
        <v>164</v>
      </c>
      <c r="CO541" t="n">
        <v>135</v>
      </c>
      <c r="CP541" t="n">
        <v>132</v>
      </c>
      <c r="CQ541" t="n">
        <v>104</v>
      </c>
      <c r="CR541" t="n">
        <v>103</v>
      </c>
      <c r="CS541" t="n">
        <v>503</v>
      </c>
      <c r="CT541" t="n">
        <v>671</v>
      </c>
      <c r="CU541" t="n">
        <v>467</v>
      </c>
      <c r="CV541" t="n">
        <v>436</v>
      </c>
      <c r="CW541" t="n">
        <v>547</v>
      </c>
      <c r="CX541" t="n">
        <v>163</v>
      </c>
      <c r="CY541" t="n">
        <v>450.5</v>
      </c>
      <c r="CZ541" t="n">
        <v>250.5</v>
      </c>
      <c r="DA541" t="n">
        <v>8.5</v>
      </c>
      <c r="DB541" t="n">
        <v>56.36923291273152</v>
      </c>
      <c r="DC541" t="n">
        <v>27.47516404587693</v>
      </c>
      <c r="DD541" t="n">
        <v>6.7</v>
      </c>
      <c r="DE541" t="inlineStr">
        <is>
          <t>Times (raw ratio)</t>
        </is>
      </c>
      <c r="DF541" t="n">
        <v>8</v>
      </c>
      <c r="DG541" t="inlineStr">
        <is>
          <t>Times (raw %)</t>
        </is>
      </c>
      <c r="DH541" t="n">
        <v>57.84999999999999</v>
      </c>
      <c r="DI541" t="n">
        <v>15.70083206207127</v>
      </c>
    </row>
    <row r="542">
      <c r="A542" t="inlineStr">
        <is>
          <t>l.n. gumilyov eurasian national university (enu)</t>
        </is>
      </c>
      <c r="B542" t="inlineStr">
        <is>
          <t>321</t>
        </is>
      </c>
      <c r="C542" t="inlineStr">
        <is>
          <t>355</t>
        </is>
      </c>
      <c r="D542" t="inlineStr">
        <is>
          <t>Kazakhstan</t>
        </is>
      </c>
      <c r="E542" t="inlineStr">
        <is>
          <t>Asia</t>
        </is>
      </c>
      <c r="F542" t="inlineStr">
        <is>
          <t>L</t>
        </is>
      </c>
      <c r="G542" t="inlineStr">
        <is>
          <t>FO</t>
        </is>
      </c>
      <c r="H542" t="inlineStr">
        <is>
          <t>VH</t>
        </is>
      </c>
      <c r="I542" t="inlineStr">
        <is>
          <t>A</t>
        </is>
      </c>
      <c r="J542" t="n">
        <v>34.4</v>
      </c>
      <c r="K542" t="inlineStr">
        <is>
          <t>256</t>
        </is>
      </c>
      <c r="L542" t="n">
        <v>62</v>
      </c>
      <c r="M542" t="inlineStr">
        <is>
          <t>130</t>
        </is>
      </c>
      <c r="N542" t="n">
        <v>92.59999999999999</v>
      </c>
      <c r="O542" t="inlineStr">
        <is>
          <t>76</t>
        </is>
      </c>
      <c r="P542" t="n">
        <v>1.4</v>
      </c>
      <c r="Q542" t="inlineStr">
        <is>
          <t>701+</t>
        </is>
      </c>
      <c r="R542" t="n">
        <v>68.7</v>
      </c>
      <c r="S542" t="inlineStr">
        <is>
          <t>289</t>
        </is>
      </c>
      <c r="T542" t="n">
        <v>8.199999999999999</v>
      </c>
      <c r="U542" t="inlineStr">
        <is>
          <t>701+</t>
        </is>
      </c>
      <c r="V542" t="n">
        <v>22.8</v>
      </c>
      <c r="W542" t="inlineStr">
        <is>
          <t>701+</t>
        </is>
      </c>
      <c r="X542" t="n">
        <v>5.5</v>
      </c>
      <c r="Y542" t="inlineStr">
        <is>
          <t>701+</t>
        </is>
      </c>
      <c r="Z542" t="n">
        <v>10.5</v>
      </c>
      <c r="AA542" t="inlineStr">
        <is>
          <t>655=</t>
        </is>
      </c>
      <c r="AB542" t="n">
        <v>34.2</v>
      </c>
      <c r="AC542">
        <f>355</f>
        <v/>
      </c>
      <c r="AD542" t="inlineStr">
        <is>
          <t>277</t>
        </is>
      </c>
      <c r="AE542" t="inlineStr">
        <is>
          <t>KZ</t>
        </is>
      </c>
      <c r="AF542" t="inlineStr">
        <is>
          <t>Kazakhstan</t>
        </is>
      </c>
      <c r="AG542" t="inlineStr">
        <is>
          <t>L</t>
        </is>
      </c>
      <c r="AH542" t="inlineStr">
        <is>
          <t>FO</t>
        </is>
      </c>
      <c r="AI542" t="inlineStr">
        <is>
          <t>VH</t>
        </is>
      </c>
      <c r="AJ542" t="n">
        <v>3</v>
      </c>
      <c r="AK542" t="inlineStr">
        <is>
          <t>A</t>
        </is>
      </c>
      <c r="AL542" t="n">
        <v>29.5</v>
      </c>
      <c r="AM542" t="inlineStr">
        <is>
          <t>293</t>
        </is>
      </c>
      <c r="AN542" t="n">
        <v>51.7</v>
      </c>
      <c r="AO542" t="inlineStr">
        <is>
          <t>157</t>
        </is>
      </c>
      <c r="AP542" t="n">
        <v>96.8</v>
      </c>
      <c r="AQ542" t="inlineStr">
        <is>
          <t>53</t>
        </is>
      </c>
      <c r="AR542" t="n">
        <v>1.4</v>
      </c>
      <c r="AS542" t="inlineStr">
        <is>
          <t>701+</t>
        </is>
      </c>
      <c r="AT542" t="n">
        <v>59.3</v>
      </c>
      <c r="AU542" t="inlineStr">
        <is>
          <t>319</t>
        </is>
      </c>
      <c r="AV542" t="n">
        <v>5.7</v>
      </c>
      <c r="AW542" t="inlineStr">
        <is>
          <t>701+</t>
        </is>
      </c>
      <c r="AX542" t="n">
        <v>1.1</v>
      </c>
      <c r="AY542" t="inlineStr">
        <is>
          <t>701+</t>
        </is>
      </c>
      <c r="AZ542" t="n">
        <v>10.9</v>
      </c>
      <c r="BA542" t="inlineStr">
        <is>
          <t>701+</t>
        </is>
      </c>
      <c r="BB542" t="n">
        <v>9.6</v>
      </c>
      <c r="BC542" t="inlineStr">
        <is>
          <t>678=</t>
        </is>
      </c>
      <c r="BD542" t="inlineStr">
        <is>
          <t>30.9</t>
        </is>
      </c>
      <c r="BE542" t="inlineStr"/>
      <c r="BF542" t="inlineStr">
        <is>
          <t>Not Reported</t>
        </is>
      </c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>
        <is>
          <t>QS</t>
        </is>
      </c>
      <c r="CC542" t="n">
        <v>321</v>
      </c>
      <c r="CD542" t="n">
        <v>355</v>
      </c>
      <c r="CE542" t="n">
        <v>256</v>
      </c>
      <c r="CF542" t="n">
        <v>130</v>
      </c>
      <c r="CG542" t="n">
        <v>76</v>
      </c>
      <c r="CH542" t="n">
        <v>701</v>
      </c>
      <c r="CI542" t="n">
        <v>289</v>
      </c>
      <c r="CJ542" t="n">
        <v>701</v>
      </c>
      <c r="CK542" t="n">
        <v>701</v>
      </c>
      <c r="CL542" t="n">
        <v>701</v>
      </c>
      <c r="CM542" t="n">
        <v>655</v>
      </c>
      <c r="CN542" t="n">
        <v>355</v>
      </c>
      <c r="CO542" t="n">
        <v>277</v>
      </c>
      <c r="CP542" t="n">
        <v>293</v>
      </c>
      <c r="CQ542" t="n">
        <v>157</v>
      </c>
      <c r="CR542" t="n">
        <v>53</v>
      </c>
      <c r="CS542" t="n">
        <v>701</v>
      </c>
      <c r="CT542" t="n">
        <v>319</v>
      </c>
      <c r="CU542" t="n">
        <v>701</v>
      </c>
      <c r="CV542" t="n">
        <v>701</v>
      </c>
      <c r="CW542" t="n">
        <v>701</v>
      </c>
      <c r="CX542" t="n">
        <v>678</v>
      </c>
      <c r="CY542" t="inlineStr"/>
      <c r="CZ542" t="inlineStr"/>
      <c r="DA542" t="inlineStr"/>
      <c r="DB542" t="n">
        <v>77.14285714285714</v>
      </c>
      <c r="DC542" t="n">
        <v>1.4</v>
      </c>
      <c r="DD542" t="inlineStr"/>
      <c r="DE542" t="inlineStr">
        <is>
          <t>QS (score, not ratio)</t>
        </is>
      </c>
      <c r="DF542" t="inlineStr"/>
      <c r="DG542" t="inlineStr">
        <is>
          <t>QS (score, not %)</t>
        </is>
      </c>
      <c r="DH542" t="n">
        <v>31.95</v>
      </c>
      <c r="DI542" t="inlineStr"/>
    </row>
    <row r="543">
      <c r="A543" t="inlineStr">
        <is>
          <t>la trobe university</t>
        </is>
      </c>
      <c r="B543" t="inlineStr">
        <is>
          <t>217</t>
        </is>
      </c>
      <c r="C543" t="inlineStr">
        <is>
          <t>242</t>
        </is>
      </c>
      <c r="D543" t="inlineStr">
        <is>
          <t>Australia</t>
        </is>
      </c>
      <c r="E543" t="inlineStr">
        <is>
          <t>Oceania</t>
        </is>
      </c>
      <c r="F543" t="inlineStr">
        <is>
          <t>L</t>
        </is>
      </c>
      <c r="G543" t="inlineStr">
        <is>
          <t>CO</t>
        </is>
      </c>
      <c r="H543" t="inlineStr">
        <is>
          <t>VH</t>
        </is>
      </c>
      <c r="I543" t="inlineStr">
        <is>
          <t>A</t>
        </is>
      </c>
      <c r="J543" t="n">
        <v>23.6</v>
      </c>
      <c r="K543" t="inlineStr">
        <is>
          <t>370</t>
        </is>
      </c>
      <c r="L543" t="n">
        <v>19.8</v>
      </c>
      <c r="M543" t="inlineStr">
        <is>
          <t>457</t>
        </is>
      </c>
      <c r="N543" t="n">
        <v>8</v>
      </c>
      <c r="O543" t="inlineStr">
        <is>
          <t>701+</t>
        </is>
      </c>
      <c r="P543" t="n">
        <v>77.7</v>
      </c>
      <c r="Q543" t="inlineStr">
        <is>
          <t>123</t>
        </is>
      </c>
      <c r="R543" t="n">
        <v>92.59999999999999</v>
      </c>
      <c r="S543" t="inlineStr">
        <is>
          <t>172</t>
        </is>
      </c>
      <c r="T543" t="n">
        <v>95</v>
      </c>
      <c r="U543" t="inlineStr">
        <is>
          <t>97</t>
        </is>
      </c>
      <c r="V543" t="n">
        <v>78.59999999999999</v>
      </c>
      <c r="W543" t="inlineStr">
        <is>
          <t>345</t>
        </is>
      </c>
      <c r="X543" t="n">
        <v>19.6</v>
      </c>
      <c r="Y543" t="inlineStr">
        <is>
          <t>570</t>
        </is>
      </c>
      <c r="Z543" t="n">
        <v>78.40000000000001</v>
      </c>
      <c r="AA543" t="inlineStr">
        <is>
          <t>166=</t>
        </is>
      </c>
      <c r="AB543" t="n">
        <v>44.1</v>
      </c>
      <c r="AC543" t="inlineStr">
        <is>
          <t>242</t>
        </is>
      </c>
      <c r="AD543" t="inlineStr">
        <is>
          <t>316</t>
        </is>
      </c>
      <c r="AE543" t="inlineStr">
        <is>
          <t>AU</t>
        </is>
      </c>
      <c r="AF543" t="inlineStr">
        <is>
          <t>Australia</t>
        </is>
      </c>
      <c r="AG543" t="inlineStr">
        <is>
          <t>L</t>
        </is>
      </c>
      <c r="AH543" t="inlineStr">
        <is>
          <t>CO</t>
        </is>
      </c>
      <c r="AI543" t="inlineStr">
        <is>
          <t>VH</t>
        </is>
      </c>
      <c r="AJ543" t="n">
        <v>4</v>
      </c>
      <c r="AK543" t="inlineStr">
        <is>
          <t>A</t>
        </is>
      </c>
      <c r="AL543" t="n">
        <v>22.6</v>
      </c>
      <c r="AM543" t="inlineStr">
        <is>
          <t>388</t>
        </is>
      </c>
      <c r="AN543" t="n">
        <v>20.2</v>
      </c>
      <c r="AO543" t="inlineStr">
        <is>
          <t>453</t>
        </is>
      </c>
      <c r="AP543" t="n">
        <v>6.9</v>
      </c>
      <c r="AQ543" t="inlineStr">
        <is>
          <t>701+</t>
        </is>
      </c>
      <c r="AR543" t="n">
        <v>77.5</v>
      </c>
      <c r="AS543" t="inlineStr">
        <is>
          <t>124</t>
        </is>
      </c>
      <c r="AT543" t="n">
        <v>94.40000000000001</v>
      </c>
      <c r="AU543" t="inlineStr">
        <is>
          <t>156</t>
        </is>
      </c>
      <c r="AV543" t="n">
        <v>98.40000000000001</v>
      </c>
      <c r="AW543" t="inlineStr">
        <is>
          <t>57</t>
        </is>
      </c>
      <c r="AX543" t="n">
        <v>45.8</v>
      </c>
      <c r="AY543" t="inlineStr">
        <is>
          <t>337</t>
        </is>
      </c>
      <c r="AZ543" t="n">
        <v>14.3</v>
      </c>
      <c r="BA543" t="inlineStr">
        <is>
          <t>591</t>
        </is>
      </c>
      <c r="BB543" t="n">
        <v>28.9</v>
      </c>
      <c r="BC543" t="inlineStr">
        <is>
          <t>460=</t>
        </is>
      </c>
      <c r="BD543" t="inlineStr">
        <is>
          <t>40.3</t>
        </is>
      </c>
      <c r="BE543" t="inlineStr">
        <is>
          <t>351-400</t>
        </is>
      </c>
      <c r="BF543" t="inlineStr">
        <is>
          <t>Australia</t>
        </is>
      </c>
      <c r="BG543" t="n">
        <v>27</v>
      </c>
      <c r="BH543" t="inlineStr">
        <is>
          <t>78.0</t>
        </is>
      </c>
      <c r="BI543" t="n">
        <v>28.5</v>
      </c>
      <c r="BJ543" t="n">
        <v>45.4</v>
      </c>
      <c r="BK543" t="inlineStr">
        <is>
          <t>43.7</t>
        </is>
      </c>
      <c r="BL543" t="inlineStr">
        <is>
          <t>-</t>
        </is>
      </c>
      <c r="BM543" t="inlineStr">
        <is>
          <t>22,037</t>
        </is>
      </c>
      <c r="BN543" t="n">
        <v>29</v>
      </c>
      <c r="BO543" t="inlineStr">
        <is>
          <t>27%</t>
        </is>
      </c>
      <c r="BP543" t="inlineStr">
        <is>
          <t>63 : 37</t>
        </is>
      </c>
      <c r="BQ543" t="n">
        <v>2016</v>
      </c>
      <c r="BR543" t="inlineStr">
        <is>
          <t>401-500</t>
        </is>
      </c>
      <c r="BS543" t="inlineStr">
        <is>
          <t>14-19</t>
        </is>
      </c>
      <c r="BT543" t="inlineStr"/>
      <c r="BU543" t="n">
        <v>0</v>
      </c>
      <c r="BV543" t="n">
        <v>0</v>
      </c>
      <c r="BW543" t="n">
        <v>7.2</v>
      </c>
      <c r="BX543" t="n">
        <v>4.3</v>
      </c>
      <c r="BY543" t="n">
        <v>26.5</v>
      </c>
      <c r="BZ543" t="n">
        <v>16.6</v>
      </c>
      <c r="CA543" t="n">
        <v>2011</v>
      </c>
      <c r="CB543" t="inlineStr">
        <is>
          <t>QS+Times+Shanghai</t>
        </is>
      </c>
      <c r="CC543" t="n">
        <v>217</v>
      </c>
      <c r="CD543" t="n">
        <v>242</v>
      </c>
      <c r="CE543" t="n">
        <v>370</v>
      </c>
      <c r="CF543" t="n">
        <v>457</v>
      </c>
      <c r="CG543" t="n">
        <v>701</v>
      </c>
      <c r="CH543" t="n">
        <v>123</v>
      </c>
      <c r="CI543" t="n">
        <v>172</v>
      </c>
      <c r="CJ543" t="n">
        <v>97</v>
      </c>
      <c r="CK543" t="n">
        <v>345</v>
      </c>
      <c r="CL543" t="n">
        <v>570</v>
      </c>
      <c r="CM543" t="n">
        <v>166</v>
      </c>
      <c r="CN543" t="n">
        <v>242</v>
      </c>
      <c r="CO543" t="n">
        <v>316</v>
      </c>
      <c r="CP543" t="n">
        <v>388</v>
      </c>
      <c r="CQ543" t="n">
        <v>453</v>
      </c>
      <c r="CR543" t="n">
        <v>701</v>
      </c>
      <c r="CS543" t="n">
        <v>124</v>
      </c>
      <c r="CT543" t="n">
        <v>156</v>
      </c>
      <c r="CU543" t="n">
        <v>57</v>
      </c>
      <c r="CV543" t="n">
        <v>337</v>
      </c>
      <c r="CW543" t="n">
        <v>591</v>
      </c>
      <c r="CX543" t="n">
        <v>460</v>
      </c>
      <c r="CY543" t="n">
        <v>375.5</v>
      </c>
      <c r="CZ543" t="n">
        <v>450.5</v>
      </c>
      <c r="DA543" t="n">
        <v>16.5</v>
      </c>
      <c r="DB543" t="n">
        <v>44.11680692642867</v>
      </c>
      <c r="DC543" t="n">
        <v>35.39754680185202</v>
      </c>
      <c r="DD543" t="n">
        <v>29</v>
      </c>
      <c r="DE543" t="inlineStr">
        <is>
          <t>Times (raw ratio)</t>
        </is>
      </c>
      <c r="DF543" t="n">
        <v>27</v>
      </c>
      <c r="DG543" t="inlineStr">
        <is>
          <t>Times (raw %)</t>
        </is>
      </c>
      <c r="DH543" t="n">
        <v>23.1</v>
      </c>
      <c r="DI543" t="n">
        <v>10.9101783807994</v>
      </c>
    </row>
    <row r="544">
      <c r="A544" t="inlineStr">
        <is>
          <t>lahore university of management sciences (lums)</t>
        </is>
      </c>
      <c r="B544" t="inlineStr">
        <is>
          <t>535</t>
        </is>
      </c>
      <c r="C544" t="inlineStr">
        <is>
          <t>540</t>
        </is>
      </c>
      <c r="D544" t="inlineStr">
        <is>
          <t>Pakistan</t>
        </is>
      </c>
      <c r="E544" t="inlineStr">
        <is>
          <t>Asia</t>
        </is>
      </c>
      <c r="F544" t="inlineStr">
        <is>
          <t>S</t>
        </is>
      </c>
      <c r="G544" t="inlineStr">
        <is>
          <t>CO</t>
        </is>
      </c>
      <c r="H544" t="inlineStr">
        <is>
          <t>VH</t>
        </is>
      </c>
      <c r="I544" t="inlineStr">
        <is>
          <t>B</t>
        </is>
      </c>
      <c r="J544" t="n">
        <v>17.2</v>
      </c>
      <c r="K544" t="inlineStr">
        <is>
          <t>526</t>
        </is>
      </c>
      <c r="L544" t="n">
        <v>73.2</v>
      </c>
      <c r="M544" t="inlineStr">
        <is>
          <t>93</t>
        </is>
      </c>
      <c r="N544" t="n">
        <v>27.1</v>
      </c>
      <c r="O544" t="inlineStr">
        <is>
          <t>560</t>
        </is>
      </c>
      <c r="P544" t="n">
        <v>7.4</v>
      </c>
      <c r="Q544" t="inlineStr">
        <is>
          <t>701+</t>
        </is>
      </c>
      <c r="R544" t="n">
        <v>12.2</v>
      </c>
      <c r="S544" t="inlineStr">
        <is>
          <t>701+</t>
        </is>
      </c>
      <c r="T544" t="n">
        <v>1.8</v>
      </c>
      <c r="U544" t="inlineStr">
        <is>
          <t>701+</t>
        </is>
      </c>
      <c r="V544" t="n">
        <v>19.5</v>
      </c>
      <c r="W544" t="inlineStr">
        <is>
          <t>701+</t>
        </is>
      </c>
      <c r="X544" t="n">
        <v>37</v>
      </c>
      <c r="Y544" t="inlineStr">
        <is>
          <t>345</t>
        </is>
      </c>
      <c r="Z544" t="n">
        <v>1.1</v>
      </c>
      <c r="AA544" t="inlineStr">
        <is>
          <t>701+</t>
        </is>
      </c>
      <c r="AB544" t="n">
        <v>22.9</v>
      </c>
      <c r="AC544">
        <f>540</f>
        <v/>
      </c>
      <c r="AD544" t="inlineStr">
        <is>
          <t>601-650</t>
        </is>
      </c>
      <c r="AE544" t="inlineStr">
        <is>
          <t>PK</t>
        </is>
      </c>
      <c r="AF544" t="inlineStr">
        <is>
          <t>Pakistan</t>
        </is>
      </c>
      <c r="AG544" t="inlineStr">
        <is>
          <t>S</t>
        </is>
      </c>
      <c r="AH544" t="inlineStr">
        <is>
          <t>CO</t>
        </is>
      </c>
      <c r="AI544" t="inlineStr">
        <is>
          <t>VH</t>
        </is>
      </c>
      <c r="AJ544" t="n">
        <v>3</v>
      </c>
      <c r="AK544" t="inlineStr">
        <is>
          <t>B</t>
        </is>
      </c>
      <c r="AL544" t="n">
        <v>15.7</v>
      </c>
      <c r="AM544" t="inlineStr">
        <is>
          <t>555</t>
        </is>
      </c>
      <c r="AN544" t="n">
        <v>72</v>
      </c>
      <c r="AO544" t="inlineStr">
        <is>
          <t>97</t>
        </is>
      </c>
      <c r="AP544" t="n">
        <v>35.1</v>
      </c>
      <c r="AQ544" t="inlineStr">
        <is>
          <t>452</t>
        </is>
      </c>
      <c r="AR544" t="n">
        <v>6</v>
      </c>
      <c r="AS544" t="inlineStr">
        <is>
          <t>701+</t>
        </is>
      </c>
      <c r="AT544" t="n">
        <v>7.3</v>
      </c>
      <c r="AU544" t="inlineStr">
        <is>
          <t>701+</t>
        </is>
      </c>
      <c r="AV544" t="n">
        <v>1.9</v>
      </c>
      <c r="AW544" t="inlineStr">
        <is>
          <t>701+</t>
        </is>
      </c>
      <c r="AX544" t="n">
        <v>1.1</v>
      </c>
      <c r="AY544" t="inlineStr">
        <is>
          <t>701+</t>
        </is>
      </c>
      <c r="AZ544" t="n">
        <v>22.2</v>
      </c>
      <c r="BA544" t="inlineStr">
        <is>
          <t>373</t>
        </is>
      </c>
      <c r="BB544" t="n">
        <v>1.4</v>
      </c>
      <c r="BC544" t="inlineStr">
        <is>
          <t>701+</t>
        </is>
      </c>
      <c r="BD544" t="inlineStr">
        <is>
          <t>21.8</t>
        </is>
      </c>
      <c r="BE544" t="inlineStr"/>
      <c r="BF544" t="inlineStr">
        <is>
          <t>Not Reported</t>
        </is>
      </c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>
        <is>
          <t>QS</t>
        </is>
      </c>
      <c r="CC544" t="n">
        <v>535</v>
      </c>
      <c r="CD544" t="n">
        <v>540</v>
      </c>
      <c r="CE544" t="n">
        <v>526</v>
      </c>
      <c r="CF544" t="n">
        <v>93</v>
      </c>
      <c r="CG544" t="n">
        <v>560</v>
      </c>
      <c r="CH544" t="n">
        <v>701</v>
      </c>
      <c r="CI544" t="n">
        <v>701</v>
      </c>
      <c r="CJ544" t="n">
        <v>701</v>
      </c>
      <c r="CK544" t="n">
        <v>701</v>
      </c>
      <c r="CL544" t="n">
        <v>345</v>
      </c>
      <c r="CM544" t="n">
        <v>701</v>
      </c>
      <c r="CN544" t="n">
        <v>540</v>
      </c>
      <c r="CO544" t="n">
        <v>625.5</v>
      </c>
      <c r="CP544" t="n">
        <v>555</v>
      </c>
      <c r="CQ544" t="n">
        <v>97</v>
      </c>
      <c r="CR544" t="n">
        <v>452</v>
      </c>
      <c r="CS544" t="n">
        <v>701</v>
      </c>
      <c r="CT544" t="n">
        <v>701</v>
      </c>
      <c r="CU544" t="n">
        <v>701</v>
      </c>
      <c r="CV544" t="n">
        <v>701</v>
      </c>
      <c r="CW544" t="n">
        <v>373</v>
      </c>
      <c r="CX544" t="n">
        <v>701</v>
      </c>
      <c r="CY544" t="inlineStr"/>
      <c r="CZ544" t="inlineStr"/>
      <c r="DA544" t="inlineStr"/>
      <c r="DB544" t="n">
        <v>61.85714285714285</v>
      </c>
      <c r="DC544" t="n">
        <v>7.4</v>
      </c>
      <c r="DD544" t="inlineStr"/>
      <c r="DE544" t="inlineStr">
        <is>
          <t>QS (score, not ratio)</t>
        </is>
      </c>
      <c r="DF544" t="inlineStr"/>
      <c r="DG544" t="inlineStr">
        <is>
          <t>QS (score, not %)</t>
        </is>
      </c>
      <c r="DH544" t="n">
        <v>16.45</v>
      </c>
      <c r="DI544" t="inlineStr"/>
    </row>
    <row r="545">
      <c r="A545" t="inlineStr">
        <is>
          <t>lancaster university</t>
        </is>
      </c>
      <c r="B545" t="inlineStr">
        <is>
          <t>141</t>
        </is>
      </c>
      <c r="C545" t="inlineStr">
        <is>
          <t>122</t>
        </is>
      </c>
      <c r="D545" t="inlineStr">
        <is>
          <t>United Kingdom</t>
        </is>
      </c>
      <c r="E545" t="inlineStr">
        <is>
          <t>Europe</t>
        </is>
      </c>
      <c r="F545" t="inlineStr">
        <is>
          <t>L</t>
        </is>
      </c>
      <c r="G545" t="inlineStr">
        <is>
          <t>FC</t>
        </is>
      </c>
      <c r="H545" t="inlineStr">
        <is>
          <t>VH</t>
        </is>
      </c>
      <c r="I545" t="inlineStr">
        <is>
          <t>A</t>
        </is>
      </c>
      <c r="J545" t="n">
        <v>38.9</v>
      </c>
      <c r="K545" t="inlineStr">
        <is>
          <t>222</t>
        </is>
      </c>
      <c r="L545" t="n">
        <v>36.7</v>
      </c>
      <c r="M545" t="inlineStr">
        <is>
          <t>255</t>
        </is>
      </c>
      <c r="N545" t="n">
        <v>27.7</v>
      </c>
      <c r="O545" t="inlineStr">
        <is>
          <t>551</t>
        </is>
      </c>
      <c r="P545" t="n">
        <v>69.59999999999999</v>
      </c>
      <c r="Q545" t="inlineStr">
        <is>
          <t>157</t>
        </is>
      </c>
      <c r="R545" t="n">
        <v>93.3</v>
      </c>
      <c r="S545" t="inlineStr">
        <is>
          <t>166</t>
        </is>
      </c>
      <c r="T545" t="n">
        <v>92.3</v>
      </c>
      <c r="U545" t="inlineStr">
        <is>
          <t>105</t>
        </is>
      </c>
      <c r="V545" t="n">
        <v>89.7</v>
      </c>
      <c r="W545" t="inlineStr">
        <is>
          <t>171</t>
        </is>
      </c>
      <c r="X545" t="n">
        <v>28.8</v>
      </c>
      <c r="Y545" t="inlineStr">
        <is>
          <t>431</t>
        </is>
      </c>
      <c r="Z545" t="n">
        <v>96.2</v>
      </c>
      <c r="AA545" t="inlineStr">
        <is>
          <t>44=</t>
        </is>
      </c>
      <c r="AB545" t="n">
        <v>53.6</v>
      </c>
      <c r="AC545" t="inlineStr">
        <is>
          <t>122</t>
        </is>
      </c>
      <c r="AD545" t="inlineStr">
        <is>
          <t>146</t>
        </is>
      </c>
      <c r="AE545" t="inlineStr">
        <is>
          <t>UK</t>
        </is>
      </c>
      <c r="AF545" t="inlineStr">
        <is>
          <t>United Kingdom</t>
        </is>
      </c>
      <c r="AG545" t="inlineStr">
        <is>
          <t>L</t>
        </is>
      </c>
      <c r="AH545" t="inlineStr">
        <is>
          <t>FC</t>
        </is>
      </c>
      <c r="AI545" t="inlineStr">
        <is>
          <t>VH</t>
        </is>
      </c>
      <c r="AJ545" t="n">
        <v>4</v>
      </c>
      <c r="AK545" t="inlineStr">
        <is>
          <t>A</t>
        </is>
      </c>
      <c r="AL545" t="n">
        <v>39.7</v>
      </c>
      <c r="AM545" t="inlineStr">
        <is>
          <t>215</t>
        </is>
      </c>
      <c r="AN545" t="n">
        <v>40.2</v>
      </c>
      <c r="AO545" t="inlineStr">
        <is>
          <t>236</t>
        </is>
      </c>
      <c r="AP545" t="n">
        <v>25.2</v>
      </c>
      <c r="AQ545" t="inlineStr">
        <is>
          <t>581</t>
        </is>
      </c>
      <c r="AR545" t="n">
        <v>79.3</v>
      </c>
      <c r="AS545" t="inlineStr">
        <is>
          <t>115</t>
        </is>
      </c>
      <c r="AT545" t="n">
        <v>93.59999999999999</v>
      </c>
      <c r="AU545" t="inlineStr">
        <is>
          <t>157</t>
        </is>
      </c>
      <c r="AV545" t="n">
        <v>90.59999999999999</v>
      </c>
      <c r="AW545" t="inlineStr">
        <is>
          <t>116</t>
        </is>
      </c>
      <c r="AX545" t="n">
        <v>75.3</v>
      </c>
      <c r="AY545" t="inlineStr">
        <is>
          <t>171</t>
        </is>
      </c>
      <c r="AZ545" t="n">
        <v>20.7</v>
      </c>
      <c r="BA545" t="inlineStr">
        <is>
          <t>400</t>
        </is>
      </c>
      <c r="BB545" t="n">
        <v>98</v>
      </c>
      <c r="BC545" t="inlineStr">
        <is>
          <t>24</t>
        </is>
      </c>
      <c r="BD545" t="inlineStr">
        <is>
          <t>55.7</t>
        </is>
      </c>
      <c r="BE545" t="inlineStr">
        <is>
          <t>130</t>
        </is>
      </c>
      <c r="BF545" t="inlineStr">
        <is>
          <t>United Kingdom</t>
        </is>
      </c>
      <c r="BG545" t="n">
        <v>34</v>
      </c>
      <c r="BH545" t="inlineStr">
        <is>
          <t>87.0</t>
        </is>
      </c>
      <c r="BI545" t="n">
        <v>41.4</v>
      </c>
      <c r="BJ545" t="n">
        <v>85.3</v>
      </c>
      <c r="BK545" t="inlineStr">
        <is>
          <t>33.6</t>
        </is>
      </c>
      <c r="BL545" t="inlineStr">
        <is>
          <t>55.6</t>
        </is>
      </c>
      <c r="BM545" t="inlineStr">
        <is>
          <t>11,512</t>
        </is>
      </c>
      <c r="BN545" t="n">
        <v>14.9</v>
      </c>
      <c r="BO545" t="inlineStr">
        <is>
          <t>33%</t>
        </is>
      </c>
      <c r="BP545" t="inlineStr">
        <is>
          <t>52 : 48</t>
        </is>
      </c>
      <c r="BQ545" t="n">
        <v>2016</v>
      </c>
      <c r="BR545" t="inlineStr">
        <is>
          <t>301-400</t>
        </is>
      </c>
      <c r="BS545" t="inlineStr">
        <is>
          <t>29-33</t>
        </is>
      </c>
      <c r="BT545" t="inlineStr"/>
      <c r="BU545" t="n">
        <v>0</v>
      </c>
      <c r="BV545" t="n">
        <v>0</v>
      </c>
      <c r="BW545" t="n">
        <v>13.9</v>
      </c>
      <c r="BX545" t="n">
        <v>7.4</v>
      </c>
      <c r="BY545" t="n">
        <v>30.1</v>
      </c>
      <c r="BZ545" t="n">
        <v>19.2</v>
      </c>
      <c r="CA545" t="n">
        <v>2015</v>
      </c>
      <c r="CB545" t="inlineStr">
        <is>
          <t>QS+Times+Shanghai</t>
        </is>
      </c>
      <c r="CC545" t="n">
        <v>141</v>
      </c>
      <c r="CD545" t="n">
        <v>122</v>
      </c>
      <c r="CE545" t="n">
        <v>222</v>
      </c>
      <c r="CF545" t="n">
        <v>255</v>
      </c>
      <c r="CG545" t="n">
        <v>551</v>
      </c>
      <c r="CH545" t="n">
        <v>157</v>
      </c>
      <c r="CI545" t="n">
        <v>166</v>
      </c>
      <c r="CJ545" t="n">
        <v>105</v>
      </c>
      <c r="CK545" t="n">
        <v>171</v>
      </c>
      <c r="CL545" t="n">
        <v>431</v>
      </c>
      <c r="CM545" t="n">
        <v>44</v>
      </c>
      <c r="CN545" t="n">
        <v>122</v>
      </c>
      <c r="CO545" t="n">
        <v>146</v>
      </c>
      <c r="CP545" t="n">
        <v>215</v>
      </c>
      <c r="CQ545" t="n">
        <v>236</v>
      </c>
      <c r="CR545" t="n">
        <v>581</v>
      </c>
      <c r="CS545" t="n">
        <v>115</v>
      </c>
      <c r="CT545" t="n">
        <v>157</v>
      </c>
      <c r="CU545" t="n">
        <v>116</v>
      </c>
      <c r="CV545" t="n">
        <v>171</v>
      </c>
      <c r="CW545" t="n">
        <v>400</v>
      </c>
      <c r="CX545" t="n">
        <v>24</v>
      </c>
      <c r="CY545" t="n">
        <v>130</v>
      </c>
      <c r="CZ545" t="n">
        <v>350.5</v>
      </c>
      <c r="DA545" t="n">
        <v>31</v>
      </c>
      <c r="DB545" t="n">
        <v>64.94312884091846</v>
      </c>
      <c r="DC545" t="n">
        <v>46.65587234182431</v>
      </c>
      <c r="DD545" t="n">
        <v>14.9</v>
      </c>
      <c r="DE545" t="inlineStr">
        <is>
          <t>Times (raw ratio)</t>
        </is>
      </c>
      <c r="DF545" t="n">
        <v>33</v>
      </c>
      <c r="DG545" t="inlineStr">
        <is>
          <t>Times (raw %)</t>
        </is>
      </c>
      <c r="DH545" t="n">
        <v>39.3</v>
      </c>
      <c r="DI545" t="n">
        <v>15.71158084384861</v>
      </c>
    </row>
    <row r="546">
      <c r="A546" t="inlineStr">
        <is>
          <t>lanzhou university</t>
        </is>
      </c>
      <c r="B546" t="inlineStr">
        <is>
          <t>721-730</t>
        </is>
      </c>
      <c r="C546" t="inlineStr">
        <is>
          <t>791-800</t>
        </is>
      </c>
      <c r="D546" t="inlineStr">
        <is>
          <t>China (Mainland)</t>
        </is>
      </c>
      <c r="E546" t="inlineStr">
        <is>
          <t>Asia</t>
        </is>
      </c>
      <c r="F546" t="inlineStr">
        <is>
          <t>XL</t>
        </is>
      </c>
      <c r="G546" t="inlineStr">
        <is>
          <t>CO</t>
        </is>
      </c>
      <c r="H546" t="inlineStr">
        <is>
          <t>VH</t>
        </is>
      </c>
      <c r="I546" t="inlineStr">
        <is>
          <t>A</t>
        </is>
      </c>
      <c r="J546" t="n">
        <v>8.1</v>
      </c>
      <c r="K546" t="inlineStr">
        <is>
          <t>601+</t>
        </is>
      </c>
      <c r="L546" t="n">
        <v>2.5</v>
      </c>
      <c r="M546" t="inlineStr">
        <is>
          <t>601+</t>
        </is>
      </c>
      <c r="N546" t="n">
        <v>25.2</v>
      </c>
      <c r="O546" t="inlineStr">
        <is>
          <t>589</t>
        </is>
      </c>
      <c r="P546" t="n">
        <v>45.2</v>
      </c>
      <c r="Q546" t="inlineStr">
        <is>
          <t>306</t>
        </is>
      </c>
      <c r="R546" t="n">
        <v>2.3</v>
      </c>
      <c r="S546" t="inlineStr">
        <is>
          <t>701+</t>
        </is>
      </c>
      <c r="T546" t="n">
        <v>1.5</v>
      </c>
      <c r="U546" t="inlineStr">
        <is>
          <t>701+</t>
        </is>
      </c>
      <c r="V546" t="n">
        <v>64</v>
      </c>
      <c r="W546" t="inlineStr">
        <is>
          <t>575</t>
        </is>
      </c>
      <c r="X546" t="n">
        <v>4.4</v>
      </c>
      <c r="Y546" t="inlineStr">
        <is>
          <t>701+</t>
        </is>
      </c>
      <c r="Z546" t="n">
        <v>7.6</v>
      </c>
      <c r="AA546" t="inlineStr">
        <is>
          <t>701+</t>
        </is>
      </c>
      <c r="AB546" t="inlineStr"/>
      <c r="AC546" t="inlineStr">
        <is>
          <t>791-800</t>
        </is>
      </c>
      <c r="AD546" t="inlineStr">
        <is>
          <t>751-800</t>
        </is>
      </c>
      <c r="AE546" t="inlineStr">
        <is>
          <t>CN</t>
        </is>
      </c>
      <c r="AF546" t="inlineStr">
        <is>
          <t>China (Mainland)</t>
        </is>
      </c>
      <c r="AG546" t="inlineStr">
        <is>
          <t>XL</t>
        </is>
      </c>
      <c r="AH546" t="inlineStr">
        <is>
          <t>CO</t>
        </is>
      </c>
      <c r="AI546" t="inlineStr">
        <is>
          <t>VH</t>
        </is>
      </c>
      <c r="AJ546" t="n">
        <v>5</v>
      </c>
      <c r="AK546" t="inlineStr">
        <is>
          <t>A</t>
        </is>
      </c>
      <c r="AL546" t="n">
        <v>8.300000000000001</v>
      </c>
      <c r="AM546" t="inlineStr">
        <is>
          <t>601+</t>
        </is>
      </c>
      <c r="AN546" t="n">
        <v>2.3</v>
      </c>
      <c r="AO546" t="inlineStr">
        <is>
          <t>601+</t>
        </is>
      </c>
      <c r="AP546" t="n">
        <v>26.3</v>
      </c>
      <c r="AQ546" t="inlineStr">
        <is>
          <t>566</t>
        </is>
      </c>
      <c r="AR546" t="n">
        <v>38.1</v>
      </c>
      <c r="AS546" t="inlineStr">
        <is>
          <t>366</t>
        </is>
      </c>
      <c r="AT546" t="n">
        <v>2.5</v>
      </c>
      <c r="AU546" t="inlineStr">
        <is>
          <t>701+</t>
        </is>
      </c>
      <c r="AV546" t="n">
        <v>1.6</v>
      </c>
      <c r="AW546" t="inlineStr">
        <is>
          <t>701+</t>
        </is>
      </c>
      <c r="AX546" t="n">
        <v>15.3</v>
      </c>
      <c r="AY546" t="inlineStr">
        <is>
          <t>594</t>
        </is>
      </c>
      <c r="AZ546" t="n">
        <v>6.2</v>
      </c>
      <c r="BA546" t="inlineStr">
        <is>
          <t>701+</t>
        </is>
      </c>
      <c r="BB546" t="n">
        <v>9.800000000000001</v>
      </c>
      <c r="BC546" t="inlineStr">
        <is>
          <t>669=</t>
        </is>
      </c>
      <c r="BD546" t="inlineStr">
        <is>
          <t>-</t>
        </is>
      </c>
      <c r="BE546" t="inlineStr"/>
      <c r="BF546" t="inlineStr">
        <is>
          <t>Not Reported</t>
        </is>
      </c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>
        <is>
          <t>301-400</t>
        </is>
      </c>
      <c r="BS546" t="inlineStr">
        <is>
          <t>14-27</t>
        </is>
      </c>
      <c r="BT546" t="inlineStr"/>
      <c r="BU546" t="n">
        <v>0</v>
      </c>
      <c r="BV546" t="n">
        <v>0</v>
      </c>
      <c r="BW546" t="n">
        <v>7.1</v>
      </c>
      <c r="BX546" t="n">
        <v>2.9</v>
      </c>
      <c r="BY546" t="n">
        <v>38.9</v>
      </c>
      <c r="BZ546" t="n">
        <v>18.9</v>
      </c>
      <c r="CA546" t="n">
        <v>2015</v>
      </c>
      <c r="CB546" t="inlineStr">
        <is>
          <t>QS+Shanghai</t>
        </is>
      </c>
      <c r="CC546" t="n">
        <v>725.5</v>
      </c>
      <c r="CD546" t="n">
        <v>795.5</v>
      </c>
      <c r="CE546" t="n">
        <v>601</v>
      </c>
      <c r="CF546" t="n">
        <v>601</v>
      </c>
      <c r="CG546" t="n">
        <v>589</v>
      </c>
      <c r="CH546" t="n">
        <v>306</v>
      </c>
      <c r="CI546" t="n">
        <v>701</v>
      </c>
      <c r="CJ546" t="n">
        <v>701</v>
      </c>
      <c r="CK546" t="n">
        <v>575</v>
      </c>
      <c r="CL546" t="n">
        <v>701</v>
      </c>
      <c r="CM546" t="n">
        <v>701</v>
      </c>
      <c r="CN546" t="n">
        <v>795.5</v>
      </c>
      <c r="CO546" t="n">
        <v>775.5</v>
      </c>
      <c r="CP546" t="n">
        <v>601</v>
      </c>
      <c r="CQ546" t="n">
        <v>601</v>
      </c>
      <c r="CR546" t="n">
        <v>566</v>
      </c>
      <c r="CS546" t="n">
        <v>366</v>
      </c>
      <c r="CT546" t="n">
        <v>701</v>
      </c>
      <c r="CU546" t="n">
        <v>701</v>
      </c>
      <c r="CV546" t="n">
        <v>594</v>
      </c>
      <c r="CW546" t="n">
        <v>701</v>
      </c>
      <c r="CX546" t="n">
        <v>669</v>
      </c>
      <c r="CY546" t="inlineStr"/>
      <c r="CZ546" t="n">
        <v>350.5</v>
      </c>
      <c r="DA546" t="n">
        <v>20.5</v>
      </c>
      <c r="DB546" t="n">
        <v>35.76056531284303</v>
      </c>
      <c r="DC546" t="n">
        <v>28.79615246314275</v>
      </c>
      <c r="DD546" t="inlineStr"/>
      <c r="DE546" t="inlineStr">
        <is>
          <t>QS (score, not ratio)</t>
        </is>
      </c>
      <c r="DF546" t="inlineStr"/>
      <c r="DG546" t="inlineStr">
        <is>
          <t>QS (score, not %)</t>
        </is>
      </c>
      <c r="DH546" t="n">
        <v>8.199999999999999</v>
      </c>
      <c r="DI546" t="n">
        <v>10.29711434735707</v>
      </c>
    </row>
    <row r="547">
      <c r="A547" t="inlineStr">
        <is>
          <t>lappeenranta-lahti university of technology lut</t>
        </is>
      </c>
      <c r="B547" t="inlineStr">
        <is>
          <t>336</t>
        </is>
      </c>
      <c r="C547" t="inlineStr">
        <is>
          <t>351</t>
        </is>
      </c>
      <c r="D547" t="inlineStr">
        <is>
          <t>Finland</t>
        </is>
      </c>
      <c r="E547" t="inlineStr">
        <is>
          <t>Europe</t>
        </is>
      </c>
      <c r="F547" t="inlineStr">
        <is>
          <t>M</t>
        </is>
      </c>
      <c r="G547" t="inlineStr">
        <is>
          <t>SP</t>
        </is>
      </c>
      <c r="H547" t="inlineStr">
        <is>
          <t>VH</t>
        </is>
      </c>
      <c r="I547" t="inlineStr">
        <is>
          <t>A</t>
        </is>
      </c>
      <c r="J547" t="n">
        <v>6.4</v>
      </c>
      <c r="K547" t="inlineStr">
        <is>
          <t>601+</t>
        </is>
      </c>
      <c r="L547" t="n">
        <v>9.4</v>
      </c>
      <c r="M547" t="inlineStr">
        <is>
          <t>601+</t>
        </is>
      </c>
      <c r="N547" t="n">
        <v>9.5</v>
      </c>
      <c r="O547" t="inlineStr">
        <is>
          <t>701+</t>
        </is>
      </c>
      <c r="P547" t="n">
        <v>97.59999999999999</v>
      </c>
      <c r="Q547" t="inlineStr">
        <is>
          <t>41</t>
        </is>
      </c>
      <c r="R547" t="n">
        <v>56.8</v>
      </c>
      <c r="S547" t="inlineStr">
        <is>
          <t>334</t>
        </is>
      </c>
      <c r="T547" t="n">
        <v>28.5</v>
      </c>
      <c r="U547" t="inlineStr">
        <is>
          <t>440</t>
        </is>
      </c>
      <c r="V547" t="n">
        <v>55.6</v>
      </c>
      <c r="W547" t="inlineStr">
        <is>
          <t>682</t>
        </is>
      </c>
      <c r="X547" t="n">
        <v>7.9</v>
      </c>
      <c r="Y547" t="inlineStr">
        <is>
          <t>701+</t>
        </is>
      </c>
      <c r="Z547" t="n">
        <v>55.8</v>
      </c>
      <c r="AA547" t="inlineStr">
        <is>
          <t>284</t>
        </is>
      </c>
      <c r="AB547" t="n">
        <v>33.3</v>
      </c>
      <c r="AC547">
        <f>351</f>
        <v/>
      </c>
      <c r="AD547" t="inlineStr">
        <is>
          <t>388=</t>
        </is>
      </c>
      <c r="AE547" t="inlineStr">
        <is>
          <t>FI</t>
        </is>
      </c>
      <c r="AF547" t="inlineStr">
        <is>
          <t>Finland</t>
        </is>
      </c>
      <c r="AG547" t="inlineStr">
        <is>
          <t>S</t>
        </is>
      </c>
      <c r="AH547" t="inlineStr">
        <is>
          <t>SP</t>
        </is>
      </c>
      <c r="AI547" t="inlineStr"/>
      <c r="AJ547" t="n">
        <v>4</v>
      </c>
      <c r="AK547" t="inlineStr">
        <is>
          <t>A</t>
        </is>
      </c>
      <c r="AL547" t="n">
        <v>6.9</v>
      </c>
      <c r="AM547" t="inlineStr">
        <is>
          <t>601+</t>
        </is>
      </c>
      <c r="AN547" t="n">
        <v>13.3</v>
      </c>
      <c r="AO547" t="inlineStr">
        <is>
          <t>601+</t>
        </is>
      </c>
      <c r="AP547" t="n">
        <v>11.1</v>
      </c>
      <c r="AQ547" t="inlineStr">
        <is>
          <t>701+</t>
        </is>
      </c>
      <c r="AR547" t="n">
        <v>97.7</v>
      </c>
      <c r="AS547" t="inlineStr">
        <is>
          <t>36</t>
        </is>
      </c>
      <c r="AT547" t="n">
        <v>45.2</v>
      </c>
      <c r="AU547" t="inlineStr">
        <is>
          <t>378</t>
        </is>
      </c>
      <c r="AV547" t="n">
        <v>18.2</v>
      </c>
      <c r="AW547" t="inlineStr">
        <is>
          <t>573</t>
        </is>
      </c>
      <c r="AX547" t="n">
        <v>14.7</v>
      </c>
      <c r="AY547" t="inlineStr">
        <is>
          <t>599</t>
        </is>
      </c>
      <c r="AZ547" t="n">
        <v>11.4</v>
      </c>
      <c r="BA547" t="inlineStr">
        <is>
          <t>701+</t>
        </is>
      </c>
      <c r="BB547" t="n">
        <v>39</v>
      </c>
      <c r="BC547" t="inlineStr">
        <is>
          <t>367=</t>
        </is>
      </c>
      <c r="BD547" t="inlineStr">
        <is>
          <t>31.2</t>
        </is>
      </c>
      <c r="BE547" t="inlineStr"/>
      <c r="BF547" t="inlineStr">
        <is>
          <t>Not Reported</t>
        </is>
      </c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>
        <is>
          <t>QS</t>
        </is>
      </c>
      <c r="CC547" t="n">
        <v>336</v>
      </c>
      <c r="CD547" t="n">
        <v>351</v>
      </c>
      <c r="CE547" t="n">
        <v>601</v>
      </c>
      <c r="CF547" t="n">
        <v>601</v>
      </c>
      <c r="CG547" t="n">
        <v>701</v>
      </c>
      <c r="CH547" t="n">
        <v>41</v>
      </c>
      <c r="CI547" t="n">
        <v>334</v>
      </c>
      <c r="CJ547" t="n">
        <v>440</v>
      </c>
      <c r="CK547" t="n">
        <v>682</v>
      </c>
      <c r="CL547" t="n">
        <v>701</v>
      </c>
      <c r="CM547" t="n">
        <v>284</v>
      </c>
      <c r="CN547" t="n">
        <v>351</v>
      </c>
      <c r="CO547" t="n">
        <v>388</v>
      </c>
      <c r="CP547" t="n">
        <v>601</v>
      </c>
      <c r="CQ547" t="n">
        <v>601</v>
      </c>
      <c r="CR547" t="n">
        <v>701</v>
      </c>
      <c r="CS547" t="n">
        <v>36</v>
      </c>
      <c r="CT547" t="n">
        <v>378</v>
      </c>
      <c r="CU547" t="n">
        <v>573</v>
      </c>
      <c r="CV547" t="n">
        <v>599</v>
      </c>
      <c r="CW547" t="n">
        <v>701</v>
      </c>
      <c r="CX547" t="n">
        <v>367</v>
      </c>
      <c r="CY547" t="inlineStr"/>
      <c r="CZ547" t="inlineStr"/>
      <c r="DA547" t="inlineStr"/>
      <c r="DB547" t="n">
        <v>76.07142857142857</v>
      </c>
      <c r="DC547" t="n">
        <v>97.59999999999999</v>
      </c>
      <c r="DD547" t="inlineStr"/>
      <c r="DE547" t="inlineStr">
        <is>
          <t>QS (score, not ratio)</t>
        </is>
      </c>
      <c r="DF547" t="inlineStr"/>
      <c r="DG547" t="inlineStr">
        <is>
          <t>QS (score, not %)</t>
        </is>
      </c>
      <c r="DH547" t="n">
        <v>6.65</v>
      </c>
      <c r="DI547" t="inlineStr"/>
    </row>
    <row r="548">
      <c r="A548" t="inlineStr">
        <is>
          <t>lappeenranta university of technology</t>
        </is>
      </c>
      <c r="B548" t="inlineStr"/>
      <c r="C548" t="inlineStr"/>
      <c r="D548" t="inlineStr">
        <is>
          <t>Not Reported</t>
        </is>
      </c>
      <c r="E548" t="inlineStr">
        <is>
          <t>Not Reported</t>
        </is>
      </c>
      <c r="F548" t="inlineStr">
        <is>
          <t>Not Reported</t>
        </is>
      </c>
      <c r="G548" t="inlineStr">
        <is>
          <t>Not Reported</t>
        </is>
      </c>
      <c r="H548" t="inlineStr"/>
      <c r="I548" t="inlineStr">
        <is>
          <t>Not Reported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Not Reported</t>
        </is>
      </c>
      <c r="AF548" t="inlineStr">
        <is>
          <t>Not Reported</t>
        </is>
      </c>
      <c r="AG548" t="inlineStr">
        <is>
          <t>Not Reported</t>
        </is>
      </c>
      <c r="AH548" t="inlineStr">
        <is>
          <t>Not Reported</t>
        </is>
      </c>
      <c r="AI548" t="inlineStr"/>
      <c r="AJ548" t="inlineStr"/>
      <c r="AK548" t="inlineStr">
        <is>
          <t>Not Reported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>
        <is>
          <t>501-600</t>
        </is>
      </c>
      <c r="BF548" t="inlineStr">
        <is>
          <t>Finland</t>
        </is>
      </c>
      <c r="BG548" t="n">
        <v>27.1</v>
      </c>
      <c r="BH548" t="inlineStr">
        <is>
          <t>53.0</t>
        </is>
      </c>
      <c r="BI548" t="n">
        <v>27.5</v>
      </c>
      <c r="BJ548" t="n">
        <v>20.8</v>
      </c>
      <c r="BK548" t="inlineStr">
        <is>
          <t>80.3</t>
        </is>
      </c>
      <c r="BL548" t="inlineStr">
        <is>
          <t>-</t>
        </is>
      </c>
      <c r="BM548" t="inlineStr">
        <is>
          <t>3,486</t>
        </is>
      </c>
      <c r="BN548" t="n">
        <v>23.9</v>
      </c>
      <c r="BO548" t="inlineStr">
        <is>
          <t>19%</t>
        </is>
      </c>
      <c r="BP548" t="inlineStr">
        <is>
          <t>31 : 69</t>
        </is>
      </c>
      <c r="BQ548" t="n">
        <v>2016</v>
      </c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>
        <is>
          <t>Times</t>
        </is>
      </c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n">
        <v>550.5</v>
      </c>
      <c r="CZ548" t="inlineStr"/>
      <c r="DA548" t="inlineStr"/>
      <c r="DB548" t="n">
        <v>21.44388849177984</v>
      </c>
      <c r="DC548" t="n">
        <v>22.71819587389991</v>
      </c>
      <c r="DD548" t="n">
        <v>23.9</v>
      </c>
      <c r="DE548" t="inlineStr">
        <is>
          <t>Times (raw ratio)</t>
        </is>
      </c>
      <c r="DF548" t="n">
        <v>19</v>
      </c>
      <c r="DG548" t="inlineStr">
        <is>
          <t>Times (raw %)</t>
        </is>
      </c>
      <c r="DH548" t="inlineStr"/>
      <c r="DI548" t="n">
        <v>25.59833506763788</v>
      </c>
    </row>
    <row r="549">
      <c r="A549" t="inlineStr">
        <is>
          <t>laval university</t>
        </is>
      </c>
      <c r="B549" t="inlineStr"/>
      <c r="C549" t="inlineStr"/>
      <c r="D549" t="inlineStr">
        <is>
          <t>Not Reported</t>
        </is>
      </c>
      <c r="E549" t="inlineStr">
        <is>
          <t>Not Reported</t>
        </is>
      </c>
      <c r="F549" t="inlineStr">
        <is>
          <t>Not Reported</t>
        </is>
      </c>
      <c r="G549" t="inlineStr">
        <is>
          <t>Not Reported</t>
        </is>
      </c>
      <c r="H549" t="inlineStr"/>
      <c r="I549" t="inlineStr">
        <is>
          <t>Not Reported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Not Reported</t>
        </is>
      </c>
      <c r="AF549" t="inlineStr">
        <is>
          <t>Not Reported</t>
        </is>
      </c>
      <c r="AG549" t="inlineStr">
        <is>
          <t>Not Reported</t>
        </is>
      </c>
      <c r="AH549" t="inlineStr">
        <is>
          <t>Not Reported</t>
        </is>
      </c>
      <c r="AI549" t="inlineStr"/>
      <c r="AJ549" t="inlineStr"/>
      <c r="AK549" t="inlineStr">
        <is>
          <t>Not Reported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>
        <is>
          <t>201-250</t>
        </is>
      </c>
      <c r="BF549" t="inlineStr">
        <is>
          <t>Canada</t>
        </is>
      </c>
      <c r="BG549" t="n">
        <v>37.5</v>
      </c>
      <c r="BH549" t="inlineStr">
        <is>
          <t>63.8</t>
        </is>
      </c>
      <c r="BI549" t="n">
        <v>31.7</v>
      </c>
      <c r="BJ549" t="n">
        <v>62.2</v>
      </c>
      <c r="BK549" t="inlineStr">
        <is>
          <t>57.5</t>
        </is>
      </c>
      <c r="BL549" t="inlineStr">
        <is>
          <t>-</t>
        </is>
      </c>
      <c r="BM549" t="inlineStr">
        <is>
          <t>27,227</t>
        </is>
      </c>
      <c r="BN549" t="n">
        <v>16.2</v>
      </c>
      <c r="BO549" t="inlineStr">
        <is>
          <t>12%</t>
        </is>
      </c>
      <c r="BP549" t="inlineStr"/>
      <c r="BQ549" t="n">
        <v>2016</v>
      </c>
      <c r="BR549" t="inlineStr">
        <is>
          <t>201-300</t>
        </is>
      </c>
      <c r="BS549" t="inlineStr">
        <is>
          <t>7-16</t>
        </is>
      </c>
      <c r="BT549" t="inlineStr"/>
      <c r="BU549" t="n">
        <v>0</v>
      </c>
      <c r="BV549" t="n">
        <v>0</v>
      </c>
      <c r="BW549" t="n">
        <v>15</v>
      </c>
      <c r="BX549" t="n">
        <v>8.6</v>
      </c>
      <c r="BY549" t="n">
        <v>36.7</v>
      </c>
      <c r="BZ549" t="n">
        <v>16.1</v>
      </c>
      <c r="CA549" t="n">
        <v>2015</v>
      </c>
      <c r="CB549" t="inlineStr">
        <is>
          <t>Times+Shanghai</t>
        </is>
      </c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n">
        <v>225.5</v>
      </c>
      <c r="CZ549" t="n">
        <v>250.5</v>
      </c>
      <c r="DA549" t="n">
        <v>11.5</v>
      </c>
      <c r="DB549" t="n">
        <v>56.5653371665036</v>
      </c>
      <c r="DC549" t="n">
        <v>34.60622089061409</v>
      </c>
      <c r="DD549" t="n">
        <v>16.2</v>
      </c>
      <c r="DE549" t="inlineStr">
        <is>
          <t>Times (raw ratio)</t>
        </is>
      </c>
      <c r="DF549" t="n">
        <v>12</v>
      </c>
      <c r="DG549" t="inlineStr">
        <is>
          <t>Times (raw %)</t>
        </is>
      </c>
      <c r="DH549" t="inlineStr"/>
      <c r="DI549" t="n">
        <v>15.33679857483945</v>
      </c>
    </row>
    <row r="550">
      <c r="A550" t="inlineStr">
        <is>
          <t>lebanese american university</t>
        </is>
      </c>
      <c r="B550" t="inlineStr">
        <is>
          <t>701-710</t>
        </is>
      </c>
      <c r="C550" t="inlineStr">
        <is>
          <t>661-670</t>
        </is>
      </c>
      <c r="D550" t="inlineStr">
        <is>
          <t>Lebanon</t>
        </is>
      </c>
      <c r="E550" t="inlineStr">
        <is>
          <t>Asia</t>
        </is>
      </c>
      <c r="F550" t="inlineStr">
        <is>
          <t>M</t>
        </is>
      </c>
      <c r="G550" t="inlineStr">
        <is>
          <t>FC</t>
        </is>
      </c>
      <c r="H550" t="inlineStr">
        <is>
          <t>HI</t>
        </is>
      </c>
      <c r="I550" t="inlineStr">
        <is>
          <t>B</t>
        </is>
      </c>
      <c r="J550" t="n">
        <v>13.5</v>
      </c>
      <c r="K550" t="inlineStr">
        <is>
          <t>601+</t>
        </is>
      </c>
      <c r="L550" t="n">
        <v>20.3</v>
      </c>
      <c r="M550" t="inlineStr">
        <is>
          <t>448</t>
        </is>
      </c>
      <c r="N550" t="n">
        <v>29.1</v>
      </c>
      <c r="O550" t="inlineStr">
        <is>
          <t>532</t>
        </is>
      </c>
      <c r="P550" t="n">
        <v>3.7</v>
      </c>
      <c r="Q550" t="inlineStr">
        <is>
          <t>701+</t>
        </is>
      </c>
      <c r="R550" t="n">
        <v>73.3</v>
      </c>
      <c r="S550" t="inlineStr">
        <is>
          <t>273</t>
        </is>
      </c>
      <c r="T550" t="n">
        <v>19.6</v>
      </c>
      <c r="U550" t="inlineStr">
        <is>
          <t>551</t>
        </is>
      </c>
      <c r="V550" t="n">
        <v>36.5</v>
      </c>
      <c r="W550" t="inlineStr">
        <is>
          <t>701+</t>
        </is>
      </c>
      <c r="X550" t="n">
        <v>19.9</v>
      </c>
      <c r="Y550" t="inlineStr">
        <is>
          <t>565</t>
        </is>
      </c>
      <c r="Z550" t="n">
        <v>19.5</v>
      </c>
      <c r="AA550" t="inlineStr">
        <is>
          <t>544</t>
        </is>
      </c>
      <c r="AB550" t="inlineStr"/>
      <c r="AC550" t="inlineStr">
        <is>
          <t>661-670</t>
        </is>
      </c>
      <c r="AD550" t="inlineStr">
        <is>
          <t>601-650</t>
        </is>
      </c>
      <c r="AE550" t="inlineStr">
        <is>
          <t>LB</t>
        </is>
      </c>
      <c r="AF550" t="inlineStr">
        <is>
          <t>Lebanon</t>
        </is>
      </c>
      <c r="AG550" t="inlineStr">
        <is>
          <t>M</t>
        </is>
      </c>
      <c r="AH550" t="inlineStr">
        <is>
          <t>FC</t>
        </is>
      </c>
      <c r="AI550" t="inlineStr">
        <is>
          <t>HI</t>
        </is>
      </c>
      <c r="AJ550" t="n">
        <v>4</v>
      </c>
      <c r="AK550" t="inlineStr">
        <is>
          <t>B</t>
        </is>
      </c>
      <c r="AL550" t="n">
        <v>10.5</v>
      </c>
      <c r="AM550" t="inlineStr">
        <is>
          <t>601+</t>
        </is>
      </c>
      <c r="AN550" t="n">
        <v>28.2</v>
      </c>
      <c r="AO550" t="inlineStr">
        <is>
          <t>342</t>
        </is>
      </c>
      <c r="AP550" t="n">
        <v>35.5</v>
      </c>
      <c r="AQ550" t="inlineStr">
        <is>
          <t>447</t>
        </is>
      </c>
      <c r="AR550" t="n">
        <v>3.2</v>
      </c>
      <c r="AS550" t="inlineStr">
        <is>
          <t>701+</t>
        </is>
      </c>
      <c r="AT550" t="n">
        <v>78.90000000000001</v>
      </c>
      <c r="AU550" t="inlineStr">
        <is>
          <t>233</t>
        </is>
      </c>
      <c r="AV550" t="n">
        <v>26.4</v>
      </c>
      <c r="AW550" t="inlineStr">
        <is>
          <t>457</t>
        </is>
      </c>
      <c r="AX550" t="n">
        <v>1</v>
      </c>
      <c r="AY550" t="inlineStr">
        <is>
          <t>701+</t>
        </is>
      </c>
      <c r="AZ550" t="n">
        <v>10.4</v>
      </c>
      <c r="BA550" t="inlineStr">
        <is>
          <t>701+</t>
        </is>
      </c>
      <c r="BB550" t="n">
        <v>7.8</v>
      </c>
      <c r="BC550" t="inlineStr">
        <is>
          <t>701+</t>
        </is>
      </c>
      <c r="BD550" t="inlineStr">
        <is>
          <t>-</t>
        </is>
      </c>
      <c r="BE550" t="inlineStr"/>
      <c r="BF550" t="inlineStr">
        <is>
          <t>Not Reported</t>
        </is>
      </c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>
        <is>
          <t>QS</t>
        </is>
      </c>
      <c r="CC550" t="n">
        <v>705.5</v>
      </c>
      <c r="CD550" t="n">
        <v>665.5</v>
      </c>
      <c r="CE550" t="n">
        <v>601</v>
      </c>
      <c r="CF550" t="n">
        <v>448</v>
      </c>
      <c r="CG550" t="n">
        <v>532</v>
      </c>
      <c r="CH550" t="n">
        <v>701</v>
      </c>
      <c r="CI550" t="n">
        <v>273</v>
      </c>
      <c r="CJ550" t="n">
        <v>551</v>
      </c>
      <c r="CK550" t="n">
        <v>701</v>
      </c>
      <c r="CL550" t="n">
        <v>565</v>
      </c>
      <c r="CM550" t="n">
        <v>544</v>
      </c>
      <c r="CN550" t="n">
        <v>665.5</v>
      </c>
      <c r="CO550" t="n">
        <v>625.5</v>
      </c>
      <c r="CP550" t="n">
        <v>601</v>
      </c>
      <c r="CQ550" t="n">
        <v>342</v>
      </c>
      <c r="CR550" t="n">
        <v>447</v>
      </c>
      <c r="CS550" t="n">
        <v>701</v>
      </c>
      <c r="CT550" t="n">
        <v>233</v>
      </c>
      <c r="CU550" t="n">
        <v>457</v>
      </c>
      <c r="CV550" t="n">
        <v>701</v>
      </c>
      <c r="CW550" t="n">
        <v>701</v>
      </c>
      <c r="CX550" t="n">
        <v>701</v>
      </c>
      <c r="CY550" t="inlineStr"/>
      <c r="CZ550" t="inlineStr"/>
      <c r="DA550" t="inlineStr"/>
      <c r="DB550" t="n">
        <v>49.67857142857143</v>
      </c>
      <c r="DC550" t="n">
        <v>3.7</v>
      </c>
      <c r="DD550" t="inlineStr"/>
      <c r="DE550" t="inlineStr">
        <is>
          <t>QS (score, not ratio)</t>
        </is>
      </c>
      <c r="DF550" t="inlineStr"/>
      <c r="DG550" t="inlineStr">
        <is>
          <t>QS (score, not %)</t>
        </is>
      </c>
      <c r="DH550" t="n">
        <v>12</v>
      </c>
      <c r="DI550" t="inlineStr"/>
    </row>
    <row r="551">
      <c r="A551" t="inlineStr">
        <is>
          <t>lebanese university</t>
        </is>
      </c>
      <c r="B551" t="inlineStr">
        <is>
          <t>567</t>
        </is>
      </c>
      <c r="C551" t="inlineStr">
        <is>
          <t>577</t>
        </is>
      </c>
      <c r="D551" t="inlineStr">
        <is>
          <t>Lebanon</t>
        </is>
      </c>
      <c r="E551" t="inlineStr">
        <is>
          <t>Asia</t>
        </is>
      </c>
      <c r="F551" t="inlineStr">
        <is>
          <t>XL</t>
        </is>
      </c>
      <c r="G551" t="inlineStr">
        <is>
          <t>FC</t>
        </is>
      </c>
      <c r="H551" t="inlineStr">
        <is>
          <t>HI</t>
        </is>
      </c>
      <c r="I551" t="inlineStr">
        <is>
          <t>A</t>
        </is>
      </c>
      <c r="J551" t="n">
        <v>29</v>
      </c>
      <c r="K551" t="inlineStr">
        <is>
          <t>304</t>
        </is>
      </c>
      <c r="L551" t="n">
        <v>34.4</v>
      </c>
      <c r="M551" t="inlineStr">
        <is>
          <t>274</t>
        </is>
      </c>
      <c r="N551" t="n">
        <v>10.1</v>
      </c>
      <c r="O551" t="inlineStr">
        <is>
          <t>701+</t>
        </is>
      </c>
      <c r="P551" t="n">
        <v>2.2</v>
      </c>
      <c r="Q551" t="inlineStr">
        <is>
          <t>701+</t>
        </is>
      </c>
      <c r="R551" t="n">
        <v>43.8</v>
      </c>
      <c r="S551" t="inlineStr">
        <is>
          <t>402</t>
        </is>
      </c>
      <c r="T551" t="n">
        <v>29.5</v>
      </c>
      <c r="U551" t="inlineStr">
        <is>
          <t>435</t>
        </is>
      </c>
      <c r="V551" t="n">
        <v>43.7</v>
      </c>
      <c r="W551" t="inlineStr">
        <is>
          <t>701+</t>
        </is>
      </c>
      <c r="X551" t="n">
        <v>29.9</v>
      </c>
      <c r="Y551" t="inlineStr">
        <is>
          <t>418</t>
        </is>
      </c>
      <c r="Z551" t="n">
        <v>5.8</v>
      </c>
      <c r="AA551" t="inlineStr">
        <is>
          <t>701+</t>
        </is>
      </c>
      <c r="AB551" t="n">
        <v>21.9</v>
      </c>
      <c r="AC551">
        <f>577</f>
        <v/>
      </c>
      <c r="AD551" t="inlineStr">
        <is>
          <t>601-650</t>
        </is>
      </c>
      <c r="AE551" t="inlineStr">
        <is>
          <t>LB</t>
        </is>
      </c>
      <c r="AF551" t="inlineStr">
        <is>
          <t>Lebanon</t>
        </is>
      </c>
      <c r="AG551" t="inlineStr">
        <is>
          <t>XL</t>
        </is>
      </c>
      <c r="AH551" t="inlineStr">
        <is>
          <t>FC</t>
        </is>
      </c>
      <c r="AI551" t="inlineStr">
        <is>
          <t>HI</t>
        </is>
      </c>
      <c r="AJ551" t="n">
        <v>4</v>
      </c>
      <c r="AK551" t="inlineStr">
        <is>
          <t>A</t>
        </is>
      </c>
      <c r="AL551" t="n">
        <v>23.7</v>
      </c>
      <c r="AM551" t="inlineStr">
        <is>
          <t>364</t>
        </is>
      </c>
      <c r="AN551" t="n">
        <v>49.8</v>
      </c>
      <c r="AO551" t="inlineStr">
        <is>
          <t>171</t>
        </is>
      </c>
      <c r="AP551" t="n">
        <v>11.6</v>
      </c>
      <c r="AQ551" t="inlineStr">
        <is>
          <t>701+</t>
        </is>
      </c>
      <c r="AR551" t="n">
        <v>2.1</v>
      </c>
      <c r="AS551" t="inlineStr">
        <is>
          <t>701+</t>
        </is>
      </c>
      <c r="AT551" t="n">
        <v>43.3</v>
      </c>
      <c r="AU551" t="inlineStr">
        <is>
          <t>387</t>
        </is>
      </c>
      <c r="AV551" t="n">
        <v>31.9</v>
      </c>
      <c r="AW551" t="inlineStr">
        <is>
          <t>401</t>
        </is>
      </c>
      <c r="AX551" t="n">
        <v>2.3</v>
      </c>
      <c r="AY551" t="inlineStr">
        <is>
          <t>701+</t>
        </is>
      </c>
      <c r="AZ551" t="n">
        <v>9.9</v>
      </c>
      <c r="BA551" t="inlineStr">
        <is>
          <t>701+</t>
        </is>
      </c>
      <c r="BB551" t="n">
        <v>2.1</v>
      </c>
      <c r="BC551" t="inlineStr">
        <is>
          <t>701+</t>
        </is>
      </c>
      <c r="BD551" t="inlineStr">
        <is>
          <t>20.5</t>
        </is>
      </c>
      <c r="BE551" t="inlineStr"/>
      <c r="BF551" t="inlineStr">
        <is>
          <t>Not Reported</t>
        </is>
      </c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>
        <is>
          <t>QS</t>
        </is>
      </c>
      <c r="CC551" t="n">
        <v>567</v>
      </c>
      <c r="CD551" t="n">
        <v>577</v>
      </c>
      <c r="CE551" t="n">
        <v>304</v>
      </c>
      <c r="CF551" t="n">
        <v>274</v>
      </c>
      <c r="CG551" t="n">
        <v>701</v>
      </c>
      <c r="CH551" t="n">
        <v>701</v>
      </c>
      <c r="CI551" t="n">
        <v>402</v>
      </c>
      <c r="CJ551" t="n">
        <v>435</v>
      </c>
      <c r="CK551" t="n">
        <v>701</v>
      </c>
      <c r="CL551" t="n">
        <v>418</v>
      </c>
      <c r="CM551" t="n">
        <v>701</v>
      </c>
      <c r="CN551" t="n">
        <v>577</v>
      </c>
      <c r="CO551" t="n">
        <v>625.5</v>
      </c>
      <c r="CP551" t="n">
        <v>364</v>
      </c>
      <c r="CQ551" t="n">
        <v>171</v>
      </c>
      <c r="CR551" t="n">
        <v>701</v>
      </c>
      <c r="CS551" t="n">
        <v>701</v>
      </c>
      <c r="CT551" t="n">
        <v>387</v>
      </c>
      <c r="CU551" t="n">
        <v>401</v>
      </c>
      <c r="CV551" t="n">
        <v>701</v>
      </c>
      <c r="CW551" t="n">
        <v>701</v>
      </c>
      <c r="CX551" t="n">
        <v>701</v>
      </c>
      <c r="CY551" t="inlineStr"/>
      <c r="CZ551" t="inlineStr"/>
      <c r="DA551" t="inlineStr"/>
      <c r="DB551" t="n">
        <v>59.57142857142857</v>
      </c>
      <c r="DC551" t="n">
        <v>2.2</v>
      </c>
      <c r="DD551" t="inlineStr"/>
      <c r="DE551" t="inlineStr">
        <is>
          <t>QS (score, not ratio)</t>
        </is>
      </c>
      <c r="DF551" t="inlineStr"/>
      <c r="DG551" t="inlineStr">
        <is>
          <t>QS (score, not %)</t>
        </is>
      </c>
      <c r="DH551" t="n">
        <v>26.35</v>
      </c>
      <c r="DI551" t="inlineStr"/>
    </row>
    <row r="552">
      <c r="A552" t="inlineStr">
        <is>
          <t>leeds beckett university</t>
        </is>
      </c>
      <c r="B552" t="inlineStr">
        <is>
          <t>1001-1200</t>
        </is>
      </c>
      <c r="C552" t="inlineStr">
        <is>
          <t>1001-1200</t>
        </is>
      </c>
      <c r="D552" t="inlineStr">
        <is>
          <t>United Kingdom</t>
        </is>
      </c>
      <c r="E552" t="inlineStr">
        <is>
          <t>Europe</t>
        </is>
      </c>
      <c r="F552" t="inlineStr">
        <is>
          <t>L</t>
        </is>
      </c>
      <c r="G552" t="inlineStr">
        <is>
          <t>CO</t>
        </is>
      </c>
      <c r="H552" t="inlineStr">
        <is>
          <t>HI</t>
        </is>
      </c>
      <c r="I552" t="inlineStr">
        <is>
          <t>A</t>
        </is>
      </c>
      <c r="J552" t="n">
        <v>4.5</v>
      </c>
      <c r="K552" t="inlineStr">
        <is>
          <t>601+</t>
        </is>
      </c>
      <c r="L552" t="n">
        <v>5.9</v>
      </c>
      <c r="M552" t="inlineStr">
        <is>
          <t>601+</t>
        </is>
      </c>
      <c r="N552" t="n">
        <v>3.8</v>
      </c>
      <c r="O552" t="inlineStr">
        <is>
          <t>701+</t>
        </is>
      </c>
      <c r="P552" t="n">
        <v>7.5</v>
      </c>
      <c r="Q552" t="inlineStr">
        <is>
          <t>701+</t>
        </is>
      </c>
      <c r="R552" t="n">
        <v>39.1</v>
      </c>
      <c r="S552" t="inlineStr">
        <is>
          <t>424</t>
        </is>
      </c>
      <c r="T552" t="n">
        <v>27.4</v>
      </c>
      <c r="U552" t="inlineStr">
        <is>
          <t>452</t>
        </is>
      </c>
      <c r="V552" t="n">
        <v>24.8</v>
      </c>
      <c r="W552" t="inlineStr">
        <is>
          <t>701+</t>
        </is>
      </c>
      <c r="X552" t="n">
        <v>8.5</v>
      </c>
      <c r="Y552" t="inlineStr">
        <is>
          <t>701+</t>
        </is>
      </c>
      <c r="Z552" t="n">
        <v>1.5</v>
      </c>
      <c r="AA552" t="inlineStr">
        <is>
          <t>701+</t>
        </is>
      </c>
      <c r="AB552" t="inlineStr"/>
      <c r="AC552" t="inlineStr">
        <is>
          <t>1001-1200</t>
        </is>
      </c>
      <c r="AD552" t="inlineStr">
        <is>
          <t>1001-1200</t>
        </is>
      </c>
      <c r="AE552" t="inlineStr">
        <is>
          <t>UK</t>
        </is>
      </c>
      <c r="AF552" t="inlineStr">
        <is>
          <t>United Kingdom</t>
        </is>
      </c>
      <c r="AG552" t="inlineStr">
        <is>
          <t>L</t>
        </is>
      </c>
      <c r="AH552" t="inlineStr">
        <is>
          <t>CO</t>
        </is>
      </c>
      <c r="AI552" t="inlineStr">
        <is>
          <t>HI</t>
        </is>
      </c>
      <c r="AJ552" t="n">
        <v>3</v>
      </c>
      <c r="AK552" t="inlineStr">
        <is>
          <t>A</t>
        </is>
      </c>
      <c r="AL552" t="n">
        <v>4.4</v>
      </c>
      <c r="AM552" t="inlineStr">
        <is>
          <t>601+</t>
        </is>
      </c>
      <c r="AN552" t="n">
        <v>8</v>
      </c>
      <c r="AO552" t="inlineStr">
        <is>
          <t>601+</t>
        </is>
      </c>
      <c r="AP552" t="n">
        <v>4.4</v>
      </c>
      <c r="AQ552" t="inlineStr">
        <is>
          <t>701+</t>
        </is>
      </c>
      <c r="AR552" t="n">
        <v>8.1</v>
      </c>
      <c r="AS552" t="inlineStr">
        <is>
          <t>701+</t>
        </is>
      </c>
      <c r="AT552" t="n">
        <v>35.2</v>
      </c>
      <c r="AU552" t="inlineStr">
        <is>
          <t>453</t>
        </is>
      </c>
      <c r="AV552" t="n">
        <v>18</v>
      </c>
      <c r="AW552" t="inlineStr">
        <is>
          <t>574</t>
        </is>
      </c>
      <c r="AX552" t="n">
        <v>2.2</v>
      </c>
      <c r="AY552" t="inlineStr">
        <is>
          <t>701+</t>
        </is>
      </c>
      <c r="AZ552" t="n">
        <v>11.5</v>
      </c>
      <c r="BA552" t="inlineStr">
        <is>
          <t>701+</t>
        </is>
      </c>
      <c r="BB552" t="n">
        <v>1.6</v>
      </c>
      <c r="BC552" t="inlineStr">
        <is>
          <t>701+</t>
        </is>
      </c>
      <c r="BD552" t="inlineStr">
        <is>
          <t>-</t>
        </is>
      </c>
      <c r="BE552" t="inlineStr"/>
      <c r="BF552" t="inlineStr">
        <is>
          <t>Not Reported</t>
        </is>
      </c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>
        <is>
          <t>QS</t>
        </is>
      </c>
      <c r="CC552" t="n">
        <v>1100.5</v>
      </c>
      <c r="CD552" t="n">
        <v>1100.5</v>
      </c>
      <c r="CE552" t="n">
        <v>601</v>
      </c>
      <c r="CF552" t="n">
        <v>601</v>
      </c>
      <c r="CG552" t="n">
        <v>701</v>
      </c>
      <c r="CH552" t="n">
        <v>701</v>
      </c>
      <c r="CI552" t="n">
        <v>424</v>
      </c>
      <c r="CJ552" t="n">
        <v>452</v>
      </c>
      <c r="CK552" t="n">
        <v>701</v>
      </c>
      <c r="CL552" t="n">
        <v>701</v>
      </c>
      <c r="CM552" t="n">
        <v>701</v>
      </c>
      <c r="CN552" t="n">
        <v>1100.5</v>
      </c>
      <c r="CO552" t="n">
        <v>1100.5</v>
      </c>
      <c r="CP552" t="n">
        <v>601</v>
      </c>
      <c r="CQ552" t="n">
        <v>601</v>
      </c>
      <c r="CR552" t="n">
        <v>701</v>
      </c>
      <c r="CS552" t="n">
        <v>701</v>
      </c>
      <c r="CT552" t="n">
        <v>453</v>
      </c>
      <c r="CU552" t="n">
        <v>574</v>
      </c>
      <c r="CV552" t="n">
        <v>701</v>
      </c>
      <c r="CW552" t="n">
        <v>701</v>
      </c>
      <c r="CX552" t="n">
        <v>701</v>
      </c>
      <c r="CY552" t="inlineStr"/>
      <c r="CZ552" t="inlineStr"/>
      <c r="DA552" t="inlineStr"/>
      <c r="DB552" t="n">
        <v>21.46428571428571</v>
      </c>
      <c r="DC552" t="n">
        <v>7.5</v>
      </c>
      <c r="DD552" t="inlineStr"/>
      <c r="DE552" t="inlineStr">
        <is>
          <t>QS (score, not ratio)</t>
        </is>
      </c>
      <c r="DF552" t="inlineStr"/>
      <c r="DG552" t="inlineStr">
        <is>
          <t>QS (score, not %)</t>
        </is>
      </c>
      <c r="DH552" t="n">
        <v>4.45</v>
      </c>
      <c r="DI552" t="inlineStr"/>
    </row>
    <row r="553">
      <c r="A553" t="inlineStr">
        <is>
          <t>lehigh university</t>
        </is>
      </c>
      <c r="B553" t="inlineStr">
        <is>
          <t>641-650</t>
        </is>
      </c>
      <c r="C553" t="inlineStr">
        <is>
          <t>548</t>
        </is>
      </c>
      <c r="D553" t="inlineStr">
        <is>
          <t>United States</t>
        </is>
      </c>
      <c r="E553" t="inlineStr">
        <is>
          <t>Americas</t>
        </is>
      </c>
      <c r="F553" t="inlineStr">
        <is>
          <t>M</t>
        </is>
      </c>
      <c r="G553" t="inlineStr">
        <is>
          <t>CO</t>
        </is>
      </c>
      <c r="H553" t="inlineStr">
        <is>
          <t>VH</t>
        </is>
      </c>
      <c r="I553" t="inlineStr">
        <is>
          <t>B</t>
        </is>
      </c>
      <c r="J553" t="n">
        <v>5.2</v>
      </c>
      <c r="K553" t="inlineStr">
        <is>
          <t>601+</t>
        </is>
      </c>
      <c r="L553" t="n">
        <v>4.8</v>
      </c>
      <c r="M553" t="inlineStr">
        <is>
          <t>601+</t>
        </is>
      </c>
      <c r="N553" t="n">
        <v>24.3</v>
      </c>
      <c r="O553" t="inlineStr">
        <is>
          <t>603</t>
        </is>
      </c>
      <c r="P553" t="n">
        <v>32.5</v>
      </c>
      <c r="Q553" t="inlineStr">
        <is>
          <t>404</t>
        </is>
      </c>
      <c r="R553" t="n">
        <v>47.1</v>
      </c>
      <c r="S553" t="inlineStr">
        <is>
          <t>380</t>
        </is>
      </c>
      <c r="T553" t="n">
        <v>27.8</v>
      </c>
      <c r="U553" t="inlineStr">
        <is>
          <t>447</t>
        </is>
      </c>
      <c r="V553" t="n">
        <v>44.5</v>
      </c>
      <c r="W553" t="inlineStr">
        <is>
          <t>701+</t>
        </is>
      </c>
      <c r="X553" t="n">
        <v>29</v>
      </c>
      <c r="Y553" t="inlineStr">
        <is>
          <t>429</t>
        </is>
      </c>
      <c r="Z553" t="n">
        <v>33.3</v>
      </c>
      <c r="AA553" t="inlineStr">
        <is>
          <t>418=</t>
        </is>
      </c>
      <c r="AB553" t="inlineStr"/>
      <c r="AC553">
        <f>548</f>
        <v/>
      </c>
      <c r="AD553" t="inlineStr">
        <is>
          <t>591-600</t>
        </is>
      </c>
      <c r="AE553" t="inlineStr">
        <is>
          <t>US</t>
        </is>
      </c>
      <c r="AF553" t="inlineStr">
        <is>
          <t>United States</t>
        </is>
      </c>
      <c r="AG553" t="inlineStr">
        <is>
          <t>M</t>
        </is>
      </c>
      <c r="AH553" t="inlineStr">
        <is>
          <t>CO</t>
        </is>
      </c>
      <c r="AI553" t="inlineStr">
        <is>
          <t>VH</t>
        </is>
      </c>
      <c r="AJ553" t="n">
        <v>5</v>
      </c>
      <c r="AK553" t="inlineStr">
        <is>
          <t>B</t>
        </is>
      </c>
      <c r="AL553" t="n">
        <v>5.8</v>
      </c>
      <c r="AM553" t="inlineStr">
        <is>
          <t>601+</t>
        </is>
      </c>
      <c r="AN553" t="n">
        <v>4.2</v>
      </c>
      <c r="AO553" t="inlineStr">
        <is>
          <t>601+</t>
        </is>
      </c>
      <c r="AP553" t="n">
        <v>26.2</v>
      </c>
      <c r="AQ553" t="inlineStr">
        <is>
          <t>567</t>
        </is>
      </c>
      <c r="AR553" t="n">
        <v>38.4</v>
      </c>
      <c r="AS553" t="inlineStr">
        <is>
          <t>362</t>
        </is>
      </c>
      <c r="AT553" t="n">
        <v>62.4</v>
      </c>
      <c r="AU553" t="inlineStr">
        <is>
          <t>311</t>
        </is>
      </c>
      <c r="AV553" t="n">
        <v>29.6</v>
      </c>
      <c r="AW553" t="inlineStr">
        <is>
          <t>426</t>
        </is>
      </c>
      <c r="AX553" t="n">
        <v>9.1</v>
      </c>
      <c r="AY553" t="inlineStr">
        <is>
          <t>693</t>
        </is>
      </c>
      <c r="AZ553" t="n">
        <v>28.3</v>
      </c>
      <c r="BA553" t="inlineStr">
        <is>
          <t>285</t>
        </is>
      </c>
      <c r="BB553" t="n">
        <v>47.5</v>
      </c>
      <c r="BC553" t="inlineStr">
        <is>
          <t>320=</t>
        </is>
      </c>
      <c r="BD553" t="inlineStr">
        <is>
          <t>21.4</t>
        </is>
      </c>
      <c r="BE553" t="inlineStr">
        <is>
          <t>401-500</t>
        </is>
      </c>
      <c r="BF553" t="inlineStr">
        <is>
          <t>United States of America</t>
        </is>
      </c>
      <c r="BG553" t="n">
        <v>23.9</v>
      </c>
      <c r="BH553" t="inlineStr">
        <is>
          <t>36.0</t>
        </is>
      </c>
      <c r="BI553" t="n">
        <v>15</v>
      </c>
      <c r="BJ553" t="n">
        <v>58.2</v>
      </c>
      <c r="BK553" t="inlineStr">
        <is>
          <t>38.9</t>
        </is>
      </c>
      <c r="BL553" t="inlineStr">
        <is>
          <t>-</t>
        </is>
      </c>
      <c r="BM553" t="inlineStr">
        <is>
          <t>6,300</t>
        </is>
      </c>
      <c r="BN553" t="n">
        <v>11.3</v>
      </c>
      <c r="BO553" t="inlineStr">
        <is>
          <t>15%</t>
        </is>
      </c>
      <c r="BP553" t="inlineStr">
        <is>
          <t>44 : 56</t>
        </is>
      </c>
      <c r="BQ553" t="n">
        <v>2016</v>
      </c>
      <c r="BR553" t="inlineStr">
        <is>
          <t>401-500</t>
        </is>
      </c>
      <c r="BS553" t="inlineStr">
        <is>
          <t>138-151</t>
        </is>
      </c>
      <c r="BT553" t="inlineStr"/>
      <c r="BU553" t="n">
        <v>0</v>
      </c>
      <c r="BV553" t="n">
        <v>0</v>
      </c>
      <c r="BW553" t="n">
        <v>12.5</v>
      </c>
      <c r="BX553" t="n">
        <v>8.199999999999999</v>
      </c>
      <c r="BY553" t="n">
        <v>20.2</v>
      </c>
      <c r="BZ553" t="n">
        <v>16.1</v>
      </c>
      <c r="CA553" t="n">
        <v>2011</v>
      </c>
      <c r="CB553" t="inlineStr">
        <is>
          <t>QS+Times+Shanghai</t>
        </is>
      </c>
      <c r="CC553" t="n">
        <v>645.5</v>
      </c>
      <c r="CD553" t="n">
        <v>548</v>
      </c>
      <c r="CE553" t="n">
        <v>601</v>
      </c>
      <c r="CF553" t="n">
        <v>601</v>
      </c>
      <c r="CG553" t="n">
        <v>603</v>
      </c>
      <c r="CH553" t="n">
        <v>404</v>
      </c>
      <c r="CI553" t="n">
        <v>380</v>
      </c>
      <c r="CJ553" t="n">
        <v>447</v>
      </c>
      <c r="CK553" t="n">
        <v>701</v>
      </c>
      <c r="CL553" t="n">
        <v>429</v>
      </c>
      <c r="CM553" t="n">
        <v>418</v>
      </c>
      <c r="CN553" t="n">
        <v>548</v>
      </c>
      <c r="CO553" t="n">
        <v>595.5</v>
      </c>
      <c r="CP553" t="n">
        <v>601</v>
      </c>
      <c r="CQ553" t="n">
        <v>601</v>
      </c>
      <c r="CR553" t="n">
        <v>567</v>
      </c>
      <c r="CS553" t="n">
        <v>362</v>
      </c>
      <c r="CT553" t="n">
        <v>311</v>
      </c>
      <c r="CU553" t="n">
        <v>426</v>
      </c>
      <c r="CV553" t="n">
        <v>693</v>
      </c>
      <c r="CW553" t="n">
        <v>285</v>
      </c>
      <c r="CX553" t="n">
        <v>320</v>
      </c>
      <c r="CY553" t="n">
        <v>450.5</v>
      </c>
      <c r="CZ553" t="n">
        <v>450.5</v>
      </c>
      <c r="DA553" t="n">
        <v>144.5</v>
      </c>
      <c r="DB553" t="n">
        <v>30.34044455875107</v>
      </c>
      <c r="DC553" t="n">
        <v>25.83984325720785</v>
      </c>
      <c r="DD553" t="n">
        <v>11.3</v>
      </c>
      <c r="DE553" t="inlineStr">
        <is>
          <t>Times (raw ratio)</t>
        </is>
      </c>
      <c r="DF553" t="n">
        <v>15</v>
      </c>
      <c r="DG553" t="inlineStr">
        <is>
          <t>Times (raw %)</t>
        </is>
      </c>
      <c r="DH553" t="n">
        <v>5.5</v>
      </c>
      <c r="DI553" t="n">
        <v>7.801381718746316</v>
      </c>
    </row>
    <row r="554">
      <c r="A554" t="inlineStr">
        <is>
          <t>leibniz university hannover</t>
        </is>
      </c>
      <c r="B554" t="inlineStr">
        <is>
          <t>426</t>
        </is>
      </c>
      <c r="C554" t="inlineStr">
        <is>
          <t>481</t>
        </is>
      </c>
      <c r="D554" t="inlineStr">
        <is>
          <t>Germany</t>
        </is>
      </c>
      <c r="E554" t="inlineStr">
        <is>
          <t>Europe</t>
        </is>
      </c>
      <c r="F554" t="inlineStr">
        <is>
          <t>L</t>
        </is>
      </c>
      <c r="G554" t="inlineStr">
        <is>
          <t>CO</t>
        </is>
      </c>
      <c r="H554" t="inlineStr">
        <is>
          <t>VH</t>
        </is>
      </c>
      <c r="I554" t="inlineStr">
        <is>
          <t>A</t>
        </is>
      </c>
      <c r="J554" t="n">
        <v>21.2</v>
      </c>
      <c r="K554" t="inlineStr">
        <is>
          <t>415</t>
        </is>
      </c>
      <c r="L554" t="n">
        <v>32</v>
      </c>
      <c r="M554" t="inlineStr">
        <is>
          <t>293</t>
        </is>
      </c>
      <c r="N554" t="n">
        <v>17.9</v>
      </c>
      <c r="O554" t="inlineStr">
        <is>
          <t>701+</t>
        </is>
      </c>
      <c r="P554" t="n">
        <v>17.4</v>
      </c>
      <c r="Q554" t="inlineStr">
        <is>
          <t>591</t>
        </is>
      </c>
      <c r="R554" t="n">
        <v>46.3</v>
      </c>
      <c r="S554" t="inlineStr">
        <is>
          <t>388</t>
        </is>
      </c>
      <c r="T554" t="n">
        <v>26.9</v>
      </c>
      <c r="U554" t="inlineStr">
        <is>
          <t>455</t>
        </is>
      </c>
      <c r="V554" t="n">
        <v>78.5</v>
      </c>
      <c r="W554" t="inlineStr">
        <is>
          <t>347</t>
        </is>
      </c>
      <c r="X554" t="n">
        <v>14.5</v>
      </c>
      <c r="Y554" t="inlineStr">
        <is>
          <t>676</t>
        </is>
      </c>
      <c r="Z554" t="n">
        <v>82.09999999999999</v>
      </c>
      <c r="AA554" t="inlineStr">
        <is>
          <t>146</t>
        </is>
      </c>
      <c r="AB554" t="n">
        <v>27.9</v>
      </c>
      <c r="AC554">
        <f>481</f>
        <v/>
      </c>
      <c r="AD554" t="inlineStr">
        <is>
          <t>601-650</t>
        </is>
      </c>
      <c r="AE554" t="inlineStr">
        <is>
          <t>DE</t>
        </is>
      </c>
      <c r="AF554" t="inlineStr">
        <is>
          <t>Germany</t>
        </is>
      </c>
      <c r="AG554" t="inlineStr">
        <is>
          <t>L</t>
        </is>
      </c>
      <c r="AH554" t="inlineStr">
        <is>
          <t>CO</t>
        </is>
      </c>
      <c r="AI554" t="inlineStr">
        <is>
          <t>VH</t>
        </is>
      </c>
      <c r="AJ554" t="n">
        <v>5</v>
      </c>
      <c r="AK554" t="inlineStr">
        <is>
          <t>A</t>
        </is>
      </c>
      <c r="AL554" t="n">
        <v>21.3</v>
      </c>
      <c r="AM554" t="inlineStr">
        <is>
          <t>408</t>
        </is>
      </c>
      <c r="AN554" t="n">
        <v>33.2</v>
      </c>
      <c r="AO554" t="inlineStr">
        <is>
          <t>298</t>
        </is>
      </c>
      <c r="AP554" t="n">
        <v>16.8</v>
      </c>
      <c r="AQ554" t="inlineStr">
        <is>
          <t>701+</t>
        </is>
      </c>
      <c r="AR554" t="n">
        <v>14.8</v>
      </c>
      <c r="AS554" t="inlineStr">
        <is>
          <t>640</t>
        </is>
      </c>
      <c r="AT554" t="n">
        <v>40.5</v>
      </c>
      <c r="AU554" t="inlineStr">
        <is>
          <t>408</t>
        </is>
      </c>
      <c r="AV554" t="n">
        <v>30.6</v>
      </c>
      <c r="AW554" t="inlineStr">
        <is>
          <t>418</t>
        </is>
      </c>
      <c r="AX554" t="n">
        <v>44.3</v>
      </c>
      <c r="AY554" t="inlineStr">
        <is>
          <t>350</t>
        </is>
      </c>
      <c r="AZ554" t="n">
        <v>13.1</v>
      </c>
      <c r="BA554" t="inlineStr">
        <is>
          <t>654</t>
        </is>
      </c>
      <c r="BB554" t="n">
        <v>29.9</v>
      </c>
      <c r="BC554" t="inlineStr">
        <is>
          <t>449=</t>
        </is>
      </c>
      <c r="BD554" t="inlineStr">
        <is>
          <t>23.9</t>
        </is>
      </c>
      <c r="BE554" t="inlineStr"/>
      <c r="BF554" t="inlineStr">
        <is>
          <t>Not Reported</t>
        </is>
      </c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>
        <is>
          <t>QS</t>
        </is>
      </c>
      <c r="CC554" t="n">
        <v>426</v>
      </c>
      <c r="CD554" t="n">
        <v>481</v>
      </c>
      <c r="CE554" t="n">
        <v>415</v>
      </c>
      <c r="CF554" t="n">
        <v>293</v>
      </c>
      <c r="CG554" t="n">
        <v>701</v>
      </c>
      <c r="CH554" t="n">
        <v>591</v>
      </c>
      <c r="CI554" t="n">
        <v>388</v>
      </c>
      <c r="CJ554" t="n">
        <v>455</v>
      </c>
      <c r="CK554" t="n">
        <v>347</v>
      </c>
      <c r="CL554" t="n">
        <v>676</v>
      </c>
      <c r="CM554" t="n">
        <v>146</v>
      </c>
      <c r="CN554" t="n">
        <v>481</v>
      </c>
      <c r="CO554" t="n">
        <v>625.5</v>
      </c>
      <c r="CP554" t="n">
        <v>408</v>
      </c>
      <c r="CQ554" t="n">
        <v>298</v>
      </c>
      <c r="CR554" t="n">
        <v>701</v>
      </c>
      <c r="CS554" t="n">
        <v>640</v>
      </c>
      <c r="CT554" t="n">
        <v>408</v>
      </c>
      <c r="CU554" t="n">
        <v>418</v>
      </c>
      <c r="CV554" t="n">
        <v>350</v>
      </c>
      <c r="CW554" t="n">
        <v>654</v>
      </c>
      <c r="CX554" t="n">
        <v>449</v>
      </c>
      <c r="CY554" t="inlineStr"/>
      <c r="CZ554" t="inlineStr"/>
      <c r="DA554" t="inlineStr"/>
      <c r="DB554" t="n">
        <v>69.64285714285714</v>
      </c>
      <c r="DC554" t="n">
        <v>17.4</v>
      </c>
      <c r="DD554" t="inlineStr"/>
      <c r="DE554" t="inlineStr">
        <is>
          <t>QS (score, not ratio)</t>
        </is>
      </c>
      <c r="DF554" t="inlineStr"/>
      <c r="DG554" t="inlineStr">
        <is>
          <t>QS (score, not %)</t>
        </is>
      </c>
      <c r="DH554" t="n">
        <v>21.25</v>
      </c>
      <c r="DI554" t="inlineStr"/>
    </row>
    <row r="555">
      <c r="A555" t="inlineStr">
        <is>
          <t>leibniz university of hanover</t>
        </is>
      </c>
      <c r="B555" t="inlineStr"/>
      <c r="C555" t="inlineStr"/>
      <c r="D555" t="inlineStr">
        <is>
          <t>Not Reported</t>
        </is>
      </c>
      <c r="E555" t="inlineStr">
        <is>
          <t>Not Reported</t>
        </is>
      </c>
      <c r="F555" t="inlineStr">
        <is>
          <t>Not Reported</t>
        </is>
      </c>
      <c r="G555" t="inlineStr">
        <is>
          <t>Not Reported</t>
        </is>
      </c>
      <c r="H555" t="inlineStr"/>
      <c r="I555" t="inlineStr">
        <is>
          <t>Not Reported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Not Reported</t>
        </is>
      </c>
      <c r="AF555" t="inlineStr">
        <is>
          <t>Not Reported</t>
        </is>
      </c>
      <c r="AG555" t="inlineStr">
        <is>
          <t>Not Reported</t>
        </is>
      </c>
      <c r="AH555" t="inlineStr">
        <is>
          <t>Not Reported</t>
        </is>
      </c>
      <c r="AI555" t="inlineStr"/>
      <c r="AJ555" t="inlineStr"/>
      <c r="AK555" t="inlineStr">
        <is>
          <t>Not Reported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301-350</t>
        </is>
      </c>
      <c r="BF555" t="inlineStr">
        <is>
          <t>Germany</t>
        </is>
      </c>
      <c r="BG555" t="n">
        <v>36.5</v>
      </c>
      <c r="BH555" t="inlineStr">
        <is>
          <t>43.2</t>
        </is>
      </c>
      <c r="BI555" t="n">
        <v>36.9</v>
      </c>
      <c r="BJ555" t="n">
        <v>39</v>
      </c>
      <c r="BK555" t="inlineStr">
        <is>
          <t>69.6</t>
        </is>
      </c>
      <c r="BL555" t="inlineStr">
        <is>
          <t>-</t>
        </is>
      </c>
      <c r="BM555" t="inlineStr">
        <is>
          <t>22,401</t>
        </is>
      </c>
      <c r="BN555" t="n">
        <v>62.7</v>
      </c>
      <c r="BO555" t="inlineStr">
        <is>
          <t>12%</t>
        </is>
      </c>
      <c r="BP555" t="inlineStr">
        <is>
          <t>41 : 59</t>
        </is>
      </c>
      <c r="BQ555" t="n">
        <v>2016</v>
      </c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>
        <is>
          <t>Times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n">
        <v>325.5</v>
      </c>
      <c r="CZ555" t="inlineStr"/>
      <c r="DA555" t="inlineStr"/>
      <c r="DB555" t="n">
        <v>53.60972122944961</v>
      </c>
      <c r="DC555" t="n">
        <v>36.81946100342508</v>
      </c>
      <c r="DD555" t="n">
        <v>62.7</v>
      </c>
      <c r="DE555" t="inlineStr">
        <is>
          <t>Times (raw ratio)</t>
        </is>
      </c>
      <c r="DF555" t="n">
        <v>12</v>
      </c>
      <c r="DG555" t="inlineStr">
        <is>
          <t>Times (raw %)</t>
        </is>
      </c>
      <c r="DH555" t="inlineStr"/>
      <c r="DI555" t="n">
        <v>35.37981269510927</v>
      </c>
    </row>
    <row r="556">
      <c r="A556" t="inlineStr">
        <is>
          <t>leiden university</t>
        </is>
      </c>
      <c r="B556" t="inlineStr">
        <is>
          <t>141</t>
        </is>
      </c>
      <c r="C556" t="inlineStr">
        <is>
          <t>126</t>
        </is>
      </c>
      <c r="D556" t="inlineStr">
        <is>
          <t>Netherlands</t>
        </is>
      </c>
      <c r="E556" t="inlineStr">
        <is>
          <t>Europe</t>
        </is>
      </c>
      <c r="F556" t="inlineStr">
        <is>
          <t>XL</t>
        </is>
      </c>
      <c r="G556" t="inlineStr">
        <is>
          <t>FC</t>
        </is>
      </c>
      <c r="H556" t="inlineStr">
        <is>
          <t>VH</t>
        </is>
      </c>
      <c r="I556" t="inlineStr">
        <is>
          <t>A</t>
        </is>
      </c>
      <c r="J556" t="n">
        <v>68.40000000000001</v>
      </c>
      <c r="K556" t="inlineStr">
        <is>
          <t>95</t>
        </is>
      </c>
      <c r="L556" t="n">
        <v>32.9</v>
      </c>
      <c r="M556" t="inlineStr">
        <is>
          <t>288</t>
        </is>
      </c>
      <c r="N556" t="n">
        <v>21.3</v>
      </c>
      <c r="O556" t="inlineStr">
        <is>
          <t>649</t>
        </is>
      </c>
      <c r="P556" t="n">
        <v>54.5</v>
      </c>
      <c r="Q556" t="inlineStr">
        <is>
          <t>234</t>
        </is>
      </c>
      <c r="R556" t="n">
        <v>85</v>
      </c>
      <c r="S556" t="inlineStr">
        <is>
          <t>220</t>
        </is>
      </c>
      <c r="T556" t="n">
        <v>51.7</v>
      </c>
      <c r="U556" t="inlineStr">
        <is>
          <t>284</t>
        </is>
      </c>
      <c r="V556" t="n">
        <v>95.2</v>
      </c>
      <c r="W556" t="inlineStr">
        <is>
          <t>72</t>
        </is>
      </c>
      <c r="X556" t="n">
        <v>48.8</v>
      </c>
      <c r="Y556" t="inlineStr">
        <is>
          <t>263</t>
        </is>
      </c>
      <c r="Z556" t="n">
        <v>25.5</v>
      </c>
      <c r="AA556" t="inlineStr">
        <is>
          <t>488=</t>
        </is>
      </c>
      <c r="AB556" t="n">
        <v>53.6</v>
      </c>
      <c r="AC556">
        <f>126</f>
        <v/>
      </c>
      <c r="AD556" t="inlineStr">
        <is>
          <t>131=</t>
        </is>
      </c>
      <c r="AE556" t="inlineStr">
        <is>
          <t>NL</t>
        </is>
      </c>
      <c r="AF556" t="inlineStr">
        <is>
          <t>Netherlands</t>
        </is>
      </c>
      <c r="AG556" t="inlineStr">
        <is>
          <t>XL</t>
        </is>
      </c>
      <c r="AH556" t="inlineStr">
        <is>
          <t>FC</t>
        </is>
      </c>
      <c r="AI556" t="inlineStr">
        <is>
          <t>VH</t>
        </is>
      </c>
      <c r="AJ556" t="n">
        <v>5</v>
      </c>
      <c r="AK556" t="inlineStr">
        <is>
          <t>A</t>
        </is>
      </c>
      <c r="AL556" t="n">
        <v>69.09999999999999</v>
      </c>
      <c r="AM556" t="inlineStr">
        <is>
          <t>95</t>
        </is>
      </c>
      <c r="AN556" t="n">
        <v>26.8</v>
      </c>
      <c r="AO556" t="inlineStr">
        <is>
          <t>362</t>
        </is>
      </c>
      <c r="AP556" t="n">
        <v>20.2</v>
      </c>
      <c r="AQ556" t="inlineStr">
        <is>
          <t>659</t>
        </is>
      </c>
      <c r="AR556" t="n">
        <v>62.7</v>
      </c>
      <c r="AS556" t="inlineStr">
        <is>
          <t>190</t>
        </is>
      </c>
      <c r="AT556" t="n">
        <v>85.5</v>
      </c>
      <c r="AU556" t="inlineStr">
        <is>
          <t>204</t>
        </is>
      </c>
      <c r="AV556" t="n">
        <v>50.2</v>
      </c>
      <c r="AW556" t="inlineStr">
        <is>
          <t>292</t>
        </is>
      </c>
      <c r="AX556" t="n">
        <v>93.7</v>
      </c>
      <c r="AY556" t="inlineStr">
        <is>
          <t>61</t>
        </is>
      </c>
      <c r="AZ556" t="n">
        <v>26.9</v>
      </c>
      <c r="BA556" t="inlineStr">
        <is>
          <t>303</t>
        </is>
      </c>
      <c r="BB556" t="n">
        <v>46</v>
      </c>
      <c r="BC556" t="inlineStr">
        <is>
          <t>331=</t>
        </is>
      </c>
      <c r="BD556" t="inlineStr">
        <is>
          <t>54.8</t>
        </is>
      </c>
      <c r="BE556" t="inlineStr">
        <is>
          <t>67</t>
        </is>
      </c>
      <c r="BF556" t="inlineStr">
        <is>
          <t>Netherlands</t>
        </is>
      </c>
      <c r="BG556" t="n">
        <v>50.5</v>
      </c>
      <c r="BH556" t="inlineStr">
        <is>
          <t>64.3</t>
        </is>
      </c>
      <c r="BI556" t="n">
        <v>63.1</v>
      </c>
      <c r="BJ556" t="n">
        <v>85.2</v>
      </c>
      <c r="BK556" t="inlineStr">
        <is>
          <t>49.8</t>
        </is>
      </c>
      <c r="BL556" t="inlineStr">
        <is>
          <t>65.7</t>
        </is>
      </c>
      <c r="BM556" t="inlineStr">
        <is>
          <t>21,222</t>
        </is>
      </c>
      <c r="BN556" t="n">
        <v>17.1</v>
      </c>
      <c r="BO556" t="inlineStr">
        <is>
          <t>10%</t>
        </is>
      </c>
      <c r="BP556" t="inlineStr">
        <is>
          <t>59 : 41</t>
        </is>
      </c>
      <c r="BQ556" t="n">
        <v>2016</v>
      </c>
      <c r="BR556" t="inlineStr">
        <is>
          <t>82</t>
        </is>
      </c>
      <c r="BS556" t="inlineStr">
        <is>
          <t>3</t>
        </is>
      </c>
      <c r="BT556" t="n">
        <v>26.5</v>
      </c>
      <c r="BU556" t="n">
        <v>17.8</v>
      </c>
      <c r="BV556" t="n">
        <v>9.4</v>
      </c>
      <c r="BW556" t="n">
        <v>25.7</v>
      </c>
      <c r="BX556" t="n">
        <v>22</v>
      </c>
      <c r="BY556" t="n">
        <v>46.9</v>
      </c>
      <c r="BZ556" t="n">
        <v>32.9</v>
      </c>
      <c r="CA556" t="n">
        <v>2015</v>
      </c>
      <c r="CB556" t="inlineStr">
        <is>
          <t>QS+Times+Shanghai</t>
        </is>
      </c>
      <c r="CC556" t="n">
        <v>141</v>
      </c>
      <c r="CD556" t="n">
        <v>126</v>
      </c>
      <c r="CE556" t="n">
        <v>95</v>
      </c>
      <c r="CF556" t="n">
        <v>288</v>
      </c>
      <c r="CG556" t="n">
        <v>649</v>
      </c>
      <c r="CH556" t="n">
        <v>234</v>
      </c>
      <c r="CI556" t="n">
        <v>220</v>
      </c>
      <c r="CJ556" t="n">
        <v>284</v>
      </c>
      <c r="CK556" t="n">
        <v>72</v>
      </c>
      <c r="CL556" t="n">
        <v>263</v>
      </c>
      <c r="CM556" t="n">
        <v>488</v>
      </c>
      <c r="CN556" t="n">
        <v>126</v>
      </c>
      <c r="CO556" t="n">
        <v>131</v>
      </c>
      <c r="CP556" t="n">
        <v>95</v>
      </c>
      <c r="CQ556" t="n">
        <v>362</v>
      </c>
      <c r="CR556" t="n">
        <v>659</v>
      </c>
      <c r="CS556" t="n">
        <v>190</v>
      </c>
      <c r="CT556" t="n">
        <v>204</v>
      </c>
      <c r="CU556" t="n">
        <v>292</v>
      </c>
      <c r="CV556" t="n">
        <v>61</v>
      </c>
      <c r="CW556" t="n">
        <v>303</v>
      </c>
      <c r="CX556" t="n">
        <v>331</v>
      </c>
      <c r="CY556" t="n">
        <v>67</v>
      </c>
      <c r="CZ556" t="n">
        <v>82</v>
      </c>
      <c r="DA556" t="n">
        <v>3</v>
      </c>
      <c r="DB556" t="n">
        <v>87.59401088070069</v>
      </c>
      <c r="DC556" t="n">
        <v>54.11635392835829</v>
      </c>
      <c r="DD556" t="n">
        <v>17.1</v>
      </c>
      <c r="DE556" t="inlineStr">
        <is>
          <t>Times (raw ratio)</t>
        </is>
      </c>
      <c r="DF556" t="n">
        <v>10</v>
      </c>
      <c r="DG556" t="inlineStr">
        <is>
          <t>Times (raw %)</t>
        </is>
      </c>
      <c r="DH556" t="n">
        <v>68.75</v>
      </c>
      <c r="DI556" t="n">
        <v>31.65230534536233</v>
      </c>
    </row>
    <row r="557">
      <c r="A557" t="inlineStr">
        <is>
          <t>lille 1 university – science and technology</t>
        </is>
      </c>
      <c r="B557" t="inlineStr"/>
      <c r="C557" t="inlineStr"/>
      <c r="D557" t="inlineStr">
        <is>
          <t>Not Reported</t>
        </is>
      </c>
      <c r="E557" t="inlineStr">
        <is>
          <t>Not Reported</t>
        </is>
      </c>
      <c r="F557" t="inlineStr">
        <is>
          <t>Not Reported</t>
        </is>
      </c>
      <c r="G557" t="inlineStr">
        <is>
          <t>Not Reported</t>
        </is>
      </c>
      <c r="H557" t="inlineStr"/>
      <c r="I557" t="inlineStr">
        <is>
          <t>Not Reported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>
        <is>
          <t>Not Reported</t>
        </is>
      </c>
      <c r="AF557" t="inlineStr">
        <is>
          <t>Not Reported</t>
        </is>
      </c>
      <c r="AG557" t="inlineStr">
        <is>
          <t>Not Reported</t>
        </is>
      </c>
      <c r="AH557" t="inlineStr">
        <is>
          <t>Not Reported</t>
        </is>
      </c>
      <c r="AI557" t="inlineStr"/>
      <c r="AJ557" t="inlineStr"/>
      <c r="AK557" t="inlineStr">
        <is>
          <t>Not Reported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601-800</t>
        </is>
      </c>
      <c r="BF557" t="inlineStr">
        <is>
          <t>France</t>
        </is>
      </c>
      <c r="BG557" t="n">
        <v>20</v>
      </c>
      <c r="BH557" t="inlineStr">
        <is>
          <t>60.3</t>
        </is>
      </c>
      <c r="BI557" t="n">
        <v>8.6</v>
      </c>
      <c r="BJ557" t="n">
        <v>32.4</v>
      </c>
      <c r="BK557" t="inlineStr">
        <is>
          <t>31.8</t>
        </is>
      </c>
      <c r="BL557" t="inlineStr">
        <is>
          <t>-</t>
        </is>
      </c>
      <c r="BM557" t="inlineStr">
        <is>
          <t>19,599</t>
        </is>
      </c>
      <c r="BN557" t="n">
        <v>14.5</v>
      </c>
      <c r="BO557" t="inlineStr">
        <is>
          <t>18%</t>
        </is>
      </c>
      <c r="BP557" t="inlineStr">
        <is>
          <t>41 : 59</t>
        </is>
      </c>
      <c r="BQ557" t="n">
        <v>2016</v>
      </c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>
        <is>
          <t>Times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n">
        <v>700.5</v>
      </c>
      <c r="CZ557" t="inlineStr"/>
      <c r="DA557" t="inlineStr"/>
      <c r="DB557" t="n">
        <v>0</v>
      </c>
      <c r="DC557" t="n">
        <v>18.75513445424174</v>
      </c>
      <c r="DD557" t="n">
        <v>14.5</v>
      </c>
      <c r="DE557" t="inlineStr">
        <is>
          <t>Times (raw ratio)</t>
        </is>
      </c>
      <c r="DF557" t="n">
        <v>18</v>
      </c>
      <c r="DG557" t="inlineStr">
        <is>
          <t>Times (raw %)</t>
        </is>
      </c>
      <c r="DH557" t="inlineStr"/>
      <c r="DI557" t="n">
        <v>5.931321540062435</v>
      </c>
    </row>
    <row r="558">
      <c r="A558" t="inlineStr">
        <is>
          <t>lille 2 university – health and law</t>
        </is>
      </c>
      <c r="B558" t="inlineStr"/>
      <c r="C558" t="inlineStr"/>
      <c r="D558" t="inlineStr">
        <is>
          <t>Not Reported</t>
        </is>
      </c>
      <c r="E558" t="inlineStr">
        <is>
          <t>Not Reported</t>
        </is>
      </c>
      <c r="F558" t="inlineStr">
        <is>
          <t>Not Reported</t>
        </is>
      </c>
      <c r="G558" t="inlineStr">
        <is>
          <t>Not Reported</t>
        </is>
      </c>
      <c r="H558" t="inlineStr"/>
      <c r="I558" t="inlineStr">
        <is>
          <t>Not Reported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>
        <is>
          <t>Not Reported</t>
        </is>
      </c>
      <c r="AF558" t="inlineStr">
        <is>
          <t>Not Reported</t>
        </is>
      </c>
      <c r="AG558" t="inlineStr">
        <is>
          <t>Not Reported</t>
        </is>
      </c>
      <c r="AH558" t="inlineStr">
        <is>
          <t>Not Reported</t>
        </is>
      </c>
      <c r="AI558" t="inlineStr"/>
      <c r="AJ558" t="inlineStr"/>
      <c r="AK558" t="inlineStr">
        <is>
          <t>Not Reported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>
        <is>
          <t>351-400</t>
        </is>
      </c>
      <c r="BF558" t="inlineStr">
        <is>
          <t>France</t>
        </is>
      </c>
      <c r="BG558" t="n">
        <v>15.1</v>
      </c>
      <c r="BH558" t="inlineStr">
        <is>
          <t>39.4</t>
        </is>
      </c>
      <c r="BI558" t="n">
        <v>9.5</v>
      </c>
      <c r="BJ558" t="n">
        <v>81.7</v>
      </c>
      <c r="BK558" t="inlineStr">
        <is>
          <t>31.5</t>
        </is>
      </c>
      <c r="BL558" t="inlineStr">
        <is>
          <t>-</t>
        </is>
      </c>
      <c r="BM558" t="inlineStr">
        <is>
          <t>26,894</t>
        </is>
      </c>
      <c r="BN558" t="n">
        <v>38.5</v>
      </c>
      <c r="BO558" t="inlineStr">
        <is>
          <t>8%</t>
        </is>
      </c>
      <c r="BP558" t="inlineStr">
        <is>
          <t>58 : 42</t>
        </is>
      </c>
      <c r="BQ558" t="n">
        <v>2016</v>
      </c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>
        <is>
          <t>Times</t>
        </is>
      </c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n">
        <v>375.5</v>
      </c>
      <c r="CZ558" t="inlineStr"/>
      <c r="DA558" t="inlineStr"/>
      <c r="DB558" t="n">
        <v>46.46175839885633</v>
      </c>
      <c r="DC558" t="n">
        <v>44.17278939363939</v>
      </c>
      <c r="DD558" t="n">
        <v>38.5</v>
      </c>
      <c r="DE558" t="inlineStr">
        <is>
          <t>Times (raw ratio)</t>
        </is>
      </c>
      <c r="DF558" t="n">
        <v>8</v>
      </c>
      <c r="DG558" t="inlineStr">
        <is>
          <t>Times (raw %)</t>
        </is>
      </c>
      <c r="DH558" t="inlineStr"/>
      <c r="DI558" t="n">
        <v>6.867845993756504</v>
      </c>
    </row>
    <row r="559">
      <c r="A559" t="inlineStr">
        <is>
          <t>lincoln university</t>
        </is>
      </c>
      <c r="B559" t="inlineStr">
        <is>
          <t>371</t>
        </is>
      </c>
      <c r="C559" t="inlineStr">
        <is>
          <t>362</t>
        </is>
      </c>
      <c r="D559" t="inlineStr">
        <is>
          <t>New Zealand</t>
        </is>
      </c>
      <c r="E559" t="inlineStr">
        <is>
          <t>Oceania</t>
        </is>
      </c>
      <c r="F559" t="inlineStr">
        <is>
          <t>S</t>
        </is>
      </c>
      <c r="G559" t="inlineStr">
        <is>
          <t>CO</t>
        </is>
      </c>
      <c r="H559" t="inlineStr">
        <is>
          <t>VH</t>
        </is>
      </c>
      <c r="I559" t="inlineStr">
        <is>
          <t>A</t>
        </is>
      </c>
      <c r="J559" t="n">
        <v>8.199999999999999</v>
      </c>
      <c r="K559" t="inlineStr">
        <is>
          <t>601+</t>
        </is>
      </c>
      <c r="L559" t="n">
        <v>5</v>
      </c>
      <c r="M559" t="inlineStr">
        <is>
          <t>601+</t>
        </is>
      </c>
      <c r="N559" t="n">
        <v>31.8</v>
      </c>
      <c r="O559" t="inlineStr">
        <is>
          <t>496</t>
        </is>
      </c>
      <c r="P559" t="n">
        <v>52.1</v>
      </c>
      <c r="Q559" t="inlineStr">
        <is>
          <t>249</t>
        </is>
      </c>
      <c r="R559" t="n">
        <v>100</v>
      </c>
      <c r="S559" t="inlineStr">
        <is>
          <t>61</t>
        </is>
      </c>
      <c r="T559" t="n">
        <v>96.3</v>
      </c>
      <c r="U559" t="inlineStr">
        <is>
          <t>88</t>
        </is>
      </c>
      <c r="V559" t="n">
        <v>20.2</v>
      </c>
      <c r="W559" t="inlineStr">
        <is>
          <t>701+</t>
        </is>
      </c>
      <c r="X559" t="n">
        <v>40</v>
      </c>
      <c r="Y559" t="inlineStr">
        <is>
          <t>320</t>
        </is>
      </c>
      <c r="Z559" t="n">
        <v>48.9</v>
      </c>
      <c r="AA559" t="inlineStr">
        <is>
          <t>324=</t>
        </is>
      </c>
      <c r="AB559" t="n">
        <v>31.3</v>
      </c>
      <c r="AC559">
        <f>362</f>
        <v/>
      </c>
      <c r="AD559" t="inlineStr">
        <is>
          <t>368</t>
        </is>
      </c>
      <c r="AE559" t="inlineStr">
        <is>
          <t>NZ</t>
        </is>
      </c>
      <c r="AF559" t="inlineStr">
        <is>
          <t>New Zealand</t>
        </is>
      </c>
      <c r="AG559" t="inlineStr">
        <is>
          <t>S</t>
        </is>
      </c>
      <c r="AH559" t="inlineStr">
        <is>
          <t>CO</t>
        </is>
      </c>
      <c r="AI559" t="inlineStr">
        <is>
          <t>VH</t>
        </is>
      </c>
      <c r="AJ559" t="n">
        <v>3</v>
      </c>
      <c r="AK559" t="inlineStr">
        <is>
          <t>A</t>
        </is>
      </c>
      <c r="AL559" t="n">
        <v>7.9</v>
      </c>
      <c r="AM559" t="inlineStr">
        <is>
          <t>601+</t>
        </is>
      </c>
      <c r="AN559" t="n">
        <v>5.3</v>
      </c>
      <c r="AO559" t="inlineStr">
        <is>
          <t>601+</t>
        </is>
      </c>
      <c r="AP559" t="n">
        <v>39.9</v>
      </c>
      <c r="AQ559" t="inlineStr">
        <is>
          <t>393</t>
        </is>
      </c>
      <c r="AR559" t="n">
        <v>51.5</v>
      </c>
      <c r="AS559" t="inlineStr">
        <is>
          <t>253</t>
        </is>
      </c>
      <c r="AT559" t="n">
        <v>100</v>
      </c>
      <c r="AU559" t="inlineStr">
        <is>
          <t>62</t>
        </is>
      </c>
      <c r="AV559" t="n">
        <v>91</v>
      </c>
      <c r="AW559" t="inlineStr">
        <is>
          <t>113</t>
        </is>
      </c>
      <c r="AX559" t="n">
        <v>1.2</v>
      </c>
      <c r="AY559" t="inlineStr">
        <is>
          <t>701+</t>
        </is>
      </c>
      <c r="AZ559" t="n">
        <v>31.7</v>
      </c>
      <c r="BA559" t="inlineStr">
        <is>
          <t>241</t>
        </is>
      </c>
      <c r="BB559" t="n">
        <v>37.8</v>
      </c>
      <c r="BC559" t="inlineStr">
        <is>
          <t>379=</t>
        </is>
      </c>
      <c r="BD559" t="inlineStr">
        <is>
          <t>30.6</t>
        </is>
      </c>
      <c r="BE559" t="inlineStr"/>
      <c r="BF559" t="inlineStr">
        <is>
          <t>Not Reported</t>
        </is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>
        <is>
          <t>QS</t>
        </is>
      </c>
      <c r="CC559" t="n">
        <v>371</v>
      </c>
      <c r="CD559" t="n">
        <v>362</v>
      </c>
      <c r="CE559" t="n">
        <v>601</v>
      </c>
      <c r="CF559" t="n">
        <v>601</v>
      </c>
      <c r="CG559" t="n">
        <v>496</v>
      </c>
      <c r="CH559" t="n">
        <v>249</v>
      </c>
      <c r="CI559" t="n">
        <v>61</v>
      </c>
      <c r="CJ559" t="n">
        <v>88</v>
      </c>
      <c r="CK559" t="n">
        <v>701</v>
      </c>
      <c r="CL559" t="n">
        <v>320</v>
      </c>
      <c r="CM559" t="n">
        <v>324</v>
      </c>
      <c r="CN559" t="n">
        <v>362</v>
      </c>
      <c r="CO559" t="n">
        <v>368</v>
      </c>
      <c r="CP559" t="n">
        <v>601</v>
      </c>
      <c r="CQ559" t="n">
        <v>601</v>
      </c>
      <c r="CR559" t="n">
        <v>393</v>
      </c>
      <c r="CS559" t="n">
        <v>253</v>
      </c>
      <c r="CT559" t="n">
        <v>62</v>
      </c>
      <c r="CU559" t="n">
        <v>113</v>
      </c>
      <c r="CV559" t="n">
        <v>701</v>
      </c>
      <c r="CW559" t="n">
        <v>241</v>
      </c>
      <c r="CX559" t="n">
        <v>379</v>
      </c>
      <c r="CY559" t="inlineStr"/>
      <c r="CZ559" t="inlineStr"/>
      <c r="DA559" t="inlineStr"/>
      <c r="DB559" t="n">
        <v>73.57142857142857</v>
      </c>
      <c r="DC559" t="n">
        <v>52.1</v>
      </c>
      <c r="DD559" t="inlineStr"/>
      <c r="DE559" t="inlineStr">
        <is>
          <t>QS (score, not ratio)</t>
        </is>
      </c>
      <c r="DF559" t="inlineStr"/>
      <c r="DG559" t="inlineStr">
        <is>
          <t>QS (score, not %)</t>
        </is>
      </c>
      <c r="DH559" t="n">
        <v>8.050000000000001</v>
      </c>
      <c r="DI559" t="inlineStr"/>
    </row>
    <row r="560">
      <c r="A560" t="inlineStr">
        <is>
          <t>lingnan university, hong kong</t>
        </is>
      </c>
      <c r="B560" t="inlineStr">
        <is>
          <t>711-720</t>
        </is>
      </c>
      <c r="C560" t="inlineStr">
        <is>
          <t>641-650</t>
        </is>
      </c>
      <c r="D560" t="inlineStr">
        <is>
          <t>Hong Kong SAR</t>
        </is>
      </c>
      <c r="E560" t="inlineStr">
        <is>
          <t>Asia</t>
        </is>
      </c>
      <c r="F560" t="inlineStr">
        <is>
          <t>M</t>
        </is>
      </c>
      <c r="G560" t="inlineStr">
        <is>
          <t>FO</t>
        </is>
      </c>
      <c r="H560" t="inlineStr">
        <is>
          <t>VH</t>
        </is>
      </c>
      <c r="I560" t="inlineStr">
        <is>
          <t>A</t>
        </is>
      </c>
      <c r="J560" t="n">
        <v>9.9</v>
      </c>
      <c r="K560" t="inlineStr">
        <is>
          <t>601+</t>
        </is>
      </c>
      <c r="L560" t="n">
        <v>6.5</v>
      </c>
      <c r="M560" t="inlineStr">
        <is>
          <t>601+</t>
        </is>
      </c>
      <c r="N560" t="n">
        <v>13.9</v>
      </c>
      <c r="O560" t="inlineStr">
        <is>
          <t>701+</t>
        </is>
      </c>
      <c r="P560" t="n">
        <v>11</v>
      </c>
      <c r="Q560" t="inlineStr">
        <is>
          <t>701+</t>
        </is>
      </c>
      <c r="R560" t="n">
        <v>100</v>
      </c>
      <c r="S560" t="inlineStr">
        <is>
          <t>35</t>
        </is>
      </c>
      <c r="T560" t="n">
        <v>98.90000000000001</v>
      </c>
      <c r="U560" t="inlineStr">
        <is>
          <t>60</t>
        </is>
      </c>
      <c r="V560" t="n">
        <v>15.6</v>
      </c>
      <c r="W560" t="inlineStr">
        <is>
          <t>701+</t>
        </is>
      </c>
      <c r="X560" t="n">
        <v>3.7</v>
      </c>
      <c r="Y560" t="inlineStr">
        <is>
          <t>701+</t>
        </is>
      </c>
      <c r="Z560" t="n">
        <v>3.8</v>
      </c>
      <c r="AA560" t="inlineStr">
        <is>
          <t>701+</t>
        </is>
      </c>
      <c r="AB560" t="inlineStr"/>
      <c r="AC560" t="inlineStr">
        <is>
          <t>641-650</t>
        </is>
      </c>
      <c r="AD560" t="inlineStr">
        <is>
          <t>601-650</t>
        </is>
      </c>
      <c r="AE560" t="inlineStr">
        <is>
          <t>HK</t>
        </is>
      </c>
      <c r="AF560" t="inlineStr">
        <is>
          <t>Hong Kong SAR</t>
        </is>
      </c>
      <c r="AG560" t="inlineStr">
        <is>
          <t>S</t>
        </is>
      </c>
      <c r="AH560" t="inlineStr">
        <is>
          <t>SP</t>
        </is>
      </c>
      <c r="AI560" t="inlineStr"/>
      <c r="AJ560" t="n">
        <v>2</v>
      </c>
      <c r="AK560" t="inlineStr">
        <is>
          <t>A</t>
        </is>
      </c>
      <c r="AL560" t="n">
        <v>9.300000000000001</v>
      </c>
      <c r="AM560" t="inlineStr">
        <is>
          <t>601+</t>
        </is>
      </c>
      <c r="AN560" t="n">
        <v>5.5</v>
      </c>
      <c r="AO560" t="inlineStr">
        <is>
          <t>601+</t>
        </is>
      </c>
      <c r="AP560" t="n">
        <v>14.6</v>
      </c>
      <c r="AQ560" t="inlineStr">
        <is>
          <t>701+</t>
        </is>
      </c>
      <c r="AR560" t="n">
        <v>16.3</v>
      </c>
      <c r="AS560" t="inlineStr">
        <is>
          <t>611</t>
        </is>
      </c>
      <c r="AT560" t="n">
        <v>100</v>
      </c>
      <c r="AU560" t="inlineStr">
        <is>
          <t>32</t>
        </is>
      </c>
      <c r="AV560" t="n">
        <v>95</v>
      </c>
      <c r="AW560" t="inlineStr">
        <is>
          <t>88</t>
        </is>
      </c>
      <c r="AX560" t="n">
        <v>1.1</v>
      </c>
      <c r="AY560" t="inlineStr">
        <is>
          <t>701+</t>
        </is>
      </c>
      <c r="AZ560" t="n">
        <v>8</v>
      </c>
      <c r="BA560" t="inlineStr">
        <is>
          <t>701+</t>
        </is>
      </c>
      <c r="BB560" t="n">
        <v>1.1</v>
      </c>
      <c r="BC560" t="inlineStr">
        <is>
          <t>701+</t>
        </is>
      </c>
      <c r="BD560" t="inlineStr">
        <is>
          <t>-</t>
        </is>
      </c>
      <c r="BE560" t="inlineStr"/>
      <c r="BF560" t="inlineStr">
        <is>
          <t>Not Reported</t>
        </is>
      </c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>
        <is>
          <t>QS</t>
        </is>
      </c>
      <c r="CC560" t="n">
        <v>715.5</v>
      </c>
      <c r="CD560" t="n">
        <v>645.5</v>
      </c>
      <c r="CE560" t="n">
        <v>601</v>
      </c>
      <c r="CF560" t="n">
        <v>601</v>
      </c>
      <c r="CG560" t="n">
        <v>701</v>
      </c>
      <c r="CH560" t="n">
        <v>701</v>
      </c>
      <c r="CI560" t="n">
        <v>35</v>
      </c>
      <c r="CJ560" t="n">
        <v>60</v>
      </c>
      <c r="CK560" t="n">
        <v>701</v>
      </c>
      <c r="CL560" t="n">
        <v>701</v>
      </c>
      <c r="CM560" t="n">
        <v>701</v>
      </c>
      <c r="CN560" t="n">
        <v>645.5</v>
      </c>
      <c r="CO560" t="n">
        <v>625.5</v>
      </c>
      <c r="CP560" t="n">
        <v>601</v>
      </c>
      <c r="CQ560" t="n">
        <v>601</v>
      </c>
      <c r="CR560" t="n">
        <v>701</v>
      </c>
      <c r="CS560" t="n">
        <v>611</v>
      </c>
      <c r="CT560" t="n">
        <v>32</v>
      </c>
      <c r="CU560" t="n">
        <v>88</v>
      </c>
      <c r="CV560" t="n">
        <v>701</v>
      </c>
      <c r="CW560" t="n">
        <v>701</v>
      </c>
      <c r="CX560" t="n">
        <v>701</v>
      </c>
      <c r="CY560" t="inlineStr"/>
      <c r="CZ560" t="inlineStr"/>
      <c r="DA560" t="inlineStr"/>
      <c r="DB560" t="n">
        <v>48.96428571428572</v>
      </c>
      <c r="DC560" t="n">
        <v>11</v>
      </c>
      <c r="DD560" t="inlineStr"/>
      <c r="DE560" t="inlineStr">
        <is>
          <t>QS (score, not ratio)</t>
        </is>
      </c>
      <c r="DF560" t="inlineStr"/>
      <c r="DG560" t="inlineStr">
        <is>
          <t>QS (score, not %)</t>
        </is>
      </c>
      <c r="DH560" t="n">
        <v>9.600000000000001</v>
      </c>
      <c r="DI560" t="inlineStr"/>
    </row>
    <row r="561">
      <c r="A561" t="inlineStr">
        <is>
          <t>linkoping university</t>
        </is>
      </c>
      <c r="B561" t="inlineStr"/>
      <c r="C561" t="inlineStr"/>
      <c r="D561" t="inlineStr">
        <is>
          <t>Not Reported</t>
        </is>
      </c>
      <c r="E561" t="inlineStr">
        <is>
          <t>Not Reported</t>
        </is>
      </c>
      <c r="F561" t="inlineStr">
        <is>
          <t>Not Reported</t>
        </is>
      </c>
      <c r="G561" t="inlineStr">
        <is>
          <t>Not Reported</t>
        </is>
      </c>
      <c r="H561" t="inlineStr"/>
      <c r="I561" t="inlineStr">
        <is>
          <t>Not Reported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Not Reported</t>
        </is>
      </c>
      <c r="AF561" t="inlineStr">
        <is>
          <t>Not Reported</t>
        </is>
      </c>
      <c r="AG561" t="inlineStr">
        <is>
          <t>Not Reported</t>
        </is>
      </c>
      <c r="AH561" t="inlineStr">
        <is>
          <t>Not Reported</t>
        </is>
      </c>
      <c r="AI561" t="inlineStr"/>
      <c r="AJ561" t="inlineStr"/>
      <c r="AK561" t="inlineStr">
        <is>
          <t>Not Reported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>
        <is>
          <t>Not Reported</t>
        </is>
      </c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>
        <is>
          <t>301-400</t>
        </is>
      </c>
      <c r="BS561" t="inlineStr">
        <is>
          <t>8-10</t>
        </is>
      </c>
      <c r="BT561" t="inlineStr"/>
      <c r="BU561" t="n">
        <v>0</v>
      </c>
      <c r="BV561" t="n">
        <v>0</v>
      </c>
      <c r="BW561" t="n">
        <v>10.7</v>
      </c>
      <c r="BX561" t="n">
        <v>9.300000000000001</v>
      </c>
      <c r="BY561" t="n">
        <v>34</v>
      </c>
      <c r="BZ561" t="n">
        <v>17.5</v>
      </c>
      <c r="CA561" t="n">
        <v>2015</v>
      </c>
      <c r="CB561" t="inlineStr">
        <is>
          <t>Shanghai</t>
        </is>
      </c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n">
        <v>350.5</v>
      </c>
      <c r="DA561" t="n">
        <v>9</v>
      </c>
      <c r="DB561" t="n">
        <v>23.27113062568606</v>
      </c>
      <c r="DC561" t="n">
        <v>19.75129449838187</v>
      </c>
      <c r="DD561" t="inlineStr"/>
      <c r="DE561" t="inlineStr">
        <is>
          <t>Missing</t>
        </is>
      </c>
      <c r="DF561" t="inlineStr"/>
      <c r="DG561" t="inlineStr">
        <is>
          <t>Missing</t>
        </is>
      </c>
      <c r="DH561" t="inlineStr"/>
      <c r="DI561" t="n">
        <v>9.875647249190937</v>
      </c>
    </row>
    <row r="562">
      <c r="A562" t="inlineStr">
        <is>
          <t>linköping university</t>
        </is>
      </c>
      <c r="B562" t="inlineStr">
        <is>
          <t>304</t>
        </is>
      </c>
      <c r="C562" t="inlineStr">
        <is>
          <t>268</t>
        </is>
      </c>
      <c r="D562" t="inlineStr">
        <is>
          <t>Sweden</t>
        </is>
      </c>
      <c r="E562" t="inlineStr">
        <is>
          <t>Europe</t>
        </is>
      </c>
      <c r="F562" t="inlineStr">
        <is>
          <t>L</t>
        </is>
      </c>
      <c r="G562" t="inlineStr">
        <is>
          <t>CO</t>
        </is>
      </c>
      <c r="H562" t="inlineStr">
        <is>
          <t>VH</t>
        </is>
      </c>
      <c r="I562" t="inlineStr">
        <is>
          <t>A</t>
        </is>
      </c>
      <c r="J562" t="n">
        <v>18.5</v>
      </c>
      <c r="K562" t="inlineStr">
        <is>
          <t>489</t>
        </is>
      </c>
      <c r="L562" t="n">
        <v>26.6</v>
      </c>
      <c r="M562" t="inlineStr">
        <is>
          <t>360</t>
        </is>
      </c>
      <c r="N562" t="n">
        <v>37.9</v>
      </c>
      <c r="O562" t="inlineStr">
        <is>
          <t>420</t>
        </is>
      </c>
      <c r="P562" t="n">
        <v>45.4</v>
      </c>
      <c r="Q562" t="inlineStr">
        <is>
          <t>304</t>
        </is>
      </c>
      <c r="R562" t="n">
        <v>81.90000000000001</v>
      </c>
      <c r="S562" t="inlineStr">
        <is>
          <t>231</t>
        </is>
      </c>
      <c r="T562" t="n">
        <v>32.6</v>
      </c>
      <c r="U562" t="inlineStr">
        <is>
          <t>409</t>
        </is>
      </c>
      <c r="V562" t="n">
        <v>84.59999999999999</v>
      </c>
      <c r="W562" t="inlineStr">
        <is>
          <t>253</t>
        </is>
      </c>
      <c r="X562" t="n">
        <v>42.4</v>
      </c>
      <c r="Y562" t="inlineStr">
        <is>
          <t>305</t>
        </is>
      </c>
      <c r="Z562" t="n">
        <v>41</v>
      </c>
      <c r="AA562" t="inlineStr">
        <is>
          <t>360=</t>
        </is>
      </c>
      <c r="AB562" t="n">
        <v>35.8</v>
      </c>
      <c r="AC562" t="inlineStr"/>
      <c r="AD562" t="inlineStr"/>
      <c r="AE562" t="inlineStr">
        <is>
          <t>Not Reported</t>
        </is>
      </c>
      <c r="AF562" t="inlineStr">
        <is>
          <t>Not Reported</t>
        </is>
      </c>
      <c r="AG562" t="inlineStr">
        <is>
          <t>Not Reported</t>
        </is>
      </c>
      <c r="AH562" t="inlineStr">
        <is>
          <t>Not Reported</t>
        </is>
      </c>
      <c r="AI562" t="inlineStr"/>
      <c r="AJ562" t="inlineStr"/>
      <c r="AK562" t="inlineStr">
        <is>
          <t>Not Reported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251-300</t>
        </is>
      </c>
      <c r="BF562" t="inlineStr">
        <is>
          <t>Sweden</t>
        </is>
      </c>
      <c r="BG562" t="n">
        <v>24.2</v>
      </c>
      <c r="BH562" t="inlineStr">
        <is>
          <t>57.7</t>
        </is>
      </c>
      <c r="BI562" t="n">
        <v>18.9</v>
      </c>
      <c r="BJ562" t="n">
        <v>76.8</v>
      </c>
      <c r="BK562" t="inlineStr">
        <is>
          <t>42.1</t>
        </is>
      </c>
      <c r="BL562" t="inlineStr">
        <is>
          <t>-</t>
        </is>
      </c>
      <c r="BM562" t="inlineStr">
        <is>
          <t>17,866</t>
        </is>
      </c>
      <c r="BN562" t="n">
        <v>7.7</v>
      </c>
      <c r="BO562" t="inlineStr">
        <is>
          <t>10%</t>
        </is>
      </c>
      <c r="BP562" t="inlineStr">
        <is>
          <t>52 : 48</t>
        </is>
      </c>
      <c r="BQ562" t="n">
        <v>2016</v>
      </c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>
        <is>
          <t>QS+Times</t>
        </is>
      </c>
      <c r="CC562" t="n">
        <v>304</v>
      </c>
      <c r="CD562" t="n">
        <v>268</v>
      </c>
      <c r="CE562" t="n">
        <v>489</v>
      </c>
      <c r="CF562" t="n">
        <v>360</v>
      </c>
      <c r="CG562" t="n">
        <v>420</v>
      </c>
      <c r="CH562" t="n">
        <v>304</v>
      </c>
      <c r="CI562" t="n">
        <v>231</v>
      </c>
      <c r="CJ562" t="n">
        <v>409</v>
      </c>
      <c r="CK562" t="n">
        <v>253</v>
      </c>
      <c r="CL562" t="n">
        <v>305</v>
      </c>
      <c r="CM562" t="n">
        <v>360</v>
      </c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n">
        <v>275.5</v>
      </c>
      <c r="CZ562" t="inlineStr"/>
      <c r="DA562" t="inlineStr"/>
      <c r="DB562" t="n">
        <v>69.55741345859288</v>
      </c>
      <c r="DC562" t="n">
        <v>46.18918074823656</v>
      </c>
      <c r="DD562" t="n">
        <v>7.7</v>
      </c>
      <c r="DE562" t="inlineStr">
        <is>
          <t>Times (raw ratio)</t>
        </is>
      </c>
      <c r="DF562" t="n">
        <v>10</v>
      </c>
      <c r="DG562" t="inlineStr">
        <is>
          <t>Times (raw %)</t>
        </is>
      </c>
      <c r="DH562" t="n">
        <v>18.5</v>
      </c>
      <c r="DI562" t="n">
        <v>16.64932362122789</v>
      </c>
    </row>
    <row r="563">
      <c r="A563" t="inlineStr">
        <is>
          <t>liverpool john moores university</t>
        </is>
      </c>
      <c r="B563" t="inlineStr">
        <is>
          <t>801-850</t>
        </is>
      </c>
      <c r="C563" t="inlineStr">
        <is>
          <t>751-760</t>
        </is>
      </c>
      <c r="D563" t="inlineStr">
        <is>
          <t>United Kingdom</t>
        </is>
      </c>
      <c r="E563" t="inlineStr">
        <is>
          <t>Europe</t>
        </is>
      </c>
      <c r="F563" t="inlineStr">
        <is>
          <t>L</t>
        </is>
      </c>
      <c r="G563" t="inlineStr">
        <is>
          <t>CO</t>
        </is>
      </c>
      <c r="H563" t="inlineStr">
        <is>
          <t>VH</t>
        </is>
      </c>
      <c r="I563" t="inlineStr">
        <is>
          <t>A</t>
        </is>
      </c>
      <c r="J563" t="n">
        <v>10</v>
      </c>
      <c r="K563" t="inlineStr">
        <is>
          <t>601+</t>
        </is>
      </c>
      <c r="L563" t="n">
        <v>6.8</v>
      </c>
      <c r="M563" t="inlineStr">
        <is>
          <t>601+</t>
        </is>
      </c>
      <c r="N563" t="n">
        <v>8</v>
      </c>
      <c r="O563" t="inlineStr">
        <is>
          <t>701+</t>
        </is>
      </c>
      <c r="P563" t="n">
        <v>12.3</v>
      </c>
      <c r="Q563" t="inlineStr">
        <is>
          <t>683</t>
        </is>
      </c>
      <c r="R563" t="n">
        <v>46.7</v>
      </c>
      <c r="S563" t="inlineStr">
        <is>
          <t>384</t>
        </is>
      </c>
      <c r="T563" t="n">
        <v>22.4</v>
      </c>
      <c r="U563" t="inlineStr">
        <is>
          <t>513</t>
        </is>
      </c>
      <c r="V563" t="n">
        <v>87.7</v>
      </c>
      <c r="W563" t="inlineStr">
        <is>
          <t>201</t>
        </is>
      </c>
      <c r="X563" t="n">
        <v>5.4</v>
      </c>
      <c r="Y563" t="inlineStr">
        <is>
          <t>701+</t>
        </is>
      </c>
      <c r="Z563" t="n">
        <v>13.6</v>
      </c>
      <c r="AA563" t="inlineStr">
        <is>
          <t>604</t>
        </is>
      </c>
      <c r="AB563" t="inlineStr"/>
      <c r="AC563" t="inlineStr">
        <is>
          <t>751-760</t>
        </is>
      </c>
      <c r="AD563" t="inlineStr">
        <is>
          <t>801-1000</t>
        </is>
      </c>
      <c r="AE563" t="inlineStr">
        <is>
          <t>UK</t>
        </is>
      </c>
      <c r="AF563" t="inlineStr">
        <is>
          <t>United Kingdom</t>
        </is>
      </c>
      <c r="AG563" t="inlineStr">
        <is>
          <t>L</t>
        </is>
      </c>
      <c r="AH563" t="inlineStr">
        <is>
          <t>CO</t>
        </is>
      </c>
      <c r="AI563" t="inlineStr">
        <is>
          <t>VH</t>
        </is>
      </c>
      <c r="AJ563" t="n">
        <v>3</v>
      </c>
      <c r="AK563" t="inlineStr">
        <is>
          <t>A</t>
        </is>
      </c>
      <c r="AL563" t="n">
        <v>9.9</v>
      </c>
      <c r="AM563" t="inlineStr">
        <is>
          <t>601+</t>
        </is>
      </c>
      <c r="AN563" t="n">
        <v>6.8</v>
      </c>
      <c r="AO563" t="inlineStr">
        <is>
          <t>601+</t>
        </is>
      </c>
      <c r="AP563" t="n">
        <v>8.4</v>
      </c>
      <c r="AQ563" t="inlineStr">
        <is>
          <t>701+</t>
        </is>
      </c>
      <c r="AR563" t="n">
        <v>14.5</v>
      </c>
      <c r="AS563" t="inlineStr">
        <is>
          <t>645</t>
        </is>
      </c>
      <c r="AT563" t="n">
        <v>48.1</v>
      </c>
      <c r="AU563" t="inlineStr">
        <is>
          <t>365</t>
        </is>
      </c>
      <c r="AV563" t="n">
        <v>24.4</v>
      </c>
      <c r="AW563" t="inlineStr">
        <is>
          <t>480</t>
        </is>
      </c>
      <c r="AX563" t="n">
        <v>56.2</v>
      </c>
      <c r="AY563" t="inlineStr">
        <is>
          <t>278</t>
        </is>
      </c>
      <c r="AZ563" t="n">
        <v>10.4</v>
      </c>
      <c r="BA563" t="inlineStr">
        <is>
          <t>701+</t>
        </is>
      </c>
      <c r="BB563" t="n">
        <v>24.4</v>
      </c>
      <c r="BC563" t="inlineStr">
        <is>
          <t>497=</t>
        </is>
      </c>
      <c r="BD563" t="inlineStr">
        <is>
          <t>-</t>
        </is>
      </c>
      <c r="BE563" t="inlineStr">
        <is>
          <t>501-600</t>
        </is>
      </c>
      <c r="BF563" t="inlineStr">
        <is>
          <t>United Kingdom</t>
        </is>
      </c>
      <c r="BG563" t="n">
        <v>16.4</v>
      </c>
      <c r="BH563" t="inlineStr">
        <is>
          <t>62.1</t>
        </is>
      </c>
      <c r="BI563" t="n">
        <v>11.6</v>
      </c>
      <c r="BJ563" t="n">
        <v>45.9</v>
      </c>
      <c r="BK563" t="inlineStr">
        <is>
          <t>28.8</t>
        </is>
      </c>
      <c r="BL563" t="inlineStr">
        <is>
          <t>-</t>
        </is>
      </c>
      <c r="BM563" t="inlineStr">
        <is>
          <t>18,513</t>
        </is>
      </c>
      <c r="BN563" t="n">
        <v>19.8</v>
      </c>
      <c r="BO563" t="inlineStr">
        <is>
          <t>13%</t>
        </is>
      </c>
      <c r="BP563" t="inlineStr">
        <is>
          <t>52 : 48</t>
        </is>
      </c>
      <c r="BQ563" t="n">
        <v>2016</v>
      </c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>
        <is>
          <t>QS+Times</t>
        </is>
      </c>
      <c r="CC563" t="n">
        <v>825.5</v>
      </c>
      <c r="CD563" t="n">
        <v>755.5</v>
      </c>
      <c r="CE563" t="n">
        <v>601</v>
      </c>
      <c r="CF563" t="n">
        <v>601</v>
      </c>
      <c r="CG563" t="n">
        <v>701</v>
      </c>
      <c r="CH563" t="n">
        <v>683</v>
      </c>
      <c r="CI563" t="n">
        <v>384</v>
      </c>
      <c r="CJ563" t="n">
        <v>513</v>
      </c>
      <c r="CK563" t="n">
        <v>201</v>
      </c>
      <c r="CL563" t="n">
        <v>701</v>
      </c>
      <c r="CM563" t="n">
        <v>604</v>
      </c>
      <c r="CN563" t="n">
        <v>755.5</v>
      </c>
      <c r="CO563" t="n">
        <v>900.5</v>
      </c>
      <c r="CP563" t="n">
        <v>601</v>
      </c>
      <c r="CQ563" t="n">
        <v>601</v>
      </c>
      <c r="CR563" t="n">
        <v>701</v>
      </c>
      <c r="CS563" t="n">
        <v>645</v>
      </c>
      <c r="CT563" t="n">
        <v>365</v>
      </c>
      <c r="CU563" t="n">
        <v>480</v>
      </c>
      <c r="CV563" t="n">
        <v>278</v>
      </c>
      <c r="CW563" t="n">
        <v>701</v>
      </c>
      <c r="CX563" t="n">
        <v>497</v>
      </c>
      <c r="CY563" t="n">
        <v>550.5</v>
      </c>
      <c r="CZ563" t="inlineStr"/>
      <c r="DA563" t="inlineStr"/>
      <c r="DB563" t="n">
        <v>31.27551567446135</v>
      </c>
      <c r="DC563" t="n">
        <v>22.19866156626658</v>
      </c>
      <c r="DD563" t="n">
        <v>19.8</v>
      </c>
      <c r="DE563" t="inlineStr">
        <is>
          <t>Times (raw ratio)</t>
        </is>
      </c>
      <c r="DF563" t="n">
        <v>13</v>
      </c>
      <c r="DG563" t="inlineStr">
        <is>
          <t>Times (raw %)</t>
        </is>
      </c>
      <c r="DH563" t="n">
        <v>9.949999999999999</v>
      </c>
      <c r="DI563" t="n">
        <v>9.053069719042664</v>
      </c>
    </row>
    <row r="564">
      <c r="A564" t="inlineStr">
        <is>
          <t>lmu munich</t>
        </is>
      </c>
      <c r="B564" t="inlineStr"/>
      <c r="C564" t="inlineStr"/>
      <c r="D564" t="inlineStr">
        <is>
          <t>Not Reported</t>
        </is>
      </c>
      <c r="E564" t="inlineStr">
        <is>
          <t>Not Reported</t>
        </is>
      </c>
      <c r="F564" t="inlineStr">
        <is>
          <t>Not Reported</t>
        </is>
      </c>
      <c r="G564" t="inlineStr">
        <is>
          <t>Not Reported</t>
        </is>
      </c>
      <c r="H564" t="inlineStr"/>
      <c r="I564" t="inlineStr">
        <is>
          <t>Not Reported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>
        <is>
          <t>Not Reported</t>
        </is>
      </c>
      <c r="AF564" t="inlineStr">
        <is>
          <t>Not Reported</t>
        </is>
      </c>
      <c r="AG564" t="inlineStr">
        <is>
          <t>Not Reported</t>
        </is>
      </c>
      <c r="AH564" t="inlineStr">
        <is>
          <t>Not Reported</t>
        </is>
      </c>
      <c r="AI564" t="inlineStr"/>
      <c r="AJ564" t="inlineStr"/>
      <c r="AK564" t="inlineStr">
        <is>
          <t>Not Reported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>
        <is>
          <t>29</t>
        </is>
      </c>
      <c r="BF564" t="inlineStr">
        <is>
          <t>Germany</t>
        </is>
      </c>
      <c r="BG564" t="n">
        <v>70.5</v>
      </c>
      <c r="BH564" t="inlineStr">
        <is>
          <t>62.8</t>
        </is>
      </c>
      <c r="BI564" t="n">
        <v>77.40000000000001</v>
      </c>
      <c r="BJ564" t="n">
        <v>85.7</v>
      </c>
      <c r="BK564" t="inlineStr">
        <is>
          <t>100.0</t>
        </is>
      </c>
      <c r="BL564" t="inlineStr">
        <is>
          <t>77.3</t>
        </is>
      </c>
      <c r="BM564" t="inlineStr">
        <is>
          <t>35,691</t>
        </is>
      </c>
      <c r="BN564" t="n">
        <v>15.5</v>
      </c>
      <c r="BO564" t="inlineStr">
        <is>
          <t>13%</t>
        </is>
      </c>
      <c r="BP564" t="inlineStr">
        <is>
          <t>62 : 38</t>
        </is>
      </c>
      <c r="BQ564" t="n">
        <v>2016</v>
      </c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>
        <is>
          <t>Times</t>
        </is>
      </c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n">
        <v>29</v>
      </c>
      <c r="CZ564" t="inlineStr"/>
      <c r="DA564" t="inlineStr"/>
      <c r="DB564" t="n">
        <v>95.99714081486776</v>
      </c>
      <c r="DC564" t="n">
        <v>81.52486445040802</v>
      </c>
      <c r="DD564" t="n">
        <v>15.5</v>
      </c>
      <c r="DE564" t="inlineStr">
        <is>
          <t>Times (raw ratio)</t>
        </is>
      </c>
      <c r="DF564" t="n">
        <v>13</v>
      </c>
      <c r="DG564" t="inlineStr">
        <is>
          <t>Times (raw %)</t>
        </is>
      </c>
      <c r="DH564" t="inlineStr"/>
      <c r="DI564" t="n">
        <v>77.52341311134235</v>
      </c>
    </row>
    <row r="565">
      <c r="A565" t="inlineStr">
        <is>
          <t>lobachevsky university</t>
        </is>
      </c>
      <c r="B565" t="inlineStr">
        <is>
          <t>1001-1200</t>
        </is>
      </c>
      <c r="C565" t="inlineStr">
        <is>
          <t>1001-1200</t>
        </is>
      </c>
      <c r="D565" t="inlineStr">
        <is>
          <t>Russia</t>
        </is>
      </c>
      <c r="E565" t="inlineStr">
        <is>
          <t>Europe</t>
        </is>
      </c>
      <c r="F565" t="inlineStr">
        <is>
          <t>L</t>
        </is>
      </c>
      <c r="G565" t="inlineStr">
        <is>
          <t>FO</t>
        </is>
      </c>
      <c r="H565" t="inlineStr">
        <is>
          <t>VH</t>
        </is>
      </c>
      <c r="I565" t="inlineStr">
        <is>
          <t>A</t>
        </is>
      </c>
      <c r="J565" t="n">
        <v>7.9</v>
      </c>
      <c r="K565" t="inlineStr">
        <is>
          <t>601+</t>
        </is>
      </c>
      <c r="L565" t="n">
        <v>3.9</v>
      </c>
      <c r="M565" t="inlineStr">
        <is>
          <t>601+</t>
        </is>
      </c>
      <c r="N565" t="n">
        <v>41.1</v>
      </c>
      <c r="O565" t="inlineStr">
        <is>
          <t>382</t>
        </is>
      </c>
      <c r="P565" t="n">
        <v>2</v>
      </c>
      <c r="Q565" t="inlineStr">
        <is>
          <t>701+</t>
        </is>
      </c>
      <c r="R565" t="n">
        <v>2</v>
      </c>
      <c r="S565" t="inlineStr">
        <is>
          <t>701+</t>
        </is>
      </c>
      <c r="T565" t="n">
        <v>22.3</v>
      </c>
      <c r="U565" t="inlineStr">
        <is>
          <t>514</t>
        </is>
      </c>
      <c r="V565" t="n">
        <v>18.1</v>
      </c>
      <c r="W565" t="inlineStr">
        <is>
          <t>701+</t>
        </is>
      </c>
      <c r="X565" t="n">
        <v>3.2</v>
      </c>
      <c r="Y565" t="inlineStr">
        <is>
          <t>701+</t>
        </is>
      </c>
      <c r="Z565" t="n">
        <v>1.3</v>
      </c>
      <c r="AA565" t="inlineStr">
        <is>
          <t>701+</t>
        </is>
      </c>
      <c r="AB565" t="inlineStr"/>
      <c r="AC565" t="inlineStr">
        <is>
          <t>1001-1200</t>
        </is>
      </c>
      <c r="AD565" t="inlineStr">
        <is>
          <t>751-800</t>
        </is>
      </c>
      <c r="AE565" t="inlineStr">
        <is>
          <t>RU</t>
        </is>
      </c>
      <c r="AF565" t="inlineStr">
        <is>
          <t>Russia</t>
        </is>
      </c>
      <c r="AG565" t="inlineStr">
        <is>
          <t>L</t>
        </is>
      </c>
      <c r="AH565" t="inlineStr">
        <is>
          <t>FO</t>
        </is>
      </c>
      <c r="AI565" t="inlineStr">
        <is>
          <t>VH</t>
        </is>
      </c>
      <c r="AJ565" t="n">
        <v>5</v>
      </c>
      <c r="AK565" t="inlineStr">
        <is>
          <t>A</t>
        </is>
      </c>
      <c r="AL565" t="n">
        <v>8.800000000000001</v>
      </c>
      <c r="AM565" t="inlineStr">
        <is>
          <t>601+</t>
        </is>
      </c>
      <c r="AN565" t="n">
        <v>3.7</v>
      </c>
      <c r="AO565" t="inlineStr">
        <is>
          <t>601+</t>
        </is>
      </c>
      <c r="AP565" t="n">
        <v>45.9</v>
      </c>
      <c r="AQ565" t="inlineStr">
        <is>
          <t>342</t>
        </is>
      </c>
      <c r="AR565" t="n">
        <v>2.1</v>
      </c>
      <c r="AS565" t="inlineStr">
        <is>
          <t>701+</t>
        </is>
      </c>
      <c r="AT565" t="n">
        <v>2.2</v>
      </c>
      <c r="AU565" t="inlineStr">
        <is>
          <t>701+</t>
        </is>
      </c>
      <c r="AV565" t="n">
        <v>21.9</v>
      </c>
      <c r="AW565" t="inlineStr">
        <is>
          <t>516</t>
        </is>
      </c>
      <c r="AX565" t="n">
        <v>1.3</v>
      </c>
      <c r="AY565" t="inlineStr">
        <is>
          <t>701+</t>
        </is>
      </c>
      <c r="AZ565" t="n">
        <v>8.5</v>
      </c>
      <c r="BA565" t="inlineStr">
        <is>
          <t>701+</t>
        </is>
      </c>
      <c r="BB565" t="n">
        <v>5.9</v>
      </c>
      <c r="BC565" t="inlineStr">
        <is>
          <t>701+</t>
        </is>
      </c>
      <c r="BD565" t="inlineStr">
        <is>
          <t>-</t>
        </is>
      </c>
      <c r="BE565" t="inlineStr"/>
      <c r="BF565" t="inlineStr">
        <is>
          <t>Not Reported</t>
        </is>
      </c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>
        <is>
          <t>QS</t>
        </is>
      </c>
      <c r="CC565" t="n">
        <v>1100.5</v>
      </c>
      <c r="CD565" t="n">
        <v>1100.5</v>
      </c>
      <c r="CE565" t="n">
        <v>601</v>
      </c>
      <c r="CF565" t="n">
        <v>601</v>
      </c>
      <c r="CG565" t="n">
        <v>382</v>
      </c>
      <c r="CH565" t="n">
        <v>701</v>
      </c>
      <c r="CI565" t="n">
        <v>701</v>
      </c>
      <c r="CJ565" t="n">
        <v>514</v>
      </c>
      <c r="CK565" t="n">
        <v>701</v>
      </c>
      <c r="CL565" t="n">
        <v>701</v>
      </c>
      <c r="CM565" t="n">
        <v>701</v>
      </c>
      <c r="CN565" t="n">
        <v>1100.5</v>
      </c>
      <c r="CO565" t="n">
        <v>775.5</v>
      </c>
      <c r="CP565" t="n">
        <v>601</v>
      </c>
      <c r="CQ565" t="n">
        <v>601</v>
      </c>
      <c r="CR565" t="n">
        <v>342</v>
      </c>
      <c r="CS565" t="n">
        <v>701</v>
      </c>
      <c r="CT565" t="n">
        <v>701</v>
      </c>
      <c r="CU565" t="n">
        <v>516</v>
      </c>
      <c r="CV565" t="n">
        <v>701</v>
      </c>
      <c r="CW565" t="n">
        <v>701</v>
      </c>
      <c r="CX565" t="n">
        <v>701</v>
      </c>
      <c r="CY565" t="inlineStr"/>
      <c r="CZ565" t="inlineStr"/>
      <c r="DA565" t="inlineStr"/>
      <c r="DB565" t="n">
        <v>21.46428571428571</v>
      </c>
      <c r="DC565" t="n">
        <v>2</v>
      </c>
      <c r="DD565" t="inlineStr"/>
      <c r="DE565" t="inlineStr">
        <is>
          <t>QS (score, not ratio)</t>
        </is>
      </c>
      <c r="DF565" t="inlineStr"/>
      <c r="DG565" t="inlineStr">
        <is>
          <t>QS (score, not %)</t>
        </is>
      </c>
      <c r="DH565" t="n">
        <v>8.350000000000001</v>
      </c>
      <c r="DI565" t="inlineStr"/>
    </row>
    <row r="566">
      <c r="A566" t="inlineStr">
        <is>
          <t>lodz university of technology</t>
        </is>
      </c>
      <c r="B566" t="inlineStr">
        <is>
          <t>1001-1200</t>
        </is>
      </c>
      <c r="C566" t="inlineStr">
        <is>
          <t>1001-1200</t>
        </is>
      </c>
      <c r="D566" t="inlineStr">
        <is>
          <t>Poland</t>
        </is>
      </c>
      <c r="E566" t="inlineStr">
        <is>
          <t>Europe</t>
        </is>
      </c>
      <c r="F566" t="inlineStr">
        <is>
          <t>M</t>
        </is>
      </c>
      <c r="G566" t="inlineStr">
        <is>
          <t>CO</t>
        </is>
      </c>
      <c r="H566" t="inlineStr">
        <is>
          <t>VH</t>
        </is>
      </c>
      <c r="I566" t="inlineStr">
        <is>
          <t>A</t>
        </is>
      </c>
      <c r="J566" t="n">
        <v>5</v>
      </c>
      <c r="K566" t="inlineStr">
        <is>
          <t>601+</t>
        </is>
      </c>
      <c r="L566" t="n">
        <v>3.4</v>
      </c>
      <c r="M566" t="inlineStr">
        <is>
          <t>601+</t>
        </is>
      </c>
      <c r="N566" t="n">
        <v>46.2</v>
      </c>
      <c r="O566" t="inlineStr">
        <is>
          <t>335</t>
        </is>
      </c>
      <c r="P566" t="n">
        <v>8.9</v>
      </c>
      <c r="Q566" t="inlineStr">
        <is>
          <t>701+</t>
        </is>
      </c>
      <c r="R566" t="n">
        <v>3.3</v>
      </c>
      <c r="S566" t="inlineStr">
        <is>
          <t>701+</t>
        </is>
      </c>
      <c r="T566" t="n">
        <v>4</v>
      </c>
      <c r="U566" t="inlineStr">
        <is>
          <t>701+</t>
        </is>
      </c>
      <c r="V566" t="n">
        <v>50.7</v>
      </c>
      <c r="W566" t="inlineStr">
        <is>
          <t>701+</t>
        </is>
      </c>
      <c r="X566" t="n">
        <v>3.2</v>
      </c>
      <c r="Y566" t="inlineStr">
        <is>
          <t>701+</t>
        </is>
      </c>
      <c r="Z566" t="n">
        <v>4</v>
      </c>
      <c r="AA566" t="inlineStr">
        <is>
          <t>701+</t>
        </is>
      </c>
      <c r="AB566" t="inlineStr"/>
      <c r="AC566" t="inlineStr">
        <is>
          <t>1001-1200</t>
        </is>
      </c>
      <c r="AD566" t="inlineStr">
        <is>
          <t>801-1000</t>
        </is>
      </c>
      <c r="AE566" t="inlineStr">
        <is>
          <t>PL</t>
        </is>
      </c>
      <c r="AF566" t="inlineStr">
        <is>
          <t>Poland</t>
        </is>
      </c>
      <c r="AG566" t="inlineStr">
        <is>
          <t>M</t>
        </is>
      </c>
      <c r="AH566" t="inlineStr">
        <is>
          <t>CO</t>
        </is>
      </c>
      <c r="AI566" t="inlineStr">
        <is>
          <t>VH</t>
        </is>
      </c>
      <c r="AJ566" t="n">
        <v>4</v>
      </c>
      <c r="AK566" t="inlineStr">
        <is>
          <t>A</t>
        </is>
      </c>
      <c r="AL566" t="n">
        <v>5.4</v>
      </c>
      <c r="AM566" t="inlineStr">
        <is>
          <t>601+</t>
        </is>
      </c>
      <c r="AN566" t="n">
        <v>3.7</v>
      </c>
      <c r="AO566" t="inlineStr">
        <is>
          <t>601+</t>
        </is>
      </c>
      <c r="AP566" t="n">
        <v>42.4</v>
      </c>
      <c r="AQ566" t="inlineStr">
        <is>
          <t>372</t>
        </is>
      </c>
      <c r="AR566" t="n">
        <v>8.300000000000001</v>
      </c>
      <c r="AS566" t="inlineStr">
        <is>
          <t>701+</t>
        </is>
      </c>
      <c r="AT566" t="n">
        <v>4.2</v>
      </c>
      <c r="AU566" t="inlineStr">
        <is>
          <t>701+</t>
        </is>
      </c>
      <c r="AV566" t="n">
        <v>3.5</v>
      </c>
      <c r="AW566" t="inlineStr">
        <is>
          <t>701+</t>
        </is>
      </c>
      <c r="AX566" t="n">
        <v>7.8</v>
      </c>
      <c r="AY566" t="inlineStr">
        <is>
          <t>701+</t>
        </is>
      </c>
      <c r="AZ566" t="n">
        <v>8.4</v>
      </c>
      <c r="BA566" t="inlineStr">
        <is>
          <t>701+</t>
        </is>
      </c>
      <c r="BB566" t="n">
        <v>3.9</v>
      </c>
      <c r="BC566" t="inlineStr">
        <is>
          <t>701+</t>
        </is>
      </c>
      <c r="BD566" t="inlineStr">
        <is>
          <t>-</t>
        </is>
      </c>
      <c r="BE566" t="inlineStr"/>
      <c r="BF566" t="inlineStr">
        <is>
          <t>Not Reported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>
        <is>
          <t>QS</t>
        </is>
      </c>
      <c r="CC566" t="n">
        <v>1100.5</v>
      </c>
      <c r="CD566" t="n">
        <v>1100.5</v>
      </c>
      <c r="CE566" t="n">
        <v>601</v>
      </c>
      <c r="CF566" t="n">
        <v>601</v>
      </c>
      <c r="CG566" t="n">
        <v>335</v>
      </c>
      <c r="CH566" t="n">
        <v>701</v>
      </c>
      <c r="CI566" t="n">
        <v>701</v>
      </c>
      <c r="CJ566" t="n">
        <v>701</v>
      </c>
      <c r="CK566" t="n">
        <v>701</v>
      </c>
      <c r="CL566" t="n">
        <v>701</v>
      </c>
      <c r="CM566" t="n">
        <v>701</v>
      </c>
      <c r="CN566" t="n">
        <v>1100.5</v>
      </c>
      <c r="CO566" t="n">
        <v>900.5</v>
      </c>
      <c r="CP566" t="n">
        <v>601</v>
      </c>
      <c r="CQ566" t="n">
        <v>601</v>
      </c>
      <c r="CR566" t="n">
        <v>372</v>
      </c>
      <c r="CS566" t="n">
        <v>701</v>
      </c>
      <c r="CT566" t="n">
        <v>701</v>
      </c>
      <c r="CU566" t="n">
        <v>701</v>
      </c>
      <c r="CV566" t="n">
        <v>701</v>
      </c>
      <c r="CW566" t="n">
        <v>701</v>
      </c>
      <c r="CX566" t="n">
        <v>701</v>
      </c>
      <c r="CY566" t="inlineStr"/>
      <c r="CZ566" t="inlineStr"/>
      <c r="DA566" t="inlineStr"/>
      <c r="DB566" t="n">
        <v>21.46428571428571</v>
      </c>
      <c r="DC566" t="n">
        <v>8.9</v>
      </c>
      <c r="DD566" t="inlineStr"/>
      <c r="DE566" t="inlineStr">
        <is>
          <t>QS (score, not ratio)</t>
        </is>
      </c>
      <c r="DF566" t="inlineStr"/>
      <c r="DG566" t="inlineStr">
        <is>
          <t>QS (score, not %)</t>
        </is>
      </c>
      <c r="DH566" t="n">
        <v>5.2</v>
      </c>
      <c r="DI566" t="inlineStr"/>
    </row>
    <row r="567">
      <c r="A567" t="inlineStr">
        <is>
          <t>lomonosov moscow state university</t>
        </is>
      </c>
      <c r="B567" t="inlineStr">
        <is>
          <t>94</t>
        </is>
      </c>
      <c r="C567" t="inlineStr">
        <is>
          <t>87</t>
        </is>
      </c>
      <c r="D567" t="inlineStr">
        <is>
          <t>Russia</t>
        </is>
      </c>
      <c r="E567" t="inlineStr">
        <is>
          <t>Europe</t>
        </is>
      </c>
      <c r="F567" t="inlineStr">
        <is>
          <t>XL</t>
        </is>
      </c>
      <c r="G567" t="inlineStr">
        <is>
          <t>FC</t>
        </is>
      </c>
      <c r="H567" t="inlineStr">
        <is>
          <t>VH</t>
        </is>
      </c>
      <c r="I567" t="inlineStr">
        <is>
          <t>A</t>
        </is>
      </c>
      <c r="J567" t="n">
        <v>78</v>
      </c>
      <c r="K567" t="inlineStr">
        <is>
          <t>73</t>
        </is>
      </c>
      <c r="L567" t="n">
        <v>82.3</v>
      </c>
      <c r="M567" t="inlineStr">
        <is>
          <t>70</t>
        </is>
      </c>
      <c r="N567" t="n">
        <v>99.7</v>
      </c>
      <c r="O567" t="inlineStr">
        <is>
          <t>30</t>
        </is>
      </c>
      <c r="P567" t="n">
        <v>4.1</v>
      </c>
      <c r="Q567" t="inlineStr">
        <is>
          <t>701+</t>
        </is>
      </c>
      <c r="R567" t="n">
        <v>19.7</v>
      </c>
      <c r="S567" t="inlineStr">
        <is>
          <t>604</t>
        </is>
      </c>
      <c r="T567" t="n">
        <v>91.5</v>
      </c>
      <c r="U567" t="inlineStr">
        <is>
          <t>114</t>
        </is>
      </c>
      <c r="V567" t="n">
        <v>88.09999999999999</v>
      </c>
      <c r="W567" t="inlineStr">
        <is>
          <t>196</t>
        </is>
      </c>
      <c r="X567" t="n">
        <v>95.8</v>
      </c>
      <c r="Y567" t="inlineStr">
        <is>
          <t>47</t>
        </is>
      </c>
      <c r="Z567" t="n">
        <v>3.5</v>
      </c>
      <c r="AA567" t="inlineStr">
        <is>
          <t>701+</t>
        </is>
      </c>
      <c r="AB567" t="n">
        <v>61.4</v>
      </c>
      <c r="AC567">
        <f>87</f>
        <v/>
      </c>
      <c r="AD567" t="inlineStr">
        <is>
          <t>75</t>
        </is>
      </c>
      <c r="AE567" t="inlineStr">
        <is>
          <t>RU</t>
        </is>
      </c>
      <c r="AF567" t="inlineStr">
        <is>
          <t>Russia</t>
        </is>
      </c>
      <c r="AG567" t="inlineStr">
        <is>
          <t>XL</t>
        </is>
      </c>
      <c r="AH567" t="inlineStr">
        <is>
          <t>FC</t>
        </is>
      </c>
      <c r="AI567" t="inlineStr">
        <is>
          <t>VH</t>
        </is>
      </c>
      <c r="AJ567" t="n">
        <v>5</v>
      </c>
      <c r="AK567" t="inlineStr">
        <is>
          <t>A</t>
        </is>
      </c>
      <c r="AL567" t="n">
        <v>81.2</v>
      </c>
      <c r="AM567" t="inlineStr">
        <is>
          <t>69</t>
        </is>
      </c>
      <c r="AN567" t="n">
        <v>78.3</v>
      </c>
      <c r="AO567" t="inlineStr">
        <is>
          <t>74</t>
        </is>
      </c>
      <c r="AP567" t="n">
        <v>99.8</v>
      </c>
      <c r="AQ567" t="inlineStr">
        <is>
          <t>26</t>
        </is>
      </c>
      <c r="AR567" t="n">
        <v>4.6</v>
      </c>
      <c r="AS567" t="inlineStr">
        <is>
          <t>701+</t>
        </is>
      </c>
      <c r="AT567" t="n">
        <v>20.3</v>
      </c>
      <c r="AU567" t="inlineStr">
        <is>
          <t>587</t>
        </is>
      </c>
      <c r="AV567" t="n">
        <v>92.3</v>
      </c>
      <c r="AW567" t="inlineStr">
        <is>
          <t>105</t>
        </is>
      </c>
      <c r="AX567" t="n">
        <v>85.2</v>
      </c>
      <c r="AY567" t="inlineStr">
        <is>
          <t>115</t>
        </is>
      </c>
      <c r="AZ567" t="n">
        <v>82.2</v>
      </c>
      <c r="BA567" t="inlineStr">
        <is>
          <t>48</t>
        </is>
      </c>
      <c r="BB567" t="n">
        <v>13.4</v>
      </c>
      <c r="BC567" t="inlineStr">
        <is>
          <t>631=</t>
        </is>
      </c>
      <c r="BD567" t="inlineStr">
        <is>
          <t>62.2</t>
        </is>
      </c>
      <c r="BE567">
        <f>161</f>
        <v/>
      </c>
      <c r="BF567" t="inlineStr">
        <is>
          <t>Russian Federation</t>
        </is>
      </c>
      <c r="BG567" t="n">
        <v>75.40000000000001</v>
      </c>
      <c r="BH567" t="inlineStr">
        <is>
          <t>57.8</t>
        </is>
      </c>
      <c r="BI567" t="n">
        <v>66.7</v>
      </c>
      <c r="BJ567" t="n">
        <v>8.6</v>
      </c>
      <c r="BK567" t="inlineStr">
        <is>
          <t>95.7</t>
        </is>
      </c>
      <c r="BL567" t="inlineStr">
        <is>
          <t>51.9</t>
        </is>
      </c>
      <c r="BM567" t="inlineStr">
        <is>
          <t>30,822</t>
        </is>
      </c>
      <c r="BN567" t="n">
        <v>7.7</v>
      </c>
      <c r="BO567" t="inlineStr">
        <is>
          <t>20%</t>
        </is>
      </c>
      <c r="BP567" t="inlineStr">
        <is>
          <t>43 : 57</t>
        </is>
      </c>
      <c r="BQ567" t="n">
        <v>2016</v>
      </c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>
        <is>
          <t>QS+Times</t>
        </is>
      </c>
      <c r="CC567" t="n">
        <v>94</v>
      </c>
      <c r="CD567" t="n">
        <v>87</v>
      </c>
      <c r="CE567" t="n">
        <v>73</v>
      </c>
      <c r="CF567" t="n">
        <v>70</v>
      </c>
      <c r="CG567" t="n">
        <v>30</v>
      </c>
      <c r="CH567" t="n">
        <v>701</v>
      </c>
      <c r="CI567" t="n">
        <v>604</v>
      </c>
      <c r="CJ567" t="n">
        <v>114</v>
      </c>
      <c r="CK567" t="n">
        <v>196</v>
      </c>
      <c r="CL567" t="n">
        <v>47</v>
      </c>
      <c r="CM567" t="n">
        <v>701</v>
      </c>
      <c r="CN567" t="n">
        <v>87</v>
      </c>
      <c r="CO567" t="n">
        <v>75</v>
      </c>
      <c r="CP567" t="n">
        <v>69</v>
      </c>
      <c r="CQ567" t="n">
        <v>74</v>
      </c>
      <c r="CR567" t="n">
        <v>26</v>
      </c>
      <c r="CS567" t="n">
        <v>701</v>
      </c>
      <c r="CT567" t="n">
        <v>587</v>
      </c>
      <c r="CU567" t="n">
        <v>105</v>
      </c>
      <c r="CV567" t="n">
        <v>115</v>
      </c>
      <c r="CW567" t="n">
        <v>48</v>
      </c>
      <c r="CX567" t="n">
        <v>631</v>
      </c>
      <c r="CY567" t="n">
        <v>161</v>
      </c>
      <c r="CZ567" t="inlineStr"/>
      <c r="DA567" t="inlineStr"/>
      <c r="DB567" t="n">
        <v>85.24183089962219</v>
      </c>
      <c r="DC567" t="n">
        <v>25.99301882738544</v>
      </c>
      <c r="DD567" t="n">
        <v>7.7</v>
      </c>
      <c r="DE567" t="inlineStr">
        <is>
          <t>Times (raw ratio)</t>
        </is>
      </c>
      <c r="DF567" t="n">
        <v>20</v>
      </c>
      <c r="DG567" t="inlineStr">
        <is>
          <t>Times (raw %)</t>
        </is>
      </c>
      <c r="DH567" t="n">
        <v>79.59999999999999</v>
      </c>
      <c r="DI567" t="n">
        <v>66.38917793964622</v>
      </c>
    </row>
    <row r="568">
      <c r="A568" t="inlineStr">
        <is>
          <t>london metropolitan university</t>
        </is>
      </c>
      <c r="B568" t="inlineStr">
        <is>
          <t>1001-1200</t>
        </is>
      </c>
      <c r="C568" t="inlineStr">
        <is>
          <t>901-950</t>
        </is>
      </c>
      <c r="D568" t="inlineStr">
        <is>
          <t>United Kingdom</t>
        </is>
      </c>
      <c r="E568" t="inlineStr">
        <is>
          <t>Europe</t>
        </is>
      </c>
      <c r="F568" t="inlineStr">
        <is>
          <t>M</t>
        </is>
      </c>
      <c r="G568" t="inlineStr">
        <is>
          <t>CO</t>
        </is>
      </c>
      <c r="H568" t="inlineStr">
        <is>
          <t>HI</t>
        </is>
      </c>
      <c r="I568" t="inlineStr">
        <is>
          <t>A</t>
        </is>
      </c>
      <c r="J568" t="n">
        <v>5</v>
      </c>
      <c r="K568" t="inlineStr">
        <is>
          <t>601+</t>
        </is>
      </c>
      <c r="L568" t="n">
        <v>3</v>
      </c>
      <c r="M568" t="inlineStr">
        <is>
          <t>601+</t>
        </is>
      </c>
      <c r="N568" t="n">
        <v>3.8</v>
      </c>
      <c r="O568" t="inlineStr">
        <is>
          <t>701+</t>
        </is>
      </c>
      <c r="P568" t="n">
        <v>3.3</v>
      </c>
      <c r="Q568" t="inlineStr">
        <is>
          <t>701+</t>
        </is>
      </c>
      <c r="R568" t="n">
        <v>59.5</v>
      </c>
      <c r="S568" t="inlineStr">
        <is>
          <t>327</t>
        </is>
      </c>
      <c r="T568" t="n">
        <v>100</v>
      </c>
      <c r="U568" t="inlineStr">
        <is>
          <t>22</t>
        </is>
      </c>
      <c r="V568" t="n">
        <v>16.1</v>
      </c>
      <c r="W568" t="inlineStr">
        <is>
          <t>701+</t>
        </is>
      </c>
      <c r="X568" t="n">
        <v>13.5</v>
      </c>
      <c r="Y568" t="inlineStr">
        <is>
          <t>701+</t>
        </is>
      </c>
      <c r="Z568" t="n">
        <v>1</v>
      </c>
      <c r="AA568" t="inlineStr">
        <is>
          <t>701+</t>
        </is>
      </c>
      <c r="AB568" t="inlineStr"/>
      <c r="AC568" t="inlineStr">
        <is>
          <t>901-950</t>
        </is>
      </c>
      <c r="AD568" t="inlineStr">
        <is>
          <t>801-1000</t>
        </is>
      </c>
      <c r="AE568" t="inlineStr">
        <is>
          <t>UK</t>
        </is>
      </c>
      <c r="AF568" t="inlineStr">
        <is>
          <t>United Kingdom</t>
        </is>
      </c>
      <c r="AG568" t="inlineStr">
        <is>
          <t>M</t>
        </is>
      </c>
      <c r="AH568" t="inlineStr">
        <is>
          <t>CO</t>
        </is>
      </c>
      <c r="AI568" t="inlineStr">
        <is>
          <t>HI</t>
        </is>
      </c>
      <c r="AJ568" t="n">
        <v>2</v>
      </c>
      <c r="AK568" t="inlineStr">
        <is>
          <t>A</t>
        </is>
      </c>
      <c r="AL568" t="n">
        <v>5.5</v>
      </c>
      <c r="AM568" t="inlineStr">
        <is>
          <t>601+</t>
        </is>
      </c>
      <c r="AN568" t="n">
        <v>2.9</v>
      </c>
      <c r="AO568" t="inlineStr">
        <is>
          <t>601+</t>
        </is>
      </c>
      <c r="AP568" t="n">
        <v>4.5</v>
      </c>
      <c r="AQ568" t="inlineStr">
        <is>
          <t>701+</t>
        </is>
      </c>
      <c r="AR568" t="n">
        <v>3.2</v>
      </c>
      <c r="AS568" t="inlineStr">
        <is>
          <t>701+</t>
        </is>
      </c>
      <c r="AT568" t="n">
        <v>60.8</v>
      </c>
      <c r="AU568" t="inlineStr">
        <is>
          <t>315</t>
        </is>
      </c>
      <c r="AV568" t="n">
        <v>100</v>
      </c>
      <c r="AW568" t="inlineStr">
        <is>
          <t>18</t>
        </is>
      </c>
      <c r="AX568" t="n">
        <v>1</v>
      </c>
      <c r="AY568" t="inlineStr">
        <is>
          <t>701+</t>
        </is>
      </c>
      <c r="AZ568" t="n">
        <v>14</v>
      </c>
      <c r="BA568" t="inlineStr">
        <is>
          <t>609</t>
        </is>
      </c>
      <c r="BB568" t="n">
        <v>1</v>
      </c>
      <c r="BC568" t="inlineStr">
        <is>
          <t>701+</t>
        </is>
      </c>
      <c r="BD568" t="inlineStr">
        <is>
          <t>-</t>
        </is>
      </c>
      <c r="BE568" t="inlineStr"/>
      <c r="BF568" t="inlineStr">
        <is>
          <t>Not Reported</t>
        </is>
      </c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>
        <is>
          <t>QS</t>
        </is>
      </c>
      <c r="CC568" t="n">
        <v>1100.5</v>
      </c>
      <c r="CD568" t="n">
        <v>925.5</v>
      </c>
      <c r="CE568" t="n">
        <v>601</v>
      </c>
      <c r="CF568" t="n">
        <v>601</v>
      </c>
      <c r="CG568" t="n">
        <v>701</v>
      </c>
      <c r="CH568" t="n">
        <v>701</v>
      </c>
      <c r="CI568" t="n">
        <v>327</v>
      </c>
      <c r="CJ568" t="n">
        <v>22</v>
      </c>
      <c r="CK568" t="n">
        <v>701</v>
      </c>
      <c r="CL568" t="n">
        <v>701</v>
      </c>
      <c r="CM568" t="n">
        <v>701</v>
      </c>
      <c r="CN568" t="n">
        <v>925.5</v>
      </c>
      <c r="CO568" t="n">
        <v>900.5</v>
      </c>
      <c r="CP568" t="n">
        <v>601</v>
      </c>
      <c r="CQ568" t="n">
        <v>601</v>
      </c>
      <c r="CR568" t="n">
        <v>701</v>
      </c>
      <c r="CS568" t="n">
        <v>701</v>
      </c>
      <c r="CT568" t="n">
        <v>315</v>
      </c>
      <c r="CU568" t="n">
        <v>18</v>
      </c>
      <c r="CV568" t="n">
        <v>701</v>
      </c>
      <c r="CW568" t="n">
        <v>609</v>
      </c>
      <c r="CX568" t="n">
        <v>701</v>
      </c>
      <c r="CY568" t="inlineStr"/>
      <c r="CZ568" t="inlineStr"/>
      <c r="DA568" t="inlineStr"/>
      <c r="DB568" t="n">
        <v>21.46428571428571</v>
      </c>
      <c r="DC568" t="n">
        <v>3.3</v>
      </c>
      <c r="DD568" t="inlineStr"/>
      <c r="DE568" t="inlineStr">
        <is>
          <t>QS (score, not ratio)</t>
        </is>
      </c>
      <c r="DF568" t="inlineStr"/>
      <c r="DG568" t="inlineStr">
        <is>
          <t>QS (score, not %)</t>
        </is>
      </c>
      <c r="DH568" t="n">
        <v>5.25</v>
      </c>
      <c r="DI568" t="inlineStr"/>
    </row>
    <row r="569">
      <c r="A569" t="inlineStr">
        <is>
          <t>london school of economics and political science</t>
        </is>
      </c>
      <c r="B569" t="inlineStr"/>
      <c r="C569" t="inlineStr"/>
      <c r="D569" t="inlineStr">
        <is>
          <t>Not Reported</t>
        </is>
      </c>
      <c r="E569" t="inlineStr">
        <is>
          <t>Not Reported</t>
        </is>
      </c>
      <c r="F569" t="inlineStr">
        <is>
          <t>Not Reported</t>
        </is>
      </c>
      <c r="G569" t="inlineStr">
        <is>
          <t>Not Reported</t>
        </is>
      </c>
      <c r="H569" t="inlineStr"/>
      <c r="I569" t="inlineStr">
        <is>
          <t>Not Reported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>
        <is>
          <t>Not Reported</t>
        </is>
      </c>
      <c r="AF569" t="inlineStr">
        <is>
          <t>Not Reported</t>
        </is>
      </c>
      <c r="AG569" t="inlineStr">
        <is>
          <t>Not Reported</t>
        </is>
      </c>
      <c r="AH569" t="inlineStr">
        <is>
          <t>Not Reported</t>
        </is>
      </c>
      <c r="AI569" t="inlineStr"/>
      <c r="AJ569" t="inlineStr"/>
      <c r="AK569" t="inlineStr">
        <is>
          <t>Not Reported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>
        <is>
          <t>23</t>
        </is>
      </c>
      <c r="BF569" t="inlineStr">
        <is>
          <t>United Kingdom</t>
        </is>
      </c>
      <c r="BG569" t="n">
        <v>69.8</v>
      </c>
      <c r="BH569" t="inlineStr">
        <is>
          <t>93.6</t>
        </is>
      </c>
      <c r="BI569" t="n">
        <v>80.59999999999999</v>
      </c>
      <c r="BJ569" t="n">
        <v>94.3</v>
      </c>
      <c r="BK569" t="inlineStr">
        <is>
          <t>32.2</t>
        </is>
      </c>
      <c r="BL569" t="inlineStr">
        <is>
          <t>81.3</t>
        </is>
      </c>
      <c r="BM569" t="inlineStr"/>
      <c r="BN569" t="inlineStr"/>
      <c r="BO569" t="inlineStr"/>
      <c r="BP569" t="inlineStr"/>
      <c r="BQ569" t="n">
        <v>2016</v>
      </c>
      <c r="BR569" t="inlineStr">
        <is>
          <t>101-150</t>
        </is>
      </c>
      <c r="BS569" t="inlineStr">
        <is>
          <t>10-17</t>
        </is>
      </c>
      <c r="BT569" t="inlineStr"/>
      <c r="BU569" t="n">
        <v>19.9</v>
      </c>
      <c r="BV569" t="n">
        <v>16.3</v>
      </c>
      <c r="BW569" t="n">
        <v>15.2</v>
      </c>
      <c r="BX569" t="n">
        <v>0</v>
      </c>
      <c r="BY569" t="n">
        <v>31.2</v>
      </c>
      <c r="BZ569" t="n">
        <v>28.7</v>
      </c>
      <c r="CA569" t="n">
        <v>2015</v>
      </c>
      <c r="CB569" t="inlineStr">
        <is>
          <t>Times+Shanghai</t>
        </is>
      </c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n">
        <v>23</v>
      </c>
      <c r="CZ569" t="n">
        <v>125.5</v>
      </c>
      <c r="DA569" t="n">
        <v>13.5</v>
      </c>
      <c r="DB569" t="n">
        <v>84.76114740888309</v>
      </c>
      <c r="DC569" t="n">
        <v>54.01653495968529</v>
      </c>
      <c r="DD569" t="inlineStr"/>
      <c r="DE569" t="inlineStr">
        <is>
          <t>Missing</t>
        </is>
      </c>
      <c r="DF569" t="inlineStr"/>
      <c r="DG569" t="inlineStr">
        <is>
          <t>Missing</t>
        </is>
      </c>
      <c r="DH569" t="inlineStr"/>
      <c r="DI569" t="n">
        <v>31.60707412159439</v>
      </c>
    </row>
    <row r="570">
      <c r="A570" t="inlineStr">
        <is>
          <t>london school of hygiene &amp; tropical medicine</t>
        </is>
      </c>
      <c r="B570" t="inlineStr"/>
      <c r="C570" t="inlineStr"/>
      <c r="D570" t="inlineStr">
        <is>
          <t>Not Reported</t>
        </is>
      </c>
      <c r="E570" t="inlineStr">
        <is>
          <t>Not Reported</t>
        </is>
      </c>
      <c r="F570" t="inlineStr">
        <is>
          <t>Not Reported</t>
        </is>
      </c>
      <c r="G570" t="inlineStr">
        <is>
          <t>Not Reported</t>
        </is>
      </c>
      <c r="H570" t="inlineStr"/>
      <c r="I570" t="inlineStr">
        <is>
          <t>Not Reported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>
        <is>
          <t>Not Reported</t>
        </is>
      </c>
      <c r="AF570" t="inlineStr">
        <is>
          <t>Not Reported</t>
        </is>
      </c>
      <c r="AG570" t="inlineStr">
        <is>
          <t>Not Reported</t>
        </is>
      </c>
      <c r="AH570" t="inlineStr">
        <is>
          <t>Not Reported</t>
        </is>
      </c>
      <c r="AI570" t="inlineStr"/>
      <c r="AJ570" t="inlineStr"/>
      <c r="AK570" t="inlineStr">
        <is>
          <t>Not Reported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>
        <is>
          <t>Not Reported</t>
        </is>
      </c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>
        <is>
          <t>301-400</t>
        </is>
      </c>
      <c r="BS570" t="inlineStr">
        <is>
          <t>29-33</t>
        </is>
      </c>
      <c r="BT570" t="inlineStr"/>
      <c r="BU570" t="n">
        <v>7.3</v>
      </c>
      <c r="BV570" t="n">
        <v>0</v>
      </c>
      <c r="BW570" t="n">
        <v>7.1</v>
      </c>
      <c r="BX570" t="n">
        <v>7</v>
      </c>
      <c r="BY570" t="n">
        <v>32.4</v>
      </c>
      <c r="BZ570" t="n">
        <v>21.6</v>
      </c>
      <c r="CA570" t="n">
        <v>2015</v>
      </c>
      <c r="CB570" t="inlineStr">
        <is>
          <t>Shanghai</t>
        </is>
      </c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n">
        <v>350.5</v>
      </c>
      <c r="DA570" t="n">
        <v>31</v>
      </c>
      <c r="DB570" t="n">
        <v>23.27113062568606</v>
      </c>
      <c r="DC570" t="n">
        <v>17.08829557713053</v>
      </c>
      <c r="DD570" t="inlineStr"/>
      <c r="DE570" t="inlineStr">
        <is>
          <t>Missing</t>
        </is>
      </c>
      <c r="DF570" t="inlineStr"/>
      <c r="DG570" t="inlineStr">
        <is>
          <t>Missing</t>
        </is>
      </c>
      <c r="DH570" t="inlineStr"/>
      <c r="DI570" t="n">
        <v>10.36914778856526</v>
      </c>
    </row>
    <row r="571">
      <c r="A571" t="inlineStr">
        <is>
          <t>london school of hygiene and tropical medicine</t>
        </is>
      </c>
      <c r="B571" t="inlineStr"/>
      <c r="C571" t="inlineStr"/>
      <c r="D571" t="inlineStr">
        <is>
          <t>Not Reported</t>
        </is>
      </c>
      <c r="E571" t="inlineStr">
        <is>
          <t>Not Reported</t>
        </is>
      </c>
      <c r="F571" t="inlineStr">
        <is>
          <t>Not Reported</t>
        </is>
      </c>
      <c r="G571" t="inlineStr">
        <is>
          <t>Not Reported</t>
        </is>
      </c>
      <c r="H571" t="inlineStr"/>
      <c r="I571" t="inlineStr">
        <is>
          <t>Not Reported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Not Reported</t>
        </is>
      </c>
      <c r="AF571" t="inlineStr">
        <is>
          <t>Not Reported</t>
        </is>
      </c>
      <c r="AG571" t="inlineStr">
        <is>
          <t>Not Reported</t>
        </is>
      </c>
      <c r="AH571" t="inlineStr">
        <is>
          <t>Not Reported</t>
        </is>
      </c>
      <c r="AI571" t="inlineStr"/>
      <c r="AJ571" t="inlineStr"/>
      <c r="AK571" t="inlineStr">
        <is>
          <t>Not Reported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>
        <is>
          <t>Not Reported</t>
        </is>
      </c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>
        <is>
          <t>401-500</t>
        </is>
      </c>
      <c r="BS571" t="inlineStr">
        <is>
          <t>34-37</t>
        </is>
      </c>
      <c r="BT571" t="inlineStr"/>
      <c r="BU571" t="n">
        <v>8.300000000000001</v>
      </c>
      <c r="BV571" t="n">
        <v>0</v>
      </c>
      <c r="BW571" t="n">
        <v>0</v>
      </c>
      <c r="BX571" t="n">
        <v>4.3</v>
      </c>
      <c r="BY571" t="n">
        <v>31.4</v>
      </c>
      <c r="BZ571" t="n">
        <v>22</v>
      </c>
      <c r="CA571" t="n">
        <v>2011</v>
      </c>
      <c r="CB571" t="inlineStr">
        <is>
          <t>Shanghai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n">
        <v>450.5</v>
      </c>
      <c r="DA571" t="n">
        <v>35.5</v>
      </c>
      <c r="DB571" t="n">
        <v>1.317233809001095</v>
      </c>
      <c r="DC571" t="n">
        <v>12.99892125134843</v>
      </c>
      <c r="DD571" t="inlineStr"/>
      <c r="DE571" t="inlineStr">
        <is>
          <t>Missing</t>
        </is>
      </c>
      <c r="DF571" t="inlineStr"/>
      <c r="DG571" t="inlineStr">
        <is>
          <t>Missing</t>
        </is>
      </c>
      <c r="DH571" t="inlineStr"/>
      <c r="DI571" t="n">
        <v>8.574460625674217</v>
      </c>
    </row>
    <row r="572">
      <c r="A572" t="inlineStr">
        <is>
          <t>london south bank university</t>
        </is>
      </c>
      <c r="B572" t="inlineStr">
        <is>
          <t>801-850</t>
        </is>
      </c>
      <c r="C572" t="inlineStr">
        <is>
          <t>851-900</t>
        </is>
      </c>
      <c r="D572" t="inlineStr">
        <is>
          <t>United Kingdom</t>
        </is>
      </c>
      <c r="E572" t="inlineStr">
        <is>
          <t>Europe</t>
        </is>
      </c>
      <c r="F572" t="inlineStr">
        <is>
          <t>L</t>
        </is>
      </c>
      <c r="G572" t="inlineStr">
        <is>
          <t>CO</t>
        </is>
      </c>
      <c r="H572" t="inlineStr">
        <is>
          <t>HI</t>
        </is>
      </c>
      <c r="I572" t="inlineStr">
        <is>
          <t>A</t>
        </is>
      </c>
      <c r="J572" t="n">
        <v>3.3</v>
      </c>
      <c r="K572" t="inlineStr">
        <is>
          <t>601+</t>
        </is>
      </c>
      <c r="L572" t="n">
        <v>2.9</v>
      </c>
      <c r="M572" t="inlineStr">
        <is>
          <t>601+</t>
        </is>
      </c>
      <c r="N572" t="n">
        <v>9.1</v>
      </c>
      <c r="O572" t="inlineStr">
        <is>
          <t>701+</t>
        </is>
      </c>
      <c r="P572" t="n">
        <v>4.4</v>
      </c>
      <c r="Q572" t="inlineStr">
        <is>
          <t>701+</t>
        </is>
      </c>
      <c r="R572" t="n">
        <v>87.09999999999999</v>
      </c>
      <c r="S572" t="inlineStr">
        <is>
          <t>211</t>
        </is>
      </c>
      <c r="T572" t="n">
        <v>96.8</v>
      </c>
      <c r="U572" t="inlineStr">
        <is>
          <t>81</t>
        </is>
      </c>
      <c r="V572" t="n">
        <v>47.6</v>
      </c>
      <c r="W572" t="inlineStr">
        <is>
          <t>701+</t>
        </is>
      </c>
      <c r="X572" t="n">
        <v>8.5</v>
      </c>
      <c r="Y572" t="inlineStr">
        <is>
          <t>701+</t>
        </is>
      </c>
      <c r="Z572" t="n">
        <v>15.4</v>
      </c>
      <c r="AA572" t="inlineStr">
        <is>
          <t>585=</t>
        </is>
      </c>
      <c r="AB572" t="inlineStr"/>
      <c r="AC572" t="inlineStr">
        <is>
          <t>851-900</t>
        </is>
      </c>
      <c r="AD572" t="inlineStr">
        <is>
          <t>801-1000</t>
        </is>
      </c>
      <c r="AE572" t="inlineStr">
        <is>
          <t>UK</t>
        </is>
      </c>
      <c r="AF572" t="inlineStr">
        <is>
          <t>United Kingdom</t>
        </is>
      </c>
      <c r="AG572" t="inlineStr">
        <is>
          <t>L</t>
        </is>
      </c>
      <c r="AH572" t="inlineStr">
        <is>
          <t>CO</t>
        </is>
      </c>
      <c r="AI572" t="inlineStr">
        <is>
          <t>HI</t>
        </is>
      </c>
      <c r="AJ572" t="n">
        <v>3</v>
      </c>
      <c r="AK572" t="inlineStr">
        <is>
          <t>A</t>
        </is>
      </c>
      <c r="AL572" t="n">
        <v>3.5</v>
      </c>
      <c r="AM572" t="inlineStr">
        <is>
          <t>601+</t>
        </is>
      </c>
      <c r="AN572" t="n">
        <v>2.9</v>
      </c>
      <c r="AO572" t="inlineStr">
        <is>
          <t>601+</t>
        </is>
      </c>
      <c r="AP572" t="n">
        <v>8.300000000000001</v>
      </c>
      <c r="AQ572" t="inlineStr">
        <is>
          <t>701+</t>
        </is>
      </c>
      <c r="AR572" t="n">
        <v>5.6</v>
      </c>
      <c r="AS572" t="inlineStr">
        <is>
          <t>701+</t>
        </is>
      </c>
      <c r="AT572" t="n">
        <v>78.2</v>
      </c>
      <c r="AU572" t="inlineStr">
        <is>
          <t>237</t>
        </is>
      </c>
      <c r="AV572" t="n">
        <v>95.90000000000001</v>
      </c>
      <c r="AW572" t="inlineStr">
        <is>
          <t>83</t>
        </is>
      </c>
      <c r="AX572" t="n">
        <v>2.3</v>
      </c>
      <c r="AY572" t="inlineStr">
        <is>
          <t>701+</t>
        </is>
      </c>
      <c r="AZ572" t="n">
        <v>11.1</v>
      </c>
      <c r="BA572" t="inlineStr">
        <is>
          <t>701+</t>
        </is>
      </c>
      <c r="BB572" t="n">
        <v>1.1</v>
      </c>
      <c r="BC572" t="inlineStr">
        <is>
          <t>701+</t>
        </is>
      </c>
      <c r="BD572" t="inlineStr">
        <is>
          <t>-</t>
        </is>
      </c>
      <c r="BE572" t="inlineStr"/>
      <c r="BF572" t="inlineStr">
        <is>
          <t>Not Reported</t>
        </is>
      </c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>
        <is>
          <t>QS</t>
        </is>
      </c>
      <c r="CC572" t="n">
        <v>825.5</v>
      </c>
      <c r="CD572" t="n">
        <v>875.5</v>
      </c>
      <c r="CE572" t="n">
        <v>601</v>
      </c>
      <c r="CF572" t="n">
        <v>601</v>
      </c>
      <c r="CG572" t="n">
        <v>701</v>
      </c>
      <c r="CH572" t="n">
        <v>701</v>
      </c>
      <c r="CI572" t="n">
        <v>211</v>
      </c>
      <c r="CJ572" t="n">
        <v>81</v>
      </c>
      <c r="CK572" t="n">
        <v>701</v>
      </c>
      <c r="CL572" t="n">
        <v>701</v>
      </c>
      <c r="CM572" t="n">
        <v>585</v>
      </c>
      <c r="CN572" t="n">
        <v>875.5</v>
      </c>
      <c r="CO572" t="n">
        <v>900.5</v>
      </c>
      <c r="CP572" t="n">
        <v>601</v>
      </c>
      <c r="CQ572" t="n">
        <v>601</v>
      </c>
      <c r="CR572" t="n">
        <v>701</v>
      </c>
      <c r="CS572" t="n">
        <v>701</v>
      </c>
      <c r="CT572" t="n">
        <v>237</v>
      </c>
      <c r="CU572" t="n">
        <v>83</v>
      </c>
      <c r="CV572" t="n">
        <v>701</v>
      </c>
      <c r="CW572" t="n">
        <v>701</v>
      </c>
      <c r="CX572" t="n">
        <v>701</v>
      </c>
      <c r="CY572" t="inlineStr"/>
      <c r="CZ572" t="inlineStr"/>
      <c r="DA572" t="inlineStr"/>
      <c r="DB572" t="n">
        <v>41.10714285714285</v>
      </c>
      <c r="DC572" t="n">
        <v>4.4</v>
      </c>
      <c r="DD572" t="inlineStr"/>
      <c r="DE572" t="inlineStr">
        <is>
          <t>QS (score, not ratio)</t>
        </is>
      </c>
      <c r="DF572" t="inlineStr"/>
      <c r="DG572" t="inlineStr">
        <is>
          <t>QS (score, not %)</t>
        </is>
      </c>
      <c r="DH572" t="n">
        <v>3.4</v>
      </c>
      <c r="DI572" t="inlineStr"/>
    </row>
    <row r="573">
      <c r="A573" t="inlineStr">
        <is>
          <t>loughborough university</t>
        </is>
      </c>
      <c r="B573" t="inlineStr">
        <is>
          <t>224</t>
        </is>
      </c>
      <c r="C573" t="inlineStr">
        <is>
          <t>212</t>
        </is>
      </c>
      <c r="D573" t="inlineStr">
        <is>
          <t>United Kingdom</t>
        </is>
      </c>
      <c r="E573" t="inlineStr">
        <is>
          <t>Europe</t>
        </is>
      </c>
      <c r="F573" t="inlineStr">
        <is>
          <t>L</t>
        </is>
      </c>
      <c r="G573" t="inlineStr">
        <is>
          <t>CO</t>
        </is>
      </c>
      <c r="H573" t="inlineStr">
        <is>
          <t>VH</t>
        </is>
      </c>
      <c r="I573" t="inlineStr">
        <is>
          <t>A</t>
        </is>
      </c>
      <c r="J573" t="n">
        <v>29.7</v>
      </c>
      <c r="K573" t="inlineStr">
        <is>
          <t>299</t>
        </is>
      </c>
      <c r="L573" t="n">
        <v>55.3</v>
      </c>
      <c r="M573" t="inlineStr">
        <is>
          <t>151</t>
        </is>
      </c>
      <c r="N573" t="n">
        <v>23.8</v>
      </c>
      <c r="O573" t="inlineStr">
        <is>
          <t>613</t>
        </is>
      </c>
      <c r="P573" t="n">
        <v>32.4</v>
      </c>
      <c r="Q573" t="inlineStr">
        <is>
          <t>406</t>
        </is>
      </c>
      <c r="R573" t="n">
        <v>87.09999999999999</v>
      </c>
      <c r="S573" t="inlineStr">
        <is>
          <t>212</t>
        </is>
      </c>
      <c r="T573" t="n">
        <v>68.59999999999999</v>
      </c>
      <c r="U573" t="inlineStr">
        <is>
          <t>216</t>
        </is>
      </c>
      <c r="V573" t="n">
        <v>87.09999999999999</v>
      </c>
      <c r="W573" t="inlineStr">
        <is>
          <t>214</t>
        </is>
      </c>
      <c r="X573" t="n">
        <v>23.2</v>
      </c>
      <c r="Y573" t="inlineStr">
        <is>
          <t>488</t>
        </is>
      </c>
      <c r="Z573" t="n">
        <v>93.8</v>
      </c>
      <c r="AA573" t="inlineStr">
        <is>
          <t>64=</t>
        </is>
      </c>
      <c r="AB573" t="n">
        <v>43.6</v>
      </c>
      <c r="AC573" t="inlineStr">
        <is>
          <t>212</t>
        </is>
      </c>
      <c r="AD573" t="inlineStr">
        <is>
          <t>256=</t>
        </is>
      </c>
      <c r="AE573" t="inlineStr">
        <is>
          <t>UK</t>
        </is>
      </c>
      <c r="AF573" t="inlineStr">
        <is>
          <t>United Kingdom</t>
        </is>
      </c>
      <c r="AG573" t="inlineStr">
        <is>
          <t>L</t>
        </is>
      </c>
      <c r="AH573" t="inlineStr">
        <is>
          <t>CO</t>
        </is>
      </c>
      <c r="AI573" t="inlineStr">
        <is>
          <t>VH</t>
        </is>
      </c>
      <c r="AJ573" t="n">
        <v>4</v>
      </c>
      <c r="AK573" t="inlineStr">
        <is>
          <t>A</t>
        </is>
      </c>
      <c r="AL573" t="n">
        <v>30.5</v>
      </c>
      <c r="AM573" t="inlineStr">
        <is>
          <t>283</t>
        </is>
      </c>
      <c r="AN573" t="n">
        <v>66.8</v>
      </c>
      <c r="AO573" t="inlineStr">
        <is>
          <t>116</t>
        </is>
      </c>
      <c r="AP573" t="n">
        <v>23.6</v>
      </c>
      <c r="AQ573" t="inlineStr">
        <is>
          <t>604</t>
        </is>
      </c>
      <c r="AR573" t="n">
        <v>34.6</v>
      </c>
      <c r="AS573" t="inlineStr">
        <is>
          <t>392</t>
        </is>
      </c>
      <c r="AT573" t="n">
        <v>87.3</v>
      </c>
      <c r="AU573" t="inlineStr">
        <is>
          <t>198</t>
        </is>
      </c>
      <c r="AV573" t="n">
        <v>63.5</v>
      </c>
      <c r="AW573" t="inlineStr">
        <is>
          <t>237</t>
        </is>
      </c>
      <c r="AX573" t="n">
        <v>77.09999999999999</v>
      </c>
      <c r="AY573" t="inlineStr">
        <is>
          <t>162</t>
        </is>
      </c>
      <c r="AZ573" t="n">
        <v>18.8</v>
      </c>
      <c r="BA573" t="inlineStr">
        <is>
          <t>446</t>
        </is>
      </c>
      <c r="BB573" t="n">
        <v>63.4</v>
      </c>
      <c r="BC573" t="inlineStr">
        <is>
          <t>231</t>
        </is>
      </c>
      <c r="BD573" t="inlineStr">
        <is>
          <t>44.2</t>
        </is>
      </c>
      <c r="BE573" t="inlineStr">
        <is>
          <t>351-400</t>
        </is>
      </c>
      <c r="BF573" t="inlineStr">
        <is>
          <t>United Kingdom</t>
        </is>
      </c>
      <c r="BG573" t="n">
        <v>31.2</v>
      </c>
      <c r="BH573" t="inlineStr">
        <is>
          <t>72.9</t>
        </is>
      </c>
      <c r="BI573" t="n">
        <v>32.2</v>
      </c>
      <c r="BJ573" t="n">
        <v>41.3</v>
      </c>
      <c r="BK573" t="inlineStr">
        <is>
          <t>36.6</t>
        </is>
      </c>
      <c r="BL573" t="inlineStr">
        <is>
          <t>-</t>
        </is>
      </c>
      <c r="BM573" t="inlineStr">
        <is>
          <t>13,951</t>
        </is>
      </c>
      <c r="BN573" t="n">
        <v>15.9</v>
      </c>
      <c r="BO573" t="inlineStr">
        <is>
          <t>22%</t>
        </is>
      </c>
      <c r="BP573" t="inlineStr">
        <is>
          <t>38 : 62</t>
        </is>
      </c>
      <c r="BQ573" t="n">
        <v>2016</v>
      </c>
      <c r="BR573" t="inlineStr">
        <is>
          <t>401-500</t>
        </is>
      </c>
      <c r="BS573" t="inlineStr">
        <is>
          <t>38-43</t>
        </is>
      </c>
      <c r="BT573" t="inlineStr"/>
      <c r="BU573" t="n">
        <v>0</v>
      </c>
      <c r="BV573" t="n">
        <v>0</v>
      </c>
      <c r="BW573" t="n">
        <v>0</v>
      </c>
      <c r="BX573" t="n">
        <v>2.2</v>
      </c>
      <c r="BY573" t="n">
        <v>30</v>
      </c>
      <c r="BZ573" t="n">
        <v>21.6</v>
      </c>
      <c r="CA573" t="n">
        <v>2006</v>
      </c>
      <c r="CB573" t="inlineStr">
        <is>
          <t>QS+Times+Shanghai</t>
        </is>
      </c>
      <c r="CC573" t="n">
        <v>224</v>
      </c>
      <c r="CD573" t="n">
        <v>212</v>
      </c>
      <c r="CE573" t="n">
        <v>299</v>
      </c>
      <c r="CF573" t="n">
        <v>151</v>
      </c>
      <c r="CG573" t="n">
        <v>613</v>
      </c>
      <c r="CH573" t="n">
        <v>406</v>
      </c>
      <c r="CI573" t="n">
        <v>212</v>
      </c>
      <c r="CJ573" t="n">
        <v>216</v>
      </c>
      <c r="CK573" t="n">
        <v>214</v>
      </c>
      <c r="CL573" t="n">
        <v>488</v>
      </c>
      <c r="CM573" t="n">
        <v>64</v>
      </c>
      <c r="CN573" t="n">
        <v>212</v>
      </c>
      <c r="CO573" t="n">
        <v>256</v>
      </c>
      <c r="CP573" t="n">
        <v>283</v>
      </c>
      <c r="CQ573" t="n">
        <v>116</v>
      </c>
      <c r="CR573" t="n">
        <v>604</v>
      </c>
      <c r="CS573" t="n">
        <v>392</v>
      </c>
      <c r="CT573" t="n">
        <v>198</v>
      </c>
      <c r="CU573" t="n">
        <v>237</v>
      </c>
      <c r="CV573" t="n">
        <v>162</v>
      </c>
      <c r="CW573" t="n">
        <v>446</v>
      </c>
      <c r="CX573" t="n">
        <v>231</v>
      </c>
      <c r="CY573" t="n">
        <v>375.5</v>
      </c>
      <c r="CZ573" t="n">
        <v>450.5</v>
      </c>
      <c r="DA573" t="n">
        <v>40.5</v>
      </c>
      <c r="DB573" t="n">
        <v>43.950140259762</v>
      </c>
      <c r="DC573" t="n">
        <v>25.59274256125871</v>
      </c>
      <c r="DD573" t="n">
        <v>15.9</v>
      </c>
      <c r="DE573" t="inlineStr">
        <is>
          <t>Times (raw ratio)</t>
        </is>
      </c>
      <c r="DF573" t="n">
        <v>22</v>
      </c>
      <c r="DG573" t="inlineStr">
        <is>
          <t>Times (raw %)</t>
        </is>
      </c>
      <c r="DH573" t="n">
        <v>30.1</v>
      </c>
      <c r="DI573" t="n">
        <v>10.99533365437612</v>
      </c>
    </row>
    <row r="574">
      <c r="A574" t="inlineStr">
        <is>
          <t>louisiana state university</t>
        </is>
      </c>
      <c r="B574" t="inlineStr">
        <is>
          <t>901-950</t>
        </is>
      </c>
      <c r="C574" t="inlineStr">
        <is>
          <t>801-850</t>
        </is>
      </c>
      <c r="D574" t="inlineStr">
        <is>
          <t>United States</t>
        </is>
      </c>
      <c r="E574" t="inlineStr">
        <is>
          <t>Americas</t>
        </is>
      </c>
      <c r="F574" t="inlineStr">
        <is>
          <t>XL</t>
        </is>
      </c>
      <c r="G574" t="inlineStr">
        <is>
          <t>CO</t>
        </is>
      </c>
      <c r="H574" t="inlineStr">
        <is>
          <t>VH</t>
        </is>
      </c>
      <c r="I574" t="inlineStr">
        <is>
          <t>A</t>
        </is>
      </c>
      <c r="J574" t="n">
        <v>9.5</v>
      </c>
      <c r="K574" t="inlineStr">
        <is>
          <t>601+</t>
        </is>
      </c>
      <c r="L574" t="n">
        <v>6.7</v>
      </c>
      <c r="M574" t="inlineStr">
        <is>
          <t>601+</t>
        </is>
      </c>
      <c r="N574" t="n">
        <v>7.8</v>
      </c>
      <c r="O574" t="inlineStr">
        <is>
          <t>701+</t>
        </is>
      </c>
      <c r="P574" t="n">
        <v>12.9</v>
      </c>
      <c r="Q574" t="inlineStr">
        <is>
          <t>669</t>
        </is>
      </c>
      <c r="R574" t="n">
        <v>8.6</v>
      </c>
      <c r="S574" t="inlineStr">
        <is>
          <t>701+</t>
        </is>
      </c>
      <c r="T574" t="n">
        <v>3.8</v>
      </c>
      <c r="U574" t="inlineStr">
        <is>
          <t>701+</t>
        </is>
      </c>
      <c r="V574" t="n">
        <v>52.3</v>
      </c>
      <c r="W574" t="inlineStr">
        <is>
          <t>701+</t>
        </is>
      </c>
      <c r="X574" t="n">
        <v>18.8</v>
      </c>
      <c r="Y574" t="inlineStr">
        <is>
          <t>589</t>
        </is>
      </c>
      <c r="Z574" t="n">
        <v>52.8</v>
      </c>
      <c r="AA574" t="inlineStr">
        <is>
          <t>301</t>
        </is>
      </c>
      <c r="AB574" t="inlineStr"/>
      <c r="AC574" t="inlineStr">
        <is>
          <t>801-850</t>
        </is>
      </c>
      <c r="AD574" t="inlineStr">
        <is>
          <t>801-1000</t>
        </is>
      </c>
      <c r="AE574" t="inlineStr">
        <is>
          <t>US</t>
        </is>
      </c>
      <c r="AF574" t="inlineStr">
        <is>
          <t>United States</t>
        </is>
      </c>
      <c r="AG574" t="inlineStr">
        <is>
          <t>XL</t>
        </is>
      </c>
      <c r="AH574" t="inlineStr">
        <is>
          <t>CO</t>
        </is>
      </c>
      <c r="AI574" t="inlineStr">
        <is>
          <t>VH</t>
        </is>
      </c>
      <c r="AJ574" t="n">
        <v>5</v>
      </c>
      <c r="AK574" t="inlineStr">
        <is>
          <t>A</t>
        </is>
      </c>
      <c r="AL574" t="n">
        <v>9.699999999999999</v>
      </c>
      <c r="AM574" t="inlineStr">
        <is>
          <t>601+</t>
        </is>
      </c>
      <c r="AN574" t="n">
        <v>8.300000000000001</v>
      </c>
      <c r="AO574" t="inlineStr">
        <is>
          <t>601+</t>
        </is>
      </c>
      <c r="AP574" t="n">
        <v>7.1</v>
      </c>
      <c r="AQ574" t="inlineStr">
        <is>
          <t>701+</t>
        </is>
      </c>
      <c r="AR574" t="n">
        <v>16.2</v>
      </c>
      <c r="AS574" t="inlineStr">
        <is>
          <t>612</t>
        </is>
      </c>
      <c r="AT574" t="n">
        <v>10.1</v>
      </c>
      <c r="AU574" t="inlineStr">
        <is>
          <t>701+</t>
        </is>
      </c>
      <c r="AV574" t="n">
        <v>4.1</v>
      </c>
      <c r="AW574" t="inlineStr">
        <is>
          <t>701+</t>
        </is>
      </c>
      <c r="AX574" t="n">
        <v>15.5</v>
      </c>
      <c r="AY574" t="inlineStr">
        <is>
          <t>589</t>
        </is>
      </c>
      <c r="AZ574" t="n">
        <v>17.2</v>
      </c>
      <c r="BA574" t="inlineStr">
        <is>
          <t>487</t>
        </is>
      </c>
      <c r="BB574" t="n">
        <v>70.7</v>
      </c>
      <c r="BC574" t="inlineStr">
        <is>
          <t>200</t>
        </is>
      </c>
      <c r="BD574" t="inlineStr">
        <is>
          <t>-</t>
        </is>
      </c>
      <c r="BE574" t="inlineStr">
        <is>
          <t>401-500</t>
        </is>
      </c>
      <c r="BF574" t="inlineStr">
        <is>
          <t>United States of America</t>
        </is>
      </c>
      <c r="BG574" t="n">
        <v>26.8</v>
      </c>
      <c r="BH574" t="inlineStr">
        <is>
          <t>26.1</t>
        </is>
      </c>
      <c r="BI574" t="n">
        <v>27.7</v>
      </c>
      <c r="BJ574" t="n">
        <v>37.8</v>
      </c>
      <c r="BK574" t="inlineStr">
        <is>
          <t>-</t>
        </is>
      </c>
      <c r="BL574" t="inlineStr">
        <is>
          <t>-</t>
        </is>
      </c>
      <c r="BM574" t="inlineStr">
        <is>
          <t>28,116</t>
        </is>
      </c>
      <c r="BN574" t="n">
        <v>20.1</v>
      </c>
      <c r="BO574" t="inlineStr">
        <is>
          <t>6%</t>
        </is>
      </c>
      <c r="BP574" t="inlineStr">
        <is>
          <t>52 : 48</t>
        </is>
      </c>
      <c r="BQ574" t="n">
        <v>2016</v>
      </c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>
        <is>
          <t>QS+Times</t>
        </is>
      </c>
      <c r="CC574" t="n">
        <v>925.5</v>
      </c>
      <c r="CD574" t="n">
        <v>825.5</v>
      </c>
      <c r="CE574" t="n">
        <v>601</v>
      </c>
      <c r="CF574" t="n">
        <v>601</v>
      </c>
      <c r="CG574" t="n">
        <v>701</v>
      </c>
      <c r="CH574" t="n">
        <v>669</v>
      </c>
      <c r="CI574" t="n">
        <v>701</v>
      </c>
      <c r="CJ574" t="n">
        <v>701</v>
      </c>
      <c r="CK574" t="n">
        <v>701</v>
      </c>
      <c r="CL574" t="n">
        <v>589</v>
      </c>
      <c r="CM574" t="n">
        <v>301</v>
      </c>
      <c r="CN574" t="n">
        <v>825.5</v>
      </c>
      <c r="CO574" t="n">
        <v>900.5</v>
      </c>
      <c r="CP574" t="n">
        <v>601</v>
      </c>
      <c r="CQ574" t="n">
        <v>601</v>
      </c>
      <c r="CR574" t="n">
        <v>701</v>
      </c>
      <c r="CS574" t="n">
        <v>612</v>
      </c>
      <c r="CT574" t="n">
        <v>701</v>
      </c>
      <c r="CU574" t="n">
        <v>701</v>
      </c>
      <c r="CV574" t="n">
        <v>589</v>
      </c>
      <c r="CW574" t="n">
        <v>487</v>
      </c>
      <c r="CX574" t="n">
        <v>200</v>
      </c>
      <c r="CY574" t="n">
        <v>450.5</v>
      </c>
      <c r="CZ574" t="inlineStr"/>
      <c r="DA574" t="inlineStr"/>
      <c r="DB574" t="n">
        <v>34.85204993362606</v>
      </c>
      <c r="DC574" t="n">
        <v>25.25032867528623</v>
      </c>
      <c r="DD574" t="n">
        <v>20.1</v>
      </c>
      <c r="DE574" t="inlineStr">
        <is>
          <t>Times (raw ratio)</t>
        </is>
      </c>
      <c r="DF574" t="n">
        <v>6</v>
      </c>
      <c r="DG574" t="inlineStr">
        <is>
          <t>Times (raw %)</t>
        </is>
      </c>
      <c r="DH574" t="n">
        <v>9.6</v>
      </c>
      <c r="DI574" t="n">
        <v>25.80645161290323</v>
      </c>
    </row>
    <row r="575">
      <c r="A575" t="inlineStr">
        <is>
          <t>louisiana state university - baton rouge</t>
        </is>
      </c>
      <c r="B575" t="inlineStr"/>
      <c r="C575" t="inlineStr"/>
      <c r="D575" t="inlineStr">
        <is>
          <t>Not Reported</t>
        </is>
      </c>
      <c r="E575" t="inlineStr">
        <is>
          <t>Not Reported</t>
        </is>
      </c>
      <c r="F575" t="inlineStr">
        <is>
          <t>Not Reported</t>
        </is>
      </c>
      <c r="G575" t="inlineStr">
        <is>
          <t>Not Reported</t>
        </is>
      </c>
      <c r="H575" t="inlineStr"/>
      <c r="I575" t="inlineStr">
        <is>
          <t>Not Reported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>
        <is>
          <t>Not Reported</t>
        </is>
      </c>
      <c r="AF575" t="inlineStr">
        <is>
          <t>Not Reported</t>
        </is>
      </c>
      <c r="AG575" t="inlineStr">
        <is>
          <t>Not Reported</t>
        </is>
      </c>
      <c r="AH575" t="inlineStr">
        <is>
          <t>Not Reported</t>
        </is>
      </c>
      <c r="AI575" t="inlineStr"/>
      <c r="AJ575" t="inlineStr"/>
      <c r="AK575" t="inlineStr">
        <is>
          <t>Not Reported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>
        <is>
          <t>Not Reported</t>
        </is>
      </c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>
        <is>
          <t>201-300</t>
        </is>
      </c>
      <c r="BS575" t="inlineStr">
        <is>
          <t>79-102</t>
        </is>
      </c>
      <c r="BT575" t="inlineStr"/>
      <c r="BU575" t="n">
        <v>0</v>
      </c>
      <c r="BV575" t="n">
        <v>0</v>
      </c>
      <c r="BW575" t="n">
        <v>13.6</v>
      </c>
      <c r="BX575" t="n">
        <v>14.3</v>
      </c>
      <c r="BY575" t="n">
        <v>33.4</v>
      </c>
      <c r="BZ575" t="n">
        <v>14.6</v>
      </c>
      <c r="CA575" t="n">
        <v>2015</v>
      </c>
      <c r="CB575" t="inlineStr">
        <is>
          <t>Shanghai</t>
        </is>
      </c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n">
        <v>250.5</v>
      </c>
      <c r="DA575" t="n">
        <v>90.5</v>
      </c>
      <c r="DB575" t="n">
        <v>45.22502744237102</v>
      </c>
      <c r="DC575" t="n">
        <v>20.87766990291262</v>
      </c>
      <c r="DD575" t="inlineStr"/>
      <c r="DE575" t="inlineStr">
        <is>
          <t>Missing</t>
        </is>
      </c>
      <c r="DF575" t="inlineStr"/>
      <c r="DG575" t="inlineStr">
        <is>
          <t>Missing</t>
        </is>
      </c>
      <c r="DH575" t="inlineStr"/>
      <c r="DI575" t="n">
        <v>10.43883495145631</v>
      </c>
    </row>
    <row r="576">
      <c r="A576" t="inlineStr">
        <is>
          <t>louisiana state university health sciences center</t>
        </is>
      </c>
      <c r="B576" t="inlineStr"/>
      <c r="C576" t="inlineStr"/>
      <c r="D576" t="inlineStr">
        <is>
          <t>Not Reported</t>
        </is>
      </c>
      <c r="E576" t="inlineStr">
        <is>
          <t>Not Reported</t>
        </is>
      </c>
      <c r="F576" t="inlineStr">
        <is>
          <t>Not Reported</t>
        </is>
      </c>
      <c r="G576" t="inlineStr">
        <is>
          <t>Not Reported</t>
        </is>
      </c>
      <c r="H576" t="inlineStr"/>
      <c r="I576" t="inlineStr">
        <is>
          <t>Not Reported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>
        <is>
          <t>Not Reported</t>
        </is>
      </c>
      <c r="AF576" t="inlineStr">
        <is>
          <t>Not Reported</t>
        </is>
      </c>
      <c r="AG576" t="inlineStr">
        <is>
          <t>Not Reported</t>
        </is>
      </c>
      <c r="AH576" t="inlineStr">
        <is>
          <t>Not Reported</t>
        </is>
      </c>
      <c r="AI576" t="inlineStr"/>
      <c r="AJ576" t="inlineStr"/>
      <c r="AK576" t="inlineStr">
        <is>
          <t>Not Reported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>
        <is>
          <t>Not Reported</t>
        </is>
      </c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>
        <is>
          <t>401-500</t>
        </is>
      </c>
      <c r="BS576" t="inlineStr">
        <is>
          <t>141-167</t>
        </is>
      </c>
      <c r="BT576" t="inlineStr"/>
      <c r="BU576" t="n">
        <v>0</v>
      </c>
      <c r="BV576" t="n">
        <v>0</v>
      </c>
      <c r="BW576" t="n">
        <v>7.7</v>
      </c>
      <c r="BX576" t="n">
        <v>0</v>
      </c>
      <c r="BY576" t="n">
        <v>31</v>
      </c>
      <c r="BZ576" t="n">
        <v>14.6</v>
      </c>
      <c r="CA576" t="n">
        <v>2006</v>
      </c>
      <c r="CB576" t="inlineStr">
        <is>
          <t>Shanghai</t>
        </is>
      </c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n">
        <v>450.5</v>
      </c>
      <c r="DA576" t="n">
        <v>154</v>
      </c>
      <c r="DB576" t="n">
        <v>1.317233809001095</v>
      </c>
      <c r="DC576" t="n">
        <v>16.6331715210356</v>
      </c>
      <c r="DD576" t="inlineStr"/>
      <c r="DE576" t="inlineStr">
        <is>
          <t>Missing</t>
        </is>
      </c>
      <c r="DF576" t="inlineStr"/>
      <c r="DG576" t="inlineStr">
        <is>
          <t>Missing</t>
        </is>
      </c>
      <c r="DH576" t="inlineStr"/>
      <c r="DI576" t="n">
        <v>8.316585760517798</v>
      </c>
    </row>
    <row r="577">
      <c r="A577" t="inlineStr">
        <is>
          <t>loyola university chicago</t>
        </is>
      </c>
      <c r="B577" t="inlineStr">
        <is>
          <t>1001-1200</t>
        </is>
      </c>
      <c r="C577" t="inlineStr">
        <is>
          <t>901-950</t>
        </is>
      </c>
      <c r="D577" t="inlineStr">
        <is>
          <t>United States</t>
        </is>
      </c>
      <c r="E577" t="inlineStr">
        <is>
          <t>Americas</t>
        </is>
      </c>
      <c r="F577" t="inlineStr">
        <is>
          <t>L</t>
        </is>
      </c>
      <c r="G577" t="inlineStr">
        <is>
          <t>FC</t>
        </is>
      </c>
      <c r="H577" t="inlineStr">
        <is>
          <t>HI</t>
        </is>
      </c>
      <c r="I577" t="inlineStr">
        <is>
          <t>B</t>
        </is>
      </c>
      <c r="J577" t="n">
        <v>8.5</v>
      </c>
      <c r="K577" t="inlineStr">
        <is>
          <t>601+</t>
        </is>
      </c>
      <c r="L577" t="n">
        <v>17.3</v>
      </c>
      <c r="M577" t="inlineStr">
        <is>
          <t>497</t>
        </is>
      </c>
      <c r="N577" t="n">
        <v>23.2</v>
      </c>
      <c r="O577" t="inlineStr">
        <is>
          <t>620</t>
        </is>
      </c>
      <c r="P577" t="n">
        <v>7</v>
      </c>
      <c r="Q577" t="inlineStr">
        <is>
          <t>701+</t>
        </is>
      </c>
      <c r="R577" t="n">
        <v>6.5</v>
      </c>
      <c r="S577" t="inlineStr">
        <is>
          <t>701+</t>
        </is>
      </c>
      <c r="T577" t="n">
        <v>3</v>
      </c>
      <c r="U577" t="inlineStr">
        <is>
          <t>701+</t>
        </is>
      </c>
      <c r="V577" t="n">
        <v>39.5</v>
      </c>
      <c r="W577" t="inlineStr">
        <is>
          <t>701+</t>
        </is>
      </c>
      <c r="X577" t="n">
        <v>13.2</v>
      </c>
      <c r="Y577" t="inlineStr">
        <is>
          <t>701+</t>
        </is>
      </c>
      <c r="Z577" t="n">
        <v>1.9</v>
      </c>
      <c r="AA577" t="inlineStr">
        <is>
          <t>701+</t>
        </is>
      </c>
      <c r="AB577" t="inlineStr"/>
      <c r="AC577" t="inlineStr">
        <is>
          <t>901-950</t>
        </is>
      </c>
      <c r="AD577" t="inlineStr">
        <is>
          <t>801-1000</t>
        </is>
      </c>
      <c r="AE577" t="inlineStr">
        <is>
          <t>US</t>
        </is>
      </c>
      <c r="AF577" t="inlineStr">
        <is>
          <t>United States</t>
        </is>
      </c>
      <c r="AG577" t="inlineStr">
        <is>
          <t>L</t>
        </is>
      </c>
      <c r="AH577" t="inlineStr">
        <is>
          <t>FC</t>
        </is>
      </c>
      <c r="AI577" t="inlineStr">
        <is>
          <t>HI</t>
        </is>
      </c>
      <c r="AJ577" t="n">
        <v>5</v>
      </c>
      <c r="AK577" t="inlineStr">
        <is>
          <t>B</t>
        </is>
      </c>
      <c r="AL577" t="n">
        <v>8.699999999999999</v>
      </c>
      <c r="AM577" t="inlineStr">
        <is>
          <t>601+</t>
        </is>
      </c>
      <c r="AN577" t="n">
        <v>29.6</v>
      </c>
      <c r="AO577" t="inlineStr">
        <is>
          <t>330</t>
        </is>
      </c>
      <c r="AP577" t="n">
        <v>21.3</v>
      </c>
      <c r="AQ577" t="inlineStr">
        <is>
          <t>640</t>
        </is>
      </c>
      <c r="AR577" t="n">
        <v>8</v>
      </c>
      <c r="AS577" t="inlineStr">
        <is>
          <t>701+</t>
        </is>
      </c>
      <c r="AT577" t="n">
        <v>7.4</v>
      </c>
      <c r="AU577" t="inlineStr">
        <is>
          <t>701+</t>
        </is>
      </c>
      <c r="AV577" t="n">
        <v>3</v>
      </c>
      <c r="AW577" t="inlineStr">
        <is>
          <t>701+</t>
        </is>
      </c>
      <c r="AX577" t="n">
        <v>1.6</v>
      </c>
      <c r="AY577" t="inlineStr">
        <is>
          <t>701+</t>
        </is>
      </c>
      <c r="AZ577" t="n">
        <v>13.1</v>
      </c>
      <c r="BA577" t="inlineStr">
        <is>
          <t>659</t>
        </is>
      </c>
      <c r="BB577" t="n">
        <v>2.5</v>
      </c>
      <c r="BC577" t="inlineStr">
        <is>
          <t>701+</t>
        </is>
      </c>
      <c r="BD577" t="inlineStr">
        <is>
          <t>-</t>
        </is>
      </c>
      <c r="BE577" t="inlineStr"/>
      <c r="BF577" t="inlineStr">
        <is>
          <t>Not Reported</t>
        </is>
      </c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>
        <is>
          <t>401-500</t>
        </is>
      </c>
      <c r="BS577" t="inlineStr">
        <is>
          <t>141-168</t>
        </is>
      </c>
      <c r="BT577" t="inlineStr"/>
      <c r="BU577" t="n">
        <v>0</v>
      </c>
      <c r="BV577" t="n">
        <v>0</v>
      </c>
      <c r="BW577" t="n">
        <v>7.9</v>
      </c>
      <c r="BX577" t="n">
        <v>3.8</v>
      </c>
      <c r="BY577" t="n">
        <v>24.8</v>
      </c>
      <c r="BZ577" t="n">
        <v>11.2</v>
      </c>
      <c r="CA577" t="n">
        <v>2005</v>
      </c>
      <c r="CB577" t="inlineStr">
        <is>
          <t>QS+Shanghai</t>
        </is>
      </c>
      <c r="CC577" t="n">
        <v>1100.5</v>
      </c>
      <c r="CD577" t="n">
        <v>925.5</v>
      </c>
      <c r="CE577" t="n">
        <v>601</v>
      </c>
      <c r="CF577" t="n">
        <v>497</v>
      </c>
      <c r="CG577" t="n">
        <v>620</v>
      </c>
      <c r="CH577" t="n">
        <v>701</v>
      </c>
      <c r="CI577" t="n">
        <v>701</v>
      </c>
      <c r="CJ577" t="n">
        <v>701</v>
      </c>
      <c r="CK577" t="n">
        <v>701</v>
      </c>
      <c r="CL577" t="n">
        <v>701</v>
      </c>
      <c r="CM577" t="n">
        <v>701</v>
      </c>
      <c r="CN577" t="n">
        <v>925.5</v>
      </c>
      <c r="CO577" t="n">
        <v>900.5</v>
      </c>
      <c r="CP577" t="n">
        <v>601</v>
      </c>
      <c r="CQ577" t="n">
        <v>330</v>
      </c>
      <c r="CR577" t="n">
        <v>640</v>
      </c>
      <c r="CS577" t="n">
        <v>701</v>
      </c>
      <c r="CT577" t="n">
        <v>701</v>
      </c>
      <c r="CU577" t="n">
        <v>701</v>
      </c>
      <c r="CV577" t="n">
        <v>701</v>
      </c>
      <c r="CW577" t="n">
        <v>659</v>
      </c>
      <c r="CX577" t="n">
        <v>701</v>
      </c>
      <c r="CY577" t="inlineStr"/>
      <c r="CZ577" t="n">
        <v>450.5</v>
      </c>
      <c r="DA577" t="n">
        <v>154.5</v>
      </c>
      <c r="DB577" t="n">
        <v>11.3907597616434</v>
      </c>
      <c r="DC577" t="n">
        <v>11.25936713412442</v>
      </c>
      <c r="DD577" t="inlineStr"/>
      <c r="DE577" t="inlineStr">
        <is>
          <t>QS (score, not ratio)</t>
        </is>
      </c>
      <c r="DF577" t="inlineStr"/>
      <c r="DG577" t="inlineStr">
        <is>
          <t>QS (score, not %)</t>
        </is>
      </c>
      <c r="DH577" t="n">
        <v>8.6</v>
      </c>
      <c r="DI577" t="n">
        <v>6.694525350593311</v>
      </c>
    </row>
    <row r="578">
      <c r="A578" t="inlineStr">
        <is>
          <t>lucian blaga university of sibiu</t>
        </is>
      </c>
      <c r="B578" t="inlineStr">
        <is>
          <t>1401+</t>
        </is>
      </c>
      <c r="C578" t="inlineStr">
        <is>
          <t>1201-1400</t>
        </is>
      </c>
      <c r="D578" t="inlineStr">
        <is>
          <t>Romania</t>
        </is>
      </c>
      <c r="E578" t="inlineStr">
        <is>
          <t>Europe</t>
        </is>
      </c>
      <c r="F578" t="inlineStr">
        <is>
          <t>L</t>
        </is>
      </c>
      <c r="G578" t="inlineStr">
        <is>
          <t>FC</t>
        </is>
      </c>
      <c r="H578" t="inlineStr">
        <is>
          <t>MD</t>
        </is>
      </c>
      <c r="I578" t="inlineStr">
        <is>
          <t>A</t>
        </is>
      </c>
      <c r="J578" t="n">
        <v>3.6</v>
      </c>
      <c r="K578" t="inlineStr">
        <is>
          <t>601+</t>
        </is>
      </c>
      <c r="L578" t="n">
        <v>3.2</v>
      </c>
      <c r="M578" t="inlineStr">
        <is>
          <t>601+</t>
        </is>
      </c>
      <c r="N578" t="n">
        <v>8.5</v>
      </c>
      <c r="O578" t="inlineStr">
        <is>
          <t>701+</t>
        </is>
      </c>
      <c r="P578" t="n">
        <v>1.9</v>
      </c>
      <c r="Q578" t="inlineStr">
        <is>
          <t>701+</t>
        </is>
      </c>
      <c r="R578" t="n">
        <v>13.9</v>
      </c>
      <c r="S578" t="inlineStr">
        <is>
          <t>687</t>
        </is>
      </c>
      <c r="T578" t="n">
        <v>2.9</v>
      </c>
      <c r="U578" t="inlineStr">
        <is>
          <t>701+</t>
        </is>
      </c>
      <c r="V578" t="n">
        <v>17</v>
      </c>
      <c r="W578" t="inlineStr">
        <is>
          <t>701+</t>
        </is>
      </c>
      <c r="X578" t="n">
        <v>4.1</v>
      </c>
      <c r="Y578" t="inlineStr">
        <is>
          <t>701+</t>
        </is>
      </c>
      <c r="Z578" t="n">
        <v>1.2</v>
      </c>
      <c r="AA578" t="inlineStr">
        <is>
          <t>701+</t>
        </is>
      </c>
      <c r="AB578" t="inlineStr"/>
      <c r="AC578" t="inlineStr">
        <is>
          <t>1201-1400</t>
        </is>
      </c>
      <c r="AD578" t="inlineStr">
        <is>
          <t>1201-1400</t>
        </is>
      </c>
      <c r="AE578" t="inlineStr">
        <is>
          <t>RO</t>
        </is>
      </c>
      <c r="AF578" t="inlineStr">
        <is>
          <t>Romania</t>
        </is>
      </c>
      <c r="AG578" t="inlineStr">
        <is>
          <t>L</t>
        </is>
      </c>
      <c r="AH578" t="inlineStr">
        <is>
          <t>FC</t>
        </is>
      </c>
      <c r="AI578" t="inlineStr">
        <is>
          <t>MD</t>
        </is>
      </c>
      <c r="AJ578" t="n">
        <v>3</v>
      </c>
      <c r="AK578" t="inlineStr">
        <is>
          <t>A</t>
        </is>
      </c>
      <c r="AL578" t="n">
        <v>3.7</v>
      </c>
      <c r="AM578" t="inlineStr">
        <is>
          <t>601+</t>
        </is>
      </c>
      <c r="AN578" t="n">
        <v>2.5</v>
      </c>
      <c r="AO578" t="inlineStr">
        <is>
          <t>601+</t>
        </is>
      </c>
      <c r="AP578" t="n">
        <v>8.1</v>
      </c>
      <c r="AQ578" t="inlineStr">
        <is>
          <t>701+</t>
        </is>
      </c>
      <c r="AR578" t="n">
        <v>1.8</v>
      </c>
      <c r="AS578" t="inlineStr">
        <is>
          <t>701+</t>
        </is>
      </c>
      <c r="AT578" t="n">
        <v>12.5</v>
      </c>
      <c r="AU578" t="inlineStr">
        <is>
          <t>701+</t>
        </is>
      </c>
      <c r="AV578" t="n">
        <v>3.1</v>
      </c>
      <c r="AW578" t="inlineStr">
        <is>
          <t>701+</t>
        </is>
      </c>
      <c r="AX578" t="n">
        <v>49.8</v>
      </c>
      <c r="AY578" t="inlineStr">
        <is>
          <t>313</t>
        </is>
      </c>
      <c r="AZ578" t="n">
        <v>9</v>
      </c>
      <c r="BA578" t="inlineStr">
        <is>
          <t>701+</t>
        </is>
      </c>
      <c r="BB578" t="n">
        <v>1.8</v>
      </c>
      <c r="BC578" t="inlineStr">
        <is>
          <t>701+</t>
        </is>
      </c>
      <c r="BD578" t="inlineStr">
        <is>
          <t>-</t>
        </is>
      </c>
      <c r="BE578" t="inlineStr"/>
      <c r="BF578" t="inlineStr">
        <is>
          <t>Not Reported</t>
        </is>
      </c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>
        <is>
          <t>QS</t>
        </is>
      </c>
      <c r="CC578" t="n">
        <v>1401</v>
      </c>
      <c r="CD578" t="n">
        <v>1300.5</v>
      </c>
      <c r="CE578" t="n">
        <v>601</v>
      </c>
      <c r="CF578" t="n">
        <v>601</v>
      </c>
      <c r="CG578" t="n">
        <v>701</v>
      </c>
      <c r="CH578" t="n">
        <v>701</v>
      </c>
      <c r="CI578" t="n">
        <v>687</v>
      </c>
      <c r="CJ578" t="n">
        <v>701</v>
      </c>
      <c r="CK578" t="n">
        <v>701</v>
      </c>
      <c r="CL578" t="n">
        <v>701</v>
      </c>
      <c r="CM578" t="n">
        <v>701</v>
      </c>
      <c r="CN578" t="n">
        <v>1300.5</v>
      </c>
      <c r="CO578" t="n">
        <v>1300.5</v>
      </c>
      <c r="CP578" t="n">
        <v>601</v>
      </c>
      <c r="CQ578" t="n">
        <v>601</v>
      </c>
      <c r="CR578" t="n">
        <v>701</v>
      </c>
      <c r="CS578" t="n">
        <v>701</v>
      </c>
      <c r="CT578" t="n">
        <v>701</v>
      </c>
      <c r="CU578" t="n">
        <v>701</v>
      </c>
      <c r="CV578" t="n">
        <v>313</v>
      </c>
      <c r="CW578" t="n">
        <v>701</v>
      </c>
      <c r="CX578" t="n">
        <v>701</v>
      </c>
      <c r="CY578" t="inlineStr"/>
      <c r="CZ578" t="inlineStr"/>
      <c r="DA578" t="inlineStr"/>
      <c r="DB578" t="n">
        <v>0</v>
      </c>
      <c r="DC578" t="n">
        <v>1.9</v>
      </c>
      <c r="DD578" t="inlineStr"/>
      <c r="DE578" t="inlineStr">
        <is>
          <t>QS (score, not ratio)</t>
        </is>
      </c>
      <c r="DF578" t="inlineStr"/>
      <c r="DG578" t="inlineStr">
        <is>
          <t>QS (score, not %)</t>
        </is>
      </c>
      <c r="DH578" t="n">
        <v>3.65</v>
      </c>
      <c r="DI578" t="inlineStr"/>
    </row>
    <row r="579">
      <c r="A579" t="inlineStr">
        <is>
          <t>ludwig-maximilians-universität münchen</t>
        </is>
      </c>
      <c r="B579" t="inlineStr">
        <is>
          <t>59</t>
        </is>
      </c>
      <c r="C579" t="inlineStr">
        <is>
          <t>54</t>
        </is>
      </c>
      <c r="D579" t="inlineStr">
        <is>
          <t>Germany</t>
        </is>
      </c>
      <c r="E579" t="inlineStr">
        <is>
          <t>Europe</t>
        </is>
      </c>
      <c r="F579" t="inlineStr">
        <is>
          <t>XL</t>
        </is>
      </c>
      <c r="G579" t="inlineStr">
        <is>
          <t>FC</t>
        </is>
      </c>
      <c r="H579" t="inlineStr">
        <is>
          <t>VH</t>
        </is>
      </c>
      <c r="I579" t="inlineStr">
        <is>
          <t>A</t>
        </is>
      </c>
      <c r="J579" t="n">
        <v>92.2</v>
      </c>
      <c r="K579" t="inlineStr">
        <is>
          <t>41</t>
        </is>
      </c>
      <c r="L579" t="n">
        <v>86.59999999999999</v>
      </c>
      <c r="M579" t="inlineStr">
        <is>
          <t>59</t>
        </is>
      </c>
      <c r="N579" t="n">
        <v>38.5</v>
      </c>
      <c r="O579" t="inlineStr">
        <is>
          <t>410</t>
        </is>
      </c>
      <c r="P579" t="n">
        <v>50</v>
      </c>
      <c r="Q579" t="inlineStr">
        <is>
          <t>262</t>
        </is>
      </c>
      <c r="R579" t="n">
        <v>75.09999999999999</v>
      </c>
      <c r="S579" t="inlineStr">
        <is>
          <t>262</t>
        </is>
      </c>
      <c r="T579" t="n">
        <v>37.6</v>
      </c>
      <c r="U579" t="inlineStr">
        <is>
          <t>374</t>
        </is>
      </c>
      <c r="V579" t="n">
        <v>95.5</v>
      </c>
      <c r="W579" t="inlineStr">
        <is>
          <t>71</t>
        </is>
      </c>
      <c r="X579" t="n">
        <v>66.90000000000001</v>
      </c>
      <c r="Y579" t="inlineStr">
        <is>
          <t>173</t>
        </is>
      </c>
      <c r="Z579" t="n">
        <v>62.2</v>
      </c>
      <c r="AA579" t="inlineStr">
        <is>
          <t>254=</t>
        </is>
      </c>
      <c r="AB579" t="n">
        <v>71.59999999999999</v>
      </c>
      <c r="AC579" t="inlineStr"/>
      <c r="AD579" t="inlineStr"/>
      <c r="AE579" t="inlineStr">
        <is>
          <t>Not Reported</t>
        </is>
      </c>
      <c r="AF579" t="inlineStr">
        <is>
          <t>Not Reported</t>
        </is>
      </c>
      <c r="AG579" t="inlineStr">
        <is>
          <t>Not Reported</t>
        </is>
      </c>
      <c r="AH579" t="inlineStr">
        <is>
          <t>Not Reported</t>
        </is>
      </c>
      <c r="AI579" t="inlineStr"/>
      <c r="AJ579" t="inlineStr"/>
      <c r="AK579" t="inlineStr">
        <is>
          <t>Not Reported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>
        <is>
          <t>Not Reported</t>
        </is>
      </c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>
        <is>
          <t>QS</t>
        </is>
      </c>
      <c r="CC579" t="n">
        <v>59</v>
      </c>
      <c r="CD579" t="n">
        <v>54</v>
      </c>
      <c r="CE579" t="n">
        <v>41</v>
      </c>
      <c r="CF579" t="n">
        <v>59</v>
      </c>
      <c r="CG579" t="n">
        <v>410</v>
      </c>
      <c r="CH579" t="n">
        <v>262</v>
      </c>
      <c r="CI579" t="n">
        <v>262</v>
      </c>
      <c r="CJ579" t="n">
        <v>374</v>
      </c>
      <c r="CK579" t="n">
        <v>71</v>
      </c>
      <c r="CL579" t="n">
        <v>173</v>
      </c>
      <c r="CM579" t="n">
        <v>254</v>
      </c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n">
        <v>95.85714285714286</v>
      </c>
      <c r="DC579" t="n">
        <v>50</v>
      </c>
      <c r="DD579" t="inlineStr"/>
      <c r="DE579" t="inlineStr">
        <is>
          <t>QS (score, not ratio)</t>
        </is>
      </c>
      <c r="DF579" t="inlineStr"/>
      <c r="DG579" t="inlineStr">
        <is>
          <t>QS (score, not %)</t>
        </is>
      </c>
      <c r="DH579" t="n">
        <v>92.2</v>
      </c>
      <c r="DI579" t="inlineStr"/>
    </row>
    <row r="580">
      <c r="A580" t="inlineStr">
        <is>
          <t>lund university</t>
        </is>
      </c>
      <c r="B580" t="inlineStr">
        <is>
          <t>75</t>
        </is>
      </c>
      <c r="C580" t="inlineStr">
        <is>
          <t>85</t>
        </is>
      </c>
      <c r="D580" t="inlineStr">
        <is>
          <t>Sweden</t>
        </is>
      </c>
      <c r="E580" t="inlineStr">
        <is>
          <t>Europe</t>
        </is>
      </c>
      <c r="F580" t="inlineStr">
        <is>
          <t>L</t>
        </is>
      </c>
      <c r="G580" t="inlineStr">
        <is>
          <t>FC</t>
        </is>
      </c>
      <c r="H580" t="inlineStr">
        <is>
          <t>VH</t>
        </is>
      </c>
      <c r="I580" t="inlineStr">
        <is>
          <t>A</t>
        </is>
      </c>
      <c r="J580" t="n">
        <v>68.3</v>
      </c>
      <c r="K580" t="inlineStr">
        <is>
          <t>96</t>
        </is>
      </c>
      <c r="L580" t="n">
        <v>52.5</v>
      </c>
      <c r="M580" t="inlineStr">
        <is>
          <t>160</t>
        </is>
      </c>
      <c r="N580" t="n">
        <v>55.5</v>
      </c>
      <c r="O580" t="inlineStr">
        <is>
          <t>271</t>
        </is>
      </c>
      <c r="P580" t="n">
        <v>44.6</v>
      </c>
      <c r="Q580" t="inlineStr">
        <is>
          <t>309</t>
        </is>
      </c>
      <c r="R580" t="n">
        <v>97.40000000000001</v>
      </c>
      <c r="S580" t="inlineStr">
        <is>
          <t>124</t>
        </is>
      </c>
      <c r="T580" t="n">
        <v>73.40000000000001</v>
      </c>
      <c r="U580" t="inlineStr">
        <is>
          <t>198</t>
        </is>
      </c>
      <c r="V580" t="n">
        <v>96.7</v>
      </c>
      <c r="W580" t="inlineStr">
        <is>
          <t>48</t>
        </is>
      </c>
      <c r="X580" t="n">
        <v>86.5</v>
      </c>
      <c r="Y580" t="inlineStr">
        <is>
          <t>95</t>
        </is>
      </c>
      <c r="Z580" t="n">
        <v>99.59999999999999</v>
      </c>
      <c r="AA580" t="inlineStr">
        <is>
          <t>8</t>
        </is>
      </c>
      <c r="AB580" t="n">
        <v>65.59999999999999</v>
      </c>
      <c r="AC580">
        <f>85</f>
        <v/>
      </c>
      <c r="AD580" t="inlineStr">
        <is>
          <t>95</t>
        </is>
      </c>
      <c r="AE580" t="inlineStr">
        <is>
          <t>SE</t>
        </is>
      </c>
      <c r="AF580" t="inlineStr">
        <is>
          <t>Sweden</t>
        </is>
      </c>
      <c r="AG580" t="inlineStr">
        <is>
          <t>L</t>
        </is>
      </c>
      <c r="AH580" t="inlineStr">
        <is>
          <t>FC</t>
        </is>
      </c>
      <c r="AI580" t="inlineStr">
        <is>
          <t>VH</t>
        </is>
      </c>
      <c r="AJ580" t="n">
        <v>5</v>
      </c>
      <c r="AK580" t="inlineStr">
        <is>
          <t>A</t>
        </is>
      </c>
      <c r="AL580" t="n">
        <v>69.3</v>
      </c>
      <c r="AM580" t="inlineStr">
        <is>
          <t>93</t>
        </is>
      </c>
      <c r="AN580" t="n">
        <v>47.5</v>
      </c>
      <c r="AO580" t="inlineStr">
        <is>
          <t>185</t>
        </is>
      </c>
      <c r="AP580" t="n">
        <v>50.2</v>
      </c>
      <c r="AQ580" t="inlineStr">
        <is>
          <t>310</t>
        </is>
      </c>
      <c r="AR580" t="n">
        <v>37.7</v>
      </c>
      <c r="AS580" t="inlineStr">
        <is>
          <t>373</t>
        </is>
      </c>
      <c r="AT580" t="n">
        <v>98.8</v>
      </c>
      <c r="AU580" t="inlineStr">
        <is>
          <t>102</t>
        </is>
      </c>
      <c r="AV580" t="n">
        <v>77.40000000000001</v>
      </c>
      <c r="AW580" t="inlineStr">
        <is>
          <t>173</t>
        </is>
      </c>
      <c r="AX580" t="n">
        <v>95.2</v>
      </c>
      <c r="AY580" t="inlineStr">
        <is>
          <t>52</t>
        </is>
      </c>
      <c r="AZ580" t="n">
        <v>66</v>
      </c>
      <c r="BA580" t="inlineStr">
        <is>
          <t>83</t>
        </is>
      </c>
      <c r="BB580" t="n">
        <v>99.09999999999999</v>
      </c>
      <c r="BC580" t="inlineStr">
        <is>
          <t>14</t>
        </is>
      </c>
      <c r="BD580" t="inlineStr">
        <is>
          <t>62.8</t>
        </is>
      </c>
      <c r="BE580">
        <f>90</f>
        <v/>
      </c>
      <c r="BF580" t="inlineStr">
        <is>
          <t>Sweden</t>
        </is>
      </c>
      <c r="BG580" t="n">
        <v>39.7</v>
      </c>
      <c r="BH580" t="inlineStr">
        <is>
          <t>74.1</t>
        </is>
      </c>
      <c r="BI580" t="n">
        <v>53.6</v>
      </c>
      <c r="BJ580" t="n">
        <v>81.3</v>
      </c>
      <c r="BK580" t="inlineStr">
        <is>
          <t>70.4</t>
        </is>
      </c>
      <c r="BL580" t="inlineStr">
        <is>
          <t>59.7</t>
        </is>
      </c>
      <c r="BM580" t="inlineStr">
        <is>
          <t>28,251</t>
        </is>
      </c>
      <c r="BN580" t="n">
        <v>11.5</v>
      </c>
      <c r="BO580" t="inlineStr">
        <is>
          <t>15%</t>
        </is>
      </c>
      <c r="BP580" t="inlineStr"/>
      <c r="BQ580" t="n">
        <v>2016</v>
      </c>
      <c r="BR580" t="inlineStr">
        <is>
          <t>101-150</t>
        </is>
      </c>
      <c r="BS580" t="inlineStr">
        <is>
          <t>4</t>
        </is>
      </c>
      <c r="BT580" t="n">
        <v>24.1</v>
      </c>
      <c r="BU580" t="n">
        <v>21.2</v>
      </c>
      <c r="BV580" t="n">
        <v>0</v>
      </c>
      <c r="BW580" t="n">
        <v>22.5</v>
      </c>
      <c r="BX580" t="n">
        <v>16.3</v>
      </c>
      <c r="BY580" t="n">
        <v>49.7</v>
      </c>
      <c r="BZ580" t="n">
        <v>21.2</v>
      </c>
      <c r="CA580" t="n">
        <v>2015</v>
      </c>
      <c r="CB580" t="inlineStr">
        <is>
          <t>QS+Times+Shanghai</t>
        </is>
      </c>
      <c r="CC580" t="n">
        <v>75</v>
      </c>
      <c r="CD580" t="n">
        <v>85</v>
      </c>
      <c r="CE580" t="n">
        <v>96</v>
      </c>
      <c r="CF580" t="n">
        <v>160</v>
      </c>
      <c r="CG580" t="n">
        <v>271</v>
      </c>
      <c r="CH580" t="n">
        <v>309</v>
      </c>
      <c r="CI580" t="n">
        <v>124</v>
      </c>
      <c r="CJ580" t="n">
        <v>198</v>
      </c>
      <c r="CK580" t="n">
        <v>48</v>
      </c>
      <c r="CL580" t="n">
        <v>95</v>
      </c>
      <c r="CM580" t="n">
        <v>8</v>
      </c>
      <c r="CN580" t="n">
        <v>85</v>
      </c>
      <c r="CO580" t="n">
        <v>95</v>
      </c>
      <c r="CP580" t="n">
        <v>93</v>
      </c>
      <c r="CQ580" t="n">
        <v>185</v>
      </c>
      <c r="CR580" t="n">
        <v>310</v>
      </c>
      <c r="CS580" t="n">
        <v>373</v>
      </c>
      <c r="CT580" t="n">
        <v>102</v>
      </c>
      <c r="CU580" t="n">
        <v>173</v>
      </c>
      <c r="CV580" t="n">
        <v>52</v>
      </c>
      <c r="CW580" t="n">
        <v>83</v>
      </c>
      <c r="CX580" t="n">
        <v>14</v>
      </c>
      <c r="CY580" t="n">
        <v>90</v>
      </c>
      <c r="CZ580" t="n">
        <v>125.5</v>
      </c>
      <c r="DA580" t="n">
        <v>4</v>
      </c>
      <c r="DB580" t="n">
        <v>84.88610344635229</v>
      </c>
      <c r="DC580" t="n">
        <v>49.3338723090029</v>
      </c>
      <c r="DD580" t="n">
        <v>11.5</v>
      </c>
      <c r="DE580" t="inlineStr">
        <is>
          <t>Times (raw ratio)</t>
        </is>
      </c>
      <c r="DF580" t="n">
        <v>15</v>
      </c>
      <c r="DG580" t="inlineStr">
        <is>
          <t>Times (raw %)</t>
        </is>
      </c>
      <c r="DH580" t="n">
        <v>68.8</v>
      </c>
      <c r="DI580" t="n">
        <v>28.43929741021747</v>
      </c>
    </row>
    <row r="581">
      <c r="A581" t="inlineStr">
        <is>
          <t>lviv polytechnic national university</t>
        </is>
      </c>
      <c r="B581" t="inlineStr">
        <is>
          <t>1001-1200</t>
        </is>
      </c>
      <c r="C581" t="inlineStr">
        <is>
          <t>951-1000</t>
        </is>
      </c>
      <c r="D581" t="inlineStr">
        <is>
          <t>Ukraine</t>
        </is>
      </c>
      <c r="E581" t="inlineStr">
        <is>
          <t>Europe</t>
        </is>
      </c>
      <c r="F581" t="inlineStr">
        <is>
          <t>L</t>
        </is>
      </c>
      <c r="G581" t="inlineStr">
        <is>
          <t>CO</t>
        </is>
      </c>
      <c r="H581" t="inlineStr">
        <is>
          <t>VH</t>
        </is>
      </c>
      <c r="I581" t="inlineStr">
        <is>
          <t>A</t>
        </is>
      </c>
      <c r="J581" t="n">
        <v>8.4</v>
      </c>
      <c r="K581" t="inlineStr">
        <is>
          <t>601+</t>
        </is>
      </c>
      <c r="L581" t="n">
        <v>13.5</v>
      </c>
      <c r="M581" t="inlineStr">
        <is>
          <t>598</t>
        </is>
      </c>
      <c r="N581" t="n">
        <v>28.4</v>
      </c>
      <c r="O581" t="inlineStr">
        <is>
          <t>546</t>
        </is>
      </c>
      <c r="P581" t="n">
        <v>1.9</v>
      </c>
      <c r="Q581" t="inlineStr">
        <is>
          <t>701+</t>
        </is>
      </c>
      <c r="R581" t="n">
        <v>1.4</v>
      </c>
      <c r="S581" t="inlineStr">
        <is>
          <t>701+</t>
        </is>
      </c>
      <c r="T581" t="n">
        <v>1.2</v>
      </c>
      <c r="U581" t="inlineStr">
        <is>
          <t>701+</t>
        </is>
      </c>
      <c r="V581" t="n">
        <v>18.9</v>
      </c>
      <c r="W581" t="inlineStr">
        <is>
          <t>701+</t>
        </is>
      </c>
      <c r="X581" t="n">
        <v>15.2</v>
      </c>
      <c r="Y581" t="inlineStr">
        <is>
          <t>654</t>
        </is>
      </c>
      <c r="Z581" t="n">
        <v>11.5</v>
      </c>
      <c r="AA581" t="inlineStr">
        <is>
          <t>632=</t>
        </is>
      </c>
      <c r="AB581" t="inlineStr"/>
      <c r="AC581" t="inlineStr">
        <is>
          <t>951-1000</t>
        </is>
      </c>
      <c r="AD581" t="inlineStr">
        <is>
          <t>801-1000</t>
        </is>
      </c>
      <c r="AE581" t="inlineStr">
        <is>
          <t>UA</t>
        </is>
      </c>
      <c r="AF581" t="inlineStr">
        <is>
          <t>Ukraine</t>
        </is>
      </c>
      <c r="AG581" t="inlineStr">
        <is>
          <t>L</t>
        </is>
      </c>
      <c r="AH581" t="inlineStr">
        <is>
          <t>CO</t>
        </is>
      </c>
      <c r="AI581" t="inlineStr">
        <is>
          <t>VH</t>
        </is>
      </c>
      <c r="AJ581" t="n">
        <v>5</v>
      </c>
      <c r="AK581" t="inlineStr">
        <is>
          <t>A</t>
        </is>
      </c>
      <c r="AL581" t="n">
        <v>8.1</v>
      </c>
      <c r="AM581" t="inlineStr">
        <is>
          <t>601+</t>
        </is>
      </c>
      <c r="AN581" t="n">
        <v>14.8</v>
      </c>
      <c r="AO581" t="inlineStr">
        <is>
          <t>553</t>
        </is>
      </c>
      <c r="AP581" t="n">
        <v>37.2</v>
      </c>
      <c r="AQ581" t="inlineStr">
        <is>
          <t>423</t>
        </is>
      </c>
      <c r="AR581" t="n">
        <v>1.8</v>
      </c>
      <c r="AS581" t="inlineStr">
        <is>
          <t>701+</t>
        </is>
      </c>
      <c r="AT581" t="n">
        <v>1.9</v>
      </c>
      <c r="AU581" t="inlineStr">
        <is>
          <t>701+</t>
        </is>
      </c>
      <c r="AV581" t="n">
        <v>1.6</v>
      </c>
      <c r="AW581" t="inlineStr">
        <is>
          <t>701+</t>
        </is>
      </c>
      <c r="AX581" t="n">
        <v>1.1</v>
      </c>
      <c r="AY581" t="inlineStr">
        <is>
          <t>701+</t>
        </is>
      </c>
      <c r="AZ581" t="n">
        <v>14</v>
      </c>
      <c r="BA581" t="inlineStr">
        <is>
          <t>608</t>
        </is>
      </c>
      <c r="BB581" t="n">
        <v>22.7</v>
      </c>
      <c r="BC581" t="inlineStr">
        <is>
          <t>520</t>
        </is>
      </c>
      <c r="BD581" t="inlineStr">
        <is>
          <t>-</t>
        </is>
      </c>
      <c r="BE581" t="inlineStr"/>
      <c r="BF581" t="inlineStr">
        <is>
          <t>Not Reported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>
        <is>
          <t>QS</t>
        </is>
      </c>
      <c r="CC581" t="n">
        <v>1100.5</v>
      </c>
      <c r="CD581" t="n">
        <v>975.5</v>
      </c>
      <c r="CE581" t="n">
        <v>601</v>
      </c>
      <c r="CF581" t="n">
        <v>598</v>
      </c>
      <c r="CG581" t="n">
        <v>546</v>
      </c>
      <c r="CH581" t="n">
        <v>701</v>
      </c>
      <c r="CI581" t="n">
        <v>701</v>
      </c>
      <c r="CJ581" t="n">
        <v>701</v>
      </c>
      <c r="CK581" t="n">
        <v>701</v>
      </c>
      <c r="CL581" t="n">
        <v>654</v>
      </c>
      <c r="CM581" t="n">
        <v>632</v>
      </c>
      <c r="CN581" t="n">
        <v>975.5</v>
      </c>
      <c r="CO581" t="n">
        <v>900.5</v>
      </c>
      <c r="CP581" t="n">
        <v>601</v>
      </c>
      <c r="CQ581" t="n">
        <v>553</v>
      </c>
      <c r="CR581" t="n">
        <v>423</v>
      </c>
      <c r="CS581" t="n">
        <v>701</v>
      </c>
      <c r="CT581" t="n">
        <v>701</v>
      </c>
      <c r="CU581" t="n">
        <v>701</v>
      </c>
      <c r="CV581" t="n">
        <v>701</v>
      </c>
      <c r="CW581" t="n">
        <v>608</v>
      </c>
      <c r="CX581" t="n">
        <v>520</v>
      </c>
      <c r="CY581" t="inlineStr"/>
      <c r="CZ581" t="inlineStr"/>
      <c r="DA581" t="inlineStr"/>
      <c r="DB581" t="n">
        <v>21.46428571428571</v>
      </c>
      <c r="DC581" t="n">
        <v>1.9</v>
      </c>
      <c r="DD581" t="inlineStr"/>
      <c r="DE581" t="inlineStr">
        <is>
          <t>QS (score, not ratio)</t>
        </is>
      </c>
      <c r="DF581" t="inlineStr"/>
      <c r="DG581" t="inlineStr">
        <is>
          <t>QS (score, not %)</t>
        </is>
      </c>
      <c r="DH581" t="n">
        <v>8.25</v>
      </c>
      <c r="DI581" t="inlineStr"/>
    </row>
    <row r="582">
      <c r="A582" t="inlineStr">
        <is>
          <t>m.kh. dulaty taraz regional university</t>
        </is>
      </c>
      <c r="B582" t="inlineStr">
        <is>
          <t>1401+</t>
        </is>
      </c>
      <c r="C582" t="inlineStr">
        <is>
          <t>1201-1400</t>
        </is>
      </c>
      <c r="D582" t="inlineStr">
        <is>
          <t>Kazakhstan</t>
        </is>
      </c>
      <c r="E582" t="inlineStr">
        <is>
          <t>Asia</t>
        </is>
      </c>
      <c r="F582" t="inlineStr">
        <is>
          <t>L</t>
        </is>
      </c>
      <c r="G582" t="inlineStr">
        <is>
          <t>CO</t>
        </is>
      </c>
      <c r="H582" t="inlineStr">
        <is>
          <t>MD</t>
        </is>
      </c>
      <c r="I582" t="inlineStr">
        <is>
          <t>A</t>
        </is>
      </c>
      <c r="J582" t="n">
        <v>7.6</v>
      </c>
      <c r="K582" t="inlineStr">
        <is>
          <t>601+</t>
        </is>
      </c>
      <c r="L582" t="n">
        <v>2.7</v>
      </c>
      <c r="M582" t="inlineStr">
        <is>
          <t>601+</t>
        </is>
      </c>
      <c r="N582" t="n">
        <v>12</v>
      </c>
      <c r="O582" t="inlineStr">
        <is>
          <t>701+</t>
        </is>
      </c>
      <c r="P582" t="n">
        <v>1</v>
      </c>
      <c r="Q582" t="inlineStr">
        <is>
          <t>701+</t>
        </is>
      </c>
      <c r="R582" t="n">
        <v>1.1</v>
      </c>
      <c r="S582" t="inlineStr">
        <is>
          <t>701+</t>
        </is>
      </c>
      <c r="T582" t="n">
        <v>6.7</v>
      </c>
      <c r="U582" t="inlineStr">
        <is>
          <t>701+</t>
        </is>
      </c>
      <c r="V582" t="n">
        <v>2.6</v>
      </c>
      <c r="W582" t="inlineStr">
        <is>
          <t>701+</t>
        </is>
      </c>
      <c r="X582" t="n">
        <v>3.1</v>
      </c>
      <c r="Y582" t="inlineStr">
        <is>
          <t>701+</t>
        </is>
      </c>
      <c r="Z582" t="n">
        <v>1.1</v>
      </c>
      <c r="AA582" t="inlineStr">
        <is>
          <t>701+</t>
        </is>
      </c>
      <c r="AB582" t="inlineStr"/>
      <c r="AC582" t="inlineStr">
        <is>
          <t>1201-1400</t>
        </is>
      </c>
      <c r="AD582" t="inlineStr"/>
      <c r="AE582" t="inlineStr">
        <is>
          <t>KZ</t>
        </is>
      </c>
      <c r="AF582" t="inlineStr">
        <is>
          <t>Kazakhstan</t>
        </is>
      </c>
      <c r="AG582" t="inlineStr">
        <is>
          <t>L</t>
        </is>
      </c>
      <c r="AH582" t="inlineStr">
        <is>
          <t>CO</t>
        </is>
      </c>
      <c r="AI582" t="inlineStr">
        <is>
          <t>MD</t>
        </is>
      </c>
      <c r="AJ582" t="n">
        <v>1</v>
      </c>
      <c r="AK582" t="inlineStr">
        <is>
          <t>A</t>
        </is>
      </c>
      <c r="AL582" t="n">
        <v>6.6</v>
      </c>
      <c r="AM582" t="inlineStr">
        <is>
          <t>601+</t>
        </is>
      </c>
      <c r="AN582" t="n">
        <v>2.6</v>
      </c>
      <c r="AO582" t="inlineStr">
        <is>
          <t>601+</t>
        </is>
      </c>
      <c r="AP582" t="n">
        <v>10.8</v>
      </c>
      <c r="AQ582" t="inlineStr">
        <is>
          <t>701+</t>
        </is>
      </c>
      <c r="AR582" t="n">
        <v>1</v>
      </c>
      <c r="AS582" t="inlineStr">
        <is>
          <t>701+</t>
        </is>
      </c>
      <c r="AT582" t="inlineStr"/>
      <c r="AU582" t="inlineStr"/>
      <c r="AV582" t="n">
        <v>20.5</v>
      </c>
      <c r="AW582" t="inlineStr">
        <is>
          <t>540</t>
        </is>
      </c>
      <c r="AX582" t="n">
        <v>1</v>
      </c>
      <c r="AY582" t="inlineStr">
        <is>
          <t>701+</t>
        </is>
      </c>
      <c r="AZ582" t="n">
        <v>9.9</v>
      </c>
      <c r="BA582" t="inlineStr">
        <is>
          <t>701+</t>
        </is>
      </c>
      <c r="BB582" t="n">
        <v>1</v>
      </c>
      <c r="BC582" t="inlineStr">
        <is>
          <t>701+</t>
        </is>
      </c>
      <c r="BD582" t="inlineStr">
        <is>
          <t>-</t>
        </is>
      </c>
      <c r="BE582" t="inlineStr"/>
      <c r="BF582" t="inlineStr">
        <is>
          <t>Not Reported</t>
        </is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>
        <is>
          <t>QS</t>
        </is>
      </c>
      <c r="CC582" t="n">
        <v>1401</v>
      </c>
      <c r="CD582" t="n">
        <v>1300.5</v>
      </c>
      <c r="CE582" t="n">
        <v>601</v>
      </c>
      <c r="CF582" t="n">
        <v>601</v>
      </c>
      <c r="CG582" t="n">
        <v>701</v>
      </c>
      <c r="CH582" t="n">
        <v>701</v>
      </c>
      <c r="CI582" t="n">
        <v>701</v>
      </c>
      <c r="CJ582" t="n">
        <v>701</v>
      </c>
      <c r="CK582" t="n">
        <v>701</v>
      </c>
      <c r="CL582" t="n">
        <v>701</v>
      </c>
      <c r="CM582" t="n">
        <v>701</v>
      </c>
      <c r="CN582" t="n">
        <v>1300.5</v>
      </c>
      <c r="CO582" t="inlineStr"/>
      <c r="CP582" t="n">
        <v>601</v>
      </c>
      <c r="CQ582" t="n">
        <v>601</v>
      </c>
      <c r="CR582" t="n">
        <v>701</v>
      </c>
      <c r="CS582" t="n">
        <v>701</v>
      </c>
      <c r="CT582" t="inlineStr"/>
      <c r="CU582" t="n">
        <v>540</v>
      </c>
      <c r="CV582" t="n">
        <v>701</v>
      </c>
      <c r="CW582" t="n">
        <v>701</v>
      </c>
      <c r="CX582" t="n">
        <v>701</v>
      </c>
      <c r="CY582" t="inlineStr"/>
      <c r="CZ582" t="inlineStr"/>
      <c r="DA582" t="inlineStr"/>
      <c r="DB582" t="n">
        <v>0</v>
      </c>
      <c r="DC582" t="n">
        <v>1</v>
      </c>
      <c r="DD582" t="inlineStr"/>
      <c r="DE582" t="inlineStr">
        <is>
          <t>QS (score, not ratio)</t>
        </is>
      </c>
      <c r="DF582" t="inlineStr"/>
      <c r="DG582" t="inlineStr">
        <is>
          <t>QS (score, not %)</t>
        </is>
      </c>
      <c r="DH582" t="n">
        <v>7.1</v>
      </c>
      <c r="DI582" t="inlineStr"/>
    </row>
    <row r="583">
      <c r="A583" t="inlineStr">
        <is>
          <t>maastricht university</t>
        </is>
      </c>
      <c r="B583" t="inlineStr">
        <is>
          <t>230</t>
        </is>
      </c>
      <c r="C583" t="inlineStr">
        <is>
          <t>256</t>
        </is>
      </c>
      <c r="D583" t="inlineStr">
        <is>
          <t>Netherlands</t>
        </is>
      </c>
      <c r="E583" t="inlineStr">
        <is>
          <t>Europe</t>
        </is>
      </c>
      <c r="F583" t="inlineStr">
        <is>
          <t>L</t>
        </is>
      </c>
      <c r="G583" t="inlineStr">
        <is>
          <t>FO</t>
        </is>
      </c>
      <c r="H583" t="inlineStr">
        <is>
          <t>VH</t>
        </is>
      </c>
      <c r="I583" t="inlineStr">
        <is>
          <t>A</t>
        </is>
      </c>
      <c r="J583" t="n">
        <v>23</v>
      </c>
      <c r="K583" t="inlineStr">
        <is>
          <t>389</t>
        </is>
      </c>
      <c r="L583" t="n">
        <v>27.8</v>
      </c>
      <c r="M583" t="inlineStr">
        <is>
          <t>345</t>
        </is>
      </c>
      <c r="N583" t="n">
        <v>13.2</v>
      </c>
      <c r="O583" t="inlineStr">
        <is>
          <t>701+</t>
        </is>
      </c>
      <c r="P583" t="n">
        <v>62.8</v>
      </c>
      <c r="Q583" t="inlineStr">
        <is>
          <t>185</t>
        </is>
      </c>
      <c r="R583" t="n">
        <v>99.40000000000001</v>
      </c>
      <c r="S583" t="inlineStr">
        <is>
          <t>97</t>
        </is>
      </c>
      <c r="T583" t="n">
        <v>100</v>
      </c>
      <c r="U583" t="inlineStr">
        <is>
          <t>20</t>
        </is>
      </c>
      <c r="V583" t="n">
        <v>80.5</v>
      </c>
      <c r="W583" t="inlineStr">
        <is>
          <t>312</t>
        </is>
      </c>
      <c r="X583" t="n">
        <v>38.2</v>
      </c>
      <c r="Y583" t="inlineStr">
        <is>
          <t>337</t>
        </is>
      </c>
      <c r="Z583" t="n">
        <v>52.5</v>
      </c>
      <c r="AA583" t="inlineStr">
        <is>
          <t>302=</t>
        </is>
      </c>
      <c r="AB583" t="n">
        <v>43</v>
      </c>
      <c r="AC583">
        <f>256</f>
        <v/>
      </c>
      <c r="AD583" t="inlineStr">
        <is>
          <t>278</t>
        </is>
      </c>
      <c r="AE583" t="inlineStr">
        <is>
          <t>NL</t>
        </is>
      </c>
      <c r="AF583" t="inlineStr">
        <is>
          <t>Netherlands</t>
        </is>
      </c>
      <c r="AG583" t="inlineStr">
        <is>
          <t>L</t>
        </is>
      </c>
      <c r="AH583" t="inlineStr">
        <is>
          <t>FO</t>
        </is>
      </c>
      <c r="AI583" t="inlineStr">
        <is>
          <t>VH</t>
        </is>
      </c>
      <c r="AJ583" t="n">
        <v>3</v>
      </c>
      <c r="AK583" t="inlineStr">
        <is>
          <t>A</t>
        </is>
      </c>
      <c r="AL583" t="n">
        <v>23.4</v>
      </c>
      <c r="AM583" t="inlineStr">
        <is>
          <t>369</t>
        </is>
      </c>
      <c r="AN583" t="n">
        <v>22.3</v>
      </c>
      <c r="AO583" t="inlineStr">
        <is>
          <t>422</t>
        </is>
      </c>
      <c r="AP583" t="n">
        <v>12.8</v>
      </c>
      <c r="AQ583" t="inlineStr">
        <is>
          <t>701+</t>
        </is>
      </c>
      <c r="AR583" t="n">
        <v>62.7</v>
      </c>
      <c r="AS583" t="inlineStr">
        <is>
          <t>193</t>
        </is>
      </c>
      <c r="AT583" t="n">
        <v>99.5</v>
      </c>
      <c r="AU583" t="inlineStr">
        <is>
          <t>90</t>
        </is>
      </c>
      <c r="AV583" t="n">
        <v>100</v>
      </c>
      <c r="AW583" t="inlineStr">
        <is>
          <t>17</t>
        </is>
      </c>
      <c r="AX583" t="n">
        <v>46.5</v>
      </c>
      <c r="AY583" t="inlineStr">
        <is>
          <t>333</t>
        </is>
      </c>
      <c r="AZ583" t="n">
        <v>27</v>
      </c>
      <c r="BA583" t="inlineStr">
        <is>
          <t>302</t>
        </is>
      </c>
      <c r="BB583" t="n">
        <v>13.7</v>
      </c>
      <c r="BC583" t="inlineStr">
        <is>
          <t>627=</t>
        </is>
      </c>
      <c r="BD583" t="inlineStr">
        <is>
          <t>38.7</t>
        </is>
      </c>
      <c r="BE583">
        <f>88</f>
        <v/>
      </c>
      <c r="BF583" t="inlineStr">
        <is>
          <t>Netherlands</t>
        </is>
      </c>
      <c r="BG583" t="n">
        <v>37.5</v>
      </c>
      <c r="BH583" t="inlineStr">
        <is>
          <t>95.5</t>
        </is>
      </c>
      <c r="BI583" t="n">
        <v>47.7</v>
      </c>
      <c r="BJ583" t="n">
        <v>82.7</v>
      </c>
      <c r="BK583" t="inlineStr">
        <is>
          <t>95.4</t>
        </is>
      </c>
      <c r="BL583" t="inlineStr">
        <is>
          <t>59.9</t>
        </is>
      </c>
      <c r="BM583" t="inlineStr">
        <is>
          <t>15,626</t>
        </is>
      </c>
      <c r="BN583" t="n">
        <v>18.9</v>
      </c>
      <c r="BO583" t="inlineStr">
        <is>
          <t>48%</t>
        </is>
      </c>
      <c r="BP583" t="inlineStr">
        <is>
          <t>56 : 44</t>
        </is>
      </c>
      <c r="BQ583" t="n">
        <v>2016</v>
      </c>
      <c r="BR583" t="inlineStr">
        <is>
          <t>201-300</t>
        </is>
      </c>
      <c r="BS583" t="inlineStr">
        <is>
          <t>9-10</t>
        </is>
      </c>
      <c r="BT583" t="inlineStr"/>
      <c r="BU583" t="n">
        <v>0</v>
      </c>
      <c r="BV583" t="n">
        <v>0</v>
      </c>
      <c r="BW583" t="n">
        <v>10.7</v>
      </c>
      <c r="BX583" t="n">
        <v>5.9</v>
      </c>
      <c r="BY583" t="n">
        <v>41.4</v>
      </c>
      <c r="BZ583" t="n">
        <v>25.1</v>
      </c>
      <c r="CA583" t="n">
        <v>2015</v>
      </c>
      <c r="CB583" t="inlineStr">
        <is>
          <t>QS+Times+Shanghai</t>
        </is>
      </c>
      <c r="CC583" t="n">
        <v>230</v>
      </c>
      <c r="CD583" t="n">
        <v>256</v>
      </c>
      <c r="CE583" t="n">
        <v>389</v>
      </c>
      <c r="CF583" t="n">
        <v>345</v>
      </c>
      <c r="CG583" t="n">
        <v>701</v>
      </c>
      <c r="CH583" t="n">
        <v>185</v>
      </c>
      <c r="CI583" t="n">
        <v>97</v>
      </c>
      <c r="CJ583" t="n">
        <v>20</v>
      </c>
      <c r="CK583" t="n">
        <v>312</v>
      </c>
      <c r="CL583" t="n">
        <v>337</v>
      </c>
      <c r="CM583" t="n">
        <v>302</v>
      </c>
      <c r="CN583" t="n">
        <v>256</v>
      </c>
      <c r="CO583" t="n">
        <v>278</v>
      </c>
      <c r="CP583" t="n">
        <v>369</v>
      </c>
      <c r="CQ583" t="n">
        <v>422</v>
      </c>
      <c r="CR583" t="n">
        <v>701</v>
      </c>
      <c r="CS583" t="n">
        <v>193</v>
      </c>
      <c r="CT583" t="n">
        <v>90</v>
      </c>
      <c r="CU583" t="n">
        <v>17</v>
      </c>
      <c r="CV583" t="n">
        <v>333</v>
      </c>
      <c r="CW583" t="n">
        <v>302</v>
      </c>
      <c r="CX583" t="n">
        <v>627</v>
      </c>
      <c r="CY583" t="n">
        <v>88</v>
      </c>
      <c r="CZ583" t="n">
        <v>250.5</v>
      </c>
      <c r="DA583" t="n">
        <v>9.5</v>
      </c>
      <c r="DB583" t="n">
        <v>72.14347641999861</v>
      </c>
      <c r="DC583" t="n">
        <v>47.87866274005739</v>
      </c>
      <c r="DD583" t="n">
        <v>18.9</v>
      </c>
      <c r="DE583" t="inlineStr">
        <is>
          <t>Times (raw ratio)</t>
        </is>
      </c>
      <c r="DF583" t="n">
        <v>48</v>
      </c>
      <c r="DG583" t="inlineStr">
        <is>
          <t>Times (raw %)</t>
        </is>
      </c>
      <c r="DH583" t="n">
        <v>23.2</v>
      </c>
      <c r="DI583" t="n">
        <v>18.82068703155536</v>
      </c>
    </row>
    <row r="584">
      <c r="A584" t="inlineStr">
        <is>
          <t>macau university of science and technology</t>
        </is>
      </c>
      <c r="B584" t="inlineStr">
        <is>
          <t>464</t>
        </is>
      </c>
      <c r="C584" t="inlineStr">
        <is>
          <t>505</t>
        </is>
      </c>
      <c r="D584" t="inlineStr">
        <is>
          <t>Macau SAR</t>
        </is>
      </c>
      <c r="E584" t="inlineStr">
        <is>
          <t>Asia</t>
        </is>
      </c>
      <c r="F584" t="inlineStr">
        <is>
          <t>L</t>
        </is>
      </c>
      <c r="G584" t="inlineStr">
        <is>
          <t>CO</t>
        </is>
      </c>
      <c r="H584" t="inlineStr">
        <is>
          <t>VH</t>
        </is>
      </c>
      <c r="I584" t="inlineStr">
        <is>
          <t>B</t>
        </is>
      </c>
      <c r="J584" t="n">
        <v>4.4</v>
      </c>
      <c r="K584" t="inlineStr">
        <is>
          <t>601+</t>
        </is>
      </c>
      <c r="L584" t="n">
        <v>3.4</v>
      </c>
      <c r="M584" t="inlineStr">
        <is>
          <t>601+</t>
        </is>
      </c>
      <c r="N584" t="n">
        <v>3.9</v>
      </c>
      <c r="O584" t="inlineStr">
        <is>
          <t>701+</t>
        </is>
      </c>
      <c r="P584" t="n">
        <v>56.4</v>
      </c>
      <c r="Q584" t="inlineStr">
        <is>
          <t>222</t>
        </is>
      </c>
      <c r="R584" t="n">
        <v>100</v>
      </c>
      <c r="S584" t="inlineStr">
        <is>
          <t>23</t>
        </is>
      </c>
      <c r="T584" t="n">
        <v>100</v>
      </c>
      <c r="U584" t="inlineStr">
        <is>
          <t>1</t>
        </is>
      </c>
      <c r="V584" t="n">
        <v>26.2</v>
      </c>
      <c r="W584" t="inlineStr">
        <is>
          <t>701+</t>
        </is>
      </c>
      <c r="X584" t="n">
        <v>29.5</v>
      </c>
      <c r="Y584" t="inlineStr">
        <is>
          <t>423</t>
        </is>
      </c>
      <c r="Z584" t="n">
        <v>11.3</v>
      </c>
      <c r="AA584" t="inlineStr">
        <is>
          <t>636=</t>
        </is>
      </c>
      <c r="AB584" t="n">
        <v>25.9</v>
      </c>
      <c r="AC584">
        <f>505</f>
        <v/>
      </c>
      <c r="AD584" t="inlineStr">
        <is>
          <t>581-590</t>
        </is>
      </c>
      <c r="AE584" t="inlineStr">
        <is>
          <t>MO</t>
        </is>
      </c>
      <c r="AF584" t="inlineStr">
        <is>
          <t>Macau SAR</t>
        </is>
      </c>
      <c r="AG584" t="inlineStr">
        <is>
          <t>L</t>
        </is>
      </c>
      <c r="AH584" t="inlineStr">
        <is>
          <t>CO</t>
        </is>
      </c>
      <c r="AI584" t="inlineStr">
        <is>
          <t>VH</t>
        </is>
      </c>
      <c r="AJ584" t="n">
        <v>2</v>
      </c>
      <c r="AK584" t="inlineStr">
        <is>
          <t>B</t>
        </is>
      </c>
      <c r="AL584" t="n">
        <v>4.2</v>
      </c>
      <c r="AM584" t="inlineStr">
        <is>
          <t>601+</t>
        </is>
      </c>
      <c r="AN584" t="n">
        <v>4.2</v>
      </c>
      <c r="AO584" t="inlineStr">
        <is>
          <t>601+</t>
        </is>
      </c>
      <c r="AP584" t="n">
        <v>4.5</v>
      </c>
      <c r="AQ584" t="inlineStr">
        <is>
          <t>701+</t>
        </is>
      </c>
      <c r="AR584" t="n">
        <v>47.8</v>
      </c>
      <c r="AS584" t="inlineStr">
        <is>
          <t>283</t>
        </is>
      </c>
      <c r="AT584" t="n">
        <v>100</v>
      </c>
      <c r="AU584" t="inlineStr">
        <is>
          <t>12</t>
        </is>
      </c>
      <c r="AV584" t="n">
        <v>100</v>
      </c>
      <c r="AW584" t="inlineStr">
        <is>
          <t>1</t>
        </is>
      </c>
      <c r="AX584" t="n">
        <v>2.4</v>
      </c>
      <c r="AY584" t="inlineStr">
        <is>
          <t>701+</t>
        </is>
      </c>
      <c r="AZ584" t="n">
        <v>20.9</v>
      </c>
      <c r="BA584" t="inlineStr">
        <is>
          <t>394</t>
        </is>
      </c>
      <c r="BB584" t="n">
        <v>1.1</v>
      </c>
      <c r="BC584" t="inlineStr">
        <is>
          <t>701+</t>
        </is>
      </c>
      <c r="BD584" t="inlineStr">
        <is>
          <t>23.0</t>
        </is>
      </c>
      <c r="BE584" t="inlineStr"/>
      <c r="BF584" t="inlineStr">
        <is>
          <t>Not Reported</t>
        </is>
      </c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>
        <is>
          <t>QS</t>
        </is>
      </c>
      <c r="CC584" t="n">
        <v>464</v>
      </c>
      <c r="CD584" t="n">
        <v>505</v>
      </c>
      <c r="CE584" t="n">
        <v>601</v>
      </c>
      <c r="CF584" t="n">
        <v>601</v>
      </c>
      <c r="CG584" t="n">
        <v>701</v>
      </c>
      <c r="CH584" t="n">
        <v>222</v>
      </c>
      <c r="CI584" t="n">
        <v>23</v>
      </c>
      <c r="CJ584" t="n">
        <v>1</v>
      </c>
      <c r="CK584" t="n">
        <v>701</v>
      </c>
      <c r="CL584" t="n">
        <v>423</v>
      </c>
      <c r="CM584" t="n">
        <v>636</v>
      </c>
      <c r="CN584" t="n">
        <v>505</v>
      </c>
      <c r="CO584" t="n">
        <v>585.5</v>
      </c>
      <c r="CP584" t="n">
        <v>601</v>
      </c>
      <c r="CQ584" t="n">
        <v>601</v>
      </c>
      <c r="CR584" t="n">
        <v>701</v>
      </c>
      <c r="CS584" t="n">
        <v>283</v>
      </c>
      <c r="CT584" t="n">
        <v>12</v>
      </c>
      <c r="CU584" t="n">
        <v>1</v>
      </c>
      <c r="CV584" t="n">
        <v>701</v>
      </c>
      <c r="CW584" t="n">
        <v>394</v>
      </c>
      <c r="CX584" t="n">
        <v>701</v>
      </c>
      <c r="CY584" t="inlineStr"/>
      <c r="CZ584" t="inlineStr"/>
      <c r="DA584" t="inlineStr"/>
      <c r="DB584" t="n">
        <v>66.92857142857142</v>
      </c>
      <c r="DC584" t="n">
        <v>56.4</v>
      </c>
      <c r="DD584" t="inlineStr"/>
      <c r="DE584" t="inlineStr">
        <is>
          <t>QS (score, not ratio)</t>
        </is>
      </c>
      <c r="DF584" t="inlineStr"/>
      <c r="DG584" t="inlineStr">
        <is>
          <t>QS (score, not %)</t>
        </is>
      </c>
      <c r="DH584" t="n">
        <v>4.300000000000001</v>
      </c>
      <c r="DI584" t="inlineStr"/>
    </row>
    <row r="585">
      <c r="A585" t="inlineStr">
        <is>
          <t>macquarie university</t>
        </is>
      </c>
      <c r="B585" t="inlineStr">
        <is>
          <t>133</t>
        </is>
      </c>
      <c r="C585" t="inlineStr">
        <is>
          <t>130</t>
        </is>
      </c>
      <c r="D585" t="inlineStr">
        <is>
          <t>Australia</t>
        </is>
      </c>
      <c r="E585" t="inlineStr">
        <is>
          <t>Oceania</t>
        </is>
      </c>
      <c r="F585" t="inlineStr">
        <is>
          <t>L</t>
        </is>
      </c>
      <c r="G585" t="inlineStr">
        <is>
          <t>FC</t>
        </is>
      </c>
      <c r="H585" t="inlineStr">
        <is>
          <t>VH</t>
        </is>
      </c>
      <c r="I585" t="inlineStr">
        <is>
          <t>A</t>
        </is>
      </c>
      <c r="J585" t="n">
        <v>33.4</v>
      </c>
      <c r="K585" t="inlineStr">
        <is>
          <t>262</t>
        </is>
      </c>
      <c r="L585" t="n">
        <v>39.2</v>
      </c>
      <c r="M585" t="inlineStr">
        <is>
          <t>241</t>
        </is>
      </c>
      <c r="N585" t="n">
        <v>9.1</v>
      </c>
      <c r="O585" t="inlineStr">
        <is>
          <t>701+</t>
        </is>
      </c>
      <c r="P585" t="n">
        <v>79.59999999999999</v>
      </c>
      <c r="Q585" t="inlineStr">
        <is>
          <t>111</t>
        </is>
      </c>
      <c r="R585" t="n">
        <v>99.90000000000001</v>
      </c>
      <c r="S585" t="inlineStr">
        <is>
          <t>88</t>
        </is>
      </c>
      <c r="T585" t="n">
        <v>91.59999999999999</v>
      </c>
      <c r="U585" t="inlineStr">
        <is>
          <t>112</t>
        </is>
      </c>
      <c r="V585" t="n">
        <v>90.90000000000001</v>
      </c>
      <c r="W585" t="inlineStr">
        <is>
          <t>157</t>
        </is>
      </c>
      <c r="X585" t="n">
        <v>54.1</v>
      </c>
      <c r="Y585" t="inlineStr">
        <is>
          <t>231</t>
        </is>
      </c>
      <c r="Z585" t="n">
        <v>95</v>
      </c>
      <c r="AA585" t="inlineStr">
        <is>
          <t>57</t>
        </is>
      </c>
      <c r="AB585" t="n">
        <v>54.1</v>
      </c>
      <c r="AC585">
        <f>130</f>
        <v/>
      </c>
      <c r="AD585" t="inlineStr">
        <is>
          <t>195=</t>
        </is>
      </c>
      <c r="AE585" t="inlineStr">
        <is>
          <t>AU</t>
        </is>
      </c>
      <c r="AF585" t="inlineStr">
        <is>
          <t>Australia</t>
        </is>
      </c>
      <c r="AG585" t="inlineStr">
        <is>
          <t>L</t>
        </is>
      </c>
      <c r="AH585" t="inlineStr">
        <is>
          <t>FC</t>
        </is>
      </c>
      <c r="AI585" t="inlineStr">
        <is>
          <t>VH</t>
        </is>
      </c>
      <c r="AJ585" t="n">
        <v>4</v>
      </c>
      <c r="AK585" t="inlineStr">
        <is>
          <t>A</t>
        </is>
      </c>
      <c r="AL585" t="n">
        <v>31.6</v>
      </c>
      <c r="AM585" t="inlineStr">
        <is>
          <t>276</t>
        </is>
      </c>
      <c r="AN585" t="n">
        <v>41</v>
      </c>
      <c r="AO585" t="inlineStr">
        <is>
          <t>228</t>
        </is>
      </c>
      <c r="AP585" t="n">
        <v>10.3</v>
      </c>
      <c r="AQ585" t="inlineStr">
        <is>
          <t>701+</t>
        </is>
      </c>
      <c r="AR585" t="n">
        <v>81.3</v>
      </c>
      <c r="AS585" t="inlineStr">
        <is>
          <t>105</t>
        </is>
      </c>
      <c r="AT585" t="n">
        <v>98.59999999999999</v>
      </c>
      <c r="AU585" t="inlineStr">
        <is>
          <t>104</t>
        </is>
      </c>
      <c r="AV585" t="n">
        <v>93.59999999999999</v>
      </c>
      <c r="AW585" t="inlineStr">
        <is>
          <t>94</t>
        </is>
      </c>
      <c r="AX585" t="n">
        <v>81.40000000000001</v>
      </c>
      <c r="AY585" t="inlineStr">
        <is>
          <t>139</t>
        </is>
      </c>
      <c r="AZ585" t="n">
        <v>43.2</v>
      </c>
      <c r="BA585" t="inlineStr">
        <is>
          <t>167</t>
        </is>
      </c>
      <c r="BB585" t="n">
        <v>91.8</v>
      </c>
      <c r="BC585" t="inlineStr">
        <is>
          <t>80=</t>
        </is>
      </c>
      <c r="BD585" t="inlineStr">
        <is>
          <t>53.7</t>
        </is>
      </c>
      <c r="BE585" t="inlineStr">
        <is>
          <t>301-350</t>
        </is>
      </c>
      <c r="BF585" t="inlineStr">
        <is>
          <t>Australia</t>
        </is>
      </c>
      <c r="BG585" t="n">
        <v>28.5</v>
      </c>
      <c r="BH585" t="inlineStr">
        <is>
          <t>90.0</t>
        </is>
      </c>
      <c r="BI585" t="n">
        <v>27.2</v>
      </c>
      <c r="BJ585" t="n">
        <v>52.3</v>
      </c>
      <c r="BK585" t="inlineStr">
        <is>
          <t>33.1</t>
        </is>
      </c>
      <c r="BL585" t="inlineStr">
        <is>
          <t>-</t>
        </is>
      </c>
      <c r="BM585" t="inlineStr">
        <is>
          <t>27,930</t>
        </is>
      </c>
      <c r="BN585" t="n">
        <v>20</v>
      </c>
      <c r="BO585" t="inlineStr">
        <is>
          <t>44%</t>
        </is>
      </c>
      <c r="BP585" t="inlineStr">
        <is>
          <t>55 : 45</t>
        </is>
      </c>
      <c r="BQ585" t="n">
        <v>2016</v>
      </c>
      <c r="BR585" t="inlineStr">
        <is>
          <t>201-300</t>
        </is>
      </c>
      <c r="BS585" t="inlineStr">
        <is>
          <t>9-11</t>
        </is>
      </c>
      <c r="BT585" t="inlineStr"/>
      <c r="BU585" t="n">
        <v>0</v>
      </c>
      <c r="BV585" t="n">
        <v>0</v>
      </c>
      <c r="BW585" t="n">
        <v>18.1</v>
      </c>
      <c r="BX585" t="n">
        <v>13.1</v>
      </c>
      <c r="BY585" t="n">
        <v>33.6</v>
      </c>
      <c r="BZ585" t="n">
        <v>25.1</v>
      </c>
      <c r="CA585" t="n">
        <v>2015</v>
      </c>
      <c r="CB585" t="inlineStr">
        <is>
          <t>QS+Times+Shanghai</t>
        </is>
      </c>
      <c r="CC585" t="n">
        <v>133</v>
      </c>
      <c r="CD585" t="n">
        <v>130</v>
      </c>
      <c r="CE585" t="n">
        <v>262</v>
      </c>
      <c r="CF585" t="n">
        <v>241</v>
      </c>
      <c r="CG585" t="n">
        <v>701</v>
      </c>
      <c r="CH585" t="n">
        <v>111</v>
      </c>
      <c r="CI585" t="n">
        <v>88</v>
      </c>
      <c r="CJ585" t="n">
        <v>112</v>
      </c>
      <c r="CK585" t="n">
        <v>157</v>
      </c>
      <c r="CL585" t="n">
        <v>231</v>
      </c>
      <c r="CM585" t="n">
        <v>57</v>
      </c>
      <c r="CN585" t="n">
        <v>130</v>
      </c>
      <c r="CO585" t="n">
        <v>195</v>
      </c>
      <c r="CP585" t="n">
        <v>276</v>
      </c>
      <c r="CQ585" t="n">
        <v>228</v>
      </c>
      <c r="CR585" t="n">
        <v>701</v>
      </c>
      <c r="CS585" t="n">
        <v>105</v>
      </c>
      <c r="CT585" t="n">
        <v>104</v>
      </c>
      <c r="CU585" t="n">
        <v>94</v>
      </c>
      <c r="CV585" t="n">
        <v>139</v>
      </c>
      <c r="CW585" t="n">
        <v>167</v>
      </c>
      <c r="CX585" t="n">
        <v>80</v>
      </c>
      <c r="CY585" t="n">
        <v>325.5</v>
      </c>
      <c r="CZ585" t="n">
        <v>250.5</v>
      </c>
      <c r="DA585" t="n">
        <v>10</v>
      </c>
      <c r="DB585" t="n">
        <v>63.1353924144164</v>
      </c>
      <c r="DC585" t="n">
        <v>40.61557951183146</v>
      </c>
      <c r="DD585" t="n">
        <v>20</v>
      </c>
      <c r="DE585" t="inlineStr">
        <is>
          <t>Times (raw ratio)</t>
        </is>
      </c>
      <c r="DF585" t="n">
        <v>44</v>
      </c>
      <c r="DG585" t="inlineStr">
        <is>
          <t>Times (raw %)</t>
        </is>
      </c>
      <c r="DH585" t="n">
        <v>32.5</v>
      </c>
      <c r="DI585" t="n">
        <v>14.35144995717559</v>
      </c>
    </row>
    <row r="586">
      <c r="A586" t="inlineStr">
        <is>
          <t>mahidol university</t>
        </is>
      </c>
      <c r="B586" t="inlineStr">
        <is>
          <t>368</t>
        </is>
      </c>
      <c r="C586" t="inlineStr">
        <is>
          <t>382</t>
        </is>
      </c>
      <c r="D586" t="inlineStr">
        <is>
          <t>Thailand</t>
        </is>
      </c>
      <c r="E586" t="inlineStr">
        <is>
          <t>Asia</t>
        </is>
      </c>
      <c r="F586" t="inlineStr">
        <is>
          <t>L</t>
        </is>
      </c>
      <c r="G586" t="inlineStr">
        <is>
          <t>FC</t>
        </is>
      </c>
      <c r="H586" t="inlineStr">
        <is>
          <t>VH</t>
        </is>
      </c>
      <c r="I586" t="inlineStr">
        <is>
          <t>A</t>
        </is>
      </c>
      <c r="J586" t="n">
        <v>44.1</v>
      </c>
      <c r="K586" t="inlineStr">
        <is>
          <t>192</t>
        </is>
      </c>
      <c r="L586" t="n">
        <v>21.8</v>
      </c>
      <c r="M586" t="inlineStr">
        <is>
          <t>424</t>
        </is>
      </c>
      <c r="N586" t="n">
        <v>81.09999999999999</v>
      </c>
      <c r="O586" t="inlineStr">
        <is>
          <t>126</t>
        </is>
      </c>
      <c r="P586" t="n">
        <v>4.7</v>
      </c>
      <c r="Q586" t="inlineStr">
        <is>
          <t>701+</t>
        </is>
      </c>
      <c r="R586" t="n">
        <v>4.9</v>
      </c>
      <c r="S586" t="inlineStr">
        <is>
          <t>701+</t>
        </is>
      </c>
      <c r="T586" t="n">
        <v>4.2</v>
      </c>
      <c r="U586" t="inlineStr">
        <is>
          <t>701+</t>
        </is>
      </c>
      <c r="V586" t="n">
        <v>57.2</v>
      </c>
      <c r="W586" t="inlineStr">
        <is>
          <t>659</t>
        </is>
      </c>
      <c r="X586" t="n">
        <v>9.800000000000001</v>
      </c>
      <c r="Y586" t="inlineStr">
        <is>
          <t>701+</t>
        </is>
      </c>
      <c r="Z586" t="n">
        <v>57.7</v>
      </c>
      <c r="AA586" t="inlineStr">
        <is>
          <t>276=</t>
        </is>
      </c>
      <c r="AB586" t="n">
        <v>31.4</v>
      </c>
      <c r="AC586">
        <f>382</f>
        <v/>
      </c>
      <c r="AD586" t="inlineStr">
        <is>
          <t>256=</t>
        </is>
      </c>
      <c r="AE586" t="inlineStr">
        <is>
          <t>TH</t>
        </is>
      </c>
      <c r="AF586" t="inlineStr">
        <is>
          <t>Thailand</t>
        </is>
      </c>
      <c r="AG586" t="inlineStr">
        <is>
          <t>L</t>
        </is>
      </c>
      <c r="AH586" t="inlineStr">
        <is>
          <t>FC</t>
        </is>
      </c>
      <c r="AI586" t="inlineStr">
        <is>
          <t>VH</t>
        </is>
      </c>
      <c r="AJ586" t="n">
        <v>4</v>
      </c>
      <c r="AK586" t="inlineStr">
        <is>
          <t>A</t>
        </is>
      </c>
      <c r="AL586" t="n">
        <v>42.4</v>
      </c>
      <c r="AM586" t="inlineStr">
        <is>
          <t>200</t>
        </is>
      </c>
      <c r="AN586" t="n">
        <v>30.3</v>
      </c>
      <c r="AO586" t="inlineStr">
        <is>
          <t>322</t>
        </is>
      </c>
      <c r="AP586" t="n">
        <v>77.7</v>
      </c>
      <c r="AQ586" t="inlineStr">
        <is>
          <t>147</t>
        </is>
      </c>
      <c r="AR586" t="n">
        <v>4.7</v>
      </c>
      <c r="AS586" t="inlineStr">
        <is>
          <t>701+</t>
        </is>
      </c>
      <c r="AT586" t="n">
        <v>6</v>
      </c>
      <c r="AU586" t="inlineStr">
        <is>
          <t>701+</t>
        </is>
      </c>
      <c r="AV586" t="n">
        <v>5.1</v>
      </c>
      <c r="AW586" t="inlineStr">
        <is>
          <t>701+</t>
        </is>
      </c>
      <c r="AX586" t="n">
        <v>10.3</v>
      </c>
      <c r="AY586" t="inlineStr">
        <is>
          <t>666</t>
        </is>
      </c>
      <c r="AZ586" t="n">
        <v>11</v>
      </c>
      <c r="BA586" t="inlineStr">
        <is>
          <t>701+</t>
        </is>
      </c>
      <c r="BB586" t="n">
        <v>27.6</v>
      </c>
      <c r="BC586" t="inlineStr">
        <is>
          <t>471=</t>
        </is>
      </c>
      <c r="BD586" t="inlineStr">
        <is>
          <t>29.0</t>
        </is>
      </c>
      <c r="BE586" t="inlineStr">
        <is>
          <t>501-600</t>
        </is>
      </c>
      <c r="BF586" t="inlineStr">
        <is>
          <t>Thailand</t>
        </is>
      </c>
      <c r="BG586" t="n">
        <v>26.8</v>
      </c>
      <c r="BH586" t="inlineStr">
        <is>
          <t>44.1</t>
        </is>
      </c>
      <c r="BI586" t="n">
        <v>15.1</v>
      </c>
      <c r="BJ586" t="n">
        <v>28.3</v>
      </c>
      <c r="BK586" t="inlineStr">
        <is>
          <t>71.6</t>
        </is>
      </c>
      <c r="BL586" t="inlineStr">
        <is>
          <t>-</t>
        </is>
      </c>
      <c r="BM586" t="inlineStr">
        <is>
          <t>27,402</t>
        </is>
      </c>
      <c r="BN586" t="n">
        <v>7.5</v>
      </c>
      <c r="BO586" t="inlineStr">
        <is>
          <t>3%</t>
        </is>
      </c>
      <c r="BP586" t="inlineStr">
        <is>
          <t>63 : 37</t>
        </is>
      </c>
      <c r="BQ586" t="n">
        <v>2016</v>
      </c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>
        <is>
          <t>QS+Times</t>
        </is>
      </c>
      <c r="CC586" t="n">
        <v>368</v>
      </c>
      <c r="CD586" t="n">
        <v>382</v>
      </c>
      <c r="CE586" t="n">
        <v>192</v>
      </c>
      <c r="CF586" t="n">
        <v>424</v>
      </c>
      <c r="CG586" t="n">
        <v>126</v>
      </c>
      <c r="CH586" t="n">
        <v>701</v>
      </c>
      <c r="CI586" t="n">
        <v>701</v>
      </c>
      <c r="CJ586" t="n">
        <v>701</v>
      </c>
      <c r="CK586" t="n">
        <v>659</v>
      </c>
      <c r="CL586" t="n">
        <v>701</v>
      </c>
      <c r="CM586" t="n">
        <v>276</v>
      </c>
      <c r="CN586" t="n">
        <v>382</v>
      </c>
      <c r="CO586" t="n">
        <v>256</v>
      </c>
      <c r="CP586" t="n">
        <v>200</v>
      </c>
      <c r="CQ586" t="n">
        <v>322</v>
      </c>
      <c r="CR586" t="n">
        <v>147</v>
      </c>
      <c r="CS586" t="n">
        <v>701</v>
      </c>
      <c r="CT586" t="n">
        <v>701</v>
      </c>
      <c r="CU586" t="n">
        <v>701</v>
      </c>
      <c r="CV586" t="n">
        <v>666</v>
      </c>
      <c r="CW586" t="n">
        <v>701</v>
      </c>
      <c r="CX586" t="n">
        <v>471</v>
      </c>
      <c r="CY586" t="n">
        <v>550.5</v>
      </c>
      <c r="CZ586" t="inlineStr"/>
      <c r="DA586" t="inlineStr"/>
      <c r="DB586" t="n">
        <v>47.61480138874707</v>
      </c>
      <c r="DC586" t="n">
        <v>14.94141968625237</v>
      </c>
      <c r="DD586" t="n">
        <v>7.5</v>
      </c>
      <c r="DE586" t="inlineStr">
        <is>
          <t>Times (raw ratio)</t>
        </is>
      </c>
      <c r="DF586" t="n">
        <v>3</v>
      </c>
      <c r="DG586" t="inlineStr">
        <is>
          <t>Times (raw %)</t>
        </is>
      </c>
      <c r="DH586" t="n">
        <v>43.25</v>
      </c>
      <c r="DI586" t="n">
        <v>12.69510926118626</v>
      </c>
    </row>
    <row r="587">
      <c r="A587" t="inlineStr">
        <is>
          <t>makerere university</t>
        </is>
      </c>
      <c r="B587" t="inlineStr">
        <is>
          <t>901-950</t>
        </is>
      </c>
      <c r="C587" t="inlineStr">
        <is>
          <t>951-1000</t>
        </is>
      </c>
      <c r="D587" t="inlineStr">
        <is>
          <t>Uganda</t>
        </is>
      </c>
      <c r="E587" t="inlineStr">
        <is>
          <t>Africa</t>
        </is>
      </c>
      <c r="F587" t="inlineStr">
        <is>
          <t>XL</t>
        </is>
      </c>
      <c r="G587" t="inlineStr">
        <is>
          <t>FC</t>
        </is>
      </c>
      <c r="H587" t="inlineStr">
        <is>
          <t>HI</t>
        </is>
      </c>
      <c r="I587" t="inlineStr">
        <is>
          <t>A</t>
        </is>
      </c>
      <c r="J587" t="n">
        <v>11</v>
      </c>
      <c r="K587" t="inlineStr">
        <is>
          <t>601+</t>
        </is>
      </c>
      <c r="L587" t="n">
        <v>4.2</v>
      </c>
      <c r="M587" t="inlineStr">
        <is>
          <t>601+</t>
        </is>
      </c>
      <c r="N587" t="n">
        <v>3.4</v>
      </c>
      <c r="O587" t="inlineStr">
        <is>
          <t>701+</t>
        </is>
      </c>
      <c r="P587" t="n">
        <v>4.5</v>
      </c>
      <c r="Q587" t="inlineStr">
        <is>
          <t>701+</t>
        </is>
      </c>
      <c r="R587" t="n">
        <v>9.6</v>
      </c>
      <c r="S587" t="inlineStr">
        <is>
          <t>701+</t>
        </is>
      </c>
      <c r="T587" t="n">
        <v>7.5</v>
      </c>
      <c r="U587" t="inlineStr">
        <is>
          <t>701+</t>
        </is>
      </c>
      <c r="V587" t="n">
        <v>64.8</v>
      </c>
      <c r="W587" t="inlineStr">
        <is>
          <t>560</t>
        </is>
      </c>
      <c r="X587" t="n">
        <v>98.3</v>
      </c>
      <c r="Y587" t="inlineStr">
        <is>
          <t>25</t>
        </is>
      </c>
      <c r="Z587" t="n">
        <v>3.5</v>
      </c>
      <c r="AA587" t="inlineStr">
        <is>
          <t>701+</t>
        </is>
      </c>
      <c r="AB587" t="inlineStr"/>
      <c r="AC587" t="inlineStr">
        <is>
          <t>951-1000</t>
        </is>
      </c>
      <c r="AD587" t="inlineStr">
        <is>
          <t>1201-1400</t>
        </is>
      </c>
      <c r="AE587" t="inlineStr">
        <is>
          <t>UG</t>
        </is>
      </c>
      <c r="AF587" t="inlineStr">
        <is>
          <t>Uganda</t>
        </is>
      </c>
      <c r="AG587" t="inlineStr">
        <is>
          <t>XL</t>
        </is>
      </c>
      <c r="AH587" t="inlineStr">
        <is>
          <t>FC</t>
        </is>
      </c>
      <c r="AI587" t="inlineStr">
        <is>
          <t>HI</t>
        </is>
      </c>
      <c r="AJ587" t="n">
        <v>5</v>
      </c>
      <c r="AK587" t="inlineStr">
        <is>
          <t>A</t>
        </is>
      </c>
      <c r="AL587" t="n">
        <v>10.2</v>
      </c>
      <c r="AM587" t="inlineStr">
        <is>
          <t>601+</t>
        </is>
      </c>
      <c r="AN587" t="n">
        <v>4.7</v>
      </c>
      <c r="AO587" t="inlineStr">
        <is>
          <t>601+</t>
        </is>
      </c>
      <c r="AP587" t="n">
        <v>3.4</v>
      </c>
      <c r="AQ587" t="inlineStr">
        <is>
          <t>701+</t>
        </is>
      </c>
      <c r="AR587" t="n">
        <v>4.6</v>
      </c>
      <c r="AS587" t="inlineStr">
        <is>
          <t>701+</t>
        </is>
      </c>
      <c r="AT587" t="n">
        <v>10.3</v>
      </c>
      <c r="AU587" t="inlineStr">
        <is>
          <t>701+</t>
        </is>
      </c>
      <c r="AV587" t="n">
        <v>8.199999999999999</v>
      </c>
      <c r="AW587" t="inlineStr">
        <is>
          <t>701+</t>
        </is>
      </c>
      <c r="AX587" t="n">
        <v>17.8</v>
      </c>
      <c r="AY587" t="inlineStr">
        <is>
          <t>564</t>
        </is>
      </c>
      <c r="AZ587" t="n">
        <v>79.5</v>
      </c>
      <c r="BA587" t="inlineStr">
        <is>
          <t>51</t>
        </is>
      </c>
      <c r="BB587" t="n">
        <v>9.199999999999999</v>
      </c>
      <c r="BC587" t="inlineStr">
        <is>
          <t>685=</t>
        </is>
      </c>
      <c r="BD587" t="inlineStr">
        <is>
          <t>-</t>
        </is>
      </c>
      <c r="BE587" t="inlineStr">
        <is>
          <t>401-500</t>
        </is>
      </c>
      <c r="BF587" t="inlineStr">
        <is>
          <t>Uganda</t>
        </is>
      </c>
      <c r="BG587" t="n">
        <v>15.1</v>
      </c>
      <c r="BH587" t="inlineStr">
        <is>
          <t>58.0</t>
        </is>
      </c>
      <c r="BI587" t="n">
        <v>10.6</v>
      </c>
      <c r="BJ587" t="n">
        <v>70.7</v>
      </c>
      <c r="BK587" t="inlineStr">
        <is>
          <t>28.0</t>
        </is>
      </c>
      <c r="BL587" t="inlineStr">
        <is>
          <t>-</t>
        </is>
      </c>
      <c r="BM587" t="inlineStr">
        <is>
          <t>37,340</t>
        </is>
      </c>
      <c r="BN587" t="n">
        <v>29.4</v>
      </c>
      <c r="BO587" t="inlineStr">
        <is>
          <t>9%</t>
        </is>
      </c>
      <c r="BP587" t="inlineStr">
        <is>
          <t>50 : 50</t>
        </is>
      </c>
      <c r="BQ587" t="n">
        <v>2016</v>
      </c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>
        <is>
          <t>QS+Times</t>
        </is>
      </c>
      <c r="CC587" t="n">
        <v>925.5</v>
      </c>
      <c r="CD587" t="n">
        <v>975.5</v>
      </c>
      <c r="CE587" t="n">
        <v>601</v>
      </c>
      <c r="CF587" t="n">
        <v>601</v>
      </c>
      <c r="CG587" t="n">
        <v>701</v>
      </c>
      <c r="CH587" t="n">
        <v>701</v>
      </c>
      <c r="CI587" t="n">
        <v>701</v>
      </c>
      <c r="CJ587" t="n">
        <v>701</v>
      </c>
      <c r="CK587" t="n">
        <v>560</v>
      </c>
      <c r="CL587" t="n">
        <v>25</v>
      </c>
      <c r="CM587" t="n">
        <v>701</v>
      </c>
      <c r="CN587" t="n">
        <v>975.5</v>
      </c>
      <c r="CO587" t="n">
        <v>1300.5</v>
      </c>
      <c r="CP587" t="n">
        <v>601</v>
      </c>
      <c r="CQ587" t="n">
        <v>601</v>
      </c>
      <c r="CR587" t="n">
        <v>701</v>
      </c>
      <c r="CS587" t="n">
        <v>701</v>
      </c>
      <c r="CT587" t="n">
        <v>701</v>
      </c>
      <c r="CU587" t="n">
        <v>701</v>
      </c>
      <c r="CV587" t="n">
        <v>564</v>
      </c>
      <c r="CW587" t="n">
        <v>51</v>
      </c>
      <c r="CX587" t="n">
        <v>685</v>
      </c>
      <c r="CY587" t="n">
        <v>450.5</v>
      </c>
      <c r="CZ587" t="inlineStr"/>
      <c r="DA587" t="inlineStr"/>
      <c r="DB587" t="n">
        <v>34.85204993362606</v>
      </c>
      <c r="DC587" t="n">
        <v>27.61887218245727</v>
      </c>
      <c r="DD587" t="n">
        <v>29.4</v>
      </c>
      <c r="DE587" t="inlineStr">
        <is>
          <t>Times (raw ratio)</t>
        </is>
      </c>
      <c r="DF587" t="n">
        <v>9</v>
      </c>
      <c r="DG587" t="inlineStr">
        <is>
          <t>Times (raw %)</t>
        </is>
      </c>
      <c r="DH587" t="n">
        <v>10.6</v>
      </c>
      <c r="DI587" t="n">
        <v>8.012486992715921</v>
      </c>
    </row>
    <row r="588">
      <c r="A588" t="inlineStr">
        <is>
          <t>management and science university</t>
        </is>
      </c>
      <c r="B588" t="inlineStr">
        <is>
          <t>580</t>
        </is>
      </c>
      <c r="C588" t="inlineStr">
        <is>
          <t>621-630</t>
        </is>
      </c>
      <c r="D588" t="inlineStr">
        <is>
          <t>Malaysia</t>
        </is>
      </c>
      <c r="E588" t="inlineStr">
        <is>
          <t>Asia</t>
        </is>
      </c>
      <c r="F588" t="inlineStr">
        <is>
          <t>S</t>
        </is>
      </c>
      <c r="G588" t="inlineStr">
        <is>
          <t>FO</t>
        </is>
      </c>
      <c r="H588" t="inlineStr">
        <is>
          <t>VH</t>
        </is>
      </c>
      <c r="I588" t="inlineStr">
        <is>
          <t>C</t>
        </is>
      </c>
      <c r="J588" t="n">
        <v>15.1</v>
      </c>
      <c r="K588" t="inlineStr">
        <is>
          <t>581</t>
        </is>
      </c>
      <c r="L588" t="n">
        <v>18.1</v>
      </c>
      <c r="M588" t="inlineStr">
        <is>
          <t>487</t>
        </is>
      </c>
      <c r="N588" t="n">
        <v>40.2</v>
      </c>
      <c r="O588" t="inlineStr">
        <is>
          <t>389</t>
        </is>
      </c>
      <c r="P588" t="n">
        <v>1.8</v>
      </c>
      <c r="Q588" t="inlineStr">
        <is>
          <t>701+</t>
        </is>
      </c>
      <c r="R588" t="n">
        <v>97.3</v>
      </c>
      <c r="S588" t="inlineStr">
        <is>
          <t>126</t>
        </is>
      </c>
      <c r="T588" t="n">
        <v>99.40000000000001</v>
      </c>
      <c r="U588" t="inlineStr">
        <is>
          <t>51</t>
        </is>
      </c>
      <c r="V588" t="n">
        <v>12.1</v>
      </c>
      <c r="W588" t="inlineStr">
        <is>
          <t>701+</t>
        </is>
      </c>
      <c r="X588" t="n">
        <v>4.2</v>
      </c>
      <c r="Y588" t="inlineStr">
        <is>
          <t>701+</t>
        </is>
      </c>
      <c r="Z588" t="n">
        <v>1.2</v>
      </c>
      <c r="AA588" t="inlineStr">
        <is>
          <t>701+</t>
        </is>
      </c>
      <c r="AB588" t="n">
        <v>21.3</v>
      </c>
      <c r="AC588" t="inlineStr">
        <is>
          <t>621-630</t>
        </is>
      </c>
      <c r="AD588" t="inlineStr">
        <is>
          <t>601-650</t>
        </is>
      </c>
      <c r="AE588" t="inlineStr">
        <is>
          <t>MY</t>
        </is>
      </c>
      <c r="AF588" t="inlineStr">
        <is>
          <t>Malaysia</t>
        </is>
      </c>
      <c r="AG588" t="inlineStr">
        <is>
          <t>S</t>
        </is>
      </c>
      <c r="AH588" t="inlineStr">
        <is>
          <t>FO</t>
        </is>
      </c>
      <c r="AI588" t="inlineStr">
        <is>
          <t>VH</t>
        </is>
      </c>
      <c r="AJ588" t="n">
        <v>2</v>
      </c>
      <c r="AK588" t="inlineStr">
        <is>
          <t>C</t>
        </is>
      </c>
      <c r="AL588" t="n">
        <v>12.4</v>
      </c>
      <c r="AM588" t="inlineStr">
        <is>
          <t>601+</t>
        </is>
      </c>
      <c r="AN588" t="n">
        <v>12.2</v>
      </c>
      <c r="AO588" t="inlineStr">
        <is>
          <t>601+</t>
        </is>
      </c>
      <c r="AP588" t="n">
        <v>33.5</v>
      </c>
      <c r="AQ588" t="inlineStr">
        <is>
          <t>476</t>
        </is>
      </c>
      <c r="AR588" t="n">
        <v>1.6</v>
      </c>
      <c r="AS588" t="inlineStr">
        <is>
          <t>701+</t>
        </is>
      </c>
      <c r="AT588" t="n">
        <v>90.5</v>
      </c>
      <c r="AU588" t="inlineStr">
        <is>
          <t>180</t>
        </is>
      </c>
      <c r="AV588" t="n">
        <v>94.09999999999999</v>
      </c>
      <c r="AW588" t="inlineStr">
        <is>
          <t>92</t>
        </is>
      </c>
      <c r="AX588" t="n">
        <v>1</v>
      </c>
      <c r="AY588" t="inlineStr">
        <is>
          <t>701+</t>
        </is>
      </c>
      <c r="AZ588" t="n">
        <v>10.1</v>
      </c>
      <c r="BA588" t="inlineStr">
        <is>
          <t>701+</t>
        </is>
      </c>
      <c r="BB588" t="n">
        <v>1</v>
      </c>
      <c r="BC588" t="inlineStr">
        <is>
          <t>701+</t>
        </is>
      </c>
      <c r="BD588" t="inlineStr">
        <is>
          <t>-</t>
        </is>
      </c>
      <c r="BE588" t="inlineStr"/>
      <c r="BF588" t="inlineStr">
        <is>
          <t>Not Reported</t>
        </is>
      </c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>
        <is>
          <t>QS</t>
        </is>
      </c>
      <c r="CC588" t="n">
        <v>580</v>
      </c>
      <c r="CD588" t="n">
        <v>625.5</v>
      </c>
      <c r="CE588" t="n">
        <v>581</v>
      </c>
      <c r="CF588" t="n">
        <v>487</v>
      </c>
      <c r="CG588" t="n">
        <v>389</v>
      </c>
      <c r="CH588" t="n">
        <v>701</v>
      </c>
      <c r="CI588" t="n">
        <v>126</v>
      </c>
      <c r="CJ588" t="n">
        <v>51</v>
      </c>
      <c r="CK588" t="n">
        <v>701</v>
      </c>
      <c r="CL588" t="n">
        <v>701</v>
      </c>
      <c r="CM588" t="n">
        <v>701</v>
      </c>
      <c r="CN588" t="n">
        <v>625.5</v>
      </c>
      <c r="CO588" t="n">
        <v>625.5</v>
      </c>
      <c r="CP588" t="n">
        <v>601</v>
      </c>
      <c r="CQ588" t="n">
        <v>601</v>
      </c>
      <c r="CR588" t="n">
        <v>476</v>
      </c>
      <c r="CS588" t="n">
        <v>701</v>
      </c>
      <c r="CT588" t="n">
        <v>180</v>
      </c>
      <c r="CU588" t="n">
        <v>92</v>
      </c>
      <c r="CV588" t="n">
        <v>701</v>
      </c>
      <c r="CW588" t="n">
        <v>701</v>
      </c>
      <c r="CX588" t="n">
        <v>701</v>
      </c>
      <c r="CY588" t="inlineStr"/>
      <c r="CZ588" t="inlineStr"/>
      <c r="DA588" t="inlineStr"/>
      <c r="DB588" t="n">
        <v>58.64285714285714</v>
      </c>
      <c r="DC588" t="n">
        <v>1.8</v>
      </c>
      <c r="DD588" t="inlineStr"/>
      <c r="DE588" t="inlineStr">
        <is>
          <t>QS (score, not ratio)</t>
        </is>
      </c>
      <c r="DF588" t="inlineStr"/>
      <c r="DG588" t="inlineStr">
        <is>
          <t>QS (score, not %)</t>
        </is>
      </c>
      <c r="DH588" t="n">
        <v>13.75</v>
      </c>
      <c r="DI588" t="inlineStr"/>
    </row>
    <row r="589">
      <c r="A589" t="inlineStr">
        <is>
          <t>manchester metropolitan university</t>
        </is>
      </c>
      <c r="B589" t="inlineStr"/>
      <c r="C589" t="inlineStr"/>
      <c r="D589" t="inlineStr">
        <is>
          <t>Not Reported</t>
        </is>
      </c>
      <c r="E589" t="inlineStr">
        <is>
          <t>Not Reported</t>
        </is>
      </c>
      <c r="F589" t="inlineStr">
        <is>
          <t>Not Reported</t>
        </is>
      </c>
      <c r="G589" t="inlineStr">
        <is>
          <t>Not Reported</t>
        </is>
      </c>
      <c r="H589" t="inlineStr"/>
      <c r="I589" t="inlineStr">
        <is>
          <t>Not Reported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>
        <is>
          <t>Not Reported</t>
        </is>
      </c>
      <c r="AF589" t="inlineStr">
        <is>
          <t>Not Reported</t>
        </is>
      </c>
      <c r="AG589" t="inlineStr">
        <is>
          <t>Not Reported</t>
        </is>
      </c>
      <c r="AH589" t="inlineStr">
        <is>
          <t>Not Reported</t>
        </is>
      </c>
      <c r="AI589" t="inlineStr"/>
      <c r="AJ589" t="inlineStr"/>
      <c r="AK589" t="inlineStr">
        <is>
          <t>Not Reported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>
        <is>
          <t>501-600</t>
        </is>
      </c>
      <c r="BF589" t="inlineStr">
        <is>
          <t>United Kingdom</t>
        </is>
      </c>
      <c r="BG589" t="n">
        <v>22.7</v>
      </c>
      <c r="BH589" t="inlineStr">
        <is>
          <t>57.8</t>
        </is>
      </c>
      <c r="BI589" t="n">
        <v>10.6</v>
      </c>
      <c r="BJ589" t="n">
        <v>30.8</v>
      </c>
      <c r="BK589" t="inlineStr">
        <is>
          <t>28.3</t>
        </is>
      </c>
      <c r="BL589" t="inlineStr">
        <is>
          <t>-</t>
        </is>
      </c>
      <c r="BM589" t="inlineStr">
        <is>
          <t>28,037</t>
        </is>
      </c>
      <c r="BN589" t="n">
        <v>18.2</v>
      </c>
      <c r="BO589" t="inlineStr">
        <is>
          <t>14%</t>
        </is>
      </c>
      <c r="BP589" t="inlineStr">
        <is>
          <t>57 : 43</t>
        </is>
      </c>
      <c r="BQ589" t="n">
        <v>2016</v>
      </c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>
        <is>
          <t>Times</t>
        </is>
      </c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n">
        <v>550.5</v>
      </c>
      <c r="CZ589" t="inlineStr"/>
      <c r="DA589" t="inlineStr"/>
      <c r="DB589" t="n">
        <v>21.44388849177984</v>
      </c>
      <c r="DC589" t="n">
        <v>18.9860005813782</v>
      </c>
      <c r="DD589" t="n">
        <v>18.2</v>
      </c>
      <c r="DE589" t="inlineStr">
        <is>
          <t>Times (raw ratio)</t>
        </is>
      </c>
      <c r="DF589" t="n">
        <v>14</v>
      </c>
      <c r="DG589" t="inlineStr">
        <is>
          <t>Times (raw %)</t>
        </is>
      </c>
      <c r="DH589" t="inlineStr"/>
      <c r="DI589" t="n">
        <v>8.012486992715921</v>
      </c>
    </row>
    <row r="590">
      <c r="A590" t="inlineStr">
        <is>
          <t>manchester metropolitan university (mmu)</t>
        </is>
      </c>
      <c r="B590" t="inlineStr">
        <is>
          <t>601-610</t>
        </is>
      </c>
      <c r="C590" t="inlineStr">
        <is>
          <t>590</t>
        </is>
      </c>
      <c r="D590" t="inlineStr">
        <is>
          <t>United Kingdom</t>
        </is>
      </c>
      <c r="E590" t="inlineStr">
        <is>
          <t>Europe</t>
        </is>
      </c>
      <c r="F590" t="inlineStr">
        <is>
          <t>XL</t>
        </is>
      </c>
      <c r="G590" t="inlineStr">
        <is>
          <t>CO</t>
        </is>
      </c>
      <c r="H590" t="inlineStr">
        <is>
          <t>VH</t>
        </is>
      </c>
      <c r="I590" t="inlineStr">
        <is>
          <t>A</t>
        </is>
      </c>
      <c r="J590" t="n">
        <v>11.8</v>
      </c>
      <c r="K590" t="inlineStr">
        <is>
          <t>601+</t>
        </is>
      </c>
      <c r="L590" t="n">
        <v>12.6</v>
      </c>
      <c r="M590" t="inlineStr">
        <is>
          <t>601+</t>
        </is>
      </c>
      <c r="N590" t="n">
        <v>8.1</v>
      </c>
      <c r="O590" t="inlineStr">
        <is>
          <t>701+</t>
        </is>
      </c>
      <c r="P590" t="n">
        <v>10.1</v>
      </c>
      <c r="Q590" t="inlineStr">
        <is>
          <t>701+</t>
        </is>
      </c>
      <c r="R590" t="n">
        <v>42.9</v>
      </c>
      <c r="S590" t="inlineStr">
        <is>
          <t>405</t>
        </is>
      </c>
      <c r="T590" t="n">
        <v>37.7</v>
      </c>
      <c r="U590" t="inlineStr">
        <is>
          <t>373</t>
        </is>
      </c>
      <c r="V590" t="n">
        <v>91.7</v>
      </c>
      <c r="W590" t="inlineStr">
        <is>
          <t>143</t>
        </is>
      </c>
      <c r="X590" t="n">
        <v>12.3</v>
      </c>
      <c r="Y590" t="inlineStr">
        <is>
          <t>701+</t>
        </is>
      </c>
      <c r="Z590" t="n">
        <v>79.59999999999999</v>
      </c>
      <c r="AA590" t="inlineStr">
        <is>
          <t>156=</t>
        </is>
      </c>
      <c r="AB590" t="inlineStr"/>
      <c r="AC590">
        <f>590</f>
        <v/>
      </c>
      <c r="AD590" t="inlineStr">
        <is>
          <t>801-1000</t>
        </is>
      </c>
      <c r="AE590" t="inlineStr">
        <is>
          <t>UK</t>
        </is>
      </c>
      <c r="AF590" t="inlineStr">
        <is>
          <t>United Kingdom</t>
        </is>
      </c>
      <c r="AG590" t="inlineStr">
        <is>
          <t>XL</t>
        </is>
      </c>
      <c r="AH590" t="inlineStr">
        <is>
          <t>CO</t>
        </is>
      </c>
      <c r="AI590" t="inlineStr">
        <is>
          <t>VH</t>
        </is>
      </c>
      <c r="AJ590" t="n">
        <v>4</v>
      </c>
      <c r="AK590" t="inlineStr">
        <is>
          <t>A</t>
        </is>
      </c>
      <c r="AL590" t="n">
        <v>12</v>
      </c>
      <c r="AM590" t="inlineStr">
        <is>
          <t>601+</t>
        </is>
      </c>
      <c r="AN590" t="n">
        <v>13.4</v>
      </c>
      <c r="AO590" t="inlineStr">
        <is>
          <t>601+</t>
        </is>
      </c>
      <c r="AP590" t="n">
        <v>8.5</v>
      </c>
      <c r="AQ590" t="inlineStr">
        <is>
          <t>701+</t>
        </is>
      </c>
      <c r="AR590" t="n">
        <v>9.800000000000001</v>
      </c>
      <c r="AS590" t="inlineStr">
        <is>
          <t>701+</t>
        </is>
      </c>
      <c r="AT590" t="n">
        <v>44.4</v>
      </c>
      <c r="AU590" t="inlineStr">
        <is>
          <t>380</t>
        </is>
      </c>
      <c r="AV590" t="n">
        <v>40.5</v>
      </c>
      <c r="AW590" t="inlineStr">
        <is>
          <t>339</t>
        </is>
      </c>
      <c r="AX590" t="n">
        <v>66.59999999999999</v>
      </c>
      <c r="AY590" t="inlineStr">
        <is>
          <t>210</t>
        </is>
      </c>
      <c r="AZ590" t="n">
        <v>14.6</v>
      </c>
      <c r="BA590" t="inlineStr">
        <is>
          <t>576</t>
        </is>
      </c>
      <c r="BB590" t="n">
        <v>69.3</v>
      </c>
      <c r="BC590" t="inlineStr">
        <is>
          <t>210=</t>
        </is>
      </c>
      <c r="BD590" t="inlineStr">
        <is>
          <t>20.1</t>
        </is>
      </c>
      <c r="BE590" t="inlineStr"/>
      <c r="BF590" t="inlineStr">
        <is>
          <t>Not Reported</t>
        </is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>
        <is>
          <t>QS</t>
        </is>
      </c>
      <c r="CC590" t="n">
        <v>605.5</v>
      </c>
      <c r="CD590" t="n">
        <v>590</v>
      </c>
      <c r="CE590" t="n">
        <v>601</v>
      </c>
      <c r="CF590" t="n">
        <v>601</v>
      </c>
      <c r="CG590" t="n">
        <v>701</v>
      </c>
      <c r="CH590" t="n">
        <v>701</v>
      </c>
      <c r="CI590" t="n">
        <v>405</v>
      </c>
      <c r="CJ590" t="n">
        <v>373</v>
      </c>
      <c r="CK590" t="n">
        <v>143</v>
      </c>
      <c r="CL590" t="n">
        <v>701</v>
      </c>
      <c r="CM590" t="n">
        <v>156</v>
      </c>
      <c r="CN590" t="n">
        <v>590</v>
      </c>
      <c r="CO590" t="n">
        <v>900.5</v>
      </c>
      <c r="CP590" t="n">
        <v>601</v>
      </c>
      <c r="CQ590" t="n">
        <v>601</v>
      </c>
      <c r="CR590" t="n">
        <v>701</v>
      </c>
      <c r="CS590" t="n">
        <v>701</v>
      </c>
      <c r="CT590" t="n">
        <v>380</v>
      </c>
      <c r="CU590" t="n">
        <v>339</v>
      </c>
      <c r="CV590" t="n">
        <v>210</v>
      </c>
      <c r="CW590" t="n">
        <v>576</v>
      </c>
      <c r="CX590" t="n">
        <v>210</v>
      </c>
      <c r="CY590" t="inlineStr"/>
      <c r="CZ590" t="inlineStr"/>
      <c r="DA590" t="inlineStr"/>
      <c r="DB590" t="n">
        <v>56.82142857142857</v>
      </c>
      <c r="DC590" t="n">
        <v>10.1</v>
      </c>
      <c r="DD590" t="inlineStr"/>
      <c r="DE590" t="inlineStr">
        <is>
          <t>QS (score, not ratio)</t>
        </is>
      </c>
      <c r="DF590" t="inlineStr"/>
      <c r="DG590" t="inlineStr">
        <is>
          <t>QS (score, not %)</t>
        </is>
      </c>
      <c r="DH590" t="n">
        <v>11.9</v>
      </c>
      <c r="DI590" t="inlineStr"/>
    </row>
    <row r="591">
      <c r="A591" t="inlineStr">
        <is>
          <t>manipal academy of higher education, manipal, karnataka, india</t>
        </is>
      </c>
      <c r="B591" t="inlineStr">
        <is>
          <t>901-950</t>
        </is>
      </c>
      <c r="C591" t="inlineStr">
        <is>
          <t>951-1000</t>
        </is>
      </c>
      <c r="D591" t="inlineStr">
        <is>
          <t>India</t>
        </is>
      </c>
      <c r="E591" t="inlineStr">
        <is>
          <t>Asia</t>
        </is>
      </c>
      <c r="F591" t="inlineStr">
        <is>
          <t>L</t>
        </is>
      </c>
      <c r="G591" t="inlineStr">
        <is>
          <t>FO</t>
        </is>
      </c>
      <c r="H591" t="inlineStr">
        <is>
          <t>VH</t>
        </is>
      </c>
      <c r="I591" t="inlineStr">
        <is>
          <t>B</t>
        </is>
      </c>
      <c r="J591" t="n">
        <v>10.9</v>
      </c>
      <c r="K591" t="inlineStr">
        <is>
          <t>601+</t>
        </is>
      </c>
      <c r="L591" t="n">
        <v>8.199999999999999</v>
      </c>
      <c r="M591" t="inlineStr">
        <is>
          <t>601+</t>
        </is>
      </c>
      <c r="N591" t="n">
        <v>42.9</v>
      </c>
      <c r="O591" t="inlineStr">
        <is>
          <t>365</t>
        </is>
      </c>
      <c r="P591" t="n">
        <v>4.4</v>
      </c>
      <c r="Q591" t="inlineStr">
        <is>
          <t>701+</t>
        </is>
      </c>
      <c r="R591" t="n">
        <v>1.8</v>
      </c>
      <c r="S591" t="inlineStr">
        <is>
          <t>701+</t>
        </is>
      </c>
      <c r="T591" t="n">
        <v>7.7</v>
      </c>
      <c r="U591" t="inlineStr">
        <is>
          <t>701+</t>
        </is>
      </c>
      <c r="V591" t="n">
        <v>61.2</v>
      </c>
      <c r="W591" t="inlineStr">
        <is>
          <t>614</t>
        </is>
      </c>
      <c r="X591" t="n">
        <v>6.2</v>
      </c>
      <c r="Y591" t="inlineStr">
        <is>
          <t>701+</t>
        </is>
      </c>
      <c r="Z591" t="n">
        <v>16.5</v>
      </c>
      <c r="AA591" t="inlineStr">
        <is>
          <t>567=</t>
        </is>
      </c>
      <c r="AB591" t="inlineStr"/>
      <c r="AC591" t="inlineStr">
        <is>
          <t>951-1000</t>
        </is>
      </c>
      <c r="AD591" t="inlineStr">
        <is>
          <t>751-800</t>
        </is>
      </c>
      <c r="AE591" t="inlineStr">
        <is>
          <t>IN</t>
        </is>
      </c>
      <c r="AF591" t="inlineStr">
        <is>
          <t>India</t>
        </is>
      </c>
      <c r="AG591" t="inlineStr">
        <is>
          <t>L</t>
        </is>
      </c>
      <c r="AH591" t="inlineStr">
        <is>
          <t>FC</t>
        </is>
      </c>
      <c r="AI591" t="inlineStr">
        <is>
          <t>VH</t>
        </is>
      </c>
      <c r="AJ591" t="n">
        <v>3</v>
      </c>
      <c r="AK591" t="inlineStr">
        <is>
          <t>B</t>
        </is>
      </c>
      <c r="AL591" t="n">
        <v>9.6</v>
      </c>
      <c r="AM591" t="inlineStr">
        <is>
          <t>601+</t>
        </is>
      </c>
      <c r="AN591" t="n">
        <v>7</v>
      </c>
      <c r="AO591" t="inlineStr">
        <is>
          <t>601+</t>
        </is>
      </c>
      <c r="AP591" t="n">
        <v>46.4</v>
      </c>
      <c r="AQ591" t="inlineStr">
        <is>
          <t>339</t>
        </is>
      </c>
      <c r="AR591" t="n">
        <v>4</v>
      </c>
      <c r="AS591" t="inlineStr">
        <is>
          <t>701+</t>
        </is>
      </c>
      <c r="AT591" t="n">
        <v>1.7</v>
      </c>
      <c r="AU591" t="inlineStr">
        <is>
          <t>701+</t>
        </is>
      </c>
      <c r="AV591" t="n">
        <v>7.1</v>
      </c>
      <c r="AW591" t="inlineStr">
        <is>
          <t>701+</t>
        </is>
      </c>
      <c r="AX591" t="n">
        <v>13</v>
      </c>
      <c r="AY591" t="inlineStr">
        <is>
          <t>626</t>
        </is>
      </c>
      <c r="AZ591" t="n">
        <v>11.3</v>
      </c>
      <c r="BA591" t="inlineStr">
        <is>
          <t>701+</t>
        </is>
      </c>
      <c r="BB591" t="n">
        <v>1.7</v>
      </c>
      <c r="BC591" t="inlineStr">
        <is>
          <t>701+</t>
        </is>
      </c>
      <c r="BD591" t="inlineStr">
        <is>
          <t>-</t>
        </is>
      </c>
      <c r="BE591" t="inlineStr"/>
      <c r="BF591" t="inlineStr">
        <is>
          <t>Not Reported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>
        <is>
          <t>QS</t>
        </is>
      </c>
      <c r="CC591" t="n">
        <v>925.5</v>
      </c>
      <c r="CD591" t="n">
        <v>975.5</v>
      </c>
      <c r="CE591" t="n">
        <v>601</v>
      </c>
      <c r="CF591" t="n">
        <v>601</v>
      </c>
      <c r="CG591" t="n">
        <v>365</v>
      </c>
      <c r="CH591" t="n">
        <v>701</v>
      </c>
      <c r="CI591" t="n">
        <v>701</v>
      </c>
      <c r="CJ591" t="n">
        <v>701</v>
      </c>
      <c r="CK591" t="n">
        <v>614</v>
      </c>
      <c r="CL591" t="n">
        <v>701</v>
      </c>
      <c r="CM591" t="n">
        <v>567</v>
      </c>
      <c r="CN591" t="n">
        <v>975.5</v>
      </c>
      <c r="CO591" t="n">
        <v>775.5</v>
      </c>
      <c r="CP591" t="n">
        <v>601</v>
      </c>
      <c r="CQ591" t="n">
        <v>601</v>
      </c>
      <c r="CR591" t="n">
        <v>339</v>
      </c>
      <c r="CS591" t="n">
        <v>701</v>
      </c>
      <c r="CT591" t="n">
        <v>701</v>
      </c>
      <c r="CU591" t="n">
        <v>701</v>
      </c>
      <c r="CV591" t="n">
        <v>626</v>
      </c>
      <c r="CW591" t="n">
        <v>701</v>
      </c>
      <c r="CX591" t="n">
        <v>701</v>
      </c>
      <c r="CY591" t="inlineStr"/>
      <c r="CZ591" t="inlineStr"/>
      <c r="DA591" t="inlineStr"/>
      <c r="DB591" t="n">
        <v>33.96428571428571</v>
      </c>
      <c r="DC591" t="n">
        <v>4.4</v>
      </c>
      <c r="DD591" t="inlineStr"/>
      <c r="DE591" t="inlineStr">
        <is>
          <t>QS (score, not ratio)</t>
        </is>
      </c>
      <c r="DF591" t="inlineStr"/>
      <c r="DG591" t="inlineStr">
        <is>
          <t>QS (score, not %)</t>
        </is>
      </c>
      <c r="DH591" t="n">
        <v>10.25</v>
      </c>
      <c r="DI591" t="inlineStr"/>
    </row>
    <row r="592">
      <c r="A592" t="inlineStr">
        <is>
          <t>mansoura university</t>
        </is>
      </c>
      <c r="B592" t="inlineStr">
        <is>
          <t>951-1000</t>
        </is>
      </c>
      <c r="C592" t="inlineStr">
        <is>
          <t>1001-1200</t>
        </is>
      </c>
      <c r="D592" t="inlineStr">
        <is>
          <t>Egypt</t>
        </is>
      </c>
      <c r="E592" t="inlineStr">
        <is>
          <t>Africa</t>
        </is>
      </c>
      <c r="F592" t="inlineStr">
        <is>
          <t>XL</t>
        </is>
      </c>
      <c r="G592" t="inlineStr">
        <is>
          <t>FC</t>
        </is>
      </c>
      <c r="H592" t="inlineStr">
        <is>
          <t>VH</t>
        </is>
      </c>
      <c r="I592" t="inlineStr">
        <is>
          <t>A</t>
        </is>
      </c>
      <c r="J592" t="n">
        <v>14.1</v>
      </c>
      <c r="K592" t="inlineStr">
        <is>
          <t>601+</t>
        </is>
      </c>
      <c r="L592" t="n">
        <v>12</v>
      </c>
      <c r="M592" t="inlineStr">
        <is>
          <t>601+</t>
        </is>
      </c>
      <c r="N592" t="n">
        <v>3.3</v>
      </c>
      <c r="O592" t="inlineStr">
        <is>
          <t>701+</t>
        </is>
      </c>
      <c r="P592" t="n">
        <v>2.6</v>
      </c>
      <c r="Q592" t="inlineStr">
        <is>
          <t>701+</t>
        </is>
      </c>
      <c r="R592" t="n">
        <v>6.7</v>
      </c>
      <c r="S592" t="inlineStr">
        <is>
          <t>701+</t>
        </is>
      </c>
      <c r="T592" t="n">
        <v>5.7</v>
      </c>
      <c r="U592" t="inlineStr">
        <is>
          <t>701+</t>
        </is>
      </c>
      <c r="V592" t="n">
        <v>74.7</v>
      </c>
      <c r="W592" t="inlineStr">
        <is>
          <t>413</t>
        </is>
      </c>
      <c r="X592" t="n">
        <v>4.4</v>
      </c>
      <c r="Y592" t="inlineStr">
        <is>
          <t>701+</t>
        </is>
      </c>
      <c r="Z592" t="n">
        <v>40.4</v>
      </c>
      <c r="AA592" t="inlineStr">
        <is>
          <t>363=</t>
        </is>
      </c>
      <c r="AB592" t="inlineStr"/>
      <c r="AC592" t="inlineStr">
        <is>
          <t>1001-1200</t>
        </is>
      </c>
      <c r="AD592" t="inlineStr">
        <is>
          <t>1201-1400</t>
        </is>
      </c>
      <c r="AE592" t="inlineStr">
        <is>
          <t>EG</t>
        </is>
      </c>
      <c r="AF592" t="inlineStr">
        <is>
          <t>Egypt</t>
        </is>
      </c>
      <c r="AG592" t="inlineStr">
        <is>
          <t>XL</t>
        </is>
      </c>
      <c r="AH592" t="inlineStr">
        <is>
          <t>FC</t>
        </is>
      </c>
      <c r="AI592" t="inlineStr">
        <is>
          <t>HI</t>
        </is>
      </c>
      <c r="AJ592" t="n">
        <v>4</v>
      </c>
      <c r="AK592" t="inlineStr">
        <is>
          <t>A</t>
        </is>
      </c>
      <c r="AL592" t="n">
        <v>12.9</v>
      </c>
      <c r="AM592" t="inlineStr">
        <is>
          <t>601+</t>
        </is>
      </c>
      <c r="AN592" t="n">
        <v>8.1</v>
      </c>
      <c r="AO592" t="inlineStr">
        <is>
          <t>601+</t>
        </is>
      </c>
      <c r="AP592" t="n">
        <v>3.2</v>
      </c>
      <c r="AQ592" t="inlineStr">
        <is>
          <t>701+</t>
        </is>
      </c>
      <c r="AR592" t="n">
        <v>2.4</v>
      </c>
      <c r="AS592" t="inlineStr">
        <is>
          <t>701+</t>
        </is>
      </c>
      <c r="AT592" t="n">
        <v>5.8</v>
      </c>
      <c r="AU592" t="inlineStr">
        <is>
          <t>701+</t>
        </is>
      </c>
      <c r="AV592" t="n">
        <v>4.1</v>
      </c>
      <c r="AW592" t="inlineStr">
        <is>
          <t>701+</t>
        </is>
      </c>
      <c r="AX592" t="n">
        <v>33.5</v>
      </c>
      <c r="AY592" t="inlineStr">
        <is>
          <t>428</t>
        </is>
      </c>
      <c r="AZ592" t="n">
        <v>9.6</v>
      </c>
      <c r="BA592" t="inlineStr">
        <is>
          <t>701+</t>
        </is>
      </c>
      <c r="BB592" t="n">
        <v>19.9</v>
      </c>
      <c r="BC592" t="inlineStr">
        <is>
          <t>545=</t>
        </is>
      </c>
      <c r="BD592" t="inlineStr">
        <is>
          <t>-</t>
        </is>
      </c>
      <c r="BE592" t="inlineStr"/>
      <c r="BF592" t="inlineStr">
        <is>
          <t>Not Reported</t>
        </is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>
        <is>
          <t>QS</t>
        </is>
      </c>
      <c r="CC592" t="n">
        <v>975.5</v>
      </c>
      <c r="CD592" t="n">
        <v>1100.5</v>
      </c>
      <c r="CE592" t="n">
        <v>601</v>
      </c>
      <c r="CF592" t="n">
        <v>601</v>
      </c>
      <c r="CG592" t="n">
        <v>701</v>
      </c>
      <c r="CH592" t="n">
        <v>701</v>
      </c>
      <c r="CI592" t="n">
        <v>701</v>
      </c>
      <c r="CJ592" t="n">
        <v>701</v>
      </c>
      <c r="CK592" t="n">
        <v>413</v>
      </c>
      <c r="CL592" t="n">
        <v>701</v>
      </c>
      <c r="CM592" t="n">
        <v>363</v>
      </c>
      <c r="CN592" t="n">
        <v>1100.5</v>
      </c>
      <c r="CO592" t="n">
        <v>1300.5</v>
      </c>
      <c r="CP592" t="n">
        <v>601</v>
      </c>
      <c r="CQ592" t="n">
        <v>601</v>
      </c>
      <c r="CR592" t="n">
        <v>701</v>
      </c>
      <c r="CS592" t="n">
        <v>701</v>
      </c>
      <c r="CT592" t="n">
        <v>701</v>
      </c>
      <c r="CU592" t="n">
        <v>701</v>
      </c>
      <c r="CV592" t="n">
        <v>428</v>
      </c>
      <c r="CW592" t="n">
        <v>701</v>
      </c>
      <c r="CX592" t="n">
        <v>545</v>
      </c>
      <c r="CY592" t="inlineStr"/>
      <c r="CZ592" t="inlineStr"/>
      <c r="DA592" t="inlineStr"/>
      <c r="DB592" t="n">
        <v>30.39285714285714</v>
      </c>
      <c r="DC592" t="n">
        <v>2.6</v>
      </c>
      <c r="DD592" t="inlineStr"/>
      <c r="DE592" t="inlineStr">
        <is>
          <t>QS (score, not ratio)</t>
        </is>
      </c>
      <c r="DF592" t="inlineStr"/>
      <c r="DG592" t="inlineStr">
        <is>
          <t>QS (score, not %)</t>
        </is>
      </c>
      <c r="DH592" t="n">
        <v>13.5</v>
      </c>
      <c r="DI592" t="inlineStr"/>
    </row>
    <row r="593">
      <c r="A593" t="inlineStr">
        <is>
          <t>marche polytechnic university</t>
        </is>
      </c>
      <c r="B593" t="inlineStr"/>
      <c r="C593" t="inlineStr"/>
      <c r="D593" t="inlineStr">
        <is>
          <t>Not Reported</t>
        </is>
      </c>
      <c r="E593" t="inlineStr">
        <is>
          <t>Not Reported</t>
        </is>
      </c>
      <c r="F593" t="inlineStr">
        <is>
          <t>Not Reported</t>
        </is>
      </c>
      <c r="G593" t="inlineStr">
        <is>
          <t>Not Reported</t>
        </is>
      </c>
      <c r="H593" t="inlineStr"/>
      <c r="I593" t="inlineStr">
        <is>
          <t>Not Reported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>
        <is>
          <t>Not Reported</t>
        </is>
      </c>
      <c r="AF593" t="inlineStr">
        <is>
          <t>Not Reported</t>
        </is>
      </c>
      <c r="AG593" t="inlineStr">
        <is>
          <t>Not Reported</t>
        </is>
      </c>
      <c r="AH593" t="inlineStr">
        <is>
          <t>Not Reported</t>
        </is>
      </c>
      <c r="AI593" t="inlineStr"/>
      <c r="AJ593" t="inlineStr"/>
      <c r="AK593" t="inlineStr">
        <is>
          <t>Not Reported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>
        <is>
          <t>401-500</t>
        </is>
      </c>
      <c r="BF593" t="inlineStr">
        <is>
          <t>Italy</t>
        </is>
      </c>
      <c r="BG593" t="n">
        <v>15.2</v>
      </c>
      <c r="BH593" t="inlineStr">
        <is>
          <t>27.3</t>
        </is>
      </c>
      <c r="BI593" t="n">
        <v>11</v>
      </c>
      <c r="BJ593" t="n">
        <v>80.2</v>
      </c>
      <c r="BK593" t="inlineStr">
        <is>
          <t>28.0</t>
        </is>
      </c>
      <c r="BL593" t="inlineStr">
        <is>
          <t>-</t>
        </is>
      </c>
      <c r="BM593" t="inlineStr">
        <is>
          <t>16,589</t>
        </is>
      </c>
      <c r="BN593" t="n">
        <v>23</v>
      </c>
      <c r="BO593" t="inlineStr">
        <is>
          <t>4%</t>
        </is>
      </c>
      <c r="BP593" t="inlineStr">
        <is>
          <t>45 : 55</t>
        </is>
      </c>
      <c r="BQ593" t="n">
        <v>2016</v>
      </c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>
        <is>
          <t>Times</t>
        </is>
      </c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n">
        <v>450.5</v>
      </c>
      <c r="CZ593" t="inlineStr"/>
      <c r="DA593" t="inlineStr"/>
      <c r="DB593" t="n">
        <v>35.7398141529664</v>
      </c>
      <c r="DC593" t="n">
        <v>44.19411712664355</v>
      </c>
      <c r="DD593" t="n">
        <v>23</v>
      </c>
      <c r="DE593" t="inlineStr">
        <is>
          <t>Times (raw ratio)</t>
        </is>
      </c>
      <c r="DF593" t="n">
        <v>4</v>
      </c>
      <c r="DG593" t="inlineStr">
        <is>
          <t>Times (raw %)</t>
        </is>
      </c>
      <c r="DH593" t="inlineStr"/>
      <c r="DI593" t="n">
        <v>8.428720083246619</v>
      </c>
    </row>
    <row r="594">
      <c r="A594" t="inlineStr">
        <is>
          <t>marmara university</t>
        </is>
      </c>
      <c r="B594" t="inlineStr">
        <is>
          <t>1001-1200</t>
        </is>
      </c>
      <c r="C594" t="inlineStr">
        <is>
          <t>1201-1400</t>
        </is>
      </c>
      <c r="D594" t="inlineStr">
        <is>
          <t>Turkey</t>
        </is>
      </c>
      <c r="E594" t="inlineStr">
        <is>
          <t>Asia</t>
        </is>
      </c>
      <c r="F594" t="inlineStr">
        <is>
          <t>XL</t>
        </is>
      </c>
      <c r="G594" t="inlineStr">
        <is>
          <t>FO</t>
        </is>
      </c>
      <c r="H594" t="inlineStr">
        <is>
          <t>VH</t>
        </is>
      </c>
      <c r="I594" t="inlineStr">
        <is>
          <t>A</t>
        </is>
      </c>
      <c r="J594" t="n">
        <v>8.1</v>
      </c>
      <c r="K594" t="inlineStr">
        <is>
          <t>601+</t>
        </is>
      </c>
      <c r="L594" t="n">
        <v>11.4</v>
      </c>
      <c r="M594" t="inlineStr">
        <is>
          <t>601+</t>
        </is>
      </c>
      <c r="N594" t="n">
        <v>4.4</v>
      </c>
      <c r="O594" t="inlineStr">
        <is>
          <t>701+</t>
        </is>
      </c>
      <c r="P594" t="n">
        <v>2.4</v>
      </c>
      <c r="Q594" t="inlineStr">
        <is>
          <t>701+</t>
        </is>
      </c>
      <c r="R594" t="n">
        <v>2.9</v>
      </c>
      <c r="S594" t="inlineStr">
        <is>
          <t>701+</t>
        </is>
      </c>
      <c r="T594" t="n">
        <v>4.2</v>
      </c>
      <c r="U594" t="inlineStr">
        <is>
          <t>701+</t>
        </is>
      </c>
      <c r="V594" t="n">
        <v>45.3</v>
      </c>
      <c r="W594" t="inlineStr">
        <is>
          <t>701+</t>
        </is>
      </c>
      <c r="X594" t="n">
        <v>23.9</v>
      </c>
      <c r="Y594" t="inlineStr">
        <is>
          <t>474</t>
        </is>
      </c>
      <c r="Z594" t="n">
        <v>2.7</v>
      </c>
      <c r="AA594" t="inlineStr">
        <is>
          <t>701+</t>
        </is>
      </c>
      <c r="AB594" t="inlineStr"/>
      <c r="AC594" t="inlineStr">
        <is>
          <t>1201-1400</t>
        </is>
      </c>
      <c r="AD594" t="inlineStr">
        <is>
          <t>1201-1400</t>
        </is>
      </c>
      <c r="AE594" t="inlineStr">
        <is>
          <t>TR</t>
        </is>
      </c>
      <c r="AF594" t="inlineStr">
        <is>
          <t>Turkey</t>
        </is>
      </c>
      <c r="AG594" t="inlineStr">
        <is>
          <t>XL</t>
        </is>
      </c>
      <c r="AH594" t="inlineStr">
        <is>
          <t>FO</t>
        </is>
      </c>
      <c r="AI594" t="inlineStr">
        <is>
          <t>VH</t>
        </is>
      </c>
      <c r="AJ594" t="n">
        <v>5</v>
      </c>
      <c r="AK594" t="inlineStr">
        <is>
          <t>A</t>
        </is>
      </c>
      <c r="AL594" t="n">
        <v>6.8</v>
      </c>
      <c r="AM594" t="inlineStr">
        <is>
          <t>601+</t>
        </is>
      </c>
      <c r="AN594" t="n">
        <v>8.300000000000001</v>
      </c>
      <c r="AO594" t="inlineStr">
        <is>
          <t>601+</t>
        </is>
      </c>
      <c r="AP594" t="n">
        <v>5</v>
      </c>
      <c r="AQ594" t="inlineStr">
        <is>
          <t>701+</t>
        </is>
      </c>
      <c r="AR594" t="n">
        <v>2.3</v>
      </c>
      <c r="AS594" t="inlineStr">
        <is>
          <t>701+</t>
        </is>
      </c>
      <c r="AT594" t="n">
        <v>3</v>
      </c>
      <c r="AU594" t="inlineStr">
        <is>
          <t>701+</t>
        </is>
      </c>
      <c r="AV594" t="n">
        <v>3.6</v>
      </c>
      <c r="AW594" t="inlineStr">
        <is>
          <t>701+</t>
        </is>
      </c>
      <c r="AX594" t="n">
        <v>2.1</v>
      </c>
      <c r="AY594" t="inlineStr">
        <is>
          <t>701+</t>
        </is>
      </c>
      <c r="AZ594" t="n">
        <v>15.4</v>
      </c>
      <c r="BA594" t="inlineStr">
        <is>
          <t>548</t>
        </is>
      </c>
      <c r="BB594" t="n">
        <v>6.1</v>
      </c>
      <c r="BC594" t="inlineStr">
        <is>
          <t>701+</t>
        </is>
      </c>
      <c r="BD594" t="inlineStr">
        <is>
          <t>-</t>
        </is>
      </c>
      <c r="BE594" t="inlineStr"/>
      <c r="BF594" t="inlineStr">
        <is>
          <t>Not Reported</t>
        </is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>
        <is>
          <t>QS</t>
        </is>
      </c>
      <c r="CC594" t="n">
        <v>1100.5</v>
      </c>
      <c r="CD594" t="n">
        <v>1300.5</v>
      </c>
      <c r="CE594" t="n">
        <v>601</v>
      </c>
      <c r="CF594" t="n">
        <v>601</v>
      </c>
      <c r="CG594" t="n">
        <v>701</v>
      </c>
      <c r="CH594" t="n">
        <v>701</v>
      </c>
      <c r="CI594" t="n">
        <v>701</v>
      </c>
      <c r="CJ594" t="n">
        <v>701</v>
      </c>
      <c r="CK594" t="n">
        <v>701</v>
      </c>
      <c r="CL594" t="n">
        <v>474</v>
      </c>
      <c r="CM594" t="n">
        <v>701</v>
      </c>
      <c r="CN594" t="n">
        <v>1300.5</v>
      </c>
      <c r="CO594" t="n">
        <v>1300.5</v>
      </c>
      <c r="CP594" t="n">
        <v>601</v>
      </c>
      <c r="CQ594" t="n">
        <v>601</v>
      </c>
      <c r="CR594" t="n">
        <v>701</v>
      </c>
      <c r="CS594" t="n">
        <v>701</v>
      </c>
      <c r="CT594" t="n">
        <v>701</v>
      </c>
      <c r="CU594" t="n">
        <v>701</v>
      </c>
      <c r="CV594" t="n">
        <v>701</v>
      </c>
      <c r="CW594" t="n">
        <v>548</v>
      </c>
      <c r="CX594" t="n">
        <v>701</v>
      </c>
      <c r="CY594" t="inlineStr"/>
      <c r="CZ594" t="inlineStr"/>
      <c r="DA594" t="inlineStr"/>
      <c r="DB594" t="n">
        <v>21.46428571428571</v>
      </c>
      <c r="DC594" t="n">
        <v>2.4</v>
      </c>
      <c r="DD594" t="inlineStr"/>
      <c r="DE594" t="inlineStr">
        <is>
          <t>QS (score, not ratio)</t>
        </is>
      </c>
      <c r="DF594" t="inlineStr"/>
      <c r="DG594" t="inlineStr">
        <is>
          <t>QS (score, not %)</t>
        </is>
      </c>
      <c r="DH594" t="n">
        <v>7.449999999999999</v>
      </c>
      <c r="DI594" t="inlineStr"/>
    </row>
    <row r="595">
      <c r="A595" t="inlineStr">
        <is>
          <t>marquette university</t>
        </is>
      </c>
      <c r="B595" t="inlineStr">
        <is>
          <t>1201-1400</t>
        </is>
      </c>
      <c r="C595" t="inlineStr">
        <is>
          <t>1201-1400</t>
        </is>
      </c>
      <c r="D595" t="inlineStr">
        <is>
          <t>United States</t>
        </is>
      </c>
      <c r="E595" t="inlineStr">
        <is>
          <t>Americas</t>
        </is>
      </c>
      <c r="F595" t="inlineStr">
        <is>
          <t>M</t>
        </is>
      </c>
      <c r="G595" t="inlineStr">
        <is>
          <t>CO</t>
        </is>
      </c>
      <c r="H595" t="inlineStr">
        <is>
          <t>VH</t>
        </is>
      </c>
      <c r="I595" t="inlineStr">
        <is>
          <t>B</t>
        </is>
      </c>
      <c r="J595" t="n">
        <v>3.4</v>
      </c>
      <c r="K595" t="inlineStr">
        <is>
          <t>601+</t>
        </is>
      </c>
      <c r="L595" t="n">
        <v>2.4</v>
      </c>
      <c r="M595" t="inlineStr">
        <is>
          <t>601+</t>
        </is>
      </c>
      <c r="N595" t="n">
        <v>21.1</v>
      </c>
      <c r="O595" t="inlineStr">
        <is>
          <t>654</t>
        </is>
      </c>
      <c r="P595" t="n">
        <v>9.1</v>
      </c>
      <c r="Q595" t="inlineStr">
        <is>
          <t>701+</t>
        </is>
      </c>
      <c r="R595" t="n">
        <v>6.2</v>
      </c>
      <c r="S595" t="inlineStr">
        <is>
          <t>701+</t>
        </is>
      </c>
      <c r="T595" t="n">
        <v>2.7</v>
      </c>
      <c r="U595" t="inlineStr">
        <is>
          <t>701+</t>
        </is>
      </c>
      <c r="V595" t="n">
        <v>35.6</v>
      </c>
      <c r="W595" t="inlineStr">
        <is>
          <t>701+</t>
        </is>
      </c>
      <c r="X595" t="n">
        <v>11.2</v>
      </c>
      <c r="Y595" t="inlineStr">
        <is>
          <t>701+</t>
        </is>
      </c>
      <c r="Z595" t="n">
        <v>1.2</v>
      </c>
      <c r="AA595" t="inlineStr">
        <is>
          <t>701+</t>
        </is>
      </c>
      <c r="AB595" t="inlineStr"/>
      <c r="AC595" t="inlineStr">
        <is>
          <t>1201-1400</t>
        </is>
      </c>
      <c r="AD595" t="inlineStr">
        <is>
          <t>1001-1200</t>
        </is>
      </c>
      <c r="AE595" t="inlineStr">
        <is>
          <t>US</t>
        </is>
      </c>
      <c r="AF595" t="inlineStr">
        <is>
          <t>United States</t>
        </is>
      </c>
      <c r="AG595" t="inlineStr">
        <is>
          <t>M</t>
        </is>
      </c>
      <c r="AH595" t="inlineStr">
        <is>
          <t>CO</t>
        </is>
      </c>
      <c r="AI595" t="inlineStr">
        <is>
          <t>VH</t>
        </is>
      </c>
      <c r="AJ595" t="n">
        <v>5</v>
      </c>
      <c r="AK595" t="inlineStr">
        <is>
          <t>B</t>
        </is>
      </c>
      <c r="AL595" t="n">
        <v>3.4</v>
      </c>
      <c r="AM595" t="inlineStr">
        <is>
          <t>601+</t>
        </is>
      </c>
      <c r="AN595" t="n">
        <v>3.8</v>
      </c>
      <c r="AO595" t="inlineStr">
        <is>
          <t>601+</t>
        </is>
      </c>
      <c r="AP595" t="n">
        <v>23.7</v>
      </c>
      <c r="AQ595" t="inlineStr">
        <is>
          <t>600</t>
        </is>
      </c>
      <c r="AR595" t="n">
        <v>9.300000000000001</v>
      </c>
      <c r="AS595" t="inlineStr">
        <is>
          <t>701+</t>
        </is>
      </c>
      <c r="AT595" t="n">
        <v>6.8</v>
      </c>
      <c r="AU595" t="inlineStr">
        <is>
          <t>701+</t>
        </is>
      </c>
      <c r="AV595" t="n">
        <v>2.7</v>
      </c>
      <c r="AW595" t="inlineStr">
        <is>
          <t>701+</t>
        </is>
      </c>
      <c r="AX595" t="n">
        <v>1.5</v>
      </c>
      <c r="AY595" t="inlineStr">
        <is>
          <t>701+</t>
        </is>
      </c>
      <c r="AZ595" t="n">
        <v>13.2</v>
      </c>
      <c r="BA595" t="inlineStr">
        <is>
          <t>651</t>
        </is>
      </c>
      <c r="BB595" t="n">
        <v>1.1</v>
      </c>
      <c r="BC595" t="inlineStr">
        <is>
          <t>701+</t>
        </is>
      </c>
      <c r="BD595" t="inlineStr">
        <is>
          <t>-</t>
        </is>
      </c>
      <c r="BE595" t="inlineStr"/>
      <c r="BF595" t="inlineStr">
        <is>
          <t>Not Reported</t>
        </is>
      </c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>
        <is>
          <t>QS</t>
        </is>
      </c>
      <c r="CC595" t="n">
        <v>1300.5</v>
      </c>
      <c r="CD595" t="n">
        <v>1300.5</v>
      </c>
      <c r="CE595" t="n">
        <v>601</v>
      </c>
      <c r="CF595" t="n">
        <v>601</v>
      </c>
      <c r="CG595" t="n">
        <v>654</v>
      </c>
      <c r="CH595" t="n">
        <v>701</v>
      </c>
      <c r="CI595" t="n">
        <v>701</v>
      </c>
      <c r="CJ595" t="n">
        <v>701</v>
      </c>
      <c r="CK595" t="n">
        <v>701</v>
      </c>
      <c r="CL595" t="n">
        <v>701</v>
      </c>
      <c r="CM595" t="n">
        <v>701</v>
      </c>
      <c r="CN595" t="n">
        <v>1300.5</v>
      </c>
      <c r="CO595" t="n">
        <v>1100.5</v>
      </c>
      <c r="CP595" t="n">
        <v>601</v>
      </c>
      <c r="CQ595" t="n">
        <v>601</v>
      </c>
      <c r="CR595" t="n">
        <v>600</v>
      </c>
      <c r="CS595" t="n">
        <v>701</v>
      </c>
      <c r="CT595" t="n">
        <v>701</v>
      </c>
      <c r="CU595" t="n">
        <v>701</v>
      </c>
      <c r="CV595" t="n">
        <v>701</v>
      </c>
      <c r="CW595" t="n">
        <v>651</v>
      </c>
      <c r="CX595" t="n">
        <v>701</v>
      </c>
      <c r="CY595" t="inlineStr"/>
      <c r="CZ595" t="inlineStr"/>
      <c r="DA595" t="inlineStr"/>
      <c r="DB595" t="n">
        <v>7.178571428571416</v>
      </c>
      <c r="DC595" t="n">
        <v>9.1</v>
      </c>
      <c r="DD595" t="inlineStr"/>
      <c r="DE595" t="inlineStr">
        <is>
          <t>QS (score, not ratio)</t>
        </is>
      </c>
      <c r="DF595" t="inlineStr"/>
      <c r="DG595" t="inlineStr">
        <is>
          <t>QS (score, not %)</t>
        </is>
      </c>
      <c r="DH595" t="n">
        <v>3.4</v>
      </c>
      <c r="DI595" t="inlineStr"/>
    </row>
    <row r="596">
      <c r="A596" t="inlineStr">
        <is>
          <t>martin-luther-universität halle-wittenberg</t>
        </is>
      </c>
      <c r="B596" t="inlineStr">
        <is>
          <t>671-680</t>
        </is>
      </c>
      <c r="C596" t="inlineStr">
        <is>
          <t>611-620</t>
        </is>
      </c>
      <c r="D596" t="inlineStr">
        <is>
          <t>Germany</t>
        </is>
      </c>
      <c r="E596" t="inlineStr">
        <is>
          <t>Europe</t>
        </is>
      </c>
      <c r="F596" t="inlineStr">
        <is>
          <t>L</t>
        </is>
      </c>
      <c r="G596" t="inlineStr">
        <is>
          <t>FC</t>
        </is>
      </c>
      <c r="H596" t="inlineStr">
        <is>
          <t>VH</t>
        </is>
      </c>
      <c r="I596" t="inlineStr">
        <is>
          <t>A</t>
        </is>
      </c>
      <c r="J596" t="n">
        <v>13.1</v>
      </c>
      <c r="K596" t="inlineStr">
        <is>
          <t>601+</t>
        </is>
      </c>
      <c r="L596" t="n">
        <v>6.4</v>
      </c>
      <c r="M596" t="inlineStr">
        <is>
          <t>601+</t>
        </is>
      </c>
      <c r="N596" t="n">
        <v>80.09999999999999</v>
      </c>
      <c r="O596" t="inlineStr">
        <is>
          <t>136</t>
        </is>
      </c>
      <c r="P596" t="n">
        <v>7.4</v>
      </c>
      <c r="Q596" t="inlineStr">
        <is>
          <t>701+</t>
        </is>
      </c>
      <c r="R596" t="inlineStr"/>
      <c r="S596" t="inlineStr"/>
      <c r="T596" t="n">
        <v>8.800000000000001</v>
      </c>
      <c r="U596" t="inlineStr">
        <is>
          <t>701+</t>
        </is>
      </c>
      <c r="V596" t="n">
        <v>90</v>
      </c>
      <c r="W596" t="inlineStr">
        <is>
          <t>168</t>
        </is>
      </c>
      <c r="X596" t="n">
        <v>4.8</v>
      </c>
      <c r="Y596" t="inlineStr">
        <is>
          <t>701+</t>
        </is>
      </c>
      <c r="Z596" t="n">
        <v>6.2</v>
      </c>
      <c r="AA596" t="inlineStr">
        <is>
          <t>701+</t>
        </is>
      </c>
      <c r="AB596" t="inlineStr"/>
      <c r="AC596" t="inlineStr"/>
      <c r="AD596" t="inlineStr"/>
      <c r="AE596" t="inlineStr">
        <is>
          <t>Not Reported</t>
        </is>
      </c>
      <c r="AF596" t="inlineStr">
        <is>
          <t>Not Reported</t>
        </is>
      </c>
      <c r="AG596" t="inlineStr">
        <is>
          <t>Not Reported</t>
        </is>
      </c>
      <c r="AH596" t="inlineStr">
        <is>
          <t>Not Reported</t>
        </is>
      </c>
      <c r="AI596" t="inlineStr"/>
      <c r="AJ596" t="inlineStr"/>
      <c r="AK596" t="inlineStr">
        <is>
          <t>Not Reported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>
        <is>
          <t>Not Reported</t>
        </is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>
        <is>
          <t>QS</t>
        </is>
      </c>
      <c r="CC596" t="n">
        <v>675.5</v>
      </c>
      <c r="CD596" t="n">
        <v>615.5</v>
      </c>
      <c r="CE596" t="n">
        <v>601</v>
      </c>
      <c r="CF596" t="n">
        <v>601</v>
      </c>
      <c r="CG596" t="n">
        <v>136</v>
      </c>
      <c r="CH596" t="n">
        <v>701</v>
      </c>
      <c r="CI596" t="inlineStr"/>
      <c r="CJ596" t="n">
        <v>701</v>
      </c>
      <c r="CK596" t="n">
        <v>168</v>
      </c>
      <c r="CL596" t="n">
        <v>701</v>
      </c>
      <c r="CM596" t="n">
        <v>701</v>
      </c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n">
        <v>51.82142857142858</v>
      </c>
      <c r="DC596" t="n">
        <v>7.4</v>
      </c>
      <c r="DD596" t="inlineStr"/>
      <c r="DE596" t="inlineStr">
        <is>
          <t>QS (score, not ratio)</t>
        </is>
      </c>
      <c r="DF596" t="inlineStr"/>
      <c r="DG596" t="inlineStr">
        <is>
          <t>QS (score, not %)</t>
        </is>
      </c>
      <c r="DH596" t="n">
        <v>13.1</v>
      </c>
      <c r="DI596" t="inlineStr"/>
    </row>
    <row r="597">
      <c r="A597" t="inlineStr">
        <is>
          <t>masaryk university</t>
        </is>
      </c>
      <c r="B597" t="inlineStr">
        <is>
          <t>408</t>
        </is>
      </c>
      <c r="C597" t="inlineStr">
        <is>
          <t>400</t>
        </is>
      </c>
      <c r="D597" t="inlineStr">
        <is>
          <t>Czech Republic</t>
        </is>
      </c>
      <c r="E597" t="inlineStr">
        <is>
          <t>Europe</t>
        </is>
      </c>
      <c r="F597" t="inlineStr">
        <is>
          <t>XL</t>
        </is>
      </c>
      <c r="G597" t="inlineStr">
        <is>
          <t>CO</t>
        </is>
      </c>
      <c r="H597" t="inlineStr">
        <is>
          <t>VH</t>
        </is>
      </c>
      <c r="I597" t="inlineStr">
        <is>
          <t>A</t>
        </is>
      </c>
      <c r="J597" t="n">
        <v>23.5</v>
      </c>
      <c r="K597" t="inlineStr">
        <is>
          <t>376</t>
        </is>
      </c>
      <c r="L597" t="n">
        <v>31.7</v>
      </c>
      <c r="M597" t="inlineStr">
        <is>
          <t>298</t>
        </is>
      </c>
      <c r="N597" t="n">
        <v>9.5</v>
      </c>
      <c r="O597" t="inlineStr">
        <is>
          <t>701+</t>
        </is>
      </c>
      <c r="P597" t="n">
        <v>13.8</v>
      </c>
      <c r="Q597" t="inlineStr">
        <is>
          <t>656</t>
        </is>
      </c>
      <c r="R597" t="n">
        <v>27.6</v>
      </c>
      <c r="S597" t="inlineStr">
        <is>
          <t>513</t>
        </is>
      </c>
      <c r="T597" t="n">
        <v>66.7</v>
      </c>
      <c r="U597" t="inlineStr">
        <is>
          <t>223</t>
        </is>
      </c>
      <c r="V597" t="n">
        <v>80.2</v>
      </c>
      <c r="W597" t="inlineStr">
        <is>
          <t>318</t>
        </is>
      </c>
      <c r="X597" t="n">
        <v>36</v>
      </c>
      <c r="Y597" t="inlineStr">
        <is>
          <t>352</t>
        </is>
      </c>
      <c r="Z597" t="n">
        <v>79.09999999999999</v>
      </c>
      <c r="AA597" t="inlineStr">
        <is>
          <t>161=</t>
        </is>
      </c>
      <c r="AB597" t="n">
        <v>29.1</v>
      </c>
      <c r="AC597">
        <f>400</f>
        <v/>
      </c>
      <c r="AD597" t="inlineStr">
        <is>
          <t>551-560</t>
        </is>
      </c>
      <c r="AE597" t="inlineStr">
        <is>
          <t>CZ</t>
        </is>
      </c>
      <c r="AF597" t="inlineStr">
        <is>
          <t>Czech Republic</t>
        </is>
      </c>
      <c r="AG597" t="inlineStr">
        <is>
          <t>XL</t>
        </is>
      </c>
      <c r="AH597" t="inlineStr">
        <is>
          <t>CO</t>
        </is>
      </c>
      <c r="AI597" t="inlineStr">
        <is>
          <t>VH</t>
        </is>
      </c>
      <c r="AJ597" t="n">
        <v>5</v>
      </c>
      <c r="AK597" t="inlineStr">
        <is>
          <t>A</t>
        </is>
      </c>
      <c r="AL597" t="n">
        <v>23.2</v>
      </c>
      <c r="AM597" t="inlineStr">
        <is>
          <t>371</t>
        </is>
      </c>
      <c r="AN597" t="n">
        <v>32.2</v>
      </c>
      <c r="AO597" t="inlineStr">
        <is>
          <t>305</t>
        </is>
      </c>
      <c r="AP597" t="n">
        <v>10.4</v>
      </c>
      <c r="AQ597" t="inlineStr">
        <is>
          <t>701+</t>
        </is>
      </c>
      <c r="AR597" t="n">
        <v>15.2</v>
      </c>
      <c r="AS597" t="inlineStr">
        <is>
          <t>628</t>
        </is>
      </c>
      <c r="AT597" t="n">
        <v>31</v>
      </c>
      <c r="AU597" t="inlineStr">
        <is>
          <t>481</t>
        </is>
      </c>
      <c r="AV597" t="n">
        <v>68.7</v>
      </c>
      <c r="AW597" t="inlineStr">
        <is>
          <t>215</t>
        </is>
      </c>
      <c r="AX597" t="n">
        <v>56.2</v>
      </c>
      <c r="AY597" t="inlineStr">
        <is>
          <t>276</t>
        </is>
      </c>
      <c r="AZ597" t="n">
        <v>14.6</v>
      </c>
      <c r="BA597" t="inlineStr">
        <is>
          <t>575</t>
        </is>
      </c>
      <c r="BB597" t="n">
        <v>69.90000000000001</v>
      </c>
      <c r="BC597" t="inlineStr">
        <is>
          <t>207=</t>
        </is>
      </c>
      <c r="BD597" t="inlineStr">
        <is>
          <t>27.9</t>
        </is>
      </c>
      <c r="BE597" t="inlineStr">
        <is>
          <t>501-600</t>
        </is>
      </c>
      <c r="BF597" t="inlineStr">
        <is>
          <t>Czech Republic</t>
        </is>
      </c>
      <c r="BG597" t="n">
        <v>21.2</v>
      </c>
      <c r="BH597" t="inlineStr">
        <is>
          <t>48.9</t>
        </is>
      </c>
      <c r="BI597" t="n">
        <v>22.9</v>
      </c>
      <c r="BJ597" t="n">
        <v>27.8</v>
      </c>
      <c r="BK597" t="inlineStr">
        <is>
          <t>28.5</t>
        </is>
      </c>
      <c r="BL597" t="inlineStr">
        <is>
          <t>-</t>
        </is>
      </c>
      <c r="BM597" t="inlineStr">
        <is>
          <t>40,898</t>
        </is>
      </c>
      <c r="BN597" t="n">
        <v>26.6</v>
      </c>
      <c r="BO597" t="inlineStr">
        <is>
          <t>17%</t>
        </is>
      </c>
      <c r="BP597" t="inlineStr">
        <is>
          <t>62 : 38</t>
        </is>
      </c>
      <c r="BQ597" t="n">
        <v>2016</v>
      </c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>
        <is>
          <t>QS+Times</t>
        </is>
      </c>
      <c r="CC597" t="n">
        <v>408</v>
      </c>
      <c r="CD597" t="n">
        <v>400</v>
      </c>
      <c r="CE597" t="n">
        <v>376</v>
      </c>
      <c r="CF597" t="n">
        <v>298</v>
      </c>
      <c r="CG597" t="n">
        <v>701</v>
      </c>
      <c r="CH597" t="n">
        <v>656</v>
      </c>
      <c r="CI597" t="n">
        <v>513</v>
      </c>
      <c r="CJ597" t="n">
        <v>223</v>
      </c>
      <c r="CK597" t="n">
        <v>318</v>
      </c>
      <c r="CL597" t="n">
        <v>352</v>
      </c>
      <c r="CM597" t="n">
        <v>161</v>
      </c>
      <c r="CN597" t="n">
        <v>400</v>
      </c>
      <c r="CO597" t="n">
        <v>555.5</v>
      </c>
      <c r="CP597" t="n">
        <v>371</v>
      </c>
      <c r="CQ597" t="n">
        <v>305</v>
      </c>
      <c r="CR597" t="n">
        <v>701</v>
      </c>
      <c r="CS597" t="n">
        <v>628</v>
      </c>
      <c r="CT597" t="n">
        <v>481</v>
      </c>
      <c r="CU597" t="n">
        <v>215</v>
      </c>
      <c r="CV597" t="n">
        <v>276</v>
      </c>
      <c r="CW597" t="n">
        <v>575</v>
      </c>
      <c r="CX597" t="n">
        <v>207</v>
      </c>
      <c r="CY597" t="n">
        <v>550.5</v>
      </c>
      <c r="CZ597" t="inlineStr"/>
      <c r="DA597" t="inlineStr"/>
      <c r="DB597" t="n">
        <v>46.18622996017564</v>
      </c>
      <c r="DC597" t="n">
        <v>20.5115771498706</v>
      </c>
      <c r="DD597" t="n">
        <v>26.6</v>
      </c>
      <c r="DE597" t="inlineStr">
        <is>
          <t>Times (raw ratio)</t>
        </is>
      </c>
      <c r="DF597" t="n">
        <v>17</v>
      </c>
      <c r="DG597" t="inlineStr">
        <is>
          <t>Times (raw %)</t>
        </is>
      </c>
      <c r="DH597" t="n">
        <v>23.35</v>
      </c>
      <c r="DI597" t="n">
        <v>20.81165452653486</v>
      </c>
    </row>
    <row r="598">
      <c r="A598" t="inlineStr">
        <is>
          <t>massachusetts institute of technology</t>
        </is>
      </c>
      <c r="B598" t="inlineStr"/>
      <c r="C598" t="inlineStr"/>
      <c r="D598" t="inlineStr">
        <is>
          <t>Not Reported</t>
        </is>
      </c>
      <c r="E598" t="inlineStr">
        <is>
          <t>Not Reported</t>
        </is>
      </c>
      <c r="F598" t="inlineStr">
        <is>
          <t>Not Reported</t>
        </is>
      </c>
      <c r="G598" t="inlineStr">
        <is>
          <t>Not Reported</t>
        </is>
      </c>
      <c r="H598" t="inlineStr"/>
      <c r="I598" t="inlineStr">
        <is>
          <t>Not Reported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>
        <is>
          <t>Not Reported</t>
        </is>
      </c>
      <c r="AF598" t="inlineStr">
        <is>
          <t>Not Reported</t>
        </is>
      </c>
      <c r="AG598" t="inlineStr">
        <is>
          <t>Not Reported</t>
        </is>
      </c>
      <c r="AH598" t="inlineStr">
        <is>
          <t>Not Reported</t>
        </is>
      </c>
      <c r="AI598" t="inlineStr"/>
      <c r="AJ598" t="inlineStr"/>
      <c r="AK598" t="inlineStr">
        <is>
          <t>Not Reported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>
        <is>
          <t>5</t>
        </is>
      </c>
      <c r="BF598" t="inlineStr">
        <is>
          <t>United States of America</t>
        </is>
      </c>
      <c r="BG598" t="n">
        <v>89.40000000000001</v>
      </c>
      <c r="BH598" t="inlineStr">
        <is>
          <t>84.0</t>
        </is>
      </c>
      <c r="BI598" t="n">
        <v>88.59999999999999</v>
      </c>
      <c r="BJ598" t="n">
        <v>99.7</v>
      </c>
      <c r="BK598" t="inlineStr">
        <is>
          <t>95.4</t>
        </is>
      </c>
      <c r="BL598" t="inlineStr">
        <is>
          <t>92.0</t>
        </is>
      </c>
      <c r="BM598" t="inlineStr">
        <is>
          <t>11,074</t>
        </is>
      </c>
      <c r="BN598" t="n">
        <v>9</v>
      </c>
      <c r="BO598" t="inlineStr">
        <is>
          <t>33%</t>
        </is>
      </c>
      <c r="BP598" t="inlineStr">
        <is>
          <t>37 : 63</t>
        </is>
      </c>
      <c r="BQ598" t="n">
        <v>2016</v>
      </c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>
        <is>
          <t>Times</t>
        </is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n">
        <v>5</v>
      </c>
      <c r="CZ598" t="inlineStr"/>
      <c r="DA598" t="inlineStr"/>
      <c r="DB598" t="n">
        <v>99.42816297355253</v>
      </c>
      <c r="DC598" t="n">
        <v>94.43714796075275</v>
      </c>
      <c r="DD598" t="n">
        <v>9</v>
      </c>
      <c r="DE598" t="inlineStr">
        <is>
          <t>Times (raw ratio)</t>
        </is>
      </c>
      <c r="DF598" t="n">
        <v>33</v>
      </c>
      <c r="DG598" t="inlineStr">
        <is>
          <t>Times (raw %)</t>
        </is>
      </c>
      <c r="DH598" t="inlineStr"/>
      <c r="DI598" t="n">
        <v>89.17793964620186</v>
      </c>
    </row>
    <row r="599">
      <c r="A599" t="inlineStr">
        <is>
          <t>massachusetts institute of technology (mit)</t>
        </is>
      </c>
      <c r="B599" t="inlineStr">
        <is>
          <t>1</t>
        </is>
      </c>
      <c r="C599" t="inlineStr">
        <is>
          <t>1</t>
        </is>
      </c>
      <c r="D599" t="inlineStr">
        <is>
          <t>United States</t>
        </is>
      </c>
      <c r="E599" t="inlineStr">
        <is>
          <t>Americas</t>
        </is>
      </c>
      <c r="F599" t="inlineStr">
        <is>
          <t>M</t>
        </is>
      </c>
      <c r="G599" t="inlineStr">
        <is>
          <t>CO</t>
        </is>
      </c>
      <c r="H599" t="inlineStr">
        <is>
          <t>VH</t>
        </is>
      </c>
      <c r="I599" t="inlineStr">
        <is>
          <t>B</t>
        </is>
      </c>
      <c r="J599" t="n">
        <v>100</v>
      </c>
      <c r="K599" t="inlineStr">
        <is>
          <t>4</t>
        </is>
      </c>
      <c r="L599" t="n">
        <v>100</v>
      </c>
      <c r="M599" t="inlineStr">
        <is>
          <t>2</t>
        </is>
      </c>
      <c r="N599" t="n">
        <v>100</v>
      </c>
      <c r="O599" t="inlineStr">
        <is>
          <t>11</t>
        </is>
      </c>
      <c r="P599" t="n">
        <v>100</v>
      </c>
      <c r="Q599" t="inlineStr">
        <is>
          <t>9</t>
        </is>
      </c>
      <c r="R599" t="n">
        <v>99.3</v>
      </c>
      <c r="S599" t="inlineStr">
        <is>
          <t>100</t>
        </is>
      </c>
      <c r="T599" t="n">
        <v>86.8</v>
      </c>
      <c r="U599" t="inlineStr">
        <is>
          <t>143</t>
        </is>
      </c>
      <c r="V599" t="n">
        <v>96</v>
      </c>
      <c r="W599" t="inlineStr">
        <is>
          <t>58</t>
        </is>
      </c>
      <c r="X599" t="n">
        <v>100</v>
      </c>
      <c r="Y599" t="inlineStr">
        <is>
          <t>8</t>
        </is>
      </c>
      <c r="Z599" t="n">
        <v>99</v>
      </c>
      <c r="AA599" t="inlineStr">
        <is>
          <t>15=</t>
        </is>
      </c>
      <c r="AB599" t="n">
        <v>100</v>
      </c>
      <c r="AC599" t="inlineStr">
        <is>
          <t>1</t>
        </is>
      </c>
      <c r="AD599" t="inlineStr">
        <is>
          <t>1</t>
        </is>
      </c>
      <c r="AE599" t="inlineStr">
        <is>
          <t>US</t>
        </is>
      </c>
      <c r="AF599" t="inlineStr">
        <is>
          <t>United States</t>
        </is>
      </c>
      <c r="AG599" t="inlineStr">
        <is>
          <t>M</t>
        </is>
      </c>
      <c r="AH599" t="inlineStr">
        <is>
          <t>CO</t>
        </is>
      </c>
      <c r="AI599" t="inlineStr">
        <is>
          <t>VH</t>
        </is>
      </c>
      <c r="AJ599" t="n">
        <v>5</v>
      </c>
      <c r="AK599" t="inlineStr">
        <is>
          <t>B</t>
        </is>
      </c>
      <c r="AL599" t="n">
        <v>100</v>
      </c>
      <c r="AM599" t="inlineStr">
        <is>
          <t>4</t>
        </is>
      </c>
      <c r="AN599" t="n">
        <v>100</v>
      </c>
      <c r="AO599" t="inlineStr">
        <is>
          <t>2</t>
        </is>
      </c>
      <c r="AP599" t="n">
        <v>100</v>
      </c>
      <c r="AQ599" t="inlineStr">
        <is>
          <t>16</t>
        </is>
      </c>
      <c r="AR599" t="n">
        <v>100</v>
      </c>
      <c r="AS599" t="inlineStr">
        <is>
          <t>4</t>
        </is>
      </c>
      <c r="AT599" t="n">
        <v>100</v>
      </c>
      <c r="AU599" t="inlineStr">
        <is>
          <t>56</t>
        </is>
      </c>
      <c r="AV599" t="n">
        <v>88.2</v>
      </c>
      <c r="AW599" t="inlineStr">
        <is>
          <t>128</t>
        </is>
      </c>
      <c r="AX599" t="n">
        <v>94.3</v>
      </c>
      <c r="AY599" t="inlineStr">
        <is>
          <t>58</t>
        </is>
      </c>
      <c r="AZ599" t="n">
        <v>100</v>
      </c>
      <c r="BA599" t="inlineStr">
        <is>
          <t>4</t>
        </is>
      </c>
      <c r="BB599" t="n">
        <v>95.2</v>
      </c>
      <c r="BC599" t="inlineStr">
        <is>
          <t>51</t>
        </is>
      </c>
      <c r="BD599" t="inlineStr">
        <is>
          <t>100.0</t>
        </is>
      </c>
      <c r="BE599" t="inlineStr"/>
      <c r="BF599" t="inlineStr">
        <is>
          <t>Not Reported</t>
        </is>
      </c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>
        <is>
          <t>3</t>
        </is>
      </c>
      <c r="BS599" t="inlineStr">
        <is>
          <t>3</t>
        </is>
      </c>
      <c r="BT599" t="n">
        <v>70.40000000000001</v>
      </c>
      <c r="BU599" t="n">
        <v>68.2</v>
      </c>
      <c r="BV599" t="n">
        <v>80.7</v>
      </c>
      <c r="BW599" t="n">
        <v>60.6</v>
      </c>
      <c r="BX599" t="n">
        <v>73.09999999999999</v>
      </c>
      <c r="BY599" t="n">
        <v>61.1</v>
      </c>
      <c r="BZ599" t="n">
        <v>68</v>
      </c>
      <c r="CA599" t="n">
        <v>2015</v>
      </c>
      <c r="CB599" t="inlineStr">
        <is>
          <t>QS+Shanghai</t>
        </is>
      </c>
      <c r="CC599" t="n">
        <v>1</v>
      </c>
      <c r="CD599" t="n">
        <v>1</v>
      </c>
      <c r="CE599" t="n">
        <v>4</v>
      </c>
      <c r="CF599" t="n">
        <v>2</v>
      </c>
      <c r="CG599" t="n">
        <v>11</v>
      </c>
      <c r="CH599" t="n">
        <v>9</v>
      </c>
      <c r="CI599" t="n">
        <v>100</v>
      </c>
      <c r="CJ599" t="n">
        <v>143</v>
      </c>
      <c r="CK599" t="n">
        <v>58</v>
      </c>
      <c r="CL599" t="n">
        <v>8</v>
      </c>
      <c r="CM599" t="n">
        <v>15</v>
      </c>
      <c r="CN599" t="n">
        <v>1</v>
      </c>
      <c r="CO599" t="n">
        <v>1</v>
      </c>
      <c r="CP599" t="n">
        <v>4</v>
      </c>
      <c r="CQ599" t="n">
        <v>2</v>
      </c>
      <c r="CR599" t="n">
        <v>16</v>
      </c>
      <c r="CS599" t="n">
        <v>4</v>
      </c>
      <c r="CT599" t="n">
        <v>56</v>
      </c>
      <c r="CU599" t="n">
        <v>128</v>
      </c>
      <c r="CV599" t="n">
        <v>58</v>
      </c>
      <c r="CW599" t="n">
        <v>4</v>
      </c>
      <c r="CX599" t="n">
        <v>51</v>
      </c>
      <c r="CY599" t="inlineStr"/>
      <c r="CZ599" t="n">
        <v>3</v>
      </c>
      <c r="DA599" t="n">
        <v>3</v>
      </c>
      <c r="DB599" t="n">
        <v>99.78046103183314</v>
      </c>
      <c r="DC599" t="n">
        <v>72.87889248471772</v>
      </c>
      <c r="DD599" t="inlineStr"/>
      <c r="DE599" t="inlineStr">
        <is>
          <t>QS (score, not ratio)</t>
        </is>
      </c>
      <c r="DF599" t="inlineStr"/>
      <c r="DG599" t="inlineStr">
        <is>
          <t>QS (score, not %)</t>
        </is>
      </c>
      <c r="DH599" t="n">
        <v>100</v>
      </c>
      <c r="DI599" t="n">
        <v>66.88416936353829</v>
      </c>
    </row>
    <row r="600">
      <c r="A600" t="inlineStr">
        <is>
          <t>massey university</t>
        </is>
      </c>
      <c r="B600" t="inlineStr">
        <is>
          <t>239</t>
        </is>
      </c>
      <c r="C600" t="inlineStr">
        <is>
          <t>239</t>
        </is>
      </c>
      <c r="D600" t="inlineStr">
        <is>
          <t>New Zealand</t>
        </is>
      </c>
      <c r="E600" t="inlineStr">
        <is>
          <t>Oceania</t>
        </is>
      </c>
      <c r="F600" t="inlineStr">
        <is>
          <t>M</t>
        </is>
      </c>
      <c r="G600" t="inlineStr">
        <is>
          <t>CO</t>
        </is>
      </c>
      <c r="H600" t="inlineStr">
        <is>
          <t>VH</t>
        </is>
      </c>
      <c r="I600" t="inlineStr">
        <is>
          <t>A</t>
        </is>
      </c>
      <c r="J600" t="n">
        <v>30.1</v>
      </c>
      <c r="K600" t="inlineStr">
        <is>
          <t>293</t>
        </is>
      </c>
      <c r="L600" t="n">
        <v>14</v>
      </c>
      <c r="M600" t="inlineStr">
        <is>
          <t>585</t>
        </is>
      </c>
      <c r="N600" t="n">
        <v>48</v>
      </c>
      <c r="O600" t="inlineStr">
        <is>
          <t>324</t>
        </is>
      </c>
      <c r="P600" t="n">
        <v>27.4</v>
      </c>
      <c r="Q600" t="inlineStr">
        <is>
          <t>473</t>
        </is>
      </c>
      <c r="R600" t="n">
        <v>98.5</v>
      </c>
      <c r="S600" t="inlineStr">
        <is>
          <t>112</t>
        </is>
      </c>
      <c r="T600" t="n">
        <v>95.2</v>
      </c>
      <c r="U600" t="inlineStr">
        <is>
          <t>96</t>
        </is>
      </c>
      <c r="V600" t="n">
        <v>85.09999999999999</v>
      </c>
      <c r="W600" t="inlineStr">
        <is>
          <t>244</t>
        </is>
      </c>
      <c r="X600" t="n">
        <v>49.2</v>
      </c>
      <c r="Y600" t="inlineStr">
        <is>
          <t>259</t>
        </is>
      </c>
      <c r="Z600" t="n">
        <v>91.40000000000001</v>
      </c>
      <c r="AA600" t="inlineStr">
        <is>
          <t>81=</t>
        </is>
      </c>
      <c r="AB600" t="n">
        <v>41.8</v>
      </c>
      <c r="AC600">
        <f>239</f>
        <v/>
      </c>
      <c r="AD600" t="inlineStr">
        <is>
          <t>292</t>
        </is>
      </c>
      <c r="AE600" t="inlineStr">
        <is>
          <t>NZ</t>
        </is>
      </c>
      <c r="AF600" t="inlineStr">
        <is>
          <t>New Zealand</t>
        </is>
      </c>
      <c r="AG600" t="inlineStr">
        <is>
          <t>M</t>
        </is>
      </c>
      <c r="AH600" t="inlineStr">
        <is>
          <t>CO</t>
        </is>
      </c>
      <c r="AI600" t="inlineStr">
        <is>
          <t>VH</t>
        </is>
      </c>
      <c r="AJ600" t="n">
        <v>4</v>
      </c>
      <c r="AK600" t="inlineStr">
        <is>
          <t>A</t>
        </is>
      </c>
      <c r="AL600" t="n">
        <v>30.4</v>
      </c>
      <c r="AM600" t="inlineStr">
        <is>
          <t>286</t>
        </is>
      </c>
      <c r="AN600" t="n">
        <v>16</v>
      </c>
      <c r="AO600" t="inlineStr">
        <is>
          <t>528</t>
        </is>
      </c>
      <c r="AP600" t="n">
        <v>43.2</v>
      </c>
      <c r="AQ600" t="inlineStr">
        <is>
          <t>364</t>
        </is>
      </c>
      <c r="AR600" t="n">
        <v>22.7</v>
      </c>
      <c r="AS600" t="inlineStr">
        <is>
          <t>520</t>
        </is>
      </c>
      <c r="AT600" t="n">
        <v>98.2</v>
      </c>
      <c r="AU600" t="inlineStr">
        <is>
          <t>111</t>
        </is>
      </c>
      <c r="AV600" t="n">
        <v>97.90000000000001</v>
      </c>
      <c r="AW600" t="inlineStr">
        <is>
          <t>64</t>
        </is>
      </c>
      <c r="AX600" t="n">
        <v>65.2</v>
      </c>
      <c r="AY600" t="inlineStr">
        <is>
          <t>215</t>
        </is>
      </c>
      <c r="AZ600" t="n">
        <v>44.9</v>
      </c>
      <c r="BA600" t="inlineStr">
        <is>
          <t>157</t>
        </is>
      </c>
      <c r="BB600" t="n">
        <v>94.7</v>
      </c>
      <c r="BC600" t="inlineStr">
        <is>
          <t>58=</t>
        </is>
      </c>
      <c r="BD600" t="inlineStr">
        <is>
          <t>40.6</t>
        </is>
      </c>
      <c r="BE600" t="inlineStr">
        <is>
          <t>501-600</t>
        </is>
      </c>
      <c r="BF600" t="inlineStr">
        <is>
          <t>New Zealand</t>
        </is>
      </c>
      <c r="BG600" t="n">
        <v>23.1</v>
      </c>
      <c r="BH600" t="inlineStr">
        <is>
          <t>80.5</t>
        </is>
      </c>
      <c r="BI600" t="n">
        <v>17.1</v>
      </c>
      <c r="BJ600" t="n">
        <v>31.9</v>
      </c>
      <c r="BK600" t="inlineStr">
        <is>
          <t>35.8</t>
        </is>
      </c>
      <c r="BL600" t="inlineStr">
        <is>
          <t>-</t>
        </is>
      </c>
      <c r="BM600" t="inlineStr">
        <is>
          <t>19,101</t>
        </is>
      </c>
      <c r="BN600" t="n">
        <v>16.8</v>
      </c>
      <c r="BO600" t="inlineStr">
        <is>
          <t>15%</t>
        </is>
      </c>
      <c r="BP600" t="inlineStr">
        <is>
          <t>62 : 38</t>
        </is>
      </c>
      <c r="BQ600" t="n">
        <v>2016</v>
      </c>
      <c r="BR600" t="inlineStr">
        <is>
          <t>401-500</t>
        </is>
      </c>
      <c r="BS600" t="inlineStr">
        <is>
          <t>3-5</t>
        </is>
      </c>
      <c r="BT600" t="inlineStr"/>
      <c r="BU600" t="n">
        <v>0</v>
      </c>
      <c r="BV600" t="n">
        <v>0</v>
      </c>
      <c r="BW600" t="n">
        <v>10.2</v>
      </c>
      <c r="BX600" t="n">
        <v>4</v>
      </c>
      <c r="BY600" t="n">
        <v>26.9</v>
      </c>
      <c r="BZ600" t="n">
        <v>14.8</v>
      </c>
      <c r="CA600" t="n">
        <v>2011</v>
      </c>
      <c r="CB600" t="inlineStr">
        <is>
          <t>QS+Times+Shanghai</t>
        </is>
      </c>
      <c r="CC600" t="n">
        <v>239</v>
      </c>
      <c r="CD600" t="n">
        <v>239</v>
      </c>
      <c r="CE600" t="n">
        <v>293</v>
      </c>
      <c r="CF600" t="n">
        <v>585</v>
      </c>
      <c r="CG600" t="n">
        <v>324</v>
      </c>
      <c r="CH600" t="n">
        <v>473</v>
      </c>
      <c r="CI600" t="n">
        <v>112</v>
      </c>
      <c r="CJ600" t="n">
        <v>96</v>
      </c>
      <c r="CK600" t="n">
        <v>244</v>
      </c>
      <c r="CL600" t="n">
        <v>259</v>
      </c>
      <c r="CM600" t="n">
        <v>81</v>
      </c>
      <c r="CN600" t="n">
        <v>239</v>
      </c>
      <c r="CO600" t="n">
        <v>292</v>
      </c>
      <c r="CP600" t="n">
        <v>286</v>
      </c>
      <c r="CQ600" t="n">
        <v>528</v>
      </c>
      <c r="CR600" t="n">
        <v>364</v>
      </c>
      <c r="CS600" t="n">
        <v>520</v>
      </c>
      <c r="CT600" t="n">
        <v>111</v>
      </c>
      <c r="CU600" t="n">
        <v>64</v>
      </c>
      <c r="CV600" t="n">
        <v>215</v>
      </c>
      <c r="CW600" t="n">
        <v>157</v>
      </c>
      <c r="CX600" t="n">
        <v>58</v>
      </c>
      <c r="CY600" t="n">
        <v>550.5</v>
      </c>
      <c r="CZ600" t="n">
        <v>450.5</v>
      </c>
      <c r="DA600" t="n">
        <v>4</v>
      </c>
      <c r="DB600" t="n">
        <v>35.25370743359365</v>
      </c>
      <c r="DC600" t="n">
        <v>20.91852455568498</v>
      </c>
      <c r="DD600" t="n">
        <v>16.8</v>
      </c>
      <c r="DE600" t="inlineStr">
        <is>
          <t>Times (raw ratio)</t>
        </is>
      </c>
      <c r="DF600" t="n">
        <v>15</v>
      </c>
      <c r="DG600" t="inlineStr">
        <is>
          <t>Times (raw %)</t>
        </is>
      </c>
      <c r="DH600" t="n">
        <v>30.25</v>
      </c>
      <c r="DI600" t="n">
        <v>9.223949656899558</v>
      </c>
    </row>
    <row r="601">
      <c r="A601" t="inlineStr">
        <is>
          <t>maynooth university</t>
        </is>
      </c>
      <c r="B601" t="inlineStr">
        <is>
          <t>801-850</t>
        </is>
      </c>
      <c r="C601" t="inlineStr">
        <is>
          <t>801-850</t>
        </is>
      </c>
      <c r="D601" t="inlineStr">
        <is>
          <t>Ireland</t>
        </is>
      </c>
      <c r="E601" t="inlineStr">
        <is>
          <t>Europe</t>
        </is>
      </c>
      <c r="F601" t="inlineStr">
        <is>
          <t>M</t>
        </is>
      </c>
      <c r="G601" t="inlineStr">
        <is>
          <t>FO</t>
        </is>
      </c>
      <c r="H601" t="inlineStr">
        <is>
          <t>VH</t>
        </is>
      </c>
      <c r="I601" t="inlineStr">
        <is>
          <t>A</t>
        </is>
      </c>
      <c r="J601" t="n">
        <v>10.4</v>
      </c>
      <c r="K601" t="inlineStr">
        <is>
          <t>601+</t>
        </is>
      </c>
      <c r="L601" t="n">
        <v>7.7</v>
      </c>
      <c r="M601" t="inlineStr">
        <is>
          <t>601+</t>
        </is>
      </c>
      <c r="N601" t="n">
        <v>9.199999999999999</v>
      </c>
      <c r="O601" t="inlineStr">
        <is>
          <t>701+</t>
        </is>
      </c>
      <c r="P601" t="n">
        <v>12.7</v>
      </c>
      <c r="Q601" t="inlineStr">
        <is>
          <t>673</t>
        </is>
      </c>
      <c r="R601" t="n">
        <v>87.40000000000001</v>
      </c>
      <c r="S601" t="inlineStr">
        <is>
          <t>207</t>
        </is>
      </c>
      <c r="T601" t="n">
        <v>16.7</v>
      </c>
      <c r="U601" t="inlineStr">
        <is>
          <t>591</t>
        </is>
      </c>
      <c r="V601" t="n">
        <v>48.5</v>
      </c>
      <c r="W601" t="inlineStr">
        <is>
          <t>701+</t>
        </is>
      </c>
      <c r="X601" t="n">
        <v>9.199999999999999</v>
      </c>
      <c r="Y601" t="inlineStr">
        <is>
          <t>701+</t>
        </is>
      </c>
      <c r="Z601" t="n">
        <v>6.4</v>
      </c>
      <c r="AA601" t="inlineStr">
        <is>
          <t>701+</t>
        </is>
      </c>
      <c r="AB601" t="inlineStr"/>
      <c r="AC601" t="inlineStr">
        <is>
          <t>801-850</t>
        </is>
      </c>
      <c r="AD601" t="inlineStr">
        <is>
          <t>801-1000</t>
        </is>
      </c>
      <c r="AE601" t="inlineStr">
        <is>
          <t>IE</t>
        </is>
      </c>
      <c r="AF601" t="inlineStr">
        <is>
          <t>Ireland</t>
        </is>
      </c>
      <c r="AG601" t="inlineStr">
        <is>
          <t>M</t>
        </is>
      </c>
      <c r="AH601" t="inlineStr">
        <is>
          <t>FO</t>
        </is>
      </c>
      <c r="AI601" t="inlineStr">
        <is>
          <t>VH</t>
        </is>
      </c>
      <c r="AJ601" t="n">
        <v>3</v>
      </c>
      <c r="AK601" t="inlineStr">
        <is>
          <t>A</t>
        </is>
      </c>
      <c r="AL601" t="n">
        <v>10</v>
      </c>
      <c r="AM601" t="inlineStr">
        <is>
          <t>601+</t>
        </is>
      </c>
      <c r="AN601" t="n">
        <v>9.199999999999999</v>
      </c>
      <c r="AO601" t="inlineStr">
        <is>
          <t>601+</t>
        </is>
      </c>
      <c r="AP601" t="n">
        <v>8.699999999999999</v>
      </c>
      <c r="AQ601" t="inlineStr">
        <is>
          <t>701+</t>
        </is>
      </c>
      <c r="AR601" t="n">
        <v>12.6</v>
      </c>
      <c r="AS601" t="inlineStr">
        <is>
          <t>684</t>
        </is>
      </c>
      <c r="AT601" t="n">
        <v>89.40000000000001</v>
      </c>
      <c r="AU601" t="inlineStr">
        <is>
          <t>187</t>
        </is>
      </c>
      <c r="AV601" t="n">
        <v>15.6</v>
      </c>
      <c r="AW601" t="inlineStr">
        <is>
          <t>608</t>
        </is>
      </c>
      <c r="AX601" t="n">
        <v>4.7</v>
      </c>
      <c r="AY601" t="inlineStr">
        <is>
          <t>701+</t>
        </is>
      </c>
      <c r="AZ601" t="n">
        <v>9</v>
      </c>
      <c r="BA601" t="inlineStr">
        <is>
          <t>701+</t>
        </is>
      </c>
      <c r="BB601" t="n">
        <v>4.7</v>
      </c>
      <c r="BC601" t="inlineStr">
        <is>
          <t>701+</t>
        </is>
      </c>
      <c r="BD601" t="inlineStr">
        <is>
          <t>-</t>
        </is>
      </c>
      <c r="BE601" t="inlineStr"/>
      <c r="BF601" t="inlineStr">
        <is>
          <t>Not Reported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>
        <is>
          <t>QS</t>
        </is>
      </c>
      <c r="CC601" t="n">
        <v>825.5</v>
      </c>
      <c r="CD601" t="n">
        <v>825.5</v>
      </c>
      <c r="CE601" t="n">
        <v>601</v>
      </c>
      <c r="CF601" t="n">
        <v>601</v>
      </c>
      <c r="CG601" t="n">
        <v>701</v>
      </c>
      <c r="CH601" t="n">
        <v>673</v>
      </c>
      <c r="CI601" t="n">
        <v>207</v>
      </c>
      <c r="CJ601" t="n">
        <v>591</v>
      </c>
      <c r="CK601" t="n">
        <v>701</v>
      </c>
      <c r="CL601" t="n">
        <v>701</v>
      </c>
      <c r="CM601" t="n">
        <v>701</v>
      </c>
      <c r="CN601" t="n">
        <v>825.5</v>
      </c>
      <c r="CO601" t="n">
        <v>900.5</v>
      </c>
      <c r="CP601" t="n">
        <v>601</v>
      </c>
      <c r="CQ601" t="n">
        <v>601</v>
      </c>
      <c r="CR601" t="n">
        <v>701</v>
      </c>
      <c r="CS601" t="n">
        <v>684</v>
      </c>
      <c r="CT601" t="n">
        <v>187</v>
      </c>
      <c r="CU601" t="n">
        <v>608</v>
      </c>
      <c r="CV601" t="n">
        <v>701</v>
      </c>
      <c r="CW601" t="n">
        <v>701</v>
      </c>
      <c r="CX601" t="n">
        <v>701</v>
      </c>
      <c r="CY601" t="inlineStr"/>
      <c r="CZ601" t="inlineStr"/>
      <c r="DA601" t="inlineStr"/>
      <c r="DB601" t="n">
        <v>41.10714285714285</v>
      </c>
      <c r="DC601" t="n">
        <v>12.7</v>
      </c>
      <c r="DD601" t="inlineStr"/>
      <c r="DE601" t="inlineStr">
        <is>
          <t>QS (score, not ratio)</t>
        </is>
      </c>
      <c r="DF601" t="inlineStr"/>
      <c r="DG601" t="inlineStr">
        <is>
          <t>QS (score, not %)</t>
        </is>
      </c>
      <c r="DH601" t="n">
        <v>10.2</v>
      </c>
      <c r="DI601" t="inlineStr"/>
    </row>
    <row r="602">
      <c r="A602" t="inlineStr">
        <is>
          <t>mayo medical school</t>
        </is>
      </c>
      <c r="B602" t="inlineStr"/>
      <c r="C602" t="inlineStr"/>
      <c r="D602" t="inlineStr">
        <is>
          <t>Not Reported</t>
        </is>
      </c>
      <c r="E602" t="inlineStr">
        <is>
          <t>Not Reported</t>
        </is>
      </c>
      <c r="F602" t="inlineStr">
        <is>
          <t>Not Reported</t>
        </is>
      </c>
      <c r="G602" t="inlineStr">
        <is>
          <t>Not Reported</t>
        </is>
      </c>
      <c r="H602" t="inlineStr"/>
      <c r="I602" t="inlineStr">
        <is>
          <t>Not Reported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Not Reported</t>
        </is>
      </c>
      <c r="AF602" t="inlineStr">
        <is>
          <t>Not Reported</t>
        </is>
      </c>
      <c r="AG602" t="inlineStr">
        <is>
          <t>Not Reported</t>
        </is>
      </c>
      <c r="AH602" t="inlineStr">
        <is>
          <t>Not Reported</t>
        </is>
      </c>
      <c r="AI602" t="inlineStr"/>
      <c r="AJ602" t="inlineStr"/>
      <c r="AK602" t="inlineStr">
        <is>
          <t>Not Reported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>
        <is>
          <t>Not Reported</t>
        </is>
      </c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>
        <is>
          <t>101-150</t>
        </is>
      </c>
      <c r="BS602" t="inlineStr">
        <is>
          <t>52-65</t>
        </is>
      </c>
      <c r="BT602" t="inlineStr"/>
      <c r="BU602" t="n">
        <v>0</v>
      </c>
      <c r="BV602" t="n">
        <v>0</v>
      </c>
      <c r="BW602" t="n">
        <v>35.4</v>
      </c>
      <c r="BX602" t="n">
        <v>12.8</v>
      </c>
      <c r="BY602" t="n">
        <v>46.5</v>
      </c>
      <c r="BZ602" t="n">
        <v>29.5</v>
      </c>
      <c r="CA602" t="n">
        <v>2015</v>
      </c>
      <c r="CB602" t="inlineStr">
        <is>
          <t>Shanghai</t>
        </is>
      </c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n">
        <v>125.5</v>
      </c>
      <c r="DA602" t="n">
        <v>58.5</v>
      </c>
      <c r="DB602" t="n">
        <v>72.66739846322722</v>
      </c>
      <c r="DC602" t="n">
        <v>38.84347357065803</v>
      </c>
      <c r="DD602" t="inlineStr"/>
      <c r="DE602" t="inlineStr">
        <is>
          <t>Missing</t>
        </is>
      </c>
      <c r="DF602" t="inlineStr"/>
      <c r="DG602" t="inlineStr">
        <is>
          <t>Missing</t>
        </is>
      </c>
      <c r="DH602" t="inlineStr"/>
      <c r="DI602" t="n">
        <v>19.42173678532902</v>
      </c>
    </row>
    <row r="603">
      <c r="A603" t="inlineStr">
        <is>
          <t>mcgill university</t>
        </is>
      </c>
      <c r="B603" t="inlineStr">
        <is>
          <t>29</t>
        </is>
      </c>
      <c r="C603" t="inlineStr">
        <is>
          <t>30</t>
        </is>
      </c>
      <c r="D603" t="inlineStr">
        <is>
          <t>Canada</t>
        </is>
      </c>
      <c r="E603" t="inlineStr">
        <is>
          <t>Americas</t>
        </is>
      </c>
      <c r="F603" t="inlineStr">
        <is>
          <t>L</t>
        </is>
      </c>
      <c r="G603" t="inlineStr">
        <is>
          <t>FC</t>
        </is>
      </c>
      <c r="H603" t="inlineStr">
        <is>
          <t>VH</t>
        </is>
      </c>
      <c r="I603" t="inlineStr">
        <is>
          <t>A</t>
        </is>
      </c>
      <c r="J603" t="n">
        <v>94.3</v>
      </c>
      <c r="K603" t="inlineStr">
        <is>
          <t>34</t>
        </is>
      </c>
      <c r="L603" t="n">
        <v>87.59999999999999</v>
      </c>
      <c r="M603" t="inlineStr">
        <is>
          <t>56</t>
        </is>
      </c>
      <c r="N603" t="n">
        <v>62.3</v>
      </c>
      <c r="O603" t="inlineStr">
        <is>
          <t>224</t>
        </is>
      </c>
      <c r="P603" t="n">
        <v>57.9</v>
      </c>
      <c r="Q603" t="inlineStr">
        <is>
          <t>212</t>
        </is>
      </c>
      <c r="R603" t="n">
        <v>83.7</v>
      </c>
      <c r="S603" t="inlineStr">
        <is>
          <t>225</t>
        </is>
      </c>
      <c r="T603" t="n">
        <v>89.59999999999999</v>
      </c>
      <c r="U603" t="inlineStr">
        <is>
          <t>124</t>
        </is>
      </c>
      <c r="V603" t="n">
        <v>94.2</v>
      </c>
      <c r="W603" t="inlineStr">
        <is>
          <t>94</t>
        </is>
      </c>
      <c r="X603" t="n">
        <v>98.3</v>
      </c>
      <c r="Y603" t="inlineStr">
        <is>
          <t>24</t>
        </is>
      </c>
      <c r="Z603" t="n">
        <v>99.09999999999999</v>
      </c>
      <c r="AA603" t="inlineStr">
        <is>
          <t>13</t>
        </is>
      </c>
      <c r="AB603" t="n">
        <v>83</v>
      </c>
      <c r="AC603" t="inlineStr">
        <is>
          <t>30</t>
        </is>
      </c>
      <c r="AD603" t="inlineStr">
        <is>
          <t>31</t>
        </is>
      </c>
      <c r="AE603" t="inlineStr">
        <is>
          <t>CA</t>
        </is>
      </c>
      <c r="AF603" t="inlineStr">
        <is>
          <t>Canada</t>
        </is>
      </c>
      <c r="AG603" t="inlineStr">
        <is>
          <t>XL</t>
        </is>
      </c>
      <c r="AH603" t="inlineStr">
        <is>
          <t>FC</t>
        </is>
      </c>
      <c r="AI603" t="inlineStr">
        <is>
          <t>VH</t>
        </is>
      </c>
      <c r="AJ603" t="n">
        <v>5</v>
      </c>
      <c r="AK603" t="inlineStr">
        <is>
          <t>A</t>
        </is>
      </c>
      <c r="AL603" t="n">
        <v>93.7</v>
      </c>
      <c r="AM603" t="inlineStr">
        <is>
          <t>34</t>
        </is>
      </c>
      <c r="AN603" t="n">
        <v>87.59999999999999</v>
      </c>
      <c r="AO603" t="inlineStr">
        <is>
          <t>58</t>
        </is>
      </c>
      <c r="AP603" t="n">
        <v>64</v>
      </c>
      <c r="AQ603" t="inlineStr">
        <is>
          <t>219</t>
        </is>
      </c>
      <c r="AR603" t="n">
        <v>62.1</v>
      </c>
      <c r="AS603" t="inlineStr">
        <is>
          <t>195</t>
        </is>
      </c>
      <c r="AT603" t="n">
        <v>88.90000000000001</v>
      </c>
      <c r="AU603" t="inlineStr">
        <is>
          <t>188</t>
        </is>
      </c>
      <c r="AV603" t="n">
        <v>93.3</v>
      </c>
      <c r="AW603" t="inlineStr">
        <is>
          <t>98</t>
        </is>
      </c>
      <c r="AX603" t="n">
        <v>86.2</v>
      </c>
      <c r="AY603" t="inlineStr">
        <is>
          <t>107</t>
        </is>
      </c>
      <c r="AZ603" t="n">
        <v>92.5</v>
      </c>
      <c r="BA603" t="inlineStr">
        <is>
          <t>33</t>
        </is>
      </c>
      <c r="BB603" t="n">
        <v>94.2</v>
      </c>
      <c r="BC603" t="inlineStr">
        <is>
          <t>64=</t>
        </is>
      </c>
      <c r="BD603" t="inlineStr">
        <is>
          <t>83.7</t>
        </is>
      </c>
      <c r="BE603" t="inlineStr">
        <is>
          <t>38</t>
        </is>
      </c>
      <c r="BF603" t="inlineStr">
        <is>
          <t>Canada</t>
        </is>
      </c>
      <c r="BG603" t="n">
        <v>66.09999999999999</v>
      </c>
      <c r="BH603" t="inlineStr">
        <is>
          <t>85.5</t>
        </is>
      </c>
      <c r="BI603" t="n">
        <v>72.09999999999999</v>
      </c>
      <c r="BJ603" t="n">
        <v>78.90000000000001</v>
      </c>
      <c r="BK603" t="inlineStr">
        <is>
          <t>40.3</t>
        </is>
      </c>
      <c r="BL603" t="inlineStr">
        <is>
          <t>72.6</t>
        </is>
      </c>
      <c r="BM603" t="inlineStr">
        <is>
          <t>31,326</t>
        </is>
      </c>
      <c r="BN603" t="n">
        <v>13.7</v>
      </c>
      <c r="BO603" t="inlineStr">
        <is>
          <t>23%</t>
        </is>
      </c>
      <c r="BP603" t="inlineStr">
        <is>
          <t>56 : 44</t>
        </is>
      </c>
      <c r="BQ603" t="n">
        <v>2016</v>
      </c>
      <c r="BR603" t="inlineStr">
        <is>
          <t>64</t>
        </is>
      </c>
      <c r="BS603" t="inlineStr">
        <is>
          <t>3</t>
        </is>
      </c>
      <c r="BT603" t="n">
        <v>28.5</v>
      </c>
      <c r="BU603" t="n">
        <v>32.8</v>
      </c>
      <c r="BV603" t="n">
        <v>0</v>
      </c>
      <c r="BW603" t="n">
        <v>22.8</v>
      </c>
      <c r="BX603" t="n">
        <v>27.3</v>
      </c>
      <c r="BY603" t="n">
        <v>59.3</v>
      </c>
      <c r="BZ603" t="n">
        <v>26.8</v>
      </c>
      <c r="CA603" t="n">
        <v>2015</v>
      </c>
      <c r="CB603" t="inlineStr">
        <is>
          <t>QS+Times+Shanghai</t>
        </is>
      </c>
      <c r="CC603" t="n">
        <v>29</v>
      </c>
      <c r="CD603" t="n">
        <v>30</v>
      </c>
      <c r="CE603" t="n">
        <v>34</v>
      </c>
      <c r="CF603" t="n">
        <v>56</v>
      </c>
      <c r="CG603" t="n">
        <v>224</v>
      </c>
      <c r="CH603" t="n">
        <v>212</v>
      </c>
      <c r="CI603" t="n">
        <v>225</v>
      </c>
      <c r="CJ603" t="n">
        <v>124</v>
      </c>
      <c r="CK603" t="n">
        <v>94</v>
      </c>
      <c r="CL603" t="n">
        <v>24</v>
      </c>
      <c r="CM603" t="n">
        <v>13</v>
      </c>
      <c r="CN603" t="n">
        <v>30</v>
      </c>
      <c r="CO603" t="n">
        <v>31</v>
      </c>
      <c r="CP603" t="n">
        <v>34</v>
      </c>
      <c r="CQ603" t="n">
        <v>58</v>
      </c>
      <c r="CR603" t="n">
        <v>219</v>
      </c>
      <c r="CS603" t="n">
        <v>195</v>
      </c>
      <c r="CT603" t="n">
        <v>188</v>
      </c>
      <c r="CU603" t="n">
        <v>98</v>
      </c>
      <c r="CV603" t="n">
        <v>107</v>
      </c>
      <c r="CW603" t="n">
        <v>33</v>
      </c>
      <c r="CX603" t="n">
        <v>64</v>
      </c>
      <c r="CY603" t="n">
        <v>38</v>
      </c>
      <c r="CZ603" t="n">
        <v>64</v>
      </c>
      <c r="DA603" t="n">
        <v>3</v>
      </c>
      <c r="DB603" t="n">
        <v>92.9598508369498</v>
      </c>
      <c r="DC603" t="n">
        <v>57.4893958479009</v>
      </c>
      <c r="DD603" t="n">
        <v>13.7</v>
      </c>
      <c r="DE603" t="inlineStr">
        <is>
          <t>Times (raw ratio)</t>
        </is>
      </c>
      <c r="DF603" t="n">
        <v>23</v>
      </c>
      <c r="DG603" t="inlineStr">
        <is>
          <t>Times (raw %)</t>
        </is>
      </c>
      <c r="DH603" t="n">
        <v>94</v>
      </c>
      <c r="DI603" t="n">
        <v>36.74065090862965</v>
      </c>
    </row>
    <row r="604">
      <c r="A604" t="inlineStr">
        <is>
          <t>mcmaster university</t>
        </is>
      </c>
      <c r="B604" t="inlineStr">
        <is>
          <t>176</t>
        </is>
      </c>
      <c r="C604" t="inlineStr">
        <is>
          <t>189</t>
        </is>
      </c>
      <c r="D604" t="inlineStr">
        <is>
          <t>Canada</t>
        </is>
      </c>
      <c r="E604" t="inlineStr">
        <is>
          <t>Americas</t>
        </is>
      </c>
      <c r="F604" t="inlineStr">
        <is>
          <t>L</t>
        </is>
      </c>
      <c r="G604" t="inlineStr">
        <is>
          <t>FC</t>
        </is>
      </c>
      <c r="H604" t="inlineStr">
        <is>
          <t>VH</t>
        </is>
      </c>
      <c r="I604" t="inlineStr">
        <is>
          <t>A</t>
        </is>
      </c>
      <c r="J604" t="n">
        <v>39.5</v>
      </c>
      <c r="K604" t="inlineStr">
        <is>
          <t>215</t>
        </is>
      </c>
      <c r="L604" t="n">
        <v>34.2</v>
      </c>
      <c r="M604" t="inlineStr">
        <is>
          <t>276</t>
        </is>
      </c>
      <c r="N604" t="n">
        <v>63.8</v>
      </c>
      <c r="O604" t="inlineStr">
        <is>
          <t>215</t>
        </is>
      </c>
      <c r="P604" t="n">
        <v>35.6</v>
      </c>
      <c r="Q604" t="inlineStr">
        <is>
          <t>380</t>
        </is>
      </c>
      <c r="R604" t="n">
        <v>96.2</v>
      </c>
      <c r="S604" t="inlineStr">
        <is>
          <t>136</t>
        </is>
      </c>
      <c r="T604" t="n">
        <v>56.7</v>
      </c>
      <c r="U604" t="inlineStr">
        <is>
          <t>263</t>
        </is>
      </c>
      <c r="V604" t="n">
        <v>82.59999999999999</v>
      </c>
      <c r="W604" t="inlineStr">
        <is>
          <t>284</t>
        </is>
      </c>
      <c r="X604" t="n">
        <v>49.9</v>
      </c>
      <c r="Y604" t="inlineStr">
        <is>
          <t>255</t>
        </is>
      </c>
      <c r="Z604" t="n">
        <v>91.90000000000001</v>
      </c>
      <c r="AA604" t="inlineStr">
        <is>
          <t>78=</t>
        </is>
      </c>
      <c r="AB604" t="n">
        <v>49</v>
      </c>
      <c r="AC604">
        <f>189</f>
        <v/>
      </c>
      <c r="AD604" t="inlineStr">
        <is>
          <t>152</t>
        </is>
      </c>
      <c r="AE604" t="inlineStr">
        <is>
          <t>CA</t>
        </is>
      </c>
      <c r="AF604" t="inlineStr">
        <is>
          <t>Canada</t>
        </is>
      </c>
      <c r="AG604" t="inlineStr">
        <is>
          <t>L</t>
        </is>
      </c>
      <c r="AH604" t="inlineStr">
        <is>
          <t>FC</t>
        </is>
      </c>
      <c r="AI604" t="inlineStr">
        <is>
          <t>VH</t>
        </is>
      </c>
      <c r="AJ604" t="n">
        <v>5</v>
      </c>
      <c r="AK604" t="inlineStr">
        <is>
          <t>A</t>
        </is>
      </c>
      <c r="AL604" t="n">
        <v>40.5</v>
      </c>
      <c r="AM604" t="inlineStr">
        <is>
          <t>210</t>
        </is>
      </c>
      <c r="AN604" t="n">
        <v>38.2</v>
      </c>
      <c r="AO604" t="inlineStr">
        <is>
          <t>255</t>
        </is>
      </c>
      <c r="AP604" t="n">
        <v>75.09999999999999</v>
      </c>
      <c r="AQ604" t="inlineStr">
        <is>
          <t>166</t>
        </is>
      </c>
      <c r="AR604" t="n">
        <v>29</v>
      </c>
      <c r="AS604" t="inlineStr">
        <is>
          <t>444</t>
        </is>
      </c>
      <c r="AT604" t="n">
        <v>99.3</v>
      </c>
      <c r="AU604" t="inlineStr">
        <is>
          <t>93</t>
        </is>
      </c>
      <c r="AV604" t="n">
        <v>59.5</v>
      </c>
      <c r="AW604" t="inlineStr">
        <is>
          <t>250</t>
        </is>
      </c>
      <c r="AX604" t="n">
        <v>40.2</v>
      </c>
      <c r="AY604" t="inlineStr">
        <is>
          <t>376</t>
        </is>
      </c>
      <c r="AZ604" t="n">
        <v>37.2</v>
      </c>
      <c r="BA604" t="inlineStr">
        <is>
          <t>197</t>
        </is>
      </c>
      <c r="BB604" t="n">
        <v>70.09999999999999</v>
      </c>
      <c r="BC604" t="inlineStr">
        <is>
          <t>204=</t>
        </is>
      </c>
      <c r="BD604" t="inlineStr">
        <is>
          <t>46.8</t>
        </is>
      </c>
      <c r="BE604">
        <f>94</f>
        <v/>
      </c>
      <c r="BF604" t="inlineStr">
        <is>
          <t>Canada</t>
        </is>
      </c>
      <c r="BG604" t="n">
        <v>39.8</v>
      </c>
      <c r="BH604" t="inlineStr">
        <is>
          <t>76.1</t>
        </is>
      </c>
      <c r="BI604" t="n">
        <v>44.8</v>
      </c>
      <c r="BJ604" t="n">
        <v>84.90000000000001</v>
      </c>
      <c r="BK604" t="inlineStr">
        <is>
          <t>88.0</t>
        </is>
      </c>
      <c r="BL604" t="inlineStr">
        <is>
          <t>58.8</t>
        </is>
      </c>
      <c r="BM604" t="inlineStr">
        <is>
          <t>23,823</t>
        </is>
      </c>
      <c r="BN604" t="n">
        <v>19.3</v>
      </c>
      <c r="BO604" t="inlineStr">
        <is>
          <t>15%</t>
        </is>
      </c>
      <c r="BP604" t="inlineStr">
        <is>
          <t>53 : 47</t>
        </is>
      </c>
      <c r="BQ604" t="n">
        <v>2016</v>
      </c>
      <c r="BR604" t="inlineStr">
        <is>
          <t>96</t>
        </is>
      </c>
      <c r="BS604" t="inlineStr">
        <is>
          <t>4</t>
        </is>
      </c>
      <c r="BT604" t="n">
        <v>24.4</v>
      </c>
      <c r="BU604" t="n">
        <v>12.6</v>
      </c>
      <c r="BV604" t="n">
        <v>18.8</v>
      </c>
      <c r="BW604" t="n">
        <v>23.2</v>
      </c>
      <c r="BX604" t="n">
        <v>15.1</v>
      </c>
      <c r="BY604" t="n">
        <v>44.5</v>
      </c>
      <c r="BZ604" t="n">
        <v>22.5</v>
      </c>
      <c r="CA604" t="n">
        <v>2015</v>
      </c>
      <c r="CB604" t="inlineStr">
        <is>
          <t>QS+Times+Shanghai</t>
        </is>
      </c>
      <c r="CC604" t="n">
        <v>176</v>
      </c>
      <c r="CD604" t="n">
        <v>189</v>
      </c>
      <c r="CE604" t="n">
        <v>215</v>
      </c>
      <c r="CF604" t="n">
        <v>276</v>
      </c>
      <c r="CG604" t="n">
        <v>215</v>
      </c>
      <c r="CH604" t="n">
        <v>380</v>
      </c>
      <c r="CI604" t="n">
        <v>136</v>
      </c>
      <c r="CJ604" t="n">
        <v>263</v>
      </c>
      <c r="CK604" t="n">
        <v>284</v>
      </c>
      <c r="CL604" t="n">
        <v>255</v>
      </c>
      <c r="CM604" t="n">
        <v>78</v>
      </c>
      <c r="CN604" t="n">
        <v>189</v>
      </c>
      <c r="CO604" t="n">
        <v>152</v>
      </c>
      <c r="CP604" t="n">
        <v>210</v>
      </c>
      <c r="CQ604" t="n">
        <v>255</v>
      </c>
      <c r="CR604" t="n">
        <v>166</v>
      </c>
      <c r="CS604" t="n">
        <v>444</v>
      </c>
      <c r="CT604" t="n">
        <v>93</v>
      </c>
      <c r="CU604" t="n">
        <v>250</v>
      </c>
      <c r="CV604" t="n">
        <v>376</v>
      </c>
      <c r="CW604" t="n">
        <v>197</v>
      </c>
      <c r="CX604" t="n">
        <v>204</v>
      </c>
      <c r="CY604" t="n">
        <v>94</v>
      </c>
      <c r="CZ604" t="n">
        <v>96</v>
      </c>
      <c r="DA604" t="n">
        <v>4</v>
      </c>
      <c r="DB604" t="n">
        <v>84.44952905308192</v>
      </c>
      <c r="DC604" t="n">
        <v>45.44929305231232</v>
      </c>
      <c r="DD604" t="n">
        <v>19.3</v>
      </c>
      <c r="DE604" t="inlineStr">
        <is>
          <t>Times (raw ratio)</t>
        </is>
      </c>
      <c r="DF604" t="n">
        <v>15</v>
      </c>
      <c r="DG604" t="inlineStr">
        <is>
          <t>Times (raw %)</t>
        </is>
      </c>
      <c r="DH604" t="n">
        <v>40</v>
      </c>
      <c r="DI604" t="n">
        <v>27.66597321425564</v>
      </c>
    </row>
    <row r="605">
      <c r="A605" t="inlineStr">
        <is>
          <t>medical college of georgia</t>
        </is>
      </c>
      <c r="B605" t="inlineStr"/>
      <c r="C605" t="inlineStr"/>
      <c r="D605" t="inlineStr">
        <is>
          <t>Not Reported</t>
        </is>
      </c>
      <c r="E605" t="inlineStr">
        <is>
          <t>Not Reported</t>
        </is>
      </c>
      <c r="F605" t="inlineStr">
        <is>
          <t>Not Reported</t>
        </is>
      </c>
      <c r="G605" t="inlineStr">
        <is>
          <t>Not Reported</t>
        </is>
      </c>
      <c r="H605" t="inlineStr"/>
      <c r="I605" t="inlineStr">
        <is>
          <t>Not Reported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Not Reported</t>
        </is>
      </c>
      <c r="AF605" t="inlineStr">
        <is>
          <t>Not Reported</t>
        </is>
      </c>
      <c r="AG605" t="inlineStr">
        <is>
          <t>Not Reported</t>
        </is>
      </c>
      <c r="AH605" t="inlineStr">
        <is>
          <t>Not Reported</t>
        </is>
      </c>
      <c r="AI605" t="inlineStr"/>
      <c r="AJ605" t="inlineStr"/>
      <c r="AK605" t="inlineStr">
        <is>
          <t>Not Reported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>
        <is>
          <t>Not Reported</t>
        </is>
      </c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>
        <is>
          <t>402-503</t>
        </is>
      </c>
      <c r="BS605" t="inlineStr">
        <is>
          <t>140-159</t>
        </is>
      </c>
      <c r="BT605" t="inlineStr"/>
      <c r="BU605" t="n">
        <v>0</v>
      </c>
      <c r="BV605" t="n">
        <v>0</v>
      </c>
      <c r="BW605" t="n">
        <v>7.3</v>
      </c>
      <c r="BX605" t="n">
        <v>6.5</v>
      </c>
      <c r="BY605" t="n">
        <v>24.3</v>
      </c>
      <c r="BZ605" t="n">
        <v>12</v>
      </c>
      <c r="CA605" t="n">
        <v>2008</v>
      </c>
      <c r="CB605" t="inlineStr">
        <is>
          <t>Shanghai</t>
        </is>
      </c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n">
        <v>452.5</v>
      </c>
      <c r="DA605" t="n">
        <v>149.5</v>
      </c>
      <c r="DB605" t="n">
        <v>0.8781558726673921</v>
      </c>
      <c r="DC605" t="n">
        <v>12.81936353829558</v>
      </c>
      <c r="DD605" t="inlineStr"/>
      <c r="DE605" t="inlineStr">
        <is>
          <t>Missing</t>
        </is>
      </c>
      <c r="DF605" t="inlineStr"/>
      <c r="DG605" t="inlineStr">
        <is>
          <t>Missing</t>
        </is>
      </c>
      <c r="DH605" t="inlineStr"/>
      <c r="DI605" t="n">
        <v>6.409681769147789</v>
      </c>
    </row>
    <row r="606">
      <c r="A606" t="inlineStr">
        <is>
          <t>medical college of wisconsin</t>
        </is>
      </c>
      <c r="B606" t="inlineStr"/>
      <c r="C606" t="inlineStr"/>
      <c r="D606" t="inlineStr">
        <is>
          <t>Not Reported</t>
        </is>
      </c>
      <c r="E606" t="inlineStr">
        <is>
          <t>Not Reported</t>
        </is>
      </c>
      <c r="F606" t="inlineStr">
        <is>
          <t>Not Reported</t>
        </is>
      </c>
      <c r="G606" t="inlineStr">
        <is>
          <t>Not Reported</t>
        </is>
      </c>
      <c r="H606" t="inlineStr"/>
      <c r="I606" t="inlineStr">
        <is>
          <t>Not Reported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>
        <is>
          <t>Not Reported</t>
        </is>
      </c>
      <c r="AF606" t="inlineStr">
        <is>
          <t>Not Reported</t>
        </is>
      </c>
      <c r="AG606" t="inlineStr">
        <is>
          <t>Not Reported</t>
        </is>
      </c>
      <c r="AH606" t="inlineStr">
        <is>
          <t>Not Reported</t>
        </is>
      </c>
      <c r="AI606" t="inlineStr"/>
      <c r="AJ606" t="inlineStr"/>
      <c r="AK606" t="inlineStr">
        <is>
          <t>Not Reported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>
        <is>
          <t>301-350</t>
        </is>
      </c>
      <c r="BF606" t="inlineStr">
        <is>
          <t>United States of America</t>
        </is>
      </c>
      <c r="BG606" t="n">
        <v>25.4</v>
      </c>
      <c r="BH606" t="inlineStr">
        <is>
          <t>30.4</t>
        </is>
      </c>
      <c r="BI606" t="n">
        <v>12.1</v>
      </c>
      <c r="BJ606" t="n">
        <v>85.2</v>
      </c>
      <c r="BK606" t="inlineStr">
        <is>
          <t>31.8</t>
        </is>
      </c>
      <c r="BL606" t="inlineStr">
        <is>
          <t>-</t>
        </is>
      </c>
      <c r="BM606" t="inlineStr">
        <is>
          <t>1,211</t>
        </is>
      </c>
      <c r="BN606" t="n">
        <v>0.6</v>
      </c>
      <c r="BO606" t="inlineStr">
        <is>
          <t>5%</t>
        </is>
      </c>
      <c r="BP606" t="inlineStr">
        <is>
          <t>48 : 52</t>
        </is>
      </c>
      <c r="BQ606" t="n">
        <v>2016</v>
      </c>
      <c r="BR606" t="inlineStr">
        <is>
          <t>401-500</t>
        </is>
      </c>
      <c r="BS606" t="inlineStr">
        <is>
          <t>138-151</t>
        </is>
      </c>
      <c r="BT606" t="inlineStr"/>
      <c r="BU606" t="n">
        <v>0</v>
      </c>
      <c r="BV606" t="n">
        <v>0</v>
      </c>
      <c r="BW606" t="n">
        <v>7.2</v>
      </c>
      <c r="BX606" t="n">
        <v>7.6</v>
      </c>
      <c r="BY606" t="n">
        <v>27.9</v>
      </c>
      <c r="BZ606" t="n">
        <v>11.6</v>
      </c>
      <c r="CA606" t="n">
        <v>2011</v>
      </c>
      <c r="CB606" t="inlineStr">
        <is>
          <t>Times+Shanghai</t>
        </is>
      </c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n">
        <v>325.5</v>
      </c>
      <c r="CZ606" t="n">
        <v>450.5</v>
      </c>
      <c r="DA606" t="n">
        <v>144.5</v>
      </c>
      <c r="DB606" t="n">
        <v>27.46347751922535</v>
      </c>
      <c r="DC606" t="n">
        <v>31.003956554852</v>
      </c>
      <c r="DD606" t="n">
        <v>0.6</v>
      </c>
      <c r="DE606" t="inlineStr">
        <is>
          <t>Times (raw ratio)</t>
        </is>
      </c>
      <c r="DF606" t="n">
        <v>5</v>
      </c>
      <c r="DG606" t="inlineStr">
        <is>
          <t>Times (raw %)</t>
        </is>
      </c>
      <c r="DH606" t="inlineStr"/>
      <c r="DI606" t="n">
        <v>7.79911666088565</v>
      </c>
    </row>
    <row r="607">
      <c r="A607" t="inlineStr">
        <is>
          <t>medical university of graz</t>
        </is>
      </c>
      <c r="B607" t="inlineStr"/>
      <c r="C607" t="inlineStr"/>
      <c r="D607" t="inlineStr">
        <is>
          <t>Not Reported</t>
        </is>
      </c>
      <c r="E607" t="inlineStr">
        <is>
          <t>Not Reported</t>
        </is>
      </c>
      <c r="F607" t="inlineStr">
        <is>
          <t>Not Reported</t>
        </is>
      </c>
      <c r="G607" t="inlineStr">
        <is>
          <t>Not Reported</t>
        </is>
      </c>
      <c r="H607" t="inlineStr"/>
      <c r="I607" t="inlineStr">
        <is>
          <t>Not Reported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>
        <is>
          <t>Not Reported</t>
        </is>
      </c>
      <c r="AF607" t="inlineStr">
        <is>
          <t>Not Reported</t>
        </is>
      </c>
      <c r="AG607" t="inlineStr">
        <is>
          <t>Not Reported</t>
        </is>
      </c>
      <c r="AH607" t="inlineStr">
        <is>
          <t>Not Reported</t>
        </is>
      </c>
      <c r="AI607" t="inlineStr"/>
      <c r="AJ607" t="inlineStr"/>
      <c r="AK607" t="inlineStr">
        <is>
          <t>Not Reported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>
        <is>
          <t>Not Reported</t>
        </is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>
        <is>
          <t>401-500</t>
        </is>
      </c>
      <c r="BS607" t="inlineStr">
        <is>
          <t>4-6</t>
        </is>
      </c>
      <c r="BT607" t="inlineStr"/>
      <c r="BU607" t="n">
        <v>0</v>
      </c>
      <c r="BV607" t="n">
        <v>9.4</v>
      </c>
      <c r="BW607" t="n">
        <v>3.6</v>
      </c>
      <c r="BX607" t="n">
        <v>4.4</v>
      </c>
      <c r="BY607" t="n">
        <v>23.4</v>
      </c>
      <c r="BZ607" t="n">
        <v>21.4</v>
      </c>
      <c r="CA607" t="n">
        <v>2015</v>
      </c>
      <c r="CB607" t="inlineStr">
        <is>
          <t>Shanghai</t>
        </is>
      </c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n">
        <v>450.5</v>
      </c>
      <c r="DA607" t="n">
        <v>5</v>
      </c>
      <c r="DB607" t="n">
        <v>1.317233809001095</v>
      </c>
      <c r="DC607" t="n">
        <v>10.48392664509169</v>
      </c>
      <c r="DD607" t="inlineStr"/>
      <c r="DE607" t="inlineStr">
        <is>
          <t>Missing</t>
        </is>
      </c>
      <c r="DF607" t="inlineStr"/>
      <c r="DG607" t="inlineStr">
        <is>
          <t>Missing</t>
        </is>
      </c>
      <c r="DH607" t="inlineStr"/>
      <c r="DI607" t="n">
        <v>7.591963322545848</v>
      </c>
    </row>
    <row r="608">
      <c r="A608" t="inlineStr">
        <is>
          <t>medical university of innsbruck</t>
        </is>
      </c>
      <c r="B608" t="inlineStr"/>
      <c r="C608" t="inlineStr"/>
      <c r="D608" t="inlineStr">
        <is>
          <t>Not Reported</t>
        </is>
      </c>
      <c r="E608" t="inlineStr">
        <is>
          <t>Not Reported</t>
        </is>
      </c>
      <c r="F608" t="inlineStr">
        <is>
          <t>Not Reported</t>
        </is>
      </c>
      <c r="G608" t="inlineStr">
        <is>
          <t>Not Reported</t>
        </is>
      </c>
      <c r="H608" t="inlineStr"/>
      <c r="I608" t="inlineStr">
        <is>
          <t>Not Reported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Not Reported</t>
        </is>
      </c>
      <c r="AF608" t="inlineStr">
        <is>
          <t>Not Reported</t>
        </is>
      </c>
      <c r="AG608" t="inlineStr">
        <is>
          <t>Not Reported</t>
        </is>
      </c>
      <c r="AH608" t="inlineStr">
        <is>
          <t>Not Reported</t>
        </is>
      </c>
      <c r="AI608" t="inlineStr"/>
      <c r="AJ608" t="inlineStr"/>
      <c r="AK608" t="inlineStr">
        <is>
          <t>Not Reported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>
        <is>
          <t>Not Reported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>
        <is>
          <t>301-400</t>
        </is>
      </c>
      <c r="BS608" t="inlineStr">
        <is>
          <t>4-5</t>
        </is>
      </c>
      <c r="BT608" t="inlineStr"/>
      <c r="BU608" t="n">
        <v>0</v>
      </c>
      <c r="BV608" t="n">
        <v>0</v>
      </c>
      <c r="BW608" t="n">
        <v>12.5</v>
      </c>
      <c r="BX608" t="n">
        <v>5.8</v>
      </c>
      <c r="BY608" t="n">
        <v>24.2</v>
      </c>
      <c r="BZ608" t="n">
        <v>22.3</v>
      </c>
      <c r="CA608" t="n">
        <v>2011</v>
      </c>
      <c r="CB608" t="inlineStr">
        <is>
          <t>Shanghai</t>
        </is>
      </c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n">
        <v>350.5</v>
      </c>
      <c r="DA608" t="n">
        <v>4.5</v>
      </c>
      <c r="DB608" t="n">
        <v>23.27113062568606</v>
      </c>
      <c r="DC608" t="n">
        <v>15.36542610571737</v>
      </c>
      <c r="DD608" t="inlineStr"/>
      <c r="DE608" t="inlineStr">
        <is>
          <t>Missing</t>
        </is>
      </c>
      <c r="DF608" t="inlineStr"/>
      <c r="DG608" t="inlineStr">
        <is>
          <t>Missing</t>
        </is>
      </c>
      <c r="DH608" t="inlineStr"/>
      <c r="DI608" t="n">
        <v>7.682713052858683</v>
      </c>
    </row>
    <row r="609">
      <c r="A609" t="inlineStr">
        <is>
          <t>medical university of south carolina</t>
        </is>
      </c>
      <c r="B609" t="inlineStr"/>
      <c r="C609" t="inlineStr"/>
      <c r="D609" t="inlineStr">
        <is>
          <t>Not Reported</t>
        </is>
      </c>
      <c r="E609" t="inlineStr">
        <is>
          <t>Not Reported</t>
        </is>
      </c>
      <c r="F609" t="inlineStr">
        <is>
          <t>Not Reported</t>
        </is>
      </c>
      <c r="G609" t="inlineStr">
        <is>
          <t>Not Reported</t>
        </is>
      </c>
      <c r="H609" t="inlineStr"/>
      <c r="I609" t="inlineStr">
        <is>
          <t>Not Reported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Not Reported</t>
        </is>
      </c>
      <c r="AF609" t="inlineStr">
        <is>
          <t>Not Reported</t>
        </is>
      </c>
      <c r="AG609" t="inlineStr">
        <is>
          <t>Not Reported</t>
        </is>
      </c>
      <c r="AH609" t="inlineStr">
        <is>
          <t>Not Reported</t>
        </is>
      </c>
      <c r="AI609" t="inlineStr"/>
      <c r="AJ609" t="inlineStr"/>
      <c r="AK609" t="inlineStr">
        <is>
          <t>Not Reported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>
        <is>
          <t>189</t>
        </is>
      </c>
      <c r="BF609" t="inlineStr">
        <is>
          <t>United States of America</t>
        </is>
      </c>
      <c r="BG609" t="n">
        <v>46.2</v>
      </c>
      <c r="BH609" t="inlineStr">
        <is>
          <t>27.7</t>
        </is>
      </c>
      <c r="BI609" t="n">
        <v>39.6</v>
      </c>
      <c r="BJ609" t="n">
        <v>59.7</v>
      </c>
      <c r="BK609" t="inlineStr">
        <is>
          <t>77.1</t>
        </is>
      </c>
      <c r="BL609" t="inlineStr">
        <is>
          <t>47.7</t>
        </is>
      </c>
      <c r="BM609" t="inlineStr"/>
      <c r="BN609" t="inlineStr"/>
      <c r="BO609" t="inlineStr"/>
      <c r="BP609" t="inlineStr"/>
      <c r="BQ609" t="n">
        <v>2013</v>
      </c>
      <c r="BR609" t="inlineStr">
        <is>
          <t>401-500</t>
        </is>
      </c>
      <c r="BS609" t="inlineStr">
        <is>
          <t>126-146</t>
        </is>
      </c>
      <c r="BT609" t="inlineStr"/>
      <c r="BU609" t="n">
        <v>0</v>
      </c>
      <c r="BV609" t="n">
        <v>0</v>
      </c>
      <c r="BW609" t="n">
        <v>7.2</v>
      </c>
      <c r="BX609" t="n">
        <v>3.3</v>
      </c>
      <c r="BY609" t="n">
        <v>29.7</v>
      </c>
      <c r="BZ609" t="n">
        <v>19.7</v>
      </c>
      <c r="CA609" t="n">
        <v>2015</v>
      </c>
      <c r="CB609" t="inlineStr">
        <is>
          <t>Times+Shanghai</t>
        </is>
      </c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n">
        <v>189</v>
      </c>
      <c r="CZ609" t="n">
        <v>450.5</v>
      </c>
      <c r="DA609" t="n">
        <v>136</v>
      </c>
      <c r="DB609" t="n">
        <v>37.22044678298518</v>
      </c>
      <c r="DC609" t="n">
        <v>32.19097054175467</v>
      </c>
      <c r="DD609" t="inlineStr"/>
      <c r="DE609" t="inlineStr">
        <is>
          <t>Missing</t>
        </is>
      </c>
      <c r="DF609" t="inlineStr"/>
      <c r="DG609" t="inlineStr">
        <is>
          <t>Missing</t>
        </is>
      </c>
      <c r="DH609" t="inlineStr"/>
      <c r="DI609" t="n">
        <v>13.91067117024584</v>
      </c>
    </row>
    <row r="610">
      <c r="A610" t="inlineStr">
        <is>
          <t>medical university of vienna</t>
        </is>
      </c>
      <c r="B610" t="inlineStr"/>
      <c r="C610" t="inlineStr"/>
      <c r="D610" t="inlineStr">
        <is>
          <t>Not Reported</t>
        </is>
      </c>
      <c r="E610" t="inlineStr">
        <is>
          <t>Not Reported</t>
        </is>
      </c>
      <c r="F610" t="inlineStr">
        <is>
          <t>Not Reported</t>
        </is>
      </c>
      <c r="G610" t="inlineStr">
        <is>
          <t>Not Reported</t>
        </is>
      </c>
      <c r="H610" t="inlineStr"/>
      <c r="I610" t="inlineStr">
        <is>
          <t>Not Reported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Not Reported</t>
        </is>
      </c>
      <c r="AF610" t="inlineStr">
        <is>
          <t>Not Reported</t>
        </is>
      </c>
      <c r="AG610" t="inlineStr">
        <is>
          <t>Not Reported</t>
        </is>
      </c>
      <c r="AH610" t="inlineStr">
        <is>
          <t>Not Reported</t>
        </is>
      </c>
      <c r="AI610" t="inlineStr"/>
      <c r="AJ610" t="inlineStr"/>
      <c r="AK610" t="inlineStr">
        <is>
          <t>Not Reported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>
        <is>
          <t>201-250</t>
        </is>
      </c>
      <c r="BF610" t="inlineStr">
        <is>
          <t>Austria</t>
        </is>
      </c>
      <c r="BG610" t="n">
        <v>26.6</v>
      </c>
      <c r="BH610" t="inlineStr">
        <is>
          <t>81.7</t>
        </is>
      </c>
      <c r="BI610" t="n">
        <v>14.6</v>
      </c>
      <c r="BJ610" t="n">
        <v>89.09999999999999</v>
      </c>
      <c r="BK610" t="inlineStr">
        <is>
          <t>33.9</t>
        </is>
      </c>
      <c r="BL610" t="inlineStr">
        <is>
          <t>-</t>
        </is>
      </c>
      <c r="BM610" t="inlineStr">
        <is>
          <t>7,426</t>
        </is>
      </c>
      <c r="BN610" t="n">
        <v>2.9</v>
      </c>
      <c r="BO610" t="inlineStr">
        <is>
          <t>28%</t>
        </is>
      </c>
      <c r="BP610" t="inlineStr">
        <is>
          <t>50 : 50</t>
        </is>
      </c>
      <c r="BQ610" t="n">
        <v>2016</v>
      </c>
      <c r="BR610" t="inlineStr">
        <is>
          <t>201-300</t>
        </is>
      </c>
      <c r="BS610" t="inlineStr">
        <is>
          <t>2-3</t>
        </is>
      </c>
      <c r="BT610" t="inlineStr"/>
      <c r="BU610" t="n">
        <v>8.9</v>
      </c>
      <c r="BV610" t="n">
        <v>9.4</v>
      </c>
      <c r="BW610" t="n">
        <v>8.6</v>
      </c>
      <c r="BX610" t="n">
        <v>9.300000000000001</v>
      </c>
      <c r="BY610" t="n">
        <v>33.4</v>
      </c>
      <c r="BZ610" t="n">
        <v>18.4</v>
      </c>
      <c r="CA610" t="n">
        <v>2015</v>
      </c>
      <c r="CB610" t="inlineStr">
        <is>
          <t>Times+Shanghai</t>
        </is>
      </c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n">
        <v>225.5</v>
      </c>
      <c r="CZ610" t="n">
        <v>250.5</v>
      </c>
      <c r="DA610" t="n">
        <v>2.5</v>
      </c>
      <c r="DB610" t="n">
        <v>56.5653371665036</v>
      </c>
      <c r="DC610" t="n">
        <v>34.47444225997013</v>
      </c>
      <c r="DD610" t="n">
        <v>2.9</v>
      </c>
      <c r="DE610" t="inlineStr">
        <is>
          <t>Times (raw ratio)</t>
        </is>
      </c>
      <c r="DF610" t="n">
        <v>28</v>
      </c>
      <c r="DG610" t="inlineStr">
        <is>
          <t>Times (raw %)</t>
        </is>
      </c>
      <c r="DH610" t="inlineStr"/>
      <c r="DI610" t="n">
        <v>13.44603154076963</v>
      </c>
    </row>
    <row r="611">
      <c r="A611" t="inlineStr">
        <is>
          <t>meiji university</t>
        </is>
      </c>
      <c r="B611" t="inlineStr">
        <is>
          <t>1201-1400</t>
        </is>
      </c>
      <c r="C611" t="inlineStr">
        <is>
          <t>1001-1200</t>
        </is>
      </c>
      <c r="D611" t="inlineStr">
        <is>
          <t>Japan</t>
        </is>
      </c>
      <c r="E611" t="inlineStr">
        <is>
          <t>Asia</t>
        </is>
      </c>
      <c r="F611" t="inlineStr">
        <is>
          <t>XL</t>
        </is>
      </c>
      <c r="G611" t="inlineStr">
        <is>
          <t>CO</t>
        </is>
      </c>
      <c r="H611" t="inlineStr">
        <is>
          <t>HI</t>
        </is>
      </c>
      <c r="I611" t="inlineStr">
        <is>
          <t>C</t>
        </is>
      </c>
      <c r="J611" t="n">
        <v>6.7</v>
      </c>
      <c r="K611" t="inlineStr">
        <is>
          <t>601+</t>
        </is>
      </c>
      <c r="L611" t="n">
        <v>19.2</v>
      </c>
      <c r="M611" t="inlineStr">
        <is>
          <t>467</t>
        </is>
      </c>
      <c r="N611" t="n">
        <v>4.4</v>
      </c>
      <c r="O611" t="inlineStr">
        <is>
          <t>701+</t>
        </is>
      </c>
      <c r="P611" t="n">
        <v>1.6</v>
      </c>
      <c r="Q611" t="inlineStr">
        <is>
          <t>701+</t>
        </is>
      </c>
      <c r="R611" t="n">
        <v>10.5</v>
      </c>
      <c r="S611" t="inlineStr">
        <is>
          <t>701+</t>
        </is>
      </c>
      <c r="T611" t="n">
        <v>4.6</v>
      </c>
      <c r="U611" t="inlineStr">
        <is>
          <t>701+</t>
        </is>
      </c>
      <c r="V611" t="n">
        <v>13.4</v>
      </c>
      <c r="W611" t="inlineStr">
        <is>
          <t>701+</t>
        </is>
      </c>
      <c r="X611" t="n">
        <v>17.3</v>
      </c>
      <c r="Y611" t="inlineStr">
        <is>
          <t>615</t>
        </is>
      </c>
      <c r="Z611" t="n">
        <v>1.1</v>
      </c>
      <c r="AA611" t="inlineStr">
        <is>
          <t>701+</t>
        </is>
      </c>
      <c r="AB611" t="inlineStr"/>
      <c r="AC611" t="inlineStr">
        <is>
          <t>1001-1200</t>
        </is>
      </c>
      <c r="AD611" t="inlineStr">
        <is>
          <t>1201-1400</t>
        </is>
      </c>
      <c r="AE611" t="inlineStr">
        <is>
          <t>JP</t>
        </is>
      </c>
      <c r="AF611" t="inlineStr">
        <is>
          <t>Japan</t>
        </is>
      </c>
      <c r="AG611" t="inlineStr">
        <is>
          <t>XL</t>
        </is>
      </c>
      <c r="AH611" t="inlineStr">
        <is>
          <t>CO</t>
        </is>
      </c>
      <c r="AI611" t="inlineStr">
        <is>
          <t>HI</t>
        </is>
      </c>
      <c r="AJ611" t="n">
        <v>5</v>
      </c>
      <c r="AK611" t="inlineStr">
        <is>
          <t>C</t>
        </is>
      </c>
      <c r="AL611" t="n">
        <v>7.4</v>
      </c>
      <c r="AM611" t="inlineStr">
        <is>
          <t>601+</t>
        </is>
      </c>
      <c r="AN611" t="n">
        <v>24.5</v>
      </c>
      <c r="AO611" t="inlineStr">
        <is>
          <t>390</t>
        </is>
      </c>
      <c r="AP611" t="n">
        <v>4.9</v>
      </c>
      <c r="AQ611" t="inlineStr">
        <is>
          <t>701+</t>
        </is>
      </c>
      <c r="AR611" t="n">
        <v>1.7</v>
      </c>
      <c r="AS611" t="inlineStr">
        <is>
          <t>701+</t>
        </is>
      </c>
      <c r="AT611" t="n">
        <v>10.1</v>
      </c>
      <c r="AU611" t="inlineStr">
        <is>
          <t>701+</t>
        </is>
      </c>
      <c r="AV611" t="n">
        <v>5.3</v>
      </c>
      <c r="AW611" t="inlineStr">
        <is>
          <t>701+</t>
        </is>
      </c>
      <c r="AX611" t="n">
        <v>1.5</v>
      </c>
      <c r="AY611" t="inlineStr">
        <is>
          <t>701+</t>
        </is>
      </c>
      <c r="AZ611" t="n">
        <v>16</v>
      </c>
      <c r="BA611" t="inlineStr">
        <is>
          <t>524</t>
        </is>
      </c>
      <c r="BB611" t="n">
        <v>1.1</v>
      </c>
      <c r="BC611" t="inlineStr">
        <is>
          <t>701+</t>
        </is>
      </c>
      <c r="BD611" t="inlineStr">
        <is>
          <t>-</t>
        </is>
      </c>
      <c r="BE611" t="inlineStr"/>
      <c r="BF611" t="inlineStr">
        <is>
          <t>Not Reported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>
        <is>
          <t>QS</t>
        </is>
      </c>
      <c r="CC611" t="n">
        <v>1300.5</v>
      </c>
      <c r="CD611" t="n">
        <v>1100.5</v>
      </c>
      <c r="CE611" t="n">
        <v>601</v>
      </c>
      <c r="CF611" t="n">
        <v>467</v>
      </c>
      <c r="CG611" t="n">
        <v>701</v>
      </c>
      <c r="CH611" t="n">
        <v>701</v>
      </c>
      <c r="CI611" t="n">
        <v>701</v>
      </c>
      <c r="CJ611" t="n">
        <v>701</v>
      </c>
      <c r="CK611" t="n">
        <v>701</v>
      </c>
      <c r="CL611" t="n">
        <v>615</v>
      </c>
      <c r="CM611" t="n">
        <v>701</v>
      </c>
      <c r="CN611" t="n">
        <v>1100.5</v>
      </c>
      <c r="CO611" t="n">
        <v>1300.5</v>
      </c>
      <c r="CP611" t="n">
        <v>601</v>
      </c>
      <c r="CQ611" t="n">
        <v>390</v>
      </c>
      <c r="CR611" t="n">
        <v>701</v>
      </c>
      <c r="CS611" t="n">
        <v>701</v>
      </c>
      <c r="CT611" t="n">
        <v>701</v>
      </c>
      <c r="CU611" t="n">
        <v>701</v>
      </c>
      <c r="CV611" t="n">
        <v>701</v>
      </c>
      <c r="CW611" t="n">
        <v>524</v>
      </c>
      <c r="CX611" t="n">
        <v>701</v>
      </c>
      <c r="CY611" t="inlineStr"/>
      <c r="CZ611" t="inlineStr"/>
      <c r="DA611" t="inlineStr"/>
      <c r="DB611" t="n">
        <v>7.178571428571416</v>
      </c>
      <c r="DC611" t="n">
        <v>1.6</v>
      </c>
      <c r="DD611" t="inlineStr"/>
      <c r="DE611" t="inlineStr">
        <is>
          <t>QS (score, not ratio)</t>
        </is>
      </c>
      <c r="DF611" t="inlineStr"/>
      <c r="DG611" t="inlineStr">
        <is>
          <t>QS (score, not %)</t>
        </is>
      </c>
      <c r="DH611" t="n">
        <v>7.050000000000001</v>
      </c>
      <c r="DI611" t="inlineStr"/>
    </row>
    <row r="612">
      <c r="A612" t="inlineStr">
        <is>
          <t>memorial university of newfoundland</t>
        </is>
      </c>
      <c r="B612" t="inlineStr">
        <is>
          <t>661-670</t>
        </is>
      </c>
      <c r="C612" t="inlineStr">
        <is>
          <t>641-650</t>
        </is>
      </c>
      <c r="D612" t="inlineStr">
        <is>
          <t>Canada</t>
        </is>
      </c>
      <c r="E612" t="inlineStr">
        <is>
          <t>Americas</t>
        </is>
      </c>
      <c r="F612" t="inlineStr">
        <is>
          <t>L</t>
        </is>
      </c>
      <c r="G612" t="inlineStr">
        <is>
          <t>FC</t>
        </is>
      </c>
      <c r="H612" t="inlineStr">
        <is>
          <t>VH</t>
        </is>
      </c>
      <c r="I612" t="inlineStr">
        <is>
          <t>A</t>
        </is>
      </c>
      <c r="J612" t="n">
        <v>7.2</v>
      </c>
      <c r="K612" t="inlineStr">
        <is>
          <t>601+</t>
        </is>
      </c>
      <c r="L612" t="n">
        <v>5.9</v>
      </c>
      <c r="M612" t="inlineStr">
        <is>
          <t>601+</t>
        </is>
      </c>
      <c r="N612" t="n">
        <v>10.1</v>
      </c>
      <c r="O612" t="inlineStr">
        <is>
          <t>701+</t>
        </is>
      </c>
      <c r="P612" t="n">
        <v>28.6</v>
      </c>
      <c r="Q612" t="inlineStr">
        <is>
          <t>454</t>
        </is>
      </c>
      <c r="R612" t="n">
        <v>23.9</v>
      </c>
      <c r="S612" t="inlineStr">
        <is>
          <t>548</t>
        </is>
      </c>
      <c r="T612" t="n">
        <v>78.40000000000001</v>
      </c>
      <c r="U612" t="inlineStr">
        <is>
          <t>178</t>
        </is>
      </c>
      <c r="V612" t="n">
        <v>74.09999999999999</v>
      </c>
      <c r="W612" t="inlineStr">
        <is>
          <t>420</t>
        </is>
      </c>
      <c r="X612" t="n">
        <v>12.1</v>
      </c>
      <c r="Y612" t="inlineStr">
        <is>
          <t>701+</t>
        </is>
      </c>
      <c r="Z612" t="n">
        <v>16.9</v>
      </c>
      <c r="AA612" t="inlineStr">
        <is>
          <t>563=</t>
        </is>
      </c>
      <c r="AB612" t="inlineStr"/>
      <c r="AC612" t="inlineStr">
        <is>
          <t>641-650</t>
        </is>
      </c>
      <c r="AD612" t="inlineStr">
        <is>
          <t>751-800</t>
        </is>
      </c>
      <c r="AE612" t="inlineStr">
        <is>
          <t>CA</t>
        </is>
      </c>
      <c r="AF612" t="inlineStr">
        <is>
          <t>Canada</t>
        </is>
      </c>
      <c r="AG612" t="inlineStr">
        <is>
          <t>L</t>
        </is>
      </c>
      <c r="AH612" t="inlineStr">
        <is>
          <t>FC</t>
        </is>
      </c>
      <c r="AI612" t="inlineStr">
        <is>
          <t>HI</t>
        </is>
      </c>
      <c r="AJ612" t="n">
        <v>4</v>
      </c>
      <c r="AK612" t="inlineStr">
        <is>
          <t>A</t>
        </is>
      </c>
      <c r="AL612" t="n">
        <v>7</v>
      </c>
      <c r="AM612" t="inlineStr">
        <is>
          <t>601+</t>
        </is>
      </c>
      <c r="AN612" t="n">
        <v>4.6</v>
      </c>
      <c r="AO612" t="inlineStr">
        <is>
          <t>601+</t>
        </is>
      </c>
      <c r="AP612" t="n">
        <v>11</v>
      </c>
      <c r="AQ612" t="inlineStr">
        <is>
          <t>701+</t>
        </is>
      </c>
      <c r="AR612" t="n">
        <v>28.5</v>
      </c>
      <c r="AS612" t="inlineStr">
        <is>
          <t>449</t>
        </is>
      </c>
      <c r="AT612" t="n">
        <v>25.3</v>
      </c>
      <c r="AU612" t="inlineStr">
        <is>
          <t>529</t>
        </is>
      </c>
      <c r="AV612" t="n">
        <v>71.90000000000001</v>
      </c>
      <c r="AW612" t="inlineStr">
        <is>
          <t>202</t>
        </is>
      </c>
      <c r="AX612" t="n">
        <v>36.5</v>
      </c>
      <c r="AY612" t="inlineStr">
        <is>
          <t>406</t>
        </is>
      </c>
      <c r="AZ612" t="n">
        <v>11.8</v>
      </c>
      <c r="BA612" t="inlineStr">
        <is>
          <t>701+</t>
        </is>
      </c>
      <c r="BB612" t="n">
        <v>31</v>
      </c>
      <c r="BC612" t="inlineStr">
        <is>
          <t>432=</t>
        </is>
      </c>
      <c r="BD612" t="inlineStr">
        <is>
          <t>-</t>
        </is>
      </c>
      <c r="BE612" t="inlineStr">
        <is>
          <t>501-600</t>
        </is>
      </c>
      <c r="BF612" t="inlineStr">
        <is>
          <t>Canada</t>
        </is>
      </c>
      <c r="BG612" t="n">
        <v>18.1</v>
      </c>
      <c r="BH612" t="inlineStr">
        <is>
          <t>53.3</t>
        </is>
      </c>
      <c r="BI612" t="n">
        <v>15.8</v>
      </c>
      <c r="BJ612" t="n">
        <v>35.6</v>
      </c>
      <c r="BK612" t="inlineStr">
        <is>
          <t>48.3</t>
        </is>
      </c>
      <c r="BL612" t="inlineStr">
        <is>
          <t>-</t>
        </is>
      </c>
      <c r="BM612" t="inlineStr">
        <is>
          <t>15,464</t>
        </is>
      </c>
      <c r="BN612" t="n">
        <v>14.6</v>
      </c>
      <c r="BO612" t="inlineStr">
        <is>
          <t>10%</t>
        </is>
      </c>
      <c r="BP612" t="inlineStr">
        <is>
          <t>59 : 41</t>
        </is>
      </c>
      <c r="BQ612" t="n">
        <v>2016</v>
      </c>
      <c r="BR612" t="inlineStr">
        <is>
          <t>401-500</t>
        </is>
      </c>
      <c r="BS612" t="inlineStr">
        <is>
          <t>20-23</t>
        </is>
      </c>
      <c r="BT612" t="inlineStr"/>
      <c r="BU612" t="n">
        <v>0</v>
      </c>
      <c r="BV612" t="n">
        <v>0</v>
      </c>
      <c r="BW612" t="n">
        <v>7.9</v>
      </c>
      <c r="BX612" t="n">
        <v>6.4</v>
      </c>
      <c r="BY612" t="n">
        <v>22</v>
      </c>
      <c r="BZ612" t="n">
        <v>10.3</v>
      </c>
      <c r="CA612" t="n">
        <v>2005</v>
      </c>
      <c r="CB612" t="inlineStr">
        <is>
          <t>QS+Times+Shanghai</t>
        </is>
      </c>
      <c r="CC612" t="n">
        <v>665.5</v>
      </c>
      <c r="CD612" t="n">
        <v>645.5</v>
      </c>
      <c r="CE612" t="n">
        <v>601</v>
      </c>
      <c r="CF612" t="n">
        <v>601</v>
      </c>
      <c r="CG612" t="n">
        <v>701</v>
      </c>
      <c r="CH612" t="n">
        <v>454</v>
      </c>
      <c r="CI612" t="n">
        <v>548</v>
      </c>
      <c r="CJ612" t="n">
        <v>178</v>
      </c>
      <c r="CK612" t="n">
        <v>420</v>
      </c>
      <c r="CL612" t="n">
        <v>701</v>
      </c>
      <c r="CM612" t="n">
        <v>563</v>
      </c>
      <c r="CN612" t="n">
        <v>645.5</v>
      </c>
      <c r="CO612" t="n">
        <v>775.5</v>
      </c>
      <c r="CP612" t="n">
        <v>601</v>
      </c>
      <c r="CQ612" t="n">
        <v>601</v>
      </c>
      <c r="CR612" t="n">
        <v>701</v>
      </c>
      <c r="CS612" t="n">
        <v>449</v>
      </c>
      <c r="CT612" t="n">
        <v>529</v>
      </c>
      <c r="CU612" t="n">
        <v>202</v>
      </c>
      <c r="CV612" t="n">
        <v>406</v>
      </c>
      <c r="CW612" t="n">
        <v>701</v>
      </c>
      <c r="CX612" t="n">
        <v>432</v>
      </c>
      <c r="CY612" t="n">
        <v>550.5</v>
      </c>
      <c r="CZ612" t="n">
        <v>450.5</v>
      </c>
      <c r="DA612" t="n">
        <v>21.5</v>
      </c>
      <c r="DB612" t="n">
        <v>25.09894552883175</v>
      </c>
      <c r="DC612" t="n">
        <v>20.11978722255814</v>
      </c>
      <c r="DD612" t="n">
        <v>14.6</v>
      </c>
      <c r="DE612" t="inlineStr">
        <is>
          <t>Times (raw ratio)</t>
        </is>
      </c>
      <c r="DF612" t="n">
        <v>10</v>
      </c>
      <c r="DG612" t="inlineStr">
        <is>
          <t>Times (raw %)</t>
        </is>
      </c>
      <c r="DH612" t="n">
        <v>7.1</v>
      </c>
      <c r="DI612" t="n">
        <v>7.436224469521702</v>
      </c>
    </row>
    <row r="613">
      <c r="A613" t="inlineStr">
        <is>
          <t>mendel university in brno</t>
        </is>
      </c>
      <c r="B613" t="inlineStr">
        <is>
          <t>851-900</t>
        </is>
      </c>
      <c r="C613" t="inlineStr">
        <is>
          <t>901-950</t>
        </is>
      </c>
      <c r="D613" t="inlineStr">
        <is>
          <t>Czech Republic</t>
        </is>
      </c>
      <c r="E613" t="inlineStr">
        <is>
          <t>Europe</t>
        </is>
      </c>
      <c r="F613" t="inlineStr">
        <is>
          <t>M</t>
        </is>
      </c>
      <c r="G613" t="inlineStr">
        <is>
          <t>FO</t>
        </is>
      </c>
      <c r="H613" t="inlineStr">
        <is>
          <t>VH</t>
        </is>
      </c>
      <c r="I613" t="inlineStr">
        <is>
          <t>A</t>
        </is>
      </c>
      <c r="J613" t="n">
        <v>6.2</v>
      </c>
      <c r="K613" t="inlineStr">
        <is>
          <t>601+</t>
        </is>
      </c>
      <c r="L613" t="n">
        <v>6.5</v>
      </c>
      <c r="M613" t="inlineStr">
        <is>
          <t>601+</t>
        </is>
      </c>
      <c r="N613" t="n">
        <v>55.1</v>
      </c>
      <c r="O613" t="inlineStr">
        <is>
          <t>276</t>
        </is>
      </c>
      <c r="P613" t="n">
        <v>4.1</v>
      </c>
      <c r="Q613" t="inlineStr">
        <is>
          <t>701+</t>
        </is>
      </c>
      <c r="R613" t="n">
        <v>11.2</v>
      </c>
      <c r="S613" t="inlineStr">
        <is>
          <t>701+</t>
        </is>
      </c>
      <c r="T613" t="n">
        <v>32.1</v>
      </c>
      <c r="U613" t="inlineStr">
        <is>
          <t>413</t>
        </is>
      </c>
      <c r="V613" t="n">
        <v>59.1</v>
      </c>
      <c r="W613" t="inlineStr">
        <is>
          <t>643</t>
        </is>
      </c>
      <c r="X613" t="n">
        <v>3.8</v>
      </c>
      <c r="Y613" t="inlineStr">
        <is>
          <t>701+</t>
        </is>
      </c>
      <c r="Z613" t="n">
        <v>1.2</v>
      </c>
      <c r="AA613" t="inlineStr">
        <is>
          <t>701+</t>
        </is>
      </c>
      <c r="AB613" t="inlineStr"/>
      <c r="AC613" t="inlineStr">
        <is>
          <t>901-950</t>
        </is>
      </c>
      <c r="AD613" t="inlineStr">
        <is>
          <t>801-1000</t>
        </is>
      </c>
      <c r="AE613" t="inlineStr">
        <is>
          <t>CZ</t>
        </is>
      </c>
      <c r="AF613" t="inlineStr">
        <is>
          <t>Czech Republic</t>
        </is>
      </c>
      <c r="AG613" t="inlineStr">
        <is>
          <t>M</t>
        </is>
      </c>
      <c r="AH613" t="inlineStr">
        <is>
          <t>FO</t>
        </is>
      </c>
      <c r="AI613" t="inlineStr">
        <is>
          <t>VH</t>
        </is>
      </c>
      <c r="AJ613" t="n">
        <v>5</v>
      </c>
      <c r="AK613" t="inlineStr">
        <is>
          <t>A</t>
        </is>
      </c>
      <c r="AL613" t="n">
        <v>6.4</v>
      </c>
      <c r="AM613" t="inlineStr">
        <is>
          <t>601+</t>
        </is>
      </c>
      <c r="AN613" t="n">
        <v>8.6</v>
      </c>
      <c r="AO613" t="inlineStr">
        <is>
          <t>601+</t>
        </is>
      </c>
      <c r="AP613" t="n">
        <v>48.8</v>
      </c>
      <c r="AQ613" t="inlineStr">
        <is>
          <t>322</t>
        </is>
      </c>
      <c r="AR613" t="n">
        <v>3.9</v>
      </c>
      <c r="AS613" t="inlineStr">
        <is>
          <t>701+</t>
        </is>
      </c>
      <c r="AT613" t="n">
        <v>10.4</v>
      </c>
      <c r="AU613" t="inlineStr">
        <is>
          <t>701+</t>
        </is>
      </c>
      <c r="AV613" t="n">
        <v>37.1</v>
      </c>
      <c r="AW613" t="inlineStr">
        <is>
          <t>368</t>
        </is>
      </c>
      <c r="AX613" t="n">
        <v>13.1</v>
      </c>
      <c r="AY613" t="inlineStr">
        <is>
          <t>624</t>
        </is>
      </c>
      <c r="AZ613" t="n">
        <v>8.699999999999999</v>
      </c>
      <c r="BA613" t="inlineStr">
        <is>
          <t>701+</t>
        </is>
      </c>
      <c r="BB613" t="n">
        <v>1.3</v>
      </c>
      <c r="BC613" t="inlineStr">
        <is>
          <t>701+</t>
        </is>
      </c>
      <c r="BD613" t="inlineStr">
        <is>
          <t>-</t>
        </is>
      </c>
      <c r="BE613" t="inlineStr"/>
      <c r="BF613" t="inlineStr">
        <is>
          <t>Not Reported</t>
        </is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>
        <is>
          <t>QS</t>
        </is>
      </c>
      <c r="CC613" t="n">
        <v>875.5</v>
      </c>
      <c r="CD613" t="n">
        <v>925.5</v>
      </c>
      <c r="CE613" t="n">
        <v>601</v>
      </c>
      <c r="CF613" t="n">
        <v>601</v>
      </c>
      <c r="CG613" t="n">
        <v>276</v>
      </c>
      <c r="CH613" t="n">
        <v>701</v>
      </c>
      <c r="CI613" t="n">
        <v>701</v>
      </c>
      <c r="CJ613" t="n">
        <v>413</v>
      </c>
      <c r="CK613" t="n">
        <v>643</v>
      </c>
      <c r="CL613" t="n">
        <v>701</v>
      </c>
      <c r="CM613" t="n">
        <v>701</v>
      </c>
      <c r="CN613" t="n">
        <v>925.5</v>
      </c>
      <c r="CO613" t="n">
        <v>900.5</v>
      </c>
      <c r="CP613" t="n">
        <v>601</v>
      </c>
      <c r="CQ613" t="n">
        <v>601</v>
      </c>
      <c r="CR613" t="n">
        <v>322</v>
      </c>
      <c r="CS613" t="n">
        <v>701</v>
      </c>
      <c r="CT613" t="n">
        <v>701</v>
      </c>
      <c r="CU613" t="n">
        <v>368</v>
      </c>
      <c r="CV613" t="n">
        <v>624</v>
      </c>
      <c r="CW613" t="n">
        <v>701</v>
      </c>
      <c r="CX613" t="n">
        <v>701</v>
      </c>
      <c r="CY613" t="inlineStr"/>
      <c r="CZ613" t="inlineStr"/>
      <c r="DA613" t="inlineStr"/>
      <c r="DB613" t="n">
        <v>37.53571428571428</v>
      </c>
      <c r="DC613" t="n">
        <v>4.1</v>
      </c>
      <c r="DD613" t="inlineStr"/>
      <c r="DE613" t="inlineStr">
        <is>
          <t>QS (score, not ratio)</t>
        </is>
      </c>
      <c r="DF613" t="inlineStr"/>
      <c r="DG613" t="inlineStr">
        <is>
          <t>QS (score, not %)</t>
        </is>
      </c>
      <c r="DH613" t="n">
        <v>6.300000000000001</v>
      </c>
      <c r="DI613" t="inlineStr"/>
    </row>
    <row r="614">
      <c r="A614" t="inlineStr">
        <is>
          <t>mendeleev university of chemical technology</t>
        </is>
      </c>
      <c r="B614" t="inlineStr">
        <is>
          <t>1201-1400</t>
        </is>
      </c>
      <c r="C614" t="inlineStr">
        <is>
          <t>1201-1400</t>
        </is>
      </c>
      <c r="D614" t="inlineStr">
        <is>
          <t>Russia</t>
        </is>
      </c>
      <c r="E614" t="inlineStr">
        <is>
          <t>Europe</t>
        </is>
      </c>
      <c r="F614" t="inlineStr">
        <is>
          <t>M</t>
        </is>
      </c>
      <c r="G614" t="inlineStr">
        <is>
          <t>FO</t>
        </is>
      </c>
      <c r="H614" t="inlineStr">
        <is>
          <t>VH</t>
        </is>
      </c>
      <c r="I614" t="inlineStr">
        <is>
          <t>A</t>
        </is>
      </c>
      <c r="J614" t="n">
        <v>4.5</v>
      </c>
      <c r="K614" t="inlineStr">
        <is>
          <t>601+</t>
        </is>
      </c>
      <c r="L614" t="n">
        <v>3.9</v>
      </c>
      <c r="M614" t="inlineStr">
        <is>
          <t>601+</t>
        </is>
      </c>
      <c r="N614" t="n">
        <v>24.2</v>
      </c>
      <c r="O614" t="inlineStr">
        <is>
          <t>608</t>
        </is>
      </c>
      <c r="P614" t="n">
        <v>2.8</v>
      </c>
      <c r="Q614" t="inlineStr">
        <is>
          <t>701+</t>
        </is>
      </c>
      <c r="R614" t="n">
        <v>1.1</v>
      </c>
      <c r="S614" t="inlineStr">
        <is>
          <t>701+</t>
        </is>
      </c>
      <c r="T614" t="n">
        <v>9.1</v>
      </c>
      <c r="U614" t="inlineStr">
        <is>
          <t>701+</t>
        </is>
      </c>
      <c r="V614" t="n">
        <v>15.3</v>
      </c>
      <c r="W614" t="inlineStr">
        <is>
          <t>701+</t>
        </is>
      </c>
      <c r="X614" t="n">
        <v>8.800000000000001</v>
      </c>
      <c r="Y614" t="inlineStr">
        <is>
          <t>701+</t>
        </is>
      </c>
      <c r="Z614" t="n">
        <v>1</v>
      </c>
      <c r="AA614" t="inlineStr">
        <is>
          <t>701+</t>
        </is>
      </c>
      <c r="AB614" t="inlineStr"/>
      <c r="AC614" t="inlineStr">
        <is>
          <t>1201-1400</t>
        </is>
      </c>
      <c r="AD614" t="inlineStr">
        <is>
          <t>1001-1200</t>
        </is>
      </c>
      <c r="AE614" t="inlineStr">
        <is>
          <t>RU</t>
        </is>
      </c>
      <c r="AF614" t="inlineStr">
        <is>
          <t>Russia</t>
        </is>
      </c>
      <c r="AG614" t="inlineStr">
        <is>
          <t>M</t>
        </is>
      </c>
      <c r="AH614" t="inlineStr">
        <is>
          <t>FO</t>
        </is>
      </c>
      <c r="AI614" t="inlineStr">
        <is>
          <t>VH</t>
        </is>
      </c>
      <c r="AJ614" t="n">
        <v>5</v>
      </c>
      <c r="AK614" t="inlineStr">
        <is>
          <t>A</t>
        </is>
      </c>
      <c r="AL614" t="n">
        <v>4.9</v>
      </c>
      <c r="AM614" t="inlineStr">
        <is>
          <t>601+</t>
        </is>
      </c>
      <c r="AN614" t="n">
        <v>3.9</v>
      </c>
      <c r="AO614" t="inlineStr">
        <is>
          <t>601+</t>
        </is>
      </c>
      <c r="AP614" t="n">
        <v>30.5</v>
      </c>
      <c r="AQ614" t="inlineStr">
        <is>
          <t>515</t>
        </is>
      </c>
      <c r="AR614" t="n">
        <v>2.7</v>
      </c>
      <c r="AS614" t="inlineStr">
        <is>
          <t>701+</t>
        </is>
      </c>
      <c r="AT614" t="n">
        <v>1.1</v>
      </c>
      <c r="AU614" t="inlineStr">
        <is>
          <t>701+</t>
        </is>
      </c>
      <c r="AV614" t="n">
        <v>5.7</v>
      </c>
      <c r="AW614" t="inlineStr">
        <is>
          <t>701+</t>
        </is>
      </c>
      <c r="AX614" t="n">
        <v>1</v>
      </c>
      <c r="AY614" t="inlineStr">
        <is>
          <t>701+</t>
        </is>
      </c>
      <c r="AZ614" t="n">
        <v>7.2</v>
      </c>
      <c r="BA614" t="inlineStr">
        <is>
          <t>701+</t>
        </is>
      </c>
      <c r="BB614" t="n">
        <v>1</v>
      </c>
      <c r="BC614" t="inlineStr">
        <is>
          <t>701+</t>
        </is>
      </c>
      <c r="BD614" t="inlineStr">
        <is>
          <t>-</t>
        </is>
      </c>
      <c r="BE614" t="inlineStr"/>
      <c r="BF614" t="inlineStr">
        <is>
          <t>Not Reported</t>
        </is>
      </c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>
        <is>
          <t>QS</t>
        </is>
      </c>
      <c r="CC614" t="n">
        <v>1300.5</v>
      </c>
      <c r="CD614" t="n">
        <v>1300.5</v>
      </c>
      <c r="CE614" t="n">
        <v>601</v>
      </c>
      <c r="CF614" t="n">
        <v>601</v>
      </c>
      <c r="CG614" t="n">
        <v>608</v>
      </c>
      <c r="CH614" t="n">
        <v>701</v>
      </c>
      <c r="CI614" t="n">
        <v>701</v>
      </c>
      <c r="CJ614" t="n">
        <v>701</v>
      </c>
      <c r="CK614" t="n">
        <v>701</v>
      </c>
      <c r="CL614" t="n">
        <v>701</v>
      </c>
      <c r="CM614" t="n">
        <v>701</v>
      </c>
      <c r="CN614" t="n">
        <v>1300.5</v>
      </c>
      <c r="CO614" t="n">
        <v>1100.5</v>
      </c>
      <c r="CP614" t="n">
        <v>601</v>
      </c>
      <c r="CQ614" t="n">
        <v>601</v>
      </c>
      <c r="CR614" t="n">
        <v>515</v>
      </c>
      <c r="CS614" t="n">
        <v>701</v>
      </c>
      <c r="CT614" t="n">
        <v>701</v>
      </c>
      <c r="CU614" t="n">
        <v>701</v>
      </c>
      <c r="CV614" t="n">
        <v>701</v>
      </c>
      <c r="CW614" t="n">
        <v>701</v>
      </c>
      <c r="CX614" t="n">
        <v>701</v>
      </c>
      <c r="CY614" t="inlineStr"/>
      <c r="CZ614" t="inlineStr"/>
      <c r="DA614" t="inlineStr"/>
      <c r="DB614" t="n">
        <v>7.178571428571416</v>
      </c>
      <c r="DC614" t="n">
        <v>2.8</v>
      </c>
      <c r="DD614" t="inlineStr"/>
      <c r="DE614" t="inlineStr">
        <is>
          <t>QS (score, not ratio)</t>
        </is>
      </c>
      <c r="DF614" t="inlineStr"/>
      <c r="DG614" t="inlineStr">
        <is>
          <t>QS (score, not %)</t>
        </is>
      </c>
      <c r="DH614" t="n">
        <v>4.7</v>
      </c>
      <c r="DI614" t="inlineStr"/>
    </row>
    <row r="615">
      <c r="A615" t="inlineStr">
        <is>
          <t>mgimo university</t>
        </is>
      </c>
      <c r="B615" t="inlineStr">
        <is>
          <t>567</t>
        </is>
      </c>
      <c r="C615" t="inlineStr">
        <is>
          <t>526</t>
        </is>
      </c>
      <c r="D615" t="inlineStr">
        <is>
          <t>Russia</t>
        </is>
      </c>
      <c r="E615" t="inlineStr">
        <is>
          <t>Europe</t>
        </is>
      </c>
      <c r="F615" t="inlineStr">
        <is>
          <t>M</t>
        </is>
      </c>
      <c r="G615" t="inlineStr">
        <is>
          <t>CO</t>
        </is>
      </c>
      <c r="H615" t="inlineStr">
        <is>
          <t>HI</t>
        </is>
      </c>
      <c r="I615" t="inlineStr">
        <is>
          <t>A</t>
        </is>
      </c>
      <c r="J615" t="n">
        <v>9.800000000000001</v>
      </c>
      <c r="K615" t="inlineStr">
        <is>
          <t>601+</t>
        </is>
      </c>
      <c r="L615" t="n">
        <v>25.4</v>
      </c>
      <c r="M615" t="inlineStr">
        <is>
          <t>372</t>
        </is>
      </c>
      <c r="N615" t="n">
        <v>100</v>
      </c>
      <c r="O615" t="inlineStr">
        <is>
          <t>18</t>
        </is>
      </c>
      <c r="P615" t="n">
        <v>1.3</v>
      </c>
      <c r="Q615" t="inlineStr">
        <is>
          <t>701+</t>
        </is>
      </c>
      <c r="R615" t="n">
        <v>11.3</v>
      </c>
      <c r="S615" t="inlineStr">
        <is>
          <t>701+</t>
        </is>
      </c>
      <c r="T615" t="n">
        <v>41.3</v>
      </c>
      <c r="U615" t="inlineStr">
        <is>
          <t>346</t>
        </is>
      </c>
      <c r="V615" t="n">
        <v>5.7</v>
      </c>
      <c r="W615" t="inlineStr">
        <is>
          <t>701+</t>
        </is>
      </c>
      <c r="X615" t="n">
        <v>60</v>
      </c>
      <c r="Y615" t="inlineStr">
        <is>
          <t>204</t>
        </is>
      </c>
      <c r="Z615" t="n">
        <v>1</v>
      </c>
      <c r="AA615" t="inlineStr">
        <is>
          <t>701+</t>
        </is>
      </c>
      <c r="AB615" t="n">
        <v>21.9</v>
      </c>
      <c r="AC615">
        <f>526</f>
        <v/>
      </c>
      <c r="AD615" t="inlineStr">
        <is>
          <t>345</t>
        </is>
      </c>
      <c r="AE615" t="inlineStr">
        <is>
          <t>RU</t>
        </is>
      </c>
      <c r="AF615" t="inlineStr">
        <is>
          <t>Russia</t>
        </is>
      </c>
      <c r="AG615" t="inlineStr">
        <is>
          <t>M</t>
        </is>
      </c>
      <c r="AH615" t="inlineStr">
        <is>
          <t>SP</t>
        </is>
      </c>
      <c r="AI615" t="inlineStr"/>
      <c r="AJ615" t="n">
        <v>4</v>
      </c>
      <c r="AK615" t="inlineStr">
        <is>
          <t>A</t>
        </is>
      </c>
      <c r="AL615" t="n">
        <v>11.8</v>
      </c>
      <c r="AM615" t="inlineStr">
        <is>
          <t>601+</t>
        </is>
      </c>
      <c r="AN615" t="n">
        <v>21.3</v>
      </c>
      <c r="AO615" t="inlineStr">
        <is>
          <t>436</t>
        </is>
      </c>
      <c r="AP615" t="n">
        <v>100</v>
      </c>
      <c r="AQ615" t="inlineStr">
        <is>
          <t>17</t>
        </is>
      </c>
      <c r="AR615" t="n">
        <v>1.4</v>
      </c>
      <c r="AS615" t="inlineStr">
        <is>
          <t>701+</t>
        </is>
      </c>
      <c r="AT615" t="n">
        <v>12.7</v>
      </c>
      <c r="AU615" t="inlineStr">
        <is>
          <t>701+</t>
        </is>
      </c>
      <c r="AV615" t="n">
        <v>46.2</v>
      </c>
      <c r="AW615" t="inlineStr">
        <is>
          <t>315</t>
        </is>
      </c>
      <c r="AX615" t="n">
        <v>1</v>
      </c>
      <c r="AY615" t="inlineStr">
        <is>
          <t>701+</t>
        </is>
      </c>
      <c r="AZ615" t="n">
        <v>47.6</v>
      </c>
      <c r="BA615" t="inlineStr">
        <is>
          <t>144</t>
        </is>
      </c>
      <c r="BB615" t="n">
        <v>1</v>
      </c>
      <c r="BC615" t="inlineStr">
        <is>
          <t>701+</t>
        </is>
      </c>
      <c r="BD615" t="inlineStr">
        <is>
          <t>22.3</t>
        </is>
      </c>
      <c r="BE615" t="inlineStr"/>
      <c r="BF615" t="inlineStr">
        <is>
          <t>Not Reported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>
        <is>
          <t>QS</t>
        </is>
      </c>
      <c r="CC615" t="n">
        <v>567</v>
      </c>
      <c r="CD615" t="n">
        <v>526</v>
      </c>
      <c r="CE615" t="n">
        <v>601</v>
      </c>
      <c r="CF615" t="n">
        <v>372</v>
      </c>
      <c r="CG615" t="n">
        <v>18</v>
      </c>
      <c r="CH615" t="n">
        <v>701</v>
      </c>
      <c r="CI615" t="n">
        <v>701</v>
      </c>
      <c r="CJ615" t="n">
        <v>346</v>
      </c>
      <c r="CK615" t="n">
        <v>701</v>
      </c>
      <c r="CL615" t="n">
        <v>204</v>
      </c>
      <c r="CM615" t="n">
        <v>701</v>
      </c>
      <c r="CN615" t="n">
        <v>526</v>
      </c>
      <c r="CO615" t="n">
        <v>345</v>
      </c>
      <c r="CP615" t="n">
        <v>601</v>
      </c>
      <c r="CQ615" t="n">
        <v>436</v>
      </c>
      <c r="CR615" t="n">
        <v>17</v>
      </c>
      <c r="CS615" t="n">
        <v>701</v>
      </c>
      <c r="CT615" t="n">
        <v>701</v>
      </c>
      <c r="CU615" t="n">
        <v>315</v>
      </c>
      <c r="CV615" t="n">
        <v>701</v>
      </c>
      <c r="CW615" t="n">
        <v>144</v>
      </c>
      <c r="CX615" t="n">
        <v>701</v>
      </c>
      <c r="CY615" t="inlineStr"/>
      <c r="CZ615" t="inlineStr"/>
      <c r="DA615" t="inlineStr"/>
      <c r="DB615" t="n">
        <v>59.57142857142857</v>
      </c>
      <c r="DC615" t="n">
        <v>1.3</v>
      </c>
      <c r="DD615" t="inlineStr"/>
      <c r="DE615" t="inlineStr">
        <is>
          <t>QS (score, not ratio)</t>
        </is>
      </c>
      <c r="DF615" t="inlineStr"/>
      <c r="DG615" t="inlineStr">
        <is>
          <t>QS (score, not %)</t>
        </is>
      </c>
      <c r="DH615" t="n">
        <v>10.8</v>
      </c>
      <c r="DI615" t="inlineStr"/>
    </row>
    <row r="616">
      <c r="A616" t="inlineStr">
        <is>
          <t>miami university</t>
        </is>
      </c>
      <c r="B616" t="inlineStr">
        <is>
          <t>1201-1400</t>
        </is>
      </c>
      <c r="C616" t="inlineStr">
        <is>
          <t>1201-1400</t>
        </is>
      </c>
      <c r="D616" t="inlineStr">
        <is>
          <t>United States</t>
        </is>
      </c>
      <c r="E616" t="inlineStr">
        <is>
          <t>Americas</t>
        </is>
      </c>
      <c r="F616" t="inlineStr">
        <is>
          <t>L</t>
        </is>
      </c>
      <c r="G616" t="inlineStr">
        <is>
          <t>CO</t>
        </is>
      </c>
      <c r="H616" t="inlineStr">
        <is>
          <t>HI</t>
        </is>
      </c>
      <c r="I616" t="inlineStr">
        <is>
          <t>A</t>
        </is>
      </c>
      <c r="J616" t="n">
        <v>3.8</v>
      </c>
      <c r="K616" t="inlineStr">
        <is>
          <t>601+</t>
        </is>
      </c>
      <c r="L616" t="n">
        <v>5.4</v>
      </c>
      <c r="M616" t="inlineStr">
        <is>
          <t>601+</t>
        </is>
      </c>
      <c r="N616" t="n">
        <v>6.2</v>
      </c>
      <c r="O616" t="inlineStr">
        <is>
          <t>701+</t>
        </is>
      </c>
      <c r="P616" t="n">
        <v>7.8</v>
      </c>
      <c r="Q616" t="inlineStr">
        <is>
          <t>701+</t>
        </is>
      </c>
      <c r="R616" t="n">
        <v>3.4</v>
      </c>
      <c r="S616" t="inlineStr">
        <is>
          <t>701+</t>
        </is>
      </c>
      <c r="T616" t="n">
        <v>5.5</v>
      </c>
      <c r="U616" t="inlineStr">
        <is>
          <t>701+</t>
        </is>
      </c>
      <c r="V616" t="n">
        <v>25.3</v>
      </c>
      <c r="W616" t="inlineStr">
        <is>
          <t>701+</t>
        </is>
      </c>
      <c r="X616" t="n">
        <v>26.1</v>
      </c>
      <c r="Y616" t="inlineStr">
        <is>
          <t>453</t>
        </is>
      </c>
      <c r="Z616" t="n">
        <v>2.2</v>
      </c>
      <c r="AA616" t="inlineStr">
        <is>
          <t>701+</t>
        </is>
      </c>
      <c r="AB616" t="inlineStr"/>
      <c r="AC616" t="inlineStr">
        <is>
          <t>1201-1400</t>
        </is>
      </c>
      <c r="AD616" t="inlineStr">
        <is>
          <t>1201-1400</t>
        </is>
      </c>
      <c r="AE616" t="inlineStr">
        <is>
          <t>US</t>
        </is>
      </c>
      <c r="AF616" t="inlineStr">
        <is>
          <t>United States</t>
        </is>
      </c>
      <c r="AG616" t="inlineStr">
        <is>
          <t>L</t>
        </is>
      </c>
      <c r="AH616" t="inlineStr">
        <is>
          <t>CO</t>
        </is>
      </c>
      <c r="AI616" t="inlineStr">
        <is>
          <t>HI</t>
        </is>
      </c>
      <c r="AJ616" t="n">
        <v>5</v>
      </c>
      <c r="AK616" t="inlineStr">
        <is>
          <t>A</t>
        </is>
      </c>
      <c r="AL616" t="n">
        <v>4.2</v>
      </c>
      <c r="AM616" t="inlineStr">
        <is>
          <t>601+</t>
        </is>
      </c>
      <c r="AN616" t="n">
        <v>4.7</v>
      </c>
      <c r="AO616" t="inlineStr">
        <is>
          <t>601+</t>
        </is>
      </c>
      <c r="AP616" t="n">
        <v>6.5</v>
      </c>
      <c r="AQ616" t="inlineStr">
        <is>
          <t>701+</t>
        </is>
      </c>
      <c r="AR616" t="n">
        <v>8.699999999999999</v>
      </c>
      <c r="AS616" t="inlineStr">
        <is>
          <t>701+</t>
        </is>
      </c>
      <c r="AT616" t="n">
        <v>6.5</v>
      </c>
      <c r="AU616" t="inlineStr">
        <is>
          <t>701+</t>
        </is>
      </c>
      <c r="AV616" t="n">
        <v>6.6</v>
      </c>
      <c r="AW616" t="inlineStr">
        <is>
          <t>701+</t>
        </is>
      </c>
      <c r="AX616" t="n">
        <v>1.2</v>
      </c>
      <c r="AY616" t="inlineStr">
        <is>
          <t>701+</t>
        </is>
      </c>
      <c r="AZ616" t="n">
        <v>23</v>
      </c>
      <c r="BA616" t="inlineStr">
        <is>
          <t>364</t>
        </is>
      </c>
      <c r="BB616" t="n">
        <v>4.1</v>
      </c>
      <c r="BC616" t="inlineStr">
        <is>
          <t>701+</t>
        </is>
      </c>
      <c r="BD616" t="inlineStr">
        <is>
          <t>-</t>
        </is>
      </c>
      <c r="BE616" t="inlineStr">
        <is>
          <t>601-800</t>
        </is>
      </c>
      <c r="BF616" t="inlineStr">
        <is>
          <t>United States of America</t>
        </is>
      </c>
      <c r="BG616" t="n">
        <v>19.2</v>
      </c>
      <c r="BH616" t="inlineStr">
        <is>
          <t>24.8</t>
        </is>
      </c>
      <c r="BI616" t="n">
        <v>15.7</v>
      </c>
      <c r="BJ616" t="n">
        <v>36.1</v>
      </c>
      <c r="BK616" t="inlineStr">
        <is>
          <t>30.2</t>
        </is>
      </c>
      <c r="BL616" t="inlineStr">
        <is>
          <t>-</t>
        </is>
      </c>
      <c r="BM616" t="inlineStr">
        <is>
          <t>16,370</t>
        </is>
      </c>
      <c r="BN616" t="n">
        <v>20.5</v>
      </c>
      <c r="BO616" t="inlineStr">
        <is>
          <t>7%</t>
        </is>
      </c>
      <c r="BP616" t="inlineStr">
        <is>
          <t>53 : 47</t>
        </is>
      </c>
      <c r="BQ616" t="n">
        <v>2016</v>
      </c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>
        <is>
          <t>QS+Times</t>
        </is>
      </c>
      <c r="CC616" t="n">
        <v>1300.5</v>
      </c>
      <c r="CD616" t="n">
        <v>1300.5</v>
      </c>
      <c r="CE616" t="n">
        <v>601</v>
      </c>
      <c r="CF616" t="n">
        <v>601</v>
      </c>
      <c r="CG616" t="n">
        <v>701</v>
      </c>
      <c r="CH616" t="n">
        <v>701</v>
      </c>
      <c r="CI616" t="n">
        <v>701</v>
      </c>
      <c r="CJ616" t="n">
        <v>701</v>
      </c>
      <c r="CK616" t="n">
        <v>701</v>
      </c>
      <c r="CL616" t="n">
        <v>453</v>
      </c>
      <c r="CM616" t="n">
        <v>701</v>
      </c>
      <c r="CN616" t="n">
        <v>1300.5</v>
      </c>
      <c r="CO616" t="n">
        <v>1300.5</v>
      </c>
      <c r="CP616" t="n">
        <v>601</v>
      </c>
      <c r="CQ616" t="n">
        <v>601</v>
      </c>
      <c r="CR616" t="n">
        <v>701</v>
      </c>
      <c r="CS616" t="n">
        <v>701</v>
      </c>
      <c r="CT616" t="n">
        <v>701</v>
      </c>
      <c r="CU616" t="n">
        <v>701</v>
      </c>
      <c r="CV616" t="n">
        <v>701</v>
      </c>
      <c r="CW616" t="n">
        <v>364</v>
      </c>
      <c r="CX616" t="n">
        <v>701</v>
      </c>
      <c r="CY616" t="n">
        <v>700.5</v>
      </c>
      <c r="CZ616" t="inlineStr"/>
      <c r="DA616" t="inlineStr"/>
      <c r="DB616" t="n">
        <v>3.589285714285708</v>
      </c>
      <c r="DC616" t="n">
        <v>18.81444851221947</v>
      </c>
      <c r="DD616" t="n">
        <v>20.5</v>
      </c>
      <c r="DE616" t="inlineStr">
        <is>
          <t>Times (raw ratio)</t>
        </is>
      </c>
      <c r="DF616" t="n">
        <v>7</v>
      </c>
      <c r="DG616" t="inlineStr">
        <is>
          <t>Times (raw %)</t>
        </is>
      </c>
      <c r="DH616" t="n">
        <v>4</v>
      </c>
      <c r="DI616" t="n">
        <v>13.31945889698231</v>
      </c>
    </row>
    <row r="617">
      <c r="A617" t="inlineStr">
        <is>
          <t>michigan state university</t>
        </is>
      </c>
      <c r="B617" t="inlineStr">
        <is>
          <t>152</t>
        </is>
      </c>
      <c r="C617" t="inlineStr">
        <is>
          <t>136</t>
        </is>
      </c>
      <c r="D617" t="inlineStr">
        <is>
          <t>United States</t>
        </is>
      </c>
      <c r="E617" t="inlineStr">
        <is>
          <t>Americas</t>
        </is>
      </c>
      <c r="F617" t="inlineStr">
        <is>
          <t>XL</t>
        </is>
      </c>
      <c r="G617" t="inlineStr">
        <is>
          <t>FC</t>
        </is>
      </c>
      <c r="H617" t="inlineStr">
        <is>
          <t>VH</t>
        </is>
      </c>
      <c r="I617" t="inlineStr">
        <is>
          <t>A</t>
        </is>
      </c>
      <c r="J617" t="n">
        <v>59.5</v>
      </c>
      <c r="K617" t="inlineStr">
        <is>
          <t>127</t>
        </is>
      </c>
      <c r="L617" t="n">
        <v>48.6</v>
      </c>
      <c r="M617" t="inlineStr">
        <is>
          <t>188</t>
        </is>
      </c>
      <c r="N617" t="n">
        <v>11.4</v>
      </c>
      <c r="O617" t="inlineStr">
        <is>
          <t>701+</t>
        </is>
      </c>
      <c r="P617" t="n">
        <v>50.3</v>
      </c>
      <c r="Q617" t="inlineStr">
        <is>
          <t>259</t>
        </is>
      </c>
      <c r="R617" t="n">
        <v>54.5</v>
      </c>
      <c r="S617" t="inlineStr">
        <is>
          <t>344</t>
        </is>
      </c>
      <c r="T617" t="n">
        <v>12.4</v>
      </c>
      <c r="U617" t="inlineStr">
        <is>
          <t>668</t>
        </is>
      </c>
      <c r="V617" t="n">
        <v>97.5</v>
      </c>
      <c r="W617" t="inlineStr">
        <is>
          <t>32</t>
        </is>
      </c>
      <c r="X617" t="n">
        <v>57.1</v>
      </c>
      <c r="Y617" t="inlineStr">
        <is>
          <t>211</t>
        </is>
      </c>
      <c r="Z617" t="n">
        <v>96.3</v>
      </c>
      <c r="AA617" t="inlineStr">
        <is>
          <t>41=</t>
        </is>
      </c>
      <c r="AB617" t="n">
        <v>51.9</v>
      </c>
      <c r="AC617" t="inlineStr">
        <is>
          <t>136</t>
        </is>
      </c>
      <c r="AD617" t="inlineStr">
        <is>
          <t>159</t>
        </is>
      </c>
      <c r="AE617" t="inlineStr">
        <is>
          <t>US</t>
        </is>
      </c>
      <c r="AF617" t="inlineStr">
        <is>
          <t>United States</t>
        </is>
      </c>
      <c r="AG617" t="inlineStr">
        <is>
          <t>XL</t>
        </is>
      </c>
      <c r="AH617" t="inlineStr">
        <is>
          <t>FC</t>
        </is>
      </c>
      <c r="AI617" t="inlineStr">
        <is>
          <t>VH</t>
        </is>
      </c>
      <c r="AJ617" t="n">
        <v>5</v>
      </c>
      <c r="AK617" t="inlineStr">
        <is>
          <t>A</t>
        </is>
      </c>
      <c r="AL617" t="n">
        <v>59.9</v>
      </c>
      <c r="AM617" t="inlineStr">
        <is>
          <t>120</t>
        </is>
      </c>
      <c r="AN617" t="n">
        <v>49.4</v>
      </c>
      <c r="AO617" t="inlineStr">
        <is>
          <t>174</t>
        </is>
      </c>
      <c r="AP617" t="n">
        <v>11.3</v>
      </c>
      <c r="AQ617" t="inlineStr">
        <is>
          <t>701+</t>
        </is>
      </c>
      <c r="AR617" t="n">
        <v>58</v>
      </c>
      <c r="AS617" t="inlineStr">
        <is>
          <t>221</t>
        </is>
      </c>
      <c r="AT617" t="n">
        <v>58.6</v>
      </c>
      <c r="AU617" t="inlineStr">
        <is>
          <t>320</t>
        </is>
      </c>
      <c r="AV617" t="n">
        <v>12.8</v>
      </c>
      <c r="AW617" t="inlineStr">
        <is>
          <t>665</t>
        </is>
      </c>
      <c r="AX617" t="n">
        <v>95.59999999999999</v>
      </c>
      <c r="AY617" t="inlineStr">
        <is>
          <t>45</t>
        </is>
      </c>
      <c r="AZ617" t="n">
        <v>45.5</v>
      </c>
      <c r="BA617" t="inlineStr">
        <is>
          <t>153</t>
        </is>
      </c>
      <c r="BB617" t="n">
        <v>71.2</v>
      </c>
      <c r="BC617" t="inlineStr">
        <is>
          <t>199</t>
        </is>
      </c>
      <c r="BD617" t="inlineStr">
        <is>
          <t>52.7</t>
        </is>
      </c>
      <c r="BE617">
        <f>99</f>
        <v/>
      </c>
      <c r="BF617" t="inlineStr">
        <is>
          <t>United States of America</t>
        </is>
      </c>
      <c r="BG617" t="n">
        <v>47.3</v>
      </c>
      <c r="BH617" t="inlineStr">
        <is>
          <t>56.4</t>
        </is>
      </c>
      <c r="BI617" t="n">
        <v>52.6</v>
      </c>
      <c r="BJ617" t="n">
        <v>76.8</v>
      </c>
      <c r="BK617" t="inlineStr">
        <is>
          <t>32.2</t>
        </is>
      </c>
      <c r="BL617" t="inlineStr">
        <is>
          <t>58.0</t>
        </is>
      </c>
      <c r="BM617" t="inlineStr">
        <is>
          <t>44,750</t>
        </is>
      </c>
      <c r="BN617" t="n">
        <v>15.7</v>
      </c>
      <c r="BO617" t="inlineStr">
        <is>
          <t>15%</t>
        </is>
      </c>
      <c r="BP617" t="inlineStr">
        <is>
          <t>51 : 49</t>
        </is>
      </c>
      <c r="BQ617" t="n">
        <v>2016</v>
      </c>
      <c r="BR617" t="inlineStr">
        <is>
          <t>99</t>
        </is>
      </c>
      <c r="BS617" t="inlineStr">
        <is>
          <t>50</t>
        </is>
      </c>
      <c r="BT617" t="n">
        <v>24</v>
      </c>
      <c r="BU617" t="n">
        <v>8.9</v>
      </c>
      <c r="BV617" t="n">
        <v>0</v>
      </c>
      <c r="BW617" t="n">
        <v>30.7</v>
      </c>
      <c r="BX617" t="n">
        <v>21.8</v>
      </c>
      <c r="BY617" t="n">
        <v>50.6</v>
      </c>
      <c r="BZ617" t="n">
        <v>18.9</v>
      </c>
      <c r="CA617" t="n">
        <v>2015</v>
      </c>
      <c r="CB617" t="inlineStr">
        <is>
          <t>QS+Times+Shanghai</t>
        </is>
      </c>
      <c r="CC617" t="n">
        <v>152</v>
      </c>
      <c r="CD617" t="n">
        <v>136</v>
      </c>
      <c r="CE617" t="n">
        <v>127</v>
      </c>
      <c r="CF617" t="n">
        <v>188</v>
      </c>
      <c r="CG617" t="n">
        <v>701</v>
      </c>
      <c r="CH617" t="n">
        <v>259</v>
      </c>
      <c r="CI617" t="n">
        <v>344</v>
      </c>
      <c r="CJ617" t="n">
        <v>668</v>
      </c>
      <c r="CK617" t="n">
        <v>32</v>
      </c>
      <c r="CL617" t="n">
        <v>211</v>
      </c>
      <c r="CM617" t="n">
        <v>41</v>
      </c>
      <c r="CN617" t="n">
        <v>136</v>
      </c>
      <c r="CO617" t="n">
        <v>159</v>
      </c>
      <c r="CP617" t="n">
        <v>120</v>
      </c>
      <c r="CQ617" t="n">
        <v>174</v>
      </c>
      <c r="CR617" t="n">
        <v>701</v>
      </c>
      <c r="CS617" t="n">
        <v>221</v>
      </c>
      <c r="CT617" t="n">
        <v>320</v>
      </c>
      <c r="CU617" t="n">
        <v>665</v>
      </c>
      <c r="CV617" t="n">
        <v>45</v>
      </c>
      <c r="CW617" t="n">
        <v>153</v>
      </c>
      <c r="CX617" t="n">
        <v>199</v>
      </c>
      <c r="CY617" t="n">
        <v>99</v>
      </c>
      <c r="CZ617" t="n">
        <v>99</v>
      </c>
      <c r="DA617" t="n">
        <v>50</v>
      </c>
      <c r="DB617" t="n">
        <v>84.56315322865721</v>
      </c>
      <c r="DC617" t="n">
        <v>51.18899934693003</v>
      </c>
      <c r="DD617" t="n">
        <v>15.7</v>
      </c>
      <c r="DE617" t="inlineStr">
        <is>
          <t>Times (raw ratio)</t>
        </is>
      </c>
      <c r="DF617" t="n">
        <v>15</v>
      </c>
      <c r="DG617" t="inlineStr">
        <is>
          <t>Times (raw %)</t>
        </is>
      </c>
      <c r="DH617" t="n">
        <v>59.7</v>
      </c>
      <c r="DI617" t="n">
        <v>27.60535562223367</v>
      </c>
    </row>
    <row r="618">
      <c r="A618" t="inlineStr">
        <is>
          <t>michigan technological university</t>
        </is>
      </c>
      <c r="B618" t="inlineStr">
        <is>
          <t>901-950</t>
        </is>
      </c>
      <c r="C618" t="inlineStr">
        <is>
          <t>851-900</t>
        </is>
      </c>
      <c r="D618" t="inlineStr">
        <is>
          <t>United States</t>
        </is>
      </c>
      <c r="E618" t="inlineStr">
        <is>
          <t>Americas</t>
        </is>
      </c>
      <c r="F618" t="inlineStr">
        <is>
          <t>M</t>
        </is>
      </c>
      <c r="G618" t="inlineStr">
        <is>
          <t>CO</t>
        </is>
      </c>
      <c r="H618" t="inlineStr">
        <is>
          <t>VH</t>
        </is>
      </c>
      <c r="I618" t="inlineStr">
        <is>
          <t>A</t>
        </is>
      </c>
      <c r="J618" t="n">
        <v>4.8</v>
      </c>
      <c r="K618" t="inlineStr">
        <is>
          <t>601+</t>
        </is>
      </c>
      <c r="L618" t="n">
        <v>3.7</v>
      </c>
      <c r="M618" t="inlineStr">
        <is>
          <t>601+</t>
        </is>
      </c>
      <c r="N618" t="n">
        <v>27.1</v>
      </c>
      <c r="O618" t="inlineStr">
        <is>
          <t>557</t>
        </is>
      </c>
      <c r="P618" t="n">
        <v>28.6</v>
      </c>
      <c r="Q618" t="inlineStr">
        <is>
          <t>452</t>
        </is>
      </c>
      <c r="R618" t="n">
        <v>11.4</v>
      </c>
      <c r="S618" t="inlineStr">
        <is>
          <t>701+</t>
        </is>
      </c>
      <c r="T618" t="n">
        <v>11.1</v>
      </c>
      <c r="U618" t="inlineStr">
        <is>
          <t>697</t>
        </is>
      </c>
      <c r="V618" t="n">
        <v>52.1</v>
      </c>
      <c r="W618" t="inlineStr">
        <is>
          <t>701+</t>
        </is>
      </c>
      <c r="X618" t="n">
        <v>3.1</v>
      </c>
      <c r="Y618" t="inlineStr">
        <is>
          <t>701+</t>
        </is>
      </c>
      <c r="Z618" t="n">
        <v>1.9</v>
      </c>
      <c r="AA618" t="inlineStr">
        <is>
          <t>701+</t>
        </is>
      </c>
      <c r="AB618" t="inlineStr"/>
      <c r="AC618" t="inlineStr">
        <is>
          <t>851-900</t>
        </is>
      </c>
      <c r="AD618" t="inlineStr">
        <is>
          <t>751-800</t>
        </is>
      </c>
      <c r="AE618" t="inlineStr">
        <is>
          <t>US</t>
        </is>
      </c>
      <c r="AF618" t="inlineStr">
        <is>
          <t>United States</t>
        </is>
      </c>
      <c r="AG618" t="inlineStr">
        <is>
          <t>M</t>
        </is>
      </c>
      <c r="AH618" t="inlineStr">
        <is>
          <t>CO</t>
        </is>
      </c>
      <c r="AI618" t="inlineStr">
        <is>
          <t>VH</t>
        </is>
      </c>
      <c r="AJ618" t="n">
        <v>5</v>
      </c>
      <c r="AK618" t="inlineStr">
        <is>
          <t>A</t>
        </is>
      </c>
      <c r="AL618" t="n">
        <v>4.4</v>
      </c>
      <c r="AM618" t="inlineStr">
        <is>
          <t>601+</t>
        </is>
      </c>
      <c r="AN618" t="n">
        <v>4.2</v>
      </c>
      <c r="AO618" t="inlineStr">
        <is>
          <t>601+</t>
        </is>
      </c>
      <c r="AP618" t="n">
        <v>26</v>
      </c>
      <c r="AQ618" t="inlineStr">
        <is>
          <t>568</t>
        </is>
      </c>
      <c r="AR618" t="n">
        <v>32.1</v>
      </c>
      <c r="AS618" t="inlineStr">
        <is>
          <t>420</t>
        </is>
      </c>
      <c r="AT618" t="n">
        <v>19.6</v>
      </c>
      <c r="AU618" t="inlineStr">
        <is>
          <t>593</t>
        </is>
      </c>
      <c r="AV618" t="n">
        <v>9.4</v>
      </c>
      <c r="AW618" t="inlineStr">
        <is>
          <t>701+</t>
        </is>
      </c>
      <c r="AX618" t="n">
        <v>8.300000000000001</v>
      </c>
      <c r="AY618" t="inlineStr">
        <is>
          <t>701+</t>
        </is>
      </c>
      <c r="AZ618" t="n">
        <v>8.6</v>
      </c>
      <c r="BA618" t="inlineStr">
        <is>
          <t>701+</t>
        </is>
      </c>
      <c r="BB618" t="n">
        <v>3.2</v>
      </c>
      <c r="BC618" t="inlineStr">
        <is>
          <t>701+</t>
        </is>
      </c>
      <c r="BD618" t="inlineStr">
        <is>
          <t>-</t>
        </is>
      </c>
      <c r="BE618" t="inlineStr">
        <is>
          <t>350-400</t>
        </is>
      </c>
      <c r="BF618" t="inlineStr">
        <is>
          <t>United States of America</t>
        </is>
      </c>
      <c r="BG618" t="n">
        <v>21.2</v>
      </c>
      <c r="BH618" t="inlineStr">
        <is>
          <t>32.3</t>
        </is>
      </c>
      <c r="BI618" t="n">
        <v>13.8</v>
      </c>
      <c r="BJ618" t="n">
        <v>24.8</v>
      </c>
      <c r="BK618" t="inlineStr">
        <is>
          <t>41.9</t>
        </is>
      </c>
      <c r="BL618" t="inlineStr">
        <is>
          <t>-</t>
        </is>
      </c>
      <c r="BM618" t="inlineStr"/>
      <c r="BN618" t="inlineStr"/>
      <c r="BO618" t="inlineStr"/>
      <c r="BP618" t="inlineStr"/>
      <c r="BQ618" t="n">
        <v>2012</v>
      </c>
      <c r="BR618" t="inlineStr">
        <is>
          <t>402-503</t>
        </is>
      </c>
      <c r="BS618" t="inlineStr">
        <is>
          <t>140-159</t>
        </is>
      </c>
      <c r="BT618" t="inlineStr"/>
      <c r="BU618" t="n">
        <v>11.2</v>
      </c>
      <c r="BV618" t="n">
        <v>0</v>
      </c>
      <c r="BW618" t="n">
        <v>10.3</v>
      </c>
      <c r="BX618" t="n">
        <v>5.8</v>
      </c>
      <c r="BY618" t="n">
        <v>16.9</v>
      </c>
      <c r="BZ618" t="n">
        <v>15.5</v>
      </c>
      <c r="CA618" t="n">
        <v>2008</v>
      </c>
      <c r="CB618" t="inlineStr">
        <is>
          <t>QS+Times+Shanghai</t>
        </is>
      </c>
      <c r="CC618" t="n">
        <v>925.5</v>
      </c>
      <c r="CD618" t="n">
        <v>875.5</v>
      </c>
      <c r="CE618" t="n">
        <v>601</v>
      </c>
      <c r="CF618" t="n">
        <v>601</v>
      </c>
      <c r="CG618" t="n">
        <v>557</v>
      </c>
      <c r="CH618" t="n">
        <v>452</v>
      </c>
      <c r="CI618" t="n">
        <v>701</v>
      </c>
      <c r="CJ618" t="n">
        <v>697</v>
      </c>
      <c r="CK618" t="n">
        <v>701</v>
      </c>
      <c r="CL618" t="n">
        <v>701</v>
      </c>
      <c r="CM618" t="n">
        <v>701</v>
      </c>
      <c r="CN618" t="n">
        <v>875.5</v>
      </c>
      <c r="CO618" t="n">
        <v>775.5</v>
      </c>
      <c r="CP618" t="n">
        <v>601</v>
      </c>
      <c r="CQ618" t="n">
        <v>601</v>
      </c>
      <c r="CR618" t="n">
        <v>568</v>
      </c>
      <c r="CS618" t="n">
        <v>420</v>
      </c>
      <c r="CT618" t="n">
        <v>593</v>
      </c>
      <c r="CU618" t="n">
        <v>701</v>
      </c>
      <c r="CV618" t="n">
        <v>701</v>
      </c>
      <c r="CW618" t="n">
        <v>701</v>
      </c>
      <c r="CX618" t="n">
        <v>701</v>
      </c>
      <c r="CY618" t="n">
        <v>375</v>
      </c>
      <c r="CZ618" t="n">
        <v>452.5</v>
      </c>
      <c r="DA618" t="n">
        <v>149.5</v>
      </c>
      <c r="DB618" t="n">
        <v>27.12522653803845</v>
      </c>
      <c r="DC618" t="n">
        <v>16.89699568961821</v>
      </c>
      <c r="DD618" t="inlineStr"/>
      <c r="DE618" t="inlineStr">
        <is>
          <t>QS (score, not ratio)</t>
        </is>
      </c>
      <c r="DF618" t="inlineStr"/>
      <c r="DG618" t="inlineStr">
        <is>
          <t>QS (score, not %)</t>
        </is>
      </c>
      <c r="DH618" t="n">
        <v>4.6</v>
      </c>
      <c r="DI618" t="n">
        <v>8.639667754395536</v>
      </c>
    </row>
    <row r="619">
      <c r="A619" t="inlineStr">
        <is>
          <t>middle east technical university</t>
        </is>
      </c>
      <c r="B619" t="inlineStr">
        <is>
          <t>285</t>
        </is>
      </c>
      <c r="C619" t="inlineStr">
        <is>
          <t>336</t>
        </is>
      </c>
      <c r="D619" t="inlineStr">
        <is>
          <t>Turkey</t>
        </is>
      </c>
      <c r="E619" t="inlineStr">
        <is>
          <t>Asia</t>
        </is>
      </c>
      <c r="F619" t="inlineStr">
        <is>
          <t>L</t>
        </is>
      </c>
      <c r="G619" t="inlineStr">
        <is>
          <t>CO</t>
        </is>
      </c>
      <c r="H619" t="inlineStr">
        <is>
          <t>VH</t>
        </is>
      </c>
      <c r="I619" t="inlineStr">
        <is>
          <t>A</t>
        </is>
      </c>
      <c r="J619" t="n">
        <v>31.2</v>
      </c>
      <c r="K619" t="inlineStr">
        <is>
          <t>286</t>
        </is>
      </c>
      <c r="L619" t="n">
        <v>70.2</v>
      </c>
      <c r="M619" t="inlineStr">
        <is>
          <t>101</t>
        </is>
      </c>
      <c r="N619" t="n">
        <v>9</v>
      </c>
      <c r="O619" t="inlineStr">
        <is>
          <t>701+</t>
        </is>
      </c>
      <c r="P619" t="n">
        <v>22.3</v>
      </c>
      <c r="Q619" t="inlineStr">
        <is>
          <t>528</t>
        </is>
      </c>
      <c r="R619" t="n">
        <v>12</v>
      </c>
      <c r="S619" t="inlineStr">
        <is>
          <t>701+</t>
        </is>
      </c>
      <c r="T619" t="n">
        <v>18.3</v>
      </c>
      <c r="U619" t="inlineStr">
        <is>
          <t>576</t>
        </is>
      </c>
      <c r="V619" t="n">
        <v>74.7</v>
      </c>
      <c r="W619" t="inlineStr">
        <is>
          <t>412</t>
        </is>
      </c>
      <c r="X619" t="n">
        <v>77.5</v>
      </c>
      <c r="Y619" t="inlineStr">
        <is>
          <t>130</t>
        </is>
      </c>
      <c r="Z619" t="n">
        <v>69.5</v>
      </c>
      <c r="AA619" t="inlineStr">
        <is>
          <t>223=</t>
        </is>
      </c>
      <c r="AB619" t="n">
        <v>37.2</v>
      </c>
      <c r="AC619">
        <f>336</f>
        <v/>
      </c>
      <c r="AD619" t="inlineStr">
        <is>
          <t>501-510</t>
        </is>
      </c>
      <c r="AE619" t="inlineStr">
        <is>
          <t>TR</t>
        </is>
      </c>
      <c r="AF619" t="inlineStr">
        <is>
          <t>Turkey</t>
        </is>
      </c>
      <c r="AG619" t="inlineStr">
        <is>
          <t>L</t>
        </is>
      </c>
      <c r="AH619" t="inlineStr">
        <is>
          <t>CO</t>
        </is>
      </c>
      <c r="AI619" t="inlineStr">
        <is>
          <t>VH</t>
        </is>
      </c>
      <c r="AJ619" t="n">
        <v>4</v>
      </c>
      <c r="AK619" t="inlineStr">
        <is>
          <t>A</t>
        </is>
      </c>
      <c r="AL619" t="n">
        <v>29</v>
      </c>
      <c r="AM619" t="inlineStr">
        <is>
          <t>299</t>
        </is>
      </c>
      <c r="AN619" t="n">
        <v>63.7</v>
      </c>
      <c r="AO619" t="inlineStr">
        <is>
          <t>125</t>
        </is>
      </c>
      <c r="AP619" t="n">
        <v>9</v>
      </c>
      <c r="AQ619" t="inlineStr">
        <is>
          <t>701+</t>
        </is>
      </c>
      <c r="AR619" t="n">
        <v>22.2</v>
      </c>
      <c r="AS619" t="inlineStr">
        <is>
          <t>525</t>
        </is>
      </c>
      <c r="AT619" t="n">
        <v>11.3</v>
      </c>
      <c r="AU619" t="inlineStr">
        <is>
          <t>701+</t>
        </is>
      </c>
      <c r="AV619" t="n">
        <v>17.4</v>
      </c>
      <c r="AW619" t="inlineStr">
        <is>
          <t>583</t>
        </is>
      </c>
      <c r="AX619" t="n">
        <v>32.2</v>
      </c>
      <c r="AY619" t="inlineStr">
        <is>
          <t>443</t>
        </is>
      </c>
      <c r="AZ619" t="n">
        <v>24.6</v>
      </c>
      <c r="BA619" t="inlineStr">
        <is>
          <t>339</t>
        </is>
      </c>
      <c r="BB619" t="n">
        <v>84.8</v>
      </c>
      <c r="BC619" t="inlineStr">
        <is>
          <t>120=</t>
        </is>
      </c>
      <c r="BD619" t="inlineStr">
        <is>
          <t>32.2</t>
        </is>
      </c>
      <c r="BE619" t="inlineStr">
        <is>
          <t>501-600</t>
        </is>
      </c>
      <c r="BF619" t="inlineStr">
        <is>
          <t>Turkey</t>
        </is>
      </c>
      <c r="BG619" t="n">
        <v>29.9</v>
      </c>
      <c r="BH619" t="inlineStr">
        <is>
          <t>26.7</t>
        </is>
      </c>
      <c r="BI619" t="n">
        <v>17.3</v>
      </c>
      <c r="BJ619" t="n">
        <v>28.8</v>
      </c>
      <c r="BK619" t="inlineStr">
        <is>
          <t>60.0</t>
        </is>
      </c>
      <c r="BL619" t="inlineStr">
        <is>
          <t>-</t>
        </is>
      </c>
      <c r="BM619" t="inlineStr">
        <is>
          <t>25,779</t>
        </is>
      </c>
      <c r="BN619" t="n">
        <v>22.2</v>
      </c>
      <c r="BO619" t="inlineStr">
        <is>
          <t>7%</t>
        </is>
      </c>
      <c r="BP619" t="inlineStr">
        <is>
          <t>44 : 56</t>
        </is>
      </c>
      <c r="BQ619" t="n">
        <v>2016</v>
      </c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>
        <is>
          <t>QS+Times</t>
        </is>
      </c>
      <c r="CC619" t="n">
        <v>285</v>
      </c>
      <c r="CD619" t="n">
        <v>336</v>
      </c>
      <c r="CE619" t="n">
        <v>286</v>
      </c>
      <c r="CF619" t="n">
        <v>101</v>
      </c>
      <c r="CG619" t="n">
        <v>701</v>
      </c>
      <c r="CH619" t="n">
        <v>528</v>
      </c>
      <c r="CI619" t="n">
        <v>701</v>
      </c>
      <c r="CJ619" t="n">
        <v>576</v>
      </c>
      <c r="CK619" t="n">
        <v>412</v>
      </c>
      <c r="CL619" t="n">
        <v>130</v>
      </c>
      <c r="CM619" t="n">
        <v>223</v>
      </c>
      <c r="CN619" t="n">
        <v>336</v>
      </c>
      <c r="CO619" t="n">
        <v>505.5</v>
      </c>
      <c r="CP619" t="n">
        <v>299</v>
      </c>
      <c r="CQ619" t="n">
        <v>125</v>
      </c>
      <c r="CR619" t="n">
        <v>701</v>
      </c>
      <c r="CS619" t="n">
        <v>525</v>
      </c>
      <c r="CT619" t="n">
        <v>701</v>
      </c>
      <c r="CU619" t="n">
        <v>583</v>
      </c>
      <c r="CV619" t="n">
        <v>443</v>
      </c>
      <c r="CW619" t="n">
        <v>339</v>
      </c>
      <c r="CX619" t="n">
        <v>120</v>
      </c>
      <c r="CY619" t="n">
        <v>550.5</v>
      </c>
      <c r="CZ619" t="inlineStr"/>
      <c r="DA619" t="inlineStr"/>
      <c r="DB619" t="n">
        <v>50.57908710303278</v>
      </c>
      <c r="DC619" t="n">
        <v>21.73987131038996</v>
      </c>
      <c r="DD619" t="n">
        <v>22.2</v>
      </c>
      <c r="DE619" t="inlineStr">
        <is>
          <t>Times (raw ratio)</t>
        </is>
      </c>
      <c r="DF619" t="n">
        <v>7</v>
      </c>
      <c r="DG619" t="inlineStr">
        <is>
          <t>Times (raw %)</t>
        </is>
      </c>
      <c r="DH619" t="n">
        <v>30.1</v>
      </c>
      <c r="DI619" t="n">
        <v>14.9843912591051</v>
      </c>
    </row>
    <row r="620">
      <c r="A620" t="inlineStr">
        <is>
          <t>middlesex university</t>
        </is>
      </c>
      <c r="B620" t="inlineStr">
        <is>
          <t>721-730</t>
        </is>
      </c>
      <c r="C620" t="inlineStr">
        <is>
          <t>661-670</t>
        </is>
      </c>
      <c r="D620" t="inlineStr">
        <is>
          <t>United Kingdom</t>
        </is>
      </c>
      <c r="E620" t="inlineStr">
        <is>
          <t>Europe</t>
        </is>
      </c>
      <c r="F620" t="inlineStr">
        <is>
          <t>L</t>
        </is>
      </c>
      <c r="G620" t="inlineStr">
        <is>
          <t>CO</t>
        </is>
      </c>
      <c r="H620" t="inlineStr">
        <is>
          <t>HI</t>
        </is>
      </c>
      <c r="I620" t="inlineStr">
        <is>
          <t>A</t>
        </is>
      </c>
      <c r="J620" t="n">
        <v>5.3</v>
      </c>
      <c r="K620" t="inlineStr">
        <is>
          <t>601+</t>
        </is>
      </c>
      <c r="L620" t="n">
        <v>5.3</v>
      </c>
      <c r="M620" t="inlineStr">
        <is>
          <t>601+</t>
        </is>
      </c>
      <c r="N620" t="n">
        <v>8.1</v>
      </c>
      <c r="O620" t="inlineStr">
        <is>
          <t>701+</t>
        </is>
      </c>
      <c r="P620" t="n">
        <v>10.6</v>
      </c>
      <c r="Q620" t="inlineStr">
        <is>
          <t>701+</t>
        </is>
      </c>
      <c r="R620" t="n">
        <v>84.40000000000001</v>
      </c>
      <c r="S620" t="inlineStr">
        <is>
          <t>222</t>
        </is>
      </c>
      <c r="T620" t="n">
        <v>99.5</v>
      </c>
      <c r="U620" t="inlineStr">
        <is>
          <t>45</t>
        </is>
      </c>
      <c r="V620" t="n">
        <v>58.3</v>
      </c>
      <c r="W620" t="inlineStr">
        <is>
          <t>653</t>
        </is>
      </c>
      <c r="X620" t="n">
        <v>15.2</v>
      </c>
      <c r="Y620" t="inlineStr">
        <is>
          <t>651</t>
        </is>
      </c>
      <c r="Z620" t="n">
        <v>4.3</v>
      </c>
      <c r="AA620" t="inlineStr">
        <is>
          <t>701+</t>
        </is>
      </c>
      <c r="AB620" t="inlineStr"/>
      <c r="AC620" t="inlineStr">
        <is>
          <t>661-670</t>
        </is>
      </c>
      <c r="AD620" t="inlineStr">
        <is>
          <t>751-800</t>
        </is>
      </c>
      <c r="AE620" t="inlineStr">
        <is>
          <t>UK</t>
        </is>
      </c>
      <c r="AF620" t="inlineStr">
        <is>
          <t>United Kingdom</t>
        </is>
      </c>
      <c r="AG620" t="inlineStr">
        <is>
          <t>L</t>
        </is>
      </c>
      <c r="AH620" t="inlineStr">
        <is>
          <t>CO</t>
        </is>
      </c>
      <c r="AI620" t="inlineStr">
        <is>
          <t>HI</t>
        </is>
      </c>
      <c r="AJ620" t="n">
        <v>4</v>
      </c>
      <c r="AK620" t="inlineStr">
        <is>
          <t>A</t>
        </is>
      </c>
      <c r="AL620" t="n">
        <v>5.6</v>
      </c>
      <c r="AM620" t="inlineStr">
        <is>
          <t>601+</t>
        </is>
      </c>
      <c r="AN620" t="n">
        <v>4.8</v>
      </c>
      <c r="AO620" t="inlineStr">
        <is>
          <t>601+</t>
        </is>
      </c>
      <c r="AP620" t="n">
        <v>8.300000000000001</v>
      </c>
      <c r="AQ620" t="inlineStr">
        <is>
          <t>701+</t>
        </is>
      </c>
      <c r="AR620" t="n">
        <v>14.3</v>
      </c>
      <c r="AS620" t="inlineStr">
        <is>
          <t>650</t>
        </is>
      </c>
      <c r="AT620" t="n">
        <v>85.09999999999999</v>
      </c>
      <c r="AU620" t="inlineStr">
        <is>
          <t>209</t>
        </is>
      </c>
      <c r="AV620" t="n">
        <v>99.59999999999999</v>
      </c>
      <c r="AW620" t="inlineStr">
        <is>
          <t>38</t>
        </is>
      </c>
      <c r="AX620" t="n">
        <v>20.6</v>
      </c>
      <c r="AY620" t="inlineStr">
        <is>
          <t>540</t>
        </is>
      </c>
      <c r="AZ620" t="n">
        <v>15.8</v>
      </c>
      <c r="BA620" t="inlineStr">
        <is>
          <t>529</t>
        </is>
      </c>
      <c r="BB620" t="n">
        <v>8.6</v>
      </c>
      <c r="BC620" t="inlineStr">
        <is>
          <t>693</t>
        </is>
      </c>
      <c r="BD620" t="inlineStr">
        <is>
          <t>-</t>
        </is>
      </c>
      <c r="BE620" t="inlineStr">
        <is>
          <t>601-800</t>
        </is>
      </c>
      <c r="BF620" t="inlineStr">
        <is>
          <t>United Kingdom</t>
        </is>
      </c>
      <c r="BG620" t="n">
        <v>18.5</v>
      </c>
      <c r="BH620" t="inlineStr">
        <is>
          <t>81.0</t>
        </is>
      </c>
      <c r="BI620" t="n">
        <v>10.6</v>
      </c>
      <c r="BJ620" t="n">
        <v>25.7</v>
      </c>
      <c r="BK620" t="inlineStr">
        <is>
          <t>-</t>
        </is>
      </c>
      <c r="BL620" t="inlineStr">
        <is>
          <t>-</t>
        </is>
      </c>
      <c r="BM620" t="inlineStr">
        <is>
          <t>17,753</t>
        </is>
      </c>
      <c r="BN620" t="n">
        <v>24.7</v>
      </c>
      <c r="BO620" t="inlineStr">
        <is>
          <t>44%</t>
        </is>
      </c>
      <c r="BP620" t="inlineStr">
        <is>
          <t>59 : 41</t>
        </is>
      </c>
      <c r="BQ620" t="n">
        <v>2016</v>
      </c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>
        <is>
          <t>QS+Times</t>
        </is>
      </c>
      <c r="CC620" t="n">
        <v>725.5</v>
      </c>
      <c r="CD620" t="n">
        <v>665.5</v>
      </c>
      <c r="CE620" t="n">
        <v>601</v>
      </c>
      <c r="CF620" t="n">
        <v>601</v>
      </c>
      <c r="CG620" t="n">
        <v>701</v>
      </c>
      <c r="CH620" t="n">
        <v>701</v>
      </c>
      <c r="CI620" t="n">
        <v>222</v>
      </c>
      <c r="CJ620" t="n">
        <v>45</v>
      </c>
      <c r="CK620" t="n">
        <v>653</v>
      </c>
      <c r="CL620" t="n">
        <v>651</v>
      </c>
      <c r="CM620" t="n">
        <v>701</v>
      </c>
      <c r="CN620" t="n">
        <v>665.5</v>
      </c>
      <c r="CO620" t="n">
        <v>775.5</v>
      </c>
      <c r="CP620" t="n">
        <v>601</v>
      </c>
      <c r="CQ620" t="n">
        <v>601</v>
      </c>
      <c r="CR620" t="n">
        <v>701</v>
      </c>
      <c r="CS620" t="n">
        <v>650</v>
      </c>
      <c r="CT620" t="n">
        <v>209</v>
      </c>
      <c r="CU620" t="n">
        <v>38</v>
      </c>
      <c r="CV620" t="n">
        <v>540</v>
      </c>
      <c r="CW620" t="n">
        <v>529</v>
      </c>
      <c r="CX620" t="n">
        <v>693</v>
      </c>
      <c r="CY620" t="n">
        <v>700.5</v>
      </c>
      <c r="CZ620" t="inlineStr"/>
      <c r="DA620" t="inlineStr"/>
      <c r="DB620" t="n">
        <v>24.125</v>
      </c>
      <c r="DC620" t="n">
        <v>14.47001928097278</v>
      </c>
      <c r="DD620" t="n">
        <v>24.7</v>
      </c>
      <c r="DE620" t="inlineStr">
        <is>
          <t>Times (raw ratio)</t>
        </is>
      </c>
      <c r="DF620" t="n">
        <v>44</v>
      </c>
      <c r="DG620" t="inlineStr">
        <is>
          <t>Times (raw %)</t>
        </is>
      </c>
      <c r="DH620" t="n">
        <v>5.449999999999999</v>
      </c>
      <c r="DI620" t="n">
        <v>8.012486992715921</v>
      </c>
    </row>
    <row r="621">
      <c r="A621" t="inlineStr">
        <is>
          <t>mines paristech</t>
        </is>
      </c>
      <c r="B621" t="inlineStr"/>
      <c r="C621" t="inlineStr"/>
      <c r="D621" t="inlineStr">
        <is>
          <t>Not Reported</t>
        </is>
      </c>
      <c r="E621" t="inlineStr">
        <is>
          <t>Not Reported</t>
        </is>
      </c>
      <c r="F621" t="inlineStr">
        <is>
          <t>Not Reported</t>
        </is>
      </c>
      <c r="G621" t="inlineStr">
        <is>
          <t>Not Reported</t>
        </is>
      </c>
      <c r="H621" t="inlineStr"/>
      <c r="I621" t="inlineStr">
        <is>
          <t>Not Reported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Not Reported</t>
        </is>
      </c>
      <c r="AF621" t="inlineStr">
        <is>
          <t>Not Reported</t>
        </is>
      </c>
      <c r="AG621" t="inlineStr">
        <is>
          <t>Not Reported</t>
        </is>
      </c>
      <c r="AH621" t="inlineStr">
        <is>
          <t>Not Reported</t>
        </is>
      </c>
      <c r="AI621" t="inlineStr"/>
      <c r="AJ621" t="inlineStr"/>
      <c r="AK621" t="inlineStr">
        <is>
          <t>Not Reported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>
        <is>
          <t>226-250</t>
        </is>
      </c>
      <c r="BF621" t="inlineStr">
        <is>
          <t>France</t>
        </is>
      </c>
      <c r="BG621" t="n">
        <v>39.6</v>
      </c>
      <c r="BH621" t="inlineStr">
        <is>
          <t>58.7</t>
        </is>
      </c>
      <c r="BI621" t="n">
        <v>23.2</v>
      </c>
      <c r="BJ621" t="n">
        <v>55.1</v>
      </c>
      <c r="BK621" t="inlineStr">
        <is>
          <t>99.0</t>
        </is>
      </c>
      <c r="BL621" t="inlineStr">
        <is>
          <t>-</t>
        </is>
      </c>
      <c r="BM621" t="inlineStr">
        <is>
          <t>1,283</t>
        </is>
      </c>
      <c r="BN621" t="n">
        <v>5.6</v>
      </c>
      <c r="BO621" t="inlineStr">
        <is>
          <t>22%</t>
        </is>
      </c>
      <c r="BP621" t="inlineStr">
        <is>
          <t>28 : 72</t>
        </is>
      </c>
      <c r="BQ621" t="n">
        <v>2015</v>
      </c>
      <c r="BR621" t="inlineStr">
        <is>
          <t>401-500</t>
        </is>
      </c>
      <c r="BS621" t="inlineStr">
        <is>
          <t>19-22</t>
        </is>
      </c>
      <c r="BT621" t="inlineStr"/>
      <c r="BU621" t="n">
        <v>13.6</v>
      </c>
      <c r="BV621" t="n">
        <v>24.9</v>
      </c>
      <c r="BW621" t="n">
        <v>0</v>
      </c>
      <c r="BX621" t="n">
        <v>3.6</v>
      </c>
      <c r="BY621" t="n">
        <v>7.8</v>
      </c>
      <c r="BZ621" t="n">
        <v>13.6</v>
      </c>
      <c r="CA621" t="n">
        <v>2015</v>
      </c>
      <c r="CB621" t="inlineStr">
        <is>
          <t>Times+Shanghai</t>
        </is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n">
        <v>238</v>
      </c>
      <c r="CZ621" t="n">
        <v>450.5</v>
      </c>
      <c r="DA621" t="n">
        <v>20.5</v>
      </c>
      <c r="DB621" t="n">
        <v>33.71794499599447</v>
      </c>
      <c r="DC621" t="n">
        <v>19.05446488516508</v>
      </c>
      <c r="DD621" t="n">
        <v>5.6</v>
      </c>
      <c r="DE621" t="inlineStr">
        <is>
          <t>Times (raw ratio)</t>
        </is>
      </c>
      <c r="DF621" t="n">
        <v>22</v>
      </c>
      <c r="DG621" t="inlineStr">
        <is>
          <t>Times (raw %)</t>
        </is>
      </c>
      <c r="DH621" t="inlineStr"/>
      <c r="DI621" t="n">
        <v>12.032640734043</v>
      </c>
    </row>
    <row r="622">
      <c r="A622" t="inlineStr">
        <is>
          <t>mirea - russian technological university</t>
        </is>
      </c>
      <c r="B622" t="inlineStr">
        <is>
          <t>1401+</t>
        </is>
      </c>
      <c r="C622" t="inlineStr">
        <is>
          <t>1401+</t>
        </is>
      </c>
      <c r="D622" t="inlineStr">
        <is>
          <t>Russia</t>
        </is>
      </c>
      <c r="E622" t="inlineStr">
        <is>
          <t>Europe</t>
        </is>
      </c>
      <c r="F622" t="inlineStr">
        <is>
          <t>L</t>
        </is>
      </c>
      <c r="G622" t="inlineStr">
        <is>
          <t>FO</t>
        </is>
      </c>
      <c r="H622" t="inlineStr">
        <is>
          <t>VH</t>
        </is>
      </c>
      <c r="I622" t="inlineStr">
        <is>
          <t>A</t>
        </is>
      </c>
      <c r="J622" t="n">
        <v>5.5</v>
      </c>
      <c r="K622" t="inlineStr">
        <is>
          <t>601+</t>
        </is>
      </c>
      <c r="L622" t="n">
        <v>7</v>
      </c>
      <c r="M622" t="inlineStr">
        <is>
          <t>601+</t>
        </is>
      </c>
      <c r="N622" t="n">
        <v>6.6</v>
      </c>
      <c r="O622" t="inlineStr">
        <is>
          <t>701+</t>
        </is>
      </c>
      <c r="P622" t="n">
        <v>1.4</v>
      </c>
      <c r="Q622" t="inlineStr">
        <is>
          <t>701+</t>
        </is>
      </c>
      <c r="R622" t="n">
        <v>1.3</v>
      </c>
      <c r="S622" t="inlineStr">
        <is>
          <t>701+</t>
        </is>
      </c>
      <c r="T622" t="n">
        <v>3.3</v>
      </c>
      <c r="U622" t="inlineStr">
        <is>
          <t>701+</t>
        </is>
      </c>
      <c r="V622" t="n">
        <v>9.5</v>
      </c>
      <c r="W622" t="inlineStr">
        <is>
          <t>701+</t>
        </is>
      </c>
      <c r="X622" t="n">
        <v>5.2</v>
      </c>
      <c r="Y622" t="inlineStr">
        <is>
          <t>701+</t>
        </is>
      </c>
      <c r="Z622" t="n">
        <v>1</v>
      </c>
      <c r="AA622" t="inlineStr">
        <is>
          <t>701+</t>
        </is>
      </c>
      <c r="AB622" t="inlineStr"/>
      <c r="AC622" t="inlineStr">
        <is>
          <t>1401+</t>
        </is>
      </c>
      <c r="AD622" t="inlineStr">
        <is>
          <t>1201-1400</t>
        </is>
      </c>
      <c r="AE622" t="inlineStr">
        <is>
          <t>RU</t>
        </is>
      </c>
      <c r="AF622" t="inlineStr">
        <is>
          <t>Russia</t>
        </is>
      </c>
      <c r="AG622" t="inlineStr">
        <is>
          <t>L</t>
        </is>
      </c>
      <c r="AH622" t="inlineStr">
        <is>
          <t>FO</t>
        </is>
      </c>
      <c r="AI622" t="inlineStr">
        <is>
          <t>VH</t>
        </is>
      </c>
      <c r="AJ622" t="n">
        <v>4</v>
      </c>
      <c r="AK622" t="inlineStr">
        <is>
          <t>A</t>
        </is>
      </c>
      <c r="AL622" t="n">
        <v>5.2</v>
      </c>
      <c r="AM622" t="inlineStr">
        <is>
          <t>601+</t>
        </is>
      </c>
      <c r="AN622" t="n">
        <v>4.9</v>
      </c>
      <c r="AO622" t="inlineStr">
        <is>
          <t>601+</t>
        </is>
      </c>
      <c r="AP622" t="n">
        <v>7.5</v>
      </c>
      <c r="AQ622" t="inlineStr">
        <is>
          <t>701+</t>
        </is>
      </c>
      <c r="AR622" t="n">
        <v>1.4</v>
      </c>
      <c r="AS622" t="inlineStr">
        <is>
          <t>701+</t>
        </is>
      </c>
      <c r="AT622" t="n">
        <v>1.3</v>
      </c>
      <c r="AU622" t="inlineStr">
        <is>
          <t>701+</t>
        </is>
      </c>
      <c r="AV622" t="n">
        <v>3.4</v>
      </c>
      <c r="AW622" t="inlineStr">
        <is>
          <t>701+</t>
        </is>
      </c>
      <c r="AX622" t="n">
        <v>1</v>
      </c>
      <c r="AY622" t="inlineStr">
        <is>
          <t>701+</t>
        </is>
      </c>
      <c r="AZ622" t="n">
        <v>7.3</v>
      </c>
      <c r="BA622" t="inlineStr">
        <is>
          <t>701+</t>
        </is>
      </c>
      <c r="BB622" t="n">
        <v>1</v>
      </c>
      <c r="BC622" t="inlineStr">
        <is>
          <t>701+</t>
        </is>
      </c>
      <c r="BD622" t="inlineStr">
        <is>
          <t>-</t>
        </is>
      </c>
      <c r="BE622" t="inlineStr"/>
      <c r="BF622" t="inlineStr">
        <is>
          <t>Not Reported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>
        <is>
          <t>QS</t>
        </is>
      </c>
      <c r="CC622" t="n">
        <v>1401</v>
      </c>
      <c r="CD622" t="n">
        <v>1401</v>
      </c>
      <c r="CE622" t="n">
        <v>601</v>
      </c>
      <c r="CF622" t="n">
        <v>601</v>
      </c>
      <c r="CG622" t="n">
        <v>701</v>
      </c>
      <c r="CH622" t="n">
        <v>701</v>
      </c>
      <c r="CI622" t="n">
        <v>701</v>
      </c>
      <c r="CJ622" t="n">
        <v>701</v>
      </c>
      <c r="CK622" t="n">
        <v>701</v>
      </c>
      <c r="CL622" t="n">
        <v>701</v>
      </c>
      <c r="CM622" t="n">
        <v>701</v>
      </c>
      <c r="CN622" t="n">
        <v>1401</v>
      </c>
      <c r="CO622" t="n">
        <v>1300.5</v>
      </c>
      <c r="CP622" t="n">
        <v>601</v>
      </c>
      <c r="CQ622" t="n">
        <v>601</v>
      </c>
      <c r="CR622" t="n">
        <v>701</v>
      </c>
      <c r="CS622" t="n">
        <v>701</v>
      </c>
      <c r="CT622" t="n">
        <v>701</v>
      </c>
      <c r="CU622" t="n">
        <v>701</v>
      </c>
      <c r="CV622" t="n">
        <v>701</v>
      </c>
      <c r="CW622" t="n">
        <v>701</v>
      </c>
      <c r="CX622" t="n">
        <v>701</v>
      </c>
      <c r="CY622" t="inlineStr"/>
      <c r="CZ622" t="inlineStr"/>
      <c r="DA622" t="inlineStr"/>
      <c r="DB622" t="n">
        <v>0</v>
      </c>
      <c r="DC622" t="n">
        <v>1.4</v>
      </c>
      <c r="DD622" t="inlineStr"/>
      <c r="DE622" t="inlineStr">
        <is>
          <t>QS (score, not ratio)</t>
        </is>
      </c>
      <c r="DF622" t="inlineStr"/>
      <c r="DG622" t="inlineStr">
        <is>
          <t>QS (score, not %)</t>
        </is>
      </c>
      <c r="DH622" t="n">
        <v>5.35</v>
      </c>
      <c r="DI622" t="inlineStr"/>
    </row>
    <row r="623">
      <c r="A623" t="inlineStr">
        <is>
          <t>mississippi state university</t>
        </is>
      </c>
      <c r="B623" t="inlineStr">
        <is>
          <t>1001-1200</t>
        </is>
      </c>
      <c r="C623" t="inlineStr">
        <is>
          <t>1001-1200</t>
        </is>
      </c>
      <c r="D623" t="inlineStr">
        <is>
          <t>United States</t>
        </is>
      </c>
      <c r="E623" t="inlineStr">
        <is>
          <t>Americas</t>
        </is>
      </c>
      <c r="F623" t="inlineStr">
        <is>
          <t>L</t>
        </is>
      </c>
      <c r="G623" t="inlineStr">
        <is>
          <t>CO</t>
        </is>
      </c>
      <c r="H623" t="inlineStr">
        <is>
          <t>VH</t>
        </is>
      </c>
      <c r="I623" t="inlineStr">
        <is>
          <t>A</t>
        </is>
      </c>
      <c r="J623" t="n">
        <v>6.2</v>
      </c>
      <c r="K623" t="inlineStr">
        <is>
          <t>601+</t>
        </is>
      </c>
      <c r="L623" t="n">
        <v>3.6</v>
      </c>
      <c r="M623" t="inlineStr">
        <is>
          <t>601+</t>
        </is>
      </c>
      <c r="N623" t="n">
        <v>7.4</v>
      </c>
      <c r="O623" t="inlineStr">
        <is>
          <t>701+</t>
        </is>
      </c>
      <c r="P623" t="n">
        <v>17.4</v>
      </c>
      <c r="Q623" t="inlineStr">
        <is>
          <t>592</t>
        </is>
      </c>
      <c r="R623" t="n">
        <v>8.9</v>
      </c>
      <c r="S623" t="inlineStr">
        <is>
          <t>701+</t>
        </is>
      </c>
      <c r="T623" t="n">
        <v>3.1</v>
      </c>
      <c r="U623" t="inlineStr">
        <is>
          <t>701+</t>
        </is>
      </c>
      <c r="V623" t="n">
        <v>50.6</v>
      </c>
      <c r="W623" t="inlineStr">
        <is>
          <t>701+</t>
        </is>
      </c>
      <c r="X623" t="n">
        <v>7.1</v>
      </c>
      <c r="Y623" t="inlineStr">
        <is>
          <t>701+</t>
        </is>
      </c>
      <c r="Z623" t="n">
        <v>4.5</v>
      </c>
      <c r="AA623" t="inlineStr">
        <is>
          <t>701+</t>
        </is>
      </c>
      <c r="AB623" t="inlineStr"/>
      <c r="AC623" t="inlineStr">
        <is>
          <t>1001-1200</t>
        </is>
      </c>
      <c r="AD623" t="inlineStr">
        <is>
          <t>1001-1200</t>
        </is>
      </c>
      <c r="AE623" t="inlineStr">
        <is>
          <t>US</t>
        </is>
      </c>
      <c r="AF623" t="inlineStr">
        <is>
          <t>United States</t>
        </is>
      </c>
      <c r="AG623" t="inlineStr">
        <is>
          <t>L</t>
        </is>
      </c>
      <c r="AH623" t="inlineStr">
        <is>
          <t>CO</t>
        </is>
      </c>
      <c r="AI623" t="inlineStr">
        <is>
          <t>VH</t>
        </is>
      </c>
      <c r="AJ623" t="n">
        <v>5</v>
      </c>
      <c r="AK623" t="inlineStr">
        <is>
          <t>A</t>
        </is>
      </c>
      <c r="AL623" t="n">
        <v>6</v>
      </c>
      <c r="AM623" t="inlineStr">
        <is>
          <t>601+</t>
        </is>
      </c>
      <c r="AN623" t="n">
        <v>5.8</v>
      </c>
      <c r="AO623" t="inlineStr">
        <is>
          <t>601+</t>
        </is>
      </c>
      <c r="AP623" t="n">
        <v>6.7</v>
      </c>
      <c r="AQ623" t="inlineStr">
        <is>
          <t>701+</t>
        </is>
      </c>
      <c r="AR623" t="n">
        <v>18.4</v>
      </c>
      <c r="AS623" t="inlineStr">
        <is>
          <t>576</t>
        </is>
      </c>
      <c r="AT623" t="n">
        <v>15.7</v>
      </c>
      <c r="AU623" t="inlineStr">
        <is>
          <t>657</t>
        </is>
      </c>
      <c r="AV623" t="n">
        <v>3.2</v>
      </c>
      <c r="AW623" t="inlineStr">
        <is>
          <t>701+</t>
        </is>
      </c>
      <c r="AX623" t="n">
        <v>9.199999999999999</v>
      </c>
      <c r="AY623" t="inlineStr">
        <is>
          <t>688</t>
        </is>
      </c>
      <c r="AZ623" t="n">
        <v>10.8</v>
      </c>
      <c r="BA623" t="inlineStr">
        <is>
          <t>701+</t>
        </is>
      </c>
      <c r="BB623" t="n">
        <v>11.7</v>
      </c>
      <c r="BC623" t="inlineStr">
        <is>
          <t>647=</t>
        </is>
      </c>
      <c r="BD623" t="inlineStr">
        <is>
          <t>-</t>
        </is>
      </c>
      <c r="BE623" t="inlineStr"/>
      <c r="BF623" t="inlineStr">
        <is>
          <t>Not Reported</t>
        </is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>
        <is>
          <t>402-503</t>
        </is>
      </c>
      <c r="BS623" t="inlineStr">
        <is>
          <t>140-159</t>
        </is>
      </c>
      <c r="BT623" t="inlineStr"/>
      <c r="BU623" t="n">
        <v>0</v>
      </c>
      <c r="BV623" t="n">
        <v>0</v>
      </c>
      <c r="BW623" t="n">
        <v>7.3</v>
      </c>
      <c r="BX623" t="n">
        <v>6.4</v>
      </c>
      <c r="BY623" t="n">
        <v>24.4</v>
      </c>
      <c r="BZ623" t="n">
        <v>12.3</v>
      </c>
      <c r="CA623" t="n">
        <v>2008</v>
      </c>
      <c r="CB623" t="inlineStr">
        <is>
          <t>QS+Shanghai</t>
        </is>
      </c>
      <c r="CC623" t="n">
        <v>1100.5</v>
      </c>
      <c r="CD623" t="n">
        <v>1100.5</v>
      </c>
      <c r="CE623" t="n">
        <v>601</v>
      </c>
      <c r="CF623" t="n">
        <v>601</v>
      </c>
      <c r="CG623" t="n">
        <v>701</v>
      </c>
      <c r="CH623" t="n">
        <v>592</v>
      </c>
      <c r="CI623" t="n">
        <v>701</v>
      </c>
      <c r="CJ623" t="n">
        <v>701</v>
      </c>
      <c r="CK623" t="n">
        <v>701</v>
      </c>
      <c r="CL623" t="n">
        <v>701</v>
      </c>
      <c r="CM623" t="n">
        <v>701</v>
      </c>
      <c r="CN623" t="n">
        <v>1100.5</v>
      </c>
      <c r="CO623" t="n">
        <v>1100.5</v>
      </c>
      <c r="CP623" t="n">
        <v>601</v>
      </c>
      <c r="CQ623" t="n">
        <v>601</v>
      </c>
      <c r="CR623" t="n">
        <v>701</v>
      </c>
      <c r="CS623" t="n">
        <v>576</v>
      </c>
      <c r="CT623" t="n">
        <v>657</v>
      </c>
      <c r="CU623" t="n">
        <v>701</v>
      </c>
      <c r="CV623" t="n">
        <v>688</v>
      </c>
      <c r="CW623" t="n">
        <v>701</v>
      </c>
      <c r="CX623" t="n">
        <v>647</v>
      </c>
      <c r="CY623" t="inlineStr"/>
      <c r="CZ623" t="n">
        <v>452.5</v>
      </c>
      <c r="DA623" t="n">
        <v>149.5</v>
      </c>
      <c r="DB623" t="n">
        <v>11.17122079347655</v>
      </c>
      <c r="DC623" t="n">
        <v>14.38220064724919</v>
      </c>
      <c r="DD623" t="inlineStr"/>
      <c r="DE623" t="inlineStr">
        <is>
          <t>QS (score, not ratio)</t>
        </is>
      </c>
      <c r="DF623" t="inlineStr"/>
      <c r="DG623" t="inlineStr">
        <is>
          <t>QS (score, not %)</t>
        </is>
      </c>
      <c r="DH623" t="n">
        <v>6.1</v>
      </c>
      <c r="DI623" t="n">
        <v>6.436650485436893</v>
      </c>
    </row>
    <row r="624">
      <c r="A624" t="inlineStr">
        <is>
          <t>missouri university of science and technology</t>
        </is>
      </c>
      <c r="B624" t="inlineStr">
        <is>
          <t>527</t>
        </is>
      </c>
      <c r="C624" t="inlineStr">
        <is>
          <t>480</t>
        </is>
      </c>
      <c r="D624" t="inlineStr">
        <is>
          <t>United States</t>
        </is>
      </c>
      <c r="E624" t="inlineStr">
        <is>
          <t>Americas</t>
        </is>
      </c>
      <c r="F624" t="inlineStr">
        <is>
          <t>M</t>
        </is>
      </c>
      <c r="G624" t="inlineStr">
        <is>
          <t>CO</t>
        </is>
      </c>
      <c r="H624" t="inlineStr">
        <is>
          <t>VH</t>
        </is>
      </c>
      <c r="I624" t="inlineStr">
        <is>
          <t>A</t>
        </is>
      </c>
      <c r="J624" t="n">
        <v>4</v>
      </c>
      <c r="K624" t="inlineStr">
        <is>
          <t>601+</t>
        </is>
      </c>
      <c r="L624" t="n">
        <v>6.1</v>
      </c>
      <c r="M624" t="inlineStr">
        <is>
          <t>601+</t>
        </is>
      </c>
      <c r="N624" t="n">
        <v>5.7</v>
      </c>
      <c r="O624" t="inlineStr">
        <is>
          <t>701+</t>
        </is>
      </c>
      <c r="P624" t="n">
        <v>86.2</v>
      </c>
      <c r="Q624" t="inlineStr">
        <is>
          <t>90</t>
        </is>
      </c>
      <c r="R624" t="n">
        <v>35.2</v>
      </c>
      <c r="S624" t="inlineStr">
        <is>
          <t>455</t>
        </is>
      </c>
      <c r="T624" t="n">
        <v>12.8</v>
      </c>
      <c r="U624" t="inlineStr">
        <is>
          <t>663</t>
        </is>
      </c>
      <c r="V624" t="n">
        <v>30.5</v>
      </c>
      <c r="W624" t="inlineStr">
        <is>
          <t>701+</t>
        </is>
      </c>
      <c r="X624" t="n">
        <v>4.8</v>
      </c>
      <c r="Y624" t="inlineStr">
        <is>
          <t>701+</t>
        </is>
      </c>
      <c r="Z624" t="n">
        <v>1.7</v>
      </c>
      <c r="AA624" t="inlineStr">
        <is>
          <t>701+</t>
        </is>
      </c>
      <c r="AB624" t="n">
        <v>23.2</v>
      </c>
      <c r="AC624" t="inlineStr">
        <is>
          <t>480</t>
        </is>
      </c>
      <c r="AD624" t="inlineStr">
        <is>
          <t>501-510</t>
        </is>
      </c>
      <c r="AE624" t="inlineStr">
        <is>
          <t>US</t>
        </is>
      </c>
      <c r="AF624" t="inlineStr">
        <is>
          <t>United States</t>
        </is>
      </c>
      <c r="AG624" t="inlineStr">
        <is>
          <t>M</t>
        </is>
      </c>
      <c r="AH624" t="inlineStr">
        <is>
          <t>CO</t>
        </is>
      </c>
      <c r="AI624" t="inlineStr">
        <is>
          <t>VH</t>
        </is>
      </c>
      <c r="AJ624" t="n">
        <v>5</v>
      </c>
      <c r="AK624" t="inlineStr">
        <is>
          <t>A</t>
        </is>
      </c>
      <c r="AL624" t="n">
        <v>4.6</v>
      </c>
      <c r="AM624" t="inlineStr">
        <is>
          <t>601+</t>
        </is>
      </c>
      <c r="AN624" t="n">
        <v>4.8</v>
      </c>
      <c r="AO624" t="inlineStr">
        <is>
          <t>601+</t>
        </is>
      </c>
      <c r="AP624" t="n">
        <v>6.5</v>
      </c>
      <c r="AQ624" t="inlineStr">
        <is>
          <t>701+</t>
        </is>
      </c>
      <c r="AR624" t="n">
        <v>85.09999999999999</v>
      </c>
      <c r="AS624" t="inlineStr">
        <is>
          <t>94</t>
        </is>
      </c>
      <c r="AT624" t="n">
        <v>61.1</v>
      </c>
      <c r="AU624" t="inlineStr">
        <is>
          <t>313</t>
        </is>
      </c>
      <c r="AV624" t="n">
        <v>12.3</v>
      </c>
      <c r="AW624" t="inlineStr">
        <is>
          <t>674</t>
        </is>
      </c>
      <c r="AX624" t="n">
        <v>2.1</v>
      </c>
      <c r="AY624" t="inlineStr">
        <is>
          <t>701+</t>
        </is>
      </c>
      <c r="AZ624" t="n">
        <v>9.6</v>
      </c>
      <c r="BA624" t="inlineStr">
        <is>
          <t>701+</t>
        </is>
      </c>
      <c r="BB624" t="n">
        <v>1.6</v>
      </c>
      <c r="BC624" t="inlineStr">
        <is>
          <t>701+</t>
        </is>
      </c>
      <c r="BD624" t="inlineStr">
        <is>
          <t>24.0</t>
        </is>
      </c>
      <c r="BE624" t="inlineStr">
        <is>
          <t>501-600</t>
        </is>
      </c>
      <c r="BF624" t="inlineStr">
        <is>
          <t>United States of America</t>
        </is>
      </c>
      <c r="BG624" t="n">
        <v>23.5</v>
      </c>
      <c r="BH624" t="inlineStr">
        <is>
          <t>40.6</t>
        </is>
      </c>
      <c r="BI624" t="n">
        <v>18.4</v>
      </c>
      <c r="BJ624" t="n">
        <v>28.7</v>
      </c>
      <c r="BK624" t="inlineStr">
        <is>
          <t>52.8</t>
        </is>
      </c>
      <c r="BL624" t="inlineStr">
        <is>
          <t>-</t>
        </is>
      </c>
      <c r="BM624" t="inlineStr">
        <is>
          <t>7,647</t>
        </is>
      </c>
      <c r="BN624" t="n">
        <v>15.5</v>
      </c>
      <c r="BO624" t="inlineStr">
        <is>
          <t>12%</t>
        </is>
      </c>
      <c r="BP624" t="inlineStr">
        <is>
          <t>23 : 77</t>
        </is>
      </c>
      <c r="BQ624" t="n">
        <v>2016</v>
      </c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>
        <is>
          <t>QS+Times</t>
        </is>
      </c>
      <c r="CC624" t="n">
        <v>527</v>
      </c>
      <c r="CD624" t="n">
        <v>480</v>
      </c>
      <c r="CE624" t="n">
        <v>601</v>
      </c>
      <c r="CF624" t="n">
        <v>601</v>
      </c>
      <c r="CG624" t="n">
        <v>701</v>
      </c>
      <c r="CH624" t="n">
        <v>90</v>
      </c>
      <c r="CI624" t="n">
        <v>455</v>
      </c>
      <c r="CJ624" t="n">
        <v>663</v>
      </c>
      <c r="CK624" t="n">
        <v>701</v>
      </c>
      <c r="CL624" t="n">
        <v>701</v>
      </c>
      <c r="CM624" t="n">
        <v>701</v>
      </c>
      <c r="CN624" t="n">
        <v>480</v>
      </c>
      <c r="CO624" t="n">
        <v>505.5</v>
      </c>
      <c r="CP624" t="n">
        <v>601</v>
      </c>
      <c r="CQ624" t="n">
        <v>601</v>
      </c>
      <c r="CR624" t="n">
        <v>701</v>
      </c>
      <c r="CS624" t="n">
        <v>94</v>
      </c>
      <c r="CT624" t="n">
        <v>313</v>
      </c>
      <c r="CU624" t="n">
        <v>674</v>
      </c>
      <c r="CV624" t="n">
        <v>701</v>
      </c>
      <c r="CW624" t="n">
        <v>701</v>
      </c>
      <c r="CX624" t="n">
        <v>701</v>
      </c>
      <c r="CY624" t="n">
        <v>550.5</v>
      </c>
      <c r="CZ624" t="inlineStr"/>
      <c r="DA624" t="inlineStr"/>
      <c r="DB624" t="n">
        <v>41.93622996017564</v>
      </c>
      <c r="DC624" t="n">
        <v>43.38768011841017</v>
      </c>
      <c r="DD624" t="n">
        <v>15.5</v>
      </c>
      <c r="DE624" t="inlineStr">
        <is>
          <t>Times (raw ratio)</t>
        </is>
      </c>
      <c r="DF624" t="n">
        <v>12</v>
      </c>
      <c r="DG624" t="inlineStr">
        <is>
          <t>Times (raw %)</t>
        </is>
      </c>
      <c r="DH624" t="n">
        <v>4.3</v>
      </c>
      <c r="DI624" t="n">
        <v>16.12903225806452</v>
      </c>
    </row>
    <row r="625">
      <c r="A625" t="inlineStr">
        <is>
          <t>monash university</t>
        </is>
      </c>
      <c r="B625" t="inlineStr">
        <is>
          <t>37</t>
        </is>
      </c>
      <c r="C625" t="inlineStr">
        <is>
          <t>42</t>
        </is>
      </c>
      <c r="D625" t="inlineStr">
        <is>
          <t>Australia</t>
        </is>
      </c>
      <c r="E625" t="inlineStr">
        <is>
          <t>Oceania</t>
        </is>
      </c>
      <c r="F625" t="inlineStr">
        <is>
          <t>XL</t>
        </is>
      </c>
      <c r="G625" t="inlineStr">
        <is>
          <t>FC</t>
        </is>
      </c>
      <c r="H625" t="inlineStr">
        <is>
          <t>VH</t>
        </is>
      </c>
      <c r="I625" t="inlineStr">
        <is>
          <t>A</t>
        </is>
      </c>
      <c r="J625" t="n">
        <v>89.2</v>
      </c>
      <c r="K625" t="inlineStr">
        <is>
          <t>47</t>
        </is>
      </c>
      <c r="L625" t="n">
        <v>79.59999999999999</v>
      </c>
      <c r="M625" t="inlineStr">
        <is>
          <t>78</t>
        </is>
      </c>
      <c r="N625" t="n">
        <v>9.4</v>
      </c>
      <c r="O625" t="inlineStr">
        <is>
          <t>701+</t>
        </is>
      </c>
      <c r="P625" t="n">
        <v>87.59999999999999</v>
      </c>
      <c r="Q625" t="inlineStr">
        <is>
          <t>84</t>
        </is>
      </c>
      <c r="R625" t="n">
        <v>100</v>
      </c>
      <c r="S625" t="inlineStr">
        <is>
          <t>59</t>
        </is>
      </c>
      <c r="T625" t="n">
        <v>100</v>
      </c>
      <c r="U625" t="inlineStr">
        <is>
          <t>24</t>
        </is>
      </c>
      <c r="V625" t="n">
        <v>94.8</v>
      </c>
      <c r="W625" t="inlineStr">
        <is>
          <t>81</t>
        </is>
      </c>
      <c r="X625" t="n">
        <v>79.40000000000001</v>
      </c>
      <c r="Y625" t="inlineStr">
        <is>
          <t>126</t>
        </is>
      </c>
      <c r="Z625" t="n">
        <v>98.2</v>
      </c>
      <c r="AA625" t="inlineStr">
        <is>
          <t>23</t>
        </is>
      </c>
      <c r="AB625" t="n">
        <v>81.2</v>
      </c>
      <c r="AC625" t="inlineStr">
        <is>
          <t>42</t>
        </is>
      </c>
      <c r="AD625" t="inlineStr">
        <is>
          <t>57</t>
        </is>
      </c>
      <c r="AE625" t="inlineStr">
        <is>
          <t>AU</t>
        </is>
      </c>
      <c r="AF625" t="inlineStr">
        <is>
          <t>Australia</t>
        </is>
      </c>
      <c r="AG625" t="inlineStr">
        <is>
          <t>XL</t>
        </is>
      </c>
      <c r="AH625" t="inlineStr">
        <is>
          <t>FC</t>
        </is>
      </c>
      <c r="AI625" t="inlineStr">
        <is>
          <t>VH</t>
        </is>
      </c>
      <c r="AJ625" t="n">
        <v>4</v>
      </c>
      <c r="AK625" t="inlineStr">
        <is>
          <t>A</t>
        </is>
      </c>
      <c r="AL625" t="n">
        <v>88.40000000000001</v>
      </c>
      <c r="AM625" t="inlineStr">
        <is>
          <t>49</t>
        </is>
      </c>
      <c r="AN625" t="n">
        <v>75.2</v>
      </c>
      <c r="AO625" t="inlineStr">
        <is>
          <t>84</t>
        </is>
      </c>
      <c r="AP625" t="n">
        <v>9.6</v>
      </c>
      <c r="AQ625" t="inlineStr">
        <is>
          <t>701+</t>
        </is>
      </c>
      <c r="AR625" t="n">
        <v>88.40000000000001</v>
      </c>
      <c r="AS625" t="inlineStr">
        <is>
          <t>81</t>
        </is>
      </c>
      <c r="AT625" t="n">
        <v>100</v>
      </c>
      <c r="AU625" t="inlineStr">
        <is>
          <t>50</t>
        </is>
      </c>
      <c r="AV625" t="n">
        <v>100</v>
      </c>
      <c r="AW625" t="inlineStr">
        <is>
          <t>19</t>
        </is>
      </c>
      <c r="AX625" t="n">
        <v>86.8</v>
      </c>
      <c r="AY625" t="inlineStr">
        <is>
          <t>102</t>
        </is>
      </c>
      <c r="AZ625" t="n">
        <v>61</v>
      </c>
      <c r="BA625" t="inlineStr">
        <is>
          <t>95</t>
        </is>
      </c>
      <c r="BB625" t="n">
        <v>71.8</v>
      </c>
      <c r="BC625" t="inlineStr">
        <is>
          <t>194=</t>
        </is>
      </c>
      <c r="BD625" t="inlineStr">
        <is>
          <t>78.2</t>
        </is>
      </c>
      <c r="BE625" t="inlineStr">
        <is>
          <t>73</t>
        </is>
      </c>
      <c r="BF625" t="inlineStr">
        <is>
          <t>Australia</t>
        </is>
      </c>
      <c r="BG625" t="n">
        <v>48.1</v>
      </c>
      <c r="BH625" t="inlineStr">
        <is>
          <t>87.6</t>
        </is>
      </c>
      <c r="BI625" t="n">
        <v>58.5</v>
      </c>
      <c r="BJ625" t="n">
        <v>73.3</v>
      </c>
      <c r="BK625" t="inlineStr">
        <is>
          <t>79.7</t>
        </is>
      </c>
      <c r="BL625" t="inlineStr">
        <is>
          <t>62.5</t>
        </is>
      </c>
      <c r="BM625" t="inlineStr">
        <is>
          <t>50,882</t>
        </is>
      </c>
      <c r="BN625" t="n">
        <v>40.5</v>
      </c>
      <c r="BO625" t="inlineStr">
        <is>
          <t>36%</t>
        </is>
      </c>
      <c r="BP625" t="inlineStr">
        <is>
          <t>56 : 44</t>
        </is>
      </c>
      <c r="BQ625" t="n">
        <v>2016</v>
      </c>
      <c r="BR625" t="inlineStr">
        <is>
          <t>101-150</t>
        </is>
      </c>
      <c r="BS625" t="inlineStr">
        <is>
          <t>5-7</t>
        </is>
      </c>
      <c r="BT625" t="inlineStr"/>
      <c r="BU625" t="n">
        <v>0</v>
      </c>
      <c r="BV625" t="n">
        <v>0</v>
      </c>
      <c r="BW625" t="n">
        <v>18.4</v>
      </c>
      <c r="BX625" t="n">
        <v>22.6</v>
      </c>
      <c r="BY625" t="n">
        <v>58.6</v>
      </c>
      <c r="BZ625" t="n">
        <v>25.5</v>
      </c>
      <c r="CA625" t="n">
        <v>2015</v>
      </c>
      <c r="CB625" t="inlineStr">
        <is>
          <t>QS+Times+Shanghai</t>
        </is>
      </c>
      <c r="CC625" t="n">
        <v>37</v>
      </c>
      <c r="CD625" t="n">
        <v>42</v>
      </c>
      <c r="CE625" t="n">
        <v>47</v>
      </c>
      <c r="CF625" t="n">
        <v>78</v>
      </c>
      <c r="CG625" t="n">
        <v>701</v>
      </c>
      <c r="CH625" t="n">
        <v>84</v>
      </c>
      <c r="CI625" t="n">
        <v>59</v>
      </c>
      <c r="CJ625" t="n">
        <v>24</v>
      </c>
      <c r="CK625" t="n">
        <v>81</v>
      </c>
      <c r="CL625" t="n">
        <v>126</v>
      </c>
      <c r="CM625" t="n">
        <v>23</v>
      </c>
      <c r="CN625" t="n">
        <v>42</v>
      </c>
      <c r="CO625" t="n">
        <v>57</v>
      </c>
      <c r="CP625" t="n">
        <v>49</v>
      </c>
      <c r="CQ625" t="n">
        <v>84</v>
      </c>
      <c r="CR625" t="n">
        <v>701</v>
      </c>
      <c r="CS625" t="n">
        <v>81</v>
      </c>
      <c r="CT625" t="n">
        <v>50</v>
      </c>
      <c r="CU625" t="n">
        <v>19</v>
      </c>
      <c r="CV625" t="n">
        <v>102</v>
      </c>
      <c r="CW625" t="n">
        <v>95</v>
      </c>
      <c r="CX625" t="n">
        <v>194</v>
      </c>
      <c r="CY625" t="n">
        <v>73</v>
      </c>
      <c r="CZ625" t="n">
        <v>125.5</v>
      </c>
      <c r="DA625" t="n">
        <v>6</v>
      </c>
      <c r="DB625" t="n">
        <v>86.60096780524812</v>
      </c>
      <c r="DC625" t="n">
        <v>58.43438278220678</v>
      </c>
      <c r="DD625" t="n">
        <v>40.5</v>
      </c>
      <c r="DE625" t="inlineStr">
        <is>
          <t>Times (raw ratio)</t>
        </is>
      </c>
      <c r="DF625" t="n">
        <v>36</v>
      </c>
      <c r="DG625" t="inlineStr">
        <is>
          <t>Times (raw %)</t>
        </is>
      </c>
      <c r="DH625" t="n">
        <v>88.80000000000001</v>
      </c>
      <c r="DI625" t="n">
        <v>26.31924108180193</v>
      </c>
    </row>
    <row r="626">
      <c r="A626" t="inlineStr">
        <is>
          <t>montana state university</t>
        </is>
      </c>
      <c r="B626" t="inlineStr"/>
      <c r="C626" t="inlineStr"/>
      <c r="D626" t="inlineStr">
        <is>
          <t>Not Reported</t>
        </is>
      </c>
      <c r="E626" t="inlineStr">
        <is>
          <t>Not Reported</t>
        </is>
      </c>
      <c r="F626" t="inlineStr">
        <is>
          <t>Not Reported</t>
        </is>
      </c>
      <c r="G626" t="inlineStr">
        <is>
          <t>Not Reported</t>
        </is>
      </c>
      <c r="H626" t="inlineStr"/>
      <c r="I626" t="inlineStr">
        <is>
          <t>Not Reported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>
        <is>
          <t>Not Reported</t>
        </is>
      </c>
      <c r="AF626" t="inlineStr">
        <is>
          <t>Not Reported</t>
        </is>
      </c>
      <c r="AG626" t="inlineStr">
        <is>
          <t>Not Reported</t>
        </is>
      </c>
      <c r="AH626" t="inlineStr">
        <is>
          <t>Not Reported</t>
        </is>
      </c>
      <c r="AI626" t="inlineStr"/>
      <c r="AJ626" t="inlineStr"/>
      <c r="AK626" t="inlineStr">
        <is>
          <t>Not Reported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>
        <is>
          <t>501-600</t>
        </is>
      </c>
      <c r="BF626" t="inlineStr">
        <is>
          <t>United States of America</t>
        </is>
      </c>
      <c r="BG626" t="n">
        <v>17.7</v>
      </c>
      <c r="BH626" t="inlineStr">
        <is>
          <t>23.5</t>
        </is>
      </c>
      <c r="BI626" t="n">
        <v>21.8</v>
      </c>
      <c r="BJ626" t="n">
        <v>48</v>
      </c>
      <c r="BK626" t="inlineStr">
        <is>
          <t>43.0</t>
        </is>
      </c>
      <c r="BL626" t="inlineStr">
        <is>
          <t>-</t>
        </is>
      </c>
      <c r="BM626" t="inlineStr">
        <is>
          <t>12,331</t>
        </is>
      </c>
      <c r="BN626" t="n">
        <v>17.8</v>
      </c>
      <c r="BO626" t="inlineStr">
        <is>
          <t>4%</t>
        </is>
      </c>
      <c r="BP626" t="inlineStr">
        <is>
          <t>46 : 54</t>
        </is>
      </c>
      <c r="BQ626" t="n">
        <v>2016</v>
      </c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>
        <is>
          <t>Times</t>
        </is>
      </c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n">
        <v>550.5</v>
      </c>
      <c r="CZ626" t="inlineStr"/>
      <c r="DA626" t="inlineStr"/>
      <c r="DB626" t="n">
        <v>21.44388849177984</v>
      </c>
      <c r="DC626" t="n">
        <v>33.51771729010351</v>
      </c>
      <c r="DD626" t="n">
        <v>17.8</v>
      </c>
      <c r="DE626" t="inlineStr">
        <is>
          <t>Times (raw ratio)</t>
        </is>
      </c>
      <c r="DF626" t="n">
        <v>4</v>
      </c>
      <c r="DG626" t="inlineStr">
        <is>
          <t>Times (raw %)</t>
        </is>
      </c>
      <c r="DH626" t="inlineStr"/>
      <c r="DI626" t="n">
        <v>19.66701352757545</v>
      </c>
    </row>
    <row r="627">
      <c r="A627" t="inlineStr">
        <is>
          <t>montana state university - bozeman</t>
        </is>
      </c>
      <c r="B627" t="inlineStr"/>
      <c r="C627" t="inlineStr"/>
      <c r="D627" t="inlineStr">
        <is>
          <t>Not Reported</t>
        </is>
      </c>
      <c r="E627" t="inlineStr">
        <is>
          <t>Not Reported</t>
        </is>
      </c>
      <c r="F627" t="inlineStr">
        <is>
          <t>Not Reported</t>
        </is>
      </c>
      <c r="G627" t="inlineStr">
        <is>
          <t>Not Reported</t>
        </is>
      </c>
      <c r="H627" t="inlineStr"/>
      <c r="I627" t="inlineStr">
        <is>
          <t>Not Reported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>
        <is>
          <t>Not Reported</t>
        </is>
      </c>
      <c r="AF627" t="inlineStr">
        <is>
          <t>Not Reported</t>
        </is>
      </c>
      <c r="AG627" t="inlineStr">
        <is>
          <t>Not Reported</t>
        </is>
      </c>
      <c r="AH627" t="inlineStr">
        <is>
          <t>Not Reported</t>
        </is>
      </c>
      <c r="AI627" t="inlineStr"/>
      <c r="AJ627" t="inlineStr"/>
      <c r="AK627" t="inlineStr">
        <is>
          <t>Not Reported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>
        <is>
          <t>Not Reported</t>
        </is>
      </c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>
        <is>
          <t>401-500</t>
        </is>
      </c>
      <c r="BS627" t="inlineStr">
        <is>
          <t>138-151</t>
        </is>
      </c>
      <c r="BT627" t="inlineStr"/>
      <c r="BU627" t="n">
        <v>0</v>
      </c>
      <c r="BV627" t="n">
        <v>0</v>
      </c>
      <c r="BW627" t="n">
        <v>7.2</v>
      </c>
      <c r="BX627" t="n">
        <v>11.5</v>
      </c>
      <c r="BY627" t="n">
        <v>19.7</v>
      </c>
      <c r="BZ627" t="n">
        <v>14.9</v>
      </c>
      <c r="CA627" t="n">
        <v>2011</v>
      </c>
      <c r="CB627" t="inlineStr">
        <is>
          <t>Shanghai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n">
        <v>450.5</v>
      </c>
      <c r="DA627" t="n">
        <v>144.5</v>
      </c>
      <c r="DB627" t="n">
        <v>1.317233809001095</v>
      </c>
      <c r="DC627" t="n">
        <v>10.28824163969795</v>
      </c>
      <c r="DD627" t="inlineStr"/>
      <c r="DE627" t="inlineStr">
        <is>
          <t>Missing</t>
        </is>
      </c>
      <c r="DF627" t="inlineStr"/>
      <c r="DG627" t="inlineStr">
        <is>
          <t>Missing</t>
        </is>
      </c>
      <c r="DH627" t="inlineStr"/>
      <c r="DI627" t="n">
        <v>5.144120819848975</v>
      </c>
    </row>
    <row r="628">
      <c r="A628" t="inlineStr">
        <is>
          <t>monterrey institute of technology and higher education</t>
        </is>
      </c>
      <c r="B628" t="inlineStr"/>
      <c r="C628" t="inlineStr"/>
      <c r="D628" t="inlineStr">
        <is>
          <t>Not Reported</t>
        </is>
      </c>
      <c r="E628" t="inlineStr">
        <is>
          <t>Not Reported</t>
        </is>
      </c>
      <c r="F628" t="inlineStr">
        <is>
          <t>Not Reported</t>
        </is>
      </c>
      <c r="G628" t="inlineStr">
        <is>
          <t>Not Reported</t>
        </is>
      </c>
      <c r="H628" t="inlineStr"/>
      <c r="I628" t="inlineStr">
        <is>
          <t>Not Reported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>
        <is>
          <t>Not Reported</t>
        </is>
      </c>
      <c r="AF628" t="inlineStr">
        <is>
          <t>Not Reported</t>
        </is>
      </c>
      <c r="AG628" t="inlineStr">
        <is>
          <t>Not Reported</t>
        </is>
      </c>
      <c r="AH628" t="inlineStr">
        <is>
          <t>Not Reported</t>
        </is>
      </c>
      <c r="AI628" t="inlineStr"/>
      <c r="AJ628" t="inlineStr"/>
      <c r="AK628" t="inlineStr">
        <is>
          <t>Not Reported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501-600</t>
        </is>
      </c>
      <c r="BF628" t="inlineStr">
        <is>
          <t>Mexico</t>
        </is>
      </c>
      <c r="BG628" t="n">
        <v>23.9</v>
      </c>
      <c r="BH628" t="inlineStr">
        <is>
          <t>59.6</t>
        </is>
      </c>
      <c r="BI628" t="n">
        <v>12.7</v>
      </c>
      <c r="BJ628" t="n">
        <v>23.4</v>
      </c>
      <c r="BK628" t="inlineStr">
        <is>
          <t>75.8</t>
        </is>
      </c>
      <c r="BL628" t="inlineStr">
        <is>
          <t>-</t>
        </is>
      </c>
      <c r="BM628" t="inlineStr">
        <is>
          <t>14,353</t>
        </is>
      </c>
      <c r="BN628" t="n">
        <v>20.5</v>
      </c>
      <c r="BO628" t="inlineStr">
        <is>
          <t>12%</t>
        </is>
      </c>
      <c r="BP628" t="inlineStr">
        <is>
          <t>40 : 60</t>
        </is>
      </c>
      <c r="BQ628" t="n">
        <v>2016</v>
      </c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>
        <is>
          <t>Times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n">
        <v>550.5</v>
      </c>
      <c r="CZ628" t="inlineStr"/>
      <c r="DA628" t="inlineStr"/>
      <c r="DB628" t="n">
        <v>21.44388849177984</v>
      </c>
      <c r="DC628" t="n">
        <v>16.33367317276622</v>
      </c>
      <c r="DD628" t="n">
        <v>20.5</v>
      </c>
      <c r="DE628" t="inlineStr">
        <is>
          <t>Times (raw ratio)</t>
        </is>
      </c>
      <c r="DF628" t="n">
        <v>12</v>
      </c>
      <c r="DG628" t="inlineStr">
        <is>
          <t>Times (raw %)</t>
        </is>
      </c>
      <c r="DH628" t="inlineStr"/>
      <c r="DI628" t="n">
        <v>10.19771071800208</v>
      </c>
    </row>
    <row r="629">
      <c r="A629" t="inlineStr">
        <is>
          <t>montpellier university</t>
        </is>
      </c>
      <c r="B629" t="inlineStr"/>
      <c r="C629" t="inlineStr"/>
      <c r="D629" t="inlineStr">
        <is>
          <t>Not Reported</t>
        </is>
      </c>
      <c r="E629" t="inlineStr">
        <is>
          <t>Not Reported</t>
        </is>
      </c>
      <c r="F629" t="inlineStr">
        <is>
          <t>Not Reported</t>
        </is>
      </c>
      <c r="G629" t="inlineStr">
        <is>
          <t>Not Reported</t>
        </is>
      </c>
      <c r="H629" t="inlineStr"/>
      <c r="I629" t="inlineStr">
        <is>
          <t>Not Reported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>
        <is>
          <t>Not Reported</t>
        </is>
      </c>
      <c r="AF629" t="inlineStr">
        <is>
          <t>Not Reported</t>
        </is>
      </c>
      <c r="AG629" t="inlineStr">
        <is>
          <t>Not Reported</t>
        </is>
      </c>
      <c r="AH629" t="inlineStr">
        <is>
          <t>Not Reported</t>
        </is>
      </c>
      <c r="AI629" t="inlineStr"/>
      <c r="AJ629" t="inlineStr"/>
      <c r="AK629" t="inlineStr">
        <is>
          <t>Not Reported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>
        <is>
          <t>301-350</t>
        </is>
      </c>
      <c r="BF629" t="inlineStr">
        <is>
          <t>France</t>
        </is>
      </c>
      <c r="BG629" t="n">
        <v>38.7</v>
      </c>
      <c r="BH629" t="inlineStr">
        <is>
          <t>54.4</t>
        </is>
      </c>
      <c r="BI629" t="n">
        <v>16.7</v>
      </c>
      <c r="BJ629" t="n">
        <v>59.5</v>
      </c>
      <c r="BK629" t="inlineStr">
        <is>
          <t>31.9</t>
        </is>
      </c>
      <c r="BL629" t="inlineStr">
        <is>
          <t>-</t>
        </is>
      </c>
      <c r="BM629" t="inlineStr">
        <is>
          <t>36,731</t>
        </is>
      </c>
      <c r="BN629" t="n">
        <v>18.4</v>
      </c>
      <c r="BO629" t="inlineStr">
        <is>
          <t>14%</t>
        </is>
      </c>
      <c r="BP629" t="inlineStr">
        <is>
          <t>51 : 49</t>
        </is>
      </c>
      <c r="BQ629" t="n">
        <v>2016</v>
      </c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>
        <is>
          <t>Times</t>
        </is>
      </c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n">
        <v>325.5</v>
      </c>
      <c r="CZ629" t="inlineStr"/>
      <c r="DA629" t="inlineStr"/>
      <c r="DB629" t="n">
        <v>53.60972122944961</v>
      </c>
      <c r="DC629" t="n">
        <v>36.68406939465048</v>
      </c>
      <c r="DD629" t="n">
        <v>18.4</v>
      </c>
      <c r="DE629" t="inlineStr">
        <is>
          <t>Times (raw ratio)</t>
        </is>
      </c>
      <c r="DF629" t="n">
        <v>14</v>
      </c>
      <c r="DG629" t="inlineStr">
        <is>
          <t>Times (raw %)</t>
        </is>
      </c>
      <c r="DH629" t="inlineStr"/>
      <c r="DI629" t="n">
        <v>14.36004162330905</v>
      </c>
    </row>
    <row r="630">
      <c r="A630" t="inlineStr">
        <is>
          <t>moscow city university</t>
        </is>
      </c>
      <c r="B630" t="inlineStr">
        <is>
          <t>1401+</t>
        </is>
      </c>
      <c r="C630" t="inlineStr">
        <is>
          <t>1401+</t>
        </is>
      </c>
      <c r="D630" t="inlineStr">
        <is>
          <t>Russia</t>
        </is>
      </c>
      <c r="E630" t="inlineStr">
        <is>
          <t>Europe</t>
        </is>
      </c>
      <c r="F630" t="inlineStr">
        <is>
          <t>L</t>
        </is>
      </c>
      <c r="G630" t="inlineStr">
        <is>
          <t>FO</t>
        </is>
      </c>
      <c r="H630" t="inlineStr">
        <is>
          <t>HI</t>
        </is>
      </c>
      <c r="I630" t="inlineStr">
        <is>
          <t>A</t>
        </is>
      </c>
      <c r="J630" t="n">
        <v>7.1</v>
      </c>
      <c r="K630" t="inlineStr">
        <is>
          <t>601+</t>
        </is>
      </c>
      <c r="L630" t="n">
        <v>1.9</v>
      </c>
      <c r="M630" t="inlineStr">
        <is>
          <t>601+</t>
        </is>
      </c>
      <c r="N630" t="n">
        <v>10.7</v>
      </c>
      <c r="O630" t="inlineStr">
        <is>
          <t>701+</t>
        </is>
      </c>
      <c r="P630" t="n">
        <v>1.1</v>
      </c>
      <c r="Q630" t="inlineStr">
        <is>
          <t>701+</t>
        </is>
      </c>
      <c r="R630" t="n">
        <v>2.7</v>
      </c>
      <c r="S630" t="inlineStr">
        <is>
          <t>701+</t>
        </is>
      </c>
      <c r="T630" t="n">
        <v>3.3</v>
      </c>
      <c r="U630" t="inlineStr">
        <is>
          <t>701+</t>
        </is>
      </c>
      <c r="V630" t="n">
        <v>2.5</v>
      </c>
      <c r="W630" t="inlineStr">
        <is>
          <t>701+</t>
        </is>
      </c>
      <c r="X630" t="n">
        <v>1.9</v>
      </c>
      <c r="Y630" t="inlineStr">
        <is>
          <t>701+</t>
        </is>
      </c>
      <c r="Z630" t="n">
        <v>1</v>
      </c>
      <c r="AA630" t="inlineStr">
        <is>
          <t>701+</t>
        </is>
      </c>
      <c r="AB630" t="inlineStr"/>
      <c r="AC630" t="inlineStr">
        <is>
          <t>1401+</t>
        </is>
      </c>
      <c r="AD630" t="inlineStr">
        <is>
          <t>1201-1400</t>
        </is>
      </c>
      <c r="AE630" t="inlineStr">
        <is>
          <t>RU</t>
        </is>
      </c>
      <c r="AF630" t="inlineStr">
        <is>
          <t>Russia</t>
        </is>
      </c>
      <c r="AG630" t="inlineStr">
        <is>
          <t>L</t>
        </is>
      </c>
      <c r="AH630" t="inlineStr">
        <is>
          <t>FO</t>
        </is>
      </c>
      <c r="AI630" t="inlineStr">
        <is>
          <t>MD</t>
        </is>
      </c>
      <c r="AJ630" t="n">
        <v>3</v>
      </c>
      <c r="AK630" t="inlineStr">
        <is>
          <t>A</t>
        </is>
      </c>
      <c r="AL630" t="n">
        <v>6.1</v>
      </c>
      <c r="AM630" t="inlineStr">
        <is>
          <t>601+</t>
        </is>
      </c>
      <c r="AN630" t="n">
        <v>1.6</v>
      </c>
      <c r="AO630" t="inlineStr">
        <is>
          <t>601+</t>
        </is>
      </c>
      <c r="AP630" t="n">
        <v>9.300000000000001</v>
      </c>
      <c r="AQ630" t="inlineStr">
        <is>
          <t>701+</t>
        </is>
      </c>
      <c r="AR630" t="n">
        <v>1.1</v>
      </c>
      <c r="AS630" t="inlineStr">
        <is>
          <t>701+</t>
        </is>
      </c>
      <c r="AT630" t="n">
        <v>2.9</v>
      </c>
      <c r="AU630" t="inlineStr">
        <is>
          <t>701+</t>
        </is>
      </c>
      <c r="AV630" t="n">
        <v>3.6</v>
      </c>
      <c r="AW630" t="inlineStr">
        <is>
          <t>701+</t>
        </is>
      </c>
      <c r="AX630" t="n">
        <v>1</v>
      </c>
      <c r="AY630" t="inlineStr">
        <is>
          <t>701+</t>
        </is>
      </c>
      <c r="AZ630" t="n">
        <v>7.6</v>
      </c>
      <c r="BA630" t="inlineStr">
        <is>
          <t>701+</t>
        </is>
      </c>
      <c r="BB630" t="n">
        <v>1.2</v>
      </c>
      <c r="BC630" t="inlineStr">
        <is>
          <t>701+</t>
        </is>
      </c>
      <c r="BD630" t="inlineStr">
        <is>
          <t>-</t>
        </is>
      </c>
      <c r="BE630" t="inlineStr"/>
      <c r="BF630" t="inlineStr">
        <is>
          <t>Not Reported</t>
        </is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>
        <is>
          <t>QS</t>
        </is>
      </c>
      <c r="CC630" t="n">
        <v>1401</v>
      </c>
      <c r="CD630" t="n">
        <v>1401</v>
      </c>
      <c r="CE630" t="n">
        <v>601</v>
      </c>
      <c r="CF630" t="n">
        <v>601</v>
      </c>
      <c r="CG630" t="n">
        <v>701</v>
      </c>
      <c r="CH630" t="n">
        <v>701</v>
      </c>
      <c r="CI630" t="n">
        <v>701</v>
      </c>
      <c r="CJ630" t="n">
        <v>701</v>
      </c>
      <c r="CK630" t="n">
        <v>701</v>
      </c>
      <c r="CL630" t="n">
        <v>701</v>
      </c>
      <c r="CM630" t="n">
        <v>701</v>
      </c>
      <c r="CN630" t="n">
        <v>1401</v>
      </c>
      <c r="CO630" t="n">
        <v>1300.5</v>
      </c>
      <c r="CP630" t="n">
        <v>601</v>
      </c>
      <c r="CQ630" t="n">
        <v>601</v>
      </c>
      <c r="CR630" t="n">
        <v>701</v>
      </c>
      <c r="CS630" t="n">
        <v>701</v>
      </c>
      <c r="CT630" t="n">
        <v>701</v>
      </c>
      <c r="CU630" t="n">
        <v>701</v>
      </c>
      <c r="CV630" t="n">
        <v>701</v>
      </c>
      <c r="CW630" t="n">
        <v>701</v>
      </c>
      <c r="CX630" t="n">
        <v>701</v>
      </c>
      <c r="CY630" t="inlineStr"/>
      <c r="CZ630" t="inlineStr"/>
      <c r="DA630" t="inlineStr"/>
      <c r="DB630" t="n">
        <v>0</v>
      </c>
      <c r="DC630" t="n">
        <v>1.1</v>
      </c>
      <c r="DD630" t="inlineStr"/>
      <c r="DE630" t="inlineStr">
        <is>
          <t>QS (score, not ratio)</t>
        </is>
      </c>
      <c r="DF630" t="inlineStr"/>
      <c r="DG630" t="inlineStr">
        <is>
          <t>QS (score, not %)</t>
        </is>
      </c>
      <c r="DH630" t="n">
        <v>6.6</v>
      </c>
      <c r="DI630" t="inlineStr"/>
    </row>
    <row r="631">
      <c r="A631" t="inlineStr">
        <is>
          <t>moscow institute of physics and technology</t>
        </is>
      </c>
      <c r="B631" t="inlineStr"/>
      <c r="C631" t="inlineStr"/>
      <c r="D631" t="inlineStr">
        <is>
          <t>Not Reported</t>
        </is>
      </c>
      <c r="E631" t="inlineStr">
        <is>
          <t>Not Reported</t>
        </is>
      </c>
      <c r="F631" t="inlineStr">
        <is>
          <t>Not Reported</t>
        </is>
      </c>
      <c r="G631" t="inlineStr">
        <is>
          <t>Not Reported</t>
        </is>
      </c>
      <c r="H631" t="inlineStr"/>
      <c r="I631" t="inlineStr">
        <is>
          <t>Not Reported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>
        <is>
          <t>Not Reported</t>
        </is>
      </c>
      <c r="AF631" t="inlineStr">
        <is>
          <t>Not Reported</t>
        </is>
      </c>
      <c r="AG631" t="inlineStr">
        <is>
          <t>Not Reported</t>
        </is>
      </c>
      <c r="AH631" t="inlineStr">
        <is>
          <t>Not Reported</t>
        </is>
      </c>
      <c r="AI631" t="inlineStr"/>
      <c r="AJ631" t="inlineStr"/>
      <c r="AK631" t="inlineStr">
        <is>
          <t>Not Reported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>
        <is>
          <t>601-800</t>
        </is>
      </c>
      <c r="BF631" t="inlineStr">
        <is>
          <t>Russian Federation</t>
        </is>
      </c>
      <c r="BG631" t="n">
        <v>34.3</v>
      </c>
      <c r="BH631" t="inlineStr">
        <is>
          <t>44.4</t>
        </is>
      </c>
      <c r="BI631" t="n">
        <v>16.3</v>
      </c>
      <c r="BJ631" t="n">
        <v>15.5</v>
      </c>
      <c r="BK631" t="inlineStr">
        <is>
          <t>28.0</t>
        </is>
      </c>
      <c r="BL631" t="inlineStr">
        <is>
          <t>-</t>
        </is>
      </c>
      <c r="BM631" t="inlineStr">
        <is>
          <t>5,395</t>
        </is>
      </c>
      <c r="BN631" t="n">
        <v>7</v>
      </c>
      <c r="BO631" t="inlineStr">
        <is>
          <t>12%</t>
        </is>
      </c>
      <c r="BP631" t="inlineStr"/>
      <c r="BQ631" t="n">
        <v>2016</v>
      </c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>
        <is>
          <t>Times</t>
        </is>
      </c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n">
        <v>700.5</v>
      </c>
      <c r="CZ631" t="inlineStr"/>
      <c r="DA631" t="inlineStr"/>
      <c r="DB631" t="n">
        <v>0</v>
      </c>
      <c r="DC631" t="n">
        <v>14.20874637165234</v>
      </c>
      <c r="DD631" t="n">
        <v>7</v>
      </c>
      <c r="DE631" t="inlineStr">
        <is>
          <t>Times (raw ratio)</t>
        </is>
      </c>
      <c r="DF631" t="n">
        <v>12</v>
      </c>
      <c r="DG631" t="inlineStr">
        <is>
          <t>Times (raw %)</t>
        </is>
      </c>
      <c r="DH631" t="inlineStr"/>
      <c r="DI631" t="n">
        <v>13.94380853277836</v>
      </c>
    </row>
    <row r="632">
      <c r="A632" t="inlineStr">
        <is>
          <t>moscow institute of physics and technology (mipt / moscow phystech)</t>
        </is>
      </c>
      <c r="B632" t="inlineStr">
        <is>
          <t>456</t>
        </is>
      </c>
      <c r="C632" t="inlineStr">
        <is>
          <t>415</t>
        </is>
      </c>
      <c r="D632" t="inlineStr">
        <is>
          <t>Russia</t>
        </is>
      </c>
      <c r="E632" t="inlineStr">
        <is>
          <t>Europe</t>
        </is>
      </c>
      <c r="F632" t="inlineStr">
        <is>
          <t>M</t>
        </is>
      </c>
      <c r="G632" t="inlineStr">
        <is>
          <t>FO</t>
        </is>
      </c>
      <c r="H632" t="inlineStr">
        <is>
          <t>VH</t>
        </is>
      </c>
      <c r="I632" t="inlineStr">
        <is>
          <t>A</t>
        </is>
      </c>
      <c r="J632" t="n">
        <v>16.6</v>
      </c>
      <c r="K632" t="inlineStr">
        <is>
          <t>541</t>
        </is>
      </c>
      <c r="L632" t="n">
        <v>23.6</v>
      </c>
      <c r="M632" t="inlineStr">
        <is>
          <t>404</t>
        </is>
      </c>
      <c r="N632" t="n">
        <v>94.59999999999999</v>
      </c>
      <c r="O632" t="inlineStr">
        <is>
          <t>64</t>
        </is>
      </c>
      <c r="P632" t="n">
        <v>12</v>
      </c>
      <c r="Q632" t="inlineStr">
        <is>
          <t>692</t>
        </is>
      </c>
      <c r="R632" t="n">
        <v>31.1</v>
      </c>
      <c r="S632" t="inlineStr">
        <is>
          <t>489</t>
        </is>
      </c>
      <c r="T632" t="n">
        <v>45.5</v>
      </c>
      <c r="U632" t="inlineStr">
        <is>
          <t>324</t>
        </is>
      </c>
      <c r="V632" t="n">
        <v>41.7</v>
      </c>
      <c r="W632" t="inlineStr">
        <is>
          <t>701+</t>
        </is>
      </c>
      <c r="X632" t="n">
        <v>17.6</v>
      </c>
      <c r="Y632" t="inlineStr">
        <is>
          <t>605</t>
        </is>
      </c>
      <c r="Z632" t="n">
        <v>1</v>
      </c>
      <c r="AA632" t="inlineStr">
        <is>
          <t>701+</t>
        </is>
      </c>
      <c r="AB632" t="n">
        <v>26.3</v>
      </c>
      <c r="AC632">
        <f>415</f>
        <v/>
      </c>
      <c r="AD632" t="inlineStr">
        <is>
          <t>267=</t>
        </is>
      </c>
      <c r="AE632" t="inlineStr">
        <is>
          <t>RU</t>
        </is>
      </c>
      <c r="AF632" t="inlineStr">
        <is>
          <t>Russia</t>
        </is>
      </c>
      <c r="AG632" t="inlineStr">
        <is>
          <t>M</t>
        </is>
      </c>
      <c r="AH632" t="inlineStr">
        <is>
          <t>FO</t>
        </is>
      </c>
      <c r="AI632" t="inlineStr">
        <is>
          <t>VH</t>
        </is>
      </c>
      <c r="AJ632" t="n">
        <v>4</v>
      </c>
      <c r="AK632" t="inlineStr">
        <is>
          <t>A</t>
        </is>
      </c>
      <c r="AL632" t="n">
        <v>19.8</v>
      </c>
      <c r="AM632" t="inlineStr">
        <is>
          <t>446</t>
        </is>
      </c>
      <c r="AN632" t="n">
        <v>19.9</v>
      </c>
      <c r="AO632" t="inlineStr">
        <is>
          <t>455</t>
        </is>
      </c>
      <c r="AP632" t="n">
        <v>96</v>
      </c>
      <c r="AQ632" t="inlineStr">
        <is>
          <t>57</t>
        </is>
      </c>
      <c r="AR632" t="n">
        <v>16</v>
      </c>
      <c r="AS632" t="inlineStr">
        <is>
          <t>620</t>
        </is>
      </c>
      <c r="AT632" t="n">
        <v>31.4</v>
      </c>
      <c r="AU632" t="inlineStr">
        <is>
          <t>480</t>
        </is>
      </c>
      <c r="AV632" t="n">
        <v>53.1</v>
      </c>
      <c r="AW632" t="inlineStr">
        <is>
          <t>273</t>
        </is>
      </c>
      <c r="AX632" t="n">
        <v>5.4</v>
      </c>
      <c r="AY632" t="inlineStr">
        <is>
          <t>701+</t>
        </is>
      </c>
      <c r="AZ632" t="n">
        <v>15.7</v>
      </c>
      <c r="BA632" t="inlineStr">
        <is>
          <t>534</t>
        </is>
      </c>
      <c r="BB632" t="n">
        <v>1.2</v>
      </c>
      <c r="BC632" t="inlineStr">
        <is>
          <t>701+</t>
        </is>
      </c>
      <c r="BD632" t="inlineStr">
        <is>
          <t>27.0</t>
        </is>
      </c>
      <c r="BE632" t="inlineStr"/>
      <c r="BF632" t="inlineStr">
        <is>
          <t>Not Reported</t>
        </is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>
        <is>
          <t>QS</t>
        </is>
      </c>
      <c r="CC632" t="n">
        <v>456</v>
      </c>
      <c r="CD632" t="n">
        <v>415</v>
      </c>
      <c r="CE632" t="n">
        <v>541</v>
      </c>
      <c r="CF632" t="n">
        <v>404</v>
      </c>
      <c r="CG632" t="n">
        <v>64</v>
      </c>
      <c r="CH632" t="n">
        <v>692</v>
      </c>
      <c r="CI632" t="n">
        <v>489</v>
      </c>
      <c r="CJ632" t="n">
        <v>324</v>
      </c>
      <c r="CK632" t="n">
        <v>701</v>
      </c>
      <c r="CL632" t="n">
        <v>605</v>
      </c>
      <c r="CM632" t="n">
        <v>701</v>
      </c>
      <c r="CN632" t="n">
        <v>415</v>
      </c>
      <c r="CO632" t="n">
        <v>267</v>
      </c>
      <c r="CP632" t="n">
        <v>446</v>
      </c>
      <c r="CQ632" t="n">
        <v>455</v>
      </c>
      <c r="CR632" t="n">
        <v>57</v>
      </c>
      <c r="CS632" t="n">
        <v>620</v>
      </c>
      <c r="CT632" t="n">
        <v>480</v>
      </c>
      <c r="CU632" t="n">
        <v>273</v>
      </c>
      <c r="CV632" t="n">
        <v>701</v>
      </c>
      <c r="CW632" t="n">
        <v>534</v>
      </c>
      <c r="CX632" t="n">
        <v>701</v>
      </c>
      <c r="CY632" t="inlineStr"/>
      <c r="CZ632" t="inlineStr"/>
      <c r="DA632" t="inlineStr"/>
      <c r="DB632" t="n">
        <v>67.5</v>
      </c>
      <c r="DC632" t="n">
        <v>12</v>
      </c>
      <c r="DD632" t="inlineStr"/>
      <c r="DE632" t="inlineStr">
        <is>
          <t>QS (score, not ratio)</t>
        </is>
      </c>
      <c r="DF632" t="inlineStr"/>
      <c r="DG632" t="inlineStr">
        <is>
          <t>QS (score, not %)</t>
        </is>
      </c>
      <c r="DH632" t="n">
        <v>18.2</v>
      </c>
      <c r="DI632" t="inlineStr"/>
    </row>
    <row r="633">
      <c r="A633" t="inlineStr">
        <is>
          <t>moscow pedagogical state university</t>
        </is>
      </c>
      <c r="B633" t="inlineStr">
        <is>
          <t>1201-1400</t>
        </is>
      </c>
      <c r="C633" t="inlineStr">
        <is>
          <t>1201-1400</t>
        </is>
      </c>
      <c r="D633" t="inlineStr">
        <is>
          <t>Russia</t>
        </is>
      </c>
      <c r="E633" t="inlineStr">
        <is>
          <t>Europe</t>
        </is>
      </c>
      <c r="F633" t="inlineStr">
        <is>
          <t>L</t>
        </is>
      </c>
      <c r="G633" t="inlineStr">
        <is>
          <t>FO</t>
        </is>
      </c>
      <c r="H633" t="inlineStr">
        <is>
          <t>HI</t>
        </is>
      </c>
      <c r="I633" t="inlineStr">
        <is>
          <t>A</t>
        </is>
      </c>
      <c r="J633" t="n">
        <v>7.8</v>
      </c>
      <c r="K633" t="inlineStr">
        <is>
          <t>601+</t>
        </is>
      </c>
      <c r="L633" t="n">
        <v>3.6</v>
      </c>
      <c r="M633" t="inlineStr">
        <is>
          <t>601+</t>
        </is>
      </c>
      <c r="N633" t="n">
        <v>7.2</v>
      </c>
      <c r="O633" t="inlineStr">
        <is>
          <t>701+</t>
        </is>
      </c>
      <c r="P633" t="n">
        <v>1.3</v>
      </c>
      <c r="Q633" t="inlineStr">
        <is>
          <t>701+</t>
        </is>
      </c>
      <c r="R633" t="n">
        <v>1.2</v>
      </c>
      <c r="S633" t="inlineStr">
        <is>
          <t>701+</t>
        </is>
      </c>
      <c r="T633" t="n">
        <v>23.8</v>
      </c>
      <c r="U633" t="inlineStr">
        <is>
          <t>494</t>
        </is>
      </c>
      <c r="V633" t="n">
        <v>6.8</v>
      </c>
      <c r="W633" t="inlineStr">
        <is>
          <t>701+</t>
        </is>
      </c>
      <c r="X633" t="n">
        <v>1.8</v>
      </c>
      <c r="Y633" t="inlineStr">
        <is>
          <t>701+</t>
        </is>
      </c>
      <c r="Z633" t="n">
        <v>1</v>
      </c>
      <c r="AA633" t="inlineStr">
        <is>
          <t>701+</t>
        </is>
      </c>
      <c r="AB633" t="inlineStr"/>
      <c r="AC633" t="inlineStr">
        <is>
          <t>1201-1400</t>
        </is>
      </c>
      <c r="AD633" t="inlineStr">
        <is>
          <t>1201-1400</t>
        </is>
      </c>
      <c r="AE633" t="inlineStr">
        <is>
          <t>RU</t>
        </is>
      </c>
      <c r="AF633" t="inlineStr">
        <is>
          <t>Russia</t>
        </is>
      </c>
      <c r="AG633" t="inlineStr">
        <is>
          <t>L</t>
        </is>
      </c>
      <c r="AH633" t="inlineStr">
        <is>
          <t>FO</t>
        </is>
      </c>
      <c r="AI633" t="inlineStr">
        <is>
          <t>HI</t>
        </is>
      </c>
      <c r="AJ633" t="n">
        <v>5</v>
      </c>
      <c r="AK633" t="inlineStr">
        <is>
          <t>A</t>
        </is>
      </c>
      <c r="AL633" t="n">
        <v>8.300000000000001</v>
      </c>
      <c r="AM633" t="inlineStr">
        <is>
          <t>601+</t>
        </is>
      </c>
      <c r="AN633" t="n">
        <v>2.7</v>
      </c>
      <c r="AO633" t="inlineStr">
        <is>
          <t>601+</t>
        </is>
      </c>
      <c r="AP633" t="n">
        <v>7.6</v>
      </c>
      <c r="AQ633" t="inlineStr">
        <is>
          <t>701+</t>
        </is>
      </c>
      <c r="AR633" t="n">
        <v>1.4</v>
      </c>
      <c r="AS633" t="inlineStr">
        <is>
          <t>701+</t>
        </is>
      </c>
      <c r="AT633" t="n">
        <v>1.2</v>
      </c>
      <c r="AU633" t="inlineStr">
        <is>
          <t>701+</t>
        </is>
      </c>
      <c r="AV633" t="n">
        <v>25.9</v>
      </c>
      <c r="AW633" t="inlineStr">
        <is>
          <t>464</t>
        </is>
      </c>
      <c r="AX633" t="n">
        <v>1</v>
      </c>
      <c r="AY633" t="inlineStr">
        <is>
          <t>701+</t>
        </is>
      </c>
      <c r="AZ633" t="n">
        <v>7.1</v>
      </c>
      <c r="BA633" t="inlineStr">
        <is>
          <t>701+</t>
        </is>
      </c>
      <c r="BB633" t="n">
        <v>1</v>
      </c>
      <c r="BC633" t="inlineStr">
        <is>
          <t>701+</t>
        </is>
      </c>
      <c r="BD633" t="inlineStr">
        <is>
          <t>-</t>
        </is>
      </c>
      <c r="BE633" t="inlineStr"/>
      <c r="BF633" t="inlineStr">
        <is>
          <t>Not Reported</t>
        </is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>
        <is>
          <t>QS</t>
        </is>
      </c>
      <c r="CC633" t="n">
        <v>1300.5</v>
      </c>
      <c r="CD633" t="n">
        <v>1300.5</v>
      </c>
      <c r="CE633" t="n">
        <v>601</v>
      </c>
      <c r="CF633" t="n">
        <v>601</v>
      </c>
      <c r="CG633" t="n">
        <v>701</v>
      </c>
      <c r="CH633" t="n">
        <v>701</v>
      </c>
      <c r="CI633" t="n">
        <v>701</v>
      </c>
      <c r="CJ633" t="n">
        <v>494</v>
      </c>
      <c r="CK633" t="n">
        <v>701</v>
      </c>
      <c r="CL633" t="n">
        <v>701</v>
      </c>
      <c r="CM633" t="n">
        <v>701</v>
      </c>
      <c r="CN633" t="n">
        <v>1300.5</v>
      </c>
      <c r="CO633" t="n">
        <v>1300.5</v>
      </c>
      <c r="CP633" t="n">
        <v>601</v>
      </c>
      <c r="CQ633" t="n">
        <v>601</v>
      </c>
      <c r="CR633" t="n">
        <v>701</v>
      </c>
      <c r="CS633" t="n">
        <v>701</v>
      </c>
      <c r="CT633" t="n">
        <v>701</v>
      </c>
      <c r="CU633" t="n">
        <v>464</v>
      </c>
      <c r="CV633" t="n">
        <v>701</v>
      </c>
      <c r="CW633" t="n">
        <v>701</v>
      </c>
      <c r="CX633" t="n">
        <v>701</v>
      </c>
      <c r="CY633" t="inlineStr"/>
      <c r="CZ633" t="inlineStr"/>
      <c r="DA633" t="inlineStr"/>
      <c r="DB633" t="n">
        <v>7.178571428571416</v>
      </c>
      <c r="DC633" t="n">
        <v>1.3</v>
      </c>
      <c r="DD633" t="inlineStr"/>
      <c r="DE633" t="inlineStr">
        <is>
          <t>QS (score, not ratio)</t>
        </is>
      </c>
      <c r="DF633" t="inlineStr"/>
      <c r="DG633" t="inlineStr">
        <is>
          <t>QS (score, not %)</t>
        </is>
      </c>
      <c r="DH633" t="n">
        <v>8.050000000000001</v>
      </c>
      <c r="DI633" t="inlineStr"/>
    </row>
    <row r="634">
      <c r="A634" t="inlineStr">
        <is>
          <t>moscow state university</t>
        </is>
      </c>
      <c r="B634" t="inlineStr"/>
      <c r="C634" t="inlineStr"/>
      <c r="D634" t="inlineStr">
        <is>
          <t>Not Reported</t>
        </is>
      </c>
      <c r="E634" t="inlineStr">
        <is>
          <t>Not Reported</t>
        </is>
      </c>
      <c r="F634" t="inlineStr">
        <is>
          <t>Not Reported</t>
        </is>
      </c>
      <c r="G634" t="inlineStr">
        <is>
          <t>Not Reported</t>
        </is>
      </c>
      <c r="H634" t="inlineStr"/>
      <c r="I634" t="inlineStr">
        <is>
          <t>Not Reported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Not Reported</t>
        </is>
      </c>
      <c r="AF634" t="inlineStr">
        <is>
          <t>Not Reported</t>
        </is>
      </c>
      <c r="AG634" t="inlineStr">
        <is>
          <t>Not Reported</t>
        </is>
      </c>
      <c r="AH634" t="inlineStr">
        <is>
          <t>Not Reported</t>
        </is>
      </c>
      <c r="AI634" t="inlineStr"/>
      <c r="AJ634" t="inlineStr"/>
      <c r="AK634" t="inlineStr">
        <is>
          <t>Not Reported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>
        <is>
          <t>Not Reported</t>
        </is>
      </c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>
        <is>
          <t>86</t>
        </is>
      </c>
      <c r="BS634" t="inlineStr">
        <is>
          <t>1</t>
        </is>
      </c>
      <c r="BT634" t="n">
        <v>25.3</v>
      </c>
      <c r="BU634" t="n">
        <v>41.4</v>
      </c>
      <c r="BV634" t="n">
        <v>33</v>
      </c>
      <c r="BW634" t="n">
        <v>0</v>
      </c>
      <c r="BX634" t="n">
        <v>7.7</v>
      </c>
      <c r="BY634" t="n">
        <v>46.4</v>
      </c>
      <c r="BZ634" t="n">
        <v>31.3</v>
      </c>
      <c r="CA634" t="n">
        <v>2015</v>
      </c>
      <c r="CB634" t="inlineStr">
        <is>
          <t>Shanghai</t>
        </is>
      </c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n">
        <v>86</v>
      </c>
      <c r="DA634" t="n">
        <v>1</v>
      </c>
      <c r="DB634" t="n">
        <v>81.33918770581778</v>
      </c>
      <c r="DC634" t="n">
        <v>21.08953613807983</v>
      </c>
      <c r="DD634" t="inlineStr"/>
      <c r="DE634" t="inlineStr">
        <is>
          <t>Missing</t>
        </is>
      </c>
      <c r="DF634" t="inlineStr"/>
      <c r="DG634" t="inlineStr">
        <is>
          <t>Missing</t>
        </is>
      </c>
      <c r="DH634" t="inlineStr"/>
      <c r="DI634" t="n">
        <v>29.14476806903991</v>
      </c>
    </row>
    <row r="635">
      <c r="A635" t="inlineStr">
        <is>
          <t>mount sinai school of medicine</t>
        </is>
      </c>
      <c r="B635" t="inlineStr"/>
      <c r="C635" t="inlineStr"/>
      <c r="D635" t="inlineStr">
        <is>
          <t>Not Reported</t>
        </is>
      </c>
      <c r="E635" t="inlineStr">
        <is>
          <t>Not Reported</t>
        </is>
      </c>
      <c r="F635" t="inlineStr">
        <is>
          <t>Not Reported</t>
        </is>
      </c>
      <c r="G635" t="inlineStr">
        <is>
          <t>Not Reported</t>
        </is>
      </c>
      <c r="H635" t="inlineStr"/>
      <c r="I635" t="inlineStr">
        <is>
          <t>Not Reported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Not Reported</t>
        </is>
      </c>
      <c r="AF635" t="inlineStr">
        <is>
          <t>Not Reported</t>
        </is>
      </c>
      <c r="AG635" t="inlineStr">
        <is>
          <t>Not Reported</t>
        </is>
      </c>
      <c r="AH635" t="inlineStr">
        <is>
          <t>Not Reported</t>
        </is>
      </c>
      <c r="AI635" t="inlineStr"/>
      <c r="AJ635" t="inlineStr"/>
      <c r="AK635" t="inlineStr">
        <is>
          <t>Not Reported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>
        <is>
          <t>Not Reported</t>
        </is>
      </c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>
        <is>
          <t>151-200</t>
        </is>
      </c>
      <c r="BS635" t="inlineStr">
        <is>
          <t>68-85</t>
        </is>
      </c>
      <c r="BT635" t="inlineStr"/>
      <c r="BU635" t="n">
        <v>0</v>
      </c>
      <c r="BV635" t="n">
        <v>0</v>
      </c>
      <c r="BW635" t="n">
        <v>20.5</v>
      </c>
      <c r="BX635" t="n">
        <v>23.5</v>
      </c>
      <c r="BY635" t="n">
        <v>34.8</v>
      </c>
      <c r="BZ635" t="n">
        <v>18.6</v>
      </c>
      <c r="CA635" t="n">
        <v>2012</v>
      </c>
      <c r="CB635" t="inlineStr">
        <is>
          <t>Shanghai</t>
        </is>
      </c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n">
        <v>175.5</v>
      </c>
      <c r="DA635" t="n">
        <v>76.5</v>
      </c>
      <c r="DB635" t="n">
        <v>61.69045005488474</v>
      </c>
      <c r="DC635" t="n">
        <v>25.08279395900755</v>
      </c>
      <c r="DD635" t="inlineStr"/>
      <c r="DE635" t="inlineStr">
        <is>
          <t>Missing</t>
        </is>
      </c>
      <c r="DF635" t="inlineStr"/>
      <c r="DG635" t="inlineStr">
        <is>
          <t>Missing</t>
        </is>
      </c>
      <c r="DH635" t="inlineStr"/>
      <c r="DI635" t="n">
        <v>12.54139697950377</v>
      </c>
    </row>
    <row r="636">
      <c r="A636" t="inlineStr">
        <is>
          <t>multimedia university (mmu)</t>
        </is>
      </c>
      <c r="B636" t="inlineStr">
        <is>
          <t>1001-1200</t>
        </is>
      </c>
      <c r="C636" t="inlineStr">
        <is>
          <t>1001-1200</t>
        </is>
      </c>
      <c r="D636" t="inlineStr">
        <is>
          <t>Malaysia</t>
        </is>
      </c>
      <c r="E636" t="inlineStr">
        <is>
          <t>Asia</t>
        </is>
      </c>
      <c r="F636" t="inlineStr">
        <is>
          <t>M</t>
        </is>
      </c>
      <c r="G636" t="inlineStr">
        <is>
          <t>FO</t>
        </is>
      </c>
      <c r="H636" t="inlineStr">
        <is>
          <t>VH</t>
        </is>
      </c>
      <c r="I636" t="inlineStr">
        <is>
          <t>C</t>
        </is>
      </c>
      <c r="J636" t="n">
        <v>11</v>
      </c>
      <c r="K636" t="inlineStr">
        <is>
          <t>601+</t>
        </is>
      </c>
      <c r="L636" t="n">
        <v>15.4</v>
      </c>
      <c r="M636" t="inlineStr">
        <is>
          <t>549</t>
        </is>
      </c>
      <c r="N636" t="n">
        <v>10.9</v>
      </c>
      <c r="O636" t="inlineStr">
        <is>
          <t>701+</t>
        </is>
      </c>
      <c r="P636" t="n">
        <v>4.7</v>
      </c>
      <c r="Q636" t="inlineStr">
        <is>
          <t>701+</t>
        </is>
      </c>
      <c r="R636" t="n">
        <v>28.5</v>
      </c>
      <c r="S636" t="inlineStr">
        <is>
          <t>504</t>
        </is>
      </c>
      <c r="T636" t="n">
        <v>30.3</v>
      </c>
      <c r="U636" t="inlineStr">
        <is>
          <t>426</t>
        </is>
      </c>
      <c r="V636" t="n">
        <v>19.6</v>
      </c>
      <c r="W636" t="inlineStr">
        <is>
          <t>701+</t>
        </is>
      </c>
      <c r="X636" t="n">
        <v>3.8</v>
      </c>
      <c r="Y636" t="inlineStr">
        <is>
          <t>701+</t>
        </is>
      </c>
      <c r="Z636" t="n">
        <v>3.7</v>
      </c>
      <c r="AA636" t="inlineStr">
        <is>
          <t>701+</t>
        </is>
      </c>
      <c r="AB636" t="inlineStr"/>
      <c r="AC636" t="inlineStr">
        <is>
          <t>1001-1200</t>
        </is>
      </c>
      <c r="AD636" t="inlineStr">
        <is>
          <t>1001-1200</t>
        </is>
      </c>
      <c r="AE636" t="inlineStr">
        <is>
          <t>MY</t>
        </is>
      </c>
      <c r="AF636" t="inlineStr">
        <is>
          <t>Malaysia</t>
        </is>
      </c>
      <c r="AG636" t="inlineStr">
        <is>
          <t>M</t>
        </is>
      </c>
      <c r="AH636" t="inlineStr">
        <is>
          <t>SP</t>
        </is>
      </c>
      <c r="AI636" t="inlineStr"/>
      <c r="AJ636" t="n">
        <v>3</v>
      </c>
      <c r="AK636" t="inlineStr">
        <is>
          <t>C</t>
        </is>
      </c>
      <c r="AL636" t="n">
        <v>8.800000000000001</v>
      </c>
      <c r="AM636" t="inlineStr">
        <is>
          <t>601+</t>
        </is>
      </c>
      <c r="AN636" t="n">
        <v>17.6</v>
      </c>
      <c r="AO636" t="inlineStr">
        <is>
          <t>497</t>
        </is>
      </c>
      <c r="AP636" t="n">
        <v>11.6</v>
      </c>
      <c r="AQ636" t="inlineStr">
        <is>
          <t>701+</t>
        </is>
      </c>
      <c r="AR636" t="n">
        <v>5.8</v>
      </c>
      <c r="AS636" t="inlineStr">
        <is>
          <t>701+</t>
        </is>
      </c>
      <c r="AT636" t="n">
        <v>16.3</v>
      </c>
      <c r="AU636" t="inlineStr">
        <is>
          <t>649</t>
        </is>
      </c>
      <c r="AV636" t="n">
        <v>23.5</v>
      </c>
      <c r="AW636" t="inlineStr">
        <is>
          <t>494</t>
        </is>
      </c>
      <c r="AX636" t="n">
        <v>1.3</v>
      </c>
      <c r="AY636" t="inlineStr">
        <is>
          <t>701+</t>
        </is>
      </c>
      <c r="AZ636" t="n">
        <v>9.1</v>
      </c>
      <c r="BA636" t="inlineStr">
        <is>
          <t>701+</t>
        </is>
      </c>
      <c r="BB636" t="n">
        <v>1.3</v>
      </c>
      <c r="BC636" t="inlineStr">
        <is>
          <t>701+</t>
        </is>
      </c>
      <c r="BD636" t="inlineStr">
        <is>
          <t>-</t>
        </is>
      </c>
      <c r="BE636" t="inlineStr"/>
      <c r="BF636" t="inlineStr">
        <is>
          <t>Not Reported</t>
        </is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>
        <is>
          <t>QS</t>
        </is>
      </c>
      <c r="CC636" t="n">
        <v>1100.5</v>
      </c>
      <c r="CD636" t="n">
        <v>1100.5</v>
      </c>
      <c r="CE636" t="n">
        <v>601</v>
      </c>
      <c r="CF636" t="n">
        <v>549</v>
      </c>
      <c r="CG636" t="n">
        <v>701</v>
      </c>
      <c r="CH636" t="n">
        <v>701</v>
      </c>
      <c r="CI636" t="n">
        <v>504</v>
      </c>
      <c r="CJ636" t="n">
        <v>426</v>
      </c>
      <c r="CK636" t="n">
        <v>701</v>
      </c>
      <c r="CL636" t="n">
        <v>701</v>
      </c>
      <c r="CM636" t="n">
        <v>701</v>
      </c>
      <c r="CN636" t="n">
        <v>1100.5</v>
      </c>
      <c r="CO636" t="n">
        <v>1100.5</v>
      </c>
      <c r="CP636" t="n">
        <v>601</v>
      </c>
      <c r="CQ636" t="n">
        <v>497</v>
      </c>
      <c r="CR636" t="n">
        <v>701</v>
      </c>
      <c r="CS636" t="n">
        <v>701</v>
      </c>
      <c r="CT636" t="n">
        <v>649</v>
      </c>
      <c r="CU636" t="n">
        <v>494</v>
      </c>
      <c r="CV636" t="n">
        <v>701</v>
      </c>
      <c r="CW636" t="n">
        <v>701</v>
      </c>
      <c r="CX636" t="n">
        <v>701</v>
      </c>
      <c r="CY636" t="inlineStr"/>
      <c r="CZ636" t="inlineStr"/>
      <c r="DA636" t="inlineStr"/>
      <c r="DB636" t="n">
        <v>21.46428571428571</v>
      </c>
      <c r="DC636" t="n">
        <v>4.7</v>
      </c>
      <c r="DD636" t="inlineStr"/>
      <c r="DE636" t="inlineStr">
        <is>
          <t>QS (score, not ratio)</t>
        </is>
      </c>
      <c r="DF636" t="inlineStr"/>
      <c r="DG636" t="inlineStr">
        <is>
          <t>QS (score, not %)</t>
        </is>
      </c>
      <c r="DH636" t="n">
        <v>9.9</v>
      </c>
      <c r="DI636" t="inlineStr"/>
    </row>
    <row r="637">
      <c r="A637" t="inlineStr">
        <is>
          <t>murdoch university</t>
        </is>
      </c>
      <c r="B637" t="inlineStr">
        <is>
          <t>436</t>
        </is>
      </c>
      <c r="C637" t="inlineStr">
        <is>
          <t>431</t>
        </is>
      </c>
      <c r="D637" t="inlineStr">
        <is>
          <t>Australia</t>
        </is>
      </c>
      <c r="E637" t="inlineStr">
        <is>
          <t>Oceania</t>
        </is>
      </c>
      <c r="F637" t="inlineStr">
        <is>
          <t>M</t>
        </is>
      </c>
      <c r="G637" t="inlineStr">
        <is>
          <t>CO</t>
        </is>
      </c>
      <c r="H637" t="inlineStr">
        <is>
          <t>VH</t>
        </is>
      </c>
      <c r="I637" t="inlineStr">
        <is>
          <t>A</t>
        </is>
      </c>
      <c r="J637" t="n">
        <v>8</v>
      </c>
      <c r="K637" t="inlineStr">
        <is>
          <t>601+</t>
        </is>
      </c>
      <c r="L637" t="n">
        <v>4.5</v>
      </c>
      <c r="M637" t="inlineStr">
        <is>
          <t>601+</t>
        </is>
      </c>
      <c r="N637" t="n">
        <v>5.2</v>
      </c>
      <c r="O637" t="inlineStr">
        <is>
          <t>701+</t>
        </is>
      </c>
      <c r="P637" t="n">
        <v>57.3</v>
      </c>
      <c r="Q637" t="inlineStr">
        <is>
          <t>216</t>
        </is>
      </c>
      <c r="R637" t="n">
        <v>85.59999999999999</v>
      </c>
      <c r="S637" t="inlineStr">
        <is>
          <t>216</t>
        </is>
      </c>
      <c r="T637" t="n">
        <v>73.90000000000001</v>
      </c>
      <c r="U637" t="inlineStr">
        <is>
          <t>194</t>
        </is>
      </c>
      <c r="V637" t="n">
        <v>74.90000000000001</v>
      </c>
      <c r="W637" t="inlineStr">
        <is>
          <t>410</t>
        </is>
      </c>
      <c r="X637" t="n">
        <v>14.8</v>
      </c>
      <c r="Y637" t="inlineStr">
        <is>
          <t>668</t>
        </is>
      </c>
      <c r="Z637" t="n">
        <v>11.3</v>
      </c>
      <c r="AA637" t="inlineStr">
        <is>
          <t>636=</t>
        </is>
      </c>
      <c r="AB637" t="n">
        <v>27.2</v>
      </c>
      <c r="AC637">
        <f>431</f>
        <v/>
      </c>
      <c r="AD637" t="inlineStr">
        <is>
          <t>561-570</t>
        </is>
      </c>
      <c r="AE637" t="inlineStr">
        <is>
          <t>AU</t>
        </is>
      </c>
      <c r="AF637" t="inlineStr">
        <is>
          <t>Australia</t>
        </is>
      </c>
      <c r="AG637" t="inlineStr">
        <is>
          <t>M</t>
        </is>
      </c>
      <c r="AH637" t="inlineStr">
        <is>
          <t>CO</t>
        </is>
      </c>
      <c r="AI637" t="inlineStr">
        <is>
          <t>VH</t>
        </is>
      </c>
      <c r="AJ637" t="n">
        <v>3</v>
      </c>
      <c r="AK637" t="inlineStr">
        <is>
          <t>A</t>
        </is>
      </c>
      <c r="AL637" t="n">
        <v>7.3</v>
      </c>
      <c r="AM637" t="inlineStr">
        <is>
          <t>601+</t>
        </is>
      </c>
      <c r="AN637" t="n">
        <v>5.3</v>
      </c>
      <c r="AO637" t="inlineStr">
        <is>
          <t>601+</t>
        </is>
      </c>
      <c r="AP637" t="n">
        <v>5.4</v>
      </c>
      <c r="AQ637" t="inlineStr">
        <is>
          <t>701+</t>
        </is>
      </c>
      <c r="AR637" t="n">
        <v>53.1</v>
      </c>
      <c r="AS637" t="inlineStr">
        <is>
          <t>242</t>
        </is>
      </c>
      <c r="AT637" t="n">
        <v>86.3</v>
      </c>
      <c r="AU637" t="inlineStr">
        <is>
          <t>200</t>
        </is>
      </c>
      <c r="AV637" t="n">
        <v>76.59999999999999</v>
      </c>
      <c r="AW637" t="inlineStr">
        <is>
          <t>178</t>
        </is>
      </c>
      <c r="AX637" t="n">
        <v>40.1</v>
      </c>
      <c r="AY637" t="inlineStr">
        <is>
          <t>378</t>
        </is>
      </c>
      <c r="AZ637" t="n">
        <v>14.2</v>
      </c>
      <c r="BA637" t="inlineStr">
        <is>
          <t>593</t>
        </is>
      </c>
      <c r="BB637" t="n">
        <v>23.7</v>
      </c>
      <c r="BC637" t="inlineStr">
        <is>
          <t>506=</t>
        </is>
      </c>
      <c r="BD637" t="inlineStr">
        <is>
          <t>26.2</t>
        </is>
      </c>
      <c r="BE637" t="inlineStr">
        <is>
          <t>401-500</t>
        </is>
      </c>
      <c r="BF637" t="inlineStr">
        <is>
          <t>Australia</t>
        </is>
      </c>
      <c r="BG637" t="n">
        <v>18.7</v>
      </c>
      <c r="BH637" t="inlineStr">
        <is>
          <t>88.3</t>
        </is>
      </c>
      <c r="BI637" t="n">
        <v>19.6</v>
      </c>
      <c r="BJ637" t="n">
        <v>51.2</v>
      </c>
      <c r="BK637" t="inlineStr">
        <is>
          <t>36.5</t>
        </is>
      </c>
      <c r="BL637" t="inlineStr">
        <is>
          <t>-</t>
        </is>
      </c>
      <c r="BM637" t="inlineStr">
        <is>
          <t>16,606</t>
        </is>
      </c>
      <c r="BN637" t="n">
        <v>32.8</v>
      </c>
      <c r="BO637" t="inlineStr">
        <is>
          <t>43%</t>
        </is>
      </c>
      <c r="BP637" t="inlineStr">
        <is>
          <t>59 : 41</t>
        </is>
      </c>
      <c r="BQ637" t="n">
        <v>2016</v>
      </c>
      <c r="BR637" t="inlineStr">
        <is>
          <t>403-510</t>
        </is>
      </c>
      <c r="BS637" t="inlineStr">
        <is>
          <t>12-17</t>
        </is>
      </c>
      <c r="BT637" t="inlineStr"/>
      <c r="BU637" t="n">
        <v>0</v>
      </c>
      <c r="BV637" t="n">
        <v>0</v>
      </c>
      <c r="BW637" t="n">
        <v>10.5</v>
      </c>
      <c r="BX637" t="n">
        <v>4.1</v>
      </c>
      <c r="BY637" t="n">
        <v>18.2</v>
      </c>
      <c r="BZ637" t="n">
        <v>18.2</v>
      </c>
      <c r="CA637" t="n">
        <v>2007</v>
      </c>
      <c r="CB637" t="inlineStr">
        <is>
          <t>QS+Times+Shanghai</t>
        </is>
      </c>
      <c r="CC637" t="n">
        <v>436</v>
      </c>
      <c r="CD637" t="n">
        <v>431</v>
      </c>
      <c r="CE637" t="n">
        <v>601</v>
      </c>
      <c r="CF637" t="n">
        <v>601</v>
      </c>
      <c r="CG637" t="n">
        <v>701</v>
      </c>
      <c r="CH637" t="n">
        <v>216</v>
      </c>
      <c r="CI637" t="n">
        <v>216</v>
      </c>
      <c r="CJ637" t="n">
        <v>194</v>
      </c>
      <c r="CK637" t="n">
        <v>410</v>
      </c>
      <c r="CL637" t="n">
        <v>668</v>
      </c>
      <c r="CM637" t="n">
        <v>636</v>
      </c>
      <c r="CN637" t="n">
        <v>431</v>
      </c>
      <c r="CO637" t="n">
        <v>565.5</v>
      </c>
      <c r="CP637" t="n">
        <v>601</v>
      </c>
      <c r="CQ637" t="n">
        <v>601</v>
      </c>
      <c r="CR637" t="n">
        <v>701</v>
      </c>
      <c r="CS637" t="n">
        <v>242</v>
      </c>
      <c r="CT637" t="n">
        <v>200</v>
      </c>
      <c r="CU637" t="n">
        <v>178</v>
      </c>
      <c r="CV637" t="n">
        <v>378</v>
      </c>
      <c r="CW637" t="n">
        <v>593</v>
      </c>
      <c r="CX637" t="n">
        <v>506</v>
      </c>
      <c r="CY637" t="n">
        <v>450.5</v>
      </c>
      <c r="CZ637" t="n">
        <v>456.5</v>
      </c>
      <c r="DA637" t="n">
        <v>14.5</v>
      </c>
      <c r="DB637" t="n">
        <v>34.88946186051261</v>
      </c>
      <c r="DC637" t="n">
        <v>29.50867585621979</v>
      </c>
      <c r="DD637" t="n">
        <v>32.8</v>
      </c>
      <c r="DE637" t="inlineStr">
        <is>
          <t>Times (raw ratio)</t>
        </is>
      </c>
      <c r="DF637" t="n">
        <v>43</v>
      </c>
      <c r="DG637" t="inlineStr">
        <is>
          <t>Times (raw %)</t>
        </is>
      </c>
      <c r="DH637" t="n">
        <v>7.65</v>
      </c>
      <c r="DI637" t="n">
        <v>7.927218366341246</v>
      </c>
    </row>
    <row r="638">
      <c r="A638" t="inlineStr">
        <is>
          <t>mustansiriyah university</t>
        </is>
      </c>
      <c r="B638" t="inlineStr">
        <is>
          <t>1001-1200</t>
        </is>
      </c>
      <c r="C638" t="inlineStr">
        <is>
          <t>1001-1200</t>
        </is>
      </c>
      <c r="D638" t="inlineStr">
        <is>
          <t>Iraq</t>
        </is>
      </c>
      <c r="E638" t="inlineStr">
        <is>
          <t>Asia</t>
        </is>
      </c>
      <c r="F638" t="inlineStr">
        <is>
          <t>XL</t>
        </is>
      </c>
      <c r="G638" t="inlineStr">
        <is>
          <t>FC</t>
        </is>
      </c>
      <c r="H638" t="inlineStr">
        <is>
          <t>HI</t>
        </is>
      </c>
      <c r="I638" t="inlineStr">
        <is>
          <t>A</t>
        </is>
      </c>
      <c r="J638" t="n">
        <v>5</v>
      </c>
      <c r="K638" t="inlineStr">
        <is>
          <t>601+</t>
        </is>
      </c>
      <c r="L638" t="n">
        <v>8.4</v>
      </c>
      <c r="M638" t="inlineStr">
        <is>
          <t>601+</t>
        </is>
      </c>
      <c r="N638" t="n">
        <v>51.2</v>
      </c>
      <c r="O638" t="inlineStr">
        <is>
          <t>299</t>
        </is>
      </c>
      <c r="P638" t="n">
        <v>1.3</v>
      </c>
      <c r="Q638" t="inlineStr">
        <is>
          <t>701+</t>
        </is>
      </c>
      <c r="R638" t="n">
        <v>35.7</v>
      </c>
      <c r="S638" t="inlineStr">
        <is>
          <t>446</t>
        </is>
      </c>
      <c r="T638" t="n">
        <v>3.6</v>
      </c>
      <c r="U638" t="inlineStr">
        <is>
          <t>701+</t>
        </is>
      </c>
      <c r="V638" t="n">
        <v>14</v>
      </c>
      <c r="W638" t="inlineStr">
        <is>
          <t>701+</t>
        </is>
      </c>
      <c r="X638" t="n">
        <v>4.2</v>
      </c>
      <c r="Y638" t="inlineStr">
        <is>
          <t>701+</t>
        </is>
      </c>
      <c r="Z638" t="n">
        <v>1.1</v>
      </c>
      <c r="AA638" t="inlineStr">
        <is>
          <t>701+</t>
        </is>
      </c>
      <c r="AB638" t="inlineStr"/>
      <c r="AC638" t="inlineStr">
        <is>
          <t>1001-1200</t>
        </is>
      </c>
      <c r="AD638" t="inlineStr">
        <is>
          <t>1001-1200</t>
        </is>
      </c>
      <c r="AE638" t="inlineStr">
        <is>
          <t>IQ</t>
        </is>
      </c>
      <c r="AF638" t="inlineStr">
        <is>
          <t>Iraq</t>
        </is>
      </c>
      <c r="AG638" t="inlineStr">
        <is>
          <t>XL</t>
        </is>
      </c>
      <c r="AH638" t="inlineStr">
        <is>
          <t>FC</t>
        </is>
      </c>
      <c r="AI638" t="inlineStr">
        <is>
          <t>HI</t>
        </is>
      </c>
      <c r="AJ638" t="n">
        <v>4</v>
      </c>
      <c r="AK638" t="inlineStr">
        <is>
          <t>A</t>
        </is>
      </c>
      <c r="AL638" t="n">
        <v>3.7</v>
      </c>
      <c r="AM638" t="inlineStr">
        <is>
          <t>601+</t>
        </is>
      </c>
      <c r="AN638" t="n">
        <v>5.3</v>
      </c>
      <c r="AO638" t="inlineStr">
        <is>
          <t>601+</t>
        </is>
      </c>
      <c r="AP638" t="n">
        <v>43.7</v>
      </c>
      <c r="AQ638" t="inlineStr">
        <is>
          <t>359</t>
        </is>
      </c>
      <c r="AR638" t="n">
        <v>1.3</v>
      </c>
      <c r="AS638" t="inlineStr">
        <is>
          <t>701+</t>
        </is>
      </c>
      <c r="AT638" t="n">
        <v>33</v>
      </c>
      <c r="AU638" t="inlineStr">
        <is>
          <t>466</t>
        </is>
      </c>
      <c r="AV638" t="n">
        <v>4</v>
      </c>
      <c r="AW638" t="inlineStr">
        <is>
          <t>701+</t>
        </is>
      </c>
      <c r="AX638" t="n">
        <v>1</v>
      </c>
      <c r="AY638" t="inlineStr">
        <is>
          <t>701+</t>
        </is>
      </c>
      <c r="AZ638" t="n">
        <v>9.300000000000001</v>
      </c>
      <c r="BA638" t="inlineStr">
        <is>
          <t>701+</t>
        </is>
      </c>
      <c r="BB638" t="n">
        <v>1</v>
      </c>
      <c r="BC638" t="inlineStr">
        <is>
          <t>701+</t>
        </is>
      </c>
      <c r="BD638" t="inlineStr">
        <is>
          <t>-</t>
        </is>
      </c>
      <c r="BE638" t="inlineStr"/>
      <c r="BF638" t="inlineStr">
        <is>
          <t>Not Reported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>
        <is>
          <t>QS</t>
        </is>
      </c>
      <c r="CC638" t="n">
        <v>1100.5</v>
      </c>
      <c r="CD638" t="n">
        <v>1100.5</v>
      </c>
      <c r="CE638" t="n">
        <v>601</v>
      </c>
      <c r="CF638" t="n">
        <v>601</v>
      </c>
      <c r="CG638" t="n">
        <v>299</v>
      </c>
      <c r="CH638" t="n">
        <v>701</v>
      </c>
      <c r="CI638" t="n">
        <v>446</v>
      </c>
      <c r="CJ638" t="n">
        <v>701</v>
      </c>
      <c r="CK638" t="n">
        <v>701</v>
      </c>
      <c r="CL638" t="n">
        <v>701</v>
      </c>
      <c r="CM638" t="n">
        <v>701</v>
      </c>
      <c r="CN638" t="n">
        <v>1100.5</v>
      </c>
      <c r="CO638" t="n">
        <v>1100.5</v>
      </c>
      <c r="CP638" t="n">
        <v>601</v>
      </c>
      <c r="CQ638" t="n">
        <v>601</v>
      </c>
      <c r="CR638" t="n">
        <v>359</v>
      </c>
      <c r="CS638" t="n">
        <v>701</v>
      </c>
      <c r="CT638" t="n">
        <v>466</v>
      </c>
      <c r="CU638" t="n">
        <v>701</v>
      </c>
      <c r="CV638" t="n">
        <v>701</v>
      </c>
      <c r="CW638" t="n">
        <v>701</v>
      </c>
      <c r="CX638" t="n">
        <v>701</v>
      </c>
      <c r="CY638" t="inlineStr"/>
      <c r="CZ638" t="inlineStr"/>
      <c r="DA638" t="inlineStr"/>
      <c r="DB638" t="n">
        <v>21.46428571428571</v>
      </c>
      <c r="DC638" t="n">
        <v>1.3</v>
      </c>
      <c r="DD638" t="inlineStr"/>
      <c r="DE638" t="inlineStr">
        <is>
          <t>QS (score, not ratio)</t>
        </is>
      </c>
      <c r="DF638" t="inlineStr"/>
      <c r="DG638" t="inlineStr">
        <is>
          <t>QS (score, not %)</t>
        </is>
      </c>
      <c r="DH638" t="n">
        <v>4.35</v>
      </c>
      <c r="DI638" t="inlineStr"/>
    </row>
    <row r="639">
      <c r="A639" t="inlineStr">
        <is>
          <t>mutah university</t>
        </is>
      </c>
      <c r="B639" t="inlineStr">
        <is>
          <t>1001-1200</t>
        </is>
      </c>
      <c r="C639" t="inlineStr">
        <is>
          <t>1001-1200</t>
        </is>
      </c>
      <c r="D639" t="inlineStr">
        <is>
          <t>Jordan</t>
        </is>
      </c>
      <c r="E639" t="inlineStr">
        <is>
          <t>Asia</t>
        </is>
      </c>
      <c r="F639" t="inlineStr">
        <is>
          <t>M</t>
        </is>
      </c>
      <c r="G639" t="inlineStr">
        <is>
          <t>FC</t>
        </is>
      </c>
      <c r="H639" t="inlineStr">
        <is>
          <t>MD</t>
        </is>
      </c>
      <c r="I639" t="inlineStr">
        <is>
          <t>A</t>
        </is>
      </c>
      <c r="J639" t="n">
        <v>9.1</v>
      </c>
      <c r="K639" t="inlineStr">
        <is>
          <t>601+</t>
        </is>
      </c>
      <c r="L639" t="n">
        <v>11</v>
      </c>
      <c r="M639" t="inlineStr">
        <is>
          <t>601+</t>
        </is>
      </c>
      <c r="N639" t="n">
        <v>11</v>
      </c>
      <c r="O639" t="inlineStr">
        <is>
          <t>701+</t>
        </is>
      </c>
      <c r="P639" t="n">
        <v>1.8</v>
      </c>
      <c r="Q639" t="inlineStr">
        <is>
          <t>701+</t>
        </is>
      </c>
      <c r="R639" t="n">
        <v>10.1</v>
      </c>
      <c r="S639" t="inlineStr">
        <is>
          <t>701+</t>
        </is>
      </c>
      <c r="T639" t="n">
        <v>32.5</v>
      </c>
      <c r="U639" t="inlineStr">
        <is>
          <t>410</t>
        </is>
      </c>
      <c r="V639" t="n">
        <v>25.7</v>
      </c>
      <c r="W639" t="inlineStr">
        <is>
          <t>701+</t>
        </is>
      </c>
      <c r="X639" t="n">
        <v>7.3</v>
      </c>
      <c r="Y639" t="inlineStr">
        <is>
          <t>701+</t>
        </is>
      </c>
      <c r="Z639" t="n">
        <v>1.6</v>
      </c>
      <c r="AA639" t="inlineStr">
        <is>
          <t>701+</t>
        </is>
      </c>
      <c r="AB639" t="inlineStr"/>
      <c r="AC639" t="inlineStr">
        <is>
          <t>1001-1200</t>
        </is>
      </c>
      <c r="AD639" t="inlineStr">
        <is>
          <t>1001-1200</t>
        </is>
      </c>
      <c r="AE639" t="inlineStr">
        <is>
          <t>JO</t>
        </is>
      </c>
      <c r="AF639" t="inlineStr">
        <is>
          <t>Jordan</t>
        </is>
      </c>
      <c r="AG639" t="inlineStr">
        <is>
          <t>M</t>
        </is>
      </c>
      <c r="AH639" t="inlineStr">
        <is>
          <t>FC</t>
        </is>
      </c>
      <c r="AI639" t="inlineStr">
        <is>
          <t>MD</t>
        </is>
      </c>
      <c r="AJ639" t="n">
        <v>3</v>
      </c>
      <c r="AK639" t="inlineStr">
        <is>
          <t>A</t>
        </is>
      </c>
      <c r="AL639" t="n">
        <v>7.6</v>
      </c>
      <c r="AM639" t="inlineStr">
        <is>
          <t>601+</t>
        </is>
      </c>
      <c r="AN639" t="n">
        <v>8.9</v>
      </c>
      <c r="AO639" t="inlineStr">
        <is>
          <t>601+</t>
        </is>
      </c>
      <c r="AP639" t="n">
        <v>10.1</v>
      </c>
      <c r="AQ639" t="inlineStr">
        <is>
          <t>701+</t>
        </is>
      </c>
      <c r="AR639" t="n">
        <v>1.7</v>
      </c>
      <c r="AS639" t="inlineStr">
        <is>
          <t>701+</t>
        </is>
      </c>
      <c r="AT639" t="n">
        <v>10.1</v>
      </c>
      <c r="AU639" t="inlineStr">
        <is>
          <t>701+</t>
        </is>
      </c>
      <c r="AV639" t="n">
        <v>43.6</v>
      </c>
      <c r="AW639" t="inlineStr">
        <is>
          <t>330</t>
        </is>
      </c>
      <c r="AX639" t="n">
        <v>1</v>
      </c>
      <c r="AY639" t="inlineStr">
        <is>
          <t>701+</t>
        </is>
      </c>
      <c r="AZ639" t="n">
        <v>8.699999999999999</v>
      </c>
      <c r="BA639" t="inlineStr">
        <is>
          <t>701+</t>
        </is>
      </c>
      <c r="BB639" t="n">
        <v>1.7</v>
      </c>
      <c r="BC639" t="inlineStr">
        <is>
          <t>701+</t>
        </is>
      </c>
      <c r="BD639" t="inlineStr">
        <is>
          <t>-</t>
        </is>
      </c>
      <c r="BE639" t="inlineStr"/>
      <c r="BF639" t="inlineStr">
        <is>
          <t>Not Reported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>
        <is>
          <t>QS</t>
        </is>
      </c>
      <c r="CC639" t="n">
        <v>1100.5</v>
      </c>
      <c r="CD639" t="n">
        <v>1100.5</v>
      </c>
      <c r="CE639" t="n">
        <v>601</v>
      </c>
      <c r="CF639" t="n">
        <v>601</v>
      </c>
      <c r="CG639" t="n">
        <v>701</v>
      </c>
      <c r="CH639" t="n">
        <v>701</v>
      </c>
      <c r="CI639" t="n">
        <v>701</v>
      </c>
      <c r="CJ639" t="n">
        <v>410</v>
      </c>
      <c r="CK639" t="n">
        <v>701</v>
      </c>
      <c r="CL639" t="n">
        <v>701</v>
      </c>
      <c r="CM639" t="n">
        <v>701</v>
      </c>
      <c r="CN639" t="n">
        <v>1100.5</v>
      </c>
      <c r="CO639" t="n">
        <v>1100.5</v>
      </c>
      <c r="CP639" t="n">
        <v>601</v>
      </c>
      <c r="CQ639" t="n">
        <v>601</v>
      </c>
      <c r="CR639" t="n">
        <v>701</v>
      </c>
      <c r="CS639" t="n">
        <v>701</v>
      </c>
      <c r="CT639" t="n">
        <v>701</v>
      </c>
      <c r="CU639" t="n">
        <v>330</v>
      </c>
      <c r="CV639" t="n">
        <v>701</v>
      </c>
      <c r="CW639" t="n">
        <v>701</v>
      </c>
      <c r="CX639" t="n">
        <v>701</v>
      </c>
      <c r="CY639" t="inlineStr"/>
      <c r="CZ639" t="inlineStr"/>
      <c r="DA639" t="inlineStr"/>
      <c r="DB639" t="n">
        <v>21.46428571428571</v>
      </c>
      <c r="DC639" t="n">
        <v>1.8</v>
      </c>
      <c r="DD639" t="inlineStr"/>
      <c r="DE639" t="inlineStr">
        <is>
          <t>QS (score, not ratio)</t>
        </is>
      </c>
      <c r="DF639" t="inlineStr"/>
      <c r="DG639" t="inlineStr">
        <is>
          <t>QS (score, not %)</t>
        </is>
      </c>
      <c r="DH639" t="n">
        <v>8.35</v>
      </c>
      <c r="DI639" t="inlineStr"/>
    </row>
    <row r="640">
      <c r="A640" t="inlineStr">
        <is>
          <t>mykolas romeris university</t>
        </is>
      </c>
      <c r="B640" t="inlineStr">
        <is>
          <t>1001-1200</t>
        </is>
      </c>
      <c r="C640" t="inlineStr">
        <is>
          <t>1001-1200</t>
        </is>
      </c>
      <c r="D640" t="inlineStr">
        <is>
          <t>Lithuania</t>
        </is>
      </c>
      <c r="E640" t="inlineStr">
        <is>
          <t>Europe</t>
        </is>
      </c>
      <c r="F640" t="inlineStr">
        <is>
          <t>S</t>
        </is>
      </c>
      <c r="G640" t="inlineStr">
        <is>
          <t>FO</t>
        </is>
      </c>
      <c r="H640" t="inlineStr">
        <is>
          <t>VH</t>
        </is>
      </c>
      <c r="I640" t="inlineStr">
        <is>
          <t>A</t>
        </is>
      </c>
      <c r="J640" t="n">
        <v>6.2</v>
      </c>
      <c r="K640" t="inlineStr">
        <is>
          <t>601+</t>
        </is>
      </c>
      <c r="L640" t="n">
        <v>8.699999999999999</v>
      </c>
      <c r="M640" t="inlineStr">
        <is>
          <t>601+</t>
        </is>
      </c>
      <c r="N640" t="n">
        <v>13.9</v>
      </c>
      <c r="O640" t="inlineStr">
        <is>
          <t>701+</t>
        </is>
      </c>
      <c r="P640" t="n">
        <v>4.5</v>
      </c>
      <c r="Q640" t="inlineStr">
        <is>
          <t>701+</t>
        </is>
      </c>
      <c r="R640" t="n">
        <v>14</v>
      </c>
      <c r="S640" t="inlineStr">
        <is>
          <t>685</t>
        </is>
      </c>
      <c r="T640" t="n">
        <v>35.3</v>
      </c>
      <c r="U640" t="inlineStr">
        <is>
          <t>387</t>
        </is>
      </c>
      <c r="V640" t="n">
        <v>15</v>
      </c>
      <c r="W640" t="inlineStr">
        <is>
          <t>701+</t>
        </is>
      </c>
      <c r="X640" t="n">
        <v>47.2</v>
      </c>
      <c r="Y640" t="inlineStr">
        <is>
          <t>273</t>
        </is>
      </c>
      <c r="Z640" t="n">
        <v>11.8</v>
      </c>
      <c r="AA640" t="inlineStr">
        <is>
          <t>623=</t>
        </is>
      </c>
      <c r="AB640" t="inlineStr"/>
      <c r="AC640" t="inlineStr">
        <is>
          <t>1001-1200</t>
        </is>
      </c>
      <c r="AD640" t="inlineStr">
        <is>
          <t>1001-1200</t>
        </is>
      </c>
      <c r="AE640" t="inlineStr">
        <is>
          <t>LT</t>
        </is>
      </c>
      <c r="AF640" t="inlineStr">
        <is>
          <t>Lithuania</t>
        </is>
      </c>
      <c r="AG640" t="inlineStr">
        <is>
          <t>S</t>
        </is>
      </c>
      <c r="AH640" t="inlineStr">
        <is>
          <t>FO</t>
        </is>
      </c>
      <c r="AI640" t="inlineStr">
        <is>
          <t>VH</t>
        </is>
      </c>
      <c r="AJ640" t="n">
        <v>2</v>
      </c>
      <c r="AK640" t="inlineStr">
        <is>
          <t>A</t>
        </is>
      </c>
      <c r="AL640" t="n">
        <v>5.3</v>
      </c>
      <c r="AM640" t="inlineStr">
        <is>
          <t>601+</t>
        </is>
      </c>
      <c r="AN640" t="n">
        <v>9.5</v>
      </c>
      <c r="AO640" t="inlineStr">
        <is>
          <t>601+</t>
        </is>
      </c>
      <c r="AP640" t="n">
        <v>14.3</v>
      </c>
      <c r="AQ640" t="inlineStr">
        <is>
          <t>701+</t>
        </is>
      </c>
      <c r="AR640" t="n">
        <v>4.2</v>
      </c>
      <c r="AS640" t="inlineStr">
        <is>
          <t>701+</t>
        </is>
      </c>
      <c r="AT640" t="n">
        <v>12.5</v>
      </c>
      <c r="AU640" t="inlineStr">
        <is>
          <t>701+</t>
        </is>
      </c>
      <c r="AV640" t="n">
        <v>27.8</v>
      </c>
      <c r="AW640" t="inlineStr">
        <is>
          <t>441</t>
        </is>
      </c>
      <c r="AX640" t="n">
        <v>1</v>
      </c>
      <c r="AY640" t="inlineStr">
        <is>
          <t>701+</t>
        </is>
      </c>
      <c r="AZ640" t="n">
        <v>21.7</v>
      </c>
      <c r="BA640" t="inlineStr">
        <is>
          <t>382</t>
        </is>
      </c>
      <c r="BB640" t="n">
        <v>8.4</v>
      </c>
      <c r="BC640" t="inlineStr">
        <is>
          <t>695=</t>
        </is>
      </c>
      <c r="BD640" t="inlineStr">
        <is>
          <t>-</t>
        </is>
      </c>
      <c r="BE640" t="inlineStr"/>
      <c r="BF640" t="inlineStr">
        <is>
          <t>Not Reported</t>
        </is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>
        <is>
          <t>QS</t>
        </is>
      </c>
      <c r="CC640" t="n">
        <v>1100.5</v>
      </c>
      <c r="CD640" t="n">
        <v>1100.5</v>
      </c>
      <c r="CE640" t="n">
        <v>601</v>
      </c>
      <c r="CF640" t="n">
        <v>601</v>
      </c>
      <c r="CG640" t="n">
        <v>701</v>
      </c>
      <c r="CH640" t="n">
        <v>701</v>
      </c>
      <c r="CI640" t="n">
        <v>685</v>
      </c>
      <c r="CJ640" t="n">
        <v>387</v>
      </c>
      <c r="CK640" t="n">
        <v>701</v>
      </c>
      <c r="CL640" t="n">
        <v>273</v>
      </c>
      <c r="CM640" t="n">
        <v>623</v>
      </c>
      <c r="CN640" t="n">
        <v>1100.5</v>
      </c>
      <c r="CO640" t="n">
        <v>1100.5</v>
      </c>
      <c r="CP640" t="n">
        <v>601</v>
      </c>
      <c r="CQ640" t="n">
        <v>601</v>
      </c>
      <c r="CR640" t="n">
        <v>701</v>
      </c>
      <c r="CS640" t="n">
        <v>701</v>
      </c>
      <c r="CT640" t="n">
        <v>701</v>
      </c>
      <c r="CU640" t="n">
        <v>441</v>
      </c>
      <c r="CV640" t="n">
        <v>701</v>
      </c>
      <c r="CW640" t="n">
        <v>382</v>
      </c>
      <c r="CX640" t="n">
        <v>695</v>
      </c>
      <c r="CY640" t="inlineStr"/>
      <c r="CZ640" t="inlineStr"/>
      <c r="DA640" t="inlineStr"/>
      <c r="DB640" t="n">
        <v>21.46428571428571</v>
      </c>
      <c r="DC640" t="n">
        <v>4.5</v>
      </c>
      <c r="DD640" t="inlineStr"/>
      <c r="DE640" t="inlineStr">
        <is>
          <t>QS (score, not ratio)</t>
        </is>
      </c>
      <c r="DF640" t="inlineStr"/>
      <c r="DG640" t="inlineStr">
        <is>
          <t>QS (score, not %)</t>
        </is>
      </c>
      <c r="DH640" t="n">
        <v>5.75</v>
      </c>
      <c r="DI640" t="inlineStr"/>
    </row>
    <row r="641">
      <c r="A641" t="inlineStr">
        <is>
          <t>nagasaki university</t>
        </is>
      </c>
      <c r="B641" t="inlineStr">
        <is>
          <t>851-900</t>
        </is>
      </c>
      <c r="C641" t="inlineStr">
        <is>
          <t>801-850</t>
        </is>
      </c>
      <c r="D641" t="inlineStr">
        <is>
          <t>Japan</t>
        </is>
      </c>
      <c r="E641" t="inlineStr">
        <is>
          <t>Asia</t>
        </is>
      </c>
      <c r="F641" t="inlineStr">
        <is>
          <t>M</t>
        </is>
      </c>
      <c r="G641" t="inlineStr">
        <is>
          <t>FO</t>
        </is>
      </c>
      <c r="H641" t="inlineStr">
        <is>
          <t>VH</t>
        </is>
      </c>
      <c r="I641" t="inlineStr">
        <is>
          <t>A</t>
        </is>
      </c>
      <c r="J641" t="n">
        <v>6.9</v>
      </c>
      <c r="K641" t="inlineStr">
        <is>
          <t>601+</t>
        </is>
      </c>
      <c r="L641" t="n">
        <v>2.3</v>
      </c>
      <c r="M641" t="inlineStr">
        <is>
          <t>601+</t>
        </is>
      </c>
      <c r="N641" t="n">
        <v>81</v>
      </c>
      <c r="O641" t="inlineStr">
        <is>
          <t>127</t>
        </is>
      </c>
      <c r="P641" t="n">
        <v>6.3</v>
      </c>
      <c r="Q641" t="inlineStr">
        <is>
          <t>701+</t>
        </is>
      </c>
      <c r="R641" t="n">
        <v>5.8</v>
      </c>
      <c r="S641" t="inlineStr">
        <is>
          <t>701+</t>
        </is>
      </c>
      <c r="T641" t="n">
        <v>4.7</v>
      </c>
      <c r="U641" t="inlineStr">
        <is>
          <t>701+</t>
        </is>
      </c>
      <c r="V641" t="n">
        <v>49.2</v>
      </c>
      <c r="W641" t="inlineStr">
        <is>
          <t>701+</t>
        </is>
      </c>
      <c r="X641" t="n">
        <v>3</v>
      </c>
      <c r="Y641" t="inlineStr">
        <is>
          <t>701+</t>
        </is>
      </c>
      <c r="Z641" t="n">
        <v>2.1</v>
      </c>
      <c r="AA641" t="inlineStr">
        <is>
          <t>701+</t>
        </is>
      </c>
      <c r="AB641" t="inlineStr"/>
      <c r="AC641" t="inlineStr">
        <is>
          <t>801-850</t>
        </is>
      </c>
      <c r="AD641" t="inlineStr">
        <is>
          <t>571-580</t>
        </is>
      </c>
      <c r="AE641" t="inlineStr">
        <is>
          <t>JP</t>
        </is>
      </c>
      <c r="AF641" t="inlineStr">
        <is>
          <t>Japan</t>
        </is>
      </c>
      <c r="AG641" t="inlineStr">
        <is>
          <t>M</t>
        </is>
      </c>
      <c r="AH641" t="inlineStr">
        <is>
          <t>FO</t>
        </is>
      </c>
      <c r="AI641" t="inlineStr">
        <is>
          <t>VH</t>
        </is>
      </c>
      <c r="AJ641" t="n">
        <v>4</v>
      </c>
      <c r="AK641" t="inlineStr">
        <is>
          <t>A</t>
        </is>
      </c>
      <c r="AL641" t="n">
        <v>6.9</v>
      </c>
      <c r="AM641" t="inlineStr">
        <is>
          <t>601+</t>
        </is>
      </c>
      <c r="AN641" t="n">
        <v>2.2</v>
      </c>
      <c r="AO641" t="inlineStr">
        <is>
          <t>601+</t>
        </is>
      </c>
      <c r="AP641" t="n">
        <v>84.2</v>
      </c>
      <c r="AQ641" t="inlineStr">
        <is>
          <t>113</t>
        </is>
      </c>
      <c r="AR641" t="n">
        <v>6.2</v>
      </c>
      <c r="AS641" t="inlineStr">
        <is>
          <t>701+</t>
        </is>
      </c>
      <c r="AT641" t="n">
        <v>6.5</v>
      </c>
      <c r="AU641" t="inlineStr">
        <is>
          <t>701+</t>
        </is>
      </c>
      <c r="AV641" t="n">
        <v>4.2</v>
      </c>
      <c r="AW641" t="inlineStr">
        <is>
          <t>701+</t>
        </is>
      </c>
      <c r="AX641" t="n">
        <v>11.8</v>
      </c>
      <c r="AY641" t="inlineStr">
        <is>
          <t>639</t>
        </is>
      </c>
      <c r="AZ641" t="n">
        <v>8.300000000000001</v>
      </c>
      <c r="BA641" t="inlineStr">
        <is>
          <t>701+</t>
        </is>
      </c>
      <c r="BB641" t="n">
        <v>2</v>
      </c>
      <c r="BC641" t="inlineStr">
        <is>
          <t>701+</t>
        </is>
      </c>
      <c r="BD641" t="inlineStr">
        <is>
          <t>-</t>
        </is>
      </c>
      <c r="BE641" t="inlineStr">
        <is>
          <t>601-800</t>
        </is>
      </c>
      <c r="BF641" t="inlineStr">
        <is>
          <t>Japan</t>
        </is>
      </c>
      <c r="BG641" t="n">
        <v>22.8</v>
      </c>
      <c r="BH641" t="inlineStr">
        <is>
          <t>21.9</t>
        </is>
      </c>
      <c r="BI641" t="n">
        <v>10.8</v>
      </c>
      <c r="BJ641" t="n">
        <v>14.3</v>
      </c>
      <c r="BK641" t="inlineStr">
        <is>
          <t>-</t>
        </is>
      </c>
      <c r="BL641" t="inlineStr">
        <is>
          <t>-</t>
        </is>
      </c>
      <c r="BM641" t="inlineStr">
        <is>
          <t>9,137</t>
        </is>
      </c>
      <c r="BN641" t="n">
        <v>7.2</v>
      </c>
      <c r="BO641" t="inlineStr">
        <is>
          <t>4%</t>
        </is>
      </c>
      <c r="BP641" t="inlineStr">
        <is>
          <t>36 : 64</t>
        </is>
      </c>
      <c r="BQ641" t="n">
        <v>2016</v>
      </c>
      <c r="BR641" t="inlineStr">
        <is>
          <t>401-500</t>
        </is>
      </c>
      <c r="BS641" t="inlineStr">
        <is>
          <t>17-23</t>
        </is>
      </c>
      <c r="BT641" t="inlineStr"/>
      <c r="BU641" t="n">
        <v>13.2</v>
      </c>
      <c r="BV641" t="n">
        <v>0</v>
      </c>
      <c r="BW641" t="n">
        <v>10.2</v>
      </c>
      <c r="BX641" t="n">
        <v>3.5</v>
      </c>
      <c r="BY641" t="n">
        <v>22.4</v>
      </c>
      <c r="BZ641" t="n">
        <v>10.3</v>
      </c>
      <c r="CA641" t="n">
        <v>2011</v>
      </c>
      <c r="CB641" t="inlineStr">
        <is>
          <t>QS+Times+Shanghai</t>
        </is>
      </c>
      <c r="CC641" t="n">
        <v>875.5</v>
      </c>
      <c r="CD641" t="n">
        <v>825.5</v>
      </c>
      <c r="CE641" t="n">
        <v>601</v>
      </c>
      <c r="CF641" t="n">
        <v>601</v>
      </c>
      <c r="CG641" t="n">
        <v>127</v>
      </c>
      <c r="CH641" t="n">
        <v>701</v>
      </c>
      <c r="CI641" t="n">
        <v>701</v>
      </c>
      <c r="CJ641" t="n">
        <v>701</v>
      </c>
      <c r="CK641" t="n">
        <v>701</v>
      </c>
      <c r="CL641" t="n">
        <v>701</v>
      </c>
      <c r="CM641" t="n">
        <v>701</v>
      </c>
      <c r="CN641" t="n">
        <v>825.5</v>
      </c>
      <c r="CO641" t="n">
        <v>575.5</v>
      </c>
      <c r="CP641" t="n">
        <v>601</v>
      </c>
      <c r="CQ641" t="n">
        <v>601</v>
      </c>
      <c r="CR641" t="n">
        <v>113</v>
      </c>
      <c r="CS641" t="n">
        <v>701</v>
      </c>
      <c r="CT641" t="n">
        <v>701</v>
      </c>
      <c r="CU641" t="n">
        <v>701</v>
      </c>
      <c r="CV641" t="n">
        <v>639</v>
      </c>
      <c r="CW641" t="n">
        <v>701</v>
      </c>
      <c r="CX641" t="n">
        <v>701</v>
      </c>
      <c r="CY641" t="n">
        <v>700.5</v>
      </c>
      <c r="CZ641" t="n">
        <v>450.5</v>
      </c>
      <c r="DA641" t="n">
        <v>20</v>
      </c>
      <c r="DB641" t="n">
        <v>12.95098269823846</v>
      </c>
      <c r="DC641" t="n">
        <v>10.85376349766827</v>
      </c>
      <c r="DD641" t="n">
        <v>7.2</v>
      </c>
      <c r="DE641" t="inlineStr">
        <is>
          <t>Times (raw ratio)</t>
        </is>
      </c>
      <c r="DF641" t="n">
        <v>4</v>
      </c>
      <c r="DG641" t="inlineStr">
        <is>
          <t>Times (raw %)</t>
        </is>
      </c>
      <c r="DH641" t="n">
        <v>6.9</v>
      </c>
      <c r="DI641" t="n">
        <v>9.581941635320094</v>
      </c>
    </row>
    <row r="642">
      <c r="A642" t="inlineStr">
        <is>
          <t>nagoya institute of technology (nit)</t>
        </is>
      </c>
      <c r="B642" t="inlineStr">
        <is>
          <t>1201-1400</t>
        </is>
      </c>
      <c r="C642" t="inlineStr">
        <is>
          <t>1201-1400</t>
        </is>
      </c>
      <c r="D642" t="inlineStr">
        <is>
          <t>Japan</t>
        </is>
      </c>
      <c r="E642" t="inlineStr">
        <is>
          <t>Asia</t>
        </is>
      </c>
      <c r="F642" t="inlineStr">
        <is>
          <t>M</t>
        </is>
      </c>
      <c r="G642" t="inlineStr">
        <is>
          <t>SP</t>
        </is>
      </c>
      <c r="H642" t="inlineStr">
        <is>
          <t>VH</t>
        </is>
      </c>
      <c r="I642" t="inlineStr">
        <is>
          <t>A</t>
        </is>
      </c>
      <c r="J642" t="n">
        <v>5.7</v>
      </c>
      <c r="K642" t="inlineStr">
        <is>
          <t>601+</t>
        </is>
      </c>
      <c r="L642" t="n">
        <v>2.6</v>
      </c>
      <c r="M642" t="inlineStr">
        <is>
          <t>601+</t>
        </is>
      </c>
      <c r="N642" t="n">
        <v>7.5</v>
      </c>
      <c r="O642" t="inlineStr">
        <is>
          <t>701+</t>
        </is>
      </c>
      <c r="P642" t="n">
        <v>14.5</v>
      </c>
      <c r="Q642" t="inlineStr">
        <is>
          <t>645</t>
        </is>
      </c>
      <c r="R642" t="n">
        <v>5.1</v>
      </c>
      <c r="S642" t="inlineStr">
        <is>
          <t>701+</t>
        </is>
      </c>
      <c r="T642" t="n">
        <v>4.1</v>
      </c>
      <c r="U642" t="inlineStr">
        <is>
          <t>701+</t>
        </is>
      </c>
      <c r="V642" t="n">
        <v>18.3</v>
      </c>
      <c r="W642" t="inlineStr">
        <is>
          <t>701+</t>
        </is>
      </c>
      <c r="X642" t="n">
        <v>6</v>
      </c>
      <c r="Y642" t="inlineStr">
        <is>
          <t>701+</t>
        </is>
      </c>
      <c r="Z642" t="n">
        <v>1</v>
      </c>
      <c r="AA642" t="inlineStr">
        <is>
          <t>701+</t>
        </is>
      </c>
      <c r="AB642" t="inlineStr"/>
      <c r="AC642" t="inlineStr">
        <is>
          <t>1201-1400</t>
        </is>
      </c>
      <c r="AD642" t="inlineStr">
        <is>
          <t>1001-1200</t>
        </is>
      </c>
      <c r="AE642" t="inlineStr">
        <is>
          <t>JP</t>
        </is>
      </c>
      <c r="AF642" t="inlineStr">
        <is>
          <t>Japan</t>
        </is>
      </c>
      <c r="AG642" t="inlineStr">
        <is>
          <t>M</t>
        </is>
      </c>
      <c r="AH642" t="inlineStr">
        <is>
          <t>SP</t>
        </is>
      </c>
      <c r="AI642" t="inlineStr"/>
      <c r="AJ642" t="n">
        <v>2</v>
      </c>
      <c r="AK642" t="inlineStr">
        <is>
          <t>A</t>
        </is>
      </c>
      <c r="AL642" t="n">
        <v>5.9</v>
      </c>
      <c r="AM642" t="inlineStr">
        <is>
          <t>601+</t>
        </is>
      </c>
      <c r="AN642" t="n">
        <v>2.3</v>
      </c>
      <c r="AO642" t="inlineStr">
        <is>
          <t>601+</t>
        </is>
      </c>
      <c r="AP642" t="n">
        <v>6.8</v>
      </c>
      <c r="AQ642" t="inlineStr">
        <is>
          <t>701+</t>
        </is>
      </c>
      <c r="AR642" t="n">
        <v>15.3</v>
      </c>
      <c r="AS642" t="inlineStr">
        <is>
          <t>627</t>
        </is>
      </c>
      <c r="AT642" t="n">
        <v>5.5</v>
      </c>
      <c r="AU642" t="inlineStr">
        <is>
          <t>701+</t>
        </is>
      </c>
      <c r="AV642" t="n">
        <v>4.5</v>
      </c>
      <c r="AW642" t="inlineStr">
        <is>
          <t>701+</t>
        </is>
      </c>
      <c r="AX642" t="n">
        <v>1.2</v>
      </c>
      <c r="AY642" t="inlineStr">
        <is>
          <t>701+</t>
        </is>
      </c>
      <c r="AZ642" t="n">
        <v>9.5</v>
      </c>
      <c r="BA642" t="inlineStr">
        <is>
          <t>701+</t>
        </is>
      </c>
      <c r="BB642" t="n">
        <v>1</v>
      </c>
      <c r="BC642" t="inlineStr">
        <is>
          <t>701+</t>
        </is>
      </c>
      <c r="BD642" t="inlineStr">
        <is>
          <t>-</t>
        </is>
      </c>
      <c r="BE642" t="inlineStr"/>
      <c r="BF642" t="inlineStr">
        <is>
          <t>Not Reported</t>
        </is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>
        <is>
          <t>QS</t>
        </is>
      </c>
      <c r="CC642" t="n">
        <v>1300.5</v>
      </c>
      <c r="CD642" t="n">
        <v>1300.5</v>
      </c>
      <c r="CE642" t="n">
        <v>601</v>
      </c>
      <c r="CF642" t="n">
        <v>601</v>
      </c>
      <c r="CG642" t="n">
        <v>701</v>
      </c>
      <c r="CH642" t="n">
        <v>645</v>
      </c>
      <c r="CI642" t="n">
        <v>701</v>
      </c>
      <c r="CJ642" t="n">
        <v>701</v>
      </c>
      <c r="CK642" t="n">
        <v>701</v>
      </c>
      <c r="CL642" t="n">
        <v>701</v>
      </c>
      <c r="CM642" t="n">
        <v>701</v>
      </c>
      <c r="CN642" t="n">
        <v>1300.5</v>
      </c>
      <c r="CO642" t="n">
        <v>1100.5</v>
      </c>
      <c r="CP642" t="n">
        <v>601</v>
      </c>
      <c r="CQ642" t="n">
        <v>601</v>
      </c>
      <c r="CR642" t="n">
        <v>701</v>
      </c>
      <c r="CS642" t="n">
        <v>627</v>
      </c>
      <c r="CT642" t="n">
        <v>701</v>
      </c>
      <c r="CU642" t="n">
        <v>701</v>
      </c>
      <c r="CV642" t="n">
        <v>701</v>
      </c>
      <c r="CW642" t="n">
        <v>701</v>
      </c>
      <c r="CX642" t="n">
        <v>701</v>
      </c>
      <c r="CY642" t="inlineStr"/>
      <c r="CZ642" t="inlineStr"/>
      <c r="DA642" t="inlineStr"/>
      <c r="DB642" t="n">
        <v>7.178571428571416</v>
      </c>
      <c r="DC642" t="n">
        <v>14.5</v>
      </c>
      <c r="DD642" t="inlineStr"/>
      <c r="DE642" t="inlineStr">
        <is>
          <t>QS (score, not ratio)</t>
        </is>
      </c>
      <c r="DF642" t="inlineStr"/>
      <c r="DG642" t="inlineStr">
        <is>
          <t>QS (score, not %)</t>
        </is>
      </c>
      <c r="DH642" t="n">
        <v>5.800000000000001</v>
      </c>
      <c r="DI642" t="inlineStr"/>
    </row>
    <row r="643">
      <c r="A643" t="inlineStr">
        <is>
          <t>nagoya university</t>
        </is>
      </c>
      <c r="B643" t="inlineStr">
        <is>
          <t>152</t>
        </is>
      </c>
      <c r="C643" t="inlineStr">
        <is>
          <t>176</t>
        </is>
      </c>
      <c r="D643" t="inlineStr">
        <is>
          <t>Japan</t>
        </is>
      </c>
      <c r="E643" t="inlineStr">
        <is>
          <t>Asia</t>
        </is>
      </c>
      <c r="F643" t="inlineStr">
        <is>
          <t>L</t>
        </is>
      </c>
      <c r="G643" t="inlineStr">
        <is>
          <t>FC</t>
        </is>
      </c>
      <c r="H643" t="inlineStr">
        <is>
          <t>VH</t>
        </is>
      </c>
      <c r="I643" t="inlineStr">
        <is>
          <t>A</t>
        </is>
      </c>
      <c r="J643" t="n">
        <v>63.2</v>
      </c>
      <c r="K643" t="inlineStr">
        <is>
          <t>108</t>
        </is>
      </c>
      <c r="L643" t="n">
        <v>65.8</v>
      </c>
      <c r="M643" t="inlineStr">
        <is>
          <t>117</t>
        </is>
      </c>
      <c r="N643" t="n">
        <v>84.7</v>
      </c>
      <c r="O643" t="inlineStr">
        <is>
          <t>107</t>
        </is>
      </c>
      <c r="P643" t="n">
        <v>25.4</v>
      </c>
      <c r="Q643" t="inlineStr">
        <is>
          <t>494</t>
        </is>
      </c>
      <c r="R643" t="n">
        <v>14.5</v>
      </c>
      <c r="S643" t="inlineStr">
        <is>
          <t>671</t>
        </is>
      </c>
      <c r="T643" t="n">
        <v>19.6</v>
      </c>
      <c r="U643" t="inlineStr">
        <is>
          <t>550</t>
        </is>
      </c>
      <c r="V643" t="n">
        <v>64.8</v>
      </c>
      <c r="W643" t="inlineStr">
        <is>
          <t>559</t>
        </is>
      </c>
      <c r="X643" t="n">
        <v>21.5</v>
      </c>
      <c r="Y643" t="inlineStr">
        <is>
          <t>533</t>
        </is>
      </c>
      <c r="Z643" t="n">
        <v>75</v>
      </c>
      <c r="AA643" t="inlineStr">
        <is>
          <t>186=</t>
        </is>
      </c>
      <c r="AB643" t="n">
        <v>51.9</v>
      </c>
      <c r="AC643">
        <f>176</f>
        <v/>
      </c>
      <c r="AD643" t="inlineStr">
        <is>
          <t>112=</t>
        </is>
      </c>
      <c r="AE643" t="inlineStr">
        <is>
          <t>JP</t>
        </is>
      </c>
      <c r="AF643" t="inlineStr">
        <is>
          <t>Japan</t>
        </is>
      </c>
      <c r="AG643" t="inlineStr">
        <is>
          <t>L</t>
        </is>
      </c>
      <c r="AH643" t="inlineStr">
        <is>
          <t>FC</t>
        </is>
      </c>
      <c r="AI643" t="inlineStr">
        <is>
          <t>VH</t>
        </is>
      </c>
      <c r="AJ643" t="n">
        <v>4</v>
      </c>
      <c r="AK643" t="inlineStr">
        <is>
          <t>A</t>
        </is>
      </c>
      <c r="AL643" t="n">
        <v>61.5</v>
      </c>
      <c r="AM643" t="inlineStr">
        <is>
          <t>114</t>
        </is>
      </c>
      <c r="AN643" t="n">
        <v>65.09999999999999</v>
      </c>
      <c r="AO643" t="inlineStr">
        <is>
          <t>123</t>
        </is>
      </c>
      <c r="AP643" t="n">
        <v>87.5</v>
      </c>
      <c r="AQ643" t="inlineStr">
        <is>
          <t>96</t>
        </is>
      </c>
      <c r="AR643" t="n">
        <v>33</v>
      </c>
      <c r="AS643" t="inlineStr">
        <is>
          <t>412</t>
        </is>
      </c>
      <c r="AT643" t="n">
        <v>15.4</v>
      </c>
      <c r="AU643" t="inlineStr">
        <is>
          <t>661</t>
        </is>
      </c>
      <c r="AV643" t="n">
        <v>19.1</v>
      </c>
      <c r="AW643" t="inlineStr">
        <is>
          <t>558</t>
        </is>
      </c>
      <c r="AX643" t="n">
        <v>17.6</v>
      </c>
      <c r="AY643" t="inlineStr">
        <is>
          <t>565</t>
        </is>
      </c>
      <c r="AZ643" t="n">
        <v>16.6</v>
      </c>
      <c r="BA643" t="inlineStr">
        <is>
          <t>509</t>
        </is>
      </c>
      <c r="BB643" t="n">
        <v>24.1</v>
      </c>
      <c r="BC643" t="inlineStr">
        <is>
          <t>502=</t>
        </is>
      </c>
      <c r="BD643" t="inlineStr">
        <is>
          <t>48.5</t>
        </is>
      </c>
      <c r="BE643" t="inlineStr">
        <is>
          <t>301-350</t>
        </is>
      </c>
      <c r="BF643" t="inlineStr">
        <is>
          <t>Japan</t>
        </is>
      </c>
      <c r="BG643" t="n">
        <v>40.8</v>
      </c>
      <c r="BH643" t="inlineStr">
        <is>
          <t>27.4</t>
        </is>
      </c>
      <c r="BI643" t="n">
        <v>38.9</v>
      </c>
      <c r="BJ643" t="n">
        <v>40.1</v>
      </c>
      <c r="BK643" t="inlineStr">
        <is>
          <t>91.4</t>
        </is>
      </c>
      <c r="BL643" t="inlineStr">
        <is>
          <t>-</t>
        </is>
      </c>
      <c r="BM643" t="inlineStr">
        <is>
          <t>15,529</t>
        </is>
      </c>
      <c r="BN643" t="n">
        <v>7.9</v>
      </c>
      <c r="BO643" t="inlineStr">
        <is>
          <t>10%</t>
        </is>
      </c>
      <c r="BP643" t="inlineStr">
        <is>
          <t>29 : 71</t>
        </is>
      </c>
      <c r="BQ643" t="n">
        <v>2016</v>
      </c>
      <c r="BR643" t="inlineStr">
        <is>
          <t>77</t>
        </is>
      </c>
      <c r="BS643" t="inlineStr">
        <is>
          <t>3</t>
        </is>
      </c>
      <c r="BT643" t="n">
        <v>26.7</v>
      </c>
      <c r="BU643" t="n">
        <v>29</v>
      </c>
      <c r="BV643" t="n">
        <v>25.3</v>
      </c>
      <c r="BW643" t="n">
        <v>16.8</v>
      </c>
      <c r="BX643" t="n">
        <v>17.7</v>
      </c>
      <c r="BY643" t="n">
        <v>44.3</v>
      </c>
      <c r="BZ643" t="n">
        <v>23.1</v>
      </c>
      <c r="CA643" t="n">
        <v>2015</v>
      </c>
      <c r="CB643" t="inlineStr">
        <is>
          <t>QS+Times+Shanghai</t>
        </is>
      </c>
      <c r="CC643" t="n">
        <v>152</v>
      </c>
      <c r="CD643" t="n">
        <v>176</v>
      </c>
      <c r="CE643" t="n">
        <v>108</v>
      </c>
      <c r="CF643" t="n">
        <v>117</v>
      </c>
      <c r="CG643" t="n">
        <v>107</v>
      </c>
      <c r="CH643" t="n">
        <v>494</v>
      </c>
      <c r="CI643" t="n">
        <v>671</v>
      </c>
      <c r="CJ643" t="n">
        <v>550</v>
      </c>
      <c r="CK643" t="n">
        <v>559</v>
      </c>
      <c r="CL643" t="n">
        <v>533</v>
      </c>
      <c r="CM643" t="n">
        <v>186</v>
      </c>
      <c r="CN643" t="n">
        <v>176</v>
      </c>
      <c r="CO643" t="n">
        <v>112</v>
      </c>
      <c r="CP643" t="n">
        <v>114</v>
      </c>
      <c r="CQ643" t="n">
        <v>123</v>
      </c>
      <c r="CR643" t="n">
        <v>96</v>
      </c>
      <c r="CS643" t="n">
        <v>412</v>
      </c>
      <c r="CT643" t="n">
        <v>661</v>
      </c>
      <c r="CU643" t="n">
        <v>558</v>
      </c>
      <c r="CV643" t="n">
        <v>565</v>
      </c>
      <c r="CW643" t="n">
        <v>509</v>
      </c>
      <c r="CX643" t="n">
        <v>502</v>
      </c>
      <c r="CY643" t="n">
        <v>325.5</v>
      </c>
      <c r="CZ643" t="n">
        <v>77</v>
      </c>
      <c r="DA643" t="n">
        <v>3</v>
      </c>
      <c r="DB643" t="n">
        <v>75.37968178768492</v>
      </c>
      <c r="DC643" t="n">
        <v>31.78942957825303</v>
      </c>
      <c r="DD643" t="n">
        <v>7.9</v>
      </c>
      <c r="DE643" t="inlineStr">
        <is>
          <t>Times (raw ratio)</t>
        </is>
      </c>
      <c r="DF643" t="n">
        <v>10</v>
      </c>
      <c r="DG643" t="inlineStr">
        <is>
          <t>Times (raw %)</t>
        </is>
      </c>
      <c r="DH643" t="n">
        <v>62.35</v>
      </c>
      <c r="DI643" t="n">
        <v>29.69493565112753</v>
      </c>
    </row>
    <row r="644">
      <c r="A644" t="inlineStr">
        <is>
          <t>nanjing agricultural university</t>
        </is>
      </c>
      <c r="B644" t="inlineStr">
        <is>
          <t>711-720</t>
        </is>
      </c>
      <c r="C644" t="inlineStr">
        <is>
          <t>781-790</t>
        </is>
      </c>
      <c r="D644" t="inlineStr">
        <is>
          <t>China (Mainland)</t>
        </is>
      </c>
      <c r="E644" t="inlineStr">
        <is>
          <t>Asia</t>
        </is>
      </c>
      <c r="F644" t="inlineStr">
        <is>
          <t>L</t>
        </is>
      </c>
      <c r="G644" t="inlineStr">
        <is>
          <t>CO</t>
        </is>
      </c>
      <c r="H644" t="inlineStr">
        <is>
          <t>VH</t>
        </is>
      </c>
      <c r="I644" t="inlineStr">
        <is>
          <t>A</t>
        </is>
      </c>
      <c r="J644" t="n">
        <v>5</v>
      </c>
      <c r="K644" t="inlineStr">
        <is>
          <t>601+</t>
        </is>
      </c>
      <c r="L644" t="n">
        <v>1.9</v>
      </c>
      <c r="M644" t="inlineStr">
        <is>
          <t>601+</t>
        </is>
      </c>
      <c r="N644" t="n">
        <v>7.5</v>
      </c>
      <c r="O644" t="inlineStr">
        <is>
          <t>701+</t>
        </is>
      </c>
      <c r="P644" t="n">
        <v>67.59999999999999</v>
      </c>
      <c r="Q644" t="inlineStr">
        <is>
          <t>162</t>
        </is>
      </c>
      <c r="R644" t="inlineStr"/>
      <c r="S644" t="inlineStr"/>
      <c r="T644" t="n">
        <v>1.5</v>
      </c>
      <c r="U644" t="inlineStr">
        <is>
          <t>701+</t>
        </is>
      </c>
      <c r="V644" t="n">
        <v>48.2</v>
      </c>
      <c r="W644" t="inlineStr">
        <is>
          <t>701+</t>
        </is>
      </c>
      <c r="X644" t="n">
        <v>1.4</v>
      </c>
      <c r="Y644" t="inlineStr">
        <is>
          <t>701+</t>
        </is>
      </c>
      <c r="Z644" t="n">
        <v>2.2</v>
      </c>
      <c r="AA644" t="inlineStr">
        <is>
          <t>701+</t>
        </is>
      </c>
      <c r="AB644" t="inlineStr"/>
      <c r="AC644" t="inlineStr">
        <is>
          <t>781-790</t>
        </is>
      </c>
      <c r="AD644" t="inlineStr">
        <is>
          <t>801-1000</t>
        </is>
      </c>
      <c r="AE644" t="inlineStr">
        <is>
          <t>CN</t>
        </is>
      </c>
      <c r="AF644" t="inlineStr">
        <is>
          <t>China (Mainland)</t>
        </is>
      </c>
      <c r="AG644" t="inlineStr">
        <is>
          <t>L</t>
        </is>
      </c>
      <c r="AH644" t="inlineStr">
        <is>
          <t>CO</t>
        </is>
      </c>
      <c r="AI644" t="inlineStr">
        <is>
          <t>VH</t>
        </is>
      </c>
      <c r="AJ644" t="n">
        <v>3</v>
      </c>
      <c r="AK644" t="inlineStr">
        <is>
          <t>A</t>
        </is>
      </c>
      <c r="AL644" t="n">
        <v>5.5</v>
      </c>
      <c r="AM644" t="inlineStr">
        <is>
          <t>601+</t>
        </is>
      </c>
      <c r="AN644" t="n">
        <v>1.9</v>
      </c>
      <c r="AO644" t="inlineStr">
        <is>
          <t>601+</t>
        </is>
      </c>
      <c r="AP644" t="n">
        <v>7.2</v>
      </c>
      <c r="AQ644" t="inlineStr">
        <is>
          <t>701+</t>
        </is>
      </c>
      <c r="AR644" t="n">
        <v>58.8</v>
      </c>
      <c r="AS644" t="inlineStr">
        <is>
          <t>215</t>
        </is>
      </c>
      <c r="AT644" t="inlineStr"/>
      <c r="AU644" t="inlineStr"/>
      <c r="AV644" t="n">
        <v>1.5</v>
      </c>
      <c r="AW644" t="inlineStr">
        <is>
          <t>701+</t>
        </is>
      </c>
      <c r="AX644" t="n">
        <v>6.5</v>
      </c>
      <c r="AY644" t="inlineStr">
        <is>
          <t>701+</t>
        </is>
      </c>
      <c r="AZ644" t="n">
        <v>5.3</v>
      </c>
      <c r="BA644" t="inlineStr">
        <is>
          <t>701+</t>
        </is>
      </c>
      <c r="BB644" t="n">
        <v>2.5</v>
      </c>
      <c r="BC644" t="inlineStr">
        <is>
          <t>701+</t>
        </is>
      </c>
      <c r="BD644" t="inlineStr">
        <is>
          <t>-</t>
        </is>
      </c>
      <c r="BE644" t="inlineStr"/>
      <c r="BF644" t="inlineStr">
        <is>
          <t>Not Reported</t>
        </is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>
        <is>
          <t>QS</t>
        </is>
      </c>
      <c r="CC644" t="n">
        <v>715.5</v>
      </c>
      <c r="CD644" t="n">
        <v>785.5</v>
      </c>
      <c r="CE644" t="n">
        <v>601</v>
      </c>
      <c r="CF644" t="n">
        <v>601</v>
      </c>
      <c r="CG644" t="n">
        <v>701</v>
      </c>
      <c r="CH644" t="n">
        <v>162</v>
      </c>
      <c r="CI644" t="inlineStr"/>
      <c r="CJ644" t="n">
        <v>701</v>
      </c>
      <c r="CK644" t="n">
        <v>701</v>
      </c>
      <c r="CL644" t="n">
        <v>701</v>
      </c>
      <c r="CM644" t="n">
        <v>701</v>
      </c>
      <c r="CN644" t="n">
        <v>785.5</v>
      </c>
      <c r="CO644" t="n">
        <v>900.5</v>
      </c>
      <c r="CP644" t="n">
        <v>601</v>
      </c>
      <c r="CQ644" t="n">
        <v>601</v>
      </c>
      <c r="CR644" t="n">
        <v>701</v>
      </c>
      <c r="CS644" t="n">
        <v>215</v>
      </c>
      <c r="CT644" t="inlineStr"/>
      <c r="CU644" t="n">
        <v>701</v>
      </c>
      <c r="CV644" t="n">
        <v>701</v>
      </c>
      <c r="CW644" t="n">
        <v>701</v>
      </c>
      <c r="CX644" t="n">
        <v>701</v>
      </c>
      <c r="CY644" t="inlineStr"/>
      <c r="CZ644" t="inlineStr"/>
      <c r="DA644" t="inlineStr"/>
      <c r="DB644" t="n">
        <v>48.96428571428572</v>
      </c>
      <c r="DC644" t="n">
        <v>67.59999999999999</v>
      </c>
      <c r="DD644" t="inlineStr"/>
      <c r="DE644" t="inlineStr">
        <is>
          <t>QS (score, not ratio)</t>
        </is>
      </c>
      <c r="DF644" t="inlineStr"/>
      <c r="DG644" t="inlineStr">
        <is>
          <t>QS (score, not %)</t>
        </is>
      </c>
      <c r="DH644" t="n">
        <v>5.25</v>
      </c>
      <c r="DI644" t="inlineStr"/>
    </row>
    <row r="645">
      <c r="A645" t="inlineStr">
        <is>
          <t>nanjing medical university</t>
        </is>
      </c>
      <c r="B645" t="inlineStr"/>
      <c r="C645" t="inlineStr"/>
      <c r="D645" t="inlineStr">
        <is>
          <t>Not Reported</t>
        </is>
      </c>
      <c r="E645" t="inlineStr">
        <is>
          <t>Not Reported</t>
        </is>
      </c>
      <c r="F645" t="inlineStr">
        <is>
          <t>Not Reported</t>
        </is>
      </c>
      <c r="G645" t="inlineStr">
        <is>
          <t>Not Reported</t>
        </is>
      </c>
      <c r="H645" t="inlineStr"/>
      <c r="I645" t="inlineStr">
        <is>
          <t>Not Reported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Not Reported</t>
        </is>
      </c>
      <c r="AF645" t="inlineStr">
        <is>
          <t>Not Reported</t>
        </is>
      </c>
      <c r="AG645" t="inlineStr">
        <is>
          <t>Not Reported</t>
        </is>
      </c>
      <c r="AH645" t="inlineStr">
        <is>
          <t>Not Reported</t>
        </is>
      </c>
      <c r="AI645" t="inlineStr"/>
      <c r="AJ645" t="inlineStr"/>
      <c r="AK645" t="inlineStr">
        <is>
          <t>Not Reported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>
        <is>
          <t>Not Reported</t>
        </is>
      </c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>
        <is>
          <t>401-500</t>
        </is>
      </c>
      <c r="BS645" t="inlineStr">
        <is>
          <t>28-32</t>
        </is>
      </c>
      <c r="BT645" t="inlineStr"/>
      <c r="BU645" t="n">
        <v>0</v>
      </c>
      <c r="BV645" t="n">
        <v>0</v>
      </c>
      <c r="BW645" t="n">
        <v>0</v>
      </c>
      <c r="BX645" t="n">
        <v>3.9</v>
      </c>
      <c r="BY645" t="n">
        <v>34.9</v>
      </c>
      <c r="BZ645" t="n">
        <v>29.7</v>
      </c>
      <c r="CA645" t="n">
        <v>2015</v>
      </c>
      <c r="CB645" t="inlineStr">
        <is>
          <t>Shanghai</t>
        </is>
      </c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n">
        <v>450.5</v>
      </c>
      <c r="DA645" t="n">
        <v>30</v>
      </c>
      <c r="DB645" t="n">
        <v>1.317233809001095</v>
      </c>
      <c r="DC645" t="n">
        <v>14.88673139158576</v>
      </c>
      <c r="DD645" t="inlineStr"/>
      <c r="DE645" t="inlineStr">
        <is>
          <t>Missing</t>
        </is>
      </c>
      <c r="DF645" t="inlineStr"/>
      <c r="DG645" t="inlineStr">
        <is>
          <t>Missing</t>
        </is>
      </c>
      <c r="DH645" t="inlineStr"/>
      <c r="DI645" t="n">
        <v>7.443365695792879</v>
      </c>
    </row>
    <row r="646">
      <c r="A646" t="inlineStr">
        <is>
          <t>nanjing normal university</t>
        </is>
      </c>
      <c r="B646" t="inlineStr">
        <is>
          <t>1001-1200</t>
        </is>
      </c>
      <c r="C646" t="inlineStr">
        <is>
          <t>1001-1200</t>
        </is>
      </c>
      <c r="D646" t="inlineStr">
        <is>
          <t>China (Mainland)</t>
        </is>
      </c>
      <c r="E646" t="inlineStr">
        <is>
          <t>Asia</t>
        </is>
      </c>
      <c r="F646" t="inlineStr">
        <is>
          <t>XL</t>
        </is>
      </c>
      <c r="G646" t="inlineStr">
        <is>
          <t>SP</t>
        </is>
      </c>
      <c r="H646" t="inlineStr">
        <is>
          <t>VH</t>
        </is>
      </c>
      <c r="I646" t="inlineStr">
        <is>
          <t>A</t>
        </is>
      </c>
      <c r="J646" t="n">
        <v>5</v>
      </c>
      <c r="K646" t="inlineStr">
        <is>
          <t>601+</t>
        </is>
      </c>
      <c r="L646" t="n">
        <v>1.8</v>
      </c>
      <c r="M646" t="inlineStr">
        <is>
          <t>601+</t>
        </is>
      </c>
      <c r="N646" t="n">
        <v>15.8</v>
      </c>
      <c r="O646" t="inlineStr">
        <is>
          <t>701+</t>
        </is>
      </c>
      <c r="P646" t="n">
        <v>26.8</v>
      </c>
      <c r="Q646" t="inlineStr">
        <is>
          <t>478</t>
        </is>
      </c>
      <c r="R646" t="inlineStr"/>
      <c r="S646" t="inlineStr"/>
      <c r="T646" t="n">
        <v>4.2</v>
      </c>
      <c r="U646" t="inlineStr">
        <is>
          <t>701+</t>
        </is>
      </c>
      <c r="V646" t="n">
        <v>53.3</v>
      </c>
      <c r="W646" t="inlineStr">
        <is>
          <t>701+</t>
        </is>
      </c>
      <c r="X646" t="n">
        <v>4.4</v>
      </c>
      <c r="Y646" t="inlineStr">
        <is>
          <t>701+</t>
        </is>
      </c>
      <c r="Z646" t="n">
        <v>2.9</v>
      </c>
      <c r="AA646" t="inlineStr">
        <is>
          <t>701+</t>
        </is>
      </c>
      <c r="AB646" t="inlineStr"/>
      <c r="AC646" t="inlineStr">
        <is>
          <t>1001-1200</t>
        </is>
      </c>
      <c r="AD646" t="inlineStr">
        <is>
          <t>1001-1200</t>
        </is>
      </c>
      <c r="AE646" t="inlineStr">
        <is>
          <t>CN</t>
        </is>
      </c>
      <c r="AF646" t="inlineStr">
        <is>
          <t>China (Mainland)</t>
        </is>
      </c>
      <c r="AG646" t="inlineStr">
        <is>
          <t>XL</t>
        </is>
      </c>
      <c r="AH646" t="inlineStr">
        <is>
          <t>SP</t>
        </is>
      </c>
      <c r="AI646" t="inlineStr"/>
      <c r="AJ646" t="n">
        <v>3</v>
      </c>
      <c r="AK646" t="inlineStr">
        <is>
          <t>A</t>
        </is>
      </c>
      <c r="AL646" t="n">
        <v>5.1</v>
      </c>
      <c r="AM646" t="inlineStr">
        <is>
          <t>601+</t>
        </is>
      </c>
      <c r="AN646" t="n">
        <v>1.7</v>
      </c>
      <c r="AO646" t="inlineStr">
        <is>
          <t>601+</t>
        </is>
      </c>
      <c r="AP646" t="n">
        <v>16.6</v>
      </c>
      <c r="AQ646" t="inlineStr">
        <is>
          <t>701+</t>
        </is>
      </c>
      <c r="AR646" t="n">
        <v>21.6</v>
      </c>
      <c r="AS646" t="inlineStr">
        <is>
          <t>532</t>
        </is>
      </c>
      <c r="AT646" t="inlineStr"/>
      <c r="AU646" t="inlineStr"/>
      <c r="AV646" t="n">
        <v>4.6</v>
      </c>
      <c r="AW646" t="inlineStr">
        <is>
          <t>701+</t>
        </is>
      </c>
      <c r="AX646" t="n">
        <v>7.5</v>
      </c>
      <c r="AY646" t="inlineStr">
        <is>
          <t>701+</t>
        </is>
      </c>
      <c r="AZ646" t="n">
        <v>6.4</v>
      </c>
      <c r="BA646" t="inlineStr">
        <is>
          <t>701+</t>
        </is>
      </c>
      <c r="BB646" t="n">
        <v>7.1</v>
      </c>
      <c r="BC646" t="inlineStr">
        <is>
          <t>701+</t>
        </is>
      </c>
      <c r="BD646" t="inlineStr">
        <is>
          <t>-</t>
        </is>
      </c>
      <c r="BE646" t="inlineStr"/>
      <c r="BF646" t="inlineStr">
        <is>
          <t>Not Reported</t>
        </is>
      </c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>
        <is>
          <t>QS</t>
        </is>
      </c>
      <c r="CC646" t="n">
        <v>1100.5</v>
      </c>
      <c r="CD646" t="n">
        <v>1100.5</v>
      </c>
      <c r="CE646" t="n">
        <v>601</v>
      </c>
      <c r="CF646" t="n">
        <v>601</v>
      </c>
      <c r="CG646" t="n">
        <v>701</v>
      </c>
      <c r="CH646" t="n">
        <v>478</v>
      </c>
      <c r="CI646" t="inlineStr"/>
      <c r="CJ646" t="n">
        <v>701</v>
      </c>
      <c r="CK646" t="n">
        <v>701</v>
      </c>
      <c r="CL646" t="n">
        <v>701</v>
      </c>
      <c r="CM646" t="n">
        <v>701</v>
      </c>
      <c r="CN646" t="n">
        <v>1100.5</v>
      </c>
      <c r="CO646" t="n">
        <v>1100.5</v>
      </c>
      <c r="CP646" t="n">
        <v>601</v>
      </c>
      <c r="CQ646" t="n">
        <v>601</v>
      </c>
      <c r="CR646" t="n">
        <v>701</v>
      </c>
      <c r="CS646" t="n">
        <v>532</v>
      </c>
      <c r="CT646" t="inlineStr"/>
      <c r="CU646" t="n">
        <v>701</v>
      </c>
      <c r="CV646" t="n">
        <v>701</v>
      </c>
      <c r="CW646" t="n">
        <v>701</v>
      </c>
      <c r="CX646" t="n">
        <v>701</v>
      </c>
      <c r="CY646" t="inlineStr"/>
      <c r="CZ646" t="inlineStr"/>
      <c r="DA646" t="inlineStr"/>
      <c r="DB646" t="n">
        <v>21.46428571428571</v>
      </c>
      <c r="DC646" t="n">
        <v>26.8</v>
      </c>
      <c r="DD646" t="inlineStr"/>
      <c r="DE646" t="inlineStr">
        <is>
          <t>QS (score, not ratio)</t>
        </is>
      </c>
      <c r="DF646" t="inlineStr"/>
      <c r="DG646" t="inlineStr">
        <is>
          <t>QS (score, not %)</t>
        </is>
      </c>
      <c r="DH646" t="n">
        <v>5.05</v>
      </c>
      <c r="DI646" t="inlineStr"/>
    </row>
    <row r="647">
      <c r="A647" t="inlineStr">
        <is>
          <t>nanjing university</t>
        </is>
      </c>
      <c r="B647" t="inlineStr">
        <is>
          <t>145</t>
        </is>
      </c>
      <c r="C647" t="inlineStr">
        <is>
          <t>141</t>
        </is>
      </c>
      <c r="D647" t="inlineStr">
        <is>
          <t>China (Mainland)</t>
        </is>
      </c>
      <c r="E647" t="inlineStr">
        <is>
          <t>Asia</t>
        </is>
      </c>
      <c r="F647" t="inlineStr">
        <is>
          <t>XL</t>
        </is>
      </c>
      <c r="G647" t="inlineStr">
        <is>
          <t>FC</t>
        </is>
      </c>
      <c r="H647" t="inlineStr">
        <is>
          <t>VH</t>
        </is>
      </c>
      <c r="I647" t="inlineStr">
        <is>
          <t>A</t>
        </is>
      </c>
      <c r="J647" t="n">
        <v>57.1</v>
      </c>
      <c r="K647" t="inlineStr">
        <is>
          <t>135</t>
        </is>
      </c>
      <c r="L647" t="n">
        <v>32.5</v>
      </c>
      <c r="M647" t="inlineStr">
        <is>
          <t>290</t>
        </is>
      </c>
      <c r="N647" t="n">
        <v>35.6</v>
      </c>
      <c r="O647" t="inlineStr">
        <is>
          <t>443</t>
        </is>
      </c>
      <c r="P647" t="n">
        <v>93</v>
      </c>
      <c r="Q647" t="inlineStr">
        <is>
          <t>63</t>
        </is>
      </c>
      <c r="R647" t="n">
        <v>61.9</v>
      </c>
      <c r="S647" t="inlineStr">
        <is>
          <t>317</t>
        </is>
      </c>
      <c r="T647" t="n">
        <v>7.6</v>
      </c>
      <c r="U647" t="inlineStr">
        <is>
          <t>701+</t>
        </is>
      </c>
      <c r="V647" t="n">
        <v>67.09999999999999</v>
      </c>
      <c r="W647" t="inlineStr">
        <is>
          <t>520</t>
        </is>
      </c>
      <c r="X647" t="n">
        <v>29</v>
      </c>
      <c r="Y647" t="inlineStr">
        <is>
          <t>430</t>
        </is>
      </c>
      <c r="Z647" t="n">
        <v>16.5</v>
      </c>
      <c r="AA647" t="inlineStr">
        <is>
          <t>567=</t>
        </is>
      </c>
      <c r="AB647" t="n">
        <v>53</v>
      </c>
      <c r="AC647">
        <f>141</f>
        <v/>
      </c>
      <c r="AD647" t="inlineStr">
        <is>
          <t>133</t>
        </is>
      </c>
      <c r="AE647" t="inlineStr">
        <is>
          <t>CN</t>
        </is>
      </c>
      <c r="AF647" t="inlineStr">
        <is>
          <t>China (Mainland)</t>
        </is>
      </c>
      <c r="AG647" t="inlineStr">
        <is>
          <t>XL</t>
        </is>
      </c>
      <c r="AH647" t="inlineStr">
        <is>
          <t>FC</t>
        </is>
      </c>
      <c r="AI647" t="inlineStr">
        <is>
          <t>VH</t>
        </is>
      </c>
      <c r="AJ647" t="n">
        <v>5</v>
      </c>
      <c r="AK647" t="inlineStr">
        <is>
          <t>A</t>
        </is>
      </c>
      <c r="AL647" t="n">
        <v>59.6</v>
      </c>
      <c r="AM647" t="inlineStr">
        <is>
          <t>123</t>
        </is>
      </c>
      <c r="AN647" t="n">
        <v>25.4</v>
      </c>
      <c r="AO647" t="inlineStr">
        <is>
          <t>378</t>
        </is>
      </c>
      <c r="AP647" t="n">
        <v>31.3</v>
      </c>
      <c r="AQ647" t="inlineStr">
        <is>
          <t>504</t>
        </is>
      </c>
      <c r="AR647" t="n">
        <v>96.90000000000001</v>
      </c>
      <c r="AS647" t="inlineStr">
        <is>
          <t>42</t>
        </is>
      </c>
      <c r="AT647" t="n">
        <v>55.1</v>
      </c>
      <c r="AU647" t="inlineStr">
        <is>
          <t>334</t>
        </is>
      </c>
      <c r="AV647" t="n">
        <v>7.3</v>
      </c>
      <c r="AW647" t="inlineStr">
        <is>
          <t>701+</t>
        </is>
      </c>
      <c r="AX647" t="n">
        <v>26.4</v>
      </c>
      <c r="AY647" t="inlineStr">
        <is>
          <t>488</t>
        </is>
      </c>
      <c r="AZ647" t="n">
        <v>23.7</v>
      </c>
      <c r="BA647" t="inlineStr">
        <is>
          <t>356</t>
        </is>
      </c>
      <c r="BB647" t="n">
        <v>39</v>
      </c>
      <c r="BC647" t="inlineStr">
        <is>
          <t>367=</t>
        </is>
      </c>
      <c r="BD647" t="inlineStr">
        <is>
          <t>52.1</t>
        </is>
      </c>
      <c r="BE647" t="inlineStr">
        <is>
          <t>251-300</t>
        </is>
      </c>
      <c r="BF647" t="inlineStr">
        <is>
          <t>China</t>
        </is>
      </c>
      <c r="BG647" t="n">
        <v>37.2</v>
      </c>
      <c r="BH647" t="inlineStr">
        <is>
          <t>50.4</t>
        </is>
      </c>
      <c r="BI647" t="n">
        <v>32.2</v>
      </c>
      <c r="BJ647" t="n">
        <v>54.2</v>
      </c>
      <c r="BK647" t="inlineStr">
        <is>
          <t>58.6</t>
        </is>
      </c>
      <c r="BL647" t="inlineStr">
        <is>
          <t>-</t>
        </is>
      </c>
      <c r="BM647" t="inlineStr">
        <is>
          <t>29,743</t>
        </is>
      </c>
      <c r="BN647" t="n">
        <v>13.3</v>
      </c>
      <c r="BO647" t="inlineStr">
        <is>
          <t>10%</t>
        </is>
      </c>
      <c r="BP647" t="inlineStr">
        <is>
          <t>46 : 54</t>
        </is>
      </c>
      <c r="BQ647" t="n">
        <v>2016</v>
      </c>
      <c r="BR647" t="inlineStr">
        <is>
          <t>201-300</t>
        </is>
      </c>
      <c r="BS647" t="inlineStr">
        <is>
          <t>8-13</t>
        </is>
      </c>
      <c r="BT647" t="inlineStr"/>
      <c r="BU647" t="n">
        <v>0</v>
      </c>
      <c r="BV647" t="n">
        <v>0</v>
      </c>
      <c r="BW647" t="n">
        <v>0.7</v>
      </c>
      <c r="BX647" t="n">
        <v>9.300000000000001</v>
      </c>
      <c r="BY647" t="n">
        <v>53.7</v>
      </c>
      <c r="BZ647" t="n">
        <v>19</v>
      </c>
      <c r="CA647" t="n">
        <v>2015</v>
      </c>
      <c r="CB647" t="inlineStr">
        <is>
          <t>QS+Times+Shanghai</t>
        </is>
      </c>
      <c r="CC647" t="n">
        <v>145</v>
      </c>
      <c r="CD647" t="n">
        <v>141</v>
      </c>
      <c r="CE647" t="n">
        <v>135</v>
      </c>
      <c r="CF647" t="n">
        <v>290</v>
      </c>
      <c r="CG647" t="n">
        <v>443</v>
      </c>
      <c r="CH647" t="n">
        <v>63</v>
      </c>
      <c r="CI647" t="n">
        <v>317</v>
      </c>
      <c r="CJ647" t="n">
        <v>701</v>
      </c>
      <c r="CK647" t="n">
        <v>520</v>
      </c>
      <c r="CL647" t="n">
        <v>430</v>
      </c>
      <c r="CM647" t="n">
        <v>567</v>
      </c>
      <c r="CN647" t="n">
        <v>141</v>
      </c>
      <c r="CO647" t="n">
        <v>133</v>
      </c>
      <c r="CP647" t="n">
        <v>123</v>
      </c>
      <c r="CQ647" t="n">
        <v>378</v>
      </c>
      <c r="CR647" t="n">
        <v>504</v>
      </c>
      <c r="CS647" t="n">
        <v>42</v>
      </c>
      <c r="CT647" t="n">
        <v>334</v>
      </c>
      <c r="CU647" t="n">
        <v>701</v>
      </c>
      <c r="CV647" t="n">
        <v>488</v>
      </c>
      <c r="CW647" t="n">
        <v>356</v>
      </c>
      <c r="CX647" t="n">
        <v>367</v>
      </c>
      <c r="CY647" t="n">
        <v>275.5</v>
      </c>
      <c r="CZ647" t="n">
        <v>250.5</v>
      </c>
      <c r="DA647" t="n">
        <v>10.5</v>
      </c>
      <c r="DB647" t="n">
        <v>65.23233240556654</v>
      </c>
      <c r="DC647" t="n">
        <v>45.5773472020616</v>
      </c>
      <c r="DD647" t="n">
        <v>13.3</v>
      </c>
      <c r="DE647" t="inlineStr">
        <is>
          <t>Times (raw ratio)</t>
        </is>
      </c>
      <c r="DF647" t="n">
        <v>10</v>
      </c>
      <c r="DG647" t="inlineStr">
        <is>
          <t>Times (raw %)</t>
        </is>
      </c>
      <c r="DH647" t="n">
        <v>58.35</v>
      </c>
      <c r="DI647" t="n">
        <v>16.24860226279036</v>
      </c>
    </row>
    <row r="648">
      <c r="A648" t="inlineStr">
        <is>
          <t>nanjing university of aeronautics and astronautics</t>
        </is>
      </c>
      <c r="B648" t="inlineStr">
        <is>
          <t>761-770</t>
        </is>
      </c>
      <c r="C648" t="inlineStr">
        <is>
          <t>801-850</t>
        </is>
      </c>
      <c r="D648" t="inlineStr">
        <is>
          <t>China (Mainland)</t>
        </is>
      </c>
      <c r="E648" t="inlineStr">
        <is>
          <t>Asia</t>
        </is>
      </c>
      <c r="F648" t="inlineStr">
        <is>
          <t>XL</t>
        </is>
      </c>
      <c r="G648" t="inlineStr">
        <is>
          <t>FO</t>
        </is>
      </c>
      <c r="H648" t="inlineStr">
        <is>
          <t>VH</t>
        </is>
      </c>
      <c r="I648" t="inlineStr">
        <is>
          <t>A</t>
        </is>
      </c>
      <c r="J648" t="n">
        <v>5.5</v>
      </c>
      <c r="K648" t="inlineStr">
        <is>
          <t>601+</t>
        </is>
      </c>
      <c r="L648" t="n">
        <v>3.4</v>
      </c>
      <c r="M648" t="inlineStr">
        <is>
          <t>601+</t>
        </is>
      </c>
      <c r="N648" t="n">
        <v>12.4</v>
      </c>
      <c r="O648" t="inlineStr">
        <is>
          <t>701+</t>
        </is>
      </c>
      <c r="P648" t="n">
        <v>57.8</v>
      </c>
      <c r="Q648" t="inlineStr">
        <is>
          <t>213</t>
        </is>
      </c>
      <c r="R648" t="n">
        <v>5.3</v>
      </c>
      <c r="S648" t="inlineStr">
        <is>
          <t>701+</t>
        </is>
      </c>
      <c r="T648" t="n">
        <v>3</v>
      </c>
      <c r="U648" t="inlineStr">
        <is>
          <t>701+</t>
        </is>
      </c>
      <c r="V648" t="n">
        <v>39.7</v>
      </c>
      <c r="W648" t="inlineStr">
        <is>
          <t>701+</t>
        </is>
      </c>
      <c r="X648" t="n">
        <v>1.4</v>
      </c>
      <c r="Y648" t="inlineStr">
        <is>
          <t>701+</t>
        </is>
      </c>
      <c r="Z648" t="n">
        <v>1.6</v>
      </c>
      <c r="AA648" t="inlineStr">
        <is>
          <t>701+</t>
        </is>
      </c>
      <c r="AB648" t="inlineStr"/>
      <c r="AC648" t="inlineStr">
        <is>
          <t>801-850</t>
        </is>
      </c>
      <c r="AD648" t="inlineStr">
        <is>
          <t>801-1000</t>
        </is>
      </c>
      <c r="AE648" t="inlineStr">
        <is>
          <t>CN</t>
        </is>
      </c>
      <c r="AF648" t="inlineStr">
        <is>
          <t>China (Mainland)</t>
        </is>
      </c>
      <c r="AG648" t="inlineStr">
        <is>
          <t>XL</t>
        </is>
      </c>
      <c r="AH648" t="inlineStr">
        <is>
          <t>FO</t>
        </is>
      </c>
      <c r="AI648" t="inlineStr">
        <is>
          <t>VH</t>
        </is>
      </c>
      <c r="AJ648" t="n">
        <v>3</v>
      </c>
      <c r="AK648" t="inlineStr">
        <is>
          <t>A</t>
        </is>
      </c>
      <c r="AL648" t="n">
        <v>4.7</v>
      </c>
      <c r="AM648" t="inlineStr">
        <is>
          <t>601+</t>
        </is>
      </c>
      <c r="AN648" t="n">
        <v>2.6</v>
      </c>
      <c r="AO648" t="inlineStr">
        <is>
          <t>601+</t>
        </is>
      </c>
      <c r="AP648" t="n">
        <v>13.1</v>
      </c>
      <c r="AQ648" t="inlineStr">
        <is>
          <t>701+</t>
        </is>
      </c>
      <c r="AR648" t="n">
        <v>47.3</v>
      </c>
      <c r="AS648" t="inlineStr">
        <is>
          <t>287</t>
        </is>
      </c>
      <c r="AT648" t="n">
        <v>5.7</v>
      </c>
      <c r="AU648" t="inlineStr">
        <is>
          <t>701+</t>
        </is>
      </c>
      <c r="AV648" t="n">
        <v>3.2</v>
      </c>
      <c r="AW648" t="inlineStr">
        <is>
          <t>701+</t>
        </is>
      </c>
      <c r="AX648" t="n">
        <v>4.5</v>
      </c>
      <c r="AY648" t="inlineStr">
        <is>
          <t>701+</t>
        </is>
      </c>
      <c r="AZ648" t="n">
        <v>5.3</v>
      </c>
      <c r="BA648" t="inlineStr">
        <is>
          <t>701+</t>
        </is>
      </c>
      <c r="BB648" t="n">
        <v>1.5</v>
      </c>
      <c r="BC648" t="inlineStr">
        <is>
          <t>701+</t>
        </is>
      </c>
      <c r="BD648" t="inlineStr">
        <is>
          <t>-</t>
        </is>
      </c>
      <c r="BE648" t="inlineStr"/>
      <c r="BF648" t="inlineStr">
        <is>
          <t>Not Reported</t>
        </is>
      </c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>
        <is>
          <t>QS</t>
        </is>
      </c>
      <c r="CC648" t="n">
        <v>765.5</v>
      </c>
      <c r="CD648" t="n">
        <v>825.5</v>
      </c>
      <c r="CE648" t="n">
        <v>601</v>
      </c>
      <c r="CF648" t="n">
        <v>601</v>
      </c>
      <c r="CG648" t="n">
        <v>701</v>
      </c>
      <c r="CH648" t="n">
        <v>213</v>
      </c>
      <c r="CI648" t="n">
        <v>701</v>
      </c>
      <c r="CJ648" t="n">
        <v>701</v>
      </c>
      <c r="CK648" t="n">
        <v>701</v>
      </c>
      <c r="CL648" t="n">
        <v>701</v>
      </c>
      <c r="CM648" t="n">
        <v>701</v>
      </c>
      <c r="CN648" t="n">
        <v>825.5</v>
      </c>
      <c r="CO648" t="n">
        <v>900.5</v>
      </c>
      <c r="CP648" t="n">
        <v>601</v>
      </c>
      <c r="CQ648" t="n">
        <v>601</v>
      </c>
      <c r="CR648" t="n">
        <v>701</v>
      </c>
      <c r="CS648" t="n">
        <v>287</v>
      </c>
      <c r="CT648" t="n">
        <v>701</v>
      </c>
      <c r="CU648" t="n">
        <v>701</v>
      </c>
      <c r="CV648" t="n">
        <v>701</v>
      </c>
      <c r="CW648" t="n">
        <v>701</v>
      </c>
      <c r="CX648" t="n">
        <v>701</v>
      </c>
      <c r="CY648" t="inlineStr"/>
      <c r="CZ648" t="inlineStr"/>
      <c r="DA648" t="inlineStr"/>
      <c r="DB648" t="n">
        <v>45.39285714285715</v>
      </c>
      <c r="DC648" t="n">
        <v>57.8</v>
      </c>
      <c r="DD648" t="inlineStr"/>
      <c r="DE648" t="inlineStr">
        <is>
          <t>QS (score, not ratio)</t>
        </is>
      </c>
      <c r="DF648" t="inlineStr"/>
      <c r="DG648" t="inlineStr">
        <is>
          <t>QS (score, not %)</t>
        </is>
      </c>
      <c r="DH648" t="n">
        <v>5.1</v>
      </c>
      <c r="DI648" t="inlineStr"/>
    </row>
    <row r="649">
      <c r="A649" t="inlineStr">
        <is>
          <t>nanjing university of science and technology</t>
        </is>
      </c>
      <c r="B649" t="inlineStr">
        <is>
          <t>565</t>
        </is>
      </c>
      <c r="C649" t="inlineStr">
        <is>
          <t>600</t>
        </is>
      </c>
      <c r="D649" t="inlineStr">
        <is>
          <t>China (Mainland)</t>
        </is>
      </c>
      <c r="E649" t="inlineStr">
        <is>
          <t>Asia</t>
        </is>
      </c>
      <c r="F649" t="inlineStr">
        <is>
          <t>L</t>
        </is>
      </c>
      <c r="G649" t="inlineStr">
        <is>
          <t>FO</t>
        </is>
      </c>
      <c r="H649" t="inlineStr">
        <is>
          <t>VH</t>
        </is>
      </c>
      <c r="I649" t="inlineStr">
        <is>
          <t>A</t>
        </is>
      </c>
      <c r="J649" t="n">
        <v>5.7</v>
      </c>
      <c r="K649" t="inlineStr">
        <is>
          <t>601+</t>
        </is>
      </c>
      <c r="L649" t="n">
        <v>2.5</v>
      </c>
      <c r="M649" t="inlineStr">
        <is>
          <t>601+</t>
        </is>
      </c>
      <c r="N649" t="n">
        <v>8.9</v>
      </c>
      <c r="O649" t="inlineStr">
        <is>
          <t>701+</t>
        </is>
      </c>
      <c r="P649" t="n">
        <v>89.3</v>
      </c>
      <c r="Q649" t="inlineStr">
        <is>
          <t>78</t>
        </is>
      </c>
      <c r="R649" t="inlineStr"/>
      <c r="S649" t="inlineStr"/>
      <c r="T649" t="inlineStr"/>
      <c r="U649" t="inlineStr"/>
      <c r="V649" t="n">
        <v>38.7</v>
      </c>
      <c r="W649" t="inlineStr">
        <is>
          <t>701+</t>
        </is>
      </c>
      <c r="X649" t="n">
        <v>3.7</v>
      </c>
      <c r="Y649" t="inlineStr">
        <is>
          <t>701+</t>
        </is>
      </c>
      <c r="Z649" t="n">
        <v>2.3</v>
      </c>
      <c r="AA649" t="inlineStr">
        <is>
          <t>701+</t>
        </is>
      </c>
      <c r="AB649" t="n">
        <v>22</v>
      </c>
      <c r="AC649">
        <f>600</f>
        <v/>
      </c>
      <c r="AD649" t="inlineStr">
        <is>
          <t>601-650</t>
        </is>
      </c>
      <c r="AE649" t="inlineStr">
        <is>
          <t>CN</t>
        </is>
      </c>
      <c r="AF649" t="inlineStr">
        <is>
          <t>China (Mainland)</t>
        </is>
      </c>
      <c r="AG649" t="inlineStr">
        <is>
          <t>L</t>
        </is>
      </c>
      <c r="AH649" t="inlineStr">
        <is>
          <t>FO</t>
        </is>
      </c>
      <c r="AI649" t="inlineStr">
        <is>
          <t>VH</t>
        </is>
      </c>
      <c r="AJ649" t="n">
        <v>2</v>
      </c>
      <c r="AK649" t="inlineStr">
        <is>
          <t>A</t>
        </is>
      </c>
      <c r="AL649" t="n">
        <v>5.1</v>
      </c>
      <c r="AM649" t="inlineStr">
        <is>
          <t>601+</t>
        </is>
      </c>
      <c r="AN649" t="n">
        <v>2.2</v>
      </c>
      <c r="AO649" t="inlineStr">
        <is>
          <t>601+</t>
        </is>
      </c>
      <c r="AP649" t="n">
        <v>10.9</v>
      </c>
      <c r="AQ649" t="inlineStr">
        <is>
          <t>701+</t>
        </is>
      </c>
      <c r="AR649" t="n">
        <v>82.2</v>
      </c>
      <c r="AS649" t="inlineStr">
        <is>
          <t>103</t>
        </is>
      </c>
      <c r="AT649" t="inlineStr"/>
      <c r="AU649" t="inlineStr"/>
      <c r="AV649" t="inlineStr"/>
      <c r="AW649" t="inlineStr"/>
      <c r="AX649" t="n">
        <v>3.4</v>
      </c>
      <c r="AY649" t="inlineStr">
        <is>
          <t>701+</t>
        </is>
      </c>
      <c r="AZ649" t="n">
        <v>6.2</v>
      </c>
      <c r="BA649" t="inlineStr">
        <is>
          <t>701+</t>
        </is>
      </c>
      <c r="BB649" t="n">
        <v>1.8</v>
      </c>
      <c r="BC649" t="inlineStr">
        <is>
          <t>701+</t>
        </is>
      </c>
      <c r="BD649" t="inlineStr">
        <is>
          <t>19.8</t>
        </is>
      </c>
      <c r="BE649" t="inlineStr"/>
      <c r="BF649" t="inlineStr">
        <is>
          <t>Not Reported</t>
        </is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>
        <is>
          <t>QS</t>
        </is>
      </c>
      <c r="CC649" t="n">
        <v>565</v>
      </c>
      <c r="CD649" t="n">
        <v>600</v>
      </c>
      <c r="CE649" t="n">
        <v>601</v>
      </c>
      <c r="CF649" t="n">
        <v>601</v>
      </c>
      <c r="CG649" t="n">
        <v>701</v>
      </c>
      <c r="CH649" t="n">
        <v>78</v>
      </c>
      <c r="CI649" t="inlineStr"/>
      <c r="CJ649" t="inlineStr"/>
      <c r="CK649" t="n">
        <v>701</v>
      </c>
      <c r="CL649" t="n">
        <v>701</v>
      </c>
      <c r="CM649" t="n">
        <v>701</v>
      </c>
      <c r="CN649" t="n">
        <v>600</v>
      </c>
      <c r="CO649" t="n">
        <v>625.5</v>
      </c>
      <c r="CP649" t="n">
        <v>601</v>
      </c>
      <c r="CQ649" t="n">
        <v>601</v>
      </c>
      <c r="CR649" t="n">
        <v>701</v>
      </c>
      <c r="CS649" t="n">
        <v>103</v>
      </c>
      <c r="CT649" t="inlineStr"/>
      <c r="CU649" t="inlineStr"/>
      <c r="CV649" t="n">
        <v>701</v>
      </c>
      <c r="CW649" t="n">
        <v>701</v>
      </c>
      <c r="CX649" t="n">
        <v>701</v>
      </c>
      <c r="CY649" t="inlineStr"/>
      <c r="CZ649" t="inlineStr"/>
      <c r="DA649" t="inlineStr"/>
      <c r="DB649" t="n">
        <v>59.71428571428572</v>
      </c>
      <c r="DC649" t="n">
        <v>89.3</v>
      </c>
      <c r="DD649" t="inlineStr"/>
      <c r="DE649" t="inlineStr">
        <is>
          <t>QS (score, not ratio)</t>
        </is>
      </c>
      <c r="DF649" t="inlineStr"/>
      <c r="DG649" t="inlineStr">
        <is>
          <t>Missing</t>
        </is>
      </c>
      <c r="DH649" t="n">
        <v>5.4</v>
      </c>
      <c r="DI649" t="inlineStr"/>
    </row>
    <row r="650">
      <c r="A650" t="inlineStr">
        <is>
          <t>nankai university</t>
        </is>
      </c>
      <c r="B650" t="inlineStr">
        <is>
          <t>377</t>
        </is>
      </c>
      <c r="C650" t="inlineStr">
        <is>
          <t>384</t>
        </is>
      </c>
      <c r="D650" t="inlineStr">
        <is>
          <t>China (Mainland)</t>
        </is>
      </c>
      <c r="E650" t="inlineStr">
        <is>
          <t>Asia</t>
        </is>
      </c>
      <c r="F650" t="inlineStr">
        <is>
          <t>XL</t>
        </is>
      </c>
      <c r="G650" t="inlineStr">
        <is>
          <t>FC</t>
        </is>
      </c>
      <c r="H650" t="inlineStr">
        <is>
          <t>VH</t>
        </is>
      </c>
      <c r="I650" t="inlineStr">
        <is>
          <t>A</t>
        </is>
      </c>
      <c r="J650" t="n">
        <v>18.5</v>
      </c>
      <c r="K650" t="inlineStr">
        <is>
          <t>492</t>
        </is>
      </c>
      <c r="L650" t="n">
        <v>9.800000000000001</v>
      </c>
      <c r="M650" t="inlineStr">
        <is>
          <t>601+</t>
        </is>
      </c>
      <c r="N650" t="n">
        <v>25.4</v>
      </c>
      <c r="O650" t="inlineStr">
        <is>
          <t>584</t>
        </is>
      </c>
      <c r="P650" t="n">
        <v>82.90000000000001</v>
      </c>
      <c r="Q650" t="inlineStr">
        <is>
          <t>101</t>
        </is>
      </c>
      <c r="R650" t="n">
        <v>12.3</v>
      </c>
      <c r="S650" t="inlineStr">
        <is>
          <t>701+</t>
        </is>
      </c>
      <c r="T650" t="n">
        <v>2.7</v>
      </c>
      <c r="U650" t="inlineStr">
        <is>
          <t>701+</t>
        </is>
      </c>
      <c r="V650" t="n">
        <v>51.1</v>
      </c>
      <c r="W650" t="inlineStr">
        <is>
          <t>701+</t>
        </is>
      </c>
      <c r="X650" t="n">
        <v>37.9</v>
      </c>
      <c r="Y650" t="inlineStr">
        <is>
          <t>340</t>
        </is>
      </c>
      <c r="Z650" t="n">
        <v>11.5</v>
      </c>
      <c r="AA650" t="inlineStr">
        <is>
          <t>632=</t>
        </is>
      </c>
      <c r="AB650" t="n">
        <v>31.1</v>
      </c>
      <c r="AC650">
        <f>384</f>
        <v/>
      </c>
      <c r="AD650" t="inlineStr">
        <is>
          <t>378=</t>
        </is>
      </c>
      <c r="AE650" t="inlineStr">
        <is>
          <t>CN</t>
        </is>
      </c>
      <c r="AF650" t="inlineStr">
        <is>
          <t>China (Mainland)</t>
        </is>
      </c>
      <c r="AG650" t="inlineStr">
        <is>
          <t>XL</t>
        </is>
      </c>
      <c r="AH650" t="inlineStr">
        <is>
          <t>FC</t>
        </is>
      </c>
      <c r="AI650" t="inlineStr">
        <is>
          <t>VH</t>
        </is>
      </c>
      <c r="AJ650" t="n">
        <v>4</v>
      </c>
      <c r="AK650" t="inlineStr">
        <is>
          <t>A</t>
        </is>
      </c>
      <c r="AL650" t="n">
        <v>21.1</v>
      </c>
      <c r="AM650" t="inlineStr">
        <is>
          <t>414</t>
        </is>
      </c>
      <c r="AN650" t="n">
        <v>8.6</v>
      </c>
      <c r="AO650" t="inlineStr">
        <is>
          <t>601+</t>
        </is>
      </c>
      <c r="AP650" t="n">
        <v>29.5</v>
      </c>
      <c r="AQ650" t="inlineStr">
        <is>
          <t>526</t>
        </is>
      </c>
      <c r="AR650" t="n">
        <v>73.90000000000001</v>
      </c>
      <c r="AS650" t="inlineStr">
        <is>
          <t>132</t>
        </is>
      </c>
      <c r="AT650" t="n">
        <v>11.2</v>
      </c>
      <c r="AU650" t="inlineStr">
        <is>
          <t>701+</t>
        </is>
      </c>
      <c r="AV650" t="n">
        <v>3.5</v>
      </c>
      <c r="AW650" t="inlineStr">
        <is>
          <t>701+</t>
        </is>
      </c>
      <c r="AX650" t="n">
        <v>8.1</v>
      </c>
      <c r="AY650" t="inlineStr">
        <is>
          <t>701+</t>
        </is>
      </c>
      <c r="AZ650" t="n">
        <v>18.9</v>
      </c>
      <c r="BA650" t="inlineStr">
        <is>
          <t>440</t>
        </is>
      </c>
      <c r="BB650" t="n">
        <v>22.5</v>
      </c>
      <c r="BC650" t="inlineStr">
        <is>
          <t>521=</t>
        </is>
      </c>
      <c r="BD650" t="inlineStr">
        <is>
          <t>28.6</t>
        </is>
      </c>
      <c r="BE650" t="inlineStr"/>
      <c r="BF650" t="inlineStr">
        <is>
          <t>Not Reported</t>
        </is>
      </c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>
        <is>
          <t>301-400</t>
        </is>
      </c>
      <c r="BS650" t="inlineStr">
        <is>
          <t>14-27</t>
        </is>
      </c>
      <c r="BT650" t="inlineStr"/>
      <c r="BU650" t="n">
        <v>0</v>
      </c>
      <c r="BV650" t="n">
        <v>0</v>
      </c>
      <c r="BW650" t="n">
        <v>5</v>
      </c>
      <c r="BX650" t="n">
        <v>5.6</v>
      </c>
      <c r="BY650" t="n">
        <v>36.9</v>
      </c>
      <c r="BZ650" t="n">
        <v>14.2</v>
      </c>
      <c r="CA650" t="n">
        <v>2015</v>
      </c>
      <c r="CB650" t="inlineStr">
        <is>
          <t>QS+Shanghai</t>
        </is>
      </c>
      <c r="CC650" t="n">
        <v>377</v>
      </c>
      <c r="CD650" t="n">
        <v>384</v>
      </c>
      <c r="CE650" t="n">
        <v>492</v>
      </c>
      <c r="CF650" t="n">
        <v>601</v>
      </c>
      <c r="CG650" t="n">
        <v>584</v>
      </c>
      <c r="CH650" t="n">
        <v>101</v>
      </c>
      <c r="CI650" t="n">
        <v>701</v>
      </c>
      <c r="CJ650" t="n">
        <v>701</v>
      </c>
      <c r="CK650" t="n">
        <v>701</v>
      </c>
      <c r="CL650" t="n">
        <v>340</v>
      </c>
      <c r="CM650" t="n">
        <v>632</v>
      </c>
      <c r="CN650" t="n">
        <v>384</v>
      </c>
      <c r="CO650" t="n">
        <v>378</v>
      </c>
      <c r="CP650" t="n">
        <v>414</v>
      </c>
      <c r="CQ650" t="n">
        <v>601</v>
      </c>
      <c r="CR650" t="n">
        <v>526</v>
      </c>
      <c r="CS650" t="n">
        <v>132</v>
      </c>
      <c r="CT650" t="n">
        <v>701</v>
      </c>
      <c r="CU650" t="n">
        <v>701</v>
      </c>
      <c r="CV650" t="n">
        <v>701</v>
      </c>
      <c r="CW650" t="n">
        <v>440</v>
      </c>
      <c r="CX650" t="n">
        <v>521</v>
      </c>
      <c r="CY650" t="inlineStr"/>
      <c r="CZ650" t="n">
        <v>350.5</v>
      </c>
      <c r="DA650" t="n">
        <v>20.5</v>
      </c>
      <c r="DB650" t="n">
        <v>48.2069938842716</v>
      </c>
      <c r="DC650" t="n">
        <v>39.94365336209997</v>
      </c>
      <c r="DD650" t="inlineStr"/>
      <c r="DE650" t="inlineStr">
        <is>
          <t>QS (score, not ratio)</t>
        </is>
      </c>
      <c r="DF650" t="inlineStr"/>
      <c r="DG650" t="inlineStr">
        <is>
          <t>QS (score, not %)</t>
        </is>
      </c>
      <c r="DH650" t="n">
        <v>19.8</v>
      </c>
      <c r="DI650" t="n">
        <v>9.232740021574973</v>
      </c>
    </row>
    <row r="651">
      <c r="A651" t="inlineStr">
        <is>
          <t>nanyang technological university</t>
        </is>
      </c>
      <c r="B651" t="inlineStr"/>
      <c r="C651" t="inlineStr"/>
      <c r="D651" t="inlineStr">
        <is>
          <t>Not Reported</t>
        </is>
      </c>
      <c r="E651" t="inlineStr">
        <is>
          <t>Not Reported</t>
        </is>
      </c>
      <c r="F651" t="inlineStr">
        <is>
          <t>Not Reported</t>
        </is>
      </c>
      <c r="G651" t="inlineStr">
        <is>
          <t>Not Reported</t>
        </is>
      </c>
      <c r="H651" t="inlineStr"/>
      <c r="I651" t="inlineStr">
        <is>
          <t>Not Reported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>
        <is>
          <t>Not Reported</t>
        </is>
      </c>
      <c r="AF651" t="inlineStr">
        <is>
          <t>Not Reported</t>
        </is>
      </c>
      <c r="AG651" t="inlineStr">
        <is>
          <t>Not Reported</t>
        </is>
      </c>
      <c r="AH651" t="inlineStr">
        <is>
          <t>Not Reported</t>
        </is>
      </c>
      <c r="AI651" t="inlineStr"/>
      <c r="AJ651" t="inlineStr"/>
      <c r="AK651" t="inlineStr">
        <is>
          <t>Not Reported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>
        <is>
          <t>55</t>
        </is>
      </c>
      <c r="BF651" t="inlineStr">
        <is>
          <t>Singapore</t>
        </is>
      </c>
      <c r="BG651" t="n">
        <v>48.4</v>
      </c>
      <c r="BH651" t="inlineStr">
        <is>
          <t>94.6</t>
        </is>
      </c>
      <c r="BI651" t="n">
        <v>61.3</v>
      </c>
      <c r="BJ651" t="n">
        <v>85.59999999999999</v>
      </c>
      <c r="BK651" t="inlineStr">
        <is>
          <t>99.9</t>
        </is>
      </c>
      <c r="BL651" t="inlineStr">
        <is>
          <t>68.2</t>
        </is>
      </c>
      <c r="BM651" t="inlineStr">
        <is>
          <t>25,028</t>
        </is>
      </c>
      <c r="BN651" t="n">
        <v>16.2</v>
      </c>
      <c r="BO651" t="inlineStr">
        <is>
          <t>33%</t>
        </is>
      </c>
      <c r="BP651" t="inlineStr">
        <is>
          <t>48 : 52</t>
        </is>
      </c>
      <c r="BQ651" t="n">
        <v>2016</v>
      </c>
      <c r="BR651" t="inlineStr">
        <is>
          <t>151-200</t>
        </is>
      </c>
      <c r="BS651" t="inlineStr">
        <is>
          <t>2</t>
        </is>
      </c>
      <c r="BT651" t="inlineStr"/>
      <c r="BU651" t="n">
        <v>0</v>
      </c>
      <c r="BV651" t="n">
        <v>0</v>
      </c>
      <c r="BW651" t="n">
        <v>11.2</v>
      </c>
      <c r="BX651" t="n">
        <v>10.5</v>
      </c>
      <c r="BY651" t="n">
        <v>50.5</v>
      </c>
      <c r="BZ651" t="n">
        <v>26.2</v>
      </c>
      <c r="CA651" t="n">
        <v>2015</v>
      </c>
      <c r="CB651" t="inlineStr">
        <is>
          <t>Times+Shanghai</t>
        </is>
      </c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n">
        <v>55</v>
      </c>
      <c r="CZ651" t="n">
        <v>175.5</v>
      </c>
      <c r="DA651" t="n">
        <v>2</v>
      </c>
      <c r="DB651" t="n">
        <v>76.985325098922</v>
      </c>
      <c r="DC651" t="n">
        <v>50.99926854490737</v>
      </c>
      <c r="DD651" t="n">
        <v>16.2</v>
      </c>
      <c r="DE651" t="inlineStr">
        <is>
          <t>Times (raw ratio)</t>
        </is>
      </c>
      <c r="DF651" t="n">
        <v>33</v>
      </c>
      <c r="DG651" t="inlineStr">
        <is>
          <t>Times (raw %)</t>
        </is>
      </c>
      <c r="DH651" t="inlineStr"/>
      <c r="DI651" t="n">
        <v>23.71439459301092</v>
      </c>
    </row>
    <row r="652">
      <c r="A652" t="inlineStr">
        <is>
          <t>nanyang technological university, singapore (ntu)</t>
        </is>
      </c>
      <c r="B652" t="inlineStr">
        <is>
          <t>15</t>
        </is>
      </c>
      <c r="C652" t="inlineStr">
        <is>
          <t>26</t>
        </is>
      </c>
      <c r="D652" t="inlineStr">
        <is>
          <t>Singapore</t>
        </is>
      </c>
      <c r="E652" t="inlineStr">
        <is>
          <t>Asia</t>
        </is>
      </c>
      <c r="F652" t="inlineStr">
        <is>
          <t>L</t>
        </is>
      </c>
      <c r="G652" t="inlineStr">
        <is>
          <t>FC</t>
        </is>
      </c>
      <c r="H652" t="inlineStr">
        <is>
          <t>VH</t>
        </is>
      </c>
      <c r="I652" t="inlineStr">
        <is>
          <t>A</t>
        </is>
      </c>
      <c r="J652" t="n">
        <v>91.90000000000001</v>
      </c>
      <c r="K652" t="inlineStr">
        <is>
          <t>42</t>
        </is>
      </c>
      <c r="L652" t="n">
        <v>73.3</v>
      </c>
      <c r="M652" t="inlineStr">
        <is>
          <t>92</t>
        </is>
      </c>
      <c r="N652" t="n">
        <v>80.59999999999999</v>
      </c>
      <c r="O652" t="inlineStr">
        <is>
          <t>130</t>
        </is>
      </c>
      <c r="P652" t="n">
        <v>92.40000000000001</v>
      </c>
      <c r="Q652" t="inlineStr">
        <is>
          <t>66</t>
        </is>
      </c>
      <c r="R652" t="n">
        <v>100</v>
      </c>
      <c r="S652" t="inlineStr">
        <is>
          <t>42</t>
        </is>
      </c>
      <c r="T652" t="n">
        <v>83.5</v>
      </c>
      <c r="U652" t="inlineStr">
        <is>
          <t>160</t>
        </is>
      </c>
      <c r="V652" t="n">
        <v>89.40000000000001</v>
      </c>
      <c r="W652" t="inlineStr">
        <is>
          <t>178</t>
        </is>
      </c>
      <c r="X652" t="n">
        <v>83.90000000000001</v>
      </c>
      <c r="Y652" t="inlineStr">
        <is>
          <t>104</t>
        </is>
      </c>
      <c r="Z652" t="n">
        <v>95.59999999999999</v>
      </c>
      <c r="AA652" t="inlineStr">
        <is>
          <t>50=</t>
        </is>
      </c>
      <c r="AB652" t="n">
        <v>88.40000000000001</v>
      </c>
      <c r="AC652">
        <f>26</f>
        <v/>
      </c>
      <c r="AD652" t="inlineStr">
        <is>
          <t>19</t>
        </is>
      </c>
      <c r="AE652" t="inlineStr">
        <is>
          <t>SG</t>
        </is>
      </c>
      <c r="AF652" t="inlineStr">
        <is>
          <t>Singapore</t>
        </is>
      </c>
      <c r="AG652" t="inlineStr">
        <is>
          <t>L</t>
        </is>
      </c>
      <c r="AH652" t="inlineStr">
        <is>
          <t>FC</t>
        </is>
      </c>
      <c r="AI652" t="inlineStr">
        <is>
          <t>VH</t>
        </is>
      </c>
      <c r="AJ652" t="n">
        <v>3</v>
      </c>
      <c r="AK652" t="inlineStr">
        <is>
          <t>A</t>
        </is>
      </c>
      <c r="AL652" t="n">
        <v>91</v>
      </c>
      <c r="AM652" t="inlineStr">
        <is>
          <t>42</t>
        </is>
      </c>
      <c r="AN652" t="n">
        <v>67.09999999999999</v>
      </c>
      <c r="AO652" t="inlineStr">
        <is>
          <t>115</t>
        </is>
      </c>
      <c r="AP652" t="n">
        <v>77.59999999999999</v>
      </c>
      <c r="AQ652" t="inlineStr">
        <is>
          <t>149</t>
        </is>
      </c>
      <c r="AR652" t="n">
        <v>94.40000000000001</v>
      </c>
      <c r="AS652" t="inlineStr">
        <is>
          <t>56</t>
        </is>
      </c>
      <c r="AT652" t="n">
        <v>100</v>
      </c>
      <c r="AU652" t="inlineStr">
        <is>
          <t>35</t>
        </is>
      </c>
      <c r="AV652" t="n">
        <v>80.2</v>
      </c>
      <c r="AW652" t="inlineStr">
        <is>
          <t>161</t>
        </is>
      </c>
      <c r="AX652" t="n">
        <v>66.09999999999999</v>
      </c>
      <c r="AY652" t="inlineStr">
        <is>
          <t>212</t>
        </is>
      </c>
      <c r="AZ652" t="n">
        <v>68.40000000000001</v>
      </c>
      <c r="BA652" t="inlineStr">
        <is>
          <t>79</t>
        </is>
      </c>
      <c r="BB652" t="n">
        <v>78.2</v>
      </c>
      <c r="BC652" t="inlineStr">
        <is>
          <t>160=</t>
        </is>
      </c>
      <c r="BD652" t="inlineStr">
        <is>
          <t>84.5</t>
        </is>
      </c>
      <c r="BE652" t="inlineStr"/>
      <c r="BF652" t="inlineStr">
        <is>
          <t>Not Reported</t>
        </is>
      </c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>
        <is>
          <t>QS</t>
        </is>
      </c>
      <c r="CC652" t="n">
        <v>15</v>
      </c>
      <c r="CD652" t="n">
        <v>26</v>
      </c>
      <c r="CE652" t="n">
        <v>42</v>
      </c>
      <c r="CF652" t="n">
        <v>92</v>
      </c>
      <c r="CG652" t="n">
        <v>130</v>
      </c>
      <c r="CH652" t="n">
        <v>66</v>
      </c>
      <c r="CI652" t="n">
        <v>42</v>
      </c>
      <c r="CJ652" t="n">
        <v>160</v>
      </c>
      <c r="CK652" t="n">
        <v>178</v>
      </c>
      <c r="CL652" t="n">
        <v>104</v>
      </c>
      <c r="CM652" t="n">
        <v>50</v>
      </c>
      <c r="CN652" t="n">
        <v>26</v>
      </c>
      <c r="CO652" t="n">
        <v>19</v>
      </c>
      <c r="CP652" t="n">
        <v>42</v>
      </c>
      <c r="CQ652" t="n">
        <v>115</v>
      </c>
      <c r="CR652" t="n">
        <v>149</v>
      </c>
      <c r="CS652" t="n">
        <v>56</v>
      </c>
      <c r="CT652" t="n">
        <v>35</v>
      </c>
      <c r="CU652" t="n">
        <v>161</v>
      </c>
      <c r="CV652" t="n">
        <v>212</v>
      </c>
      <c r="CW652" t="n">
        <v>79</v>
      </c>
      <c r="CX652" t="n">
        <v>160</v>
      </c>
      <c r="CY652" t="inlineStr"/>
      <c r="CZ652" t="inlineStr"/>
      <c r="DA652" t="inlineStr"/>
      <c r="DB652" t="n">
        <v>99</v>
      </c>
      <c r="DC652" t="n">
        <v>92.40000000000001</v>
      </c>
      <c r="DD652" t="inlineStr"/>
      <c r="DE652" t="inlineStr">
        <is>
          <t>QS (score, not ratio)</t>
        </is>
      </c>
      <c r="DF652" t="inlineStr"/>
      <c r="DG652" t="inlineStr">
        <is>
          <t>QS (score, not %)</t>
        </is>
      </c>
      <c r="DH652" t="n">
        <v>91.45</v>
      </c>
      <c r="DI652" t="inlineStr"/>
    </row>
    <row r="653">
      <c r="A653" t="inlineStr">
        <is>
          <t>nara institute of science and technology</t>
        </is>
      </c>
      <c r="B653" t="inlineStr"/>
      <c r="C653" t="inlineStr"/>
      <c r="D653" t="inlineStr">
        <is>
          <t>Not Reported</t>
        </is>
      </c>
      <c r="E653" t="inlineStr">
        <is>
          <t>Not Reported</t>
        </is>
      </c>
      <c r="F653" t="inlineStr">
        <is>
          <t>Not Reported</t>
        </is>
      </c>
      <c r="G653" t="inlineStr">
        <is>
          <t>Not Reported</t>
        </is>
      </c>
      <c r="H653" t="inlineStr"/>
      <c r="I653" t="inlineStr">
        <is>
          <t>Not Reported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1401+</t>
        </is>
      </c>
      <c r="AD653" t="inlineStr"/>
      <c r="AE653" t="inlineStr">
        <is>
          <t>JP</t>
        </is>
      </c>
      <c r="AF653" t="inlineStr">
        <is>
          <t>Japan</t>
        </is>
      </c>
      <c r="AG653" t="inlineStr">
        <is>
          <t>Not Reported</t>
        </is>
      </c>
      <c r="AH653" t="inlineStr">
        <is>
          <t>FO</t>
        </is>
      </c>
      <c r="AI653" t="inlineStr"/>
      <c r="AJ653" t="n">
        <v>3</v>
      </c>
      <c r="AK653" t="inlineStr">
        <is>
          <t>Not Reported</t>
        </is>
      </c>
      <c r="AL653" t="n">
        <v>5.6</v>
      </c>
      <c r="AM653" t="inlineStr">
        <is>
          <t>601+</t>
        </is>
      </c>
      <c r="AN653" t="n">
        <v>2.3</v>
      </c>
      <c r="AO653" t="inlineStr">
        <is>
          <t>601+</t>
        </is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1.5</v>
      </c>
      <c r="AY653" t="inlineStr">
        <is>
          <t>701+</t>
        </is>
      </c>
      <c r="AZ653" t="inlineStr"/>
      <c r="BA653" t="inlineStr"/>
      <c r="BB653" t="inlineStr"/>
      <c r="BC653" t="inlineStr"/>
      <c r="BD653" t="inlineStr">
        <is>
          <t>-</t>
        </is>
      </c>
      <c r="BE653" t="inlineStr"/>
      <c r="BF653" t="inlineStr">
        <is>
          <t>Not Reported</t>
        </is>
      </c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>
        <is>
          <t>401-500</t>
        </is>
      </c>
      <c r="BS653" t="inlineStr">
        <is>
          <t>13-18</t>
        </is>
      </c>
      <c r="BT653" t="inlineStr"/>
      <c r="BU653" t="n">
        <v>0</v>
      </c>
      <c r="BV653" t="n">
        <v>0</v>
      </c>
      <c r="BW653" t="n">
        <v>13.3</v>
      </c>
      <c r="BX653" t="n">
        <v>13.5</v>
      </c>
      <c r="BY653" t="n">
        <v>13.9</v>
      </c>
      <c r="BZ653" t="n">
        <v>11.4</v>
      </c>
      <c r="CA653" t="n">
        <v>2015</v>
      </c>
      <c r="CB653" t="inlineStr">
        <is>
          <t>Shanghai</t>
        </is>
      </c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n">
        <v>1401</v>
      </c>
      <c r="CO653" t="inlineStr"/>
      <c r="CP653" t="n">
        <v>601</v>
      </c>
      <c r="CQ653" t="n">
        <v>601</v>
      </c>
      <c r="CR653" t="inlineStr"/>
      <c r="CS653" t="inlineStr"/>
      <c r="CT653" t="inlineStr"/>
      <c r="CU653" t="inlineStr"/>
      <c r="CV653" t="n">
        <v>701</v>
      </c>
      <c r="CW653" t="inlineStr"/>
      <c r="CX653" t="inlineStr"/>
      <c r="CY653" t="inlineStr"/>
      <c r="CZ653" t="n">
        <v>450.5</v>
      </c>
      <c r="DA653" t="n">
        <v>15.5</v>
      </c>
      <c r="DB653" t="n">
        <v>1.317233809001095</v>
      </c>
      <c r="DC653" t="n">
        <v>10.20987055016181</v>
      </c>
      <c r="DD653" t="inlineStr"/>
      <c r="DE653" t="inlineStr">
        <is>
          <t>Missing</t>
        </is>
      </c>
      <c r="DF653" t="inlineStr"/>
      <c r="DG653" t="inlineStr">
        <is>
          <t>Missing</t>
        </is>
      </c>
      <c r="DH653" t="n">
        <v>5.6</v>
      </c>
      <c r="DI653" t="n">
        <v>5.104935275080907</v>
      </c>
    </row>
    <row r="654">
      <c r="A654" t="inlineStr">
        <is>
          <t>naresuan university</t>
        </is>
      </c>
      <c r="B654" t="inlineStr">
        <is>
          <t>1401+</t>
        </is>
      </c>
      <c r="C654" t="inlineStr">
        <is>
          <t>1201-1400</t>
        </is>
      </c>
      <c r="D654" t="inlineStr">
        <is>
          <t>Thailand</t>
        </is>
      </c>
      <c r="E654" t="inlineStr">
        <is>
          <t>Asia</t>
        </is>
      </c>
      <c r="F654" t="inlineStr">
        <is>
          <t>L</t>
        </is>
      </c>
      <c r="G654" t="inlineStr">
        <is>
          <t>FC</t>
        </is>
      </c>
      <c r="H654" t="inlineStr">
        <is>
          <t>MD</t>
        </is>
      </c>
      <c r="I654" t="inlineStr">
        <is>
          <t>A</t>
        </is>
      </c>
      <c r="J654" t="n">
        <v>6.6</v>
      </c>
      <c r="K654" t="inlineStr">
        <is>
          <t>601+</t>
        </is>
      </c>
      <c r="L654" t="n">
        <v>2.8</v>
      </c>
      <c r="M654" t="inlineStr">
        <is>
          <t>601+</t>
        </is>
      </c>
      <c r="N654" t="n">
        <v>6.6</v>
      </c>
      <c r="O654" t="inlineStr">
        <is>
          <t>701+</t>
        </is>
      </c>
      <c r="P654" t="n">
        <v>1.9</v>
      </c>
      <c r="Q654" t="inlineStr">
        <is>
          <t>701+</t>
        </is>
      </c>
      <c r="R654" t="n">
        <v>7.3</v>
      </c>
      <c r="S654" t="inlineStr">
        <is>
          <t>701+</t>
        </is>
      </c>
      <c r="T654" t="n">
        <v>1.2</v>
      </c>
      <c r="U654" t="inlineStr">
        <is>
          <t>701+</t>
        </is>
      </c>
      <c r="V654" t="n">
        <v>10.1</v>
      </c>
      <c r="W654" t="inlineStr">
        <is>
          <t>701+</t>
        </is>
      </c>
      <c r="X654" t="n">
        <v>2.5</v>
      </c>
      <c r="Y654" t="inlineStr">
        <is>
          <t>701+</t>
        </is>
      </c>
      <c r="Z654" t="n">
        <v>1.7</v>
      </c>
      <c r="AA654" t="inlineStr">
        <is>
          <t>701+</t>
        </is>
      </c>
      <c r="AB654" t="inlineStr"/>
      <c r="AC654" t="inlineStr">
        <is>
          <t>1201-1400</t>
        </is>
      </c>
      <c r="AD654" t="inlineStr"/>
      <c r="AE654" t="inlineStr">
        <is>
          <t>TH</t>
        </is>
      </c>
      <c r="AF654" t="inlineStr">
        <is>
          <t>Thailand</t>
        </is>
      </c>
      <c r="AG654" t="inlineStr">
        <is>
          <t>L</t>
        </is>
      </c>
      <c r="AH654" t="inlineStr">
        <is>
          <t>FC</t>
        </is>
      </c>
      <c r="AI654" t="inlineStr">
        <is>
          <t>MD</t>
        </is>
      </c>
      <c r="AJ654" t="n">
        <v>3</v>
      </c>
      <c r="AK654" t="inlineStr">
        <is>
          <t>A</t>
        </is>
      </c>
      <c r="AL654" t="n">
        <v>6.5</v>
      </c>
      <c r="AM654" t="inlineStr">
        <is>
          <t>601+</t>
        </is>
      </c>
      <c r="AN654" t="n">
        <v>3.3</v>
      </c>
      <c r="AO654" t="inlineStr">
        <is>
          <t>601+</t>
        </is>
      </c>
      <c r="AP654" t="n">
        <v>6.5</v>
      </c>
      <c r="AQ654" t="inlineStr">
        <is>
          <t>701+</t>
        </is>
      </c>
      <c r="AR654" t="n">
        <v>2</v>
      </c>
      <c r="AS654" t="inlineStr">
        <is>
          <t>701+</t>
        </is>
      </c>
      <c r="AT654" t="n">
        <v>5.9</v>
      </c>
      <c r="AU654" t="inlineStr">
        <is>
          <t>701+</t>
        </is>
      </c>
      <c r="AV654" t="n">
        <v>1.3</v>
      </c>
      <c r="AW654" t="inlineStr">
        <is>
          <t>701+</t>
        </is>
      </c>
      <c r="AX654" t="n">
        <v>1</v>
      </c>
      <c r="AY654" t="inlineStr">
        <is>
          <t>701+</t>
        </is>
      </c>
      <c r="AZ654" t="n">
        <v>7.9</v>
      </c>
      <c r="BA654" t="inlineStr">
        <is>
          <t>701+</t>
        </is>
      </c>
      <c r="BB654" t="n">
        <v>4.4</v>
      </c>
      <c r="BC654" t="inlineStr">
        <is>
          <t>701+</t>
        </is>
      </c>
      <c r="BD654" t="inlineStr">
        <is>
          <t>-</t>
        </is>
      </c>
      <c r="BE654" t="inlineStr"/>
      <c r="BF654" t="inlineStr">
        <is>
          <t>Not Reported</t>
        </is>
      </c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>
        <is>
          <t>QS</t>
        </is>
      </c>
      <c r="CC654" t="n">
        <v>1401</v>
      </c>
      <c r="CD654" t="n">
        <v>1300.5</v>
      </c>
      <c r="CE654" t="n">
        <v>601</v>
      </c>
      <c r="CF654" t="n">
        <v>601</v>
      </c>
      <c r="CG654" t="n">
        <v>701</v>
      </c>
      <c r="CH654" t="n">
        <v>701</v>
      </c>
      <c r="CI654" t="n">
        <v>701</v>
      </c>
      <c r="CJ654" t="n">
        <v>701</v>
      </c>
      <c r="CK654" t="n">
        <v>701</v>
      </c>
      <c r="CL654" t="n">
        <v>701</v>
      </c>
      <c r="CM654" t="n">
        <v>701</v>
      </c>
      <c r="CN654" t="n">
        <v>1300.5</v>
      </c>
      <c r="CO654" t="inlineStr"/>
      <c r="CP654" t="n">
        <v>601</v>
      </c>
      <c r="CQ654" t="n">
        <v>601</v>
      </c>
      <c r="CR654" t="n">
        <v>701</v>
      </c>
      <c r="CS654" t="n">
        <v>701</v>
      </c>
      <c r="CT654" t="n">
        <v>701</v>
      </c>
      <c r="CU654" t="n">
        <v>701</v>
      </c>
      <c r="CV654" t="n">
        <v>701</v>
      </c>
      <c r="CW654" t="n">
        <v>701</v>
      </c>
      <c r="CX654" t="n">
        <v>701</v>
      </c>
      <c r="CY654" t="inlineStr"/>
      <c r="CZ654" t="inlineStr"/>
      <c r="DA654" t="inlineStr"/>
      <c r="DB654" t="n">
        <v>0</v>
      </c>
      <c r="DC654" t="n">
        <v>1.9</v>
      </c>
      <c r="DD654" t="inlineStr"/>
      <c r="DE654" t="inlineStr">
        <is>
          <t>QS (score, not ratio)</t>
        </is>
      </c>
      <c r="DF654" t="inlineStr"/>
      <c r="DG654" t="inlineStr">
        <is>
          <t>QS (score, not %)</t>
        </is>
      </c>
      <c r="DH654" t="n">
        <v>6.55</v>
      </c>
      <c r="DI654" t="inlineStr"/>
    </row>
    <row r="655">
      <c r="A655" t="inlineStr">
        <is>
          <t>narxoz university</t>
        </is>
      </c>
      <c r="B655" t="inlineStr">
        <is>
          <t>1001-1200</t>
        </is>
      </c>
      <c r="C655" t="inlineStr">
        <is>
          <t>1201-1400</t>
        </is>
      </c>
      <c r="D655" t="inlineStr">
        <is>
          <t>Kazakhstan</t>
        </is>
      </c>
      <c r="E655" t="inlineStr">
        <is>
          <t>Asia</t>
        </is>
      </c>
      <c r="F655" t="inlineStr">
        <is>
          <t>M</t>
        </is>
      </c>
      <c r="G655" t="inlineStr">
        <is>
          <t>FO</t>
        </is>
      </c>
      <c r="H655" t="inlineStr">
        <is>
          <t>MD</t>
        </is>
      </c>
      <c r="I655" t="inlineStr">
        <is>
          <t>B</t>
        </is>
      </c>
      <c r="J655" t="n">
        <v>9.6</v>
      </c>
      <c r="K655" t="inlineStr">
        <is>
          <t>601+</t>
        </is>
      </c>
      <c r="L655" t="n">
        <v>7.5</v>
      </c>
      <c r="M655" t="inlineStr">
        <is>
          <t>601+</t>
        </is>
      </c>
      <c r="N655" t="n">
        <v>12.9</v>
      </c>
      <c r="O655" t="inlineStr">
        <is>
          <t>701+</t>
        </is>
      </c>
      <c r="P655" t="n">
        <v>1.3</v>
      </c>
      <c r="Q655" t="inlineStr">
        <is>
          <t>701+</t>
        </is>
      </c>
      <c r="R655" t="n">
        <v>14.9</v>
      </c>
      <c r="S655" t="inlineStr">
        <is>
          <t>667</t>
        </is>
      </c>
      <c r="T655" t="n">
        <v>6.2</v>
      </c>
      <c r="U655" t="inlineStr">
        <is>
          <t>701+</t>
        </is>
      </c>
      <c r="V655" t="n">
        <v>1</v>
      </c>
      <c r="W655" t="inlineStr">
        <is>
          <t>701+</t>
        </is>
      </c>
      <c r="X655" t="n">
        <v>60.3</v>
      </c>
      <c r="Y655" t="inlineStr">
        <is>
          <t>200</t>
        </is>
      </c>
      <c r="Z655" t="n">
        <v>1.4</v>
      </c>
      <c r="AA655" t="inlineStr">
        <is>
          <t>701+</t>
        </is>
      </c>
      <c r="AB655" t="inlineStr"/>
      <c r="AC655" t="inlineStr">
        <is>
          <t>1201-1400</t>
        </is>
      </c>
      <c r="AD655" t="inlineStr"/>
      <c r="AE655" t="inlineStr">
        <is>
          <t>KZ</t>
        </is>
      </c>
      <c r="AF655" t="inlineStr">
        <is>
          <t>Kazakhstan</t>
        </is>
      </c>
      <c r="AG655" t="inlineStr">
        <is>
          <t>M</t>
        </is>
      </c>
      <c r="AH655" t="inlineStr">
        <is>
          <t>FO</t>
        </is>
      </c>
      <c r="AI655" t="inlineStr">
        <is>
          <t>HI</t>
        </is>
      </c>
      <c r="AJ655" t="n">
        <v>4</v>
      </c>
      <c r="AK655" t="inlineStr">
        <is>
          <t>B</t>
        </is>
      </c>
      <c r="AL655" t="n">
        <v>8</v>
      </c>
      <c r="AM655" t="inlineStr">
        <is>
          <t>601+</t>
        </is>
      </c>
      <c r="AN655" t="n">
        <v>5</v>
      </c>
      <c r="AO655" t="inlineStr">
        <is>
          <t>601+</t>
        </is>
      </c>
      <c r="AP655" t="n">
        <v>8.4</v>
      </c>
      <c r="AQ655" t="inlineStr">
        <is>
          <t>701+</t>
        </is>
      </c>
      <c r="AR655" t="n">
        <v>1.4</v>
      </c>
      <c r="AS655" t="inlineStr">
        <is>
          <t>701+</t>
        </is>
      </c>
      <c r="AT655" t="n">
        <v>5.3</v>
      </c>
      <c r="AU655" t="inlineStr">
        <is>
          <t>701+</t>
        </is>
      </c>
      <c r="AV655" t="n">
        <v>2.1</v>
      </c>
      <c r="AW655" t="inlineStr">
        <is>
          <t>701+</t>
        </is>
      </c>
      <c r="AX655" t="n">
        <v>1</v>
      </c>
      <c r="AY655" t="inlineStr">
        <is>
          <t>701+</t>
        </is>
      </c>
      <c r="AZ655" t="n">
        <v>12.4</v>
      </c>
      <c r="BA655" t="inlineStr">
        <is>
          <t>701+</t>
        </is>
      </c>
      <c r="BB655" t="n">
        <v>1</v>
      </c>
      <c r="BC655" t="inlineStr">
        <is>
          <t>701+</t>
        </is>
      </c>
      <c r="BD655" t="inlineStr">
        <is>
          <t>-</t>
        </is>
      </c>
      <c r="BE655" t="inlineStr"/>
      <c r="BF655" t="inlineStr">
        <is>
          <t>Not Reported</t>
        </is>
      </c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>
        <is>
          <t>QS</t>
        </is>
      </c>
      <c r="CC655" t="n">
        <v>1100.5</v>
      </c>
      <c r="CD655" t="n">
        <v>1300.5</v>
      </c>
      <c r="CE655" t="n">
        <v>601</v>
      </c>
      <c r="CF655" t="n">
        <v>601</v>
      </c>
      <c r="CG655" t="n">
        <v>701</v>
      </c>
      <c r="CH655" t="n">
        <v>701</v>
      </c>
      <c r="CI655" t="n">
        <v>667</v>
      </c>
      <c r="CJ655" t="n">
        <v>701</v>
      </c>
      <c r="CK655" t="n">
        <v>701</v>
      </c>
      <c r="CL655" t="n">
        <v>200</v>
      </c>
      <c r="CM655" t="n">
        <v>701</v>
      </c>
      <c r="CN655" t="n">
        <v>1300.5</v>
      </c>
      <c r="CO655" t="inlineStr"/>
      <c r="CP655" t="n">
        <v>601</v>
      </c>
      <c r="CQ655" t="n">
        <v>601</v>
      </c>
      <c r="CR655" t="n">
        <v>701</v>
      </c>
      <c r="CS655" t="n">
        <v>701</v>
      </c>
      <c r="CT655" t="n">
        <v>701</v>
      </c>
      <c r="CU655" t="n">
        <v>701</v>
      </c>
      <c r="CV655" t="n">
        <v>701</v>
      </c>
      <c r="CW655" t="n">
        <v>701</v>
      </c>
      <c r="CX655" t="n">
        <v>701</v>
      </c>
      <c r="CY655" t="inlineStr"/>
      <c r="CZ655" t="inlineStr"/>
      <c r="DA655" t="inlineStr"/>
      <c r="DB655" t="n">
        <v>21.46428571428571</v>
      </c>
      <c r="DC655" t="n">
        <v>1.3</v>
      </c>
      <c r="DD655" t="inlineStr"/>
      <c r="DE655" t="inlineStr">
        <is>
          <t>QS (score, not ratio)</t>
        </is>
      </c>
      <c r="DF655" t="inlineStr"/>
      <c r="DG655" t="inlineStr">
        <is>
          <t>QS (score, not %)</t>
        </is>
      </c>
      <c r="DH655" t="n">
        <v>8.800000000000001</v>
      </c>
      <c r="DI655" t="inlineStr"/>
    </row>
    <row r="656">
      <c r="A656" t="inlineStr">
        <is>
          <t>national and kapodistrian university of athens</t>
        </is>
      </c>
      <c r="B656" t="inlineStr">
        <is>
          <t>393</t>
        </is>
      </c>
      <c r="C656" t="inlineStr">
        <is>
          <t>444</t>
        </is>
      </c>
      <c r="D656" t="inlineStr">
        <is>
          <t>Greece</t>
        </is>
      </c>
      <c r="E656" t="inlineStr">
        <is>
          <t>Europe</t>
        </is>
      </c>
      <c r="F656" t="inlineStr">
        <is>
          <t>XL</t>
        </is>
      </c>
      <c r="G656" t="inlineStr">
        <is>
          <t>FC</t>
        </is>
      </c>
      <c r="H656" t="inlineStr">
        <is>
          <t>VH</t>
        </is>
      </c>
      <c r="I656" t="inlineStr">
        <is>
          <t>A</t>
        </is>
      </c>
      <c r="J656" t="n">
        <v>26.7</v>
      </c>
      <c r="K656" t="inlineStr">
        <is>
          <t>329</t>
        </is>
      </c>
      <c r="L656" t="n">
        <v>33.2</v>
      </c>
      <c r="M656" t="inlineStr">
        <is>
          <t>283</t>
        </is>
      </c>
      <c r="N656" t="n">
        <v>2.1</v>
      </c>
      <c r="O656" t="inlineStr">
        <is>
          <t>701+</t>
        </is>
      </c>
      <c r="P656" t="n">
        <v>31</v>
      </c>
      <c r="Q656" t="inlineStr">
        <is>
          <t>426</t>
        </is>
      </c>
      <c r="R656" t="n">
        <v>9.9</v>
      </c>
      <c r="S656" t="inlineStr">
        <is>
          <t>701+</t>
        </is>
      </c>
      <c r="T656" t="n">
        <v>15.9</v>
      </c>
      <c r="U656" t="inlineStr">
        <is>
          <t>609</t>
        </is>
      </c>
      <c r="V656" t="n">
        <v>86.59999999999999</v>
      </c>
      <c r="W656" t="inlineStr">
        <is>
          <t>222</t>
        </is>
      </c>
      <c r="X656" t="n">
        <v>85.8</v>
      </c>
      <c r="Y656" t="inlineStr">
        <is>
          <t>96</t>
        </is>
      </c>
      <c r="Z656" t="n">
        <v>29.3</v>
      </c>
      <c r="AA656" t="inlineStr">
        <is>
          <t>451=</t>
        </is>
      </c>
      <c r="AB656" t="n">
        <v>29.9</v>
      </c>
      <c r="AC656">
        <f>444</f>
        <v/>
      </c>
      <c r="AD656" t="inlineStr">
        <is>
          <t>601-650</t>
        </is>
      </c>
      <c r="AE656" t="inlineStr">
        <is>
          <t>GR</t>
        </is>
      </c>
      <c r="AF656" t="inlineStr">
        <is>
          <t>Greece</t>
        </is>
      </c>
      <c r="AG656" t="inlineStr">
        <is>
          <t>XL</t>
        </is>
      </c>
      <c r="AH656" t="inlineStr">
        <is>
          <t>FC</t>
        </is>
      </c>
      <c r="AI656" t="inlineStr">
        <is>
          <t>VH</t>
        </is>
      </c>
      <c r="AJ656" t="n">
        <v>5</v>
      </c>
      <c r="AK656" t="inlineStr">
        <is>
          <t>A</t>
        </is>
      </c>
      <c r="AL656" t="n">
        <v>26.3</v>
      </c>
      <c r="AM656" t="inlineStr">
        <is>
          <t>336</t>
        </is>
      </c>
      <c r="AN656" t="n">
        <v>31.6</v>
      </c>
      <c r="AO656" t="inlineStr">
        <is>
          <t>312</t>
        </is>
      </c>
      <c r="AP656" t="n">
        <v>2</v>
      </c>
      <c r="AQ656" t="inlineStr">
        <is>
          <t>701+</t>
        </is>
      </c>
      <c r="AR656" t="n">
        <v>29.1</v>
      </c>
      <c r="AS656" t="inlineStr">
        <is>
          <t>441</t>
        </is>
      </c>
      <c r="AT656" t="n">
        <v>9.9</v>
      </c>
      <c r="AU656" t="inlineStr">
        <is>
          <t>701+</t>
        </is>
      </c>
      <c r="AV656" t="n">
        <v>16.2</v>
      </c>
      <c r="AW656" t="inlineStr">
        <is>
          <t>595</t>
        </is>
      </c>
      <c r="AX656" t="n">
        <v>72.8</v>
      </c>
      <c r="AY656" t="inlineStr">
        <is>
          <t>182</t>
        </is>
      </c>
      <c r="AZ656" t="n">
        <v>28.9</v>
      </c>
      <c r="BA656" t="inlineStr">
        <is>
          <t>276</t>
        </is>
      </c>
      <c r="BB656" t="n">
        <v>16.1</v>
      </c>
      <c r="BC656" t="inlineStr">
        <is>
          <t>592=</t>
        </is>
      </c>
      <c r="BD656" t="inlineStr">
        <is>
          <t>25.8</t>
        </is>
      </c>
      <c r="BE656" t="inlineStr">
        <is>
          <t>401-500</t>
        </is>
      </c>
      <c r="BF656" t="inlineStr">
        <is>
          <t>Greece</t>
        </is>
      </c>
      <c r="BG656" t="n">
        <v>26.7</v>
      </c>
      <c r="BH656" t="inlineStr">
        <is>
          <t>39.0</t>
        </is>
      </c>
      <c r="BI656" t="n">
        <v>16.3</v>
      </c>
      <c r="BJ656" t="n">
        <v>45.8</v>
      </c>
      <c r="BK656" t="inlineStr">
        <is>
          <t>-</t>
        </is>
      </c>
      <c r="BL656" t="inlineStr">
        <is>
          <t>-</t>
        </is>
      </c>
      <c r="BM656" t="inlineStr">
        <is>
          <t>63,052</t>
        </is>
      </c>
      <c r="BN656" t="n">
        <v>32.3</v>
      </c>
      <c r="BO656" t="inlineStr">
        <is>
          <t>9%</t>
        </is>
      </c>
      <c r="BP656" t="inlineStr">
        <is>
          <t>61 : 39</t>
        </is>
      </c>
      <c r="BQ656" t="n">
        <v>2016</v>
      </c>
      <c r="BR656" t="inlineStr">
        <is>
          <t>301-400</t>
        </is>
      </c>
      <c r="BS656" t="inlineStr">
        <is>
          <t>1</t>
        </is>
      </c>
      <c r="BT656" t="inlineStr"/>
      <c r="BU656" t="n">
        <v>0</v>
      </c>
      <c r="BV656" t="n">
        <v>0</v>
      </c>
      <c r="BW656" t="n">
        <v>10.6</v>
      </c>
      <c r="BX656" t="n">
        <v>4.4</v>
      </c>
      <c r="BY656" t="n">
        <v>38.9</v>
      </c>
      <c r="BZ656" t="n">
        <v>19.7</v>
      </c>
      <c r="CA656" t="n">
        <v>2015</v>
      </c>
      <c r="CB656" t="inlineStr">
        <is>
          <t>QS+Times+Shanghai</t>
        </is>
      </c>
      <c r="CC656" t="n">
        <v>393</v>
      </c>
      <c r="CD656" t="n">
        <v>444</v>
      </c>
      <c r="CE656" t="n">
        <v>329</v>
      </c>
      <c r="CF656" t="n">
        <v>283</v>
      </c>
      <c r="CG656" t="n">
        <v>701</v>
      </c>
      <c r="CH656" t="n">
        <v>426</v>
      </c>
      <c r="CI656" t="n">
        <v>701</v>
      </c>
      <c r="CJ656" t="n">
        <v>609</v>
      </c>
      <c r="CK656" t="n">
        <v>222</v>
      </c>
      <c r="CL656" t="n">
        <v>96</v>
      </c>
      <c r="CM656" t="n">
        <v>451</v>
      </c>
      <c r="CN656" t="n">
        <v>444</v>
      </c>
      <c r="CO656" t="n">
        <v>625.5</v>
      </c>
      <c r="CP656" t="n">
        <v>336</v>
      </c>
      <c r="CQ656" t="n">
        <v>312</v>
      </c>
      <c r="CR656" t="n">
        <v>701</v>
      </c>
      <c r="CS656" t="n">
        <v>441</v>
      </c>
      <c r="CT656" t="n">
        <v>701</v>
      </c>
      <c r="CU656" t="n">
        <v>595</v>
      </c>
      <c r="CV656" t="n">
        <v>182</v>
      </c>
      <c r="CW656" t="n">
        <v>276</v>
      </c>
      <c r="CX656" t="n">
        <v>592</v>
      </c>
      <c r="CY656" t="n">
        <v>450.5</v>
      </c>
      <c r="CZ656" t="n">
        <v>350.5</v>
      </c>
      <c r="DA656" t="n">
        <v>1</v>
      </c>
      <c r="DB656" t="n">
        <v>43.67031492621749</v>
      </c>
      <c r="DC656" t="n">
        <v>26.95479326541298</v>
      </c>
      <c r="DD656" t="n">
        <v>32.3</v>
      </c>
      <c r="DE656" t="inlineStr">
        <is>
          <t>Times (raw ratio)</t>
        </is>
      </c>
      <c r="DF656" t="n">
        <v>9</v>
      </c>
      <c r="DG656" t="inlineStr">
        <is>
          <t>Times (raw %)</t>
        </is>
      </c>
      <c r="DH656" t="n">
        <v>26.5</v>
      </c>
      <c r="DI656" t="n">
        <v>11.72645318444132</v>
      </c>
    </row>
    <row r="657">
      <c r="A657" t="inlineStr">
        <is>
          <t>national autonomous university of mexico</t>
        </is>
      </c>
      <c r="B657" t="inlineStr"/>
      <c r="C657" t="inlineStr"/>
      <c r="D657" t="inlineStr">
        <is>
          <t>Not Reported</t>
        </is>
      </c>
      <c r="E657" t="inlineStr">
        <is>
          <t>Not Reported</t>
        </is>
      </c>
      <c r="F657" t="inlineStr">
        <is>
          <t>Not Reported</t>
        </is>
      </c>
      <c r="G657" t="inlineStr">
        <is>
          <t>Not Reported</t>
        </is>
      </c>
      <c r="H657" t="inlineStr"/>
      <c r="I657" t="inlineStr">
        <is>
          <t>Not Reported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Not Reported</t>
        </is>
      </c>
      <c r="AF657" t="inlineStr">
        <is>
          <t>Not Reported</t>
        </is>
      </c>
      <c r="AG657" t="inlineStr">
        <is>
          <t>Not Reported</t>
        </is>
      </c>
      <c r="AH657" t="inlineStr">
        <is>
          <t>Not Reported</t>
        </is>
      </c>
      <c r="AI657" t="inlineStr"/>
      <c r="AJ657" t="inlineStr"/>
      <c r="AK657" t="inlineStr">
        <is>
          <t>Not Reported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401-500</t>
        </is>
      </c>
      <c r="BF657" t="inlineStr">
        <is>
          <t>Mexico</t>
        </is>
      </c>
      <c r="BG657" t="n">
        <v>42.7</v>
      </c>
      <c r="BH657" t="inlineStr">
        <is>
          <t>35.9</t>
        </is>
      </c>
      <c r="BI657" t="n">
        <v>40.2</v>
      </c>
      <c r="BJ657" t="n">
        <v>14.8</v>
      </c>
      <c r="BK657" t="inlineStr">
        <is>
          <t>63.7</t>
        </is>
      </c>
      <c r="BL657" t="inlineStr">
        <is>
          <t>-</t>
        </is>
      </c>
      <c r="BM657" t="inlineStr">
        <is>
          <t>137,378</t>
        </is>
      </c>
      <c r="BN657" t="n">
        <v>11.6</v>
      </c>
      <c r="BO657" t="inlineStr">
        <is>
          <t>5%</t>
        </is>
      </c>
      <c r="BP657" t="inlineStr">
        <is>
          <t>51 : 49</t>
        </is>
      </c>
      <c r="BQ657" t="n">
        <v>2016</v>
      </c>
      <c r="BR657" t="inlineStr">
        <is>
          <t>201-300</t>
        </is>
      </c>
      <c r="BS657" t="inlineStr">
        <is>
          <t>1</t>
        </is>
      </c>
      <c r="BT657" t="inlineStr"/>
      <c r="BU657" t="n">
        <v>12.6</v>
      </c>
      <c r="BV657" t="n">
        <v>0</v>
      </c>
      <c r="BW657" t="n">
        <v>3.3</v>
      </c>
      <c r="BX657" t="n">
        <v>8.5</v>
      </c>
      <c r="BY657" t="n">
        <v>47.7</v>
      </c>
      <c r="BZ657" t="n">
        <v>24</v>
      </c>
      <c r="CA657" t="n">
        <v>2015</v>
      </c>
      <c r="CB657" t="inlineStr">
        <is>
          <t>Times+Shanghai</t>
        </is>
      </c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n">
        <v>450.5</v>
      </c>
      <c r="CZ657" t="n">
        <v>250.5</v>
      </c>
      <c r="DA657" t="n">
        <v>1</v>
      </c>
      <c r="DB657" t="n">
        <v>40.48242079766871</v>
      </c>
      <c r="DC657" t="n">
        <v>24.86509085035386</v>
      </c>
      <c r="DD657" t="n">
        <v>11.6</v>
      </c>
      <c r="DE657" t="inlineStr">
        <is>
          <t>Times (raw ratio)</t>
        </is>
      </c>
      <c r="DF657" t="n">
        <v>5</v>
      </c>
      <c r="DG657" t="inlineStr">
        <is>
          <t>Times (raw %)</t>
        </is>
      </c>
      <c r="DH657" t="inlineStr"/>
      <c r="DI657" t="n">
        <v>19.65903624303613</v>
      </c>
    </row>
    <row r="658">
      <c r="A658" t="inlineStr">
        <is>
          <t>national central university</t>
        </is>
      </c>
      <c r="B658" t="inlineStr">
        <is>
          <t>641-650</t>
        </is>
      </c>
      <c r="C658" t="inlineStr">
        <is>
          <t>611-620</t>
        </is>
      </c>
      <c r="D658" t="inlineStr">
        <is>
          <t>Taiwan</t>
        </is>
      </c>
      <c r="E658" t="inlineStr">
        <is>
          <t>Asia</t>
        </is>
      </c>
      <c r="F658" t="inlineStr">
        <is>
          <t>M</t>
        </is>
      </c>
      <c r="G658" t="inlineStr">
        <is>
          <t>CO</t>
        </is>
      </c>
      <c r="H658" t="inlineStr">
        <is>
          <t>VH</t>
        </is>
      </c>
      <c r="I658" t="inlineStr">
        <is>
          <t>A</t>
        </is>
      </c>
      <c r="J658" t="n">
        <v>21.5</v>
      </c>
      <c r="K658" t="inlineStr">
        <is>
          <t>409</t>
        </is>
      </c>
      <c r="L658" t="n">
        <v>28.2</v>
      </c>
      <c r="M658" t="inlineStr">
        <is>
          <t>338</t>
        </is>
      </c>
      <c r="N658" t="n">
        <v>22.9</v>
      </c>
      <c r="O658" t="inlineStr">
        <is>
          <t>624</t>
        </is>
      </c>
      <c r="P658" t="n">
        <v>14.4</v>
      </c>
      <c r="Q658" t="inlineStr">
        <is>
          <t>647</t>
        </is>
      </c>
      <c r="R658" t="n">
        <v>11.6</v>
      </c>
      <c r="S658" t="inlineStr">
        <is>
          <t>701+</t>
        </is>
      </c>
      <c r="T658" t="n">
        <v>10</v>
      </c>
      <c r="U658" t="inlineStr">
        <is>
          <t>701+</t>
        </is>
      </c>
      <c r="V658" t="n">
        <v>30.4</v>
      </c>
      <c r="W658" t="inlineStr">
        <is>
          <t>701+</t>
        </is>
      </c>
      <c r="X658" t="n">
        <v>10.2</v>
      </c>
      <c r="Y658" t="inlineStr">
        <is>
          <t>701+</t>
        </is>
      </c>
      <c r="Z658" t="n">
        <v>27.9</v>
      </c>
      <c r="AA658" t="inlineStr">
        <is>
          <t>462=</t>
        </is>
      </c>
      <c r="AB658" t="inlineStr"/>
      <c r="AC658" t="inlineStr">
        <is>
          <t>611-620</t>
        </is>
      </c>
      <c r="AD658" t="inlineStr">
        <is>
          <t>581-590</t>
        </is>
      </c>
      <c r="AE658" t="inlineStr">
        <is>
          <t>TW</t>
        </is>
      </c>
      <c r="AF658" t="inlineStr">
        <is>
          <t>Taiwan</t>
        </is>
      </c>
      <c r="AG658" t="inlineStr">
        <is>
          <t>M</t>
        </is>
      </c>
      <c r="AH658" t="inlineStr">
        <is>
          <t>CO</t>
        </is>
      </c>
      <c r="AI658" t="inlineStr">
        <is>
          <t>VH</t>
        </is>
      </c>
      <c r="AJ658" t="n">
        <v>4</v>
      </c>
      <c r="AK658" t="inlineStr">
        <is>
          <t>A</t>
        </is>
      </c>
      <c r="AL658" t="n">
        <v>21.5</v>
      </c>
      <c r="AM658" t="inlineStr">
        <is>
          <t>402</t>
        </is>
      </c>
      <c r="AN658" t="n">
        <v>27.1</v>
      </c>
      <c r="AO658" t="inlineStr">
        <is>
          <t>358</t>
        </is>
      </c>
      <c r="AP658" t="n">
        <v>23</v>
      </c>
      <c r="AQ658" t="inlineStr">
        <is>
          <t>617</t>
        </is>
      </c>
      <c r="AR658" t="n">
        <v>17.8</v>
      </c>
      <c r="AS658" t="inlineStr">
        <is>
          <t>586</t>
        </is>
      </c>
      <c r="AT658" t="n">
        <v>12.9</v>
      </c>
      <c r="AU658" t="inlineStr">
        <is>
          <t>701+</t>
        </is>
      </c>
      <c r="AV658" t="n">
        <v>9.1</v>
      </c>
      <c r="AW658" t="inlineStr">
        <is>
          <t>701+</t>
        </is>
      </c>
      <c r="AX658" t="n">
        <v>2.1</v>
      </c>
      <c r="AY658" t="inlineStr">
        <is>
          <t>701+</t>
        </is>
      </c>
      <c r="AZ658" t="n">
        <v>6.5</v>
      </c>
      <c r="BA658" t="inlineStr">
        <is>
          <t>701+</t>
        </is>
      </c>
      <c r="BB658" t="n">
        <v>30.2</v>
      </c>
      <c r="BC658" t="inlineStr">
        <is>
          <t>447=</t>
        </is>
      </c>
      <c r="BD658" t="inlineStr">
        <is>
          <t>-</t>
        </is>
      </c>
      <c r="BE658" t="inlineStr">
        <is>
          <t>501-600</t>
        </is>
      </c>
      <c r="BF658" t="inlineStr">
        <is>
          <t>Taiwan</t>
        </is>
      </c>
      <c r="BG658" t="n">
        <v>26.3</v>
      </c>
      <c r="BH658" t="inlineStr">
        <is>
          <t>27.1</t>
        </is>
      </c>
      <c r="BI658" t="n">
        <v>23.2</v>
      </c>
      <c r="BJ658" t="n">
        <v>17.5</v>
      </c>
      <c r="BK658" t="inlineStr">
        <is>
          <t>75.3</t>
        </is>
      </c>
      <c r="BL658" t="inlineStr">
        <is>
          <t>-</t>
        </is>
      </c>
      <c r="BM658" t="inlineStr">
        <is>
          <t>10,915</t>
        </is>
      </c>
      <c r="BN658" t="n">
        <v>9.800000000000001</v>
      </c>
      <c r="BO658" t="inlineStr">
        <is>
          <t>6%</t>
        </is>
      </c>
      <c r="BP658" t="inlineStr">
        <is>
          <t>31 : 69</t>
        </is>
      </c>
      <c r="BQ658" t="n">
        <v>2016</v>
      </c>
      <c r="BR658" t="inlineStr">
        <is>
          <t>401-500</t>
        </is>
      </c>
      <c r="BS658" t="inlineStr">
        <is>
          <t>5-7</t>
        </is>
      </c>
      <c r="BT658" t="inlineStr"/>
      <c r="BU658" t="n">
        <v>0</v>
      </c>
      <c r="BV658" t="n">
        <v>0</v>
      </c>
      <c r="BW658" t="n">
        <v>0</v>
      </c>
      <c r="BX658" t="n">
        <v>8.300000000000001</v>
      </c>
      <c r="BY658" t="n">
        <v>29.2</v>
      </c>
      <c r="BZ658" t="n">
        <v>16.9</v>
      </c>
      <c r="CA658" t="n">
        <v>2011</v>
      </c>
      <c r="CB658" t="inlineStr">
        <is>
          <t>QS+Times+Shanghai</t>
        </is>
      </c>
      <c r="CC658" t="n">
        <v>645.5</v>
      </c>
      <c r="CD658" t="n">
        <v>615.5</v>
      </c>
      <c r="CE658" t="n">
        <v>409</v>
      </c>
      <c r="CF658" t="n">
        <v>338</v>
      </c>
      <c r="CG658" t="n">
        <v>624</v>
      </c>
      <c r="CH658" t="n">
        <v>647</v>
      </c>
      <c r="CI658" t="n">
        <v>701</v>
      </c>
      <c r="CJ658" t="n">
        <v>701</v>
      </c>
      <c r="CK658" t="n">
        <v>701</v>
      </c>
      <c r="CL658" t="n">
        <v>701</v>
      </c>
      <c r="CM658" t="n">
        <v>462</v>
      </c>
      <c r="CN658" t="n">
        <v>615.5</v>
      </c>
      <c r="CO658" t="n">
        <v>585.5</v>
      </c>
      <c r="CP658" t="n">
        <v>402</v>
      </c>
      <c r="CQ658" t="n">
        <v>358</v>
      </c>
      <c r="CR658" t="n">
        <v>617</v>
      </c>
      <c r="CS658" t="n">
        <v>586</v>
      </c>
      <c r="CT658" t="n">
        <v>701</v>
      </c>
      <c r="CU658" t="n">
        <v>701</v>
      </c>
      <c r="CV658" t="n">
        <v>701</v>
      </c>
      <c r="CW658" t="n">
        <v>701</v>
      </c>
      <c r="CX658" t="n">
        <v>447</v>
      </c>
      <c r="CY658" t="n">
        <v>550.5</v>
      </c>
      <c r="CZ658" t="n">
        <v>450.5</v>
      </c>
      <c r="DA658" t="n">
        <v>6</v>
      </c>
      <c r="DB658" t="n">
        <v>25.57513600502222</v>
      </c>
      <c r="DC658" t="n">
        <v>15.12928010443811</v>
      </c>
      <c r="DD658" t="n">
        <v>9.800000000000001</v>
      </c>
      <c r="DE658" t="inlineStr">
        <is>
          <t>Times (raw ratio)</t>
        </is>
      </c>
      <c r="DF658" t="n">
        <v>6</v>
      </c>
      <c r="DG658" t="inlineStr">
        <is>
          <t>Times (raw %)</t>
        </is>
      </c>
      <c r="DH658" t="n">
        <v>21.5</v>
      </c>
      <c r="DI658" t="n">
        <v>8.94968496273771</v>
      </c>
    </row>
    <row r="659">
      <c r="A659" t="inlineStr">
        <is>
          <t>national cheng kung university</t>
        </is>
      </c>
      <c r="B659" t="inlineStr"/>
      <c r="C659" t="inlineStr"/>
      <c r="D659" t="inlineStr">
        <is>
          <t>Not Reported</t>
        </is>
      </c>
      <c r="E659" t="inlineStr">
        <is>
          <t>Not Reported</t>
        </is>
      </c>
      <c r="F659" t="inlineStr">
        <is>
          <t>Not Reported</t>
        </is>
      </c>
      <c r="G659" t="inlineStr">
        <is>
          <t>Not Reported</t>
        </is>
      </c>
      <c r="H659" t="inlineStr"/>
      <c r="I659" t="inlineStr">
        <is>
          <t>Not Reported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>
        <is>
          <t>Not Reported</t>
        </is>
      </c>
      <c r="AF659" t="inlineStr">
        <is>
          <t>Not Reported</t>
        </is>
      </c>
      <c r="AG659" t="inlineStr">
        <is>
          <t>Not Reported</t>
        </is>
      </c>
      <c r="AH659" t="inlineStr">
        <is>
          <t>Not Reported</t>
        </is>
      </c>
      <c r="AI659" t="inlineStr"/>
      <c r="AJ659" t="inlineStr"/>
      <c r="AK659" t="inlineStr">
        <is>
          <t>Not Reported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>
        <is>
          <t>401-500</t>
        </is>
      </c>
      <c r="BF659" t="inlineStr">
        <is>
          <t>Taiwan</t>
        </is>
      </c>
      <c r="BG659" t="n">
        <v>29.8</v>
      </c>
      <c r="BH659" t="inlineStr">
        <is>
          <t>27.7</t>
        </is>
      </c>
      <c r="BI659" t="n">
        <v>40.2</v>
      </c>
      <c r="BJ659" t="n">
        <v>27.2</v>
      </c>
      <c r="BK659" t="inlineStr">
        <is>
          <t>100.0</t>
        </is>
      </c>
      <c r="BL659" t="inlineStr">
        <is>
          <t>-</t>
        </is>
      </c>
      <c r="BM659" t="inlineStr">
        <is>
          <t>21,234</t>
        </is>
      </c>
      <c r="BN659" t="n">
        <v>14.4</v>
      </c>
      <c r="BO659" t="inlineStr">
        <is>
          <t>11%</t>
        </is>
      </c>
      <c r="BP659" t="inlineStr">
        <is>
          <t>36 : 64</t>
        </is>
      </c>
      <c r="BQ659" t="n">
        <v>2016</v>
      </c>
      <c r="BR659" t="inlineStr">
        <is>
          <t>301-400</t>
        </is>
      </c>
      <c r="BS659" t="inlineStr">
        <is>
          <t>3-5</t>
        </is>
      </c>
      <c r="BT659" t="inlineStr"/>
      <c r="BU659" t="n">
        <v>0</v>
      </c>
      <c r="BV659" t="n">
        <v>0</v>
      </c>
      <c r="BW659" t="n">
        <v>10.1</v>
      </c>
      <c r="BX659" t="n">
        <v>4.9</v>
      </c>
      <c r="BY659" t="n">
        <v>40.7</v>
      </c>
      <c r="BZ659" t="n">
        <v>17.2</v>
      </c>
      <c r="CA659" t="n">
        <v>2015</v>
      </c>
      <c r="CB659" t="inlineStr">
        <is>
          <t>Times+Shanghai</t>
        </is>
      </c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n">
        <v>450.5</v>
      </c>
      <c r="CZ659" t="n">
        <v>350.5</v>
      </c>
      <c r="DA659" t="n">
        <v>4</v>
      </c>
      <c r="DB659" t="n">
        <v>29.50547238932623</v>
      </c>
      <c r="DC659" t="n">
        <v>27.81493253197888</v>
      </c>
      <c r="DD659" t="n">
        <v>14.4</v>
      </c>
      <c r="DE659" t="inlineStr">
        <is>
          <t>Times (raw ratio)</t>
        </is>
      </c>
      <c r="DF659" t="n">
        <v>11</v>
      </c>
      <c r="DG659" t="inlineStr">
        <is>
          <t>Times (raw %)</t>
        </is>
      </c>
      <c r="DH659" t="inlineStr"/>
      <c r="DI659" t="n">
        <v>16.98878813084627</v>
      </c>
    </row>
    <row r="660">
      <c r="A660" t="inlineStr">
        <is>
          <t>national cheng kung university (ncku)</t>
        </is>
      </c>
      <c r="B660" t="inlineStr">
        <is>
          <t>215</t>
        </is>
      </c>
      <c r="C660" t="inlineStr">
        <is>
          <t>228</t>
        </is>
      </c>
      <c r="D660" t="inlineStr">
        <is>
          <t>Taiwan</t>
        </is>
      </c>
      <c r="E660" t="inlineStr">
        <is>
          <t>Asia</t>
        </is>
      </c>
      <c r="F660" t="inlineStr">
        <is>
          <t>L</t>
        </is>
      </c>
      <c r="G660" t="inlineStr">
        <is>
          <t>FC</t>
        </is>
      </c>
      <c r="H660" t="inlineStr">
        <is>
          <t>VH</t>
        </is>
      </c>
      <c r="I660" t="inlineStr">
        <is>
          <t>A</t>
        </is>
      </c>
      <c r="J660" t="n">
        <v>51.5</v>
      </c>
      <c r="K660" t="inlineStr">
        <is>
          <t>157</t>
        </is>
      </c>
      <c r="L660" t="n">
        <v>74</v>
      </c>
      <c r="M660" t="inlineStr">
        <is>
          <t>90</t>
        </is>
      </c>
      <c r="N660" t="n">
        <v>33.4</v>
      </c>
      <c r="O660" t="inlineStr">
        <is>
          <t>472</t>
        </is>
      </c>
      <c r="P660" t="n">
        <v>20.3</v>
      </c>
      <c r="Q660" t="inlineStr">
        <is>
          <t>554</t>
        </is>
      </c>
      <c r="R660" t="n">
        <v>16.3</v>
      </c>
      <c r="S660" t="inlineStr">
        <is>
          <t>646</t>
        </is>
      </c>
      <c r="T660" t="n">
        <v>13.9</v>
      </c>
      <c r="U660" t="inlineStr">
        <is>
          <t>642</t>
        </is>
      </c>
      <c r="V660" t="n">
        <v>58.7</v>
      </c>
      <c r="W660" t="inlineStr">
        <is>
          <t>648</t>
        </is>
      </c>
      <c r="X660" t="n">
        <v>42.4</v>
      </c>
      <c r="Y660" t="inlineStr">
        <is>
          <t>306</t>
        </is>
      </c>
      <c r="Z660" t="n">
        <v>83.8</v>
      </c>
      <c r="AA660" t="inlineStr">
        <is>
          <t>131</t>
        </is>
      </c>
      <c r="AB660" t="n">
        <v>44.2</v>
      </c>
      <c r="AC660" t="inlineStr">
        <is>
          <t>228</t>
        </is>
      </c>
      <c r="AD660" t="inlineStr">
        <is>
          <t>224=</t>
        </is>
      </c>
      <c r="AE660" t="inlineStr">
        <is>
          <t>TW</t>
        </is>
      </c>
      <c r="AF660" t="inlineStr">
        <is>
          <t>Taiwan</t>
        </is>
      </c>
      <c r="AG660" t="inlineStr">
        <is>
          <t>L</t>
        </is>
      </c>
      <c r="AH660" t="inlineStr">
        <is>
          <t>FC</t>
        </is>
      </c>
      <c r="AI660" t="inlineStr">
        <is>
          <t>VH</t>
        </is>
      </c>
      <c r="AJ660" t="n">
        <v>4</v>
      </c>
      <c r="AK660" t="inlineStr">
        <is>
          <t>A</t>
        </is>
      </c>
      <c r="AL660" t="n">
        <v>49.4</v>
      </c>
      <c r="AM660" t="inlineStr">
        <is>
          <t>164</t>
        </is>
      </c>
      <c r="AN660" t="n">
        <v>75.59999999999999</v>
      </c>
      <c r="AO660" t="inlineStr">
        <is>
          <t>82</t>
        </is>
      </c>
      <c r="AP660" t="n">
        <v>32.9</v>
      </c>
      <c r="AQ660" t="inlineStr">
        <is>
          <t>482</t>
        </is>
      </c>
      <c r="AR660" t="n">
        <v>21.2</v>
      </c>
      <c r="AS660" t="inlineStr">
        <is>
          <t>544</t>
        </is>
      </c>
      <c r="AT660" t="n">
        <v>23.7</v>
      </c>
      <c r="AU660" t="inlineStr">
        <is>
          <t>557</t>
        </is>
      </c>
      <c r="AV660" t="n">
        <v>15.7</v>
      </c>
      <c r="AW660" t="inlineStr">
        <is>
          <t>605</t>
        </is>
      </c>
      <c r="AX660" t="n">
        <v>10.9</v>
      </c>
      <c r="AY660" t="inlineStr">
        <is>
          <t>653</t>
        </is>
      </c>
      <c r="AZ660" t="n">
        <v>30.2</v>
      </c>
      <c r="BA660" t="inlineStr">
        <is>
          <t>257</t>
        </is>
      </c>
      <c r="BB660" t="n">
        <v>78.2</v>
      </c>
      <c r="BC660" t="inlineStr">
        <is>
          <t>160=</t>
        </is>
      </c>
      <c r="BD660" t="inlineStr">
        <is>
          <t>41.8</t>
        </is>
      </c>
      <c r="BE660" t="inlineStr"/>
      <c r="BF660" t="inlineStr">
        <is>
          <t>Not Reported</t>
        </is>
      </c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>
        <is>
          <t>QS</t>
        </is>
      </c>
      <c r="CC660" t="n">
        <v>215</v>
      </c>
      <c r="CD660" t="n">
        <v>228</v>
      </c>
      <c r="CE660" t="n">
        <v>157</v>
      </c>
      <c r="CF660" t="n">
        <v>90</v>
      </c>
      <c r="CG660" t="n">
        <v>472</v>
      </c>
      <c r="CH660" t="n">
        <v>554</v>
      </c>
      <c r="CI660" t="n">
        <v>646</v>
      </c>
      <c r="CJ660" t="n">
        <v>642</v>
      </c>
      <c r="CK660" t="n">
        <v>648</v>
      </c>
      <c r="CL660" t="n">
        <v>306</v>
      </c>
      <c r="CM660" t="n">
        <v>131</v>
      </c>
      <c r="CN660" t="n">
        <v>228</v>
      </c>
      <c r="CO660" t="n">
        <v>224</v>
      </c>
      <c r="CP660" t="n">
        <v>164</v>
      </c>
      <c r="CQ660" t="n">
        <v>82</v>
      </c>
      <c r="CR660" t="n">
        <v>482</v>
      </c>
      <c r="CS660" t="n">
        <v>544</v>
      </c>
      <c r="CT660" t="n">
        <v>557</v>
      </c>
      <c r="CU660" t="n">
        <v>605</v>
      </c>
      <c r="CV660" t="n">
        <v>653</v>
      </c>
      <c r="CW660" t="n">
        <v>257</v>
      </c>
      <c r="CX660" t="n">
        <v>160</v>
      </c>
      <c r="CY660" t="inlineStr"/>
      <c r="CZ660" t="inlineStr"/>
      <c r="DA660" t="inlineStr"/>
      <c r="DB660" t="n">
        <v>84.71428571428571</v>
      </c>
      <c r="DC660" t="n">
        <v>20.3</v>
      </c>
      <c r="DD660" t="inlineStr"/>
      <c r="DE660" t="inlineStr">
        <is>
          <t>QS (score, not ratio)</t>
        </is>
      </c>
      <c r="DF660" t="inlineStr"/>
      <c r="DG660" t="inlineStr">
        <is>
          <t>QS (score, not %)</t>
        </is>
      </c>
      <c r="DH660" t="n">
        <v>50.45</v>
      </c>
      <c r="DI660" t="inlineStr"/>
    </row>
    <row r="661">
      <c r="A661" t="inlineStr">
        <is>
          <t>national chengchi university</t>
        </is>
      </c>
      <c r="B661" t="inlineStr">
        <is>
          <t>601-610</t>
        </is>
      </c>
      <c r="C661" t="inlineStr">
        <is>
          <t>567</t>
        </is>
      </c>
      <c r="D661" t="inlineStr">
        <is>
          <t>Taiwan</t>
        </is>
      </c>
      <c r="E661" t="inlineStr">
        <is>
          <t>Asia</t>
        </is>
      </c>
      <c r="F661" t="inlineStr">
        <is>
          <t>L</t>
        </is>
      </c>
      <c r="G661" t="inlineStr">
        <is>
          <t>CO</t>
        </is>
      </c>
      <c r="H661" t="inlineStr">
        <is>
          <t>HI</t>
        </is>
      </c>
      <c r="I661" t="inlineStr">
        <is>
          <t>A</t>
        </is>
      </c>
      <c r="J661" t="n">
        <v>20.1</v>
      </c>
      <c r="K661" t="inlineStr">
        <is>
          <t>443</t>
        </is>
      </c>
      <c r="L661" t="n">
        <v>37.8</v>
      </c>
      <c r="M661" t="inlineStr">
        <is>
          <t>249</t>
        </is>
      </c>
      <c r="N661" t="n">
        <v>17.1</v>
      </c>
      <c r="O661" t="inlineStr">
        <is>
          <t>701+</t>
        </is>
      </c>
      <c r="P661" t="n">
        <v>2.2</v>
      </c>
      <c r="Q661" t="inlineStr">
        <is>
          <t>701+</t>
        </is>
      </c>
      <c r="R661" t="n">
        <v>26.5</v>
      </c>
      <c r="S661" t="inlineStr">
        <is>
          <t>521</t>
        </is>
      </c>
      <c r="T661" t="n">
        <v>21.8</v>
      </c>
      <c r="U661" t="inlineStr">
        <is>
          <t>517</t>
        </is>
      </c>
      <c r="V661" t="n">
        <v>13.3</v>
      </c>
      <c r="W661" t="inlineStr">
        <is>
          <t>701+</t>
        </is>
      </c>
      <c r="X661" t="n">
        <v>91.09999999999999</v>
      </c>
      <c r="Y661" t="inlineStr">
        <is>
          <t>70</t>
        </is>
      </c>
      <c r="Z661" t="n">
        <v>1.6</v>
      </c>
      <c r="AA661" t="inlineStr">
        <is>
          <t>701+</t>
        </is>
      </c>
      <c r="AB661" t="inlineStr"/>
      <c r="AC661">
        <f>567</f>
        <v/>
      </c>
      <c r="AD661" t="inlineStr">
        <is>
          <t>601-650</t>
        </is>
      </c>
      <c r="AE661" t="inlineStr">
        <is>
          <t>TW</t>
        </is>
      </c>
      <c r="AF661" t="inlineStr">
        <is>
          <t>Taiwan</t>
        </is>
      </c>
      <c r="AG661" t="inlineStr">
        <is>
          <t>M</t>
        </is>
      </c>
      <c r="AH661" t="inlineStr">
        <is>
          <t>CO</t>
        </is>
      </c>
      <c r="AI661" t="inlineStr">
        <is>
          <t>HI</t>
        </is>
      </c>
      <c r="AJ661" t="n">
        <v>4</v>
      </c>
      <c r="AK661" t="inlineStr">
        <is>
          <t>A</t>
        </is>
      </c>
      <c r="AL661" t="n">
        <v>19.5</v>
      </c>
      <c r="AM661" t="inlineStr">
        <is>
          <t>455</t>
        </is>
      </c>
      <c r="AN661" t="n">
        <v>39</v>
      </c>
      <c r="AO661" t="inlineStr">
        <is>
          <t>245</t>
        </is>
      </c>
      <c r="AP661" t="n">
        <v>19.7</v>
      </c>
      <c r="AQ661" t="inlineStr">
        <is>
          <t>674</t>
        </is>
      </c>
      <c r="AR661" t="n">
        <v>2.7</v>
      </c>
      <c r="AS661" t="inlineStr">
        <is>
          <t>701+</t>
        </is>
      </c>
      <c r="AT661" t="n">
        <v>27.1</v>
      </c>
      <c r="AU661" t="inlineStr">
        <is>
          <t>507</t>
        </is>
      </c>
      <c r="AV661" t="n">
        <v>23.5</v>
      </c>
      <c r="AW661" t="inlineStr">
        <is>
          <t>491</t>
        </is>
      </c>
      <c r="AX661" t="n">
        <v>1</v>
      </c>
      <c r="AY661" t="inlineStr">
        <is>
          <t>701+</t>
        </is>
      </c>
      <c r="AZ661" t="n">
        <v>81</v>
      </c>
      <c r="BA661" t="inlineStr">
        <is>
          <t>49</t>
        </is>
      </c>
      <c r="BB661" t="n">
        <v>1.9</v>
      </c>
      <c r="BC661" t="inlineStr">
        <is>
          <t>701+</t>
        </is>
      </c>
      <c r="BD661" t="inlineStr">
        <is>
          <t>20.8</t>
        </is>
      </c>
      <c r="BE661" t="inlineStr">
        <is>
          <t>601-800</t>
        </is>
      </c>
      <c r="BF661" t="inlineStr">
        <is>
          <t>Taiwan</t>
        </is>
      </c>
      <c r="BG661" t="n">
        <v>18.4</v>
      </c>
      <c r="BH661" t="inlineStr">
        <is>
          <t>33.1</t>
        </is>
      </c>
      <c r="BI661" t="n">
        <v>12.5</v>
      </c>
      <c r="BJ661" t="n">
        <v>14</v>
      </c>
      <c r="BK661" t="inlineStr">
        <is>
          <t>31.3</t>
        </is>
      </c>
      <c r="BL661" t="inlineStr">
        <is>
          <t>-</t>
        </is>
      </c>
      <c r="BM661" t="inlineStr">
        <is>
          <t>16,867</t>
        </is>
      </c>
      <c r="BN661" t="n">
        <v>18.4</v>
      </c>
      <c r="BO661" t="inlineStr">
        <is>
          <t>10%</t>
        </is>
      </c>
      <c r="BP661" t="inlineStr">
        <is>
          <t>57 : 43</t>
        </is>
      </c>
      <c r="BQ661" t="n">
        <v>2016</v>
      </c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>
        <is>
          <t>QS+Times</t>
        </is>
      </c>
      <c r="CC661" t="n">
        <v>605.5</v>
      </c>
      <c r="CD661" t="n">
        <v>567</v>
      </c>
      <c r="CE661" t="n">
        <v>443</v>
      </c>
      <c r="CF661" t="n">
        <v>249</v>
      </c>
      <c r="CG661" t="n">
        <v>701</v>
      </c>
      <c r="CH661" t="n">
        <v>701</v>
      </c>
      <c r="CI661" t="n">
        <v>521</v>
      </c>
      <c r="CJ661" t="n">
        <v>517</v>
      </c>
      <c r="CK661" t="n">
        <v>701</v>
      </c>
      <c r="CL661" t="n">
        <v>70</v>
      </c>
      <c r="CM661" t="n">
        <v>701</v>
      </c>
      <c r="CN661" t="n">
        <v>567</v>
      </c>
      <c r="CO661" t="n">
        <v>625.5</v>
      </c>
      <c r="CP661" t="n">
        <v>455</v>
      </c>
      <c r="CQ661" t="n">
        <v>245</v>
      </c>
      <c r="CR661" t="n">
        <v>674</v>
      </c>
      <c r="CS661" t="n">
        <v>701</v>
      </c>
      <c r="CT661" t="n">
        <v>507</v>
      </c>
      <c r="CU661" t="n">
        <v>491</v>
      </c>
      <c r="CV661" t="n">
        <v>701</v>
      </c>
      <c r="CW661" t="n">
        <v>49</v>
      </c>
      <c r="CX661" t="n">
        <v>701</v>
      </c>
      <c r="CY661" t="n">
        <v>700.5</v>
      </c>
      <c r="CZ661" t="inlineStr"/>
      <c r="DA661" t="inlineStr"/>
      <c r="DB661" t="n">
        <v>28.41071428571428</v>
      </c>
      <c r="DC661" t="n">
        <v>8.381686586593757</v>
      </c>
      <c r="DD661" t="n">
        <v>18.4</v>
      </c>
      <c r="DE661" t="inlineStr">
        <is>
          <t>Times (raw ratio)</t>
        </is>
      </c>
      <c r="DF661" t="n">
        <v>10</v>
      </c>
      <c r="DG661" t="inlineStr">
        <is>
          <t>Times (raw %)</t>
        </is>
      </c>
      <c r="DH661" t="n">
        <v>19.8</v>
      </c>
      <c r="DI661" t="n">
        <v>9.989594172736732</v>
      </c>
    </row>
    <row r="662">
      <c r="A662" t="inlineStr">
        <is>
          <t>national chiao tung university</t>
        </is>
      </c>
      <c r="B662" t="inlineStr"/>
      <c r="C662" t="inlineStr"/>
      <c r="D662" t="inlineStr">
        <is>
          <t>Not Reported</t>
        </is>
      </c>
      <c r="E662" t="inlineStr">
        <is>
          <t>Not Reported</t>
        </is>
      </c>
      <c r="F662" t="inlineStr">
        <is>
          <t>Not Reported</t>
        </is>
      </c>
      <c r="G662" t="inlineStr">
        <is>
          <t>Not Reported</t>
        </is>
      </c>
      <c r="H662" t="inlineStr"/>
      <c r="I662" t="inlineStr">
        <is>
          <t>Not Reported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>
        <is>
          <t>Not Reported</t>
        </is>
      </c>
      <c r="AF662" t="inlineStr">
        <is>
          <t>Not Reported</t>
        </is>
      </c>
      <c r="AG662" t="inlineStr">
        <is>
          <t>Not Reported</t>
        </is>
      </c>
      <c r="AH662" t="inlineStr">
        <is>
          <t>Not Reported</t>
        </is>
      </c>
      <c r="AI662" t="inlineStr"/>
      <c r="AJ662" t="inlineStr"/>
      <c r="AK662" t="inlineStr">
        <is>
          <t>Not Reported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>
        <is>
          <t>301-350</t>
        </is>
      </c>
      <c r="BF662" t="inlineStr">
        <is>
          <t>Taiwan</t>
        </is>
      </c>
      <c r="BG662" t="n">
        <v>32.9</v>
      </c>
      <c r="BH662" t="inlineStr">
        <is>
          <t>32.0</t>
        </is>
      </c>
      <c r="BI662" t="n">
        <v>45.4</v>
      </c>
      <c r="BJ662" t="n">
        <v>34.2</v>
      </c>
      <c r="BK662" t="inlineStr">
        <is>
          <t>96.9</t>
        </is>
      </c>
      <c r="BL662" t="inlineStr">
        <is>
          <t>-</t>
        </is>
      </c>
      <c r="BM662" t="inlineStr">
        <is>
          <t>12,646</t>
        </is>
      </c>
      <c r="BN662" t="n">
        <v>16.6</v>
      </c>
      <c r="BO662" t="inlineStr">
        <is>
          <t>5%</t>
        </is>
      </c>
      <c r="BP662" t="inlineStr">
        <is>
          <t>27 : 73</t>
        </is>
      </c>
      <c r="BQ662" t="n">
        <v>2016</v>
      </c>
      <c r="BR662" t="inlineStr">
        <is>
          <t>301-400</t>
        </is>
      </c>
      <c r="BS662" t="inlineStr">
        <is>
          <t>3-5</t>
        </is>
      </c>
      <c r="BT662" t="inlineStr"/>
      <c r="BU662" t="n">
        <v>0</v>
      </c>
      <c r="BV662" t="n">
        <v>0</v>
      </c>
      <c r="BW662" t="n">
        <v>8.6</v>
      </c>
      <c r="BX662" t="n">
        <v>8.800000000000001</v>
      </c>
      <c r="BY662" t="n">
        <v>32.1</v>
      </c>
      <c r="BZ662" t="n">
        <v>19.3</v>
      </c>
      <c r="CA662" t="n">
        <v>2015</v>
      </c>
      <c r="CB662" t="inlineStr">
        <is>
          <t>Times+Shanghai</t>
        </is>
      </c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n">
        <v>325.5</v>
      </c>
      <c r="CZ662" t="n">
        <v>350.5</v>
      </c>
      <c r="DA662" t="n">
        <v>4</v>
      </c>
      <c r="DB662" t="n">
        <v>38.44042592756783</v>
      </c>
      <c r="DC662" t="n">
        <v>28.24463553606939</v>
      </c>
      <c r="DD662" t="n">
        <v>16.6</v>
      </c>
      <c r="DE662" t="inlineStr">
        <is>
          <t>Times (raw ratio)</t>
        </is>
      </c>
      <c r="DF662" t="n">
        <v>5</v>
      </c>
      <c r="DG662" t="inlineStr">
        <is>
          <t>Times (raw %)</t>
        </is>
      </c>
      <c r="DH662" t="inlineStr"/>
      <c r="DI662" t="n">
        <v>15.91554648553567</v>
      </c>
    </row>
    <row r="663">
      <c r="A663" t="inlineStr">
        <is>
          <t>national chung cheng university</t>
        </is>
      </c>
      <c r="B663" t="inlineStr">
        <is>
          <t>1001-1200</t>
        </is>
      </c>
      <c r="C663" t="inlineStr">
        <is>
          <t>901-950</t>
        </is>
      </c>
      <c r="D663" t="inlineStr">
        <is>
          <t>Taiwan</t>
        </is>
      </c>
      <c r="E663" t="inlineStr">
        <is>
          <t>Asia</t>
        </is>
      </c>
      <c r="F663" t="inlineStr">
        <is>
          <t>M</t>
        </is>
      </c>
      <c r="G663" t="inlineStr">
        <is>
          <t>CO</t>
        </is>
      </c>
      <c r="H663" t="inlineStr">
        <is>
          <t>VH</t>
        </is>
      </c>
      <c r="I663" t="inlineStr">
        <is>
          <t>A</t>
        </is>
      </c>
      <c r="J663" t="n">
        <v>12.5</v>
      </c>
      <c r="K663" t="inlineStr">
        <is>
          <t>601+</t>
        </is>
      </c>
      <c r="L663" t="n">
        <v>24.9</v>
      </c>
      <c r="M663" t="inlineStr">
        <is>
          <t>382</t>
        </is>
      </c>
      <c r="N663" t="n">
        <v>14.5</v>
      </c>
      <c r="O663" t="inlineStr">
        <is>
          <t>701+</t>
        </is>
      </c>
      <c r="P663" t="n">
        <v>4.9</v>
      </c>
      <c r="Q663" t="inlineStr">
        <is>
          <t>701+</t>
        </is>
      </c>
      <c r="R663" t="n">
        <v>4.7</v>
      </c>
      <c r="S663" t="inlineStr">
        <is>
          <t>701+</t>
        </is>
      </c>
      <c r="T663" t="n">
        <v>3.5</v>
      </c>
      <c r="U663" t="inlineStr">
        <is>
          <t>701+</t>
        </is>
      </c>
      <c r="V663" t="n">
        <v>21.4</v>
      </c>
      <c r="W663" t="inlineStr">
        <is>
          <t>701+</t>
        </is>
      </c>
      <c r="X663" t="n">
        <v>2.7</v>
      </c>
      <c r="Y663" t="inlineStr">
        <is>
          <t>701+</t>
        </is>
      </c>
      <c r="Z663" t="n">
        <v>9.9</v>
      </c>
      <c r="AA663" t="inlineStr">
        <is>
          <t>667=</t>
        </is>
      </c>
      <c r="AB663" t="inlineStr"/>
      <c r="AC663" t="inlineStr">
        <is>
          <t>901-950</t>
        </is>
      </c>
      <c r="AD663" t="inlineStr">
        <is>
          <t>801-1000</t>
        </is>
      </c>
      <c r="AE663" t="inlineStr">
        <is>
          <t>TW</t>
        </is>
      </c>
      <c r="AF663" t="inlineStr">
        <is>
          <t>Taiwan</t>
        </is>
      </c>
      <c r="AG663" t="inlineStr">
        <is>
          <t>M</t>
        </is>
      </c>
      <c r="AH663" t="inlineStr">
        <is>
          <t>CO</t>
        </is>
      </c>
      <c r="AI663" t="inlineStr">
        <is>
          <t>VH</t>
        </is>
      </c>
      <c r="AJ663" t="n">
        <v>3</v>
      </c>
      <c r="AK663" t="inlineStr">
        <is>
          <t>A</t>
        </is>
      </c>
      <c r="AL663" t="n">
        <v>13</v>
      </c>
      <c r="AM663" t="inlineStr">
        <is>
          <t>601+</t>
        </is>
      </c>
      <c r="AN663" t="n">
        <v>26.2</v>
      </c>
      <c r="AO663" t="inlineStr">
        <is>
          <t>368</t>
        </is>
      </c>
      <c r="AP663" t="n">
        <v>18.2</v>
      </c>
      <c r="AQ663" t="inlineStr">
        <is>
          <t>701+</t>
        </is>
      </c>
      <c r="AR663" t="n">
        <v>5.2</v>
      </c>
      <c r="AS663" t="inlineStr">
        <is>
          <t>701+</t>
        </is>
      </c>
      <c r="AT663" t="n">
        <v>4.5</v>
      </c>
      <c r="AU663" t="inlineStr">
        <is>
          <t>701+</t>
        </is>
      </c>
      <c r="AV663" t="n">
        <v>3.9</v>
      </c>
      <c r="AW663" t="inlineStr">
        <is>
          <t>701+</t>
        </is>
      </c>
      <c r="AX663" t="n">
        <v>1.1</v>
      </c>
      <c r="AY663" t="inlineStr">
        <is>
          <t>701+</t>
        </is>
      </c>
      <c r="AZ663" t="n">
        <v>4.2</v>
      </c>
      <c r="BA663" t="inlineStr">
        <is>
          <t>701+</t>
        </is>
      </c>
      <c r="BB663" t="n">
        <v>8.300000000000001</v>
      </c>
      <c r="BC663" t="inlineStr">
        <is>
          <t>701+</t>
        </is>
      </c>
      <c r="BD663" t="inlineStr">
        <is>
          <t>-</t>
        </is>
      </c>
      <c r="BE663" t="inlineStr">
        <is>
          <t>601-800</t>
        </is>
      </c>
      <c r="BF663" t="inlineStr">
        <is>
          <t>Taiwan</t>
        </is>
      </c>
      <c r="BG663" t="n">
        <v>21.3</v>
      </c>
      <c r="BH663" t="inlineStr">
        <is>
          <t>14.2</t>
        </is>
      </c>
      <c r="BI663" t="n">
        <v>20.3</v>
      </c>
      <c r="BJ663" t="n">
        <v>15.7</v>
      </c>
      <c r="BK663" t="inlineStr">
        <is>
          <t>40.8</t>
        </is>
      </c>
      <c r="BL663" t="inlineStr">
        <is>
          <t>-</t>
        </is>
      </c>
      <c r="BM663" t="inlineStr">
        <is>
          <t>11,989</t>
        </is>
      </c>
      <c r="BN663" t="n">
        <v>22.9</v>
      </c>
      <c r="BO663" t="inlineStr">
        <is>
          <t>1%</t>
        </is>
      </c>
      <c r="BP663" t="inlineStr"/>
      <c r="BQ663" t="n">
        <v>2016</v>
      </c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>
        <is>
          <t>QS+Times</t>
        </is>
      </c>
      <c r="CC663" t="n">
        <v>1100.5</v>
      </c>
      <c r="CD663" t="n">
        <v>925.5</v>
      </c>
      <c r="CE663" t="n">
        <v>601</v>
      </c>
      <c r="CF663" t="n">
        <v>382</v>
      </c>
      <c r="CG663" t="n">
        <v>701</v>
      </c>
      <c r="CH663" t="n">
        <v>701</v>
      </c>
      <c r="CI663" t="n">
        <v>701</v>
      </c>
      <c r="CJ663" t="n">
        <v>701</v>
      </c>
      <c r="CK663" t="n">
        <v>701</v>
      </c>
      <c r="CL663" t="n">
        <v>701</v>
      </c>
      <c r="CM663" t="n">
        <v>667</v>
      </c>
      <c r="CN663" t="n">
        <v>925.5</v>
      </c>
      <c r="CO663" t="n">
        <v>900.5</v>
      </c>
      <c r="CP663" t="n">
        <v>601</v>
      </c>
      <c r="CQ663" t="n">
        <v>368</v>
      </c>
      <c r="CR663" t="n">
        <v>701</v>
      </c>
      <c r="CS663" t="n">
        <v>701</v>
      </c>
      <c r="CT663" t="n">
        <v>701</v>
      </c>
      <c r="CU663" t="n">
        <v>701</v>
      </c>
      <c r="CV663" t="n">
        <v>701</v>
      </c>
      <c r="CW663" t="n">
        <v>701</v>
      </c>
      <c r="CX663" t="n">
        <v>701</v>
      </c>
      <c r="CY663" t="n">
        <v>700.5</v>
      </c>
      <c r="CZ663" t="inlineStr"/>
      <c r="DA663" t="inlineStr"/>
      <c r="DB663" t="n">
        <v>10.73214285714285</v>
      </c>
      <c r="DC663" t="n">
        <v>12.56075093280307</v>
      </c>
      <c r="DD663" t="n">
        <v>22.9</v>
      </c>
      <c r="DE663" t="inlineStr">
        <is>
          <t>Times (raw ratio)</t>
        </is>
      </c>
      <c r="DF663" t="n">
        <v>1</v>
      </c>
      <c r="DG663" t="inlineStr">
        <is>
          <t>Times (raw %)</t>
        </is>
      </c>
      <c r="DH663" t="n">
        <v>12.75</v>
      </c>
      <c r="DI663" t="n">
        <v>18.10613943808533</v>
      </c>
    </row>
    <row r="664">
      <c r="A664" t="inlineStr">
        <is>
          <t>national chung hsing university</t>
        </is>
      </c>
      <c r="B664" t="inlineStr">
        <is>
          <t>661-670</t>
        </is>
      </c>
      <c r="C664" t="inlineStr">
        <is>
          <t>661-670</t>
        </is>
      </c>
      <c r="D664" t="inlineStr">
        <is>
          <t>Taiwan</t>
        </is>
      </c>
      <c r="E664" t="inlineStr">
        <is>
          <t>Asia</t>
        </is>
      </c>
      <c r="F664" t="inlineStr">
        <is>
          <t>L</t>
        </is>
      </c>
      <c r="G664" t="inlineStr">
        <is>
          <t>CO</t>
        </is>
      </c>
      <c r="H664" t="inlineStr">
        <is>
          <t>VH</t>
        </is>
      </c>
      <c r="I664" t="inlineStr">
        <is>
          <t>A</t>
        </is>
      </c>
      <c r="J664" t="n">
        <v>21.1</v>
      </c>
      <c r="K664" t="inlineStr">
        <is>
          <t>416</t>
        </is>
      </c>
      <c r="L664" t="n">
        <v>23</v>
      </c>
      <c r="M664" t="inlineStr">
        <is>
          <t>408</t>
        </is>
      </c>
      <c r="N664" t="n">
        <v>25.3</v>
      </c>
      <c r="O664" t="inlineStr">
        <is>
          <t>586</t>
        </is>
      </c>
      <c r="P664" t="n">
        <v>11.5</v>
      </c>
      <c r="Q664" t="inlineStr">
        <is>
          <t>701+</t>
        </is>
      </c>
      <c r="R664" t="n">
        <v>8.800000000000001</v>
      </c>
      <c r="S664" t="inlineStr">
        <is>
          <t>701+</t>
        </is>
      </c>
      <c r="T664" t="n">
        <v>8.4</v>
      </c>
      <c r="U664" t="inlineStr">
        <is>
          <t>701+</t>
        </is>
      </c>
      <c r="V664" t="n">
        <v>32.2</v>
      </c>
      <c r="W664" t="inlineStr">
        <is>
          <t>701+</t>
        </is>
      </c>
      <c r="X664" t="n">
        <v>28.4</v>
      </c>
      <c r="Y664" t="inlineStr">
        <is>
          <t>432</t>
        </is>
      </c>
      <c r="Z664" t="n">
        <v>32.1</v>
      </c>
      <c r="AA664" t="inlineStr">
        <is>
          <t>428=</t>
        </is>
      </c>
      <c r="AB664" t="inlineStr"/>
      <c r="AC664" t="inlineStr">
        <is>
          <t>661-670</t>
        </is>
      </c>
      <c r="AD664" t="inlineStr">
        <is>
          <t>651-700</t>
        </is>
      </c>
      <c r="AE664" t="inlineStr">
        <is>
          <t>TW</t>
        </is>
      </c>
      <c r="AF664" t="inlineStr">
        <is>
          <t>Taiwan</t>
        </is>
      </c>
      <c r="AG664" t="inlineStr">
        <is>
          <t>L</t>
        </is>
      </c>
      <c r="AH664" t="inlineStr">
        <is>
          <t>CO</t>
        </is>
      </c>
      <c r="AI664" t="inlineStr">
        <is>
          <t>VH</t>
        </is>
      </c>
      <c r="AJ664" t="n">
        <v>4</v>
      </c>
      <c r="AK664" t="inlineStr">
        <is>
          <t>A</t>
        </is>
      </c>
      <c r="AL664" t="n">
        <v>20.2</v>
      </c>
      <c r="AM664" t="inlineStr">
        <is>
          <t>434</t>
        </is>
      </c>
      <c r="AN664" t="n">
        <v>24.1</v>
      </c>
      <c r="AO664" t="inlineStr">
        <is>
          <t>400</t>
        </is>
      </c>
      <c r="AP664" t="n">
        <v>27.6</v>
      </c>
      <c r="AQ664" t="inlineStr">
        <is>
          <t>552</t>
        </is>
      </c>
      <c r="AR664" t="n">
        <v>11.8</v>
      </c>
      <c r="AS664" t="inlineStr">
        <is>
          <t>701+</t>
        </is>
      </c>
      <c r="AT664" t="n">
        <v>7.9</v>
      </c>
      <c r="AU664" t="inlineStr">
        <is>
          <t>701+</t>
        </is>
      </c>
      <c r="AV664" t="n">
        <v>5.6</v>
      </c>
      <c r="AW664" t="inlineStr">
        <is>
          <t>701+</t>
        </is>
      </c>
      <c r="AX664" t="n">
        <v>2.2</v>
      </c>
      <c r="AY664" t="inlineStr">
        <is>
          <t>701+</t>
        </is>
      </c>
      <c r="AZ664" t="n">
        <v>20.4</v>
      </c>
      <c r="BA664" t="inlineStr">
        <is>
          <t>410</t>
        </is>
      </c>
      <c r="BB664" t="n">
        <v>20.1</v>
      </c>
      <c r="BC664" t="inlineStr">
        <is>
          <t>544</t>
        </is>
      </c>
      <c r="BD664" t="inlineStr">
        <is>
          <t>-</t>
        </is>
      </c>
      <c r="BE664" t="inlineStr">
        <is>
          <t>601-800</t>
        </is>
      </c>
      <c r="BF664" t="inlineStr">
        <is>
          <t>Taiwan</t>
        </is>
      </c>
      <c r="BG664" t="n">
        <v>20.2</v>
      </c>
      <c r="BH664" t="inlineStr">
        <is>
          <t>16.9</t>
        </is>
      </c>
      <c r="BI664" t="n">
        <v>16.8</v>
      </c>
      <c r="BJ664" t="n">
        <v>24.5</v>
      </c>
      <c r="BK664" t="inlineStr">
        <is>
          <t>42.5</t>
        </is>
      </c>
      <c r="BL664" t="inlineStr">
        <is>
          <t>-</t>
        </is>
      </c>
      <c r="BM664" t="inlineStr">
        <is>
          <t>15,632</t>
        </is>
      </c>
      <c r="BN664" t="n">
        <v>20.3</v>
      </c>
      <c r="BO664" t="inlineStr">
        <is>
          <t>4%</t>
        </is>
      </c>
      <c r="BP664" t="inlineStr">
        <is>
          <t>39 : 61</t>
        </is>
      </c>
      <c r="BQ664" t="n">
        <v>2016</v>
      </c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>
        <is>
          <t>QS+Times</t>
        </is>
      </c>
      <c r="CC664" t="n">
        <v>665.5</v>
      </c>
      <c r="CD664" t="n">
        <v>665.5</v>
      </c>
      <c r="CE664" t="n">
        <v>416</v>
      </c>
      <c r="CF664" t="n">
        <v>408</v>
      </c>
      <c r="CG664" t="n">
        <v>586</v>
      </c>
      <c r="CH664" t="n">
        <v>701</v>
      </c>
      <c r="CI664" t="n">
        <v>701</v>
      </c>
      <c r="CJ664" t="n">
        <v>701</v>
      </c>
      <c r="CK664" t="n">
        <v>701</v>
      </c>
      <c r="CL664" t="n">
        <v>432</v>
      </c>
      <c r="CM664" t="n">
        <v>428</v>
      </c>
      <c r="CN664" t="n">
        <v>665.5</v>
      </c>
      <c r="CO664" t="n">
        <v>675.5</v>
      </c>
      <c r="CP664" t="n">
        <v>434</v>
      </c>
      <c r="CQ664" t="n">
        <v>400</v>
      </c>
      <c r="CR664" t="n">
        <v>552</v>
      </c>
      <c r="CS664" t="n">
        <v>701</v>
      </c>
      <c r="CT664" t="n">
        <v>701</v>
      </c>
      <c r="CU664" t="n">
        <v>701</v>
      </c>
      <c r="CV664" t="n">
        <v>701</v>
      </c>
      <c r="CW664" t="n">
        <v>410</v>
      </c>
      <c r="CX664" t="n">
        <v>544</v>
      </c>
      <c r="CY664" t="n">
        <v>700.5</v>
      </c>
      <c r="CZ664" t="inlineStr"/>
      <c r="DA664" t="inlineStr"/>
      <c r="DB664" t="n">
        <v>26.26785714285714</v>
      </c>
      <c r="DC664" t="n">
        <v>16.51569861578625</v>
      </c>
      <c r="DD664" t="n">
        <v>20.3</v>
      </c>
      <c r="DE664" t="inlineStr">
        <is>
          <t>Times (raw ratio)</t>
        </is>
      </c>
      <c r="DF664" t="n">
        <v>4</v>
      </c>
      <c r="DG664" t="inlineStr">
        <is>
          <t>Times (raw %)</t>
        </is>
      </c>
      <c r="DH664" t="n">
        <v>20.65</v>
      </c>
      <c r="DI664" t="n">
        <v>14.46409989594173</v>
      </c>
    </row>
    <row r="665">
      <c r="A665" t="inlineStr">
        <is>
          <t>national dong hwa university</t>
        </is>
      </c>
      <c r="B665" t="inlineStr">
        <is>
          <t>1201-1400</t>
        </is>
      </c>
      <c r="C665" t="inlineStr">
        <is>
          <t>1201-1400</t>
        </is>
      </c>
      <c r="D665" t="inlineStr">
        <is>
          <t>Taiwan</t>
        </is>
      </c>
      <c r="E665" t="inlineStr">
        <is>
          <t>Asia</t>
        </is>
      </c>
      <c r="F665" t="inlineStr">
        <is>
          <t>M</t>
        </is>
      </c>
      <c r="G665" t="inlineStr">
        <is>
          <t>CO</t>
        </is>
      </c>
      <c r="H665" t="inlineStr">
        <is>
          <t>HI</t>
        </is>
      </c>
      <c r="I665" t="inlineStr">
        <is>
          <t>A</t>
        </is>
      </c>
      <c r="J665" t="n">
        <v>9.199999999999999</v>
      </c>
      <c r="K665" t="inlineStr">
        <is>
          <t>601+</t>
        </is>
      </c>
      <c r="L665" t="n">
        <v>4.5</v>
      </c>
      <c r="M665" t="inlineStr">
        <is>
          <t>601+</t>
        </is>
      </c>
      <c r="N665" t="n">
        <v>6.3</v>
      </c>
      <c r="O665" t="inlineStr">
        <is>
          <t>701+</t>
        </is>
      </c>
      <c r="P665" t="n">
        <v>5.4</v>
      </c>
      <c r="Q665" t="inlineStr">
        <is>
          <t>701+</t>
        </is>
      </c>
      <c r="R665" t="n">
        <v>4.9</v>
      </c>
      <c r="S665" t="inlineStr">
        <is>
          <t>701+</t>
        </is>
      </c>
      <c r="T665" t="n">
        <v>10.2</v>
      </c>
      <c r="U665" t="inlineStr">
        <is>
          <t>701+</t>
        </is>
      </c>
      <c r="V665" t="n">
        <v>9.699999999999999</v>
      </c>
      <c r="W665" t="inlineStr">
        <is>
          <t>701+</t>
        </is>
      </c>
      <c r="X665" t="n">
        <v>2</v>
      </c>
      <c r="Y665" t="inlineStr">
        <is>
          <t>701+</t>
        </is>
      </c>
      <c r="Z665" t="n">
        <v>1.3</v>
      </c>
      <c r="AA665" t="inlineStr">
        <is>
          <t>701+</t>
        </is>
      </c>
      <c r="AB665" t="inlineStr"/>
      <c r="AC665" t="inlineStr">
        <is>
          <t>1201-1400</t>
        </is>
      </c>
      <c r="AD665" t="inlineStr">
        <is>
          <t>1201-1400</t>
        </is>
      </c>
      <c r="AE665" t="inlineStr">
        <is>
          <t>TW</t>
        </is>
      </c>
      <c r="AF665" t="inlineStr">
        <is>
          <t>Taiwan</t>
        </is>
      </c>
      <c r="AG665" t="inlineStr">
        <is>
          <t>M</t>
        </is>
      </c>
      <c r="AH665" t="inlineStr">
        <is>
          <t>FO</t>
        </is>
      </c>
      <c r="AI665" t="inlineStr">
        <is>
          <t>VH</t>
        </is>
      </c>
      <c r="AJ665" t="n">
        <v>2</v>
      </c>
      <c r="AK665" t="inlineStr">
        <is>
          <t>A</t>
        </is>
      </c>
      <c r="AL665" t="n">
        <v>6.3</v>
      </c>
      <c r="AM665" t="inlineStr">
        <is>
          <t>601+</t>
        </is>
      </c>
      <c r="AN665" t="n">
        <v>2.3</v>
      </c>
      <c r="AO665" t="inlineStr">
        <is>
          <t>601+</t>
        </is>
      </c>
      <c r="AP665" t="n">
        <v>6.5</v>
      </c>
      <c r="AQ665" t="inlineStr">
        <is>
          <t>701+</t>
        </is>
      </c>
      <c r="AR665" t="n">
        <v>6.4</v>
      </c>
      <c r="AS665" t="inlineStr">
        <is>
          <t>701+</t>
        </is>
      </c>
      <c r="AT665" t="n">
        <v>3.2</v>
      </c>
      <c r="AU665" t="inlineStr">
        <is>
          <t>701+</t>
        </is>
      </c>
      <c r="AV665" t="n">
        <v>10.2</v>
      </c>
      <c r="AW665" t="inlineStr">
        <is>
          <t>701+</t>
        </is>
      </c>
      <c r="AX665" t="n">
        <v>1</v>
      </c>
      <c r="AY665" t="inlineStr">
        <is>
          <t>701+</t>
        </is>
      </c>
      <c r="AZ665" t="n">
        <v>7.6</v>
      </c>
      <c r="BA665" t="inlineStr">
        <is>
          <t>701+</t>
        </is>
      </c>
      <c r="BB665" t="n">
        <v>2.3</v>
      </c>
      <c r="BC665" t="inlineStr">
        <is>
          <t>701+</t>
        </is>
      </c>
      <c r="BD665" t="inlineStr">
        <is>
          <t>-</t>
        </is>
      </c>
      <c r="BE665" t="inlineStr"/>
      <c r="BF665" t="inlineStr">
        <is>
          <t>Not Reported</t>
        </is>
      </c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>
        <is>
          <t>QS</t>
        </is>
      </c>
      <c r="CC665" t="n">
        <v>1300.5</v>
      </c>
      <c r="CD665" t="n">
        <v>1300.5</v>
      </c>
      <c r="CE665" t="n">
        <v>601</v>
      </c>
      <c r="CF665" t="n">
        <v>601</v>
      </c>
      <c r="CG665" t="n">
        <v>701</v>
      </c>
      <c r="CH665" t="n">
        <v>701</v>
      </c>
      <c r="CI665" t="n">
        <v>701</v>
      </c>
      <c r="CJ665" t="n">
        <v>701</v>
      </c>
      <c r="CK665" t="n">
        <v>701</v>
      </c>
      <c r="CL665" t="n">
        <v>701</v>
      </c>
      <c r="CM665" t="n">
        <v>701</v>
      </c>
      <c r="CN665" t="n">
        <v>1300.5</v>
      </c>
      <c r="CO665" t="n">
        <v>1300.5</v>
      </c>
      <c r="CP665" t="n">
        <v>601</v>
      </c>
      <c r="CQ665" t="n">
        <v>601</v>
      </c>
      <c r="CR665" t="n">
        <v>701</v>
      </c>
      <c r="CS665" t="n">
        <v>701</v>
      </c>
      <c r="CT665" t="n">
        <v>701</v>
      </c>
      <c r="CU665" t="n">
        <v>701</v>
      </c>
      <c r="CV665" t="n">
        <v>701</v>
      </c>
      <c r="CW665" t="n">
        <v>701</v>
      </c>
      <c r="CX665" t="n">
        <v>701</v>
      </c>
      <c r="CY665" t="inlineStr"/>
      <c r="CZ665" t="inlineStr"/>
      <c r="DA665" t="inlineStr"/>
      <c r="DB665" t="n">
        <v>7.178571428571416</v>
      </c>
      <c r="DC665" t="n">
        <v>5.4</v>
      </c>
      <c r="DD665" t="inlineStr"/>
      <c r="DE665" t="inlineStr">
        <is>
          <t>QS (score, not ratio)</t>
        </is>
      </c>
      <c r="DF665" t="inlineStr"/>
      <c r="DG665" t="inlineStr">
        <is>
          <t>QS (score, not %)</t>
        </is>
      </c>
      <c r="DH665" t="n">
        <v>7.75</v>
      </c>
      <c r="DI665" t="inlineStr"/>
    </row>
    <row r="666">
      <c r="A666" t="inlineStr">
        <is>
          <t>national institute of applied sciences of lyon (insa lyon)</t>
        </is>
      </c>
      <c r="B666" t="inlineStr"/>
      <c r="C666" t="inlineStr"/>
      <c r="D666" t="inlineStr">
        <is>
          <t>Not Reported</t>
        </is>
      </c>
      <c r="E666" t="inlineStr">
        <is>
          <t>Not Reported</t>
        </is>
      </c>
      <c r="F666" t="inlineStr">
        <is>
          <t>Not Reported</t>
        </is>
      </c>
      <c r="G666" t="inlineStr">
        <is>
          <t>Not Reported</t>
        </is>
      </c>
      <c r="H666" t="inlineStr"/>
      <c r="I666" t="inlineStr">
        <is>
          <t>Not Reported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Not Reported</t>
        </is>
      </c>
      <c r="AF666" t="inlineStr">
        <is>
          <t>Not Reported</t>
        </is>
      </c>
      <c r="AG666" t="inlineStr">
        <is>
          <t>Not Reported</t>
        </is>
      </c>
      <c r="AH666" t="inlineStr">
        <is>
          <t>Not Reported</t>
        </is>
      </c>
      <c r="AI666" t="inlineStr"/>
      <c r="AJ666" t="inlineStr"/>
      <c r="AK666" t="inlineStr">
        <is>
          <t>Not Reported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>
        <is>
          <t>401-500</t>
        </is>
      </c>
      <c r="BF666" t="inlineStr">
        <is>
          <t>France</t>
        </is>
      </c>
      <c r="BG666" t="n">
        <v>27</v>
      </c>
      <c r="BH666" t="inlineStr">
        <is>
          <t>63.6</t>
        </is>
      </c>
      <c r="BI666" t="n">
        <v>10.6</v>
      </c>
      <c r="BJ666" t="n">
        <v>41.8</v>
      </c>
      <c r="BK666" t="inlineStr">
        <is>
          <t>40.3</t>
        </is>
      </c>
      <c r="BL666" t="inlineStr">
        <is>
          <t>-</t>
        </is>
      </c>
      <c r="BM666" t="inlineStr">
        <is>
          <t>6,137</t>
        </is>
      </c>
      <c r="BN666" t="n">
        <v>8.199999999999999</v>
      </c>
      <c r="BO666" t="inlineStr">
        <is>
          <t>31%</t>
        </is>
      </c>
      <c r="BP666" t="inlineStr">
        <is>
          <t>31 : 69</t>
        </is>
      </c>
      <c r="BQ666" t="n">
        <v>2016</v>
      </c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>
        <is>
          <t>Times</t>
        </is>
      </c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n">
        <v>450.5</v>
      </c>
      <c r="CZ666" t="inlineStr"/>
      <c r="DA666" t="inlineStr"/>
      <c r="DB666" t="n">
        <v>35.7398141529664</v>
      </c>
      <c r="DC666" t="n">
        <v>24.5528022008114</v>
      </c>
      <c r="DD666" t="n">
        <v>8.199999999999999</v>
      </c>
      <c r="DE666" t="inlineStr">
        <is>
          <t>Times (raw ratio)</t>
        </is>
      </c>
      <c r="DF666" t="n">
        <v>31</v>
      </c>
      <c r="DG666" t="inlineStr">
        <is>
          <t>Times (raw %)</t>
        </is>
      </c>
      <c r="DH666" t="inlineStr"/>
      <c r="DI666" t="n">
        <v>8.012486992715921</v>
      </c>
    </row>
    <row r="667">
      <c r="A667" t="inlineStr">
        <is>
          <t>national institute of technology tiruchirappalli</t>
        </is>
      </c>
      <c r="B667" t="inlineStr">
        <is>
          <t>701-710</t>
        </is>
      </c>
      <c r="C667" t="inlineStr">
        <is>
          <t>781-790</t>
        </is>
      </c>
      <c r="D667" t="inlineStr">
        <is>
          <t>India</t>
        </is>
      </c>
      <c r="E667" t="inlineStr">
        <is>
          <t>Asia</t>
        </is>
      </c>
      <c r="F667" t="inlineStr">
        <is>
          <t>M</t>
        </is>
      </c>
      <c r="G667" t="inlineStr">
        <is>
          <t>FO</t>
        </is>
      </c>
      <c r="H667" t="inlineStr">
        <is>
          <t>VH</t>
        </is>
      </c>
      <c r="I667" t="inlineStr">
        <is>
          <t>A</t>
        </is>
      </c>
      <c r="J667" t="n">
        <v>4.1</v>
      </c>
      <c r="K667" t="inlineStr">
        <is>
          <t>601+</t>
        </is>
      </c>
      <c r="L667" t="n">
        <v>2.8</v>
      </c>
      <c r="M667" t="inlineStr">
        <is>
          <t>601+</t>
        </is>
      </c>
      <c r="N667" t="n">
        <v>9.1</v>
      </c>
      <c r="O667" t="inlineStr">
        <is>
          <t>701+</t>
        </is>
      </c>
      <c r="P667" t="n">
        <v>71</v>
      </c>
      <c r="Q667" t="inlineStr">
        <is>
          <t>153</t>
        </is>
      </c>
      <c r="R667" t="inlineStr"/>
      <c r="S667" t="inlineStr"/>
      <c r="T667" t="n">
        <v>1.8</v>
      </c>
      <c r="U667" t="inlineStr">
        <is>
          <t>701+</t>
        </is>
      </c>
      <c r="V667" t="n">
        <v>34.5</v>
      </c>
      <c r="W667" t="inlineStr">
        <is>
          <t>701+</t>
        </is>
      </c>
      <c r="X667" t="n">
        <v>3</v>
      </c>
      <c r="Y667" t="inlineStr">
        <is>
          <t>701+</t>
        </is>
      </c>
      <c r="Z667" t="n">
        <v>5.2</v>
      </c>
      <c r="AA667" t="inlineStr">
        <is>
          <t>701+</t>
        </is>
      </c>
      <c r="AB667" t="inlineStr"/>
      <c r="AC667" t="inlineStr">
        <is>
          <t>781-790</t>
        </is>
      </c>
      <c r="AD667" t="inlineStr">
        <is>
          <t>801-1000</t>
        </is>
      </c>
      <c r="AE667" t="inlineStr">
        <is>
          <t>IN</t>
        </is>
      </c>
      <c r="AF667" t="inlineStr">
        <is>
          <t>India</t>
        </is>
      </c>
      <c r="AG667" t="inlineStr">
        <is>
          <t>M</t>
        </is>
      </c>
      <c r="AH667" t="inlineStr">
        <is>
          <t>FO</t>
        </is>
      </c>
      <c r="AI667" t="inlineStr">
        <is>
          <t>VH</t>
        </is>
      </c>
      <c r="AJ667" t="n">
        <v>4</v>
      </c>
      <c r="AK667" t="inlineStr">
        <is>
          <t>A</t>
        </is>
      </c>
      <c r="AL667" t="n">
        <v>3.7</v>
      </c>
      <c r="AM667" t="inlineStr">
        <is>
          <t>601+</t>
        </is>
      </c>
      <c r="AN667" t="n">
        <v>2.7</v>
      </c>
      <c r="AO667" t="inlineStr">
        <is>
          <t>601+</t>
        </is>
      </c>
      <c r="AP667" t="n">
        <v>11.8</v>
      </c>
      <c r="AQ667" t="inlineStr">
        <is>
          <t>701+</t>
        </is>
      </c>
      <c r="AR667" t="n">
        <v>58.9</v>
      </c>
      <c r="AS667" t="inlineStr">
        <is>
          <t>214</t>
        </is>
      </c>
      <c r="AT667" t="inlineStr"/>
      <c r="AU667" t="inlineStr"/>
      <c r="AV667" t="n">
        <v>2.1</v>
      </c>
      <c r="AW667" t="inlineStr">
        <is>
          <t>701+</t>
        </is>
      </c>
      <c r="AX667" t="n">
        <v>1.5</v>
      </c>
      <c r="AY667" t="inlineStr">
        <is>
          <t>701+</t>
        </is>
      </c>
      <c r="AZ667" t="n">
        <v>7.7</v>
      </c>
      <c r="BA667" t="inlineStr">
        <is>
          <t>701+</t>
        </is>
      </c>
      <c r="BB667" t="n">
        <v>1.1</v>
      </c>
      <c r="BC667" t="inlineStr">
        <is>
          <t>701+</t>
        </is>
      </c>
      <c r="BD667" t="inlineStr">
        <is>
          <t>-</t>
        </is>
      </c>
      <c r="BE667" t="inlineStr"/>
      <c r="BF667" t="inlineStr">
        <is>
          <t>Not Reported</t>
        </is>
      </c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>
        <is>
          <t>QS</t>
        </is>
      </c>
      <c r="CC667" t="n">
        <v>705.5</v>
      </c>
      <c r="CD667" t="n">
        <v>785.5</v>
      </c>
      <c r="CE667" t="n">
        <v>601</v>
      </c>
      <c r="CF667" t="n">
        <v>601</v>
      </c>
      <c r="CG667" t="n">
        <v>701</v>
      </c>
      <c r="CH667" t="n">
        <v>153</v>
      </c>
      <c r="CI667" t="inlineStr"/>
      <c r="CJ667" t="n">
        <v>701</v>
      </c>
      <c r="CK667" t="n">
        <v>701</v>
      </c>
      <c r="CL667" t="n">
        <v>701</v>
      </c>
      <c r="CM667" t="n">
        <v>701</v>
      </c>
      <c r="CN667" t="n">
        <v>785.5</v>
      </c>
      <c r="CO667" t="n">
        <v>900.5</v>
      </c>
      <c r="CP667" t="n">
        <v>601</v>
      </c>
      <c r="CQ667" t="n">
        <v>601</v>
      </c>
      <c r="CR667" t="n">
        <v>701</v>
      </c>
      <c r="CS667" t="n">
        <v>214</v>
      </c>
      <c r="CT667" t="inlineStr"/>
      <c r="CU667" t="n">
        <v>701</v>
      </c>
      <c r="CV667" t="n">
        <v>701</v>
      </c>
      <c r="CW667" t="n">
        <v>701</v>
      </c>
      <c r="CX667" t="n">
        <v>701</v>
      </c>
      <c r="CY667" t="inlineStr"/>
      <c r="CZ667" t="inlineStr"/>
      <c r="DA667" t="inlineStr"/>
      <c r="DB667" t="n">
        <v>49.67857142857143</v>
      </c>
      <c r="DC667" t="n">
        <v>71</v>
      </c>
      <c r="DD667" t="inlineStr"/>
      <c r="DE667" t="inlineStr">
        <is>
          <t>QS (score, not ratio)</t>
        </is>
      </c>
      <c r="DF667" t="inlineStr"/>
      <c r="DG667" t="inlineStr">
        <is>
          <t>QS (score, not %)</t>
        </is>
      </c>
      <c r="DH667" t="n">
        <v>3.9</v>
      </c>
      <c r="DI667" t="inlineStr"/>
    </row>
    <row r="668">
      <c r="A668" t="inlineStr">
        <is>
          <t>national research nuclear university mephi</t>
        </is>
      </c>
      <c r="B668" t="inlineStr"/>
      <c r="C668" t="inlineStr"/>
      <c r="D668" t="inlineStr">
        <is>
          <t>Not Reported</t>
        </is>
      </c>
      <c r="E668" t="inlineStr">
        <is>
          <t>Not Reported</t>
        </is>
      </c>
      <c r="F668" t="inlineStr">
        <is>
          <t>Not Reported</t>
        </is>
      </c>
      <c r="G668" t="inlineStr">
        <is>
          <t>Not Reported</t>
        </is>
      </c>
      <c r="H668" t="inlineStr"/>
      <c r="I668" t="inlineStr">
        <is>
          <t>Not Reported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Not Reported</t>
        </is>
      </c>
      <c r="AF668" t="inlineStr">
        <is>
          <t>Not Reported</t>
        </is>
      </c>
      <c r="AG668" t="inlineStr">
        <is>
          <t>Not Reported</t>
        </is>
      </c>
      <c r="AH668" t="inlineStr">
        <is>
          <t>Not Reported</t>
        </is>
      </c>
      <c r="AI668" t="inlineStr"/>
      <c r="AJ668" t="inlineStr"/>
      <c r="AK668" t="inlineStr">
        <is>
          <t>Not Reported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>
        <is>
          <t>301-350</t>
        </is>
      </c>
      <c r="BF668" t="inlineStr">
        <is>
          <t>Russian Federation</t>
        </is>
      </c>
      <c r="BG668" t="n">
        <v>43.9</v>
      </c>
      <c r="BH668" t="inlineStr">
        <is>
          <t>27.5</t>
        </is>
      </c>
      <c r="BI668" t="n">
        <v>24.1</v>
      </c>
      <c r="BJ668" t="n">
        <v>52.8</v>
      </c>
      <c r="BK668" t="inlineStr">
        <is>
          <t>28.1</t>
        </is>
      </c>
      <c r="BL668" t="inlineStr">
        <is>
          <t>-</t>
        </is>
      </c>
      <c r="BM668" t="inlineStr">
        <is>
          <t>7,801</t>
        </is>
      </c>
      <c r="BN668" t="n">
        <v>7.3</v>
      </c>
      <c r="BO668" t="inlineStr">
        <is>
          <t>7%</t>
        </is>
      </c>
      <c r="BP668" t="inlineStr">
        <is>
          <t>29 : 71</t>
        </is>
      </c>
      <c r="BQ668" t="n">
        <v>2016</v>
      </c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>
        <is>
          <t>Times</t>
        </is>
      </c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n">
        <v>325.5</v>
      </c>
      <c r="CZ668" t="inlineStr"/>
      <c r="DA668" t="inlineStr"/>
      <c r="DB668" t="n">
        <v>53.60972122944961</v>
      </c>
      <c r="DC668" t="n">
        <v>37.14353722295012</v>
      </c>
      <c r="DD668" t="n">
        <v>7.3</v>
      </c>
      <c r="DE668" t="inlineStr">
        <is>
          <t>Times (raw ratio)</t>
        </is>
      </c>
      <c r="DF668" t="n">
        <v>7</v>
      </c>
      <c r="DG668" t="inlineStr">
        <is>
          <t>Times (raw %)</t>
        </is>
      </c>
      <c r="DH668" t="inlineStr"/>
      <c r="DI668" t="n">
        <v>22.06035379812695</v>
      </c>
    </row>
    <row r="669">
      <c r="A669" t="inlineStr">
        <is>
          <t>national research nuclear university mephi (moscow engineering physics institute)</t>
        </is>
      </c>
      <c r="B669" t="inlineStr">
        <is>
          <t>497</t>
        </is>
      </c>
      <c r="C669" t="inlineStr">
        <is>
          <t>461</t>
        </is>
      </c>
      <c r="D669" t="inlineStr">
        <is>
          <t>Russia</t>
        </is>
      </c>
      <c r="E669" t="inlineStr">
        <is>
          <t>Europe</t>
        </is>
      </c>
      <c r="F669" t="inlineStr">
        <is>
          <t>M</t>
        </is>
      </c>
      <c r="G669" t="inlineStr">
        <is>
          <t>FO</t>
        </is>
      </c>
      <c r="H669" t="inlineStr">
        <is>
          <t>VH</t>
        </is>
      </c>
      <c r="I669" t="inlineStr">
        <is>
          <t>A</t>
        </is>
      </c>
      <c r="J669" t="n">
        <v>9.199999999999999</v>
      </c>
      <c r="K669" t="inlineStr">
        <is>
          <t>601+</t>
        </is>
      </c>
      <c r="L669" t="n">
        <v>11.8</v>
      </c>
      <c r="M669" t="inlineStr">
        <is>
          <t>601+</t>
        </is>
      </c>
      <c r="N669" t="n">
        <v>98.90000000000001</v>
      </c>
      <c r="O669" t="inlineStr">
        <is>
          <t>39</t>
        </is>
      </c>
      <c r="P669" t="n">
        <v>8.1</v>
      </c>
      <c r="Q669" t="inlineStr">
        <is>
          <t>701+</t>
        </is>
      </c>
      <c r="R669" t="n">
        <v>45.8</v>
      </c>
      <c r="S669" t="inlineStr">
        <is>
          <t>391</t>
        </is>
      </c>
      <c r="T669" t="n">
        <v>89.5</v>
      </c>
      <c r="U669" t="inlineStr">
        <is>
          <t>125</t>
        </is>
      </c>
      <c r="V669" t="n">
        <v>32.9</v>
      </c>
      <c r="W669" t="inlineStr">
        <is>
          <t>701+</t>
        </is>
      </c>
      <c r="X669" t="n">
        <v>14.6</v>
      </c>
      <c r="Y669" t="inlineStr">
        <is>
          <t>675</t>
        </is>
      </c>
      <c r="Z669" t="n">
        <v>1.1</v>
      </c>
      <c r="AA669" t="inlineStr">
        <is>
          <t>701+</t>
        </is>
      </c>
      <c r="AB669" t="n">
        <v>24.2</v>
      </c>
      <c r="AC669">
        <f>461</f>
        <v/>
      </c>
      <c r="AD669" t="inlineStr">
        <is>
          <t>308=</t>
        </is>
      </c>
      <c r="AE669" t="inlineStr">
        <is>
          <t>RU</t>
        </is>
      </c>
      <c r="AF669" t="inlineStr">
        <is>
          <t>Russia</t>
        </is>
      </c>
      <c r="AG669" t="inlineStr">
        <is>
          <t>S</t>
        </is>
      </c>
      <c r="AH669" t="inlineStr">
        <is>
          <t>FO</t>
        </is>
      </c>
      <c r="AI669" t="inlineStr">
        <is>
          <t>VH</t>
        </is>
      </c>
      <c r="AJ669" t="n">
        <v>2</v>
      </c>
      <c r="AK669" t="inlineStr">
        <is>
          <t>A</t>
        </is>
      </c>
      <c r="AL669" t="n">
        <v>10.2</v>
      </c>
      <c r="AM669" t="inlineStr">
        <is>
          <t>601+</t>
        </is>
      </c>
      <c r="AN669" t="n">
        <v>10.1</v>
      </c>
      <c r="AO669" t="inlineStr">
        <is>
          <t>601+</t>
        </is>
      </c>
      <c r="AP669" t="n">
        <v>99</v>
      </c>
      <c r="AQ669" t="inlineStr">
        <is>
          <t>36</t>
        </is>
      </c>
      <c r="AR669" t="n">
        <v>10.9</v>
      </c>
      <c r="AS669" t="inlineStr">
        <is>
          <t>701+</t>
        </is>
      </c>
      <c r="AT669" t="n">
        <v>54.1</v>
      </c>
      <c r="AU669" t="inlineStr">
        <is>
          <t>341</t>
        </is>
      </c>
      <c r="AV669" t="n">
        <v>90.7</v>
      </c>
      <c r="AW669" t="inlineStr">
        <is>
          <t>115</t>
        </is>
      </c>
      <c r="AX669" t="n">
        <v>2</v>
      </c>
      <c r="AY669" t="inlineStr">
        <is>
          <t>701+</t>
        </is>
      </c>
      <c r="AZ669" t="n">
        <v>18</v>
      </c>
      <c r="BA669" t="inlineStr">
        <is>
          <t>466</t>
        </is>
      </c>
      <c r="BB669" t="n">
        <v>1.2</v>
      </c>
      <c r="BC669" t="inlineStr">
        <is>
          <t>701+</t>
        </is>
      </c>
      <c r="BD669" t="inlineStr">
        <is>
          <t>24.9</t>
        </is>
      </c>
      <c r="BE669" t="inlineStr"/>
      <c r="BF669" t="inlineStr">
        <is>
          <t>Not Reported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>
        <is>
          <t>QS</t>
        </is>
      </c>
      <c r="CC669" t="n">
        <v>497</v>
      </c>
      <c r="CD669" t="n">
        <v>461</v>
      </c>
      <c r="CE669" t="n">
        <v>601</v>
      </c>
      <c r="CF669" t="n">
        <v>601</v>
      </c>
      <c r="CG669" t="n">
        <v>39</v>
      </c>
      <c r="CH669" t="n">
        <v>701</v>
      </c>
      <c r="CI669" t="n">
        <v>391</v>
      </c>
      <c r="CJ669" t="n">
        <v>125</v>
      </c>
      <c r="CK669" t="n">
        <v>701</v>
      </c>
      <c r="CL669" t="n">
        <v>675</v>
      </c>
      <c r="CM669" t="n">
        <v>701</v>
      </c>
      <c r="CN669" t="n">
        <v>461</v>
      </c>
      <c r="CO669" t="n">
        <v>308</v>
      </c>
      <c r="CP669" t="n">
        <v>601</v>
      </c>
      <c r="CQ669" t="n">
        <v>601</v>
      </c>
      <c r="CR669" t="n">
        <v>36</v>
      </c>
      <c r="CS669" t="n">
        <v>701</v>
      </c>
      <c r="CT669" t="n">
        <v>341</v>
      </c>
      <c r="CU669" t="n">
        <v>115</v>
      </c>
      <c r="CV669" t="n">
        <v>701</v>
      </c>
      <c r="CW669" t="n">
        <v>466</v>
      </c>
      <c r="CX669" t="n">
        <v>701</v>
      </c>
      <c r="CY669" t="inlineStr"/>
      <c r="CZ669" t="inlineStr"/>
      <c r="DA669" t="inlineStr"/>
      <c r="DB669" t="n">
        <v>64.57142857142858</v>
      </c>
      <c r="DC669" t="n">
        <v>8.1</v>
      </c>
      <c r="DD669" t="inlineStr"/>
      <c r="DE669" t="inlineStr">
        <is>
          <t>QS (score, not ratio)</t>
        </is>
      </c>
      <c r="DF669" t="inlineStr"/>
      <c r="DG669" t="inlineStr">
        <is>
          <t>QS (score, not %)</t>
        </is>
      </c>
      <c r="DH669" t="n">
        <v>9.699999999999999</v>
      </c>
      <c r="DI669" t="inlineStr"/>
    </row>
    <row r="670">
      <c r="A670" t="inlineStr">
        <is>
          <t>national research saratov state university</t>
        </is>
      </c>
      <c r="B670" t="inlineStr">
        <is>
          <t>901-950</t>
        </is>
      </c>
      <c r="C670" t="inlineStr">
        <is>
          <t>851-900</t>
        </is>
      </c>
      <c r="D670" t="inlineStr">
        <is>
          <t>Russia</t>
        </is>
      </c>
      <c r="E670" t="inlineStr">
        <is>
          <t>Europe</t>
        </is>
      </c>
      <c r="F670" t="inlineStr">
        <is>
          <t>M</t>
        </is>
      </c>
      <c r="G670" t="inlineStr">
        <is>
          <t>CO</t>
        </is>
      </c>
      <c r="H670" t="inlineStr">
        <is>
          <t>VH</t>
        </is>
      </c>
      <c r="I670" t="inlineStr">
        <is>
          <t>A</t>
        </is>
      </c>
      <c r="J670" t="n">
        <v>5</v>
      </c>
      <c r="K670" t="inlineStr">
        <is>
          <t>601+</t>
        </is>
      </c>
      <c r="L670" t="n">
        <v>2.7</v>
      </c>
      <c r="M670" t="inlineStr">
        <is>
          <t>601+</t>
        </is>
      </c>
      <c r="N670" t="n">
        <v>96.7</v>
      </c>
      <c r="O670" t="inlineStr">
        <is>
          <t>51</t>
        </is>
      </c>
      <c r="P670" t="n">
        <v>1.7</v>
      </c>
      <c r="Q670" t="inlineStr">
        <is>
          <t>701+</t>
        </is>
      </c>
      <c r="R670" t="n">
        <v>3</v>
      </c>
      <c r="S670" t="inlineStr">
        <is>
          <t>701+</t>
        </is>
      </c>
      <c r="T670" t="n">
        <v>16.6</v>
      </c>
      <c r="U670" t="inlineStr">
        <is>
          <t>593</t>
        </is>
      </c>
      <c r="V670" t="n">
        <v>19.1</v>
      </c>
      <c r="W670" t="inlineStr">
        <is>
          <t>701+</t>
        </is>
      </c>
      <c r="X670" t="n">
        <v>1.8</v>
      </c>
      <c r="Y670" t="inlineStr">
        <is>
          <t>701+</t>
        </is>
      </c>
      <c r="Z670" t="n">
        <v>1</v>
      </c>
      <c r="AA670" t="inlineStr">
        <is>
          <t>701+</t>
        </is>
      </c>
      <c r="AB670" t="inlineStr"/>
      <c r="AC670" t="inlineStr">
        <is>
          <t>851-900</t>
        </is>
      </c>
      <c r="AD670" t="inlineStr">
        <is>
          <t>551-560</t>
        </is>
      </c>
      <c r="AE670" t="inlineStr">
        <is>
          <t>RU</t>
        </is>
      </c>
      <c r="AF670" t="inlineStr">
        <is>
          <t>Russia</t>
        </is>
      </c>
      <c r="AG670" t="inlineStr">
        <is>
          <t>M</t>
        </is>
      </c>
      <c r="AH670" t="inlineStr">
        <is>
          <t>CO</t>
        </is>
      </c>
      <c r="AI670" t="inlineStr">
        <is>
          <t>VH</t>
        </is>
      </c>
      <c r="AJ670" t="n">
        <v>5</v>
      </c>
      <c r="AK670" t="inlineStr">
        <is>
          <t>A</t>
        </is>
      </c>
      <c r="AL670" t="n">
        <v>5.2</v>
      </c>
      <c r="AM670" t="inlineStr">
        <is>
          <t>601+</t>
        </is>
      </c>
      <c r="AN670" t="n">
        <v>2.5</v>
      </c>
      <c r="AO670" t="inlineStr">
        <is>
          <t>601+</t>
        </is>
      </c>
      <c r="AP670" t="n">
        <v>95.8</v>
      </c>
      <c r="AQ670" t="inlineStr">
        <is>
          <t>58</t>
        </is>
      </c>
      <c r="AR670" t="n">
        <v>1.7</v>
      </c>
      <c r="AS670" t="inlineStr">
        <is>
          <t>701+</t>
        </is>
      </c>
      <c r="AT670" t="n">
        <v>3.2</v>
      </c>
      <c r="AU670" t="inlineStr">
        <is>
          <t>701+</t>
        </is>
      </c>
      <c r="AV670" t="n">
        <v>18.2</v>
      </c>
      <c r="AW670" t="inlineStr">
        <is>
          <t>572</t>
        </is>
      </c>
      <c r="AX670" t="n">
        <v>1.2</v>
      </c>
      <c r="AY670" t="inlineStr">
        <is>
          <t>701+</t>
        </is>
      </c>
      <c r="AZ670" t="n">
        <v>4.7</v>
      </c>
      <c r="BA670" t="inlineStr">
        <is>
          <t>701+</t>
        </is>
      </c>
      <c r="BB670" t="n">
        <v>1</v>
      </c>
      <c r="BC670" t="inlineStr">
        <is>
          <t>701+</t>
        </is>
      </c>
      <c r="BD670" t="inlineStr">
        <is>
          <t>-</t>
        </is>
      </c>
      <c r="BE670" t="inlineStr"/>
      <c r="BF670" t="inlineStr">
        <is>
          <t>Not Reported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>
        <is>
          <t>QS</t>
        </is>
      </c>
      <c r="CC670" t="n">
        <v>925.5</v>
      </c>
      <c r="CD670" t="n">
        <v>875.5</v>
      </c>
      <c r="CE670" t="n">
        <v>601</v>
      </c>
      <c r="CF670" t="n">
        <v>601</v>
      </c>
      <c r="CG670" t="n">
        <v>51</v>
      </c>
      <c r="CH670" t="n">
        <v>701</v>
      </c>
      <c r="CI670" t="n">
        <v>701</v>
      </c>
      <c r="CJ670" t="n">
        <v>593</v>
      </c>
      <c r="CK670" t="n">
        <v>701</v>
      </c>
      <c r="CL670" t="n">
        <v>701</v>
      </c>
      <c r="CM670" t="n">
        <v>701</v>
      </c>
      <c r="CN670" t="n">
        <v>875.5</v>
      </c>
      <c r="CO670" t="n">
        <v>555.5</v>
      </c>
      <c r="CP670" t="n">
        <v>601</v>
      </c>
      <c r="CQ670" t="n">
        <v>601</v>
      </c>
      <c r="CR670" t="n">
        <v>58</v>
      </c>
      <c r="CS670" t="n">
        <v>701</v>
      </c>
      <c r="CT670" t="n">
        <v>701</v>
      </c>
      <c r="CU670" t="n">
        <v>572</v>
      </c>
      <c r="CV670" t="n">
        <v>701</v>
      </c>
      <c r="CW670" t="n">
        <v>701</v>
      </c>
      <c r="CX670" t="n">
        <v>701</v>
      </c>
      <c r="CY670" t="inlineStr"/>
      <c r="CZ670" t="inlineStr"/>
      <c r="DA670" t="inlineStr"/>
      <c r="DB670" t="n">
        <v>33.96428571428571</v>
      </c>
      <c r="DC670" t="n">
        <v>1.7</v>
      </c>
      <c r="DD670" t="inlineStr"/>
      <c r="DE670" t="inlineStr">
        <is>
          <t>QS (score, not ratio)</t>
        </is>
      </c>
      <c r="DF670" t="inlineStr"/>
      <c r="DG670" t="inlineStr">
        <is>
          <t>QS (score, not %)</t>
        </is>
      </c>
      <c r="DH670" t="n">
        <v>5.1</v>
      </c>
      <c r="DI670" t="inlineStr"/>
    </row>
    <row r="671">
      <c r="A671" t="inlineStr">
        <is>
          <t>national research tomsk polytechnic university</t>
        </is>
      </c>
      <c r="B671" t="inlineStr">
        <is>
          <t>576</t>
        </is>
      </c>
      <c r="C671" t="inlineStr">
        <is>
          <t>586</t>
        </is>
      </c>
      <c r="D671" t="inlineStr">
        <is>
          <t>Russia</t>
        </is>
      </c>
      <c r="E671" t="inlineStr">
        <is>
          <t>Europe</t>
        </is>
      </c>
      <c r="F671" t="inlineStr">
        <is>
          <t>M</t>
        </is>
      </c>
      <c r="G671" t="inlineStr">
        <is>
          <t>FO</t>
        </is>
      </c>
      <c r="H671" t="inlineStr">
        <is>
          <t>VH</t>
        </is>
      </c>
      <c r="I671" t="inlineStr">
        <is>
          <t>A</t>
        </is>
      </c>
      <c r="J671" t="n">
        <v>8.9</v>
      </c>
      <c r="K671" t="inlineStr">
        <is>
          <t>601+</t>
        </is>
      </c>
      <c r="L671" t="n">
        <v>8.4</v>
      </c>
      <c r="M671" t="inlineStr">
        <is>
          <t>601+</t>
        </is>
      </c>
      <c r="N671" t="n">
        <v>95.09999999999999</v>
      </c>
      <c r="O671" t="inlineStr">
        <is>
          <t>61</t>
        </is>
      </c>
      <c r="P671" t="n">
        <v>3.7</v>
      </c>
      <c r="Q671" t="inlineStr">
        <is>
          <t>701+</t>
        </is>
      </c>
      <c r="R671" t="n">
        <v>10.9</v>
      </c>
      <c r="S671" t="inlineStr">
        <is>
          <t>701+</t>
        </is>
      </c>
      <c r="T671" t="n">
        <v>82.8</v>
      </c>
      <c r="U671" t="inlineStr">
        <is>
          <t>163</t>
        </is>
      </c>
      <c r="V671" t="n">
        <v>62.7</v>
      </c>
      <c r="W671" t="inlineStr">
        <is>
          <t>592</t>
        </is>
      </c>
      <c r="X671" t="n">
        <v>2</v>
      </c>
      <c r="Y671" t="inlineStr">
        <is>
          <t>701+</t>
        </is>
      </c>
      <c r="Z671" t="n">
        <v>7.1</v>
      </c>
      <c r="AA671" t="inlineStr">
        <is>
          <t>701+</t>
        </is>
      </c>
      <c r="AB671" t="n">
        <v>21.4</v>
      </c>
      <c r="AC671">
        <f>586</f>
        <v/>
      </c>
      <c r="AD671" t="inlineStr">
        <is>
          <t>398=</t>
        </is>
      </c>
      <c r="AE671" t="inlineStr">
        <is>
          <t>RU</t>
        </is>
      </c>
      <c r="AF671" t="inlineStr">
        <is>
          <t>Russia</t>
        </is>
      </c>
      <c r="AG671" t="inlineStr">
        <is>
          <t>M</t>
        </is>
      </c>
      <c r="AH671" t="inlineStr">
        <is>
          <t>FO</t>
        </is>
      </c>
      <c r="AI671" t="inlineStr">
        <is>
          <t>VH</t>
        </is>
      </c>
      <c r="AJ671" t="n">
        <v>5</v>
      </c>
      <c r="AK671" t="inlineStr">
        <is>
          <t>A</t>
        </is>
      </c>
      <c r="AL671" t="n">
        <v>9.699999999999999</v>
      </c>
      <c r="AM671" t="inlineStr">
        <is>
          <t>601+</t>
        </is>
      </c>
      <c r="AN671" t="n">
        <v>7.5</v>
      </c>
      <c r="AO671" t="inlineStr">
        <is>
          <t>601+</t>
        </is>
      </c>
      <c r="AP671" t="n">
        <v>93.90000000000001</v>
      </c>
      <c r="AQ671" t="inlineStr">
        <is>
          <t>66</t>
        </is>
      </c>
      <c r="AR671" t="n">
        <v>4</v>
      </c>
      <c r="AS671" t="inlineStr">
        <is>
          <t>701+</t>
        </is>
      </c>
      <c r="AT671" t="n">
        <v>8.1</v>
      </c>
      <c r="AU671" t="inlineStr">
        <is>
          <t>701+</t>
        </is>
      </c>
      <c r="AV671" t="n">
        <v>76.59999999999999</v>
      </c>
      <c r="AW671" t="inlineStr">
        <is>
          <t>177</t>
        </is>
      </c>
      <c r="AX671" t="n">
        <v>21.3</v>
      </c>
      <c r="AY671" t="inlineStr">
        <is>
          <t>535</t>
        </is>
      </c>
      <c r="AZ671" t="n">
        <v>8.1</v>
      </c>
      <c r="BA671" t="inlineStr">
        <is>
          <t>701+</t>
        </is>
      </c>
      <c r="BB671" t="n">
        <v>8.300000000000001</v>
      </c>
      <c r="BC671" t="inlineStr">
        <is>
          <t>701+</t>
        </is>
      </c>
      <c r="BD671" t="inlineStr">
        <is>
          <t>20.2</t>
        </is>
      </c>
      <c r="BE671" t="inlineStr"/>
      <c r="BF671" t="inlineStr">
        <is>
          <t>Not Reported</t>
        </is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>
        <is>
          <t>QS</t>
        </is>
      </c>
      <c r="CC671" t="n">
        <v>576</v>
      </c>
      <c r="CD671" t="n">
        <v>586</v>
      </c>
      <c r="CE671" t="n">
        <v>601</v>
      </c>
      <c r="CF671" t="n">
        <v>601</v>
      </c>
      <c r="CG671" t="n">
        <v>61</v>
      </c>
      <c r="CH671" t="n">
        <v>701</v>
      </c>
      <c r="CI671" t="n">
        <v>701</v>
      </c>
      <c r="CJ671" t="n">
        <v>163</v>
      </c>
      <c r="CK671" t="n">
        <v>592</v>
      </c>
      <c r="CL671" t="n">
        <v>701</v>
      </c>
      <c r="CM671" t="n">
        <v>701</v>
      </c>
      <c r="CN671" t="n">
        <v>586</v>
      </c>
      <c r="CO671" t="n">
        <v>398</v>
      </c>
      <c r="CP671" t="n">
        <v>601</v>
      </c>
      <c r="CQ671" t="n">
        <v>601</v>
      </c>
      <c r="CR671" t="n">
        <v>66</v>
      </c>
      <c r="CS671" t="n">
        <v>701</v>
      </c>
      <c r="CT671" t="n">
        <v>701</v>
      </c>
      <c r="CU671" t="n">
        <v>177</v>
      </c>
      <c r="CV671" t="n">
        <v>535</v>
      </c>
      <c r="CW671" t="n">
        <v>701</v>
      </c>
      <c r="CX671" t="n">
        <v>701</v>
      </c>
      <c r="CY671" t="inlineStr"/>
      <c r="CZ671" t="inlineStr"/>
      <c r="DA671" t="inlineStr"/>
      <c r="DB671" t="n">
        <v>58.92857142857143</v>
      </c>
      <c r="DC671" t="n">
        <v>3.7</v>
      </c>
      <c r="DD671" t="inlineStr"/>
      <c r="DE671" t="inlineStr">
        <is>
          <t>QS (score, not ratio)</t>
        </is>
      </c>
      <c r="DF671" t="inlineStr"/>
      <c r="DG671" t="inlineStr">
        <is>
          <t>QS (score, not %)</t>
        </is>
      </c>
      <c r="DH671" t="n">
        <v>9.300000000000001</v>
      </c>
      <c r="DI671" t="inlineStr"/>
    </row>
    <row r="672">
      <c r="A672" t="inlineStr">
        <is>
          <t>national research university moscow power engineering institute (mpei)</t>
        </is>
      </c>
      <c r="B672" t="inlineStr">
        <is>
          <t>1201-1400</t>
        </is>
      </c>
      <c r="C672" t="inlineStr">
        <is>
          <t>1201-1400</t>
        </is>
      </c>
      <c r="D672" t="inlineStr">
        <is>
          <t>Russia</t>
        </is>
      </c>
      <c r="E672" t="inlineStr">
        <is>
          <t>Europe</t>
        </is>
      </c>
      <c r="F672" t="inlineStr">
        <is>
          <t>M</t>
        </is>
      </c>
      <c r="G672" t="inlineStr">
        <is>
          <t>FO</t>
        </is>
      </c>
      <c r="H672" t="inlineStr">
        <is>
          <t>VH</t>
        </is>
      </c>
      <c r="I672" t="inlineStr">
        <is>
          <t>A</t>
        </is>
      </c>
      <c r="J672" t="n">
        <v>6.9</v>
      </c>
      <c r="K672" t="inlineStr">
        <is>
          <t>601+</t>
        </is>
      </c>
      <c r="L672" t="n">
        <v>4</v>
      </c>
      <c r="M672" t="inlineStr">
        <is>
          <t>601+</t>
        </is>
      </c>
      <c r="N672" t="n">
        <v>12.8</v>
      </c>
      <c r="O672" t="inlineStr">
        <is>
          <t>701+</t>
        </is>
      </c>
      <c r="P672" t="n">
        <v>1.9</v>
      </c>
      <c r="Q672" t="inlineStr">
        <is>
          <t>701+</t>
        </is>
      </c>
      <c r="R672" t="n">
        <v>6.8</v>
      </c>
      <c r="S672" t="inlineStr">
        <is>
          <t>701+</t>
        </is>
      </c>
      <c r="T672" t="n">
        <v>41.6</v>
      </c>
      <c r="U672" t="inlineStr">
        <is>
          <t>343</t>
        </is>
      </c>
      <c r="V672" t="n">
        <v>21</v>
      </c>
      <c r="W672" t="inlineStr">
        <is>
          <t>701+</t>
        </is>
      </c>
      <c r="X672" t="n">
        <v>9.5</v>
      </c>
      <c r="Y672" t="inlineStr">
        <is>
          <t>701+</t>
        </is>
      </c>
      <c r="Z672" t="n">
        <v>1</v>
      </c>
      <c r="AA672" t="inlineStr">
        <is>
          <t>701+</t>
        </is>
      </c>
      <c r="AB672" t="inlineStr"/>
      <c r="AC672" t="inlineStr">
        <is>
          <t>1201-1400</t>
        </is>
      </c>
      <c r="AD672" t="inlineStr">
        <is>
          <t>1201-1400</t>
        </is>
      </c>
      <c r="AE672" t="inlineStr">
        <is>
          <t>RU</t>
        </is>
      </c>
      <c r="AF672" t="inlineStr">
        <is>
          <t>Russia</t>
        </is>
      </c>
      <c r="AG672" t="inlineStr">
        <is>
          <t>M</t>
        </is>
      </c>
      <c r="AH672" t="inlineStr">
        <is>
          <t>FO</t>
        </is>
      </c>
      <c r="AI672" t="inlineStr">
        <is>
          <t>VH</t>
        </is>
      </c>
      <c r="AJ672" t="n">
        <v>5</v>
      </c>
      <c r="AK672" t="inlineStr">
        <is>
          <t>A</t>
        </is>
      </c>
      <c r="AL672" t="n">
        <v>5.8</v>
      </c>
      <c r="AM672" t="inlineStr">
        <is>
          <t>601+</t>
        </is>
      </c>
      <c r="AN672" t="n">
        <v>3.5</v>
      </c>
      <c r="AO672" t="inlineStr">
        <is>
          <t>601+</t>
        </is>
      </c>
      <c r="AP672" t="n">
        <v>11.7</v>
      </c>
      <c r="AQ672" t="inlineStr">
        <is>
          <t>701+</t>
        </is>
      </c>
      <c r="AR672" t="n">
        <v>2</v>
      </c>
      <c r="AS672" t="inlineStr">
        <is>
          <t>701+</t>
        </is>
      </c>
      <c r="AT672" t="n">
        <v>7.9</v>
      </c>
      <c r="AU672" t="inlineStr">
        <is>
          <t>701+</t>
        </is>
      </c>
      <c r="AV672" t="n">
        <v>45</v>
      </c>
      <c r="AW672" t="inlineStr">
        <is>
          <t>323</t>
        </is>
      </c>
      <c r="AX672" t="n">
        <v>1.1</v>
      </c>
      <c r="AY672" t="inlineStr">
        <is>
          <t>701+</t>
        </is>
      </c>
      <c r="AZ672" t="n">
        <v>7.8</v>
      </c>
      <c r="BA672" t="inlineStr">
        <is>
          <t>701+</t>
        </is>
      </c>
      <c r="BB672" t="n">
        <v>1.4</v>
      </c>
      <c r="BC672" t="inlineStr">
        <is>
          <t>701+</t>
        </is>
      </c>
      <c r="BD672" t="inlineStr">
        <is>
          <t>-</t>
        </is>
      </c>
      <c r="BE672" t="inlineStr"/>
      <c r="BF672" t="inlineStr">
        <is>
          <t>Not Reported</t>
        </is>
      </c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>
        <is>
          <t>QS</t>
        </is>
      </c>
      <c r="CC672" t="n">
        <v>1300.5</v>
      </c>
      <c r="CD672" t="n">
        <v>1300.5</v>
      </c>
      <c r="CE672" t="n">
        <v>601</v>
      </c>
      <c r="CF672" t="n">
        <v>601</v>
      </c>
      <c r="CG672" t="n">
        <v>701</v>
      </c>
      <c r="CH672" t="n">
        <v>701</v>
      </c>
      <c r="CI672" t="n">
        <v>701</v>
      </c>
      <c r="CJ672" t="n">
        <v>343</v>
      </c>
      <c r="CK672" t="n">
        <v>701</v>
      </c>
      <c r="CL672" t="n">
        <v>701</v>
      </c>
      <c r="CM672" t="n">
        <v>701</v>
      </c>
      <c r="CN672" t="n">
        <v>1300.5</v>
      </c>
      <c r="CO672" t="n">
        <v>1300.5</v>
      </c>
      <c r="CP672" t="n">
        <v>601</v>
      </c>
      <c r="CQ672" t="n">
        <v>601</v>
      </c>
      <c r="CR672" t="n">
        <v>701</v>
      </c>
      <c r="CS672" t="n">
        <v>701</v>
      </c>
      <c r="CT672" t="n">
        <v>701</v>
      </c>
      <c r="CU672" t="n">
        <v>323</v>
      </c>
      <c r="CV672" t="n">
        <v>701</v>
      </c>
      <c r="CW672" t="n">
        <v>701</v>
      </c>
      <c r="CX672" t="n">
        <v>701</v>
      </c>
      <c r="CY672" t="inlineStr"/>
      <c r="CZ672" t="inlineStr"/>
      <c r="DA672" t="inlineStr"/>
      <c r="DB672" t="n">
        <v>7.178571428571416</v>
      </c>
      <c r="DC672" t="n">
        <v>1.9</v>
      </c>
      <c r="DD672" t="inlineStr"/>
      <c r="DE672" t="inlineStr">
        <is>
          <t>QS (score, not ratio)</t>
        </is>
      </c>
      <c r="DF672" t="inlineStr"/>
      <c r="DG672" t="inlineStr">
        <is>
          <t>QS (score, not %)</t>
        </is>
      </c>
      <c r="DH672" t="n">
        <v>6.35</v>
      </c>
      <c r="DI672" t="inlineStr"/>
    </row>
    <row r="673">
      <c r="A673" t="inlineStr">
        <is>
          <t>national sun yat-sen university</t>
        </is>
      </c>
      <c r="B673" t="inlineStr">
        <is>
          <t>485</t>
        </is>
      </c>
      <c r="C673" t="inlineStr">
        <is>
          <t>505</t>
        </is>
      </c>
      <c r="D673" t="inlineStr">
        <is>
          <t>Taiwan</t>
        </is>
      </c>
      <c r="E673" t="inlineStr">
        <is>
          <t>Asia</t>
        </is>
      </c>
      <c r="F673" t="inlineStr">
        <is>
          <t>M</t>
        </is>
      </c>
      <c r="G673" t="inlineStr">
        <is>
          <t>CO</t>
        </is>
      </c>
      <c r="H673" t="inlineStr">
        <is>
          <t>VH</t>
        </is>
      </c>
      <c r="I673" t="inlineStr">
        <is>
          <t>A</t>
        </is>
      </c>
      <c r="J673" t="n">
        <v>26.5</v>
      </c>
      <c r="K673" t="inlineStr">
        <is>
          <t>334</t>
        </is>
      </c>
      <c r="L673" t="n">
        <v>24.9</v>
      </c>
      <c r="M673" t="inlineStr">
        <is>
          <t>383</t>
        </is>
      </c>
      <c r="N673" t="n">
        <v>32</v>
      </c>
      <c r="O673" t="inlineStr">
        <is>
          <t>493</t>
        </is>
      </c>
      <c r="P673" t="n">
        <v>22.1</v>
      </c>
      <c r="Q673" t="inlineStr">
        <is>
          <t>529</t>
        </is>
      </c>
      <c r="R673" t="n">
        <v>22.7</v>
      </c>
      <c r="S673" t="inlineStr">
        <is>
          <t>563</t>
        </is>
      </c>
      <c r="T673" t="n">
        <v>10.8</v>
      </c>
      <c r="U673" t="inlineStr">
        <is>
          <t>701+</t>
        </is>
      </c>
      <c r="V673" t="n">
        <v>35.6</v>
      </c>
      <c r="W673" t="inlineStr">
        <is>
          <t>701+</t>
        </is>
      </c>
      <c r="X673" t="n">
        <v>11.4</v>
      </c>
      <c r="Y673" t="inlineStr">
        <is>
          <t>701+</t>
        </is>
      </c>
      <c r="Z673" t="n">
        <v>48.9</v>
      </c>
      <c r="AA673" t="inlineStr">
        <is>
          <t>324=</t>
        </is>
      </c>
      <c r="AB673" t="n">
        <v>24.8</v>
      </c>
      <c r="AC673">
        <f>505</f>
        <v/>
      </c>
      <c r="AD673" t="inlineStr">
        <is>
          <t>428=</t>
        </is>
      </c>
      <c r="AE673" t="inlineStr">
        <is>
          <t>TW</t>
        </is>
      </c>
      <c r="AF673" t="inlineStr">
        <is>
          <t>Taiwan</t>
        </is>
      </c>
      <c r="AG673" t="inlineStr">
        <is>
          <t>M</t>
        </is>
      </c>
      <c r="AH673" t="inlineStr">
        <is>
          <t>CO</t>
        </is>
      </c>
      <c r="AI673" t="inlineStr">
        <is>
          <t>VH</t>
        </is>
      </c>
      <c r="AJ673" t="n">
        <v>3</v>
      </c>
      <c r="AK673" t="inlineStr">
        <is>
          <t>A</t>
        </is>
      </c>
      <c r="AL673" t="n">
        <v>26.5</v>
      </c>
      <c r="AM673" t="inlineStr">
        <is>
          <t>330</t>
        </is>
      </c>
      <c r="AN673" t="n">
        <v>24.4</v>
      </c>
      <c r="AO673" t="inlineStr">
        <is>
          <t>395</t>
        </is>
      </c>
      <c r="AP673" t="n">
        <v>29.5</v>
      </c>
      <c r="AQ673" t="inlineStr">
        <is>
          <t>527</t>
        </is>
      </c>
      <c r="AR673" t="n">
        <v>25.2</v>
      </c>
      <c r="AS673" t="inlineStr">
        <is>
          <t>483</t>
        </is>
      </c>
      <c r="AT673" t="n">
        <v>23.8</v>
      </c>
      <c r="AU673" t="inlineStr">
        <is>
          <t>552</t>
        </is>
      </c>
      <c r="AV673" t="n">
        <v>10.3</v>
      </c>
      <c r="AW673" t="inlineStr">
        <is>
          <t>701+</t>
        </is>
      </c>
      <c r="AX673" t="n">
        <v>2.5</v>
      </c>
      <c r="AY673" t="inlineStr">
        <is>
          <t>701+</t>
        </is>
      </c>
      <c r="AZ673" t="n">
        <v>12.1</v>
      </c>
      <c r="BA673" t="inlineStr">
        <is>
          <t>701+</t>
        </is>
      </c>
      <c r="BB673" t="n">
        <v>20.9</v>
      </c>
      <c r="BC673" t="inlineStr">
        <is>
          <t>536=</t>
        </is>
      </c>
      <c r="BD673" t="inlineStr">
        <is>
          <t>23.0</t>
        </is>
      </c>
      <c r="BE673" t="inlineStr">
        <is>
          <t>501-600</t>
        </is>
      </c>
      <c r="BF673" t="inlineStr">
        <is>
          <t>Taiwan</t>
        </is>
      </c>
      <c r="BG673" t="n">
        <v>26.1</v>
      </c>
      <c r="BH673" t="inlineStr">
        <is>
          <t>19.7</t>
        </is>
      </c>
      <c r="BI673" t="n">
        <v>33</v>
      </c>
      <c r="BJ673" t="n">
        <v>25.8</v>
      </c>
      <c r="BK673" t="inlineStr">
        <is>
          <t>44.3</t>
        </is>
      </c>
      <c r="BL673" t="inlineStr">
        <is>
          <t>-</t>
        </is>
      </c>
      <c r="BM673" t="inlineStr">
        <is>
          <t>9,336</t>
        </is>
      </c>
      <c r="BN673" t="n">
        <v>19.6</v>
      </c>
      <c r="BO673" t="inlineStr">
        <is>
          <t>4%</t>
        </is>
      </c>
      <c r="BP673" t="inlineStr">
        <is>
          <t>37 : 63</t>
        </is>
      </c>
      <c r="BQ673" t="n">
        <v>2016</v>
      </c>
      <c r="BR673" t="inlineStr">
        <is>
          <t>401-500</t>
        </is>
      </c>
      <c r="BS673" t="inlineStr">
        <is>
          <t>6-7</t>
        </is>
      </c>
      <c r="BT673" t="inlineStr"/>
      <c r="BU673" t="n">
        <v>0</v>
      </c>
      <c r="BV673" t="n">
        <v>0</v>
      </c>
      <c r="BW673" t="n">
        <v>12.3</v>
      </c>
      <c r="BX673" t="n">
        <v>2.3</v>
      </c>
      <c r="BY673" t="n">
        <v>26.5</v>
      </c>
      <c r="BZ673" t="n">
        <v>19.6</v>
      </c>
      <c r="CA673" t="n">
        <v>2015</v>
      </c>
      <c r="CB673" t="inlineStr">
        <is>
          <t>QS+Times+Shanghai</t>
        </is>
      </c>
      <c r="CC673" t="n">
        <v>485</v>
      </c>
      <c r="CD673" t="n">
        <v>505</v>
      </c>
      <c r="CE673" t="n">
        <v>334</v>
      </c>
      <c r="CF673" t="n">
        <v>383</v>
      </c>
      <c r="CG673" t="n">
        <v>493</v>
      </c>
      <c r="CH673" t="n">
        <v>529</v>
      </c>
      <c r="CI673" t="n">
        <v>563</v>
      </c>
      <c r="CJ673" t="n">
        <v>701</v>
      </c>
      <c r="CK673" t="n">
        <v>701</v>
      </c>
      <c r="CL673" t="n">
        <v>701</v>
      </c>
      <c r="CM673" t="n">
        <v>324</v>
      </c>
      <c r="CN673" t="n">
        <v>505</v>
      </c>
      <c r="CO673" t="n">
        <v>428</v>
      </c>
      <c r="CP673" t="n">
        <v>330</v>
      </c>
      <c r="CQ673" t="n">
        <v>395</v>
      </c>
      <c r="CR673" t="n">
        <v>527</v>
      </c>
      <c r="CS673" t="n">
        <v>483</v>
      </c>
      <c r="CT673" t="n">
        <v>552</v>
      </c>
      <c r="CU673" t="n">
        <v>701</v>
      </c>
      <c r="CV673" t="n">
        <v>701</v>
      </c>
      <c r="CW673" t="n">
        <v>701</v>
      </c>
      <c r="CX673" t="n">
        <v>536</v>
      </c>
      <c r="CY673" t="n">
        <v>550.5</v>
      </c>
      <c r="CZ673" t="n">
        <v>450.5</v>
      </c>
      <c r="DA673" t="n">
        <v>6.5</v>
      </c>
      <c r="DB673" t="n">
        <v>29.39656457645079</v>
      </c>
      <c r="DC673" t="n">
        <v>22.26645991951371</v>
      </c>
      <c r="DD673" t="n">
        <v>19.6</v>
      </c>
      <c r="DE673" t="inlineStr">
        <is>
          <t>Times (raw ratio)</t>
        </is>
      </c>
      <c r="DF673" t="n">
        <v>4</v>
      </c>
      <c r="DG673" t="inlineStr">
        <is>
          <t>Times (raw %)</t>
        </is>
      </c>
      <c r="DH673" t="n">
        <v>26.5</v>
      </c>
      <c r="DI673" t="n">
        <v>12.86670283449347</v>
      </c>
    </row>
    <row r="674">
      <c r="A674" t="inlineStr">
        <is>
          <t>national taipei university</t>
        </is>
      </c>
      <c r="B674" t="inlineStr">
        <is>
          <t>1201-1400</t>
        </is>
      </c>
      <c r="C674" t="inlineStr">
        <is>
          <t>1201-1400</t>
        </is>
      </c>
      <c r="D674" t="inlineStr">
        <is>
          <t>Taiwan</t>
        </is>
      </c>
      <c r="E674" t="inlineStr">
        <is>
          <t>Asia</t>
        </is>
      </c>
      <c r="F674" t="inlineStr">
        <is>
          <t>M</t>
        </is>
      </c>
      <c r="G674" t="inlineStr">
        <is>
          <t>FO</t>
        </is>
      </c>
      <c r="H674" t="inlineStr">
        <is>
          <t>HI</t>
        </is>
      </c>
      <c r="I674" t="inlineStr">
        <is>
          <t>A</t>
        </is>
      </c>
      <c r="J674" t="n">
        <v>7.6</v>
      </c>
      <c r="K674" t="inlineStr">
        <is>
          <t>601+</t>
        </is>
      </c>
      <c r="L674" t="n">
        <v>4.5</v>
      </c>
      <c r="M674" t="inlineStr">
        <is>
          <t>601+</t>
        </is>
      </c>
      <c r="N674" t="n">
        <v>7.8</v>
      </c>
      <c r="O674" t="inlineStr">
        <is>
          <t>701+</t>
        </is>
      </c>
      <c r="P674" t="n">
        <v>2.8</v>
      </c>
      <c r="Q674" t="inlineStr">
        <is>
          <t>701+</t>
        </is>
      </c>
      <c r="R674" t="n">
        <v>2.6</v>
      </c>
      <c r="S674" t="inlineStr">
        <is>
          <t>701+</t>
        </is>
      </c>
      <c r="T674" t="n">
        <v>4.5</v>
      </c>
      <c r="U674" t="inlineStr">
        <is>
          <t>701+</t>
        </is>
      </c>
      <c r="V674" t="n">
        <v>5</v>
      </c>
      <c r="W674" t="inlineStr">
        <is>
          <t>701+</t>
        </is>
      </c>
      <c r="X674" t="n">
        <v>18.9</v>
      </c>
      <c r="Y674" t="inlineStr">
        <is>
          <t>586</t>
        </is>
      </c>
      <c r="Z674" t="n">
        <v>1.1</v>
      </c>
      <c r="AA674" t="inlineStr">
        <is>
          <t>701+</t>
        </is>
      </c>
      <c r="AB674" t="inlineStr"/>
      <c r="AC674" t="inlineStr">
        <is>
          <t>1201-1400</t>
        </is>
      </c>
      <c r="AD674" t="inlineStr">
        <is>
          <t>1201-1400</t>
        </is>
      </c>
      <c r="AE674" t="inlineStr">
        <is>
          <t>TW</t>
        </is>
      </c>
      <c r="AF674" t="inlineStr">
        <is>
          <t>Taiwan</t>
        </is>
      </c>
      <c r="AG674" t="inlineStr">
        <is>
          <t>M</t>
        </is>
      </c>
      <c r="AH674" t="inlineStr">
        <is>
          <t>FO</t>
        </is>
      </c>
      <c r="AI674" t="inlineStr">
        <is>
          <t>HI</t>
        </is>
      </c>
      <c r="AJ674" t="n">
        <v>2</v>
      </c>
      <c r="AK674" t="inlineStr">
        <is>
          <t>A</t>
        </is>
      </c>
      <c r="AL674" t="n">
        <v>7.5</v>
      </c>
      <c r="AM674" t="inlineStr">
        <is>
          <t>601+</t>
        </is>
      </c>
      <c r="AN674" t="n">
        <v>4.5</v>
      </c>
      <c r="AO674" t="inlineStr">
        <is>
          <t>601+</t>
        </is>
      </c>
      <c r="AP674" t="n">
        <v>8.199999999999999</v>
      </c>
      <c r="AQ674" t="inlineStr">
        <is>
          <t>701+</t>
        </is>
      </c>
      <c r="AR674" t="n">
        <v>3.2</v>
      </c>
      <c r="AS674" t="inlineStr">
        <is>
          <t>701+</t>
        </is>
      </c>
      <c r="AT674" t="n">
        <v>2.7</v>
      </c>
      <c r="AU674" t="inlineStr">
        <is>
          <t>701+</t>
        </is>
      </c>
      <c r="AV674" t="n">
        <v>5.2</v>
      </c>
      <c r="AW674" t="inlineStr">
        <is>
          <t>701+</t>
        </is>
      </c>
      <c r="AX674" t="n">
        <v>1</v>
      </c>
      <c r="AY674" t="inlineStr">
        <is>
          <t>701+</t>
        </is>
      </c>
      <c r="AZ674" t="n">
        <v>16.1</v>
      </c>
      <c r="BA674" t="inlineStr">
        <is>
          <t>518</t>
        </is>
      </c>
      <c r="BB674" t="n">
        <v>3.1</v>
      </c>
      <c r="BC674" t="inlineStr">
        <is>
          <t>701+</t>
        </is>
      </c>
      <c r="BD674" t="inlineStr">
        <is>
          <t>-</t>
        </is>
      </c>
      <c r="BE674" t="inlineStr"/>
      <c r="BF674" t="inlineStr">
        <is>
          <t>Not Reported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>
        <is>
          <t>QS</t>
        </is>
      </c>
      <c r="CC674" t="n">
        <v>1300.5</v>
      </c>
      <c r="CD674" t="n">
        <v>1300.5</v>
      </c>
      <c r="CE674" t="n">
        <v>601</v>
      </c>
      <c r="CF674" t="n">
        <v>601</v>
      </c>
      <c r="CG674" t="n">
        <v>701</v>
      </c>
      <c r="CH674" t="n">
        <v>701</v>
      </c>
      <c r="CI674" t="n">
        <v>701</v>
      </c>
      <c r="CJ674" t="n">
        <v>701</v>
      </c>
      <c r="CK674" t="n">
        <v>701</v>
      </c>
      <c r="CL674" t="n">
        <v>586</v>
      </c>
      <c r="CM674" t="n">
        <v>701</v>
      </c>
      <c r="CN674" t="n">
        <v>1300.5</v>
      </c>
      <c r="CO674" t="n">
        <v>1300.5</v>
      </c>
      <c r="CP674" t="n">
        <v>601</v>
      </c>
      <c r="CQ674" t="n">
        <v>601</v>
      </c>
      <c r="CR674" t="n">
        <v>701</v>
      </c>
      <c r="CS674" t="n">
        <v>701</v>
      </c>
      <c r="CT674" t="n">
        <v>701</v>
      </c>
      <c r="CU674" t="n">
        <v>701</v>
      </c>
      <c r="CV674" t="n">
        <v>701</v>
      </c>
      <c r="CW674" t="n">
        <v>518</v>
      </c>
      <c r="CX674" t="n">
        <v>701</v>
      </c>
      <c r="CY674" t="inlineStr"/>
      <c r="CZ674" t="inlineStr"/>
      <c r="DA674" t="inlineStr"/>
      <c r="DB674" t="n">
        <v>7.178571428571416</v>
      </c>
      <c r="DC674" t="n">
        <v>2.8</v>
      </c>
      <c r="DD674" t="inlineStr"/>
      <c r="DE674" t="inlineStr">
        <is>
          <t>QS (score, not ratio)</t>
        </is>
      </c>
      <c r="DF674" t="inlineStr"/>
      <c r="DG674" t="inlineStr">
        <is>
          <t>QS (score, not %)</t>
        </is>
      </c>
      <c r="DH674" t="n">
        <v>7.55</v>
      </c>
      <c r="DI674" t="inlineStr"/>
    </row>
    <row r="675">
      <c r="A675" t="inlineStr">
        <is>
          <t>national taipei university of technology</t>
        </is>
      </c>
      <c r="B675" t="inlineStr">
        <is>
          <t>425</t>
        </is>
      </c>
      <c r="C675" t="inlineStr">
        <is>
          <t>431</t>
        </is>
      </c>
      <c r="D675" t="inlineStr">
        <is>
          <t>Taiwan</t>
        </is>
      </c>
      <c r="E675" t="inlineStr">
        <is>
          <t>Asia</t>
        </is>
      </c>
      <c r="F675" t="inlineStr">
        <is>
          <t>M</t>
        </is>
      </c>
      <c r="G675" t="inlineStr">
        <is>
          <t>FO</t>
        </is>
      </c>
      <c r="H675" t="inlineStr">
        <is>
          <t>VH</t>
        </is>
      </c>
      <c r="I675" t="inlineStr">
        <is>
          <t>A</t>
        </is>
      </c>
      <c r="J675" t="n">
        <v>13.9</v>
      </c>
      <c r="K675" t="inlineStr">
        <is>
          <t>601+</t>
        </is>
      </c>
      <c r="L675" t="n">
        <v>54.7</v>
      </c>
      <c r="M675" t="inlineStr">
        <is>
          <t>154</t>
        </is>
      </c>
      <c r="N675" t="n">
        <v>24.3</v>
      </c>
      <c r="O675" t="inlineStr">
        <is>
          <t>602</t>
        </is>
      </c>
      <c r="P675" t="n">
        <v>41.6</v>
      </c>
      <c r="Q675" t="inlineStr">
        <is>
          <t>334</t>
        </is>
      </c>
      <c r="R675" t="n">
        <v>19.8</v>
      </c>
      <c r="S675" t="inlineStr">
        <is>
          <t>602</t>
        </is>
      </c>
      <c r="T675" t="n">
        <v>20.6</v>
      </c>
      <c r="U675" t="inlineStr">
        <is>
          <t>531</t>
        </is>
      </c>
      <c r="V675" t="n">
        <v>21.3</v>
      </c>
      <c r="W675" t="inlineStr">
        <is>
          <t>701+</t>
        </is>
      </c>
      <c r="X675" t="n">
        <v>22.5</v>
      </c>
      <c r="Y675" t="inlineStr">
        <is>
          <t>509</t>
        </is>
      </c>
      <c r="Z675" t="n">
        <v>31.3</v>
      </c>
      <c r="AA675" t="inlineStr">
        <is>
          <t>435=</t>
        </is>
      </c>
      <c r="AB675" t="n">
        <v>28</v>
      </c>
      <c r="AC675">
        <f>431</f>
        <v/>
      </c>
      <c r="AD675" t="inlineStr">
        <is>
          <t>436=</t>
        </is>
      </c>
      <c r="AE675" t="inlineStr">
        <is>
          <t>TW</t>
        </is>
      </c>
      <c r="AF675" t="inlineStr">
        <is>
          <t>Taiwan</t>
        </is>
      </c>
      <c r="AG675" t="inlineStr">
        <is>
          <t>M</t>
        </is>
      </c>
      <c r="AH675" t="inlineStr">
        <is>
          <t>FO</t>
        </is>
      </c>
      <c r="AI675" t="inlineStr">
        <is>
          <t>VH</t>
        </is>
      </c>
      <c r="AJ675" t="n">
        <v>3</v>
      </c>
      <c r="AK675" t="inlineStr">
        <is>
          <t>A</t>
        </is>
      </c>
      <c r="AL675" t="n">
        <v>15</v>
      </c>
      <c r="AM675" t="inlineStr">
        <is>
          <t>584</t>
        </is>
      </c>
      <c r="AN675" t="n">
        <v>57.7</v>
      </c>
      <c r="AO675" t="inlineStr">
        <is>
          <t>144</t>
        </is>
      </c>
      <c r="AP675" t="n">
        <v>27</v>
      </c>
      <c r="AQ675" t="inlineStr">
        <is>
          <t>560</t>
        </is>
      </c>
      <c r="AR675" t="n">
        <v>34.3</v>
      </c>
      <c r="AS675" t="inlineStr">
        <is>
          <t>398</t>
        </is>
      </c>
      <c r="AT675" t="n">
        <v>21.1</v>
      </c>
      <c r="AU675" t="inlineStr">
        <is>
          <t>582</t>
        </is>
      </c>
      <c r="AV675" t="n">
        <v>18.2</v>
      </c>
      <c r="AW675" t="inlineStr">
        <is>
          <t>571</t>
        </is>
      </c>
      <c r="AX675" t="n">
        <v>1.3</v>
      </c>
      <c r="AY675" t="inlineStr">
        <is>
          <t>701+</t>
        </is>
      </c>
      <c r="AZ675" t="n">
        <v>17.3</v>
      </c>
      <c r="BA675" t="inlineStr">
        <is>
          <t>485</t>
        </is>
      </c>
      <c r="BB675" t="n">
        <v>12.6</v>
      </c>
      <c r="BC675" t="inlineStr">
        <is>
          <t>638</t>
        </is>
      </c>
      <c r="BD675" t="inlineStr">
        <is>
          <t>26.2</t>
        </is>
      </c>
      <c r="BE675" t="inlineStr">
        <is>
          <t>601-800</t>
        </is>
      </c>
      <c r="BF675" t="inlineStr">
        <is>
          <t>Taiwan</t>
        </is>
      </c>
      <c r="BG675" t="n">
        <v>17.8</v>
      </c>
      <c r="BH675" t="inlineStr">
        <is>
          <t>16.0</t>
        </is>
      </c>
      <c r="BI675" t="n">
        <v>14.6</v>
      </c>
      <c r="BJ675" t="n">
        <v>16.4</v>
      </c>
      <c r="BK675" t="inlineStr">
        <is>
          <t>81.3</t>
        </is>
      </c>
      <c r="BL675" t="inlineStr">
        <is>
          <t>-</t>
        </is>
      </c>
      <c r="BM675" t="inlineStr">
        <is>
          <t>10,227</t>
        </is>
      </c>
      <c r="BN675" t="n">
        <v>16.5</v>
      </c>
      <c r="BO675" t="inlineStr">
        <is>
          <t>3%</t>
        </is>
      </c>
      <c r="BP675" t="inlineStr">
        <is>
          <t>25 : 75</t>
        </is>
      </c>
      <c r="BQ675" t="n">
        <v>2016</v>
      </c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>
        <is>
          <t>QS+Times</t>
        </is>
      </c>
      <c r="CC675" t="n">
        <v>425</v>
      </c>
      <c r="CD675" t="n">
        <v>431</v>
      </c>
      <c r="CE675" t="n">
        <v>601</v>
      </c>
      <c r="CF675" t="n">
        <v>154</v>
      </c>
      <c r="CG675" t="n">
        <v>602</v>
      </c>
      <c r="CH675" t="n">
        <v>334</v>
      </c>
      <c r="CI675" t="n">
        <v>602</v>
      </c>
      <c r="CJ675" t="n">
        <v>531</v>
      </c>
      <c r="CK675" t="n">
        <v>701</v>
      </c>
      <c r="CL675" t="n">
        <v>509</v>
      </c>
      <c r="CM675" t="n">
        <v>435</v>
      </c>
      <c r="CN675" t="n">
        <v>431</v>
      </c>
      <c r="CO675" t="n">
        <v>436</v>
      </c>
      <c r="CP675" t="n">
        <v>584</v>
      </c>
      <c r="CQ675" t="n">
        <v>144</v>
      </c>
      <c r="CR675" t="n">
        <v>560</v>
      </c>
      <c r="CS675" t="n">
        <v>398</v>
      </c>
      <c r="CT675" t="n">
        <v>582</v>
      </c>
      <c r="CU675" t="n">
        <v>571</v>
      </c>
      <c r="CV675" t="n">
        <v>701</v>
      </c>
      <c r="CW675" t="n">
        <v>485</v>
      </c>
      <c r="CX675" t="n">
        <v>638</v>
      </c>
      <c r="CY675" t="n">
        <v>700.5</v>
      </c>
      <c r="CZ675" t="inlineStr"/>
      <c r="DA675" t="inlineStr"/>
      <c r="DB675" t="n">
        <v>34.85714285714285</v>
      </c>
      <c r="DC675" t="n">
        <v>23.05314442754609</v>
      </c>
      <c r="DD675" t="n">
        <v>16.5</v>
      </c>
      <c r="DE675" t="inlineStr">
        <is>
          <t>Times (raw ratio)</t>
        </is>
      </c>
      <c r="DF675" t="n">
        <v>3</v>
      </c>
      <c r="DG675" t="inlineStr">
        <is>
          <t>Times (raw %)</t>
        </is>
      </c>
      <c r="DH675" t="n">
        <v>14.45</v>
      </c>
      <c r="DI675" t="n">
        <v>12.17481789802289</v>
      </c>
    </row>
    <row r="676">
      <c r="A676" t="inlineStr">
        <is>
          <t>national taiwan normal university</t>
        </is>
      </c>
      <c r="B676" t="inlineStr">
        <is>
          <t>452</t>
        </is>
      </c>
      <c r="C676" t="inlineStr">
        <is>
          <t>431</t>
        </is>
      </c>
      <c r="D676" t="inlineStr">
        <is>
          <t>Taiwan</t>
        </is>
      </c>
      <c r="E676" t="inlineStr">
        <is>
          <t>Asia</t>
        </is>
      </c>
      <c r="F676" t="inlineStr">
        <is>
          <t>M</t>
        </is>
      </c>
      <c r="G676" t="inlineStr">
        <is>
          <t>CO</t>
        </is>
      </c>
      <c r="H676" t="inlineStr">
        <is>
          <t>VH</t>
        </is>
      </c>
      <c r="I676" t="inlineStr">
        <is>
          <t>A</t>
        </is>
      </c>
      <c r="J676" t="n">
        <v>34.7</v>
      </c>
      <c r="K676" t="inlineStr">
        <is>
          <t>254</t>
        </is>
      </c>
      <c r="L676" t="n">
        <v>20.5</v>
      </c>
      <c r="M676" t="inlineStr">
        <is>
          <t>444</t>
        </is>
      </c>
      <c r="N676" t="n">
        <v>62.9</v>
      </c>
      <c r="O676" t="inlineStr">
        <is>
          <t>219</t>
        </is>
      </c>
      <c r="P676" t="n">
        <v>5.4</v>
      </c>
      <c r="Q676" t="inlineStr">
        <is>
          <t>701+</t>
        </is>
      </c>
      <c r="R676" t="n">
        <v>14.5</v>
      </c>
      <c r="S676" t="inlineStr">
        <is>
          <t>673</t>
        </is>
      </c>
      <c r="T676" t="n">
        <v>25.2</v>
      </c>
      <c r="U676" t="inlineStr">
        <is>
          <t>478</t>
        </is>
      </c>
      <c r="V676" t="n">
        <v>23.3</v>
      </c>
      <c r="W676" t="inlineStr">
        <is>
          <t>701+</t>
        </is>
      </c>
      <c r="X676" t="n">
        <v>17.3</v>
      </c>
      <c r="Y676" t="inlineStr">
        <is>
          <t>612</t>
        </is>
      </c>
      <c r="Z676" t="n">
        <v>49.8</v>
      </c>
      <c r="AA676" t="inlineStr">
        <is>
          <t>319=</t>
        </is>
      </c>
      <c r="AB676" t="n">
        <v>26.4</v>
      </c>
      <c r="AC676">
        <f>431</f>
        <v/>
      </c>
      <c r="AD676" t="inlineStr">
        <is>
          <t>332</t>
        </is>
      </c>
      <c r="AE676" t="inlineStr">
        <is>
          <t>TW</t>
        </is>
      </c>
      <c r="AF676" t="inlineStr">
        <is>
          <t>Taiwan</t>
        </is>
      </c>
      <c r="AG676" t="inlineStr">
        <is>
          <t>M</t>
        </is>
      </c>
      <c r="AH676" t="inlineStr">
        <is>
          <t>CO</t>
        </is>
      </c>
      <c r="AI676" t="inlineStr">
        <is>
          <t>VH</t>
        </is>
      </c>
      <c r="AJ676" t="n">
        <v>4</v>
      </c>
      <c r="AK676" t="inlineStr">
        <is>
          <t>A</t>
        </is>
      </c>
      <c r="AL676" t="n">
        <v>34.5</v>
      </c>
      <c r="AM676" t="inlineStr">
        <is>
          <t>248</t>
        </is>
      </c>
      <c r="AN676" t="n">
        <v>20.8</v>
      </c>
      <c r="AO676" t="inlineStr">
        <is>
          <t>448</t>
        </is>
      </c>
      <c r="AP676" t="n">
        <v>65.40000000000001</v>
      </c>
      <c r="AQ676" t="inlineStr">
        <is>
          <t>209</t>
        </is>
      </c>
      <c r="AR676" t="n">
        <v>5.9</v>
      </c>
      <c r="AS676" t="inlineStr">
        <is>
          <t>701+</t>
        </is>
      </c>
      <c r="AT676" t="n">
        <v>14.5</v>
      </c>
      <c r="AU676" t="inlineStr">
        <is>
          <t>674</t>
        </is>
      </c>
      <c r="AV676" t="n">
        <v>26.7</v>
      </c>
      <c r="AW676" t="inlineStr">
        <is>
          <t>452</t>
        </is>
      </c>
      <c r="AX676" t="n">
        <v>1.5</v>
      </c>
      <c r="AY676" t="inlineStr">
        <is>
          <t>701+</t>
        </is>
      </c>
      <c r="AZ676" t="n">
        <v>14.7</v>
      </c>
      <c r="BA676" t="inlineStr">
        <is>
          <t>571</t>
        </is>
      </c>
      <c r="BB676" t="n">
        <v>43.2</v>
      </c>
      <c r="BC676" t="inlineStr">
        <is>
          <t>344</t>
        </is>
      </c>
      <c r="BD676" t="inlineStr">
        <is>
          <t>26.2</t>
        </is>
      </c>
      <c r="BE676" t="inlineStr">
        <is>
          <t>501-600</t>
        </is>
      </c>
      <c r="BF676" t="inlineStr">
        <is>
          <t>Taiwan</t>
        </is>
      </c>
      <c r="BG676" t="n">
        <v>26.2</v>
      </c>
      <c r="BH676" t="inlineStr">
        <is>
          <t>38.1</t>
        </is>
      </c>
      <c r="BI676" t="n">
        <v>31.3</v>
      </c>
      <c r="BJ676" t="n">
        <v>16.2</v>
      </c>
      <c r="BK676" t="inlineStr">
        <is>
          <t>81.9</t>
        </is>
      </c>
      <c r="BL676" t="inlineStr">
        <is>
          <t>-</t>
        </is>
      </c>
      <c r="BM676" t="inlineStr">
        <is>
          <t>11,072</t>
        </is>
      </c>
      <c r="BN676" t="n">
        <v>13</v>
      </c>
      <c r="BO676" t="inlineStr">
        <is>
          <t>19%</t>
        </is>
      </c>
      <c r="BP676" t="inlineStr">
        <is>
          <t>57 : 43</t>
        </is>
      </c>
      <c r="BQ676" t="n">
        <v>2016</v>
      </c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>
        <is>
          <t>QS+Times</t>
        </is>
      </c>
      <c r="CC676" t="n">
        <v>452</v>
      </c>
      <c r="CD676" t="n">
        <v>431</v>
      </c>
      <c r="CE676" t="n">
        <v>254</v>
      </c>
      <c r="CF676" t="n">
        <v>444</v>
      </c>
      <c r="CG676" t="n">
        <v>219</v>
      </c>
      <c r="CH676" t="n">
        <v>701</v>
      </c>
      <c r="CI676" t="n">
        <v>673</v>
      </c>
      <c r="CJ676" t="n">
        <v>478</v>
      </c>
      <c r="CK676" t="n">
        <v>701</v>
      </c>
      <c r="CL676" t="n">
        <v>612</v>
      </c>
      <c r="CM676" t="n">
        <v>319</v>
      </c>
      <c r="CN676" t="n">
        <v>431</v>
      </c>
      <c r="CO676" t="n">
        <v>332</v>
      </c>
      <c r="CP676" t="n">
        <v>248</v>
      </c>
      <c r="CQ676" t="n">
        <v>448</v>
      </c>
      <c r="CR676" t="n">
        <v>209</v>
      </c>
      <c r="CS676" t="n">
        <v>701</v>
      </c>
      <c r="CT676" t="n">
        <v>674</v>
      </c>
      <c r="CU676" t="n">
        <v>452</v>
      </c>
      <c r="CV676" t="n">
        <v>701</v>
      </c>
      <c r="CW676" t="n">
        <v>571</v>
      </c>
      <c r="CX676" t="n">
        <v>344</v>
      </c>
      <c r="CY676" t="n">
        <v>550.5</v>
      </c>
      <c r="CZ676" t="inlineStr"/>
      <c r="DA676" t="inlineStr"/>
      <c r="DB676" t="n">
        <v>44.61480138874706</v>
      </c>
      <c r="DC676" t="n">
        <v>16.71157855416577</v>
      </c>
      <c r="DD676" t="n">
        <v>13</v>
      </c>
      <c r="DE676" t="inlineStr">
        <is>
          <t>Times (raw ratio)</t>
        </is>
      </c>
      <c r="DF676" t="n">
        <v>19</v>
      </c>
      <c r="DG676" t="inlineStr">
        <is>
          <t>Times (raw %)</t>
        </is>
      </c>
      <c r="DH676" t="n">
        <v>34.6</v>
      </c>
      <c r="DI676" t="n">
        <v>29.5525494276795</v>
      </c>
    </row>
    <row r="677">
      <c r="A677" t="inlineStr">
        <is>
          <t>national taiwan ocean university</t>
        </is>
      </c>
      <c r="B677" t="inlineStr">
        <is>
          <t>1201-1400</t>
        </is>
      </c>
      <c r="C677" t="inlineStr">
        <is>
          <t>1201-1400</t>
        </is>
      </c>
      <c r="D677" t="inlineStr">
        <is>
          <t>Taiwan</t>
        </is>
      </c>
      <c r="E677" t="inlineStr">
        <is>
          <t>Asia</t>
        </is>
      </c>
      <c r="F677" t="inlineStr">
        <is>
          <t>M</t>
        </is>
      </c>
      <c r="G677" t="inlineStr">
        <is>
          <t>FO</t>
        </is>
      </c>
      <c r="H677" t="inlineStr">
        <is>
          <t>VH</t>
        </is>
      </c>
      <c r="I677" t="inlineStr">
        <is>
          <t>A</t>
        </is>
      </c>
      <c r="J677" t="n">
        <v>6</v>
      </c>
      <c r="K677" t="inlineStr">
        <is>
          <t>601+</t>
        </is>
      </c>
      <c r="L677" t="n">
        <v>3.2</v>
      </c>
      <c r="M677" t="inlineStr">
        <is>
          <t>601+</t>
        </is>
      </c>
      <c r="N677" t="n">
        <v>11.9</v>
      </c>
      <c r="O677" t="inlineStr">
        <is>
          <t>701+</t>
        </is>
      </c>
      <c r="P677" t="n">
        <v>10.8</v>
      </c>
      <c r="Q677" t="inlineStr">
        <is>
          <t>701+</t>
        </is>
      </c>
      <c r="R677" t="n">
        <v>7.5</v>
      </c>
      <c r="S677" t="inlineStr">
        <is>
          <t>701+</t>
        </is>
      </c>
      <c r="T677" t="n">
        <v>7.6</v>
      </c>
      <c r="U677" t="inlineStr">
        <is>
          <t>701+</t>
        </is>
      </c>
      <c r="V677" t="n">
        <v>22.6</v>
      </c>
      <c r="W677" t="inlineStr">
        <is>
          <t>701+</t>
        </is>
      </c>
      <c r="X677" t="n">
        <v>3.3</v>
      </c>
      <c r="Y677" t="inlineStr">
        <is>
          <t>701+</t>
        </is>
      </c>
      <c r="Z677" t="n">
        <v>17.5</v>
      </c>
      <c r="AA677" t="inlineStr">
        <is>
          <t>560</t>
        </is>
      </c>
      <c r="AB677" t="inlineStr"/>
      <c r="AC677" t="inlineStr">
        <is>
          <t>1201-1400</t>
        </is>
      </c>
      <c r="AD677" t="inlineStr">
        <is>
          <t>1001-1200</t>
        </is>
      </c>
      <c r="AE677" t="inlineStr">
        <is>
          <t>TW</t>
        </is>
      </c>
      <c r="AF677" t="inlineStr">
        <is>
          <t>Taiwan</t>
        </is>
      </c>
      <c r="AG677" t="inlineStr">
        <is>
          <t>M</t>
        </is>
      </c>
      <c r="AH677" t="inlineStr">
        <is>
          <t>FO</t>
        </is>
      </c>
      <c r="AI677" t="inlineStr">
        <is>
          <t>VH</t>
        </is>
      </c>
      <c r="AJ677" t="n">
        <v>3</v>
      </c>
      <c r="AK677" t="inlineStr">
        <is>
          <t>A</t>
        </is>
      </c>
      <c r="AL677" t="n">
        <v>5.7</v>
      </c>
      <c r="AM677" t="inlineStr">
        <is>
          <t>601+</t>
        </is>
      </c>
      <c r="AN677" t="n">
        <v>3.2</v>
      </c>
      <c r="AO677" t="inlineStr">
        <is>
          <t>601+</t>
        </is>
      </c>
      <c r="AP677" t="n">
        <v>11.6</v>
      </c>
      <c r="AQ677" t="inlineStr">
        <is>
          <t>701+</t>
        </is>
      </c>
      <c r="AR677" t="n">
        <v>10.1</v>
      </c>
      <c r="AS677" t="inlineStr">
        <is>
          <t>701+</t>
        </is>
      </c>
      <c r="AT677" t="n">
        <v>5.6</v>
      </c>
      <c r="AU677" t="inlineStr">
        <is>
          <t>701+</t>
        </is>
      </c>
      <c r="AV677" t="n">
        <v>7.7</v>
      </c>
      <c r="AW677" t="inlineStr">
        <is>
          <t>701+</t>
        </is>
      </c>
      <c r="AX677" t="n">
        <v>1.1</v>
      </c>
      <c r="AY677" t="inlineStr">
        <is>
          <t>701+</t>
        </is>
      </c>
      <c r="AZ677" t="n">
        <v>8.6</v>
      </c>
      <c r="BA677" t="inlineStr">
        <is>
          <t>701+</t>
        </is>
      </c>
      <c r="BB677" t="n">
        <v>5.6</v>
      </c>
      <c r="BC677" t="inlineStr">
        <is>
          <t>701+</t>
        </is>
      </c>
      <c r="BD677" t="inlineStr">
        <is>
          <t>-</t>
        </is>
      </c>
      <c r="BE677" t="inlineStr">
        <is>
          <t>601-800</t>
        </is>
      </c>
      <c r="BF677" t="inlineStr">
        <is>
          <t>Taiwan</t>
        </is>
      </c>
      <c r="BG677" t="n">
        <v>18.1</v>
      </c>
      <c r="BH677" t="inlineStr">
        <is>
          <t>20.3</t>
        </is>
      </c>
      <c r="BI677" t="n">
        <v>21</v>
      </c>
      <c r="BJ677" t="n">
        <v>18.2</v>
      </c>
      <c r="BK677" t="inlineStr">
        <is>
          <t>49.3</t>
        </is>
      </c>
      <c r="BL677" t="inlineStr">
        <is>
          <t>-</t>
        </is>
      </c>
      <c r="BM677" t="inlineStr">
        <is>
          <t>8,240</t>
        </is>
      </c>
      <c r="BN677" t="n">
        <v>20.9</v>
      </c>
      <c r="BO677" t="inlineStr">
        <is>
          <t>5%</t>
        </is>
      </c>
      <c r="BP677" t="inlineStr">
        <is>
          <t>30 : 70</t>
        </is>
      </c>
      <c r="BQ677" t="n">
        <v>2016</v>
      </c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>
        <is>
          <t>QS+Times</t>
        </is>
      </c>
      <c r="CC677" t="n">
        <v>1300.5</v>
      </c>
      <c r="CD677" t="n">
        <v>1300.5</v>
      </c>
      <c r="CE677" t="n">
        <v>601</v>
      </c>
      <c r="CF677" t="n">
        <v>601</v>
      </c>
      <c r="CG677" t="n">
        <v>701</v>
      </c>
      <c r="CH677" t="n">
        <v>701</v>
      </c>
      <c r="CI677" t="n">
        <v>701</v>
      </c>
      <c r="CJ677" t="n">
        <v>701</v>
      </c>
      <c r="CK677" t="n">
        <v>701</v>
      </c>
      <c r="CL677" t="n">
        <v>701</v>
      </c>
      <c r="CM677" t="n">
        <v>560</v>
      </c>
      <c r="CN677" t="n">
        <v>1300.5</v>
      </c>
      <c r="CO677" t="n">
        <v>1100.5</v>
      </c>
      <c r="CP677" t="n">
        <v>601</v>
      </c>
      <c r="CQ677" t="n">
        <v>601</v>
      </c>
      <c r="CR677" t="n">
        <v>701</v>
      </c>
      <c r="CS677" t="n">
        <v>701</v>
      </c>
      <c r="CT677" t="n">
        <v>701</v>
      </c>
      <c r="CU677" t="n">
        <v>701</v>
      </c>
      <c r="CV677" t="n">
        <v>701</v>
      </c>
      <c r="CW677" t="n">
        <v>701</v>
      </c>
      <c r="CX677" t="n">
        <v>701</v>
      </c>
      <c r="CY677" t="n">
        <v>700.5</v>
      </c>
      <c r="CZ677" t="inlineStr"/>
      <c r="DA677" t="inlineStr"/>
      <c r="DB677" t="n">
        <v>3.589285714285708</v>
      </c>
      <c r="DC677" t="n">
        <v>15.61367502643586</v>
      </c>
      <c r="DD677" t="n">
        <v>20.9</v>
      </c>
      <c r="DE677" t="inlineStr">
        <is>
          <t>Times (raw ratio)</t>
        </is>
      </c>
      <c r="DF677" t="n">
        <v>5</v>
      </c>
      <c r="DG677" t="inlineStr">
        <is>
          <t>Times (raw %)</t>
        </is>
      </c>
      <c r="DH677" t="n">
        <v>5.85</v>
      </c>
      <c r="DI677" t="n">
        <v>18.83454734651405</v>
      </c>
    </row>
    <row r="678">
      <c r="A678" t="inlineStr">
        <is>
          <t>national taiwan university</t>
        </is>
      </c>
      <c r="B678" t="inlineStr"/>
      <c r="C678" t="inlineStr"/>
      <c r="D678" t="inlineStr">
        <is>
          <t>Not Reported</t>
        </is>
      </c>
      <c r="E678" t="inlineStr">
        <is>
          <t>Not Reported</t>
        </is>
      </c>
      <c r="F678" t="inlineStr">
        <is>
          <t>Not Reported</t>
        </is>
      </c>
      <c r="G678" t="inlineStr">
        <is>
          <t>Not Reported</t>
        </is>
      </c>
      <c r="H678" t="inlineStr"/>
      <c r="I678" t="inlineStr">
        <is>
          <t>Not Reported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>
        <is>
          <t>Not Reported</t>
        </is>
      </c>
      <c r="AF678" t="inlineStr">
        <is>
          <t>Not Reported</t>
        </is>
      </c>
      <c r="AG678" t="inlineStr">
        <is>
          <t>Not Reported</t>
        </is>
      </c>
      <c r="AH678" t="inlineStr">
        <is>
          <t>Not Reported</t>
        </is>
      </c>
      <c r="AI678" t="inlineStr"/>
      <c r="AJ678" t="inlineStr"/>
      <c r="AK678" t="inlineStr">
        <is>
          <t>Not Reported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>
        <f>167</f>
        <v/>
      </c>
      <c r="BF678" t="inlineStr">
        <is>
          <t>Taiwan</t>
        </is>
      </c>
      <c r="BG678" t="n">
        <v>54.1</v>
      </c>
      <c r="BH678" t="inlineStr">
        <is>
          <t>27.7</t>
        </is>
      </c>
      <c r="BI678" t="n">
        <v>58</v>
      </c>
      <c r="BJ678" t="n">
        <v>47.3</v>
      </c>
      <c r="BK678" t="inlineStr">
        <is>
          <t>49.6</t>
        </is>
      </c>
      <c r="BL678" t="inlineStr">
        <is>
          <t>51.1</t>
        </is>
      </c>
      <c r="BM678" t="inlineStr">
        <is>
          <t>31,891</t>
        </is>
      </c>
      <c r="BN678" t="n">
        <v>11.9</v>
      </c>
      <c r="BO678" t="inlineStr">
        <is>
          <t>7%</t>
        </is>
      </c>
      <c r="BP678" t="inlineStr">
        <is>
          <t>39 : 61</t>
        </is>
      </c>
      <c r="BQ678" t="n">
        <v>2016</v>
      </c>
      <c r="BR678" t="inlineStr">
        <is>
          <t>151-200</t>
        </is>
      </c>
      <c r="BS678" t="inlineStr">
        <is>
          <t>1</t>
        </is>
      </c>
      <c r="BT678" t="inlineStr"/>
      <c r="BU678" t="n">
        <v>11.5</v>
      </c>
      <c r="BV678" t="n">
        <v>0</v>
      </c>
      <c r="BW678" t="n">
        <v>13.9</v>
      </c>
      <c r="BX678" t="n">
        <v>11.6</v>
      </c>
      <c r="BY678" t="n">
        <v>55.5</v>
      </c>
      <c r="BZ678" t="n">
        <v>19.4</v>
      </c>
      <c r="CA678" t="n">
        <v>2015</v>
      </c>
      <c r="CB678" t="inlineStr">
        <is>
          <t>Times+Shanghai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n">
        <v>167</v>
      </c>
      <c r="CZ678" t="n">
        <v>175.5</v>
      </c>
      <c r="DA678" t="n">
        <v>1</v>
      </c>
      <c r="DB678" t="n">
        <v>68.97960672865753</v>
      </c>
      <c r="DC678" t="n">
        <v>42.47292806358434</v>
      </c>
      <c r="DD678" t="n">
        <v>11.9</v>
      </c>
      <c r="DE678" t="inlineStr">
        <is>
          <t>Times (raw ratio)</t>
        </is>
      </c>
      <c r="DF678" t="n">
        <v>7</v>
      </c>
      <c r="DG678" t="inlineStr">
        <is>
          <t>Times (raw %)</t>
        </is>
      </c>
      <c r="DH678" t="inlineStr"/>
      <c r="DI678" t="n">
        <v>26.94635864519946</v>
      </c>
    </row>
    <row r="679">
      <c r="A679" t="inlineStr">
        <is>
          <t>national taiwan university (ntu)</t>
        </is>
      </c>
      <c r="B679" t="inlineStr">
        <is>
          <t>68</t>
        </is>
      </c>
      <c r="C679" t="inlineStr">
        <is>
          <t>69</t>
        </is>
      </c>
      <c r="D679" t="inlineStr">
        <is>
          <t>Taiwan</t>
        </is>
      </c>
      <c r="E679" t="inlineStr">
        <is>
          <t>Asia</t>
        </is>
      </c>
      <c r="F679" t="inlineStr">
        <is>
          <t>XL</t>
        </is>
      </c>
      <c r="G679" t="inlineStr">
        <is>
          <t>FC</t>
        </is>
      </c>
      <c r="H679" t="inlineStr">
        <is>
          <t>VH</t>
        </is>
      </c>
      <c r="I679" t="inlineStr">
        <is>
          <t>A</t>
        </is>
      </c>
      <c r="J679" t="n">
        <v>93.40000000000001</v>
      </c>
      <c r="K679" t="inlineStr">
        <is>
          <t>39</t>
        </is>
      </c>
      <c r="L679" t="n">
        <v>92.09999999999999</v>
      </c>
      <c r="M679" t="inlineStr">
        <is>
          <t>44</t>
        </is>
      </c>
      <c r="N679" t="n">
        <v>25.5</v>
      </c>
      <c r="O679" t="inlineStr">
        <is>
          <t>583</t>
        </is>
      </c>
      <c r="P679" t="n">
        <v>44.3</v>
      </c>
      <c r="Q679" t="inlineStr">
        <is>
          <t>310</t>
        </is>
      </c>
      <c r="R679" t="n">
        <v>16.7</v>
      </c>
      <c r="S679" t="inlineStr">
        <is>
          <t>644</t>
        </is>
      </c>
      <c r="T679" t="n">
        <v>27.4</v>
      </c>
      <c r="U679" t="inlineStr">
        <is>
          <t>451</t>
        </is>
      </c>
      <c r="V679" t="n">
        <v>71.5</v>
      </c>
      <c r="W679" t="inlineStr">
        <is>
          <t>459</t>
        </is>
      </c>
      <c r="X679" t="n">
        <v>99.90000000000001</v>
      </c>
      <c r="Y679" t="inlineStr">
        <is>
          <t>11</t>
        </is>
      </c>
      <c r="Z679" t="n">
        <v>90</v>
      </c>
      <c r="AA679" t="inlineStr">
        <is>
          <t>94=</t>
        </is>
      </c>
      <c r="AB679" t="n">
        <v>68.7</v>
      </c>
      <c r="AC679" t="inlineStr">
        <is>
          <t>69</t>
        </is>
      </c>
      <c r="AD679" t="inlineStr">
        <is>
          <t>77</t>
        </is>
      </c>
      <c r="AE679" t="inlineStr">
        <is>
          <t>TW</t>
        </is>
      </c>
      <c r="AF679" t="inlineStr">
        <is>
          <t>Taiwan</t>
        </is>
      </c>
      <c r="AG679" t="inlineStr">
        <is>
          <t>XL</t>
        </is>
      </c>
      <c r="AH679" t="inlineStr">
        <is>
          <t>FC</t>
        </is>
      </c>
      <c r="AI679" t="inlineStr">
        <is>
          <t>VH</t>
        </is>
      </c>
      <c r="AJ679" t="n">
        <v>4</v>
      </c>
      <c r="AK679" t="inlineStr">
        <is>
          <t>A</t>
        </is>
      </c>
      <c r="AL679" t="n">
        <v>92.8</v>
      </c>
      <c r="AM679" t="inlineStr">
        <is>
          <t>39</t>
        </is>
      </c>
      <c r="AN679" t="n">
        <v>91.3</v>
      </c>
      <c r="AO679" t="inlineStr">
        <is>
          <t>46</t>
        </is>
      </c>
      <c r="AP679" t="n">
        <v>30.9</v>
      </c>
      <c r="AQ679" t="inlineStr">
        <is>
          <t>508</t>
        </is>
      </c>
      <c r="AR679" t="n">
        <v>47</v>
      </c>
      <c r="AS679" t="inlineStr">
        <is>
          <t>288</t>
        </is>
      </c>
      <c r="AT679" t="n">
        <v>17.7</v>
      </c>
      <c r="AU679" t="inlineStr">
        <is>
          <t>619</t>
        </is>
      </c>
      <c r="AV679" t="n">
        <v>20</v>
      </c>
      <c r="AW679" t="inlineStr">
        <is>
          <t>547</t>
        </is>
      </c>
      <c r="AX679" t="n">
        <v>33.2</v>
      </c>
      <c r="AY679" t="inlineStr">
        <is>
          <t>431</t>
        </is>
      </c>
      <c r="AZ679" t="n">
        <v>99.7</v>
      </c>
      <c r="BA679" t="inlineStr">
        <is>
          <t>12</t>
        </is>
      </c>
      <c r="BB679" t="n">
        <v>95.59999999999999</v>
      </c>
      <c r="BC679" t="inlineStr">
        <is>
          <t>49</t>
        </is>
      </c>
      <c r="BD679" t="inlineStr">
        <is>
          <t>67.9</t>
        </is>
      </c>
      <c r="BE679" t="inlineStr"/>
      <c r="BF679" t="inlineStr">
        <is>
          <t>Not Reported</t>
        </is>
      </c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>
        <is>
          <t>QS</t>
        </is>
      </c>
      <c r="CC679" t="n">
        <v>68</v>
      </c>
      <c r="CD679" t="n">
        <v>69</v>
      </c>
      <c r="CE679" t="n">
        <v>39</v>
      </c>
      <c r="CF679" t="n">
        <v>44</v>
      </c>
      <c r="CG679" t="n">
        <v>583</v>
      </c>
      <c r="CH679" t="n">
        <v>310</v>
      </c>
      <c r="CI679" t="n">
        <v>644</v>
      </c>
      <c r="CJ679" t="n">
        <v>451</v>
      </c>
      <c r="CK679" t="n">
        <v>459</v>
      </c>
      <c r="CL679" t="n">
        <v>11</v>
      </c>
      <c r="CM679" t="n">
        <v>94</v>
      </c>
      <c r="CN679" t="n">
        <v>69</v>
      </c>
      <c r="CO679" t="n">
        <v>77</v>
      </c>
      <c r="CP679" t="n">
        <v>39</v>
      </c>
      <c r="CQ679" t="n">
        <v>46</v>
      </c>
      <c r="CR679" t="n">
        <v>508</v>
      </c>
      <c r="CS679" t="n">
        <v>288</v>
      </c>
      <c r="CT679" t="n">
        <v>619</v>
      </c>
      <c r="CU679" t="n">
        <v>547</v>
      </c>
      <c r="CV679" t="n">
        <v>431</v>
      </c>
      <c r="CW679" t="n">
        <v>12</v>
      </c>
      <c r="CX679" t="n">
        <v>49</v>
      </c>
      <c r="CY679" t="inlineStr"/>
      <c r="CZ679" t="inlineStr"/>
      <c r="DA679" t="inlineStr"/>
      <c r="DB679" t="n">
        <v>95.21428571428571</v>
      </c>
      <c r="DC679" t="n">
        <v>44.3</v>
      </c>
      <c r="DD679" t="inlineStr"/>
      <c r="DE679" t="inlineStr">
        <is>
          <t>QS (score, not ratio)</t>
        </is>
      </c>
      <c r="DF679" t="inlineStr"/>
      <c r="DG679" t="inlineStr">
        <is>
          <t>QS (score, not %)</t>
        </is>
      </c>
      <c r="DH679" t="n">
        <v>93.09999999999999</v>
      </c>
      <c r="DI679" t="inlineStr"/>
    </row>
    <row r="680">
      <c r="A680" t="inlineStr">
        <is>
          <t>national taiwan university of science and technology (taiwan tech)</t>
        </is>
      </c>
      <c r="B680" t="inlineStr">
        <is>
          <t>392</t>
        </is>
      </c>
      <c r="C680" t="inlineStr">
        <is>
          <t>387</t>
        </is>
      </c>
      <c r="D680" t="inlineStr">
        <is>
          <t>Taiwan</t>
        </is>
      </c>
      <c r="E680" t="inlineStr">
        <is>
          <t>Asia</t>
        </is>
      </c>
      <c r="F680" t="inlineStr">
        <is>
          <t>M</t>
        </is>
      </c>
      <c r="G680" t="inlineStr">
        <is>
          <t>FO</t>
        </is>
      </c>
      <c r="H680" t="inlineStr">
        <is>
          <t>VH</t>
        </is>
      </c>
      <c r="I680" t="inlineStr">
        <is>
          <t>A</t>
        </is>
      </c>
      <c r="J680" t="n">
        <v>27.6</v>
      </c>
      <c r="K680" t="inlineStr">
        <is>
          <t>320</t>
        </is>
      </c>
      <c r="L680" t="n">
        <v>37.9</v>
      </c>
      <c r="M680" t="inlineStr">
        <is>
          <t>248</t>
        </is>
      </c>
      <c r="N680" t="n">
        <v>43.5</v>
      </c>
      <c r="O680" t="inlineStr">
        <is>
          <t>358</t>
        </is>
      </c>
      <c r="P680" t="n">
        <v>29.4</v>
      </c>
      <c r="Q680" t="inlineStr">
        <is>
          <t>439</t>
        </is>
      </c>
      <c r="R680" t="n">
        <v>19.7</v>
      </c>
      <c r="S680" t="inlineStr">
        <is>
          <t>603</t>
        </is>
      </c>
      <c r="T680" t="n">
        <v>25.5</v>
      </c>
      <c r="U680" t="inlineStr">
        <is>
          <t>471</t>
        </is>
      </c>
      <c r="V680" t="n">
        <v>29.8</v>
      </c>
      <c r="W680" t="inlineStr">
        <is>
          <t>701+</t>
        </is>
      </c>
      <c r="X680" t="n">
        <v>19.9</v>
      </c>
      <c r="Y680" t="inlineStr">
        <is>
          <t>563</t>
        </is>
      </c>
      <c r="Z680" t="n">
        <v>38.8</v>
      </c>
      <c r="AA680" t="inlineStr">
        <is>
          <t>379=</t>
        </is>
      </c>
      <c r="AB680" t="n">
        <v>30</v>
      </c>
      <c r="AC680">
        <f>387</f>
        <v/>
      </c>
      <c r="AD680" t="inlineStr">
        <is>
          <t>327</t>
        </is>
      </c>
      <c r="AE680" t="inlineStr">
        <is>
          <t>TW</t>
        </is>
      </c>
      <c r="AF680" t="inlineStr">
        <is>
          <t>Taiwan</t>
        </is>
      </c>
      <c r="AG680" t="inlineStr">
        <is>
          <t>M</t>
        </is>
      </c>
      <c r="AH680" t="inlineStr">
        <is>
          <t>FO</t>
        </is>
      </c>
      <c r="AI680" t="inlineStr">
        <is>
          <t>VH</t>
        </is>
      </c>
      <c r="AJ680" t="n">
        <v>3</v>
      </c>
      <c r="AK680" t="inlineStr">
        <is>
          <t>A</t>
        </is>
      </c>
      <c r="AL680" t="n">
        <v>27.1</v>
      </c>
      <c r="AM680" t="inlineStr">
        <is>
          <t>321</t>
        </is>
      </c>
      <c r="AN680" t="n">
        <v>37.8</v>
      </c>
      <c r="AO680" t="inlineStr">
        <is>
          <t>256</t>
        </is>
      </c>
      <c r="AP680" t="n">
        <v>43.6</v>
      </c>
      <c r="AQ680" t="inlineStr">
        <is>
          <t>360</t>
        </is>
      </c>
      <c r="AR680" t="n">
        <v>27</v>
      </c>
      <c r="AS680" t="inlineStr">
        <is>
          <t>463</t>
        </is>
      </c>
      <c r="AT680" t="n">
        <v>17.5</v>
      </c>
      <c r="AU680" t="inlineStr">
        <is>
          <t>622</t>
        </is>
      </c>
      <c r="AV680" t="n">
        <v>31.1</v>
      </c>
      <c r="AW680" t="inlineStr">
        <is>
          <t>410</t>
        </is>
      </c>
      <c r="AX680" t="n">
        <v>1.9</v>
      </c>
      <c r="AY680" t="inlineStr">
        <is>
          <t>701+</t>
        </is>
      </c>
      <c r="AZ680" t="n">
        <v>18.5</v>
      </c>
      <c r="BA680" t="inlineStr">
        <is>
          <t>451</t>
        </is>
      </c>
      <c r="BB680" t="n">
        <v>26.6</v>
      </c>
      <c r="BC680" t="inlineStr">
        <is>
          <t>481=</t>
        </is>
      </c>
      <c r="BD680" t="inlineStr">
        <is>
          <t>28.3</t>
        </is>
      </c>
      <c r="BE680" t="inlineStr">
        <is>
          <t>301-350</t>
        </is>
      </c>
      <c r="BF680" t="inlineStr">
        <is>
          <t>Taiwan</t>
        </is>
      </c>
      <c r="BG680" t="n">
        <v>31.7</v>
      </c>
      <c r="BH680" t="inlineStr">
        <is>
          <t>30.5</t>
        </is>
      </c>
      <c r="BI680" t="n">
        <v>43.1</v>
      </c>
      <c r="BJ680" t="n">
        <v>39.1</v>
      </c>
      <c r="BK680" t="inlineStr">
        <is>
          <t>92.2</t>
        </is>
      </c>
      <c r="BL680" t="inlineStr">
        <is>
          <t>-</t>
        </is>
      </c>
      <c r="BM680" t="inlineStr">
        <is>
          <t>7,446</t>
        </is>
      </c>
      <c r="BN680" t="n">
        <v>17.4</v>
      </c>
      <c r="BO680" t="inlineStr">
        <is>
          <t>11%</t>
        </is>
      </c>
      <c r="BP680" t="inlineStr">
        <is>
          <t>34 : 66</t>
        </is>
      </c>
      <c r="BQ680" t="n">
        <v>2016</v>
      </c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>
        <is>
          <t>QS+Times</t>
        </is>
      </c>
      <c r="CC680" t="n">
        <v>392</v>
      </c>
      <c r="CD680" t="n">
        <v>387</v>
      </c>
      <c r="CE680" t="n">
        <v>320</v>
      </c>
      <c r="CF680" t="n">
        <v>248</v>
      </c>
      <c r="CG680" t="n">
        <v>358</v>
      </c>
      <c r="CH680" t="n">
        <v>439</v>
      </c>
      <c r="CI680" t="n">
        <v>603</v>
      </c>
      <c r="CJ680" t="n">
        <v>471</v>
      </c>
      <c r="CK680" t="n">
        <v>701</v>
      </c>
      <c r="CL680" t="n">
        <v>563</v>
      </c>
      <c r="CM680" t="n">
        <v>379</v>
      </c>
      <c r="CN680" t="n">
        <v>387</v>
      </c>
      <c r="CO680" t="n">
        <v>327</v>
      </c>
      <c r="CP680" t="n">
        <v>321</v>
      </c>
      <c r="CQ680" t="n">
        <v>256</v>
      </c>
      <c r="CR680" t="n">
        <v>360</v>
      </c>
      <c r="CS680" t="n">
        <v>463</v>
      </c>
      <c r="CT680" t="n">
        <v>622</v>
      </c>
      <c r="CU680" t="n">
        <v>410</v>
      </c>
      <c r="CV680" t="n">
        <v>701</v>
      </c>
      <c r="CW680" t="n">
        <v>451</v>
      </c>
      <c r="CX680" t="n">
        <v>481</v>
      </c>
      <c r="CY680" t="n">
        <v>325.5</v>
      </c>
      <c r="CZ680" t="inlineStr"/>
      <c r="DA680" t="inlineStr"/>
      <c r="DB680" t="n">
        <v>62.84057490043909</v>
      </c>
      <c r="DC680" t="n">
        <v>36.53058316165825</v>
      </c>
      <c r="DD680" t="n">
        <v>17.4</v>
      </c>
      <c r="DE680" t="inlineStr">
        <is>
          <t>Times (raw ratio)</t>
        </is>
      </c>
      <c r="DF680" t="n">
        <v>11</v>
      </c>
      <c r="DG680" t="inlineStr">
        <is>
          <t>Times (raw %)</t>
        </is>
      </c>
      <c r="DH680" t="n">
        <v>27.35</v>
      </c>
      <c r="DI680" t="n">
        <v>41.83142559833507</v>
      </c>
    </row>
    <row r="681">
      <c r="A681" t="inlineStr">
        <is>
          <t>national technical university "kharkiv polytechnic institute"</t>
        </is>
      </c>
      <c r="B681" t="inlineStr">
        <is>
          <t>1001-1200</t>
        </is>
      </c>
      <c r="C681" t="inlineStr">
        <is>
          <t>901-950</t>
        </is>
      </c>
      <c r="D681" t="inlineStr">
        <is>
          <t>Ukraine</t>
        </is>
      </c>
      <c r="E681" t="inlineStr">
        <is>
          <t>Europe</t>
        </is>
      </c>
      <c r="F681" t="inlineStr">
        <is>
          <t>M</t>
        </is>
      </c>
      <c r="G681" t="inlineStr">
        <is>
          <t>CO</t>
        </is>
      </c>
      <c r="H681" t="inlineStr">
        <is>
          <t>VH</t>
        </is>
      </c>
      <c r="I681" t="inlineStr">
        <is>
          <t>A</t>
        </is>
      </c>
      <c r="J681" t="n">
        <v>6.5</v>
      </c>
      <c r="K681" t="inlineStr">
        <is>
          <t>601+</t>
        </is>
      </c>
      <c r="L681" t="n">
        <v>10.6</v>
      </c>
      <c r="M681" t="inlineStr">
        <is>
          <t>601+</t>
        </is>
      </c>
      <c r="N681" t="n">
        <v>54.3</v>
      </c>
      <c r="O681" t="inlineStr">
        <is>
          <t>280</t>
        </is>
      </c>
      <c r="P681" t="n">
        <v>1.3</v>
      </c>
      <c r="Q681" t="inlineStr">
        <is>
          <t>701+</t>
        </is>
      </c>
      <c r="R681" t="n">
        <v>1.7</v>
      </c>
      <c r="S681" t="inlineStr">
        <is>
          <t>701+</t>
        </is>
      </c>
      <c r="T681" t="n">
        <v>20.1</v>
      </c>
      <c r="U681" t="inlineStr">
        <is>
          <t>538</t>
        </is>
      </c>
      <c r="V681" t="n">
        <v>11.4</v>
      </c>
      <c r="W681" t="inlineStr">
        <is>
          <t>701+</t>
        </is>
      </c>
      <c r="X681" t="n">
        <v>4</v>
      </c>
      <c r="Y681" t="inlineStr">
        <is>
          <t>701+</t>
        </is>
      </c>
      <c r="Z681" t="n">
        <v>1.6</v>
      </c>
      <c r="AA681" t="inlineStr">
        <is>
          <t>701+</t>
        </is>
      </c>
      <c r="AB681" t="inlineStr"/>
      <c r="AC681" t="inlineStr">
        <is>
          <t>901-950</t>
        </is>
      </c>
      <c r="AD681" t="inlineStr">
        <is>
          <t>651-700</t>
        </is>
      </c>
      <c r="AE681" t="inlineStr">
        <is>
          <t>UA</t>
        </is>
      </c>
      <c r="AF681" t="inlineStr">
        <is>
          <t>Ukraine</t>
        </is>
      </c>
      <c r="AG681" t="inlineStr">
        <is>
          <t>M</t>
        </is>
      </c>
      <c r="AH681" t="inlineStr">
        <is>
          <t>CO</t>
        </is>
      </c>
      <c r="AI681" t="inlineStr">
        <is>
          <t>VH</t>
        </is>
      </c>
      <c r="AJ681" t="n">
        <v>5</v>
      </c>
      <c r="AK681" t="inlineStr">
        <is>
          <t>A</t>
        </is>
      </c>
      <c r="AL681" t="n">
        <v>6.6</v>
      </c>
      <c r="AM681" t="inlineStr">
        <is>
          <t>601+</t>
        </is>
      </c>
      <c r="AN681" t="n">
        <v>12.1</v>
      </c>
      <c r="AO681" t="inlineStr">
        <is>
          <t>601+</t>
        </is>
      </c>
      <c r="AP681" t="n">
        <v>63.3</v>
      </c>
      <c r="AQ681" t="inlineStr">
        <is>
          <t>224</t>
        </is>
      </c>
      <c r="AR681" t="n">
        <v>1.3</v>
      </c>
      <c r="AS681" t="inlineStr">
        <is>
          <t>701+</t>
        </is>
      </c>
      <c r="AT681" t="n">
        <v>1.8</v>
      </c>
      <c r="AU681" t="inlineStr">
        <is>
          <t>701+</t>
        </is>
      </c>
      <c r="AV681" t="n">
        <v>24</v>
      </c>
      <c r="AW681" t="inlineStr">
        <is>
          <t>487</t>
        </is>
      </c>
      <c r="AX681" t="n">
        <v>1</v>
      </c>
      <c r="AY681" t="inlineStr">
        <is>
          <t>701+</t>
        </is>
      </c>
      <c r="AZ681" t="n">
        <v>10.2</v>
      </c>
      <c r="BA681" t="inlineStr">
        <is>
          <t>701+</t>
        </is>
      </c>
      <c r="BB681" t="inlineStr"/>
      <c r="BC681" t="inlineStr"/>
      <c r="BD681" t="inlineStr">
        <is>
          <t>-</t>
        </is>
      </c>
      <c r="BE681" t="inlineStr"/>
      <c r="BF681" t="inlineStr">
        <is>
          <t>Not Reported</t>
        </is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>
        <is>
          <t>QS</t>
        </is>
      </c>
      <c r="CC681" t="n">
        <v>1100.5</v>
      </c>
      <c r="CD681" t="n">
        <v>925.5</v>
      </c>
      <c r="CE681" t="n">
        <v>601</v>
      </c>
      <c r="CF681" t="n">
        <v>601</v>
      </c>
      <c r="CG681" t="n">
        <v>280</v>
      </c>
      <c r="CH681" t="n">
        <v>701</v>
      </c>
      <c r="CI681" t="n">
        <v>701</v>
      </c>
      <c r="CJ681" t="n">
        <v>538</v>
      </c>
      <c r="CK681" t="n">
        <v>701</v>
      </c>
      <c r="CL681" t="n">
        <v>701</v>
      </c>
      <c r="CM681" t="n">
        <v>701</v>
      </c>
      <c r="CN681" t="n">
        <v>925.5</v>
      </c>
      <c r="CO681" t="n">
        <v>675.5</v>
      </c>
      <c r="CP681" t="n">
        <v>601</v>
      </c>
      <c r="CQ681" t="n">
        <v>601</v>
      </c>
      <c r="CR681" t="n">
        <v>224</v>
      </c>
      <c r="CS681" t="n">
        <v>701</v>
      </c>
      <c r="CT681" t="n">
        <v>701</v>
      </c>
      <c r="CU681" t="n">
        <v>487</v>
      </c>
      <c r="CV681" t="n">
        <v>701</v>
      </c>
      <c r="CW681" t="n">
        <v>701</v>
      </c>
      <c r="CX681" t="inlineStr"/>
      <c r="CY681" t="inlineStr"/>
      <c r="CZ681" t="inlineStr"/>
      <c r="DA681" t="inlineStr"/>
      <c r="DB681" t="n">
        <v>21.46428571428571</v>
      </c>
      <c r="DC681" t="n">
        <v>1.3</v>
      </c>
      <c r="DD681" t="inlineStr"/>
      <c r="DE681" t="inlineStr">
        <is>
          <t>QS (score, not ratio)</t>
        </is>
      </c>
      <c r="DF681" t="inlineStr"/>
      <c r="DG681" t="inlineStr">
        <is>
          <t>QS (score, not %)</t>
        </is>
      </c>
      <c r="DH681" t="n">
        <v>6.55</v>
      </c>
      <c r="DI681" t="inlineStr"/>
    </row>
    <row r="682">
      <c r="A682" t="inlineStr">
        <is>
          <t>national technical university of athens</t>
        </is>
      </c>
      <c r="B682" t="inlineStr">
        <is>
          <t>321</t>
        </is>
      </c>
      <c r="C682" t="inlineStr">
        <is>
          <t>347</t>
        </is>
      </c>
      <c r="D682" t="inlineStr">
        <is>
          <t>Greece</t>
        </is>
      </c>
      <c r="E682" t="inlineStr">
        <is>
          <t>Europe</t>
        </is>
      </c>
      <c r="F682" t="inlineStr">
        <is>
          <t>L</t>
        </is>
      </c>
      <c r="G682" t="inlineStr">
        <is>
          <t>FO</t>
        </is>
      </c>
      <c r="H682" t="inlineStr">
        <is>
          <t>VH</t>
        </is>
      </c>
      <c r="I682" t="inlineStr">
        <is>
          <t>A</t>
        </is>
      </c>
      <c r="J682" t="n">
        <v>21.3</v>
      </c>
      <c r="K682" t="inlineStr">
        <is>
          <t>412</t>
        </is>
      </c>
      <c r="L682" t="n">
        <v>44.9</v>
      </c>
      <c r="M682" t="inlineStr">
        <is>
          <t>204</t>
        </is>
      </c>
      <c r="N682" t="n">
        <v>4.6</v>
      </c>
      <c r="O682" t="inlineStr">
        <is>
          <t>701+</t>
        </is>
      </c>
      <c r="P682" t="n">
        <v>76</v>
      </c>
      <c r="Q682" t="inlineStr">
        <is>
          <t>132</t>
        </is>
      </c>
      <c r="R682" t="n">
        <v>1.3</v>
      </c>
      <c r="S682" t="inlineStr">
        <is>
          <t>701+</t>
        </is>
      </c>
      <c r="T682" t="n">
        <v>4.6</v>
      </c>
      <c r="U682" t="inlineStr">
        <is>
          <t>701+</t>
        </is>
      </c>
      <c r="V682" t="n">
        <v>72.7</v>
      </c>
      <c r="W682" t="inlineStr">
        <is>
          <t>444</t>
        </is>
      </c>
      <c r="X682" t="n">
        <v>39.6</v>
      </c>
      <c r="Y682" t="inlineStr">
        <is>
          <t>325</t>
        </is>
      </c>
      <c r="Z682" t="n">
        <v>5</v>
      </c>
      <c r="AA682" t="inlineStr">
        <is>
          <t>701+</t>
        </is>
      </c>
      <c r="AB682" t="n">
        <v>34.2</v>
      </c>
      <c r="AC682">
        <f>347</f>
        <v/>
      </c>
      <c r="AD682" t="inlineStr">
        <is>
          <t>422=</t>
        </is>
      </c>
      <c r="AE682" t="inlineStr">
        <is>
          <t>GR</t>
        </is>
      </c>
      <c r="AF682" t="inlineStr">
        <is>
          <t>Greece</t>
        </is>
      </c>
      <c r="AG682" t="inlineStr">
        <is>
          <t>L</t>
        </is>
      </c>
      <c r="AH682" t="inlineStr">
        <is>
          <t>FO</t>
        </is>
      </c>
      <c r="AI682" t="inlineStr">
        <is>
          <t>VH</t>
        </is>
      </c>
      <c r="AJ682" t="n">
        <v>5</v>
      </c>
      <c r="AK682" t="inlineStr">
        <is>
          <t>A</t>
        </is>
      </c>
      <c r="AL682" t="n">
        <v>20.5</v>
      </c>
      <c r="AM682" t="inlineStr">
        <is>
          <t>425</t>
        </is>
      </c>
      <c r="AN682" t="n">
        <v>42.7</v>
      </c>
      <c r="AO682" t="inlineStr">
        <is>
          <t>215</t>
        </is>
      </c>
      <c r="AP682" t="n">
        <v>4.7</v>
      </c>
      <c r="AQ682" t="inlineStr">
        <is>
          <t>701+</t>
        </is>
      </c>
      <c r="AR682" t="n">
        <v>72.3</v>
      </c>
      <c r="AS682" t="inlineStr">
        <is>
          <t>137</t>
        </is>
      </c>
      <c r="AT682" t="n">
        <v>1.3</v>
      </c>
      <c r="AU682" t="inlineStr">
        <is>
          <t>701+</t>
        </is>
      </c>
      <c r="AV682" t="n">
        <v>4.3</v>
      </c>
      <c r="AW682" t="inlineStr">
        <is>
          <t>701+</t>
        </is>
      </c>
      <c r="AX682" t="n">
        <v>32</v>
      </c>
      <c r="AY682" t="inlineStr">
        <is>
          <t>447</t>
        </is>
      </c>
      <c r="AZ682" t="n">
        <v>31.8</v>
      </c>
      <c r="BA682" t="inlineStr">
        <is>
          <t>240</t>
        </is>
      </c>
      <c r="BB682" t="n">
        <v>7.8</v>
      </c>
      <c r="BC682" t="inlineStr">
        <is>
          <t>701+</t>
        </is>
      </c>
      <c r="BD682" t="inlineStr">
        <is>
          <t>31.4</t>
        </is>
      </c>
      <c r="BE682" t="inlineStr">
        <is>
          <t>501-600</t>
        </is>
      </c>
      <c r="BF682" t="inlineStr">
        <is>
          <t>Greece</t>
        </is>
      </c>
      <c r="BG682" t="n">
        <v>20.2</v>
      </c>
      <c r="BH682" t="inlineStr">
        <is>
          <t>31.3</t>
        </is>
      </c>
      <c r="BI682" t="n">
        <v>15</v>
      </c>
      <c r="BJ682" t="n">
        <v>36.2</v>
      </c>
      <c r="BK682" t="inlineStr">
        <is>
          <t>40.3</t>
        </is>
      </c>
      <c r="BL682" t="inlineStr">
        <is>
          <t>-</t>
        </is>
      </c>
      <c r="BM682" t="inlineStr">
        <is>
          <t>14,780</t>
        </is>
      </c>
      <c r="BN682" t="n">
        <v>26.9</v>
      </c>
      <c r="BO682" t="inlineStr">
        <is>
          <t>7%</t>
        </is>
      </c>
      <c r="BP682" t="inlineStr">
        <is>
          <t>36 : 64</t>
        </is>
      </c>
      <c r="BQ682" t="n">
        <v>2016</v>
      </c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>
        <is>
          <t>QS+Times</t>
        </is>
      </c>
      <c r="CC682" t="n">
        <v>321</v>
      </c>
      <c r="CD682" t="n">
        <v>347</v>
      </c>
      <c r="CE682" t="n">
        <v>412</v>
      </c>
      <c r="CF682" t="n">
        <v>204</v>
      </c>
      <c r="CG682" t="n">
        <v>701</v>
      </c>
      <c r="CH682" t="n">
        <v>132</v>
      </c>
      <c r="CI682" t="n">
        <v>701</v>
      </c>
      <c r="CJ682" t="n">
        <v>701</v>
      </c>
      <c r="CK682" t="n">
        <v>444</v>
      </c>
      <c r="CL682" t="n">
        <v>325</v>
      </c>
      <c r="CM682" t="n">
        <v>701</v>
      </c>
      <c r="CN682" t="n">
        <v>347</v>
      </c>
      <c r="CO682" t="n">
        <v>422</v>
      </c>
      <c r="CP682" t="n">
        <v>425</v>
      </c>
      <c r="CQ682" t="n">
        <v>215</v>
      </c>
      <c r="CR682" t="n">
        <v>701</v>
      </c>
      <c r="CS682" t="n">
        <v>137</v>
      </c>
      <c r="CT682" t="n">
        <v>701</v>
      </c>
      <c r="CU682" t="n">
        <v>701</v>
      </c>
      <c r="CV682" t="n">
        <v>447</v>
      </c>
      <c r="CW682" t="n">
        <v>240</v>
      </c>
      <c r="CX682" t="n">
        <v>701</v>
      </c>
      <c r="CY682" t="n">
        <v>550.5</v>
      </c>
      <c r="CZ682" t="inlineStr"/>
      <c r="DA682" t="inlineStr"/>
      <c r="DB682" t="n">
        <v>49.29337281731849</v>
      </c>
      <c r="DC682" t="n">
        <v>41.33871740104283</v>
      </c>
      <c r="DD682" t="n">
        <v>26.9</v>
      </c>
      <c r="DE682" t="inlineStr">
        <is>
          <t>Times (raw ratio)</t>
        </is>
      </c>
      <c r="DF682" t="n">
        <v>7</v>
      </c>
      <c r="DG682" t="inlineStr">
        <is>
          <t>Times (raw %)</t>
        </is>
      </c>
      <c r="DH682" t="n">
        <v>20.9</v>
      </c>
      <c r="DI682" t="n">
        <v>12.59105098855359</v>
      </c>
    </row>
    <row r="683">
      <c r="A683" t="inlineStr">
        <is>
          <t>national technical university of ukraine "igor sikorsky kyiv polytechnic institute"</t>
        </is>
      </c>
      <c r="B683" t="inlineStr">
        <is>
          <t>801-850</t>
        </is>
      </c>
      <c r="C683" t="inlineStr">
        <is>
          <t>731-740</t>
        </is>
      </c>
      <c r="D683" t="inlineStr">
        <is>
          <t>Ukraine</t>
        </is>
      </c>
      <c r="E683" t="inlineStr">
        <is>
          <t>Europe</t>
        </is>
      </c>
      <c r="F683" t="inlineStr">
        <is>
          <t>L</t>
        </is>
      </c>
      <c r="G683" t="inlineStr">
        <is>
          <t>CO</t>
        </is>
      </c>
      <c r="H683" t="inlineStr">
        <is>
          <t>VH</t>
        </is>
      </c>
      <c r="I683" t="inlineStr">
        <is>
          <t>A</t>
        </is>
      </c>
      <c r="J683" t="n">
        <v>16.2</v>
      </c>
      <c r="K683" t="inlineStr">
        <is>
          <t>549</t>
        </is>
      </c>
      <c r="L683" t="n">
        <v>31.8</v>
      </c>
      <c r="M683" t="inlineStr">
        <is>
          <t>297</t>
        </is>
      </c>
      <c r="N683" t="n">
        <v>37.4</v>
      </c>
      <c r="O683" t="inlineStr">
        <is>
          <t>429</t>
        </is>
      </c>
      <c r="P683" t="n">
        <v>1.5</v>
      </c>
      <c r="Q683" t="inlineStr">
        <is>
          <t>701+</t>
        </is>
      </c>
      <c r="R683" t="n">
        <v>1</v>
      </c>
      <c r="S683" t="inlineStr">
        <is>
          <t>701+</t>
        </is>
      </c>
      <c r="T683" t="n">
        <v>2</v>
      </c>
      <c r="U683" t="inlineStr">
        <is>
          <t>701+</t>
        </is>
      </c>
      <c r="V683" t="n">
        <v>20.4</v>
      </c>
      <c r="W683" t="inlineStr">
        <is>
          <t>701+</t>
        </is>
      </c>
      <c r="X683" t="n">
        <v>21.3</v>
      </c>
      <c r="Y683" t="inlineStr">
        <is>
          <t>539</t>
        </is>
      </c>
      <c r="Z683" t="n">
        <v>4.3</v>
      </c>
      <c r="AA683" t="inlineStr">
        <is>
          <t>701+</t>
        </is>
      </c>
      <c r="AB683" t="inlineStr"/>
      <c r="AC683" t="inlineStr">
        <is>
          <t>731-740</t>
        </is>
      </c>
      <c r="AD683" t="inlineStr">
        <is>
          <t>701-750</t>
        </is>
      </c>
      <c r="AE683" t="inlineStr">
        <is>
          <t>UA</t>
        </is>
      </c>
      <c r="AF683" t="inlineStr">
        <is>
          <t>Ukraine</t>
        </is>
      </c>
      <c r="AG683" t="inlineStr">
        <is>
          <t>L</t>
        </is>
      </c>
      <c r="AH683" t="inlineStr">
        <is>
          <t>FO</t>
        </is>
      </c>
      <c r="AI683" t="inlineStr">
        <is>
          <t>VH</t>
        </is>
      </c>
      <c r="AJ683" t="n">
        <v>5</v>
      </c>
      <c r="AK683" t="inlineStr">
        <is>
          <t>A</t>
        </is>
      </c>
      <c r="AL683" t="n">
        <v>16.1</v>
      </c>
      <c r="AM683" t="inlineStr">
        <is>
          <t>544</t>
        </is>
      </c>
      <c r="AN683" t="n">
        <v>33.7</v>
      </c>
      <c r="AO683" t="inlineStr">
        <is>
          <t>292</t>
        </is>
      </c>
      <c r="AP683" t="n">
        <v>47</v>
      </c>
      <c r="AQ683" t="inlineStr">
        <is>
          <t>333</t>
        </is>
      </c>
      <c r="AR683" t="n">
        <v>1.5</v>
      </c>
      <c r="AS683" t="inlineStr">
        <is>
          <t>701+</t>
        </is>
      </c>
      <c r="AT683" t="n">
        <v>1.1</v>
      </c>
      <c r="AU683" t="inlineStr">
        <is>
          <t>701+</t>
        </is>
      </c>
      <c r="AV683" t="n">
        <v>2.5</v>
      </c>
      <c r="AW683" t="inlineStr">
        <is>
          <t>701+</t>
        </is>
      </c>
      <c r="AX683" t="n">
        <v>1.4</v>
      </c>
      <c r="AY683" t="inlineStr">
        <is>
          <t>701+</t>
        </is>
      </c>
      <c r="AZ683" t="n">
        <v>18.9</v>
      </c>
      <c r="BA683" t="inlineStr">
        <is>
          <t>441</t>
        </is>
      </c>
      <c r="BB683" t="n">
        <v>1.4</v>
      </c>
      <c r="BC683" t="inlineStr">
        <is>
          <t>701+</t>
        </is>
      </c>
      <c r="BD683" t="inlineStr">
        <is>
          <t>-</t>
        </is>
      </c>
      <c r="BE683" t="inlineStr"/>
      <c r="BF683" t="inlineStr">
        <is>
          <t>Not Reported</t>
        </is>
      </c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>
        <is>
          <t>QS</t>
        </is>
      </c>
      <c r="CC683" t="n">
        <v>825.5</v>
      </c>
      <c r="CD683" t="n">
        <v>735.5</v>
      </c>
      <c r="CE683" t="n">
        <v>549</v>
      </c>
      <c r="CF683" t="n">
        <v>297</v>
      </c>
      <c r="CG683" t="n">
        <v>429</v>
      </c>
      <c r="CH683" t="n">
        <v>701</v>
      </c>
      <c r="CI683" t="n">
        <v>701</v>
      </c>
      <c r="CJ683" t="n">
        <v>701</v>
      </c>
      <c r="CK683" t="n">
        <v>701</v>
      </c>
      <c r="CL683" t="n">
        <v>539</v>
      </c>
      <c r="CM683" t="n">
        <v>701</v>
      </c>
      <c r="CN683" t="n">
        <v>735.5</v>
      </c>
      <c r="CO683" t="n">
        <v>725.5</v>
      </c>
      <c r="CP683" t="n">
        <v>544</v>
      </c>
      <c r="CQ683" t="n">
        <v>292</v>
      </c>
      <c r="CR683" t="n">
        <v>333</v>
      </c>
      <c r="CS683" t="n">
        <v>701</v>
      </c>
      <c r="CT683" t="n">
        <v>701</v>
      </c>
      <c r="CU683" t="n">
        <v>701</v>
      </c>
      <c r="CV683" t="n">
        <v>701</v>
      </c>
      <c r="CW683" t="n">
        <v>441</v>
      </c>
      <c r="CX683" t="n">
        <v>701</v>
      </c>
      <c r="CY683" t="inlineStr"/>
      <c r="CZ683" t="inlineStr"/>
      <c r="DA683" t="inlineStr"/>
      <c r="DB683" t="n">
        <v>41.10714285714285</v>
      </c>
      <c r="DC683" t="n">
        <v>1.5</v>
      </c>
      <c r="DD683" t="inlineStr"/>
      <c r="DE683" t="inlineStr">
        <is>
          <t>QS (score, not ratio)</t>
        </is>
      </c>
      <c r="DF683" t="inlineStr"/>
      <c r="DG683" t="inlineStr">
        <is>
          <t>QS (score, not %)</t>
        </is>
      </c>
      <c r="DH683" t="n">
        <v>16.15</v>
      </c>
      <c r="DI683" t="inlineStr"/>
    </row>
    <row r="684">
      <c r="A684" t="inlineStr">
        <is>
          <t>national tsing hua university</t>
        </is>
      </c>
      <c r="B684" t="inlineStr">
        <is>
          <t>210</t>
        </is>
      </c>
      <c r="C684" t="inlineStr">
        <is>
          <t>233</t>
        </is>
      </c>
      <c r="D684" t="inlineStr">
        <is>
          <t>Taiwan</t>
        </is>
      </c>
      <c r="E684" t="inlineStr">
        <is>
          <t>Asia</t>
        </is>
      </c>
      <c r="F684" t="inlineStr">
        <is>
          <t>M</t>
        </is>
      </c>
      <c r="G684" t="inlineStr">
        <is>
          <t>CO</t>
        </is>
      </c>
      <c r="H684" t="inlineStr">
        <is>
          <t>VH</t>
        </is>
      </c>
      <c r="I684" t="inlineStr">
        <is>
          <t>A</t>
        </is>
      </c>
      <c r="J684" t="n">
        <v>54.8</v>
      </c>
      <c r="K684" t="inlineStr">
        <is>
          <t>143</t>
        </is>
      </c>
      <c r="L684" t="n">
        <v>71.2</v>
      </c>
      <c r="M684" t="inlineStr">
        <is>
          <t>99</t>
        </is>
      </c>
      <c r="N684" t="n">
        <v>28</v>
      </c>
      <c r="O684" t="inlineStr">
        <is>
          <t>549</t>
        </is>
      </c>
      <c r="P684" t="n">
        <v>49.6</v>
      </c>
      <c r="Q684" t="inlineStr">
        <is>
          <t>268</t>
        </is>
      </c>
      <c r="R684" t="n">
        <v>9.5</v>
      </c>
      <c r="S684" t="inlineStr">
        <is>
          <t>701+</t>
        </is>
      </c>
      <c r="T684" t="n">
        <v>11.1</v>
      </c>
      <c r="U684" t="inlineStr">
        <is>
          <t>695</t>
        </is>
      </c>
      <c r="V684" t="n">
        <v>45</v>
      </c>
      <c r="W684" t="inlineStr">
        <is>
          <t>701+</t>
        </is>
      </c>
      <c r="X684" t="n">
        <v>16.3</v>
      </c>
      <c r="Y684" t="inlineStr">
        <is>
          <t>629</t>
        </is>
      </c>
      <c r="Z684" t="n">
        <v>32.1</v>
      </c>
      <c r="AA684" t="inlineStr">
        <is>
          <t>428=</t>
        </is>
      </c>
      <c r="AB684" t="n">
        <v>45.1</v>
      </c>
      <c r="AC684">
        <f>233</f>
        <v/>
      </c>
      <c r="AD684" t="inlineStr">
        <is>
          <t>177</t>
        </is>
      </c>
      <c r="AE684" t="inlineStr">
        <is>
          <t>TW</t>
        </is>
      </c>
      <c r="AF684" t="inlineStr">
        <is>
          <t>Taiwan</t>
        </is>
      </c>
      <c r="AG684" t="inlineStr">
        <is>
          <t>L</t>
        </is>
      </c>
      <c r="AH684" t="inlineStr">
        <is>
          <t>CO</t>
        </is>
      </c>
      <c r="AI684" t="inlineStr">
        <is>
          <t>VH</t>
        </is>
      </c>
      <c r="AJ684" t="n">
        <v>4</v>
      </c>
      <c r="AK684" t="inlineStr">
        <is>
          <t>A</t>
        </is>
      </c>
      <c r="AL684" t="n">
        <v>53.1</v>
      </c>
      <c r="AM684" t="inlineStr">
        <is>
          <t>147</t>
        </is>
      </c>
      <c r="AN684" t="n">
        <v>67.7</v>
      </c>
      <c r="AO684" t="inlineStr">
        <is>
          <t>111</t>
        </is>
      </c>
      <c r="AP684" t="n">
        <v>28.3</v>
      </c>
      <c r="AQ684" t="inlineStr">
        <is>
          <t>542</t>
        </is>
      </c>
      <c r="AR684" t="n">
        <v>38.3</v>
      </c>
      <c r="AS684" t="inlineStr">
        <is>
          <t>363</t>
        </is>
      </c>
      <c r="AT684" t="n">
        <v>16.8</v>
      </c>
      <c r="AU684" t="inlineStr">
        <is>
          <t>635</t>
        </is>
      </c>
      <c r="AV684" t="n">
        <v>20.1</v>
      </c>
      <c r="AW684" t="inlineStr">
        <is>
          <t>546</t>
        </is>
      </c>
      <c r="AX684" t="n">
        <v>6.7</v>
      </c>
      <c r="AY684" t="inlineStr">
        <is>
          <t>701+</t>
        </is>
      </c>
      <c r="AZ684" t="n">
        <v>15.9</v>
      </c>
      <c r="BA684" t="inlineStr">
        <is>
          <t>525</t>
        </is>
      </c>
      <c r="BB684" t="n">
        <v>30.5</v>
      </c>
      <c r="BC684" t="inlineStr">
        <is>
          <t>444=</t>
        </is>
      </c>
      <c r="BD684" t="inlineStr">
        <is>
          <t>41.3</t>
        </is>
      </c>
      <c r="BE684" t="inlineStr">
        <is>
          <t>251-300</t>
        </is>
      </c>
      <c r="BF684" t="inlineStr">
        <is>
          <t>Taiwan</t>
        </is>
      </c>
      <c r="BG684" t="n">
        <v>37.7</v>
      </c>
      <c r="BH684" t="inlineStr">
        <is>
          <t>23.2</t>
        </is>
      </c>
      <c r="BI684" t="n">
        <v>36.6</v>
      </c>
      <c r="BJ684" t="n">
        <v>53</v>
      </c>
      <c r="BK684" t="inlineStr">
        <is>
          <t>49.5</t>
        </is>
      </c>
      <c r="BL684" t="inlineStr">
        <is>
          <t>-</t>
        </is>
      </c>
      <c r="BM684" t="inlineStr">
        <is>
          <t>10,221</t>
        </is>
      </c>
      <c r="BN684" t="n">
        <v>13.5</v>
      </c>
      <c r="BO684" t="inlineStr">
        <is>
          <t>5%</t>
        </is>
      </c>
      <c r="BP684" t="inlineStr">
        <is>
          <t>33 : 67</t>
        </is>
      </c>
      <c r="BQ684" t="n">
        <v>2016</v>
      </c>
      <c r="BR684" t="inlineStr">
        <is>
          <t>201-300</t>
        </is>
      </c>
      <c r="BS684" t="inlineStr">
        <is>
          <t>2</t>
        </is>
      </c>
      <c r="BT684" t="inlineStr"/>
      <c r="BU684" t="n">
        <v>12.6</v>
      </c>
      <c r="BV684" t="n">
        <v>0</v>
      </c>
      <c r="BW684" t="n">
        <v>5.1</v>
      </c>
      <c r="BX684" t="n">
        <v>12.9</v>
      </c>
      <c r="BY684" t="n">
        <v>32.6</v>
      </c>
      <c r="BZ684" t="n">
        <v>21.1</v>
      </c>
      <c r="CA684" t="n">
        <v>2015</v>
      </c>
      <c r="CB684" t="inlineStr">
        <is>
          <t>QS+Times+Shanghai</t>
        </is>
      </c>
      <c r="CC684" t="n">
        <v>210</v>
      </c>
      <c r="CD684" t="n">
        <v>233</v>
      </c>
      <c r="CE684" t="n">
        <v>143</v>
      </c>
      <c r="CF684" t="n">
        <v>99</v>
      </c>
      <c r="CG684" t="n">
        <v>549</v>
      </c>
      <c r="CH684" t="n">
        <v>268</v>
      </c>
      <c r="CI684" t="n">
        <v>701</v>
      </c>
      <c r="CJ684" t="n">
        <v>695</v>
      </c>
      <c r="CK684" t="n">
        <v>701</v>
      </c>
      <c r="CL684" t="n">
        <v>629</v>
      </c>
      <c r="CM684" t="n">
        <v>428</v>
      </c>
      <c r="CN684" t="n">
        <v>233</v>
      </c>
      <c r="CO684" t="n">
        <v>177</v>
      </c>
      <c r="CP684" t="n">
        <v>147</v>
      </c>
      <c r="CQ684" t="n">
        <v>111</v>
      </c>
      <c r="CR684" t="n">
        <v>542</v>
      </c>
      <c r="CS684" t="n">
        <v>363</v>
      </c>
      <c r="CT684" t="n">
        <v>635</v>
      </c>
      <c r="CU684" t="n">
        <v>546</v>
      </c>
      <c r="CV684" t="n">
        <v>701</v>
      </c>
      <c r="CW684" t="n">
        <v>525</v>
      </c>
      <c r="CX684" t="n">
        <v>444</v>
      </c>
      <c r="CY684" t="n">
        <v>275.5</v>
      </c>
      <c r="CZ684" t="n">
        <v>250.5</v>
      </c>
      <c r="DA684" t="n">
        <v>2</v>
      </c>
      <c r="DB684" t="n">
        <v>63.68471335794749</v>
      </c>
      <c r="DC684" t="n">
        <v>33.89782571187119</v>
      </c>
      <c r="DD684" t="n">
        <v>13.5</v>
      </c>
      <c r="DE684" t="inlineStr">
        <is>
          <t>Times (raw ratio)</t>
        </is>
      </c>
      <c r="DF684" t="n">
        <v>5</v>
      </c>
      <c r="DG684" t="inlineStr">
        <is>
          <t>Times (raw %)</t>
        </is>
      </c>
      <c r="DH684" t="n">
        <v>53.95</v>
      </c>
      <c r="DI684" t="n">
        <v>16.01199575235703</v>
      </c>
    </row>
    <row r="685">
      <c r="A685" t="inlineStr">
        <is>
          <t>national university of córdoba</t>
        </is>
      </c>
      <c r="B685" t="inlineStr"/>
      <c r="C685" t="inlineStr"/>
      <c r="D685" t="inlineStr">
        <is>
          <t>Not Reported</t>
        </is>
      </c>
      <c r="E685" t="inlineStr">
        <is>
          <t>Not Reported</t>
        </is>
      </c>
      <c r="F685" t="inlineStr">
        <is>
          <t>Not Reported</t>
        </is>
      </c>
      <c r="G685" t="inlineStr">
        <is>
          <t>Not Reported</t>
        </is>
      </c>
      <c r="H685" t="inlineStr"/>
      <c r="I685" t="inlineStr">
        <is>
          <t>Not Reported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>
        <is>
          <t>Not Reported</t>
        </is>
      </c>
      <c r="AF685" t="inlineStr">
        <is>
          <t>Not Reported</t>
        </is>
      </c>
      <c r="AG685" t="inlineStr">
        <is>
          <t>Not Reported</t>
        </is>
      </c>
      <c r="AH685" t="inlineStr">
        <is>
          <t>Not Reported</t>
        </is>
      </c>
      <c r="AI685" t="inlineStr"/>
      <c r="AJ685" t="inlineStr"/>
      <c r="AK685" t="inlineStr">
        <is>
          <t>Not Reported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>
        <is>
          <t>601-800</t>
        </is>
      </c>
      <c r="BF685" t="inlineStr">
        <is>
          <t>Argentina</t>
        </is>
      </c>
      <c r="BG685" t="n">
        <v>16</v>
      </c>
      <c r="BH685" t="inlineStr">
        <is>
          <t>28.1</t>
        </is>
      </c>
      <c r="BI685" t="n">
        <v>9</v>
      </c>
      <c r="BJ685" t="n">
        <v>12.5</v>
      </c>
      <c r="BK685" t="inlineStr">
        <is>
          <t>28.6</t>
        </is>
      </c>
      <c r="BL685" t="inlineStr">
        <is>
          <t>-</t>
        </is>
      </c>
      <c r="BM685" t="inlineStr">
        <is>
          <t>108,373</t>
        </is>
      </c>
      <c r="BN685" t="n">
        <v>38.1</v>
      </c>
      <c r="BO685" t="inlineStr">
        <is>
          <t>2%</t>
        </is>
      </c>
      <c r="BP685" t="inlineStr">
        <is>
          <t>62 : 38</t>
        </is>
      </c>
      <c r="BQ685" t="n">
        <v>2016</v>
      </c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>
        <is>
          <t>Times</t>
        </is>
      </c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n">
        <v>700.5</v>
      </c>
      <c r="CZ685" t="inlineStr"/>
      <c r="DA685" t="inlineStr"/>
      <c r="DB685" t="n">
        <v>0</v>
      </c>
      <c r="DC685" t="n">
        <v>8.892400797077944</v>
      </c>
      <c r="DD685" t="n">
        <v>38.1</v>
      </c>
      <c r="DE685" t="inlineStr">
        <is>
          <t>Times (raw ratio)</t>
        </is>
      </c>
      <c r="DF685" t="n">
        <v>2</v>
      </c>
      <c r="DG685" t="inlineStr">
        <is>
          <t>Times (raw %)</t>
        </is>
      </c>
      <c r="DH685" t="inlineStr"/>
      <c r="DI685" t="n">
        <v>6.347554630593131</v>
      </c>
    </row>
    <row r="686">
      <c r="A686" t="inlineStr">
        <is>
          <t>national university of ireland, galway</t>
        </is>
      </c>
      <c r="B686" t="inlineStr"/>
      <c r="C686" t="inlineStr"/>
      <c r="D686" t="inlineStr">
        <is>
          <t>Not Reported</t>
        </is>
      </c>
      <c r="E686" t="inlineStr">
        <is>
          <t>Not Reported</t>
        </is>
      </c>
      <c r="F686" t="inlineStr">
        <is>
          <t>Not Reported</t>
        </is>
      </c>
      <c r="G686" t="inlineStr">
        <is>
          <t>Not Reported</t>
        </is>
      </c>
      <c r="H686" t="inlineStr"/>
      <c r="I686" t="inlineStr">
        <is>
          <t>Not Reported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>
        <is>
          <t>Not Reported</t>
        </is>
      </c>
      <c r="AF686" t="inlineStr">
        <is>
          <t>Not Reported</t>
        </is>
      </c>
      <c r="AG686" t="inlineStr">
        <is>
          <t>Not Reported</t>
        </is>
      </c>
      <c r="AH686" t="inlineStr">
        <is>
          <t>Not Reported</t>
        </is>
      </c>
      <c r="AI686" t="inlineStr"/>
      <c r="AJ686" t="inlineStr"/>
      <c r="AK686" t="inlineStr">
        <is>
          <t>Not Reported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251-300</t>
        </is>
      </c>
      <c r="BF686" t="inlineStr">
        <is>
          <t>Republic of Ireland</t>
        </is>
      </c>
      <c r="BG686" t="n">
        <v>27.3</v>
      </c>
      <c r="BH686" t="inlineStr">
        <is>
          <t>76.5</t>
        </is>
      </c>
      <c r="BI686" t="n">
        <v>25.4</v>
      </c>
      <c r="BJ686" t="n">
        <v>68.5</v>
      </c>
      <c r="BK686" t="inlineStr">
        <is>
          <t>41.9</t>
        </is>
      </c>
      <c r="BL686" t="inlineStr">
        <is>
          <t>-</t>
        </is>
      </c>
      <c r="BM686" t="inlineStr">
        <is>
          <t>14,067</t>
        </is>
      </c>
      <c r="BN686" t="n">
        <v>26.8</v>
      </c>
      <c r="BO686" t="inlineStr">
        <is>
          <t>14%</t>
        </is>
      </c>
      <c r="BP686" t="inlineStr">
        <is>
          <t>56 : 44</t>
        </is>
      </c>
      <c r="BQ686" t="n">
        <v>2016</v>
      </c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>
        <is>
          <t>Times</t>
        </is>
      </c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n">
        <v>275.5</v>
      </c>
      <c r="CZ686" t="inlineStr"/>
      <c r="DA686" t="inlineStr"/>
      <c r="DB686" t="n">
        <v>60.75768406004289</v>
      </c>
      <c r="DC686" t="n">
        <v>45.76526012461716</v>
      </c>
      <c r="DD686" t="n">
        <v>26.8</v>
      </c>
      <c r="DE686" t="inlineStr">
        <is>
          <t>Times (raw ratio)</t>
        </is>
      </c>
      <c r="DF686" t="n">
        <v>14</v>
      </c>
      <c r="DG686" t="inlineStr">
        <is>
          <t>Times (raw %)</t>
        </is>
      </c>
      <c r="DH686" t="inlineStr"/>
      <c r="DI686" t="n">
        <v>23.41311134235172</v>
      </c>
    </row>
    <row r="687">
      <c r="A687" t="inlineStr">
        <is>
          <t>national university of ireland, maynooth</t>
        </is>
      </c>
      <c r="B687" t="inlineStr"/>
      <c r="C687" t="inlineStr"/>
      <c r="D687" t="inlineStr">
        <is>
          <t>Not Reported</t>
        </is>
      </c>
      <c r="E687" t="inlineStr">
        <is>
          <t>Not Reported</t>
        </is>
      </c>
      <c r="F687" t="inlineStr">
        <is>
          <t>Not Reported</t>
        </is>
      </c>
      <c r="G687" t="inlineStr">
        <is>
          <t>Not Reported</t>
        </is>
      </c>
      <c r="H687" t="inlineStr"/>
      <c r="I687" t="inlineStr">
        <is>
          <t>Not Reported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>
        <is>
          <t>Not Reported</t>
        </is>
      </c>
      <c r="AF687" t="inlineStr">
        <is>
          <t>Not Reported</t>
        </is>
      </c>
      <c r="AG687" t="inlineStr">
        <is>
          <t>Not Reported</t>
        </is>
      </c>
      <c r="AH687" t="inlineStr">
        <is>
          <t>Not Reported</t>
        </is>
      </c>
      <c r="AI687" t="inlineStr"/>
      <c r="AJ687" t="inlineStr"/>
      <c r="AK687" t="inlineStr">
        <is>
          <t>Not Reported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>
        <is>
          <t>351-400</t>
        </is>
      </c>
      <c r="BF687" t="inlineStr">
        <is>
          <t>Republic of Ireland</t>
        </is>
      </c>
      <c r="BG687" t="n">
        <v>24.6</v>
      </c>
      <c r="BH687" t="inlineStr">
        <is>
          <t>75.6</t>
        </is>
      </c>
      <c r="BI687" t="n">
        <v>22.8</v>
      </c>
      <c r="BJ687" t="n">
        <v>50.2</v>
      </c>
      <c r="BK687" t="inlineStr">
        <is>
          <t>36.6</t>
        </is>
      </c>
      <c r="BL687" t="inlineStr">
        <is>
          <t>-</t>
        </is>
      </c>
      <c r="BM687" t="inlineStr">
        <is>
          <t>7,653</t>
        </is>
      </c>
      <c r="BN687" t="n">
        <v>28</v>
      </c>
      <c r="BO687" t="inlineStr">
        <is>
          <t>11%</t>
        </is>
      </c>
      <c r="BP687" t="inlineStr">
        <is>
          <t>55 : 45</t>
        </is>
      </c>
      <c r="BQ687" t="n">
        <v>2016</v>
      </c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>
        <is>
          <t>Times</t>
        </is>
      </c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n">
        <v>375.5</v>
      </c>
      <c r="CZ687" t="inlineStr"/>
      <c r="DA687" t="inlineStr"/>
      <c r="DB687" t="n">
        <v>46.46175839885633</v>
      </c>
      <c r="DC687" t="n">
        <v>35.15136897715352</v>
      </c>
      <c r="DD687" t="n">
        <v>28</v>
      </c>
      <c r="DE687" t="inlineStr">
        <is>
          <t>Times (raw ratio)</t>
        </is>
      </c>
      <c r="DF687" t="n">
        <v>11</v>
      </c>
      <c r="DG687" t="inlineStr">
        <is>
          <t>Times (raw %)</t>
        </is>
      </c>
      <c r="DH687" t="inlineStr"/>
      <c r="DI687" t="n">
        <v>20.70759625390219</v>
      </c>
    </row>
    <row r="688">
      <c r="A688" t="inlineStr">
        <is>
          <t>national university of kyiv-mohyla academy (naukma)</t>
        </is>
      </c>
      <c r="B688" t="inlineStr">
        <is>
          <t>1001-1200</t>
        </is>
      </c>
      <c r="C688" t="inlineStr">
        <is>
          <t>1001-1200</t>
        </is>
      </c>
      <c r="D688" t="inlineStr">
        <is>
          <t>Ukraine</t>
        </is>
      </c>
      <c r="E688" t="inlineStr">
        <is>
          <t>Europe</t>
        </is>
      </c>
      <c r="F688" t="inlineStr">
        <is>
          <t>S</t>
        </is>
      </c>
      <c r="G688" t="inlineStr">
        <is>
          <t>FO</t>
        </is>
      </c>
      <c r="H688" t="inlineStr">
        <is>
          <t>HI</t>
        </is>
      </c>
      <c r="I688" t="inlineStr">
        <is>
          <t>A</t>
        </is>
      </c>
      <c r="J688" t="n">
        <v>5.1</v>
      </c>
      <c r="K688" t="inlineStr">
        <is>
          <t>601+</t>
        </is>
      </c>
      <c r="L688" t="n">
        <v>10.6</v>
      </c>
      <c r="M688" t="inlineStr">
        <is>
          <t>601+</t>
        </is>
      </c>
      <c r="N688" t="n">
        <v>44.2</v>
      </c>
      <c r="O688" t="inlineStr">
        <is>
          <t>351</t>
        </is>
      </c>
      <c r="P688" t="n">
        <v>1.2</v>
      </c>
      <c r="Q688" t="inlineStr">
        <is>
          <t>701+</t>
        </is>
      </c>
      <c r="R688" t="n">
        <v>2.1</v>
      </c>
      <c r="S688" t="inlineStr">
        <is>
          <t>701+</t>
        </is>
      </c>
      <c r="T688" t="n">
        <v>1.1</v>
      </c>
      <c r="U688" t="inlineStr">
        <is>
          <t>701+</t>
        </is>
      </c>
      <c r="V688" t="n">
        <v>6.3</v>
      </c>
      <c r="W688" t="inlineStr">
        <is>
          <t>701+</t>
        </is>
      </c>
      <c r="X688" t="n">
        <v>13.5</v>
      </c>
      <c r="Y688" t="inlineStr">
        <is>
          <t>701+</t>
        </is>
      </c>
      <c r="Z688" t="n">
        <v>1</v>
      </c>
      <c r="AA688" t="inlineStr">
        <is>
          <t>701+</t>
        </is>
      </c>
      <c r="AB688" t="inlineStr"/>
      <c r="AC688" t="inlineStr">
        <is>
          <t>1001-1200</t>
        </is>
      </c>
      <c r="AD688" t="inlineStr">
        <is>
          <t>1001-1200</t>
        </is>
      </c>
      <c r="AE688" t="inlineStr">
        <is>
          <t>UA</t>
        </is>
      </c>
      <c r="AF688" t="inlineStr">
        <is>
          <t>Ukraine</t>
        </is>
      </c>
      <c r="AG688" t="inlineStr">
        <is>
          <t>S</t>
        </is>
      </c>
      <c r="AH688" t="inlineStr">
        <is>
          <t>FO</t>
        </is>
      </c>
      <c r="AI688" t="inlineStr">
        <is>
          <t>HI</t>
        </is>
      </c>
      <c r="AJ688" t="n">
        <v>5</v>
      </c>
      <c r="AK688" t="inlineStr">
        <is>
          <t>A</t>
        </is>
      </c>
      <c r="AL688" t="n">
        <v>5.2</v>
      </c>
      <c r="AM688" t="inlineStr">
        <is>
          <t>601+</t>
        </is>
      </c>
      <c r="AN688" t="n">
        <v>11.6</v>
      </c>
      <c r="AO688" t="inlineStr">
        <is>
          <t>601+</t>
        </is>
      </c>
      <c r="AP688" t="n">
        <v>39.9</v>
      </c>
      <c r="AQ688" t="inlineStr">
        <is>
          <t>396</t>
        </is>
      </c>
      <c r="AR688" t="n">
        <v>1.2</v>
      </c>
      <c r="AS688" t="inlineStr">
        <is>
          <t>701+</t>
        </is>
      </c>
      <c r="AT688" t="n">
        <v>2.2</v>
      </c>
      <c r="AU688" t="inlineStr">
        <is>
          <t>701+</t>
        </is>
      </c>
      <c r="AV688" t="n">
        <v>1.4</v>
      </c>
      <c r="AW688" t="inlineStr">
        <is>
          <t>701+</t>
        </is>
      </c>
      <c r="AX688" t="n">
        <v>1</v>
      </c>
      <c r="AY688" t="inlineStr">
        <is>
          <t>701+</t>
        </is>
      </c>
      <c r="AZ688" t="n">
        <v>12.7</v>
      </c>
      <c r="BA688" t="inlineStr">
        <is>
          <t>685</t>
        </is>
      </c>
      <c r="BB688" t="n">
        <v>1.3</v>
      </c>
      <c r="BC688" t="inlineStr">
        <is>
          <t>701+</t>
        </is>
      </c>
      <c r="BD688" t="inlineStr">
        <is>
          <t>-</t>
        </is>
      </c>
      <c r="BE688" t="inlineStr"/>
      <c r="BF688" t="inlineStr">
        <is>
          <t>Not Reported</t>
        </is>
      </c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>
        <is>
          <t>QS</t>
        </is>
      </c>
      <c r="CC688" t="n">
        <v>1100.5</v>
      </c>
      <c r="CD688" t="n">
        <v>1100.5</v>
      </c>
      <c r="CE688" t="n">
        <v>601</v>
      </c>
      <c r="CF688" t="n">
        <v>601</v>
      </c>
      <c r="CG688" t="n">
        <v>351</v>
      </c>
      <c r="CH688" t="n">
        <v>701</v>
      </c>
      <c r="CI688" t="n">
        <v>701</v>
      </c>
      <c r="CJ688" t="n">
        <v>701</v>
      </c>
      <c r="CK688" t="n">
        <v>701</v>
      </c>
      <c r="CL688" t="n">
        <v>701</v>
      </c>
      <c r="CM688" t="n">
        <v>701</v>
      </c>
      <c r="CN688" t="n">
        <v>1100.5</v>
      </c>
      <c r="CO688" t="n">
        <v>1100.5</v>
      </c>
      <c r="CP688" t="n">
        <v>601</v>
      </c>
      <c r="CQ688" t="n">
        <v>601</v>
      </c>
      <c r="CR688" t="n">
        <v>396</v>
      </c>
      <c r="CS688" t="n">
        <v>701</v>
      </c>
      <c r="CT688" t="n">
        <v>701</v>
      </c>
      <c r="CU688" t="n">
        <v>701</v>
      </c>
      <c r="CV688" t="n">
        <v>701</v>
      </c>
      <c r="CW688" t="n">
        <v>685</v>
      </c>
      <c r="CX688" t="n">
        <v>701</v>
      </c>
      <c r="CY688" t="inlineStr"/>
      <c r="CZ688" t="inlineStr"/>
      <c r="DA688" t="inlineStr"/>
      <c r="DB688" t="n">
        <v>21.46428571428571</v>
      </c>
      <c r="DC688" t="n">
        <v>1.2</v>
      </c>
      <c r="DD688" t="inlineStr"/>
      <c r="DE688" t="inlineStr">
        <is>
          <t>QS (score, not ratio)</t>
        </is>
      </c>
      <c r="DF688" t="inlineStr"/>
      <c r="DG688" t="inlineStr">
        <is>
          <t>QS (score, not %)</t>
        </is>
      </c>
      <c r="DH688" t="n">
        <v>5.15</v>
      </c>
      <c r="DI688" t="inlineStr"/>
    </row>
    <row r="689">
      <c r="A689" t="inlineStr">
        <is>
          <t>national university of life and environmental sciences of ukraine</t>
        </is>
      </c>
      <c r="B689" t="inlineStr">
        <is>
          <t>1401+</t>
        </is>
      </c>
      <c r="C689" t="inlineStr">
        <is>
          <t>1201-1400</t>
        </is>
      </c>
      <c r="D689" t="inlineStr">
        <is>
          <t>Ukraine</t>
        </is>
      </c>
      <c r="E689" t="inlineStr">
        <is>
          <t>Europe</t>
        </is>
      </c>
      <c r="F689" t="inlineStr">
        <is>
          <t>L</t>
        </is>
      </c>
      <c r="G689" t="inlineStr">
        <is>
          <t>FO</t>
        </is>
      </c>
      <c r="H689" t="inlineStr">
        <is>
          <t>VH</t>
        </is>
      </c>
      <c r="I689" t="inlineStr">
        <is>
          <t>A</t>
        </is>
      </c>
      <c r="J689" t="n">
        <v>5.8</v>
      </c>
      <c r="K689" t="inlineStr">
        <is>
          <t>601+</t>
        </is>
      </c>
      <c r="L689" t="n">
        <v>3.9</v>
      </c>
      <c r="M689" t="inlineStr">
        <is>
          <t>601+</t>
        </is>
      </c>
      <c r="N689" t="n">
        <v>15.8</v>
      </c>
      <c r="O689" t="inlineStr">
        <is>
          <t>701+</t>
        </is>
      </c>
      <c r="P689" t="n">
        <v>1.4</v>
      </c>
      <c r="Q689" t="inlineStr">
        <is>
          <t>701+</t>
        </is>
      </c>
      <c r="R689" t="n">
        <v>1.2</v>
      </c>
      <c r="S689" t="inlineStr">
        <is>
          <t>701+</t>
        </is>
      </c>
      <c r="T689" t="n">
        <v>1.2</v>
      </c>
      <c r="U689" t="inlineStr">
        <is>
          <t>701+</t>
        </is>
      </c>
      <c r="V689" t="n">
        <v>20</v>
      </c>
      <c r="W689" t="inlineStr">
        <is>
          <t>701+</t>
        </is>
      </c>
      <c r="X689" t="n">
        <v>3.7</v>
      </c>
      <c r="Y689" t="inlineStr">
        <is>
          <t>701+</t>
        </is>
      </c>
      <c r="Z689" t="n">
        <v>1</v>
      </c>
      <c r="AA689" t="inlineStr">
        <is>
          <t>701+</t>
        </is>
      </c>
      <c r="AB689" t="inlineStr"/>
      <c r="AC689" t="inlineStr">
        <is>
          <t>1201-1400</t>
        </is>
      </c>
      <c r="AD689" t="inlineStr">
        <is>
          <t>1201-1400</t>
        </is>
      </c>
      <c r="AE689" t="inlineStr">
        <is>
          <t>UA</t>
        </is>
      </c>
      <c r="AF689" t="inlineStr">
        <is>
          <t>Ukraine</t>
        </is>
      </c>
      <c r="AG689" t="inlineStr">
        <is>
          <t>L</t>
        </is>
      </c>
      <c r="AH689" t="inlineStr">
        <is>
          <t>FO</t>
        </is>
      </c>
      <c r="AI689" t="inlineStr">
        <is>
          <t>HI</t>
        </is>
      </c>
      <c r="AJ689" t="n">
        <v>5</v>
      </c>
      <c r="AK689" t="inlineStr">
        <is>
          <t>A</t>
        </is>
      </c>
      <c r="AL689" t="n">
        <v>5.7</v>
      </c>
      <c r="AM689" t="inlineStr">
        <is>
          <t>601+</t>
        </is>
      </c>
      <c r="AN689" t="n">
        <v>4.4</v>
      </c>
      <c r="AO689" t="inlineStr">
        <is>
          <t>601+</t>
        </is>
      </c>
      <c r="AP689" t="n">
        <v>17.2</v>
      </c>
      <c r="AQ689" t="inlineStr">
        <is>
          <t>701+</t>
        </is>
      </c>
      <c r="AR689" t="n">
        <v>1.4</v>
      </c>
      <c r="AS689" t="inlineStr">
        <is>
          <t>701+</t>
        </is>
      </c>
      <c r="AT689" t="n">
        <v>1.2</v>
      </c>
      <c r="AU689" t="inlineStr">
        <is>
          <t>701+</t>
        </is>
      </c>
      <c r="AV689" t="n">
        <v>1.2</v>
      </c>
      <c r="AW689" t="inlineStr">
        <is>
          <t>701+</t>
        </is>
      </c>
      <c r="AX689" t="n">
        <v>1.1</v>
      </c>
      <c r="AY689" t="inlineStr">
        <is>
          <t>701+</t>
        </is>
      </c>
      <c r="AZ689" t="n">
        <v>9.800000000000001</v>
      </c>
      <c r="BA689" t="inlineStr">
        <is>
          <t>701+</t>
        </is>
      </c>
      <c r="BB689" t="n">
        <v>1.1</v>
      </c>
      <c r="BC689" t="inlineStr">
        <is>
          <t>701+</t>
        </is>
      </c>
      <c r="BD689" t="inlineStr">
        <is>
          <t>-</t>
        </is>
      </c>
      <c r="BE689" t="inlineStr"/>
      <c r="BF689" t="inlineStr">
        <is>
          <t>Not Reported</t>
        </is>
      </c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>
        <is>
          <t>QS</t>
        </is>
      </c>
      <c r="CC689" t="n">
        <v>1401</v>
      </c>
      <c r="CD689" t="n">
        <v>1300.5</v>
      </c>
      <c r="CE689" t="n">
        <v>601</v>
      </c>
      <c r="CF689" t="n">
        <v>601</v>
      </c>
      <c r="CG689" t="n">
        <v>701</v>
      </c>
      <c r="CH689" t="n">
        <v>701</v>
      </c>
      <c r="CI689" t="n">
        <v>701</v>
      </c>
      <c r="CJ689" t="n">
        <v>701</v>
      </c>
      <c r="CK689" t="n">
        <v>701</v>
      </c>
      <c r="CL689" t="n">
        <v>701</v>
      </c>
      <c r="CM689" t="n">
        <v>701</v>
      </c>
      <c r="CN689" t="n">
        <v>1300.5</v>
      </c>
      <c r="CO689" t="n">
        <v>1300.5</v>
      </c>
      <c r="CP689" t="n">
        <v>601</v>
      </c>
      <c r="CQ689" t="n">
        <v>601</v>
      </c>
      <c r="CR689" t="n">
        <v>701</v>
      </c>
      <c r="CS689" t="n">
        <v>701</v>
      </c>
      <c r="CT689" t="n">
        <v>701</v>
      </c>
      <c r="CU689" t="n">
        <v>701</v>
      </c>
      <c r="CV689" t="n">
        <v>701</v>
      </c>
      <c r="CW689" t="n">
        <v>701</v>
      </c>
      <c r="CX689" t="n">
        <v>701</v>
      </c>
      <c r="CY689" t="inlineStr"/>
      <c r="CZ689" t="inlineStr"/>
      <c r="DA689" t="inlineStr"/>
      <c r="DB689" t="n">
        <v>0</v>
      </c>
      <c r="DC689" t="n">
        <v>1.4</v>
      </c>
      <c r="DD689" t="inlineStr"/>
      <c r="DE689" t="inlineStr">
        <is>
          <t>QS (score, not ratio)</t>
        </is>
      </c>
      <c r="DF689" t="inlineStr"/>
      <c r="DG689" t="inlineStr">
        <is>
          <t>QS (score, not %)</t>
        </is>
      </c>
      <c r="DH689" t="n">
        <v>5.75</v>
      </c>
      <c r="DI689" t="inlineStr"/>
    </row>
    <row r="690">
      <c r="A690" t="inlineStr">
        <is>
          <t>national university of modern languages (numl), islamabad</t>
        </is>
      </c>
      <c r="B690" t="inlineStr">
        <is>
          <t>1401+</t>
        </is>
      </c>
      <c r="C690" t="inlineStr">
        <is>
          <t>1201-1400</t>
        </is>
      </c>
      <c r="D690" t="inlineStr">
        <is>
          <t>Pakistan</t>
        </is>
      </c>
      <c r="E690" t="inlineStr">
        <is>
          <t>Asia</t>
        </is>
      </c>
      <c r="F690" t="inlineStr">
        <is>
          <t>L</t>
        </is>
      </c>
      <c r="G690" t="inlineStr">
        <is>
          <t>FO</t>
        </is>
      </c>
      <c r="H690" t="inlineStr">
        <is>
          <t>MD</t>
        </is>
      </c>
      <c r="I690" t="inlineStr">
        <is>
          <t>Not Reported</t>
        </is>
      </c>
      <c r="J690" t="n">
        <v>7</v>
      </c>
      <c r="K690" t="inlineStr">
        <is>
          <t>601+</t>
        </is>
      </c>
      <c r="L690" t="n">
        <v>7.3</v>
      </c>
      <c r="M690" t="inlineStr">
        <is>
          <t>601+</t>
        </is>
      </c>
      <c r="N690" t="n">
        <v>5.2</v>
      </c>
      <c r="O690" t="inlineStr">
        <is>
          <t>701+</t>
        </is>
      </c>
      <c r="P690" t="n">
        <v>1.5</v>
      </c>
      <c r="Q690" t="inlineStr">
        <is>
          <t>701+</t>
        </is>
      </c>
      <c r="R690" t="n">
        <v>3.4</v>
      </c>
      <c r="S690" t="inlineStr">
        <is>
          <t>701+</t>
        </is>
      </c>
      <c r="T690" t="n">
        <v>1.2</v>
      </c>
      <c r="U690" t="inlineStr">
        <is>
          <t>701+</t>
        </is>
      </c>
      <c r="V690" t="n">
        <v>8.1</v>
      </c>
      <c r="W690" t="inlineStr">
        <is>
          <t>701+</t>
        </is>
      </c>
      <c r="X690" t="n">
        <v>2.6</v>
      </c>
      <c r="Y690" t="inlineStr">
        <is>
          <t>701+</t>
        </is>
      </c>
      <c r="Z690" t="n">
        <v>1.2</v>
      </c>
      <c r="AA690" t="inlineStr">
        <is>
          <t>701+</t>
        </is>
      </c>
      <c r="AB690" t="inlineStr"/>
      <c r="AC690" t="inlineStr">
        <is>
          <t>1201-1400</t>
        </is>
      </c>
      <c r="AD690" t="inlineStr"/>
      <c r="AE690" t="inlineStr">
        <is>
          <t>PK</t>
        </is>
      </c>
      <c r="AF690" t="inlineStr">
        <is>
          <t>Pakistan</t>
        </is>
      </c>
      <c r="AG690" t="inlineStr">
        <is>
          <t>L</t>
        </is>
      </c>
      <c r="AH690" t="inlineStr">
        <is>
          <t>FO</t>
        </is>
      </c>
      <c r="AI690" t="inlineStr">
        <is>
          <t>MD</t>
        </is>
      </c>
      <c r="AJ690" t="n">
        <v>4</v>
      </c>
      <c r="AK690" t="inlineStr">
        <is>
          <t>Not Reported</t>
        </is>
      </c>
      <c r="AL690" t="n">
        <v>6.6</v>
      </c>
      <c r="AM690" t="inlineStr">
        <is>
          <t>601+</t>
        </is>
      </c>
      <c r="AN690" t="n">
        <v>7.2</v>
      </c>
      <c r="AO690" t="inlineStr">
        <is>
          <t>601+</t>
        </is>
      </c>
      <c r="AP690" t="n">
        <v>5.3</v>
      </c>
      <c r="AQ690" t="inlineStr">
        <is>
          <t>701+</t>
        </is>
      </c>
      <c r="AR690" t="n">
        <v>1.4</v>
      </c>
      <c r="AS690" t="inlineStr">
        <is>
          <t>701+</t>
        </is>
      </c>
      <c r="AT690" t="n">
        <v>4.8</v>
      </c>
      <c r="AU690" t="inlineStr">
        <is>
          <t>701+</t>
        </is>
      </c>
      <c r="AV690" t="n">
        <v>1.3</v>
      </c>
      <c r="AW690" t="inlineStr">
        <is>
          <t>701+</t>
        </is>
      </c>
      <c r="AX690" t="n">
        <v>1</v>
      </c>
      <c r="AY690" t="inlineStr">
        <is>
          <t>701+</t>
        </is>
      </c>
      <c r="AZ690" t="n">
        <v>7.8</v>
      </c>
      <c r="BA690" t="inlineStr">
        <is>
          <t>701+</t>
        </is>
      </c>
      <c r="BB690" t="inlineStr"/>
      <c r="BC690" t="inlineStr"/>
      <c r="BD690" t="inlineStr">
        <is>
          <t>-</t>
        </is>
      </c>
      <c r="BE690" t="inlineStr"/>
      <c r="BF690" t="inlineStr">
        <is>
          <t>Not Reported</t>
        </is>
      </c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>
        <is>
          <t>QS</t>
        </is>
      </c>
      <c r="CC690" t="n">
        <v>1401</v>
      </c>
      <c r="CD690" t="n">
        <v>1300.5</v>
      </c>
      <c r="CE690" t="n">
        <v>601</v>
      </c>
      <c r="CF690" t="n">
        <v>601</v>
      </c>
      <c r="CG690" t="n">
        <v>701</v>
      </c>
      <c r="CH690" t="n">
        <v>701</v>
      </c>
      <c r="CI690" t="n">
        <v>701</v>
      </c>
      <c r="CJ690" t="n">
        <v>701</v>
      </c>
      <c r="CK690" t="n">
        <v>701</v>
      </c>
      <c r="CL690" t="n">
        <v>701</v>
      </c>
      <c r="CM690" t="n">
        <v>701</v>
      </c>
      <c r="CN690" t="n">
        <v>1300.5</v>
      </c>
      <c r="CO690" t="inlineStr"/>
      <c r="CP690" t="n">
        <v>601</v>
      </c>
      <c r="CQ690" t="n">
        <v>601</v>
      </c>
      <c r="CR690" t="n">
        <v>701</v>
      </c>
      <c r="CS690" t="n">
        <v>701</v>
      </c>
      <c r="CT690" t="n">
        <v>701</v>
      </c>
      <c r="CU690" t="n">
        <v>701</v>
      </c>
      <c r="CV690" t="n">
        <v>701</v>
      </c>
      <c r="CW690" t="n">
        <v>701</v>
      </c>
      <c r="CX690" t="inlineStr"/>
      <c r="CY690" t="inlineStr"/>
      <c r="CZ690" t="inlineStr"/>
      <c r="DA690" t="inlineStr"/>
      <c r="DB690" t="n">
        <v>0</v>
      </c>
      <c r="DC690" t="n">
        <v>1.5</v>
      </c>
      <c r="DD690" t="inlineStr"/>
      <c r="DE690" t="inlineStr">
        <is>
          <t>QS (score, not ratio)</t>
        </is>
      </c>
      <c r="DF690" t="inlineStr"/>
      <c r="DG690" t="inlineStr">
        <is>
          <t>QS (score, not %)</t>
        </is>
      </c>
      <c r="DH690" t="n">
        <v>6.8</v>
      </c>
      <c r="DI690" t="inlineStr"/>
    </row>
    <row r="691">
      <c r="A691" t="inlineStr">
        <is>
          <t>national university of science and technology (misis)</t>
        </is>
      </c>
      <c r="B691" t="inlineStr"/>
      <c r="C691" t="inlineStr"/>
      <c r="D691" t="inlineStr">
        <is>
          <t>Not Reported</t>
        </is>
      </c>
      <c r="E691" t="inlineStr">
        <is>
          <t>Not Reported</t>
        </is>
      </c>
      <c r="F691" t="inlineStr">
        <is>
          <t>Not Reported</t>
        </is>
      </c>
      <c r="G691" t="inlineStr">
        <is>
          <t>Not Reported</t>
        </is>
      </c>
      <c r="H691" t="inlineStr"/>
      <c r="I691" t="inlineStr">
        <is>
          <t>Not Reported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Not Reported</t>
        </is>
      </c>
      <c r="AF691" t="inlineStr">
        <is>
          <t>Not Reported</t>
        </is>
      </c>
      <c r="AG691" t="inlineStr">
        <is>
          <t>Not Reported</t>
        </is>
      </c>
      <c r="AH691" t="inlineStr">
        <is>
          <t>Not Reported</t>
        </is>
      </c>
      <c r="AI691" t="inlineStr"/>
      <c r="AJ691" t="inlineStr"/>
      <c r="AK691" t="inlineStr">
        <is>
          <t>Not Reported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>
        <is>
          <t>601-800</t>
        </is>
      </c>
      <c r="BF691" t="inlineStr">
        <is>
          <t>Russian Federation</t>
        </is>
      </c>
      <c r="BG691" t="n">
        <v>24.8</v>
      </c>
      <c r="BH691" t="inlineStr">
        <is>
          <t>33.7</t>
        </is>
      </c>
      <c r="BI691" t="n">
        <v>17.5</v>
      </c>
      <c r="BJ691" t="n">
        <v>10.8</v>
      </c>
      <c r="BK691" t="inlineStr">
        <is>
          <t>67.2</t>
        </is>
      </c>
      <c r="BL691" t="inlineStr">
        <is>
          <t>-</t>
        </is>
      </c>
      <c r="BM691" t="inlineStr">
        <is>
          <t>4,441</t>
        </is>
      </c>
      <c r="BN691" t="n">
        <v>6.7</v>
      </c>
      <c r="BO691" t="inlineStr">
        <is>
          <t>13%</t>
        </is>
      </c>
      <c r="BP691" t="inlineStr">
        <is>
          <t>43 : 57</t>
        </is>
      </c>
      <c r="BQ691" t="n">
        <v>2016</v>
      </c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>
        <is>
          <t>Times</t>
        </is>
      </c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n">
        <v>700.5</v>
      </c>
      <c r="CZ691" t="inlineStr"/>
      <c r="DA691" t="inlineStr"/>
      <c r="DB691" t="n">
        <v>0</v>
      </c>
      <c r="DC691" t="n">
        <v>12.45455349732692</v>
      </c>
      <c r="DD691" t="n">
        <v>6.7</v>
      </c>
      <c r="DE691" t="inlineStr">
        <is>
          <t>Times (raw ratio)</t>
        </is>
      </c>
      <c r="DF691" t="n">
        <v>13</v>
      </c>
      <c r="DG691" t="inlineStr">
        <is>
          <t>Times (raw %)</t>
        </is>
      </c>
      <c r="DH691" t="inlineStr"/>
      <c r="DI691" t="n">
        <v>15.19250780437045</v>
      </c>
    </row>
    <row r="692">
      <c r="A692" t="inlineStr">
        <is>
          <t>national university of sciences and technology</t>
        </is>
      </c>
      <c r="B692" t="inlineStr"/>
      <c r="C692" t="inlineStr"/>
      <c r="D692" t="inlineStr">
        <is>
          <t>Not Reported</t>
        </is>
      </c>
      <c r="E692" t="inlineStr">
        <is>
          <t>Not Reported</t>
        </is>
      </c>
      <c r="F692" t="inlineStr">
        <is>
          <t>Not Reported</t>
        </is>
      </c>
      <c r="G692" t="inlineStr">
        <is>
          <t>Not Reported</t>
        </is>
      </c>
      <c r="H692" t="inlineStr"/>
      <c r="I692" t="inlineStr">
        <is>
          <t>Not Reported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Not Reported</t>
        </is>
      </c>
      <c r="AF692" t="inlineStr">
        <is>
          <t>Not Reported</t>
        </is>
      </c>
      <c r="AG692" t="inlineStr">
        <is>
          <t>Not Reported</t>
        </is>
      </c>
      <c r="AH692" t="inlineStr">
        <is>
          <t>Not Reported</t>
        </is>
      </c>
      <c r="AI692" t="inlineStr"/>
      <c r="AJ692" t="inlineStr"/>
      <c r="AK692" t="inlineStr">
        <is>
          <t>Not Reported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>
        <is>
          <t>601-800</t>
        </is>
      </c>
      <c r="BF692" t="inlineStr">
        <is>
          <t>Pakistan</t>
        </is>
      </c>
      <c r="BG692" t="n">
        <v>21.4</v>
      </c>
      <c r="BH692" t="inlineStr">
        <is>
          <t>31.3</t>
        </is>
      </c>
      <c r="BI692" t="n">
        <v>7</v>
      </c>
      <c r="BJ692" t="n">
        <v>35</v>
      </c>
      <c r="BK692" t="inlineStr">
        <is>
          <t>31.3</t>
        </is>
      </c>
      <c r="BL692" t="inlineStr">
        <is>
          <t>-</t>
        </is>
      </c>
      <c r="BM692" t="inlineStr">
        <is>
          <t>9,808</t>
        </is>
      </c>
      <c r="BN692" t="n">
        <v>7.8</v>
      </c>
      <c r="BO692" t="inlineStr">
        <is>
          <t>3%</t>
        </is>
      </c>
      <c r="BP692" t="inlineStr">
        <is>
          <t>27 : 73</t>
        </is>
      </c>
      <c r="BQ692" t="n">
        <v>2016</v>
      </c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>
        <is>
          <t>Times</t>
        </is>
      </c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n">
        <v>700.5</v>
      </c>
      <c r="CZ692" t="inlineStr"/>
      <c r="DA692" t="inlineStr"/>
      <c r="DB692" t="n">
        <v>0</v>
      </c>
      <c r="DC692" t="n">
        <v>19.23845774686456</v>
      </c>
      <c r="DD692" t="n">
        <v>7.8</v>
      </c>
      <c r="DE692" t="inlineStr">
        <is>
          <t>Times (raw ratio)</t>
        </is>
      </c>
      <c r="DF692" t="n">
        <v>3</v>
      </c>
      <c r="DG692" t="inlineStr">
        <is>
          <t>Times (raw %)</t>
        </is>
      </c>
      <c r="DH692" t="inlineStr"/>
      <c r="DI692" t="n">
        <v>4.266389177939646</v>
      </c>
    </row>
    <row r="693">
      <c r="A693" t="inlineStr">
        <is>
          <t>national university of sciences and technology (nust) islamabad</t>
        </is>
      </c>
      <c r="B693" t="inlineStr">
        <is>
          <t>353</t>
        </is>
      </c>
      <c r="C693" t="inlineStr">
        <is>
          <t>367</t>
        </is>
      </c>
      <c r="D693" t="inlineStr">
        <is>
          <t>Pakistan</t>
        </is>
      </c>
      <c r="E693" t="inlineStr">
        <is>
          <t>Asia</t>
        </is>
      </c>
      <c r="F693" t="inlineStr">
        <is>
          <t>L</t>
        </is>
      </c>
      <c r="G693" t="inlineStr">
        <is>
          <t>CO</t>
        </is>
      </c>
      <c r="H693" t="inlineStr">
        <is>
          <t>VH</t>
        </is>
      </c>
      <c r="I693" t="inlineStr">
        <is>
          <t>A</t>
        </is>
      </c>
      <c r="J693" t="n">
        <v>20.4</v>
      </c>
      <c r="K693" t="inlineStr">
        <is>
          <t>430</t>
        </is>
      </c>
      <c r="L693" t="n">
        <v>71.59999999999999</v>
      </c>
      <c r="M693" t="inlineStr">
        <is>
          <t>98</t>
        </is>
      </c>
      <c r="N693" t="n">
        <v>68.8</v>
      </c>
      <c r="O693" t="inlineStr">
        <is>
          <t>188</t>
        </is>
      </c>
      <c r="P693" t="n">
        <v>14.5</v>
      </c>
      <c r="Q693" t="inlineStr">
        <is>
          <t>646</t>
        </is>
      </c>
      <c r="R693" t="n">
        <v>4.3</v>
      </c>
      <c r="S693" t="inlineStr">
        <is>
          <t>701+</t>
        </is>
      </c>
      <c r="T693" t="n">
        <v>4</v>
      </c>
      <c r="U693" t="inlineStr">
        <is>
          <t>701+</t>
        </is>
      </c>
      <c r="V693" t="n">
        <v>73.59999999999999</v>
      </c>
      <c r="W693" t="inlineStr">
        <is>
          <t>426</t>
        </is>
      </c>
      <c r="X693" t="n">
        <v>2.8</v>
      </c>
      <c r="Y693" t="inlineStr">
        <is>
          <t>701+</t>
        </is>
      </c>
      <c r="Z693" t="n">
        <v>44.9</v>
      </c>
      <c r="AA693" t="inlineStr">
        <is>
          <t>338=</t>
        </is>
      </c>
      <c r="AB693" t="n">
        <v>32.3</v>
      </c>
      <c r="AC693" t="inlineStr">
        <is>
          <t>367</t>
        </is>
      </c>
      <c r="AD693" t="inlineStr">
        <is>
          <t>334</t>
        </is>
      </c>
      <c r="AE693" t="inlineStr">
        <is>
          <t>PK</t>
        </is>
      </c>
      <c r="AF693" t="inlineStr">
        <is>
          <t>Pakistan</t>
        </is>
      </c>
      <c r="AG693" t="inlineStr">
        <is>
          <t>M</t>
        </is>
      </c>
      <c r="AH693" t="inlineStr">
        <is>
          <t>CO</t>
        </is>
      </c>
      <c r="AI693" t="inlineStr">
        <is>
          <t>VH</t>
        </is>
      </c>
      <c r="AJ693" t="n">
        <v>3</v>
      </c>
      <c r="AK693" t="inlineStr">
        <is>
          <t>A</t>
        </is>
      </c>
      <c r="AL693" t="n">
        <v>18.9</v>
      </c>
      <c r="AM693" t="inlineStr">
        <is>
          <t>472</t>
        </is>
      </c>
      <c r="AN693" t="n">
        <v>72.7</v>
      </c>
      <c r="AO693" t="inlineStr">
        <is>
          <t>93</t>
        </is>
      </c>
      <c r="AP693" t="n">
        <v>77.40000000000001</v>
      </c>
      <c r="AQ693" t="inlineStr">
        <is>
          <t>151</t>
        </is>
      </c>
      <c r="AR693" t="n">
        <v>11.7</v>
      </c>
      <c r="AS693" t="inlineStr">
        <is>
          <t>701+</t>
        </is>
      </c>
      <c r="AT693" t="n">
        <v>2.6</v>
      </c>
      <c r="AU693" t="inlineStr">
        <is>
          <t>701+</t>
        </is>
      </c>
      <c r="AV693" t="n">
        <v>3.9</v>
      </c>
      <c r="AW693" t="inlineStr">
        <is>
          <t>701+</t>
        </is>
      </c>
      <c r="AX693" t="n">
        <v>23.5</v>
      </c>
      <c r="AY693" t="inlineStr">
        <is>
          <t>512</t>
        </is>
      </c>
      <c r="AZ693" t="n">
        <v>9</v>
      </c>
      <c r="BA693" t="inlineStr">
        <is>
          <t>701+</t>
        </is>
      </c>
      <c r="BB693" t="n">
        <v>30.7</v>
      </c>
      <c r="BC693" t="inlineStr">
        <is>
          <t>438=</t>
        </is>
      </c>
      <c r="BD693" t="inlineStr">
        <is>
          <t>30.2</t>
        </is>
      </c>
      <c r="BE693" t="inlineStr"/>
      <c r="BF693" t="inlineStr">
        <is>
          <t>Not Reported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>
        <is>
          <t>QS</t>
        </is>
      </c>
      <c r="CC693" t="n">
        <v>353</v>
      </c>
      <c r="CD693" t="n">
        <v>367</v>
      </c>
      <c r="CE693" t="n">
        <v>430</v>
      </c>
      <c r="CF693" t="n">
        <v>98</v>
      </c>
      <c r="CG693" t="n">
        <v>188</v>
      </c>
      <c r="CH693" t="n">
        <v>646</v>
      </c>
      <c r="CI693" t="n">
        <v>701</v>
      </c>
      <c r="CJ693" t="n">
        <v>701</v>
      </c>
      <c r="CK693" t="n">
        <v>426</v>
      </c>
      <c r="CL693" t="n">
        <v>701</v>
      </c>
      <c r="CM693" t="n">
        <v>338</v>
      </c>
      <c r="CN693" t="n">
        <v>367</v>
      </c>
      <c r="CO693" t="n">
        <v>334</v>
      </c>
      <c r="CP693" t="n">
        <v>472</v>
      </c>
      <c r="CQ693" t="n">
        <v>93</v>
      </c>
      <c r="CR693" t="n">
        <v>151</v>
      </c>
      <c r="CS693" t="n">
        <v>701</v>
      </c>
      <c r="CT693" t="n">
        <v>701</v>
      </c>
      <c r="CU693" t="n">
        <v>701</v>
      </c>
      <c r="CV693" t="n">
        <v>512</v>
      </c>
      <c r="CW693" t="n">
        <v>701</v>
      </c>
      <c r="CX693" t="n">
        <v>438</v>
      </c>
      <c r="CY693" t="inlineStr"/>
      <c r="CZ693" t="inlineStr"/>
      <c r="DA693" t="inlineStr"/>
      <c r="DB693" t="n">
        <v>74.85714285714286</v>
      </c>
      <c r="DC693" t="n">
        <v>14.5</v>
      </c>
      <c r="DD693" t="inlineStr"/>
      <c r="DE693" t="inlineStr">
        <is>
          <t>QS (score, not ratio)</t>
        </is>
      </c>
      <c r="DF693" t="inlineStr"/>
      <c r="DG693" t="inlineStr">
        <is>
          <t>QS (score, not %)</t>
        </is>
      </c>
      <c r="DH693" t="n">
        <v>19.65</v>
      </c>
      <c r="DI693" t="inlineStr"/>
    </row>
    <row r="694">
      <c r="A694" t="inlineStr">
        <is>
          <t>national university of singapore</t>
        </is>
      </c>
      <c r="B694" t="inlineStr"/>
      <c r="C694" t="inlineStr"/>
      <c r="D694" t="inlineStr">
        <is>
          <t>Not Reported</t>
        </is>
      </c>
      <c r="E694" t="inlineStr">
        <is>
          <t>Not Reported</t>
        </is>
      </c>
      <c r="F694" t="inlineStr">
        <is>
          <t>Not Reported</t>
        </is>
      </c>
      <c r="G694" t="inlineStr">
        <is>
          <t>Not Reported</t>
        </is>
      </c>
      <c r="H694" t="inlineStr"/>
      <c r="I694" t="inlineStr">
        <is>
          <t>Not Reported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Not Reported</t>
        </is>
      </c>
      <c r="AF694" t="inlineStr">
        <is>
          <t>Not Reported</t>
        </is>
      </c>
      <c r="AG694" t="inlineStr">
        <is>
          <t>Not Reported</t>
        </is>
      </c>
      <c r="AH694" t="inlineStr">
        <is>
          <t>Not Reported</t>
        </is>
      </c>
      <c r="AI694" t="inlineStr"/>
      <c r="AJ694" t="inlineStr"/>
      <c r="AK694" t="inlineStr">
        <is>
          <t>Not Reported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>
        <is>
          <t>26</t>
        </is>
      </c>
      <c r="BF694" t="inlineStr">
        <is>
          <t>Singapore</t>
        </is>
      </c>
      <c r="BG694" t="n">
        <v>71.7</v>
      </c>
      <c r="BH694" t="inlineStr">
        <is>
          <t>96.2</t>
        </is>
      </c>
      <c r="BI694" t="n">
        <v>84.5</v>
      </c>
      <c r="BJ694" t="n">
        <v>79.40000000000001</v>
      </c>
      <c r="BK694" t="inlineStr">
        <is>
          <t>49.8</t>
        </is>
      </c>
      <c r="BL694" t="inlineStr">
        <is>
          <t>79.2</t>
        </is>
      </c>
      <c r="BM694" t="inlineStr">
        <is>
          <t>31,592</t>
        </is>
      </c>
      <c r="BN694" t="n">
        <v>15.5</v>
      </c>
      <c r="BO694" t="inlineStr">
        <is>
          <t>34%</t>
        </is>
      </c>
      <c r="BP694" t="inlineStr">
        <is>
          <t>49 : 51</t>
        </is>
      </c>
      <c r="BQ694" t="n">
        <v>2016</v>
      </c>
      <c r="BR694" t="inlineStr">
        <is>
          <t>101-150</t>
        </is>
      </c>
      <c r="BS694" t="inlineStr">
        <is>
          <t>1</t>
        </is>
      </c>
      <c r="BT694" t="inlineStr"/>
      <c r="BU694" t="n">
        <v>0</v>
      </c>
      <c r="BV694" t="n">
        <v>0</v>
      </c>
      <c r="BW694" t="n">
        <v>19.3</v>
      </c>
      <c r="BX694" t="n">
        <v>20.3</v>
      </c>
      <c r="BY694" t="n">
        <v>59.5</v>
      </c>
      <c r="BZ694" t="n">
        <v>32.2</v>
      </c>
      <c r="CA694" t="n">
        <v>2015</v>
      </c>
      <c r="CB694" t="inlineStr">
        <is>
          <t>Times+Shanghai</t>
        </is>
      </c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n">
        <v>26</v>
      </c>
      <c r="CZ694" t="n">
        <v>125.5</v>
      </c>
      <c r="DA694" t="n">
        <v>1</v>
      </c>
      <c r="DB694" t="n">
        <v>84.54670852396529</v>
      </c>
      <c r="DC694" t="n">
        <v>59.91800691269073</v>
      </c>
      <c r="DD694" t="n">
        <v>15.5</v>
      </c>
      <c r="DE694" t="inlineStr">
        <is>
          <t>Times (raw ratio)</t>
        </is>
      </c>
      <c r="DF694" t="n">
        <v>34</v>
      </c>
      <c r="DG694" t="inlineStr">
        <is>
          <t>Times (raw %)</t>
        </is>
      </c>
      <c r="DH694" t="inlineStr"/>
      <c r="DI694" t="n">
        <v>32.10444601598255</v>
      </c>
    </row>
    <row r="695">
      <c r="A695" t="inlineStr">
        <is>
          <t>national university of singapore (nus)</t>
        </is>
      </c>
      <c r="B695" t="inlineStr">
        <is>
          <t>8</t>
        </is>
      </c>
      <c r="C695" t="inlineStr">
        <is>
          <t>8</t>
        </is>
      </c>
      <c r="D695" t="inlineStr">
        <is>
          <t>Singapore</t>
        </is>
      </c>
      <c r="E695" t="inlineStr">
        <is>
          <t>Asia</t>
        </is>
      </c>
      <c r="F695" t="inlineStr">
        <is>
          <t>XL</t>
        </is>
      </c>
      <c r="G695" t="inlineStr">
        <is>
          <t>FC</t>
        </is>
      </c>
      <c r="H695" t="inlineStr">
        <is>
          <t>VH</t>
        </is>
      </c>
      <c r="I695" t="inlineStr">
        <is>
          <t>A</t>
        </is>
      </c>
      <c r="J695" t="n">
        <v>99.5</v>
      </c>
      <c r="K695" t="inlineStr">
        <is>
          <t>15</t>
        </is>
      </c>
      <c r="L695" t="n">
        <v>91.09999999999999</v>
      </c>
      <c r="M695" t="inlineStr">
        <is>
          <t>48</t>
        </is>
      </c>
      <c r="N695" t="n">
        <v>68.8</v>
      </c>
      <c r="O695" t="inlineStr">
        <is>
          <t>189</t>
        </is>
      </c>
      <c r="P695" t="n">
        <v>93.09999999999999</v>
      </c>
      <c r="Q695" t="inlineStr">
        <is>
          <t>61</t>
        </is>
      </c>
      <c r="R695" t="n">
        <v>100</v>
      </c>
      <c r="S695" t="inlineStr">
        <is>
          <t>41</t>
        </is>
      </c>
      <c r="T695" t="n">
        <v>88.90000000000001</v>
      </c>
      <c r="U695" t="inlineStr">
        <is>
          <t>129</t>
        </is>
      </c>
      <c r="V695" t="n">
        <v>91.59999999999999</v>
      </c>
      <c r="W695" t="inlineStr">
        <is>
          <t>146</t>
        </is>
      </c>
      <c r="X695" t="n">
        <v>100</v>
      </c>
      <c r="Y695" t="inlineStr">
        <is>
          <t>6</t>
        </is>
      </c>
      <c r="Z695" t="n">
        <v>97.7</v>
      </c>
      <c r="AA695" t="inlineStr">
        <is>
          <t>26=</t>
        </is>
      </c>
      <c r="AB695" t="n">
        <v>93.7</v>
      </c>
      <c r="AC695" t="inlineStr">
        <is>
          <t>8</t>
        </is>
      </c>
      <c r="AD695" t="inlineStr">
        <is>
          <t>11</t>
        </is>
      </c>
      <c r="AE695" t="inlineStr">
        <is>
          <t>SG</t>
        </is>
      </c>
      <c r="AF695" t="inlineStr">
        <is>
          <t>Singapore</t>
        </is>
      </c>
      <c r="AG695" t="inlineStr">
        <is>
          <t>XL</t>
        </is>
      </c>
      <c r="AH695" t="inlineStr">
        <is>
          <t>FC</t>
        </is>
      </c>
      <c r="AI695" t="inlineStr">
        <is>
          <t>VH</t>
        </is>
      </c>
      <c r="AJ695" t="n">
        <v>3</v>
      </c>
      <c r="AK695" t="inlineStr">
        <is>
          <t>A</t>
        </is>
      </c>
      <c r="AL695" t="n">
        <v>99.40000000000001</v>
      </c>
      <c r="AM695" t="inlineStr">
        <is>
          <t>15</t>
        </is>
      </c>
      <c r="AN695" t="n">
        <v>88.59999999999999</v>
      </c>
      <c r="AO695" t="inlineStr">
        <is>
          <t>54</t>
        </is>
      </c>
      <c r="AP695" t="n">
        <v>76.5</v>
      </c>
      <c r="AQ695" t="inlineStr">
        <is>
          <t>157</t>
        </is>
      </c>
      <c r="AR695" t="n">
        <v>93.2</v>
      </c>
      <c r="AS695" t="inlineStr">
        <is>
          <t>64</t>
        </is>
      </c>
      <c r="AT695" t="n">
        <v>100</v>
      </c>
      <c r="AU695" t="inlineStr">
        <is>
          <t>33</t>
        </is>
      </c>
      <c r="AV695" t="n">
        <v>81.90000000000001</v>
      </c>
      <c r="AW695" t="inlineStr">
        <is>
          <t>154</t>
        </is>
      </c>
      <c r="AX695" t="n">
        <v>76.3</v>
      </c>
      <c r="AY695" t="inlineStr">
        <is>
          <t>165</t>
        </is>
      </c>
      <c r="AZ695" t="n">
        <v>100</v>
      </c>
      <c r="BA695" t="inlineStr">
        <is>
          <t>7</t>
        </is>
      </c>
      <c r="BB695" t="n">
        <v>88.09999999999999</v>
      </c>
      <c r="BC695" t="inlineStr">
        <is>
          <t>106=</t>
        </is>
      </c>
      <c r="BD695" t="inlineStr">
        <is>
          <t>92.7</t>
        </is>
      </c>
      <c r="BE695" t="inlineStr"/>
      <c r="BF695" t="inlineStr">
        <is>
          <t>Not Reported</t>
        </is>
      </c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>
        <is>
          <t>QS</t>
        </is>
      </c>
      <c r="CC695" t="n">
        <v>8</v>
      </c>
      <c r="CD695" t="n">
        <v>8</v>
      </c>
      <c r="CE695" t="n">
        <v>15</v>
      </c>
      <c r="CF695" t="n">
        <v>48</v>
      </c>
      <c r="CG695" t="n">
        <v>189</v>
      </c>
      <c r="CH695" t="n">
        <v>61</v>
      </c>
      <c r="CI695" t="n">
        <v>41</v>
      </c>
      <c r="CJ695" t="n">
        <v>129</v>
      </c>
      <c r="CK695" t="n">
        <v>146</v>
      </c>
      <c r="CL695" t="n">
        <v>6</v>
      </c>
      <c r="CM695" t="n">
        <v>26</v>
      </c>
      <c r="CN695" t="n">
        <v>8</v>
      </c>
      <c r="CO695" t="n">
        <v>11</v>
      </c>
      <c r="CP695" t="n">
        <v>15</v>
      </c>
      <c r="CQ695" t="n">
        <v>54</v>
      </c>
      <c r="CR695" t="n">
        <v>157</v>
      </c>
      <c r="CS695" t="n">
        <v>64</v>
      </c>
      <c r="CT695" t="n">
        <v>33</v>
      </c>
      <c r="CU695" t="n">
        <v>154</v>
      </c>
      <c r="CV695" t="n">
        <v>165</v>
      </c>
      <c r="CW695" t="n">
        <v>7</v>
      </c>
      <c r="CX695" t="n">
        <v>106</v>
      </c>
      <c r="CY695" t="inlineStr"/>
      <c r="CZ695" t="inlineStr"/>
      <c r="DA695" t="inlineStr"/>
      <c r="DB695" t="n">
        <v>99.5</v>
      </c>
      <c r="DC695" t="n">
        <v>93.09999999999999</v>
      </c>
      <c r="DD695" t="inlineStr"/>
      <c r="DE695" t="inlineStr">
        <is>
          <t>QS (score, not ratio)</t>
        </is>
      </c>
      <c r="DF695" t="inlineStr"/>
      <c r="DG695" t="inlineStr">
        <is>
          <t>QS (score, not %)</t>
        </is>
      </c>
      <c r="DH695" t="n">
        <v>99.45</v>
      </c>
      <c r="DI695" t="inlineStr"/>
    </row>
    <row r="696">
      <c r="A696" t="inlineStr">
        <is>
          <t>national university of uzbekistan</t>
        </is>
      </c>
      <c r="B696" t="inlineStr">
        <is>
          <t>781-790</t>
        </is>
      </c>
      <c r="C696" t="inlineStr"/>
      <c r="D696" t="inlineStr">
        <is>
          <t>Uzbekistan</t>
        </is>
      </c>
      <c r="E696" t="inlineStr">
        <is>
          <t>Asia</t>
        </is>
      </c>
      <c r="F696" t="inlineStr">
        <is>
          <t>L</t>
        </is>
      </c>
      <c r="G696" t="inlineStr">
        <is>
          <t>FO</t>
        </is>
      </c>
      <c r="H696" t="inlineStr">
        <is>
          <t>HI</t>
        </is>
      </c>
      <c r="I696" t="inlineStr">
        <is>
          <t>A</t>
        </is>
      </c>
      <c r="J696" t="n">
        <v>25.5</v>
      </c>
      <c r="K696" t="inlineStr">
        <is>
          <t>347</t>
        </is>
      </c>
      <c r="L696" t="n">
        <v>15.8</v>
      </c>
      <c r="M696" t="inlineStr">
        <is>
          <t>540</t>
        </is>
      </c>
      <c r="N696" t="n">
        <v>5.2</v>
      </c>
      <c r="O696" t="inlineStr">
        <is>
          <t>701+</t>
        </is>
      </c>
      <c r="P696" t="n">
        <v>1.3</v>
      </c>
      <c r="Q696" t="inlineStr">
        <is>
          <t>701+</t>
        </is>
      </c>
      <c r="R696" t="n">
        <v>89</v>
      </c>
      <c r="S696" t="inlineStr">
        <is>
          <t>197</t>
        </is>
      </c>
      <c r="T696" t="n">
        <v>2.5</v>
      </c>
      <c r="U696" t="inlineStr">
        <is>
          <t>701+</t>
        </is>
      </c>
      <c r="V696" t="n">
        <v>11.8</v>
      </c>
      <c r="W696" t="inlineStr">
        <is>
          <t>701+</t>
        </is>
      </c>
      <c r="X696" t="n">
        <v>20.4</v>
      </c>
      <c r="Y696" t="inlineStr">
        <is>
          <t>559</t>
        </is>
      </c>
      <c r="Z696" t="n">
        <v>1.4</v>
      </c>
      <c r="AA696" t="inlineStr">
        <is>
          <t>701+</t>
        </is>
      </c>
      <c r="AB696" t="inlineStr"/>
      <c r="AC696" t="inlineStr"/>
      <c r="AD696" t="inlineStr"/>
      <c r="AE696" t="inlineStr">
        <is>
          <t>Not Reported</t>
        </is>
      </c>
      <c r="AF696" t="inlineStr">
        <is>
          <t>Not Reported</t>
        </is>
      </c>
      <c r="AG696" t="inlineStr">
        <is>
          <t>Not Reported</t>
        </is>
      </c>
      <c r="AH696" t="inlineStr">
        <is>
          <t>Not Reported</t>
        </is>
      </c>
      <c r="AI696" t="inlineStr"/>
      <c r="AJ696" t="inlineStr"/>
      <c r="AK696" t="inlineStr">
        <is>
          <t>Not Reported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>
        <is>
          <t>Not Reported</t>
        </is>
      </c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>
        <is>
          <t>QS</t>
        </is>
      </c>
      <c r="CC696" t="n">
        <v>785.5</v>
      </c>
      <c r="CD696" t="inlineStr"/>
      <c r="CE696" t="n">
        <v>347</v>
      </c>
      <c r="CF696" t="n">
        <v>540</v>
      </c>
      <c r="CG696" t="n">
        <v>701</v>
      </c>
      <c r="CH696" t="n">
        <v>701</v>
      </c>
      <c r="CI696" t="n">
        <v>197</v>
      </c>
      <c r="CJ696" t="n">
        <v>701</v>
      </c>
      <c r="CK696" t="n">
        <v>701</v>
      </c>
      <c r="CL696" t="n">
        <v>559</v>
      </c>
      <c r="CM696" t="n">
        <v>701</v>
      </c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n">
        <v>43.96428571428571</v>
      </c>
      <c r="DC696" t="n">
        <v>1.3</v>
      </c>
      <c r="DD696" t="inlineStr"/>
      <c r="DE696" t="inlineStr">
        <is>
          <t>QS (score, not ratio)</t>
        </is>
      </c>
      <c r="DF696" t="inlineStr"/>
      <c r="DG696" t="inlineStr">
        <is>
          <t>QS (score, not %)</t>
        </is>
      </c>
      <c r="DH696" t="n">
        <v>25.5</v>
      </c>
      <c r="DI696" t="inlineStr"/>
    </row>
    <row r="697">
      <c r="A697" t="inlineStr">
        <is>
          <t>national yang ming chiao tung university</t>
        </is>
      </c>
      <c r="B697" t="inlineStr">
        <is>
          <t>219</t>
        </is>
      </c>
      <c r="C697" t="inlineStr">
        <is>
          <t>217</t>
        </is>
      </c>
      <c r="D697" t="inlineStr">
        <is>
          <t>Taiwan</t>
        </is>
      </c>
      <c r="E697" t="inlineStr">
        <is>
          <t>Asia</t>
        </is>
      </c>
      <c r="F697" t="inlineStr">
        <is>
          <t>L</t>
        </is>
      </c>
      <c r="G697" t="inlineStr">
        <is>
          <t>FC</t>
        </is>
      </c>
      <c r="H697" t="inlineStr">
        <is>
          <t>VH</t>
        </is>
      </c>
      <c r="I697" t="inlineStr">
        <is>
          <t>A</t>
        </is>
      </c>
      <c r="J697" t="n">
        <v>32.9</v>
      </c>
      <c r="K697" t="inlineStr">
        <is>
          <t>267</t>
        </is>
      </c>
      <c r="L697" t="n">
        <v>62.7</v>
      </c>
      <c r="M697" t="inlineStr">
        <is>
          <t>128</t>
        </is>
      </c>
      <c r="N697" t="n">
        <v>51.1</v>
      </c>
      <c r="O697" t="inlineStr">
        <is>
          <t>300</t>
        </is>
      </c>
      <c r="P697" t="n">
        <v>52.7</v>
      </c>
      <c r="Q697" t="inlineStr">
        <is>
          <t>245</t>
        </is>
      </c>
      <c r="R697" t="n">
        <v>19.6</v>
      </c>
      <c r="S697" t="inlineStr">
        <is>
          <t>607</t>
        </is>
      </c>
      <c r="T697" t="n">
        <v>19.2</v>
      </c>
      <c r="U697" t="inlineStr">
        <is>
          <t>564</t>
        </is>
      </c>
      <c r="V697" t="n">
        <v>53.7</v>
      </c>
      <c r="W697" t="inlineStr">
        <is>
          <t>701+</t>
        </is>
      </c>
      <c r="X697" t="n">
        <v>58.3</v>
      </c>
      <c r="Y697" t="inlineStr">
        <is>
          <t>210</t>
        </is>
      </c>
      <c r="Z697" t="n">
        <v>38.8</v>
      </c>
      <c r="AA697" t="inlineStr">
        <is>
          <t>379=</t>
        </is>
      </c>
      <c r="AB697" t="n">
        <v>43.9</v>
      </c>
      <c r="AC697" t="inlineStr">
        <is>
          <t>217</t>
        </is>
      </c>
      <c r="AD697" t="inlineStr">
        <is>
          <t>202</t>
        </is>
      </c>
      <c r="AE697" t="inlineStr">
        <is>
          <t>TW</t>
        </is>
      </c>
      <c r="AF697" t="inlineStr">
        <is>
          <t>Taiwan</t>
        </is>
      </c>
      <c r="AG697" t="inlineStr">
        <is>
          <t>L</t>
        </is>
      </c>
      <c r="AH697" t="inlineStr">
        <is>
          <t>FC</t>
        </is>
      </c>
      <c r="AI697" t="inlineStr">
        <is>
          <t>VH</t>
        </is>
      </c>
      <c r="AJ697" t="n">
        <v>1</v>
      </c>
      <c r="AK697" t="inlineStr">
        <is>
          <t>A</t>
        </is>
      </c>
      <c r="AL697" t="n">
        <v>33.3</v>
      </c>
      <c r="AM697" t="inlineStr">
        <is>
          <t>262</t>
        </is>
      </c>
      <c r="AN697" t="n">
        <v>67.90000000000001</v>
      </c>
      <c r="AO697" t="inlineStr">
        <is>
          <t>110</t>
        </is>
      </c>
      <c r="AP697" t="n">
        <v>53.9</v>
      </c>
      <c r="AQ697" t="inlineStr">
        <is>
          <t>286</t>
        </is>
      </c>
      <c r="AR697" t="n">
        <v>52.1</v>
      </c>
      <c r="AS697" t="inlineStr">
        <is>
          <t>247</t>
        </is>
      </c>
      <c r="AT697" t="n">
        <v>19</v>
      </c>
      <c r="AU697" t="inlineStr">
        <is>
          <t>601</t>
        </is>
      </c>
      <c r="AV697" t="n">
        <v>18.5</v>
      </c>
      <c r="AW697" t="inlineStr">
        <is>
          <t>566</t>
        </is>
      </c>
      <c r="AX697" t="n">
        <v>4.4</v>
      </c>
      <c r="AY697" t="inlineStr">
        <is>
          <t>701+</t>
        </is>
      </c>
      <c r="AZ697" t="n">
        <v>44.6</v>
      </c>
      <c r="BA697" t="inlineStr">
        <is>
          <t>160</t>
        </is>
      </c>
      <c r="BB697" t="n">
        <v>54.3</v>
      </c>
      <c r="BC697" t="inlineStr">
        <is>
          <t>283=</t>
        </is>
      </c>
      <c r="BD697" t="inlineStr">
        <is>
          <t>43.3</t>
        </is>
      </c>
      <c r="BE697" t="inlineStr"/>
      <c r="BF697" t="inlineStr">
        <is>
          <t>Not Reported</t>
        </is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>
        <is>
          <t>QS</t>
        </is>
      </c>
      <c r="CC697" t="n">
        <v>219</v>
      </c>
      <c r="CD697" t="n">
        <v>217</v>
      </c>
      <c r="CE697" t="n">
        <v>267</v>
      </c>
      <c r="CF697" t="n">
        <v>128</v>
      </c>
      <c r="CG697" t="n">
        <v>300</v>
      </c>
      <c r="CH697" t="n">
        <v>245</v>
      </c>
      <c r="CI697" t="n">
        <v>607</v>
      </c>
      <c r="CJ697" t="n">
        <v>564</v>
      </c>
      <c r="CK697" t="n">
        <v>701</v>
      </c>
      <c r="CL697" t="n">
        <v>210</v>
      </c>
      <c r="CM697" t="n">
        <v>379</v>
      </c>
      <c r="CN697" t="n">
        <v>217</v>
      </c>
      <c r="CO697" t="n">
        <v>202</v>
      </c>
      <c r="CP697" t="n">
        <v>262</v>
      </c>
      <c r="CQ697" t="n">
        <v>110</v>
      </c>
      <c r="CR697" t="n">
        <v>286</v>
      </c>
      <c r="CS697" t="n">
        <v>247</v>
      </c>
      <c r="CT697" t="n">
        <v>601</v>
      </c>
      <c r="CU697" t="n">
        <v>566</v>
      </c>
      <c r="CV697" t="n">
        <v>701</v>
      </c>
      <c r="CW697" t="n">
        <v>160</v>
      </c>
      <c r="CX697" t="n">
        <v>283</v>
      </c>
      <c r="CY697" t="inlineStr"/>
      <c r="CZ697" t="inlineStr"/>
      <c r="DA697" t="inlineStr"/>
      <c r="DB697" t="n">
        <v>84.42857142857143</v>
      </c>
      <c r="DC697" t="n">
        <v>52.7</v>
      </c>
      <c r="DD697" t="inlineStr"/>
      <c r="DE697" t="inlineStr">
        <is>
          <t>QS (score, not ratio)</t>
        </is>
      </c>
      <c r="DF697" t="inlineStr"/>
      <c r="DG697" t="inlineStr">
        <is>
          <t>QS (score, not %)</t>
        </is>
      </c>
      <c r="DH697" t="n">
        <v>33.09999999999999</v>
      </c>
      <c r="DI697" t="inlineStr"/>
    </row>
    <row r="698">
      <c r="A698" t="inlineStr">
        <is>
          <t>national yang-ming university</t>
        </is>
      </c>
      <c r="B698" t="inlineStr"/>
      <c r="C698" t="inlineStr"/>
      <c r="D698" t="inlineStr">
        <is>
          <t>Not Reported</t>
        </is>
      </c>
      <c r="E698" t="inlineStr">
        <is>
          <t>Not Reported</t>
        </is>
      </c>
      <c r="F698" t="inlineStr">
        <is>
          <t>Not Reported</t>
        </is>
      </c>
      <c r="G698" t="inlineStr">
        <is>
          <t>Not Reported</t>
        </is>
      </c>
      <c r="H698" t="inlineStr"/>
      <c r="I698" t="inlineStr">
        <is>
          <t>Not Reported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Not Reported</t>
        </is>
      </c>
      <c r="AF698" t="inlineStr">
        <is>
          <t>Not Reported</t>
        </is>
      </c>
      <c r="AG698" t="inlineStr">
        <is>
          <t>Not Reported</t>
        </is>
      </c>
      <c r="AH698" t="inlineStr">
        <is>
          <t>Not Reported</t>
        </is>
      </c>
      <c r="AI698" t="inlineStr"/>
      <c r="AJ698" t="inlineStr"/>
      <c r="AK698" t="inlineStr">
        <is>
          <t>Not Reported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>
        <is>
          <t>401-500</t>
        </is>
      </c>
      <c r="BF698" t="inlineStr">
        <is>
          <t>Taiwan</t>
        </is>
      </c>
      <c r="BG698" t="n">
        <v>41.5</v>
      </c>
      <c r="BH698" t="inlineStr">
        <is>
          <t>15.8</t>
        </is>
      </c>
      <c r="BI698" t="n">
        <v>18.5</v>
      </c>
      <c r="BJ698" t="n">
        <v>33.3</v>
      </c>
      <c r="BK698" t="inlineStr">
        <is>
          <t>30.2</t>
        </is>
      </c>
      <c r="BL698" t="inlineStr">
        <is>
          <t>-</t>
        </is>
      </c>
      <c r="BM698" t="inlineStr">
        <is>
          <t>4,496</t>
        </is>
      </c>
      <c r="BN698" t="n">
        <v>5.4</v>
      </c>
      <c r="BO698" t="inlineStr">
        <is>
          <t>2%</t>
        </is>
      </c>
      <c r="BP698" t="inlineStr">
        <is>
          <t>48 : 52</t>
        </is>
      </c>
      <c r="BQ698" t="n">
        <v>2016</v>
      </c>
      <c r="BR698" t="inlineStr">
        <is>
          <t>401-500</t>
        </is>
      </c>
      <c r="BS698" t="inlineStr">
        <is>
          <t>5-7</t>
        </is>
      </c>
      <c r="BT698" t="inlineStr"/>
      <c r="BU698" t="n">
        <v>0</v>
      </c>
      <c r="BV698" t="n">
        <v>0</v>
      </c>
      <c r="BW698" t="n">
        <v>0</v>
      </c>
      <c r="BX698" t="n">
        <v>4.2</v>
      </c>
      <c r="BY698" t="n">
        <v>33.3</v>
      </c>
      <c r="BZ698" t="n">
        <v>24.1</v>
      </c>
      <c r="CA698" t="n">
        <v>2014</v>
      </c>
      <c r="CB698" t="inlineStr">
        <is>
          <t>Times</t>
        </is>
      </c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n">
        <v>450.5</v>
      </c>
      <c r="CZ698" t="n">
        <v>450.5</v>
      </c>
      <c r="DA698" t="n">
        <v>6</v>
      </c>
      <c r="DB698" t="n">
        <v>18.52852398098375</v>
      </c>
      <c r="DC698" t="n">
        <v>19.19260850346903</v>
      </c>
      <c r="DD698" t="n">
        <v>5.4</v>
      </c>
      <c r="DE698" t="inlineStr">
        <is>
          <t>Times (raw ratio)</t>
        </is>
      </c>
      <c r="DF698" t="n">
        <v>2</v>
      </c>
      <c r="DG698" t="inlineStr">
        <is>
          <t>Times (raw %)</t>
        </is>
      </c>
      <c r="DH698" t="inlineStr"/>
      <c r="DI698" t="n">
        <v>8.856111094273203</v>
      </c>
    </row>
    <row r="699">
      <c r="A699" t="inlineStr">
        <is>
          <t>new jersey institute of technology</t>
        </is>
      </c>
      <c r="B699" t="inlineStr"/>
      <c r="C699" t="inlineStr"/>
      <c r="D699" t="inlineStr">
        <is>
          <t>Not Reported</t>
        </is>
      </c>
      <c r="E699" t="inlineStr">
        <is>
          <t>Not Reported</t>
        </is>
      </c>
      <c r="F699" t="inlineStr">
        <is>
          <t>Not Reported</t>
        </is>
      </c>
      <c r="G699" t="inlineStr">
        <is>
          <t>Not Reported</t>
        </is>
      </c>
      <c r="H699" t="inlineStr"/>
      <c r="I699" t="inlineStr">
        <is>
          <t>Not Reported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Not Reported</t>
        </is>
      </c>
      <c r="AF699" t="inlineStr">
        <is>
          <t>Not Reported</t>
        </is>
      </c>
      <c r="AG699" t="inlineStr">
        <is>
          <t>Not Reported</t>
        </is>
      </c>
      <c r="AH699" t="inlineStr">
        <is>
          <t>Not Reported</t>
        </is>
      </c>
      <c r="AI699" t="inlineStr"/>
      <c r="AJ699" t="inlineStr"/>
      <c r="AK699" t="inlineStr">
        <is>
          <t>Not Reported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501-600</t>
        </is>
      </c>
      <c r="BF699" t="inlineStr">
        <is>
          <t>United States of America</t>
        </is>
      </c>
      <c r="BG699" t="n">
        <v>18.9</v>
      </c>
      <c r="BH699" t="inlineStr">
        <is>
          <t>48.5</t>
        </is>
      </c>
      <c r="BI699" t="n">
        <v>16.6</v>
      </c>
      <c r="BJ699" t="n">
        <v>32.2</v>
      </c>
      <c r="BK699" t="inlineStr">
        <is>
          <t>32.2</t>
        </is>
      </c>
      <c r="BL699" t="inlineStr">
        <is>
          <t>-</t>
        </is>
      </c>
      <c r="BM699" t="inlineStr">
        <is>
          <t>10,646</t>
        </is>
      </c>
      <c r="BN699" t="n">
        <v>26.2</v>
      </c>
      <c r="BO699" t="inlineStr">
        <is>
          <t>17%</t>
        </is>
      </c>
      <c r="BP699" t="inlineStr">
        <is>
          <t>25 : 75</t>
        </is>
      </c>
      <c r="BQ699" t="n">
        <v>2016</v>
      </c>
      <c r="BR699" t="inlineStr">
        <is>
          <t>401-500</t>
        </is>
      </c>
      <c r="BS699" t="inlineStr">
        <is>
          <t>141-167</t>
        </is>
      </c>
      <c r="BT699" t="inlineStr"/>
      <c r="BU699" t="n">
        <v>0</v>
      </c>
      <c r="BV699" t="n">
        <v>0</v>
      </c>
      <c r="BW699" t="n">
        <v>7.7</v>
      </c>
      <c r="BX699" t="n">
        <v>7.6</v>
      </c>
      <c r="BY699" t="n">
        <v>20</v>
      </c>
      <c r="BZ699" t="n">
        <v>14.9</v>
      </c>
      <c r="CA699" t="n">
        <v>2006</v>
      </c>
      <c r="CB699" t="inlineStr">
        <is>
          <t>Times+Shanghai</t>
        </is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n">
        <v>550.5</v>
      </c>
      <c r="CZ699" t="n">
        <v>450.5</v>
      </c>
      <c r="DA699" t="n">
        <v>154</v>
      </c>
      <c r="DB699" t="n">
        <v>11.38056115039047</v>
      </c>
      <c r="DC699" t="n">
        <v>16.75815236104125</v>
      </c>
      <c r="DD699" t="n">
        <v>26.2</v>
      </c>
      <c r="DE699" t="inlineStr">
        <is>
          <t>Times (raw ratio)</t>
        </is>
      </c>
      <c r="DF699" t="n">
        <v>17</v>
      </c>
      <c r="DG699" t="inlineStr">
        <is>
          <t>Times (raw %)</t>
        </is>
      </c>
      <c r="DH699" t="inlineStr"/>
      <c r="DI699" t="n">
        <v>7.131218245108307</v>
      </c>
    </row>
    <row r="700">
      <c r="A700" t="inlineStr">
        <is>
          <t>new jersey institute of technology (njit)</t>
        </is>
      </c>
      <c r="B700" t="inlineStr">
        <is>
          <t>791-800</t>
        </is>
      </c>
      <c r="C700" t="inlineStr">
        <is>
          <t>641-650</t>
        </is>
      </c>
      <c r="D700" t="inlineStr">
        <is>
          <t>United States</t>
        </is>
      </c>
      <c r="E700" t="inlineStr">
        <is>
          <t>Americas</t>
        </is>
      </c>
      <c r="F700" t="inlineStr">
        <is>
          <t>M</t>
        </is>
      </c>
      <c r="G700" t="inlineStr">
        <is>
          <t>FO</t>
        </is>
      </c>
      <c r="H700" t="inlineStr">
        <is>
          <t>VH</t>
        </is>
      </c>
      <c r="I700" t="inlineStr">
        <is>
          <t>A</t>
        </is>
      </c>
      <c r="J700" t="n">
        <v>4.8</v>
      </c>
      <c r="K700" t="inlineStr">
        <is>
          <t>601+</t>
        </is>
      </c>
      <c r="L700" t="n">
        <v>6.7</v>
      </c>
      <c r="M700" t="inlineStr">
        <is>
          <t>601+</t>
        </is>
      </c>
      <c r="N700" t="n">
        <v>10.2</v>
      </c>
      <c r="O700" t="inlineStr">
        <is>
          <t>701+</t>
        </is>
      </c>
      <c r="P700" t="n">
        <v>30.4</v>
      </c>
      <c r="Q700" t="inlineStr">
        <is>
          <t>433</t>
        </is>
      </c>
      <c r="R700" t="n">
        <v>31.5</v>
      </c>
      <c r="S700" t="inlineStr">
        <is>
          <t>487</t>
        </is>
      </c>
      <c r="T700" t="n">
        <v>52.9</v>
      </c>
      <c r="U700" t="inlineStr">
        <is>
          <t>278</t>
        </is>
      </c>
      <c r="V700" t="n">
        <v>29.1</v>
      </c>
      <c r="W700" t="inlineStr">
        <is>
          <t>701+</t>
        </is>
      </c>
      <c r="X700" t="n">
        <v>5.1</v>
      </c>
      <c r="Y700" t="inlineStr">
        <is>
          <t>701+</t>
        </is>
      </c>
      <c r="Z700" t="n">
        <v>26.5</v>
      </c>
      <c r="AA700" t="inlineStr">
        <is>
          <t>476=</t>
        </is>
      </c>
      <c r="AB700" t="inlineStr"/>
      <c r="AC700" t="inlineStr">
        <is>
          <t>641-650</t>
        </is>
      </c>
      <c r="AD700" t="inlineStr">
        <is>
          <t>651-700</t>
        </is>
      </c>
      <c r="AE700" t="inlineStr">
        <is>
          <t>US</t>
        </is>
      </c>
      <c r="AF700" t="inlineStr">
        <is>
          <t>United States</t>
        </is>
      </c>
      <c r="AG700" t="inlineStr">
        <is>
          <t>M</t>
        </is>
      </c>
      <c r="AH700" t="inlineStr">
        <is>
          <t>CO</t>
        </is>
      </c>
      <c r="AI700" t="inlineStr">
        <is>
          <t>VH</t>
        </is>
      </c>
      <c r="AJ700" t="n">
        <v>5</v>
      </c>
      <c r="AK700" t="inlineStr">
        <is>
          <t>A</t>
        </is>
      </c>
      <c r="AL700" t="n">
        <v>3.9</v>
      </c>
      <c r="AM700" t="inlineStr">
        <is>
          <t>601+</t>
        </is>
      </c>
      <c r="AN700" t="n">
        <v>6.1</v>
      </c>
      <c r="AO700" t="inlineStr">
        <is>
          <t>601+</t>
        </is>
      </c>
      <c r="AP700" t="n">
        <v>14</v>
      </c>
      <c r="AQ700" t="inlineStr">
        <is>
          <t>701+</t>
        </is>
      </c>
      <c r="AR700" t="n">
        <v>27.5</v>
      </c>
      <c r="AS700" t="inlineStr">
        <is>
          <t>454</t>
        </is>
      </c>
      <c r="AT700" t="n">
        <v>84.5</v>
      </c>
      <c r="AU700" t="inlineStr">
        <is>
          <t>211</t>
        </is>
      </c>
      <c r="AV700" t="n">
        <v>69.90000000000001</v>
      </c>
      <c r="AW700" t="inlineStr">
        <is>
          <t>211</t>
        </is>
      </c>
      <c r="AX700" t="n">
        <v>1.9</v>
      </c>
      <c r="AY700" t="inlineStr">
        <is>
          <t>701+</t>
        </is>
      </c>
      <c r="AZ700" t="n">
        <v>9.9</v>
      </c>
      <c r="BA700" t="inlineStr">
        <is>
          <t>701+</t>
        </is>
      </c>
      <c r="BB700" t="n">
        <v>20.5</v>
      </c>
      <c r="BC700" t="inlineStr">
        <is>
          <t>540=</t>
        </is>
      </c>
      <c r="BD700" t="inlineStr">
        <is>
          <t>-</t>
        </is>
      </c>
      <c r="BE700" t="inlineStr"/>
      <c r="BF700" t="inlineStr">
        <is>
          <t>Not Reported</t>
        </is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>
        <is>
          <t>QS</t>
        </is>
      </c>
      <c r="CC700" t="n">
        <v>795.5</v>
      </c>
      <c r="CD700" t="n">
        <v>645.5</v>
      </c>
      <c r="CE700" t="n">
        <v>601</v>
      </c>
      <c r="CF700" t="n">
        <v>601</v>
      </c>
      <c r="CG700" t="n">
        <v>701</v>
      </c>
      <c r="CH700" t="n">
        <v>433</v>
      </c>
      <c r="CI700" t="n">
        <v>487</v>
      </c>
      <c r="CJ700" t="n">
        <v>278</v>
      </c>
      <c r="CK700" t="n">
        <v>701</v>
      </c>
      <c r="CL700" t="n">
        <v>701</v>
      </c>
      <c r="CM700" t="n">
        <v>476</v>
      </c>
      <c r="CN700" t="n">
        <v>645.5</v>
      </c>
      <c r="CO700" t="n">
        <v>675.5</v>
      </c>
      <c r="CP700" t="n">
        <v>601</v>
      </c>
      <c r="CQ700" t="n">
        <v>601</v>
      </c>
      <c r="CR700" t="n">
        <v>701</v>
      </c>
      <c r="CS700" t="n">
        <v>454</v>
      </c>
      <c r="CT700" t="n">
        <v>211</v>
      </c>
      <c r="CU700" t="n">
        <v>211</v>
      </c>
      <c r="CV700" t="n">
        <v>701</v>
      </c>
      <c r="CW700" t="n">
        <v>701</v>
      </c>
      <c r="CX700" t="n">
        <v>540</v>
      </c>
      <c r="CY700" t="inlineStr"/>
      <c r="CZ700" t="inlineStr"/>
      <c r="DA700" t="inlineStr"/>
      <c r="DB700" t="n">
        <v>43.25</v>
      </c>
      <c r="DC700" t="n">
        <v>30.4</v>
      </c>
      <c r="DD700" t="inlineStr"/>
      <c r="DE700" t="inlineStr">
        <is>
          <t>QS (score, not ratio)</t>
        </is>
      </c>
      <c r="DF700" t="inlineStr"/>
      <c r="DG700" t="inlineStr">
        <is>
          <t>QS (score, not %)</t>
        </is>
      </c>
      <c r="DH700" t="n">
        <v>4.35</v>
      </c>
      <c r="DI700" t="inlineStr"/>
    </row>
    <row r="701">
      <c r="A701" t="inlineStr">
        <is>
          <t>new mexico state university</t>
        </is>
      </c>
      <c r="B701" t="inlineStr"/>
      <c r="C701" t="inlineStr"/>
      <c r="D701" t="inlineStr">
        <is>
          <t>Not Reported</t>
        </is>
      </c>
      <c r="E701" t="inlineStr">
        <is>
          <t>Not Reported</t>
        </is>
      </c>
      <c r="F701" t="inlineStr">
        <is>
          <t>Not Reported</t>
        </is>
      </c>
      <c r="G701" t="inlineStr">
        <is>
          <t>Not Reported</t>
        </is>
      </c>
      <c r="H701" t="inlineStr"/>
      <c r="I701" t="inlineStr">
        <is>
          <t>Not Reported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Not Reported</t>
        </is>
      </c>
      <c r="AF701" t="inlineStr">
        <is>
          <t>Not Reported</t>
        </is>
      </c>
      <c r="AG701" t="inlineStr">
        <is>
          <t>Not Reported</t>
        </is>
      </c>
      <c r="AH701" t="inlineStr">
        <is>
          <t>Not Reported</t>
        </is>
      </c>
      <c r="AI701" t="inlineStr"/>
      <c r="AJ701" t="inlineStr"/>
      <c r="AK701" t="inlineStr">
        <is>
          <t>Not Reported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>
        <is>
          <t>501-600</t>
        </is>
      </c>
      <c r="BF701" t="inlineStr">
        <is>
          <t>United States of America</t>
        </is>
      </c>
      <c r="BG701" t="n">
        <v>19.5</v>
      </c>
      <c r="BH701" t="inlineStr">
        <is>
          <t>30.5</t>
        </is>
      </c>
      <c r="BI701" t="n">
        <v>19.2</v>
      </c>
      <c r="BJ701" t="n">
        <v>47.2</v>
      </c>
      <c r="BK701" t="inlineStr">
        <is>
          <t>34.6</t>
        </is>
      </c>
      <c r="BL701" t="inlineStr">
        <is>
          <t>-</t>
        </is>
      </c>
      <c r="BM701" t="inlineStr">
        <is>
          <t>15,035</t>
        </is>
      </c>
      <c r="BN701" t="n">
        <v>18.8</v>
      </c>
      <c r="BO701" t="inlineStr">
        <is>
          <t>7%</t>
        </is>
      </c>
      <c r="BP701" t="inlineStr">
        <is>
          <t>54 : 46</t>
        </is>
      </c>
      <c r="BQ701" t="n">
        <v>2016</v>
      </c>
      <c r="BR701" t="inlineStr">
        <is>
          <t>402-503</t>
        </is>
      </c>
      <c r="BS701" t="inlineStr">
        <is>
          <t>140-159</t>
        </is>
      </c>
      <c r="BT701" t="inlineStr"/>
      <c r="BU701" t="n">
        <v>0</v>
      </c>
      <c r="BV701" t="n">
        <v>0</v>
      </c>
      <c r="BW701" t="n">
        <v>10.3</v>
      </c>
      <c r="BX701" t="n">
        <v>8.9</v>
      </c>
      <c r="BY701" t="n">
        <v>20</v>
      </c>
      <c r="BZ701" t="n">
        <v>12.5</v>
      </c>
      <c r="CA701" t="n">
        <v>2008</v>
      </c>
      <c r="CB701" t="inlineStr">
        <is>
          <t>Times+Shanghai</t>
        </is>
      </c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n">
        <v>550.5</v>
      </c>
      <c r="CZ701" t="n">
        <v>452.5</v>
      </c>
      <c r="DA701" t="n">
        <v>149.5</v>
      </c>
      <c r="DB701" t="n">
        <v>11.16102218222362</v>
      </c>
      <c r="DC701" t="n">
        <v>21.88007769185809</v>
      </c>
      <c r="DD701" t="n">
        <v>18.8</v>
      </c>
      <c r="DE701" t="inlineStr">
        <is>
          <t>Times (raw ratio)</t>
        </is>
      </c>
      <c r="DF701" t="n">
        <v>7</v>
      </c>
      <c r="DG701" t="inlineStr">
        <is>
          <t>Times (raw %)</t>
        </is>
      </c>
      <c r="DH701" t="inlineStr"/>
      <c r="DI701" t="n">
        <v>8.192321262798213</v>
      </c>
    </row>
    <row r="702">
      <c r="A702" t="inlineStr">
        <is>
          <t>new university of lisbon</t>
        </is>
      </c>
      <c r="B702" t="inlineStr"/>
      <c r="C702" t="inlineStr"/>
      <c r="D702" t="inlineStr">
        <is>
          <t>Not Reported</t>
        </is>
      </c>
      <c r="E702" t="inlineStr">
        <is>
          <t>Not Reported</t>
        </is>
      </c>
      <c r="F702" t="inlineStr">
        <is>
          <t>Not Reported</t>
        </is>
      </c>
      <c r="G702" t="inlineStr">
        <is>
          <t>Not Reported</t>
        </is>
      </c>
      <c r="H702" t="inlineStr"/>
      <c r="I702" t="inlineStr">
        <is>
          <t>Not Reported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Not Reported</t>
        </is>
      </c>
      <c r="AF702" t="inlineStr">
        <is>
          <t>Not Reported</t>
        </is>
      </c>
      <c r="AG702" t="inlineStr">
        <is>
          <t>Not Reported</t>
        </is>
      </c>
      <c r="AH702" t="inlineStr">
        <is>
          <t>Not Reported</t>
        </is>
      </c>
      <c r="AI702" t="inlineStr"/>
      <c r="AJ702" t="inlineStr"/>
      <c r="AK702" t="inlineStr">
        <is>
          <t>Not Reported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401-500</t>
        </is>
      </c>
      <c r="BF702" t="inlineStr">
        <is>
          <t>Portugal</t>
        </is>
      </c>
      <c r="BG702" t="n">
        <v>26.9</v>
      </c>
      <c r="BH702" t="inlineStr">
        <is>
          <t>44.5</t>
        </is>
      </c>
      <c r="BI702" t="n">
        <v>21.9</v>
      </c>
      <c r="BJ702" t="n">
        <v>38.3</v>
      </c>
      <c r="BK702" t="inlineStr">
        <is>
          <t>41.3</t>
        </is>
      </c>
      <c r="BL702" t="inlineStr">
        <is>
          <t>-</t>
        </is>
      </c>
      <c r="BM702" t="inlineStr">
        <is>
          <t>18,867</t>
        </is>
      </c>
      <c r="BN702" t="n">
        <v>17.9</v>
      </c>
      <c r="BO702" t="inlineStr">
        <is>
          <t>7%</t>
        </is>
      </c>
      <c r="BP702" t="inlineStr">
        <is>
          <t>49 : 51</t>
        </is>
      </c>
      <c r="BQ702" t="n">
        <v>2016</v>
      </c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>
        <is>
          <t>Times</t>
        </is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n">
        <v>450.5</v>
      </c>
      <c r="CZ702" t="inlineStr"/>
      <c r="DA702" t="inlineStr"/>
      <c r="DB702" t="n">
        <v>35.7398141529664</v>
      </c>
      <c r="DC702" t="n">
        <v>28.66083954382875</v>
      </c>
      <c r="DD702" t="n">
        <v>17.9</v>
      </c>
      <c r="DE702" t="inlineStr">
        <is>
          <t>Times (raw ratio)</t>
        </is>
      </c>
      <c r="DF702" t="n">
        <v>7</v>
      </c>
      <c r="DG702" t="inlineStr">
        <is>
          <t>Times (raw %)</t>
        </is>
      </c>
      <c r="DH702" t="inlineStr"/>
      <c r="DI702" t="n">
        <v>19.77107180020812</v>
      </c>
    </row>
    <row r="703">
      <c r="A703" t="inlineStr">
        <is>
          <t>new york university</t>
        </is>
      </c>
      <c r="B703" t="inlineStr"/>
      <c r="C703" t="inlineStr"/>
      <c r="D703" t="inlineStr">
        <is>
          <t>Not Reported</t>
        </is>
      </c>
      <c r="E703" t="inlineStr">
        <is>
          <t>Not Reported</t>
        </is>
      </c>
      <c r="F703" t="inlineStr">
        <is>
          <t>Not Reported</t>
        </is>
      </c>
      <c r="G703" t="inlineStr">
        <is>
          <t>Not Reported</t>
        </is>
      </c>
      <c r="H703" t="inlineStr"/>
      <c r="I703" t="inlineStr">
        <is>
          <t>Not Reported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Not Reported</t>
        </is>
      </c>
      <c r="AF703" t="inlineStr">
        <is>
          <t>Not Reported</t>
        </is>
      </c>
      <c r="AG703" t="inlineStr">
        <is>
          <t>Not Reported</t>
        </is>
      </c>
      <c r="AH703" t="inlineStr">
        <is>
          <t>Not Reported</t>
        </is>
      </c>
      <c r="AI703" t="inlineStr"/>
      <c r="AJ703" t="inlineStr"/>
      <c r="AK703" t="inlineStr">
        <is>
          <t>Not Reported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>
        <is>
          <t>30</t>
        </is>
      </c>
      <c r="BF703" t="inlineStr">
        <is>
          <t>United States of America</t>
        </is>
      </c>
      <c r="BG703" t="n">
        <v>74.7</v>
      </c>
      <c r="BH703" t="inlineStr">
        <is>
          <t>49.3</t>
        </is>
      </c>
      <c r="BI703" t="n">
        <v>72.3</v>
      </c>
      <c r="BJ703" t="n">
        <v>95.3</v>
      </c>
      <c r="BK703" t="inlineStr">
        <is>
          <t>30.4</t>
        </is>
      </c>
      <c r="BL703" t="inlineStr">
        <is>
          <t>77.2</t>
        </is>
      </c>
      <c r="BM703" t="inlineStr">
        <is>
          <t>42,056</t>
        </is>
      </c>
      <c r="BN703" t="n">
        <v>6.8</v>
      </c>
      <c r="BO703" t="inlineStr">
        <is>
          <t>19%</t>
        </is>
      </c>
      <c r="BP703" t="inlineStr">
        <is>
          <t>55 : 45</t>
        </is>
      </c>
      <c r="BQ703" t="n">
        <v>2016</v>
      </c>
      <c r="BR703" t="inlineStr">
        <is>
          <t>27</t>
        </is>
      </c>
      <c r="BS703" t="inlineStr">
        <is>
          <t>19</t>
        </is>
      </c>
      <c r="BT703" t="n">
        <v>38.8</v>
      </c>
      <c r="BU703" t="n">
        <v>28.1</v>
      </c>
      <c r="BV703" t="n">
        <v>31.9</v>
      </c>
      <c r="BW703" t="n">
        <v>35.2</v>
      </c>
      <c r="BX703" t="n">
        <v>40.3</v>
      </c>
      <c r="BY703" t="n">
        <v>56.2</v>
      </c>
      <c r="BZ703" t="n">
        <v>23.3</v>
      </c>
      <c r="CA703" t="n">
        <v>2015</v>
      </c>
      <c r="CB703" t="inlineStr">
        <is>
          <t>Times+Shanghai</t>
        </is>
      </c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n">
        <v>30</v>
      </c>
      <c r="CZ703" t="n">
        <v>27</v>
      </c>
      <c r="DA703" t="n">
        <v>19</v>
      </c>
      <c r="DB703" t="n">
        <v>95.0730841929589</v>
      </c>
      <c r="DC703" t="n">
        <v>63.85254131208043</v>
      </c>
      <c r="DD703" t="n">
        <v>6.8</v>
      </c>
      <c r="DE703" t="inlineStr">
        <is>
          <t>Times (raw ratio)</t>
        </is>
      </c>
      <c r="DF703" t="n">
        <v>19</v>
      </c>
      <c r="DG703" t="inlineStr">
        <is>
          <t>Times (raw %)</t>
        </is>
      </c>
      <c r="DH703" t="inlineStr"/>
      <c r="DI703" t="n">
        <v>44.03345005371293</v>
      </c>
    </row>
    <row r="704">
      <c r="A704" t="inlineStr">
        <is>
          <t>new york university (nyu)</t>
        </is>
      </c>
      <c r="B704" t="inlineStr">
        <is>
          <t>43</t>
        </is>
      </c>
      <c r="C704" t="inlineStr">
        <is>
          <t>38</t>
        </is>
      </c>
      <c r="D704" t="inlineStr">
        <is>
          <t>United States</t>
        </is>
      </c>
      <c r="E704" t="inlineStr">
        <is>
          <t>Americas</t>
        </is>
      </c>
      <c r="F704" t="inlineStr">
        <is>
          <t>XL</t>
        </is>
      </c>
      <c r="G704" t="inlineStr">
        <is>
          <t>FC</t>
        </is>
      </c>
      <c r="H704" t="inlineStr">
        <is>
          <t>VH</t>
        </is>
      </c>
      <c r="I704" t="inlineStr">
        <is>
          <t>B</t>
        </is>
      </c>
      <c r="J704" t="n">
        <v>96.3</v>
      </c>
      <c r="K704" t="inlineStr">
        <is>
          <t>32</t>
        </is>
      </c>
      <c r="L704" t="n">
        <v>98.8</v>
      </c>
      <c r="M704" t="inlineStr">
        <is>
          <t>14</t>
        </is>
      </c>
      <c r="N704" t="n">
        <v>90.5</v>
      </c>
      <c r="O704" t="inlineStr">
        <is>
          <t>83</t>
        </is>
      </c>
      <c r="P704" t="n">
        <v>28.6</v>
      </c>
      <c r="Q704" t="inlineStr">
        <is>
          <t>453</t>
        </is>
      </c>
      <c r="R704" t="n">
        <v>30.2</v>
      </c>
      <c r="S704" t="inlineStr">
        <is>
          <t>492</t>
        </is>
      </c>
      <c r="T704" t="n">
        <v>98.09999999999999</v>
      </c>
      <c r="U704" t="inlineStr">
        <is>
          <t>68</t>
        </is>
      </c>
      <c r="V704" t="n">
        <v>92.59999999999999</v>
      </c>
      <c r="W704" t="inlineStr">
        <is>
          <t>126</t>
        </is>
      </c>
      <c r="X704" t="n">
        <v>98.40000000000001</v>
      </c>
      <c r="Y704" t="inlineStr">
        <is>
          <t>22</t>
        </is>
      </c>
      <c r="Z704" t="n">
        <v>95.40000000000001</v>
      </c>
      <c r="AA704" t="inlineStr">
        <is>
          <t>55=</t>
        </is>
      </c>
      <c r="AB704" t="n">
        <v>79.59999999999999</v>
      </c>
      <c r="AC704">
        <f>38</f>
        <v/>
      </c>
      <c r="AD704" t="inlineStr">
        <is>
          <t>39</t>
        </is>
      </c>
      <c r="AE704" t="inlineStr">
        <is>
          <t>US</t>
        </is>
      </c>
      <c r="AF704" t="inlineStr">
        <is>
          <t>United States</t>
        </is>
      </c>
      <c r="AG704" t="inlineStr">
        <is>
          <t>XL</t>
        </is>
      </c>
      <c r="AH704" t="inlineStr">
        <is>
          <t>FC</t>
        </is>
      </c>
      <c r="AI704" t="inlineStr">
        <is>
          <t>VH</t>
        </is>
      </c>
      <c r="AJ704" t="n">
        <v>5</v>
      </c>
      <c r="AK704" t="inlineStr">
        <is>
          <t>B</t>
        </is>
      </c>
      <c r="AL704" t="n">
        <v>95.90000000000001</v>
      </c>
      <c r="AM704" t="inlineStr">
        <is>
          <t>32</t>
        </is>
      </c>
      <c r="AN704" t="n">
        <v>98.5</v>
      </c>
      <c r="AO704" t="inlineStr">
        <is>
          <t>15</t>
        </is>
      </c>
      <c r="AP704" t="n">
        <v>95.5</v>
      </c>
      <c r="AQ704" t="inlineStr">
        <is>
          <t>60</t>
        </is>
      </c>
      <c r="AR704" t="n">
        <v>26.7</v>
      </c>
      <c r="AS704" t="inlineStr">
        <is>
          <t>465</t>
        </is>
      </c>
      <c r="AT704" t="n">
        <v>26.4</v>
      </c>
      <c r="AU704" t="inlineStr">
        <is>
          <t>518</t>
        </is>
      </c>
      <c r="AV704" t="n">
        <v>95</v>
      </c>
      <c r="AW704" t="inlineStr">
        <is>
          <t>87</t>
        </is>
      </c>
      <c r="AX704" t="n">
        <v>85.40000000000001</v>
      </c>
      <c r="AY704" t="inlineStr">
        <is>
          <t>114</t>
        </is>
      </c>
      <c r="AZ704" t="n">
        <v>99.7</v>
      </c>
      <c r="BA704" t="inlineStr">
        <is>
          <t>13</t>
        </is>
      </c>
      <c r="BB704" t="n">
        <v>98.3</v>
      </c>
      <c r="BC704" t="inlineStr">
        <is>
          <t>20</t>
        </is>
      </c>
      <c r="BD704" t="inlineStr">
        <is>
          <t>79.5</t>
        </is>
      </c>
      <c r="BE704" t="inlineStr"/>
      <c r="BF704" t="inlineStr">
        <is>
          <t>Not Reported</t>
        </is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>
        <is>
          <t>QS</t>
        </is>
      </c>
      <c r="CC704" t="n">
        <v>43</v>
      </c>
      <c r="CD704" t="n">
        <v>38</v>
      </c>
      <c r="CE704" t="n">
        <v>32</v>
      </c>
      <c r="CF704" t="n">
        <v>14</v>
      </c>
      <c r="CG704" t="n">
        <v>83</v>
      </c>
      <c r="CH704" t="n">
        <v>453</v>
      </c>
      <c r="CI704" t="n">
        <v>492</v>
      </c>
      <c r="CJ704" t="n">
        <v>68</v>
      </c>
      <c r="CK704" t="n">
        <v>126</v>
      </c>
      <c r="CL704" t="n">
        <v>22</v>
      </c>
      <c r="CM704" t="n">
        <v>55</v>
      </c>
      <c r="CN704" t="n">
        <v>38</v>
      </c>
      <c r="CO704" t="n">
        <v>39</v>
      </c>
      <c r="CP704" t="n">
        <v>32</v>
      </c>
      <c r="CQ704" t="n">
        <v>15</v>
      </c>
      <c r="CR704" t="n">
        <v>60</v>
      </c>
      <c r="CS704" t="n">
        <v>465</v>
      </c>
      <c r="CT704" t="n">
        <v>518</v>
      </c>
      <c r="CU704" t="n">
        <v>87</v>
      </c>
      <c r="CV704" t="n">
        <v>114</v>
      </c>
      <c r="CW704" t="n">
        <v>13</v>
      </c>
      <c r="CX704" t="n">
        <v>20</v>
      </c>
      <c r="CY704" t="inlineStr"/>
      <c r="CZ704" t="inlineStr"/>
      <c r="DA704" t="inlineStr"/>
      <c r="DB704" t="n">
        <v>97</v>
      </c>
      <c r="DC704" t="n">
        <v>28.6</v>
      </c>
      <c r="DD704" t="inlineStr"/>
      <c r="DE704" t="inlineStr">
        <is>
          <t>QS (score, not ratio)</t>
        </is>
      </c>
      <c r="DF704" t="inlineStr"/>
      <c r="DG704" t="inlineStr">
        <is>
          <t>QS (score, not %)</t>
        </is>
      </c>
      <c r="DH704" t="n">
        <v>96.09999999999999</v>
      </c>
      <c r="DI704" t="inlineStr"/>
    </row>
    <row r="705">
      <c r="A705" t="inlineStr">
        <is>
          <t>newcastle university</t>
        </is>
      </c>
      <c r="B705" t="inlineStr">
        <is>
          <t>129</t>
        </is>
      </c>
      <c r="C705" t="inlineStr">
        <is>
          <t>110</t>
        </is>
      </c>
      <c r="D705" t="inlineStr">
        <is>
          <t>United Kingdom</t>
        </is>
      </c>
      <c r="E705" t="inlineStr">
        <is>
          <t>Europe</t>
        </is>
      </c>
      <c r="F705" t="inlineStr">
        <is>
          <t>L</t>
        </is>
      </c>
      <c r="G705" t="inlineStr">
        <is>
          <t>FC</t>
        </is>
      </c>
      <c r="H705" t="inlineStr">
        <is>
          <t>VH</t>
        </is>
      </c>
      <c r="I705" t="inlineStr">
        <is>
          <t>A</t>
        </is>
      </c>
      <c r="J705" t="n">
        <v>50</v>
      </c>
      <c r="K705" t="inlineStr">
        <is>
          <t>164</t>
        </is>
      </c>
      <c r="L705" t="n">
        <v>59.3</v>
      </c>
      <c r="M705" t="inlineStr">
        <is>
          <t>137</t>
        </is>
      </c>
      <c r="N705" t="n">
        <v>39.2</v>
      </c>
      <c r="O705" t="inlineStr">
        <is>
          <t>399</t>
        </is>
      </c>
      <c r="P705" t="n">
        <v>38.7</v>
      </c>
      <c r="Q705" t="inlineStr">
        <is>
          <t>362</t>
        </is>
      </c>
      <c r="R705" t="n">
        <v>89.5</v>
      </c>
      <c r="S705" t="inlineStr">
        <is>
          <t>193</t>
        </is>
      </c>
      <c r="T705" t="n">
        <v>68.59999999999999</v>
      </c>
      <c r="U705" t="inlineStr">
        <is>
          <t>217</t>
        </is>
      </c>
      <c r="V705" t="n">
        <v>97.09999999999999</v>
      </c>
      <c r="W705" t="inlineStr">
        <is>
          <t>42</t>
        </is>
      </c>
      <c r="X705" t="n">
        <v>31.3</v>
      </c>
      <c r="Y705" t="inlineStr">
        <is>
          <t>403</t>
        </is>
      </c>
      <c r="Z705" t="n">
        <v>97.09999999999999</v>
      </c>
      <c r="AA705" t="inlineStr">
        <is>
          <t>30=</t>
        </is>
      </c>
      <c r="AB705" t="n">
        <v>54.5</v>
      </c>
      <c r="AC705" t="inlineStr">
        <is>
          <t>110</t>
        </is>
      </c>
      <c r="AD705" t="inlineStr">
        <is>
          <t>122</t>
        </is>
      </c>
      <c r="AE705" t="inlineStr">
        <is>
          <t>UK</t>
        </is>
      </c>
      <c r="AF705" t="inlineStr">
        <is>
          <t>United Kingdom</t>
        </is>
      </c>
      <c r="AG705" t="inlineStr">
        <is>
          <t>L</t>
        </is>
      </c>
      <c r="AH705" t="inlineStr">
        <is>
          <t>FC</t>
        </is>
      </c>
      <c r="AI705" t="inlineStr">
        <is>
          <t>VH</t>
        </is>
      </c>
      <c r="AJ705" t="n">
        <v>4</v>
      </c>
      <c r="AK705" t="inlineStr">
        <is>
          <t>A</t>
        </is>
      </c>
      <c r="AL705" t="n">
        <v>48</v>
      </c>
      <c r="AM705" t="inlineStr">
        <is>
          <t>170</t>
        </is>
      </c>
      <c r="AN705" t="n">
        <v>74.5</v>
      </c>
      <c r="AO705" t="inlineStr">
        <is>
          <t>87</t>
        </is>
      </c>
      <c r="AP705" t="n">
        <v>35.6</v>
      </c>
      <c r="AQ705" t="inlineStr">
        <is>
          <t>445</t>
        </is>
      </c>
      <c r="AR705" t="n">
        <v>50.2</v>
      </c>
      <c r="AS705" t="inlineStr">
        <is>
          <t>264</t>
        </is>
      </c>
      <c r="AT705" t="n">
        <v>90</v>
      </c>
      <c r="AU705" t="inlineStr">
        <is>
          <t>182</t>
        </is>
      </c>
      <c r="AV705" t="n">
        <v>70.90000000000001</v>
      </c>
      <c r="AW705" t="inlineStr">
        <is>
          <t>203</t>
        </is>
      </c>
      <c r="AX705" t="n">
        <v>96.09999999999999</v>
      </c>
      <c r="AY705" t="inlineStr">
        <is>
          <t>39</t>
        </is>
      </c>
      <c r="AZ705" t="n">
        <v>24.1</v>
      </c>
      <c r="BA705" t="inlineStr">
        <is>
          <t>349</t>
        </is>
      </c>
      <c r="BB705" t="n">
        <v>98.8</v>
      </c>
      <c r="BC705" t="inlineStr">
        <is>
          <t>17</t>
        </is>
      </c>
      <c r="BD705" t="inlineStr">
        <is>
          <t>58.6</t>
        </is>
      </c>
      <c r="BE705">
        <f>196</f>
        <v/>
      </c>
      <c r="BF705" t="inlineStr">
        <is>
          <t>United Kingdom</t>
        </is>
      </c>
      <c r="BG705" t="n">
        <v>30.9</v>
      </c>
      <c r="BH705" t="inlineStr">
        <is>
          <t>84.3</t>
        </is>
      </c>
      <c r="BI705" t="n">
        <v>27.5</v>
      </c>
      <c r="BJ705" t="n">
        <v>81.5</v>
      </c>
      <c r="BK705" t="inlineStr">
        <is>
          <t>34.7</t>
        </is>
      </c>
      <c r="BL705" t="inlineStr">
        <is>
          <t>49.2</t>
        </is>
      </c>
      <c r="BM705" t="inlineStr">
        <is>
          <t>20,174</t>
        </is>
      </c>
      <c r="BN705" t="n">
        <v>15.2</v>
      </c>
      <c r="BO705" t="inlineStr">
        <is>
          <t>29%</t>
        </is>
      </c>
      <c r="BP705" t="inlineStr">
        <is>
          <t>50 : 50</t>
        </is>
      </c>
      <c r="BQ705" t="n">
        <v>2016</v>
      </c>
      <c r="BR705" t="inlineStr">
        <is>
          <t>201-300</t>
        </is>
      </c>
      <c r="BS705" t="inlineStr">
        <is>
          <t>22-28</t>
        </is>
      </c>
      <c r="BT705" t="inlineStr"/>
      <c r="BU705" t="n">
        <v>0</v>
      </c>
      <c r="BV705" t="n">
        <v>0</v>
      </c>
      <c r="BW705" t="n">
        <v>12.2</v>
      </c>
      <c r="BX705" t="n">
        <v>15.2</v>
      </c>
      <c r="BY705" t="n">
        <v>37.6</v>
      </c>
      <c r="BZ705" t="n">
        <v>18.6</v>
      </c>
      <c r="CA705" t="n">
        <v>2015</v>
      </c>
      <c r="CB705" t="inlineStr">
        <is>
          <t>QS+Times+Shanghai</t>
        </is>
      </c>
      <c r="CC705" t="n">
        <v>129</v>
      </c>
      <c r="CD705" t="n">
        <v>110</v>
      </c>
      <c r="CE705" t="n">
        <v>164</v>
      </c>
      <c r="CF705" t="n">
        <v>137</v>
      </c>
      <c r="CG705" t="n">
        <v>399</v>
      </c>
      <c r="CH705" t="n">
        <v>362</v>
      </c>
      <c r="CI705" t="n">
        <v>193</v>
      </c>
      <c r="CJ705" t="n">
        <v>217</v>
      </c>
      <c r="CK705" t="n">
        <v>42</v>
      </c>
      <c r="CL705" t="n">
        <v>403</v>
      </c>
      <c r="CM705" t="n">
        <v>30</v>
      </c>
      <c r="CN705" t="n">
        <v>110</v>
      </c>
      <c r="CO705" t="n">
        <v>122</v>
      </c>
      <c r="CP705" t="n">
        <v>170</v>
      </c>
      <c r="CQ705" t="n">
        <v>87</v>
      </c>
      <c r="CR705" t="n">
        <v>445</v>
      </c>
      <c r="CS705" t="n">
        <v>264</v>
      </c>
      <c r="CT705" t="n">
        <v>182</v>
      </c>
      <c r="CU705" t="n">
        <v>203</v>
      </c>
      <c r="CV705" t="n">
        <v>39</v>
      </c>
      <c r="CW705" t="n">
        <v>349</v>
      </c>
      <c r="CX705" t="n">
        <v>17</v>
      </c>
      <c r="CY705" t="n">
        <v>196</v>
      </c>
      <c r="CZ705" t="n">
        <v>250.5</v>
      </c>
      <c r="DA705" t="n">
        <v>25</v>
      </c>
      <c r="DB705" t="n">
        <v>69.40170508673336</v>
      </c>
      <c r="DC705" t="n">
        <v>38.09194457075148</v>
      </c>
      <c r="DD705" t="n">
        <v>15.2</v>
      </c>
      <c r="DE705" t="inlineStr">
        <is>
          <t>Times (raw ratio)</t>
        </is>
      </c>
      <c r="DF705" t="n">
        <v>29</v>
      </c>
      <c r="DG705" t="inlineStr">
        <is>
          <t>Times (raw %)</t>
        </is>
      </c>
      <c r="DH705" t="n">
        <v>49</v>
      </c>
      <c r="DI705" t="n">
        <v>14.09688384200654</v>
      </c>
    </row>
    <row r="706">
      <c r="A706" t="inlineStr">
        <is>
          <t>nicolaus copernicus university</t>
        </is>
      </c>
      <c r="B706" t="inlineStr">
        <is>
          <t>901-950</t>
        </is>
      </c>
      <c r="C706" t="inlineStr">
        <is>
          <t>901-950</t>
        </is>
      </c>
      <c r="D706" t="inlineStr">
        <is>
          <t>Poland</t>
        </is>
      </c>
      <c r="E706" t="inlineStr">
        <is>
          <t>Europe</t>
        </is>
      </c>
      <c r="F706" t="inlineStr">
        <is>
          <t>L</t>
        </is>
      </c>
      <c r="G706" t="inlineStr">
        <is>
          <t>FC</t>
        </is>
      </c>
      <c r="H706" t="inlineStr">
        <is>
          <t>HI</t>
        </is>
      </c>
      <c r="I706" t="inlineStr">
        <is>
          <t>A</t>
        </is>
      </c>
      <c r="J706" t="n">
        <v>7.6</v>
      </c>
      <c r="K706" t="inlineStr">
        <is>
          <t>601+</t>
        </is>
      </c>
      <c r="L706" t="n">
        <v>2.6</v>
      </c>
      <c r="M706" t="inlineStr">
        <is>
          <t>601+</t>
        </is>
      </c>
      <c r="N706" t="n">
        <v>53.2</v>
      </c>
      <c r="O706" t="inlineStr">
        <is>
          <t>287</t>
        </is>
      </c>
      <c r="P706" t="n">
        <v>4.9</v>
      </c>
      <c r="Q706" t="inlineStr">
        <is>
          <t>701+</t>
        </is>
      </c>
      <c r="R706" t="n">
        <v>3.1</v>
      </c>
      <c r="S706" t="inlineStr">
        <is>
          <t>701+</t>
        </is>
      </c>
      <c r="T706" t="n">
        <v>5.3</v>
      </c>
      <c r="U706" t="inlineStr">
        <is>
          <t>701+</t>
        </is>
      </c>
      <c r="V706" t="n">
        <v>81.3</v>
      </c>
      <c r="W706" t="inlineStr">
        <is>
          <t>302</t>
        </is>
      </c>
      <c r="X706" t="n">
        <v>3.1</v>
      </c>
      <c r="Y706" t="inlineStr">
        <is>
          <t>701+</t>
        </is>
      </c>
      <c r="Z706" t="n">
        <v>1.7</v>
      </c>
      <c r="AA706" t="inlineStr">
        <is>
          <t>701+</t>
        </is>
      </c>
      <c r="AB706" t="inlineStr"/>
      <c r="AC706" t="inlineStr">
        <is>
          <t>901-950</t>
        </is>
      </c>
      <c r="AD706" t="inlineStr">
        <is>
          <t>801-1000</t>
        </is>
      </c>
      <c r="AE706" t="inlineStr">
        <is>
          <t>PL</t>
        </is>
      </c>
      <c r="AF706" t="inlineStr">
        <is>
          <t>Poland</t>
        </is>
      </c>
      <c r="AG706" t="inlineStr">
        <is>
          <t>L</t>
        </is>
      </c>
      <c r="AH706" t="inlineStr">
        <is>
          <t>FC</t>
        </is>
      </c>
      <c r="AI706" t="inlineStr">
        <is>
          <t>HI</t>
        </is>
      </c>
      <c r="AJ706" t="n">
        <v>4</v>
      </c>
      <c r="AK706" t="inlineStr">
        <is>
          <t>A</t>
        </is>
      </c>
      <c r="AL706" t="n">
        <v>7.5</v>
      </c>
      <c r="AM706" t="inlineStr">
        <is>
          <t>601+</t>
        </is>
      </c>
      <c r="AN706" t="n">
        <v>3</v>
      </c>
      <c r="AO706" t="inlineStr">
        <is>
          <t>601+</t>
        </is>
      </c>
      <c r="AP706" t="n">
        <v>48.7</v>
      </c>
      <c r="AQ706" t="inlineStr">
        <is>
          <t>323</t>
        </is>
      </c>
      <c r="AR706" t="n">
        <v>4.8</v>
      </c>
      <c r="AS706" t="inlineStr">
        <is>
          <t>701+</t>
        </is>
      </c>
      <c r="AT706" t="n">
        <v>3.4</v>
      </c>
      <c r="AU706" t="inlineStr">
        <is>
          <t>701+</t>
        </is>
      </c>
      <c r="AV706" t="n">
        <v>4.8</v>
      </c>
      <c r="AW706" t="inlineStr">
        <is>
          <t>701+</t>
        </is>
      </c>
      <c r="AX706" t="n">
        <v>51.1</v>
      </c>
      <c r="AY706" t="inlineStr">
        <is>
          <t>305</t>
        </is>
      </c>
      <c r="AZ706" t="n">
        <v>8.199999999999999</v>
      </c>
      <c r="BA706" t="inlineStr">
        <is>
          <t>701+</t>
        </is>
      </c>
      <c r="BB706" t="n">
        <v>2</v>
      </c>
      <c r="BC706" t="inlineStr">
        <is>
          <t>701+</t>
        </is>
      </c>
      <c r="BD706" t="inlineStr">
        <is>
          <t>-</t>
        </is>
      </c>
      <c r="BE706" t="inlineStr"/>
      <c r="BF706" t="inlineStr">
        <is>
          <t>Not Reported</t>
        </is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>
        <is>
          <t>QS</t>
        </is>
      </c>
      <c r="CC706" t="n">
        <v>925.5</v>
      </c>
      <c r="CD706" t="n">
        <v>925.5</v>
      </c>
      <c r="CE706" t="n">
        <v>601</v>
      </c>
      <c r="CF706" t="n">
        <v>601</v>
      </c>
      <c r="CG706" t="n">
        <v>287</v>
      </c>
      <c r="CH706" t="n">
        <v>701</v>
      </c>
      <c r="CI706" t="n">
        <v>701</v>
      </c>
      <c r="CJ706" t="n">
        <v>701</v>
      </c>
      <c r="CK706" t="n">
        <v>302</v>
      </c>
      <c r="CL706" t="n">
        <v>701</v>
      </c>
      <c r="CM706" t="n">
        <v>701</v>
      </c>
      <c r="CN706" t="n">
        <v>925.5</v>
      </c>
      <c r="CO706" t="n">
        <v>900.5</v>
      </c>
      <c r="CP706" t="n">
        <v>601</v>
      </c>
      <c r="CQ706" t="n">
        <v>601</v>
      </c>
      <c r="CR706" t="n">
        <v>323</v>
      </c>
      <c r="CS706" t="n">
        <v>701</v>
      </c>
      <c r="CT706" t="n">
        <v>701</v>
      </c>
      <c r="CU706" t="n">
        <v>701</v>
      </c>
      <c r="CV706" t="n">
        <v>305</v>
      </c>
      <c r="CW706" t="n">
        <v>701</v>
      </c>
      <c r="CX706" t="n">
        <v>701</v>
      </c>
      <c r="CY706" t="inlineStr"/>
      <c r="CZ706" t="inlineStr"/>
      <c r="DA706" t="inlineStr"/>
      <c r="DB706" t="n">
        <v>33.96428571428571</v>
      </c>
      <c r="DC706" t="n">
        <v>4.9</v>
      </c>
      <c r="DD706" t="inlineStr"/>
      <c r="DE706" t="inlineStr">
        <is>
          <t>QS (score, not ratio)</t>
        </is>
      </c>
      <c r="DF706" t="inlineStr"/>
      <c r="DG706" t="inlineStr">
        <is>
          <t>QS (score, not %)</t>
        </is>
      </c>
      <c r="DH706" t="n">
        <v>7.55</v>
      </c>
      <c r="DI706" t="inlineStr"/>
    </row>
    <row r="707">
      <c r="A707" t="inlineStr">
        <is>
          <t>nihon university</t>
        </is>
      </c>
      <c r="B707" t="inlineStr"/>
      <c r="C707" t="inlineStr"/>
      <c r="D707" t="inlineStr">
        <is>
          <t>Not Reported</t>
        </is>
      </c>
      <c r="E707" t="inlineStr">
        <is>
          <t>Not Reported</t>
        </is>
      </c>
      <c r="F707" t="inlineStr">
        <is>
          <t>Not Reported</t>
        </is>
      </c>
      <c r="G707" t="inlineStr">
        <is>
          <t>Not Reported</t>
        </is>
      </c>
      <c r="H707" t="inlineStr"/>
      <c r="I707" t="inlineStr">
        <is>
          <t>Not Reported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Not Reported</t>
        </is>
      </c>
      <c r="AF707" t="inlineStr">
        <is>
          <t>Not Reported</t>
        </is>
      </c>
      <c r="AG707" t="inlineStr">
        <is>
          <t>Not Reported</t>
        </is>
      </c>
      <c r="AH707" t="inlineStr">
        <is>
          <t>Not Reported</t>
        </is>
      </c>
      <c r="AI707" t="inlineStr"/>
      <c r="AJ707" t="inlineStr"/>
      <c r="AK707" t="inlineStr">
        <is>
          <t>Not Reported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>
        <is>
          <t>Not Reported</t>
        </is>
      </c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>
        <is>
          <t>401-500</t>
        </is>
      </c>
      <c r="BS707" t="inlineStr">
        <is>
          <t>17-23</t>
        </is>
      </c>
      <c r="BT707" t="inlineStr"/>
      <c r="BU707" t="n">
        <v>0</v>
      </c>
      <c r="BV707" t="n">
        <v>0</v>
      </c>
      <c r="BW707" t="n">
        <v>7.2</v>
      </c>
      <c r="BX707" t="n">
        <v>6.7</v>
      </c>
      <c r="BY707" t="n">
        <v>27.1</v>
      </c>
      <c r="BZ707" t="n">
        <v>8.300000000000001</v>
      </c>
      <c r="CA707" t="n">
        <v>2011</v>
      </c>
      <c r="CB707" t="inlineStr">
        <is>
          <t>Shanghai</t>
        </is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n">
        <v>450.5</v>
      </c>
      <c r="DA707" t="n">
        <v>20</v>
      </c>
      <c r="DB707" t="n">
        <v>1.317233809001095</v>
      </c>
      <c r="DC707" t="n">
        <v>14.27961165048544</v>
      </c>
      <c r="DD707" t="inlineStr"/>
      <c r="DE707" t="inlineStr">
        <is>
          <t>Missing</t>
        </is>
      </c>
      <c r="DF707" t="inlineStr"/>
      <c r="DG707" t="inlineStr">
        <is>
          <t>Missing</t>
        </is>
      </c>
      <c r="DH707" t="inlineStr"/>
      <c r="DI707" t="n">
        <v>7.139805825242718</v>
      </c>
    </row>
    <row r="708">
      <c r="A708" t="inlineStr">
        <is>
          <t>niigata university</t>
        </is>
      </c>
      <c r="B708" t="inlineStr">
        <is>
          <t>951-1000</t>
        </is>
      </c>
      <c r="C708" t="inlineStr">
        <is>
          <t>851-900</t>
        </is>
      </c>
      <c r="D708" t="inlineStr">
        <is>
          <t>Japan</t>
        </is>
      </c>
      <c r="E708" t="inlineStr">
        <is>
          <t>Asia</t>
        </is>
      </c>
      <c r="F708" t="inlineStr">
        <is>
          <t>L</t>
        </is>
      </c>
      <c r="G708" t="inlineStr">
        <is>
          <t>FC</t>
        </is>
      </c>
      <c r="H708" t="inlineStr">
        <is>
          <t>HI</t>
        </is>
      </c>
      <c r="I708" t="inlineStr">
        <is>
          <t>A</t>
        </is>
      </c>
      <c r="J708" t="n">
        <v>4.9</v>
      </c>
      <c r="K708" t="inlineStr">
        <is>
          <t>601+</t>
        </is>
      </c>
      <c r="L708" t="n">
        <v>3.2</v>
      </c>
      <c r="M708" t="inlineStr">
        <is>
          <t>601+</t>
        </is>
      </c>
      <c r="N708" t="n">
        <v>85.3</v>
      </c>
      <c r="O708" t="inlineStr">
        <is>
          <t>103</t>
        </is>
      </c>
      <c r="P708" t="n">
        <v>3.8</v>
      </c>
      <c r="Q708" t="inlineStr">
        <is>
          <t>701+</t>
        </is>
      </c>
      <c r="R708" t="n">
        <v>4.6</v>
      </c>
      <c r="S708" t="inlineStr">
        <is>
          <t>701+</t>
        </is>
      </c>
      <c r="T708" t="n">
        <v>3.1</v>
      </c>
      <c r="U708" t="inlineStr">
        <is>
          <t>701+</t>
        </is>
      </c>
      <c r="V708" t="n">
        <v>18.4</v>
      </c>
      <c r="W708" t="inlineStr">
        <is>
          <t>701+</t>
        </is>
      </c>
      <c r="X708" t="n">
        <v>5.7</v>
      </c>
      <c r="Y708" t="inlineStr">
        <is>
          <t>701+</t>
        </is>
      </c>
      <c r="Z708" t="n">
        <v>1.8</v>
      </c>
      <c r="AA708" t="inlineStr">
        <is>
          <t>701+</t>
        </is>
      </c>
      <c r="AB708" t="inlineStr"/>
      <c r="AC708" t="inlineStr">
        <is>
          <t>851-900</t>
        </is>
      </c>
      <c r="AD708" t="inlineStr">
        <is>
          <t>561-570</t>
        </is>
      </c>
      <c r="AE708" t="inlineStr">
        <is>
          <t>JP</t>
        </is>
      </c>
      <c r="AF708" t="inlineStr">
        <is>
          <t>Japan</t>
        </is>
      </c>
      <c r="AG708" t="inlineStr">
        <is>
          <t>L</t>
        </is>
      </c>
      <c r="AH708" t="inlineStr">
        <is>
          <t>FC</t>
        </is>
      </c>
      <c r="AI708" t="inlineStr">
        <is>
          <t>HI</t>
        </is>
      </c>
      <c r="AJ708" t="n">
        <v>4</v>
      </c>
      <c r="AK708" t="inlineStr">
        <is>
          <t>A</t>
        </is>
      </c>
      <c r="AL708" t="n">
        <v>4.9</v>
      </c>
      <c r="AM708" t="inlineStr">
        <is>
          <t>601+</t>
        </is>
      </c>
      <c r="AN708" t="n">
        <v>3.3</v>
      </c>
      <c r="AO708" t="inlineStr">
        <is>
          <t>601+</t>
        </is>
      </c>
      <c r="AP708" t="n">
        <v>88.09999999999999</v>
      </c>
      <c r="AQ708" t="inlineStr">
        <is>
          <t>93</t>
        </is>
      </c>
      <c r="AR708" t="n">
        <v>4.6</v>
      </c>
      <c r="AS708" t="inlineStr">
        <is>
          <t>701+</t>
        </is>
      </c>
      <c r="AT708" t="n">
        <v>4.2</v>
      </c>
      <c r="AU708" t="inlineStr">
        <is>
          <t>701+</t>
        </is>
      </c>
      <c r="AV708" t="n">
        <v>3.3</v>
      </c>
      <c r="AW708" t="inlineStr">
        <is>
          <t>701+</t>
        </is>
      </c>
      <c r="AX708" t="n">
        <v>1.2</v>
      </c>
      <c r="AY708" t="inlineStr">
        <is>
          <t>701+</t>
        </is>
      </c>
      <c r="AZ708" t="n">
        <v>9.199999999999999</v>
      </c>
      <c r="BA708" t="inlineStr">
        <is>
          <t>701+</t>
        </is>
      </c>
      <c r="BB708" t="n">
        <v>3</v>
      </c>
      <c r="BC708" t="inlineStr">
        <is>
          <t>701+</t>
        </is>
      </c>
      <c r="BD708" t="inlineStr">
        <is>
          <t>-</t>
        </is>
      </c>
      <c r="BE708" t="inlineStr">
        <is>
          <t>601-800</t>
        </is>
      </c>
      <c r="BF708" t="inlineStr">
        <is>
          <t>Japan</t>
        </is>
      </c>
      <c r="BG708" t="n">
        <v>21.9</v>
      </c>
      <c r="BH708" t="inlineStr">
        <is>
          <t>19.3</t>
        </is>
      </c>
      <c r="BI708" t="n">
        <v>10.1</v>
      </c>
      <c r="BJ708" t="n">
        <v>17.5</v>
      </c>
      <c r="BK708" t="inlineStr">
        <is>
          <t>33.0</t>
        </is>
      </c>
      <c r="BL708" t="inlineStr">
        <is>
          <t>-</t>
        </is>
      </c>
      <c r="BM708" t="inlineStr">
        <is>
          <t>12,460</t>
        </is>
      </c>
      <c r="BN708" t="n">
        <v>8.5</v>
      </c>
      <c r="BO708" t="inlineStr">
        <is>
          <t>3%</t>
        </is>
      </c>
      <c r="BP708" t="inlineStr">
        <is>
          <t>37 : 63</t>
        </is>
      </c>
      <c r="BQ708" t="n">
        <v>2016</v>
      </c>
      <c r="BR708" t="inlineStr">
        <is>
          <t>401-500</t>
        </is>
      </c>
      <c r="BS708" t="inlineStr">
        <is>
          <t>17-23</t>
        </is>
      </c>
      <c r="BT708" t="inlineStr"/>
      <c r="BU708" t="n">
        <v>0</v>
      </c>
      <c r="BV708" t="n">
        <v>0</v>
      </c>
      <c r="BW708" t="n">
        <v>12.5</v>
      </c>
      <c r="BX708" t="n">
        <v>5.9</v>
      </c>
      <c r="BY708" t="n">
        <v>24.6</v>
      </c>
      <c r="BZ708" t="n">
        <v>13</v>
      </c>
      <c r="CA708" t="n">
        <v>2011</v>
      </c>
      <c r="CB708" t="inlineStr">
        <is>
          <t>QS+Times+Shanghai</t>
        </is>
      </c>
      <c r="CC708" t="n">
        <v>975.5</v>
      </c>
      <c r="CD708" t="n">
        <v>875.5</v>
      </c>
      <c r="CE708" t="n">
        <v>601</v>
      </c>
      <c r="CF708" t="n">
        <v>601</v>
      </c>
      <c r="CG708" t="n">
        <v>103</v>
      </c>
      <c r="CH708" t="n">
        <v>701</v>
      </c>
      <c r="CI708" t="n">
        <v>701</v>
      </c>
      <c r="CJ708" t="n">
        <v>701</v>
      </c>
      <c r="CK708" t="n">
        <v>701</v>
      </c>
      <c r="CL708" t="n">
        <v>701</v>
      </c>
      <c r="CM708" t="n">
        <v>701</v>
      </c>
      <c r="CN708" t="n">
        <v>875.5</v>
      </c>
      <c r="CO708" t="n">
        <v>565.5</v>
      </c>
      <c r="CP708" t="n">
        <v>601</v>
      </c>
      <c r="CQ708" t="n">
        <v>601</v>
      </c>
      <c r="CR708" t="n">
        <v>93</v>
      </c>
      <c r="CS708" t="n">
        <v>701</v>
      </c>
      <c r="CT708" t="n">
        <v>701</v>
      </c>
      <c r="CU708" t="n">
        <v>701</v>
      </c>
      <c r="CV708" t="n">
        <v>701</v>
      </c>
      <c r="CW708" t="n">
        <v>701</v>
      </c>
      <c r="CX708" t="n">
        <v>701</v>
      </c>
      <c r="CY708" t="n">
        <v>700.5</v>
      </c>
      <c r="CZ708" t="n">
        <v>450.5</v>
      </c>
      <c r="DA708" t="n">
        <v>20</v>
      </c>
      <c r="DB708" t="n">
        <v>10.57003031728608</v>
      </c>
      <c r="DC708" t="n">
        <v>11.790504602023</v>
      </c>
      <c r="DD708" t="n">
        <v>8.5</v>
      </c>
      <c r="DE708" t="inlineStr">
        <is>
          <t>Times (raw ratio)</t>
        </is>
      </c>
      <c r="DF708" t="n">
        <v>3</v>
      </c>
      <c r="DG708" t="inlineStr">
        <is>
          <t>Times (raw %)</t>
        </is>
      </c>
      <c r="DH708" t="n">
        <v>4.9</v>
      </c>
      <c r="DI708" t="n">
        <v>7.730909460322591</v>
      </c>
    </row>
    <row r="709">
      <c r="A709" t="inlineStr">
        <is>
          <t>njsc kimep university</t>
        </is>
      </c>
      <c r="B709" t="inlineStr">
        <is>
          <t>1001-1200</t>
        </is>
      </c>
      <c r="C709" t="inlineStr">
        <is>
          <t>951-1000</t>
        </is>
      </c>
      <c r="D709" t="inlineStr">
        <is>
          <t>Kazakhstan</t>
        </is>
      </c>
      <c r="E709" t="inlineStr">
        <is>
          <t>Asia</t>
        </is>
      </c>
      <c r="F709" t="inlineStr">
        <is>
          <t>S</t>
        </is>
      </c>
      <c r="G709" t="inlineStr">
        <is>
          <t>SP</t>
        </is>
      </c>
      <c r="H709" t="inlineStr">
        <is>
          <t>HI</t>
        </is>
      </c>
      <c r="I709" t="inlineStr">
        <is>
          <t>B</t>
        </is>
      </c>
      <c r="J709" t="n">
        <v>5.9</v>
      </c>
      <c r="K709" t="inlineStr">
        <is>
          <t>601+</t>
        </is>
      </c>
      <c r="L709" t="n">
        <v>14.3</v>
      </c>
      <c r="M709" t="inlineStr">
        <is>
          <t>576</t>
        </is>
      </c>
      <c r="N709" t="n">
        <v>13.8</v>
      </c>
      <c r="O709" t="inlineStr">
        <is>
          <t>701+</t>
        </is>
      </c>
      <c r="P709" t="n">
        <v>4</v>
      </c>
      <c r="Q709" t="inlineStr">
        <is>
          <t>701+</t>
        </is>
      </c>
      <c r="R709" t="n">
        <v>75.59999999999999</v>
      </c>
      <c r="S709" t="inlineStr">
        <is>
          <t>258</t>
        </is>
      </c>
      <c r="T709" t="n">
        <v>15.7</v>
      </c>
      <c r="U709" t="inlineStr">
        <is>
          <t>611</t>
        </is>
      </c>
      <c r="V709" t="n">
        <v>2.5</v>
      </c>
      <c r="W709" t="inlineStr">
        <is>
          <t>701+</t>
        </is>
      </c>
      <c r="X709" t="n">
        <v>27.6</v>
      </c>
      <c r="Y709" t="inlineStr">
        <is>
          <t>437</t>
        </is>
      </c>
      <c r="Z709" t="n">
        <v>1</v>
      </c>
      <c r="AA709" t="inlineStr">
        <is>
          <t>701+</t>
        </is>
      </c>
      <c r="AB709" t="inlineStr"/>
      <c r="AC709" t="inlineStr">
        <is>
          <t>951-1000</t>
        </is>
      </c>
      <c r="AD709" t="inlineStr">
        <is>
          <t>801-1000</t>
        </is>
      </c>
      <c r="AE709" t="inlineStr">
        <is>
          <t>KZ</t>
        </is>
      </c>
      <c r="AF709" t="inlineStr">
        <is>
          <t>Kazakhstan</t>
        </is>
      </c>
      <c r="AG709" t="inlineStr">
        <is>
          <t>S</t>
        </is>
      </c>
      <c r="AH709" t="inlineStr">
        <is>
          <t>SP</t>
        </is>
      </c>
      <c r="AI709" t="inlineStr"/>
      <c r="AJ709" t="n">
        <v>3</v>
      </c>
      <c r="AK709" t="inlineStr">
        <is>
          <t>B</t>
        </is>
      </c>
      <c r="AL709" t="n">
        <v>5.9</v>
      </c>
      <c r="AM709" t="inlineStr">
        <is>
          <t>601+</t>
        </is>
      </c>
      <c r="AN709" t="n">
        <v>11.9</v>
      </c>
      <c r="AO709" t="inlineStr">
        <is>
          <t>601+</t>
        </is>
      </c>
      <c r="AP709" t="n">
        <v>17.7</v>
      </c>
      <c r="AQ709" t="inlineStr">
        <is>
          <t>701+</t>
        </is>
      </c>
      <c r="AR709" t="n">
        <v>3.5</v>
      </c>
      <c r="AS709" t="inlineStr">
        <is>
          <t>701+</t>
        </is>
      </c>
      <c r="AT709" t="n">
        <v>75.2</v>
      </c>
      <c r="AU709" t="inlineStr">
        <is>
          <t>251</t>
        </is>
      </c>
      <c r="AV709" t="n">
        <v>19.8</v>
      </c>
      <c r="AW709" t="inlineStr">
        <is>
          <t>550</t>
        </is>
      </c>
      <c r="AX709" t="n">
        <v>1</v>
      </c>
      <c r="AY709" t="inlineStr">
        <is>
          <t>701+</t>
        </is>
      </c>
      <c r="AZ709" t="n">
        <v>14.8</v>
      </c>
      <c r="BA709" t="inlineStr">
        <is>
          <t>567</t>
        </is>
      </c>
      <c r="BB709" t="n">
        <v>1.2</v>
      </c>
      <c r="BC709" t="inlineStr">
        <is>
          <t>701+</t>
        </is>
      </c>
      <c r="BD709" t="inlineStr">
        <is>
          <t>-</t>
        </is>
      </c>
      <c r="BE709" t="inlineStr"/>
      <c r="BF709" t="inlineStr">
        <is>
          <t>Not Reported</t>
        </is>
      </c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>
        <is>
          <t>QS</t>
        </is>
      </c>
      <c r="CC709" t="n">
        <v>1100.5</v>
      </c>
      <c r="CD709" t="n">
        <v>975.5</v>
      </c>
      <c r="CE709" t="n">
        <v>601</v>
      </c>
      <c r="CF709" t="n">
        <v>576</v>
      </c>
      <c r="CG709" t="n">
        <v>701</v>
      </c>
      <c r="CH709" t="n">
        <v>701</v>
      </c>
      <c r="CI709" t="n">
        <v>258</v>
      </c>
      <c r="CJ709" t="n">
        <v>611</v>
      </c>
      <c r="CK709" t="n">
        <v>701</v>
      </c>
      <c r="CL709" t="n">
        <v>437</v>
      </c>
      <c r="CM709" t="n">
        <v>701</v>
      </c>
      <c r="CN709" t="n">
        <v>975.5</v>
      </c>
      <c r="CO709" t="n">
        <v>900.5</v>
      </c>
      <c r="CP709" t="n">
        <v>601</v>
      </c>
      <c r="CQ709" t="n">
        <v>601</v>
      </c>
      <c r="CR709" t="n">
        <v>701</v>
      </c>
      <c r="CS709" t="n">
        <v>701</v>
      </c>
      <c r="CT709" t="n">
        <v>251</v>
      </c>
      <c r="CU709" t="n">
        <v>550</v>
      </c>
      <c r="CV709" t="n">
        <v>701</v>
      </c>
      <c r="CW709" t="n">
        <v>567</v>
      </c>
      <c r="CX709" t="n">
        <v>701</v>
      </c>
      <c r="CY709" t="inlineStr"/>
      <c r="CZ709" t="inlineStr"/>
      <c r="DA709" t="inlineStr"/>
      <c r="DB709" t="n">
        <v>21.46428571428571</v>
      </c>
      <c r="DC709" t="n">
        <v>4</v>
      </c>
      <c r="DD709" t="inlineStr"/>
      <c r="DE709" t="inlineStr">
        <is>
          <t>QS (score, not ratio)</t>
        </is>
      </c>
      <c r="DF709" t="inlineStr"/>
      <c r="DG709" t="inlineStr">
        <is>
          <t>QS (score, not %)</t>
        </is>
      </c>
      <c r="DH709" t="n">
        <v>5.9</v>
      </c>
      <c r="DI709" t="inlineStr"/>
    </row>
    <row r="710">
      <c r="A710" t="inlineStr">
        <is>
          <t>north carolina state university</t>
        </is>
      </c>
      <c r="B710" t="inlineStr">
        <is>
          <t>311</t>
        </is>
      </c>
      <c r="C710" t="inlineStr">
        <is>
          <t>274</t>
        </is>
      </c>
      <c r="D710" t="inlineStr">
        <is>
          <t>United States</t>
        </is>
      </c>
      <c r="E710" t="inlineStr">
        <is>
          <t>Americas</t>
        </is>
      </c>
      <c r="F710" t="inlineStr">
        <is>
          <t>XL</t>
        </is>
      </c>
      <c r="G710" t="inlineStr">
        <is>
          <t>CO</t>
        </is>
      </c>
      <c r="H710" t="inlineStr">
        <is>
          <t>VH</t>
        </is>
      </c>
      <c r="I710" t="inlineStr">
        <is>
          <t>A</t>
        </is>
      </c>
      <c r="J710" t="n">
        <v>26.7</v>
      </c>
      <c r="K710" t="inlineStr">
        <is>
          <t>330</t>
        </is>
      </c>
      <c r="L710" t="n">
        <v>25.4</v>
      </c>
      <c r="M710" t="inlineStr">
        <is>
          <t>374</t>
        </is>
      </c>
      <c r="N710" t="n">
        <v>9.800000000000001</v>
      </c>
      <c r="O710" t="inlineStr">
        <is>
          <t>701+</t>
        </is>
      </c>
      <c r="P710" t="n">
        <v>63.4</v>
      </c>
      <c r="Q710" t="inlineStr">
        <is>
          <t>181</t>
        </is>
      </c>
      <c r="R710" t="n">
        <v>55</v>
      </c>
      <c r="S710" t="inlineStr">
        <is>
          <t>338</t>
        </is>
      </c>
      <c r="T710" t="n">
        <v>17</v>
      </c>
      <c r="U710" t="inlineStr">
        <is>
          <t>585</t>
        </is>
      </c>
      <c r="V710" t="n">
        <v>78.09999999999999</v>
      </c>
      <c r="W710" t="inlineStr">
        <is>
          <t>358</t>
        </is>
      </c>
      <c r="X710" t="n">
        <v>21.5</v>
      </c>
      <c r="Y710" t="inlineStr">
        <is>
          <t>532</t>
        </is>
      </c>
      <c r="Z710" t="n">
        <v>35.7</v>
      </c>
      <c r="AA710" t="inlineStr">
        <is>
          <t>398=</t>
        </is>
      </c>
      <c r="AB710" t="n">
        <v>35.1</v>
      </c>
      <c r="AC710" t="inlineStr">
        <is>
          <t>274</t>
        </is>
      </c>
      <c r="AD710" t="inlineStr">
        <is>
          <t>312=</t>
        </is>
      </c>
      <c r="AE710" t="inlineStr">
        <is>
          <t>US</t>
        </is>
      </c>
      <c r="AF710" t="inlineStr">
        <is>
          <t>United States</t>
        </is>
      </c>
      <c r="AG710" t="inlineStr">
        <is>
          <t>XL</t>
        </is>
      </c>
      <c r="AH710" t="inlineStr">
        <is>
          <t>CO</t>
        </is>
      </c>
      <c r="AI710" t="inlineStr">
        <is>
          <t>VH</t>
        </is>
      </c>
      <c r="AJ710" t="n">
        <v>5</v>
      </c>
      <c r="AK710" t="inlineStr">
        <is>
          <t>A</t>
        </is>
      </c>
      <c r="AL710" t="n">
        <v>27.8</v>
      </c>
      <c r="AM710" t="inlineStr">
        <is>
          <t>315</t>
        </is>
      </c>
      <c r="AN710" t="n">
        <v>25</v>
      </c>
      <c r="AO710" t="inlineStr">
        <is>
          <t>384</t>
        </is>
      </c>
      <c r="AP710" t="n">
        <v>8.9</v>
      </c>
      <c r="AQ710" t="inlineStr">
        <is>
          <t>701+</t>
        </is>
      </c>
      <c r="AR710" t="n">
        <v>67.3</v>
      </c>
      <c r="AS710" t="inlineStr">
        <is>
          <t>162</t>
        </is>
      </c>
      <c r="AT710" t="n">
        <v>63</v>
      </c>
      <c r="AU710" t="inlineStr">
        <is>
          <t>306</t>
        </is>
      </c>
      <c r="AV710" t="n">
        <v>15.3</v>
      </c>
      <c r="AW710" t="inlineStr">
        <is>
          <t>613</t>
        </is>
      </c>
      <c r="AX710" t="n">
        <v>49.6</v>
      </c>
      <c r="AY710" t="inlineStr">
        <is>
          <t>317</t>
        </is>
      </c>
      <c r="AZ710" t="n">
        <v>20.8</v>
      </c>
      <c r="BA710" t="inlineStr">
        <is>
          <t>398</t>
        </is>
      </c>
      <c r="BB710" t="n">
        <v>64.5</v>
      </c>
      <c r="BC710" t="inlineStr">
        <is>
          <t>228=</t>
        </is>
      </c>
      <c r="BD710" t="inlineStr">
        <is>
          <t>37.2</t>
        </is>
      </c>
      <c r="BE710" t="inlineStr">
        <is>
          <t>251-300</t>
        </is>
      </c>
      <c r="BF710" t="inlineStr">
        <is>
          <t>United States of America</t>
        </is>
      </c>
      <c r="BG710" t="n">
        <v>36.1</v>
      </c>
      <c r="BH710" t="inlineStr">
        <is>
          <t>49.0</t>
        </is>
      </c>
      <c r="BI710" t="n">
        <v>30.5</v>
      </c>
      <c r="BJ710" t="n">
        <v>60</v>
      </c>
      <c r="BK710" t="inlineStr">
        <is>
          <t>40.7</t>
        </is>
      </c>
      <c r="BL710" t="inlineStr">
        <is>
          <t>-</t>
        </is>
      </c>
      <c r="BM710" t="inlineStr">
        <is>
          <t>30,533</t>
        </is>
      </c>
      <c r="BN710" t="n">
        <v>13.6</v>
      </c>
      <c r="BO710" t="inlineStr">
        <is>
          <t>11%</t>
        </is>
      </c>
      <c r="BP710" t="inlineStr">
        <is>
          <t>44 : 56</t>
        </is>
      </c>
      <c r="BQ710" t="n">
        <v>2016</v>
      </c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>
        <is>
          <t>QS+Times</t>
        </is>
      </c>
      <c r="CC710" t="n">
        <v>311</v>
      </c>
      <c r="CD710" t="n">
        <v>274</v>
      </c>
      <c r="CE710" t="n">
        <v>330</v>
      </c>
      <c r="CF710" t="n">
        <v>374</v>
      </c>
      <c r="CG710" t="n">
        <v>701</v>
      </c>
      <c r="CH710" t="n">
        <v>181</v>
      </c>
      <c r="CI710" t="n">
        <v>338</v>
      </c>
      <c r="CJ710" t="n">
        <v>585</v>
      </c>
      <c r="CK710" t="n">
        <v>358</v>
      </c>
      <c r="CL710" t="n">
        <v>532</v>
      </c>
      <c r="CM710" t="n">
        <v>398</v>
      </c>
      <c r="CN710" t="n">
        <v>274</v>
      </c>
      <c r="CO710" t="n">
        <v>312</v>
      </c>
      <c r="CP710" t="n">
        <v>315</v>
      </c>
      <c r="CQ710" t="n">
        <v>384</v>
      </c>
      <c r="CR710" t="n">
        <v>701</v>
      </c>
      <c r="CS710" t="n">
        <v>162</v>
      </c>
      <c r="CT710" t="n">
        <v>306</v>
      </c>
      <c r="CU710" t="n">
        <v>613</v>
      </c>
      <c r="CV710" t="n">
        <v>317</v>
      </c>
      <c r="CW710" t="n">
        <v>398</v>
      </c>
      <c r="CX710" t="n">
        <v>228</v>
      </c>
      <c r="CY710" t="n">
        <v>275.5</v>
      </c>
      <c r="CZ710" t="inlineStr"/>
      <c r="DA710" t="inlineStr"/>
      <c r="DB710" t="n">
        <v>69.30741345859288</v>
      </c>
      <c r="DC710" t="n">
        <v>50.54475109570132</v>
      </c>
      <c r="DD710" t="n">
        <v>13.6</v>
      </c>
      <c r="DE710" t="inlineStr">
        <is>
          <t>Times (raw ratio)</t>
        </is>
      </c>
      <c r="DF710" t="n">
        <v>11</v>
      </c>
      <c r="DG710" t="inlineStr">
        <is>
          <t>Times (raw %)</t>
        </is>
      </c>
      <c r="DH710" t="n">
        <v>27.25</v>
      </c>
      <c r="DI710" t="n">
        <v>28.72008324661811</v>
      </c>
    </row>
    <row r="711">
      <c r="A711" t="inlineStr">
        <is>
          <t>north carolina state university - raleigh</t>
        </is>
      </c>
      <c r="B711" t="inlineStr"/>
      <c r="C711" t="inlineStr"/>
      <c r="D711" t="inlineStr">
        <is>
          <t>Not Reported</t>
        </is>
      </c>
      <c r="E711" t="inlineStr">
        <is>
          <t>Not Reported</t>
        </is>
      </c>
      <c r="F711" t="inlineStr">
        <is>
          <t>Not Reported</t>
        </is>
      </c>
      <c r="G711" t="inlineStr">
        <is>
          <t>Not Reported</t>
        </is>
      </c>
      <c r="H711" t="inlineStr"/>
      <c r="I711" t="inlineStr">
        <is>
          <t>Not Reported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>
        <is>
          <t>Not Reported</t>
        </is>
      </c>
      <c r="AF711" t="inlineStr">
        <is>
          <t>Not Reported</t>
        </is>
      </c>
      <c r="AG711" t="inlineStr">
        <is>
          <t>Not Reported</t>
        </is>
      </c>
      <c r="AH711" t="inlineStr">
        <is>
          <t>Not Reported</t>
        </is>
      </c>
      <c r="AI711" t="inlineStr"/>
      <c r="AJ711" t="inlineStr"/>
      <c r="AK711" t="inlineStr">
        <is>
          <t>Not Reported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>
        <is>
          <t>Not Reported</t>
        </is>
      </c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>
        <is>
          <t>151-200</t>
        </is>
      </c>
      <c r="BS711" t="inlineStr">
        <is>
          <t>66-78</t>
        </is>
      </c>
      <c r="BT711" t="inlineStr"/>
      <c r="BU711" t="n">
        <v>0</v>
      </c>
      <c r="BV711" t="n">
        <v>0</v>
      </c>
      <c r="BW711" t="n">
        <v>25.2</v>
      </c>
      <c r="BX711" t="n">
        <v>12.8</v>
      </c>
      <c r="BY711" t="n">
        <v>41.2</v>
      </c>
      <c r="BZ711" t="n">
        <v>19.1</v>
      </c>
      <c r="CA711" t="n">
        <v>2015</v>
      </c>
      <c r="CB711" t="inlineStr">
        <is>
          <t>Shanghai</t>
        </is>
      </c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n">
        <v>175.5</v>
      </c>
      <c r="DA711" t="n">
        <v>72</v>
      </c>
      <c r="DB711" t="n">
        <v>61.69045005488474</v>
      </c>
      <c r="DC711" t="n">
        <v>30.88478964401295</v>
      </c>
      <c r="DD711" t="inlineStr"/>
      <c r="DE711" t="inlineStr">
        <is>
          <t>Missing</t>
        </is>
      </c>
      <c r="DF711" t="inlineStr"/>
      <c r="DG711" t="inlineStr">
        <is>
          <t>Missing</t>
        </is>
      </c>
      <c r="DH711" t="inlineStr"/>
      <c r="DI711" t="n">
        <v>15.44239482200647</v>
      </c>
    </row>
    <row r="712">
      <c r="A712" t="inlineStr">
        <is>
          <t>north south university</t>
        </is>
      </c>
      <c r="B712" t="inlineStr">
        <is>
          <t>901-950</t>
        </is>
      </c>
      <c r="C712" t="inlineStr">
        <is>
          <t>851-900</t>
        </is>
      </c>
      <c r="D712" t="inlineStr">
        <is>
          <t>Bangladesh</t>
        </is>
      </c>
      <c r="E712" t="inlineStr">
        <is>
          <t>Asia</t>
        </is>
      </c>
      <c r="F712" t="inlineStr">
        <is>
          <t>L</t>
        </is>
      </c>
      <c r="G712" t="inlineStr">
        <is>
          <t>FO</t>
        </is>
      </c>
      <c r="H712" t="inlineStr">
        <is>
          <t>HI</t>
        </is>
      </c>
      <c r="I712" t="inlineStr">
        <is>
          <t>B</t>
        </is>
      </c>
      <c r="J712" t="n">
        <v>13.3</v>
      </c>
      <c r="K712" t="inlineStr">
        <is>
          <t>601+</t>
        </is>
      </c>
      <c r="L712" t="n">
        <v>48.1</v>
      </c>
      <c r="M712" t="inlineStr">
        <is>
          <t>190</t>
        </is>
      </c>
      <c r="N712" t="n">
        <v>6.1</v>
      </c>
      <c r="O712" t="inlineStr">
        <is>
          <t>701+</t>
        </is>
      </c>
      <c r="P712" t="n">
        <v>2.7</v>
      </c>
      <c r="Q712" t="inlineStr">
        <is>
          <t>701+</t>
        </is>
      </c>
      <c r="R712" t="n">
        <v>7.9</v>
      </c>
      <c r="S712" t="inlineStr">
        <is>
          <t>701+</t>
        </is>
      </c>
      <c r="T712" t="n">
        <v>1.1</v>
      </c>
      <c r="U712" t="inlineStr">
        <is>
          <t>701+</t>
        </is>
      </c>
      <c r="V712" t="n">
        <v>24.5</v>
      </c>
      <c r="W712" t="inlineStr">
        <is>
          <t>701+</t>
        </is>
      </c>
      <c r="X712" t="n">
        <v>6.6</v>
      </c>
      <c r="Y712" t="inlineStr">
        <is>
          <t>701+</t>
        </is>
      </c>
      <c r="Z712" t="n">
        <v>1.5</v>
      </c>
      <c r="AA712" t="inlineStr">
        <is>
          <t>701+</t>
        </is>
      </c>
      <c r="AB712" t="inlineStr"/>
      <c r="AC712" t="inlineStr">
        <is>
          <t>851-900</t>
        </is>
      </c>
      <c r="AD712" t="inlineStr">
        <is>
          <t>1001-1200</t>
        </is>
      </c>
      <c r="AE712" t="inlineStr">
        <is>
          <t>BD</t>
        </is>
      </c>
      <c r="AF712" t="inlineStr">
        <is>
          <t>Bangladesh</t>
        </is>
      </c>
      <c r="AG712" t="inlineStr">
        <is>
          <t>L</t>
        </is>
      </c>
      <c r="AH712" t="inlineStr">
        <is>
          <t>CO</t>
        </is>
      </c>
      <c r="AI712" t="inlineStr">
        <is>
          <t>HI</t>
        </is>
      </c>
      <c r="AJ712" t="n">
        <v>3</v>
      </c>
      <c r="AK712" t="inlineStr">
        <is>
          <t>B</t>
        </is>
      </c>
      <c r="AL712" t="n">
        <v>12.1</v>
      </c>
      <c r="AM712" t="inlineStr">
        <is>
          <t>601+</t>
        </is>
      </c>
      <c r="AN712" t="n">
        <v>48.4</v>
      </c>
      <c r="AO712" t="inlineStr">
        <is>
          <t>180</t>
        </is>
      </c>
      <c r="AP712" t="n">
        <v>5.6</v>
      </c>
      <c r="AQ712" t="inlineStr">
        <is>
          <t>701+</t>
        </is>
      </c>
      <c r="AR712" t="n">
        <v>2.3</v>
      </c>
      <c r="AS712" t="inlineStr">
        <is>
          <t>701+</t>
        </is>
      </c>
      <c r="AT712" t="n">
        <v>12.2</v>
      </c>
      <c r="AU712" t="inlineStr">
        <is>
          <t>701+</t>
        </is>
      </c>
      <c r="AV712" t="n">
        <v>2.4</v>
      </c>
      <c r="AW712" t="inlineStr">
        <is>
          <t>701+</t>
        </is>
      </c>
      <c r="AX712" t="n">
        <v>1.1</v>
      </c>
      <c r="AY712" t="inlineStr">
        <is>
          <t>701+</t>
        </is>
      </c>
      <c r="AZ712" t="n">
        <v>13.3</v>
      </c>
      <c r="BA712" t="inlineStr">
        <is>
          <t>645</t>
        </is>
      </c>
      <c r="BB712" t="n">
        <v>1.1</v>
      </c>
      <c r="BC712" t="inlineStr">
        <is>
          <t>701+</t>
        </is>
      </c>
      <c r="BD712" t="inlineStr">
        <is>
          <t>-</t>
        </is>
      </c>
      <c r="BE712" t="inlineStr"/>
      <c r="BF712" t="inlineStr">
        <is>
          <t>Not Reported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>
        <is>
          <t>QS</t>
        </is>
      </c>
      <c r="CC712" t="n">
        <v>925.5</v>
      </c>
      <c r="CD712" t="n">
        <v>875.5</v>
      </c>
      <c r="CE712" t="n">
        <v>601</v>
      </c>
      <c r="CF712" t="n">
        <v>190</v>
      </c>
      <c r="CG712" t="n">
        <v>701</v>
      </c>
      <c r="CH712" t="n">
        <v>701</v>
      </c>
      <c r="CI712" t="n">
        <v>701</v>
      </c>
      <c r="CJ712" t="n">
        <v>701</v>
      </c>
      <c r="CK712" t="n">
        <v>701</v>
      </c>
      <c r="CL712" t="n">
        <v>701</v>
      </c>
      <c r="CM712" t="n">
        <v>701</v>
      </c>
      <c r="CN712" t="n">
        <v>875.5</v>
      </c>
      <c r="CO712" t="n">
        <v>1100.5</v>
      </c>
      <c r="CP712" t="n">
        <v>601</v>
      </c>
      <c r="CQ712" t="n">
        <v>180</v>
      </c>
      <c r="CR712" t="n">
        <v>701</v>
      </c>
      <c r="CS712" t="n">
        <v>701</v>
      </c>
      <c r="CT712" t="n">
        <v>701</v>
      </c>
      <c r="CU712" t="n">
        <v>701</v>
      </c>
      <c r="CV712" t="n">
        <v>701</v>
      </c>
      <c r="CW712" t="n">
        <v>645</v>
      </c>
      <c r="CX712" t="n">
        <v>701</v>
      </c>
      <c r="CY712" t="inlineStr"/>
      <c r="CZ712" t="inlineStr"/>
      <c r="DA712" t="inlineStr"/>
      <c r="DB712" t="n">
        <v>33.96428571428571</v>
      </c>
      <c r="DC712" t="n">
        <v>2.7</v>
      </c>
      <c r="DD712" t="inlineStr"/>
      <c r="DE712" t="inlineStr">
        <is>
          <t>QS (score, not ratio)</t>
        </is>
      </c>
      <c r="DF712" t="inlineStr"/>
      <c r="DG712" t="inlineStr">
        <is>
          <t>QS (score, not %)</t>
        </is>
      </c>
      <c r="DH712" t="n">
        <v>12.7</v>
      </c>
      <c r="DI712" t="inlineStr"/>
    </row>
    <row r="713">
      <c r="A713" t="inlineStr">
        <is>
          <t>north-west university</t>
        </is>
      </c>
      <c r="B713" t="inlineStr">
        <is>
          <t>851-900</t>
        </is>
      </c>
      <c r="C713" t="inlineStr">
        <is>
          <t>801-850</t>
        </is>
      </c>
      <c r="D713" t="inlineStr">
        <is>
          <t>South Africa</t>
        </is>
      </c>
      <c r="E713" t="inlineStr">
        <is>
          <t>Africa</t>
        </is>
      </c>
      <c r="F713" t="inlineStr">
        <is>
          <t>XL</t>
        </is>
      </c>
      <c r="G713" t="inlineStr">
        <is>
          <t>CO</t>
        </is>
      </c>
      <c r="H713" t="inlineStr">
        <is>
          <t>VH</t>
        </is>
      </c>
      <c r="I713" t="inlineStr">
        <is>
          <t>A</t>
        </is>
      </c>
      <c r="J713" t="n">
        <v>7.4</v>
      </c>
      <c r="K713" t="inlineStr">
        <is>
          <t>601+</t>
        </is>
      </c>
      <c r="L713" t="n">
        <v>11</v>
      </c>
      <c r="M713" t="inlineStr">
        <is>
          <t>601+</t>
        </is>
      </c>
      <c r="N713" t="n">
        <v>4.9</v>
      </c>
      <c r="O713" t="inlineStr">
        <is>
          <t>701+</t>
        </is>
      </c>
      <c r="P713" t="n">
        <v>14.9</v>
      </c>
      <c r="Q713" t="inlineStr">
        <is>
          <t>638</t>
        </is>
      </c>
      <c r="R713" t="n">
        <v>6.6</v>
      </c>
      <c r="S713" t="inlineStr">
        <is>
          <t>701+</t>
        </is>
      </c>
      <c r="T713" t="n">
        <v>2</v>
      </c>
      <c r="U713" t="inlineStr">
        <is>
          <t>701+</t>
        </is>
      </c>
      <c r="V713" t="n">
        <v>92.90000000000001</v>
      </c>
      <c r="W713" t="inlineStr">
        <is>
          <t>122</t>
        </is>
      </c>
      <c r="X713" t="n">
        <v>16.7</v>
      </c>
      <c r="Y713" t="inlineStr">
        <is>
          <t>619</t>
        </is>
      </c>
      <c r="Z713" t="n">
        <v>28.4</v>
      </c>
      <c r="AA713" t="inlineStr">
        <is>
          <t>456=</t>
        </is>
      </c>
      <c r="AB713" t="inlineStr"/>
      <c r="AC713" t="inlineStr">
        <is>
          <t>801-850</t>
        </is>
      </c>
      <c r="AD713" t="inlineStr">
        <is>
          <t>1001-1200</t>
        </is>
      </c>
      <c r="AE713" t="inlineStr">
        <is>
          <t>ZA</t>
        </is>
      </c>
      <c r="AF713" t="inlineStr">
        <is>
          <t>South Africa</t>
        </is>
      </c>
      <c r="AG713" t="inlineStr">
        <is>
          <t>XL</t>
        </is>
      </c>
      <c r="AH713" t="inlineStr">
        <is>
          <t>CO</t>
        </is>
      </c>
      <c r="AI713" t="inlineStr">
        <is>
          <t>VH</t>
        </is>
      </c>
      <c r="AJ713" t="n">
        <v>2</v>
      </c>
      <c r="AK713" t="inlineStr">
        <is>
          <t>A</t>
        </is>
      </c>
      <c r="AL713" t="n">
        <v>7.1</v>
      </c>
      <c r="AM713" t="inlineStr">
        <is>
          <t>601+</t>
        </is>
      </c>
      <c r="AN713" t="n">
        <v>9.1</v>
      </c>
      <c r="AO713" t="inlineStr">
        <is>
          <t>601+</t>
        </is>
      </c>
      <c r="AP713" t="n">
        <v>5.2</v>
      </c>
      <c r="AQ713" t="inlineStr">
        <is>
          <t>701+</t>
        </is>
      </c>
      <c r="AR713" t="n">
        <v>13</v>
      </c>
      <c r="AS713" t="inlineStr">
        <is>
          <t>677</t>
        </is>
      </c>
      <c r="AT713" t="n">
        <v>5.8</v>
      </c>
      <c r="AU713" t="inlineStr">
        <is>
          <t>701+</t>
        </is>
      </c>
      <c r="AV713" t="n">
        <v>2.4</v>
      </c>
      <c r="AW713" t="inlineStr">
        <is>
          <t>701+</t>
        </is>
      </c>
      <c r="AX713" t="n">
        <v>88.2</v>
      </c>
      <c r="AY713" t="inlineStr">
        <is>
          <t>95</t>
        </is>
      </c>
      <c r="AZ713" t="n">
        <v>12.7</v>
      </c>
      <c r="BA713" t="inlineStr">
        <is>
          <t>676</t>
        </is>
      </c>
      <c r="BB713" t="n">
        <v>49.7</v>
      </c>
      <c r="BC713" t="inlineStr">
        <is>
          <t>309=</t>
        </is>
      </c>
      <c r="BD713" t="inlineStr">
        <is>
          <t>-</t>
        </is>
      </c>
      <c r="BE713" t="inlineStr"/>
      <c r="BF713" t="inlineStr">
        <is>
          <t>Not Reported</t>
        </is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>
        <is>
          <t>QS</t>
        </is>
      </c>
      <c r="CC713" t="n">
        <v>875.5</v>
      </c>
      <c r="CD713" t="n">
        <v>825.5</v>
      </c>
      <c r="CE713" t="n">
        <v>601</v>
      </c>
      <c r="CF713" t="n">
        <v>601</v>
      </c>
      <c r="CG713" t="n">
        <v>701</v>
      </c>
      <c r="CH713" t="n">
        <v>638</v>
      </c>
      <c r="CI713" t="n">
        <v>701</v>
      </c>
      <c r="CJ713" t="n">
        <v>701</v>
      </c>
      <c r="CK713" t="n">
        <v>122</v>
      </c>
      <c r="CL713" t="n">
        <v>619</v>
      </c>
      <c r="CM713" t="n">
        <v>456</v>
      </c>
      <c r="CN713" t="n">
        <v>825.5</v>
      </c>
      <c r="CO713" t="n">
        <v>1100.5</v>
      </c>
      <c r="CP713" t="n">
        <v>601</v>
      </c>
      <c r="CQ713" t="n">
        <v>601</v>
      </c>
      <c r="CR713" t="n">
        <v>701</v>
      </c>
      <c r="CS713" t="n">
        <v>677</v>
      </c>
      <c r="CT713" t="n">
        <v>701</v>
      </c>
      <c r="CU713" t="n">
        <v>701</v>
      </c>
      <c r="CV713" t="n">
        <v>95</v>
      </c>
      <c r="CW713" t="n">
        <v>676</v>
      </c>
      <c r="CX713" t="n">
        <v>309</v>
      </c>
      <c r="CY713" t="inlineStr"/>
      <c r="CZ713" t="inlineStr"/>
      <c r="DA713" t="inlineStr"/>
      <c r="DB713" t="n">
        <v>37.53571428571428</v>
      </c>
      <c r="DC713" t="n">
        <v>14.9</v>
      </c>
      <c r="DD713" t="inlineStr"/>
      <c r="DE713" t="inlineStr">
        <is>
          <t>QS (score, not ratio)</t>
        </is>
      </c>
      <c r="DF713" t="inlineStr"/>
      <c r="DG713" t="inlineStr">
        <is>
          <t>QS (score, not %)</t>
        </is>
      </c>
      <c r="DH713" t="n">
        <v>7.25</v>
      </c>
      <c r="DI713" t="inlineStr"/>
    </row>
    <row r="714">
      <c r="A714" t="inlineStr">
        <is>
          <t>northeastern university</t>
        </is>
      </c>
      <c r="B714" t="inlineStr">
        <is>
          <t>396</t>
        </is>
      </c>
      <c r="C714" t="inlineStr">
        <is>
          <t>375</t>
        </is>
      </c>
      <c r="D714" t="inlineStr">
        <is>
          <t>United States</t>
        </is>
      </c>
      <c r="E714" t="inlineStr">
        <is>
          <t>Americas</t>
        </is>
      </c>
      <c r="F714" t="inlineStr">
        <is>
          <t>XL</t>
        </is>
      </c>
      <c r="G714" t="inlineStr">
        <is>
          <t>CO</t>
        </is>
      </c>
      <c r="H714" t="inlineStr">
        <is>
          <t>VH</t>
        </is>
      </c>
      <c r="I714" t="inlineStr">
        <is>
          <t>B</t>
        </is>
      </c>
      <c r="J714" t="n">
        <v>19.2</v>
      </c>
      <c r="K714" t="inlineStr">
        <is>
          <t>470</t>
        </is>
      </c>
      <c r="L714" t="n">
        <v>11.8</v>
      </c>
      <c r="M714" t="inlineStr">
        <is>
          <t>601+</t>
        </is>
      </c>
      <c r="N714" t="n">
        <v>15.4</v>
      </c>
      <c r="O714" t="inlineStr">
        <is>
          <t>701+</t>
        </is>
      </c>
      <c r="P714" t="n">
        <v>24.6</v>
      </c>
      <c r="Q714" t="inlineStr">
        <is>
          <t>501</t>
        </is>
      </c>
      <c r="R714" t="n">
        <v>51.6</v>
      </c>
      <c r="S714" t="inlineStr">
        <is>
          <t>360</t>
        </is>
      </c>
      <c r="T714" t="n">
        <v>96.40000000000001</v>
      </c>
      <c r="U714" t="inlineStr">
        <is>
          <t>85</t>
        </is>
      </c>
      <c r="V714" t="n">
        <v>67.3</v>
      </c>
      <c r="W714" t="inlineStr">
        <is>
          <t>516</t>
        </is>
      </c>
      <c r="X714" t="n">
        <v>44</v>
      </c>
      <c r="Y714" t="inlineStr">
        <is>
          <t>291</t>
        </is>
      </c>
      <c r="Z714" t="n">
        <v>72.3</v>
      </c>
      <c r="AA714" t="inlineStr">
        <is>
          <t>205=</t>
        </is>
      </c>
      <c r="AB714" t="n">
        <v>29.7</v>
      </c>
      <c r="AC714">
        <f>375</f>
        <v/>
      </c>
      <c r="AD714" t="inlineStr">
        <is>
          <t>388=</t>
        </is>
      </c>
      <c r="AE714" t="inlineStr">
        <is>
          <t>US</t>
        </is>
      </c>
      <c r="AF714" t="inlineStr">
        <is>
          <t>United States</t>
        </is>
      </c>
      <c r="AG714" t="inlineStr">
        <is>
          <t>L</t>
        </is>
      </c>
      <c r="AH714" t="inlineStr">
        <is>
          <t>CO</t>
        </is>
      </c>
      <c r="AI714" t="inlineStr">
        <is>
          <t>VH</t>
        </is>
      </c>
      <c r="AJ714" t="n">
        <v>5</v>
      </c>
      <c r="AK714" t="inlineStr">
        <is>
          <t>B</t>
        </is>
      </c>
      <c r="AL714" t="n">
        <v>19.4</v>
      </c>
      <c r="AM714" t="inlineStr">
        <is>
          <t>463</t>
        </is>
      </c>
      <c r="AN714" t="n">
        <v>9.5</v>
      </c>
      <c r="AO714" t="inlineStr">
        <is>
          <t>601+</t>
        </is>
      </c>
      <c r="AP714" t="n">
        <v>19.1</v>
      </c>
      <c r="AQ714" t="inlineStr">
        <is>
          <t>691</t>
        </is>
      </c>
      <c r="AR714" t="n">
        <v>24.2</v>
      </c>
      <c r="AS714" t="inlineStr">
        <is>
          <t>497</t>
        </is>
      </c>
      <c r="AT714" t="n">
        <v>60.2</v>
      </c>
      <c r="AU714" t="inlineStr">
        <is>
          <t>316</t>
        </is>
      </c>
      <c r="AV714" t="n">
        <v>94.3</v>
      </c>
      <c r="AW714" t="inlineStr">
        <is>
          <t>90</t>
        </is>
      </c>
      <c r="AX714" t="n">
        <v>33.2</v>
      </c>
      <c r="AY714" t="inlineStr">
        <is>
          <t>433</t>
        </is>
      </c>
      <c r="AZ714" t="n">
        <v>35.4</v>
      </c>
      <c r="BA714" t="inlineStr">
        <is>
          <t>211</t>
        </is>
      </c>
      <c r="BB714" t="n">
        <v>87.3</v>
      </c>
      <c r="BC714" t="inlineStr">
        <is>
          <t>112</t>
        </is>
      </c>
      <c r="BD714" t="inlineStr">
        <is>
          <t>29.5</t>
        </is>
      </c>
      <c r="BE714" t="inlineStr">
        <is>
          <t>201-250</t>
        </is>
      </c>
      <c r="BF714" t="inlineStr">
        <is>
          <t>United States of America</t>
        </is>
      </c>
      <c r="BG714" t="n">
        <v>35.5</v>
      </c>
      <c r="BH714" t="inlineStr">
        <is>
          <t>58.7</t>
        </is>
      </c>
      <c r="BI714" t="n">
        <v>20.6</v>
      </c>
      <c r="BJ714" t="n">
        <v>84</v>
      </c>
      <c r="BK714" t="inlineStr">
        <is>
          <t>32.9</t>
        </is>
      </c>
      <c r="BL714" t="inlineStr">
        <is>
          <t>-</t>
        </is>
      </c>
      <c r="BM714" t="inlineStr">
        <is>
          <t>18,539</t>
        </is>
      </c>
      <c r="BN714" t="n">
        <v>15.1</v>
      </c>
      <c r="BO714" t="inlineStr">
        <is>
          <t>26%</t>
        </is>
      </c>
      <c r="BP714" t="inlineStr">
        <is>
          <t>50 : 50</t>
        </is>
      </c>
      <c r="BQ714" t="n">
        <v>2016</v>
      </c>
      <c r="BR714" t="inlineStr">
        <is>
          <t>201-300</t>
        </is>
      </c>
      <c r="BS714" t="inlineStr">
        <is>
          <t>79-102</t>
        </is>
      </c>
      <c r="BT714" t="inlineStr"/>
      <c r="BU714" t="n">
        <v>0</v>
      </c>
      <c r="BV714" t="n">
        <v>0</v>
      </c>
      <c r="BW714" t="n">
        <v>15.9</v>
      </c>
      <c r="BX714" t="n">
        <v>16.5</v>
      </c>
      <c r="BY714" t="n">
        <v>29.9</v>
      </c>
      <c r="BZ714" t="n">
        <v>20.7</v>
      </c>
      <c r="CA714" t="n">
        <v>2015</v>
      </c>
      <c r="CB714" t="inlineStr">
        <is>
          <t>QS+Times+Shanghai</t>
        </is>
      </c>
      <c r="CC714" t="n">
        <v>396</v>
      </c>
      <c r="CD714" t="n">
        <v>375</v>
      </c>
      <c r="CE714" t="n">
        <v>470</v>
      </c>
      <c r="CF714" t="n">
        <v>601</v>
      </c>
      <c r="CG714" t="n">
        <v>701</v>
      </c>
      <c r="CH714" t="n">
        <v>501</v>
      </c>
      <c r="CI714" t="n">
        <v>360</v>
      </c>
      <c r="CJ714" t="n">
        <v>85</v>
      </c>
      <c r="CK714" t="n">
        <v>516</v>
      </c>
      <c r="CL714" t="n">
        <v>291</v>
      </c>
      <c r="CM714" t="n">
        <v>205</v>
      </c>
      <c r="CN714" t="n">
        <v>375</v>
      </c>
      <c r="CO714" t="n">
        <v>388</v>
      </c>
      <c r="CP714" t="n">
        <v>463</v>
      </c>
      <c r="CQ714" t="n">
        <v>601</v>
      </c>
      <c r="CR714" t="n">
        <v>691</v>
      </c>
      <c r="CS714" t="n">
        <v>497</v>
      </c>
      <c r="CT714" t="n">
        <v>316</v>
      </c>
      <c r="CU714" t="n">
        <v>90</v>
      </c>
      <c r="CV714" t="n">
        <v>433</v>
      </c>
      <c r="CW714" t="n">
        <v>211</v>
      </c>
      <c r="CX714" t="n">
        <v>112</v>
      </c>
      <c r="CY714" t="n">
        <v>225.5</v>
      </c>
      <c r="CZ714" t="n">
        <v>250.5</v>
      </c>
      <c r="DA714" t="n">
        <v>90.5</v>
      </c>
      <c r="DB714" t="n">
        <v>61.63879620624049</v>
      </c>
      <c r="DC714" t="n">
        <v>33.42074035950566</v>
      </c>
      <c r="DD714" t="n">
        <v>15.1</v>
      </c>
      <c r="DE714" t="inlineStr">
        <is>
          <t>Times (raw ratio)</t>
        </is>
      </c>
      <c r="DF714" t="n">
        <v>26</v>
      </c>
      <c r="DG714" t="inlineStr">
        <is>
          <t>Times (raw %)</t>
        </is>
      </c>
      <c r="DH714" t="n">
        <v>19.3</v>
      </c>
      <c r="DI714" t="n">
        <v>11.73960675626679</v>
      </c>
    </row>
    <row r="715">
      <c r="A715" t="inlineStr">
        <is>
          <t>northern arizona university</t>
        </is>
      </c>
      <c r="B715" t="inlineStr">
        <is>
          <t>1001-1200</t>
        </is>
      </c>
      <c r="C715" t="inlineStr">
        <is>
          <t>1001-1200</t>
        </is>
      </c>
      <c r="D715" t="inlineStr">
        <is>
          <t>United States</t>
        </is>
      </c>
      <c r="E715" t="inlineStr">
        <is>
          <t>Americas</t>
        </is>
      </c>
      <c r="F715" t="inlineStr">
        <is>
          <t>L</t>
        </is>
      </c>
      <c r="G715" t="inlineStr">
        <is>
          <t>CO</t>
        </is>
      </c>
      <c r="H715" t="inlineStr">
        <is>
          <t>VH</t>
        </is>
      </c>
      <c r="I715" t="inlineStr">
        <is>
          <t>A</t>
        </is>
      </c>
      <c r="J715" t="n">
        <v>5.8</v>
      </c>
      <c r="K715" t="inlineStr">
        <is>
          <t>601+</t>
        </is>
      </c>
      <c r="L715" t="n">
        <v>6.2</v>
      </c>
      <c r="M715" t="inlineStr">
        <is>
          <t>601+</t>
        </is>
      </c>
      <c r="N715" t="n">
        <v>5.1</v>
      </c>
      <c r="O715" t="inlineStr">
        <is>
          <t>701+</t>
        </is>
      </c>
      <c r="P715" t="n">
        <v>13.1</v>
      </c>
      <c r="Q715" t="inlineStr">
        <is>
          <t>665</t>
        </is>
      </c>
      <c r="R715" t="n">
        <v>3</v>
      </c>
      <c r="S715" t="inlineStr">
        <is>
          <t>701+</t>
        </is>
      </c>
      <c r="T715" t="n">
        <v>3.1</v>
      </c>
      <c r="U715" t="inlineStr">
        <is>
          <t>701+</t>
        </is>
      </c>
      <c r="V715" t="n">
        <v>55.1</v>
      </c>
      <c r="W715" t="inlineStr">
        <is>
          <t>695</t>
        </is>
      </c>
      <c r="X715" t="n">
        <v>4.6</v>
      </c>
      <c r="Y715" t="inlineStr">
        <is>
          <t>701+</t>
        </is>
      </c>
      <c r="Z715" t="n">
        <v>6.4</v>
      </c>
      <c r="AA715" t="inlineStr">
        <is>
          <t>701+</t>
        </is>
      </c>
      <c r="AB715" t="inlineStr"/>
      <c r="AC715" t="inlineStr">
        <is>
          <t>1001-1200</t>
        </is>
      </c>
      <c r="AD715" t="inlineStr">
        <is>
          <t>1201-1400</t>
        </is>
      </c>
      <c r="AE715" t="inlineStr">
        <is>
          <t>US</t>
        </is>
      </c>
      <c r="AF715" t="inlineStr">
        <is>
          <t>United States</t>
        </is>
      </c>
      <c r="AG715" t="inlineStr">
        <is>
          <t>L</t>
        </is>
      </c>
      <c r="AH715" t="inlineStr">
        <is>
          <t>CO</t>
        </is>
      </c>
      <c r="AI715" t="inlineStr">
        <is>
          <t>VH</t>
        </is>
      </c>
      <c r="AJ715" t="n">
        <v>5</v>
      </c>
      <c r="AK715" t="inlineStr">
        <is>
          <t>A</t>
        </is>
      </c>
      <c r="AL715" t="n">
        <v>6.5</v>
      </c>
      <c r="AM715" t="inlineStr">
        <is>
          <t>601+</t>
        </is>
      </c>
      <c r="AN715" t="n">
        <v>6</v>
      </c>
      <c r="AO715" t="inlineStr">
        <is>
          <t>601+</t>
        </is>
      </c>
      <c r="AP715" t="n">
        <v>4.8</v>
      </c>
      <c r="AQ715" t="inlineStr">
        <is>
          <t>701+</t>
        </is>
      </c>
      <c r="AR715" t="n">
        <v>12.2</v>
      </c>
      <c r="AS715" t="inlineStr">
        <is>
          <t>695</t>
        </is>
      </c>
      <c r="AT715" t="n">
        <v>2.8</v>
      </c>
      <c r="AU715" t="inlineStr">
        <is>
          <t>701+</t>
        </is>
      </c>
      <c r="AV715" t="n">
        <v>2.4</v>
      </c>
      <c r="AW715" t="inlineStr">
        <is>
          <t>701+</t>
        </is>
      </c>
      <c r="AX715" t="n">
        <v>7.4</v>
      </c>
      <c r="AY715" t="inlineStr">
        <is>
          <t>701+</t>
        </is>
      </c>
      <c r="AZ715" t="n">
        <v>9.1</v>
      </c>
      <c r="BA715" t="inlineStr">
        <is>
          <t>701+</t>
        </is>
      </c>
      <c r="BB715" t="n">
        <v>12.4</v>
      </c>
      <c r="BC715" t="inlineStr">
        <is>
          <t>639</t>
        </is>
      </c>
      <c r="BD715" t="inlineStr">
        <is>
          <t>-</t>
        </is>
      </c>
      <c r="BE715" t="inlineStr"/>
      <c r="BF715" t="inlineStr">
        <is>
          <t>Not Reported</t>
        </is>
      </c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>
        <is>
          <t>401-500</t>
        </is>
      </c>
      <c r="BS715" t="inlineStr">
        <is>
          <t>141-168</t>
        </is>
      </c>
      <c r="BT715" t="inlineStr"/>
      <c r="BU715" t="n">
        <v>0</v>
      </c>
      <c r="BV715" t="n">
        <v>0</v>
      </c>
      <c r="BW715" t="n">
        <v>11.1</v>
      </c>
      <c r="BX715" t="n">
        <v>12</v>
      </c>
      <c r="BY715" t="n">
        <v>15.1</v>
      </c>
      <c r="BZ715" t="n">
        <v>11</v>
      </c>
      <c r="CA715" t="n">
        <v>2005</v>
      </c>
      <c r="CB715" t="inlineStr">
        <is>
          <t>QS+Shanghai</t>
        </is>
      </c>
      <c r="CC715" t="n">
        <v>1100.5</v>
      </c>
      <c r="CD715" t="n">
        <v>1100.5</v>
      </c>
      <c r="CE715" t="n">
        <v>601</v>
      </c>
      <c r="CF715" t="n">
        <v>601</v>
      </c>
      <c r="CG715" t="n">
        <v>701</v>
      </c>
      <c r="CH715" t="n">
        <v>665</v>
      </c>
      <c r="CI715" t="n">
        <v>701</v>
      </c>
      <c r="CJ715" t="n">
        <v>701</v>
      </c>
      <c r="CK715" t="n">
        <v>695</v>
      </c>
      <c r="CL715" t="n">
        <v>701</v>
      </c>
      <c r="CM715" t="n">
        <v>701</v>
      </c>
      <c r="CN715" t="n">
        <v>1100.5</v>
      </c>
      <c r="CO715" t="n">
        <v>1300.5</v>
      </c>
      <c r="CP715" t="n">
        <v>601</v>
      </c>
      <c r="CQ715" t="n">
        <v>601</v>
      </c>
      <c r="CR715" t="n">
        <v>701</v>
      </c>
      <c r="CS715" t="n">
        <v>695</v>
      </c>
      <c r="CT715" t="n">
        <v>701</v>
      </c>
      <c r="CU715" t="n">
        <v>701</v>
      </c>
      <c r="CV715" t="n">
        <v>701</v>
      </c>
      <c r="CW715" t="n">
        <v>701</v>
      </c>
      <c r="CX715" t="n">
        <v>639</v>
      </c>
      <c r="CY715" t="inlineStr"/>
      <c r="CZ715" t="n">
        <v>450.5</v>
      </c>
      <c r="DA715" t="n">
        <v>154.5</v>
      </c>
      <c r="DB715" t="n">
        <v>11.3907597616434</v>
      </c>
      <c r="DC715" t="n">
        <v>10.87141316073355</v>
      </c>
      <c r="DD715" t="inlineStr"/>
      <c r="DE715" t="inlineStr">
        <is>
          <t>QS (score, not ratio)</t>
        </is>
      </c>
      <c r="DF715" t="inlineStr"/>
      <c r="DG715" t="inlineStr">
        <is>
          <t>QS (score, not %)</t>
        </is>
      </c>
      <c r="DH715" t="n">
        <v>6.15</v>
      </c>
      <c r="DI715" t="n">
        <v>4.878559870550162</v>
      </c>
    </row>
    <row r="716">
      <c r="A716" t="inlineStr">
        <is>
          <t>northern borders university</t>
        </is>
      </c>
      <c r="B716" t="inlineStr">
        <is>
          <t>951-1000</t>
        </is>
      </c>
      <c r="C716" t="inlineStr">
        <is>
          <t>901-950</t>
        </is>
      </c>
      <c r="D716" t="inlineStr">
        <is>
          <t>Saudi Arabia</t>
        </is>
      </c>
      <c r="E716" t="inlineStr">
        <is>
          <t>Asia</t>
        </is>
      </c>
      <c r="F716" t="inlineStr">
        <is>
          <t>L</t>
        </is>
      </c>
      <c r="G716" t="inlineStr">
        <is>
          <t>FC</t>
        </is>
      </c>
      <c r="H716" t="inlineStr">
        <is>
          <t>MD</t>
        </is>
      </c>
      <c r="I716" t="inlineStr">
        <is>
          <t>A</t>
        </is>
      </c>
      <c r="J716" t="n">
        <v>13.1</v>
      </c>
      <c r="K716" t="inlineStr">
        <is>
          <t>601+</t>
        </is>
      </c>
      <c r="L716" t="n">
        <v>4.7</v>
      </c>
      <c r="M716" t="inlineStr">
        <is>
          <t>601+</t>
        </is>
      </c>
      <c r="N716" t="n">
        <v>20.2</v>
      </c>
      <c r="O716" t="inlineStr">
        <is>
          <t>666</t>
        </is>
      </c>
      <c r="P716" t="n">
        <v>2.1</v>
      </c>
      <c r="Q716" t="inlineStr">
        <is>
          <t>701+</t>
        </is>
      </c>
      <c r="R716" t="n">
        <v>98.40000000000001</v>
      </c>
      <c r="S716" t="inlineStr">
        <is>
          <t>115</t>
        </is>
      </c>
      <c r="T716" t="n">
        <v>4.8</v>
      </c>
      <c r="U716" t="inlineStr">
        <is>
          <t>701+</t>
        </is>
      </c>
      <c r="V716" t="n">
        <v>13.1</v>
      </c>
      <c r="W716" t="inlineStr">
        <is>
          <t>701+</t>
        </is>
      </c>
      <c r="X716" t="n">
        <v>2.4</v>
      </c>
      <c r="Y716" t="inlineStr">
        <is>
          <t>701+</t>
        </is>
      </c>
      <c r="Z716" t="n">
        <v>1</v>
      </c>
      <c r="AA716" t="inlineStr">
        <is>
          <t>701+</t>
        </is>
      </c>
      <c r="AB716" t="inlineStr"/>
      <c r="AC716" t="inlineStr">
        <is>
          <t>901-950</t>
        </is>
      </c>
      <c r="AD716" t="inlineStr">
        <is>
          <t>801-1000</t>
        </is>
      </c>
      <c r="AE716" t="inlineStr">
        <is>
          <t>SA</t>
        </is>
      </c>
      <c r="AF716" t="inlineStr">
        <is>
          <t>Saudi Arabia</t>
        </is>
      </c>
      <c r="AG716" t="inlineStr">
        <is>
          <t>L</t>
        </is>
      </c>
      <c r="AH716" t="inlineStr">
        <is>
          <t>FC</t>
        </is>
      </c>
      <c r="AI716" t="inlineStr">
        <is>
          <t>MD</t>
        </is>
      </c>
      <c r="AJ716" t="n">
        <v>2</v>
      </c>
      <c r="AK716" t="inlineStr">
        <is>
          <t>A</t>
        </is>
      </c>
      <c r="AL716" t="n">
        <v>10.4</v>
      </c>
      <c r="AM716" t="inlineStr">
        <is>
          <t>601+</t>
        </is>
      </c>
      <c r="AN716" t="n">
        <v>3.7</v>
      </c>
      <c r="AO716" t="inlineStr">
        <is>
          <t>601+</t>
        </is>
      </c>
      <c r="AP716" t="n">
        <v>21.9</v>
      </c>
      <c r="AQ716" t="inlineStr">
        <is>
          <t>632</t>
        </is>
      </c>
      <c r="AR716" t="n">
        <v>2</v>
      </c>
      <c r="AS716" t="inlineStr">
        <is>
          <t>701+</t>
        </is>
      </c>
      <c r="AT716" t="n">
        <v>98.2</v>
      </c>
      <c r="AU716" t="inlineStr">
        <is>
          <t>112</t>
        </is>
      </c>
      <c r="AV716" t="n">
        <v>5.2</v>
      </c>
      <c r="AW716" t="inlineStr">
        <is>
          <t>701+</t>
        </is>
      </c>
      <c r="AX716" t="n">
        <v>1</v>
      </c>
      <c r="AY716" t="inlineStr">
        <is>
          <t>701+</t>
        </is>
      </c>
      <c r="AZ716" t="n">
        <v>8.199999999999999</v>
      </c>
      <c r="BA716" t="inlineStr">
        <is>
          <t>701+</t>
        </is>
      </c>
      <c r="BB716" t="n">
        <v>1</v>
      </c>
      <c r="BC716" t="inlineStr">
        <is>
          <t>701+</t>
        </is>
      </c>
      <c r="BD716" t="inlineStr">
        <is>
          <t>-</t>
        </is>
      </c>
      <c r="BE716" t="inlineStr"/>
      <c r="BF716" t="inlineStr">
        <is>
          <t>Not Reported</t>
        </is>
      </c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>
        <is>
          <t>QS</t>
        </is>
      </c>
      <c r="CC716" t="n">
        <v>975.5</v>
      </c>
      <c r="CD716" t="n">
        <v>925.5</v>
      </c>
      <c r="CE716" t="n">
        <v>601</v>
      </c>
      <c r="CF716" t="n">
        <v>601</v>
      </c>
      <c r="CG716" t="n">
        <v>666</v>
      </c>
      <c r="CH716" t="n">
        <v>701</v>
      </c>
      <c r="CI716" t="n">
        <v>115</v>
      </c>
      <c r="CJ716" t="n">
        <v>701</v>
      </c>
      <c r="CK716" t="n">
        <v>701</v>
      </c>
      <c r="CL716" t="n">
        <v>701</v>
      </c>
      <c r="CM716" t="n">
        <v>701</v>
      </c>
      <c r="CN716" t="n">
        <v>925.5</v>
      </c>
      <c r="CO716" t="n">
        <v>900.5</v>
      </c>
      <c r="CP716" t="n">
        <v>601</v>
      </c>
      <c r="CQ716" t="n">
        <v>601</v>
      </c>
      <c r="CR716" t="n">
        <v>632</v>
      </c>
      <c r="CS716" t="n">
        <v>701</v>
      </c>
      <c r="CT716" t="n">
        <v>112</v>
      </c>
      <c r="CU716" t="n">
        <v>701</v>
      </c>
      <c r="CV716" t="n">
        <v>701</v>
      </c>
      <c r="CW716" t="n">
        <v>701</v>
      </c>
      <c r="CX716" t="n">
        <v>701</v>
      </c>
      <c r="CY716" t="inlineStr"/>
      <c r="CZ716" t="inlineStr"/>
      <c r="DA716" t="inlineStr"/>
      <c r="DB716" t="n">
        <v>30.39285714285714</v>
      </c>
      <c r="DC716" t="n">
        <v>2.1</v>
      </c>
      <c r="DD716" t="inlineStr"/>
      <c r="DE716" t="inlineStr">
        <is>
          <t>QS (score, not ratio)</t>
        </is>
      </c>
      <c r="DF716" t="inlineStr"/>
      <c r="DG716" t="inlineStr">
        <is>
          <t>QS (score, not %)</t>
        </is>
      </c>
      <c r="DH716" t="n">
        <v>11.75</v>
      </c>
      <c r="DI716" t="inlineStr"/>
    </row>
    <row r="717">
      <c r="A717" t="inlineStr">
        <is>
          <t>northumbria university</t>
        </is>
      </c>
      <c r="B717" t="inlineStr"/>
      <c r="C717" t="inlineStr"/>
      <c r="D717" t="inlineStr">
        <is>
          <t>Not Reported</t>
        </is>
      </c>
      <c r="E717" t="inlineStr">
        <is>
          <t>Not Reported</t>
        </is>
      </c>
      <c r="F717" t="inlineStr">
        <is>
          <t>Not Reported</t>
        </is>
      </c>
      <c r="G717" t="inlineStr">
        <is>
          <t>Not Reported</t>
        </is>
      </c>
      <c r="H717" t="inlineStr"/>
      <c r="I717" t="inlineStr">
        <is>
          <t>Not Reported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Not Reported</t>
        </is>
      </c>
      <c r="AF717" t="inlineStr">
        <is>
          <t>Not Reported</t>
        </is>
      </c>
      <c r="AG717" t="inlineStr">
        <is>
          <t>Not Reported</t>
        </is>
      </c>
      <c r="AH717" t="inlineStr">
        <is>
          <t>Not Reported</t>
        </is>
      </c>
      <c r="AI717" t="inlineStr"/>
      <c r="AJ717" t="inlineStr"/>
      <c r="AK717" t="inlineStr">
        <is>
          <t>Not Reported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>
        <is>
          <t>601-800</t>
        </is>
      </c>
      <c r="BF717" t="inlineStr">
        <is>
          <t>United Kingdom</t>
        </is>
      </c>
      <c r="BG717" t="n">
        <v>17.7</v>
      </c>
      <c r="BH717" t="inlineStr">
        <is>
          <t>55.1</t>
        </is>
      </c>
      <c r="BI717" t="n">
        <v>10.9</v>
      </c>
      <c r="BJ717" t="n">
        <v>29.2</v>
      </c>
      <c r="BK717" t="inlineStr">
        <is>
          <t>29.1</t>
        </is>
      </c>
      <c r="BL717" t="inlineStr">
        <is>
          <t>-</t>
        </is>
      </c>
      <c r="BM717" t="inlineStr">
        <is>
          <t>22,750</t>
        </is>
      </c>
      <c r="BN717" t="n">
        <v>19.3</v>
      </c>
      <c r="BO717" t="inlineStr">
        <is>
          <t>16%</t>
        </is>
      </c>
      <c r="BP717" t="inlineStr">
        <is>
          <t>55 : 45</t>
        </is>
      </c>
      <c r="BQ717" t="n">
        <v>2016</v>
      </c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>
        <is>
          <t>Times</t>
        </is>
      </c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n">
        <v>700.5</v>
      </c>
      <c r="CZ717" t="inlineStr"/>
      <c r="DA717" t="inlineStr"/>
      <c r="DB717" t="n">
        <v>0</v>
      </c>
      <c r="DC717" t="n">
        <v>18.33237139113693</v>
      </c>
      <c r="DD717" t="n">
        <v>19.3</v>
      </c>
      <c r="DE717" t="inlineStr">
        <is>
          <t>Times (raw ratio)</t>
        </is>
      </c>
      <c r="DF717" t="n">
        <v>16</v>
      </c>
      <c r="DG717" t="inlineStr">
        <is>
          <t>Times (raw %)</t>
        </is>
      </c>
      <c r="DH717" t="inlineStr"/>
      <c r="DI717" t="n">
        <v>8.324661810613945</v>
      </c>
    </row>
    <row r="718">
      <c r="A718" t="inlineStr">
        <is>
          <t>northumbria university at newcastle</t>
        </is>
      </c>
      <c r="B718" t="inlineStr">
        <is>
          <t>535</t>
        </is>
      </c>
      <c r="C718" t="inlineStr">
        <is>
          <t>548</t>
        </is>
      </c>
      <c r="D718" t="inlineStr">
        <is>
          <t>United Kingdom</t>
        </is>
      </c>
      <c r="E718" t="inlineStr">
        <is>
          <t>Europe</t>
        </is>
      </c>
      <c r="F718" t="inlineStr">
        <is>
          <t>L</t>
        </is>
      </c>
      <c r="G718" t="inlineStr">
        <is>
          <t>CO</t>
        </is>
      </c>
      <c r="H718" t="inlineStr">
        <is>
          <t>VH</t>
        </is>
      </c>
      <c r="I718" t="inlineStr">
        <is>
          <t>A</t>
        </is>
      </c>
      <c r="J718" t="n">
        <v>10.9</v>
      </c>
      <c r="K718" t="inlineStr">
        <is>
          <t>601+</t>
        </is>
      </c>
      <c r="L718" t="n">
        <v>10.8</v>
      </c>
      <c r="M718" t="inlineStr">
        <is>
          <t>601+</t>
        </is>
      </c>
      <c r="N718" t="n">
        <v>11.8</v>
      </c>
      <c r="O718" t="inlineStr">
        <is>
          <t>701+</t>
        </is>
      </c>
      <c r="P718" t="n">
        <v>15.8</v>
      </c>
      <c r="Q718" t="inlineStr">
        <is>
          <t>622</t>
        </is>
      </c>
      <c r="R718" t="n">
        <v>70.7</v>
      </c>
      <c r="S718" t="inlineStr">
        <is>
          <t>281</t>
        </is>
      </c>
      <c r="T718" t="n">
        <v>56.2</v>
      </c>
      <c r="U718" t="inlineStr">
        <is>
          <t>267</t>
        </is>
      </c>
      <c r="V718" t="n">
        <v>78.40000000000001</v>
      </c>
      <c r="W718" t="inlineStr">
        <is>
          <t>350</t>
        </is>
      </c>
      <c r="X718" t="n">
        <v>14</v>
      </c>
      <c r="Y718" t="inlineStr">
        <is>
          <t>691</t>
        </is>
      </c>
      <c r="Z718" t="n">
        <v>75.3</v>
      </c>
      <c r="AA718" t="inlineStr">
        <is>
          <t>184=</t>
        </is>
      </c>
      <c r="AB718" t="n">
        <v>22.9</v>
      </c>
      <c r="AC718">
        <f>548</f>
        <v/>
      </c>
      <c r="AD718" t="inlineStr">
        <is>
          <t>651-700</t>
        </is>
      </c>
      <c r="AE718" t="inlineStr">
        <is>
          <t>UK</t>
        </is>
      </c>
      <c r="AF718" t="inlineStr">
        <is>
          <t>United Kingdom</t>
        </is>
      </c>
      <c r="AG718" t="inlineStr">
        <is>
          <t>L</t>
        </is>
      </c>
      <c r="AH718" t="inlineStr">
        <is>
          <t>CO</t>
        </is>
      </c>
      <c r="AI718" t="inlineStr">
        <is>
          <t>VH</t>
        </is>
      </c>
      <c r="AJ718" t="n">
        <v>4</v>
      </c>
      <c r="AK718" t="inlineStr">
        <is>
          <t>A</t>
        </is>
      </c>
      <c r="AL718" t="n">
        <v>10.5</v>
      </c>
      <c r="AM718" t="inlineStr">
        <is>
          <t>601+</t>
        </is>
      </c>
      <c r="AN718" t="n">
        <v>15.9</v>
      </c>
      <c r="AO718" t="inlineStr">
        <is>
          <t>530</t>
        </is>
      </c>
      <c r="AP718" t="n">
        <v>10.7</v>
      </c>
      <c r="AQ718" t="inlineStr">
        <is>
          <t>701+</t>
        </is>
      </c>
      <c r="AR718" t="n">
        <v>16</v>
      </c>
      <c r="AS718" t="inlineStr">
        <is>
          <t>621</t>
        </is>
      </c>
      <c r="AT718" t="n">
        <v>67.2</v>
      </c>
      <c r="AU718" t="inlineStr">
        <is>
          <t>291</t>
        </is>
      </c>
      <c r="AV718" t="n">
        <v>72.3</v>
      </c>
      <c r="AW718" t="inlineStr">
        <is>
          <t>199</t>
        </is>
      </c>
      <c r="AX718" t="n">
        <v>49.8</v>
      </c>
      <c r="AY718" t="inlineStr">
        <is>
          <t>314</t>
        </is>
      </c>
      <c r="AZ718" t="n">
        <v>16</v>
      </c>
      <c r="BA718" t="inlineStr">
        <is>
          <t>523</t>
        </is>
      </c>
      <c r="BB718" t="n">
        <v>29.1</v>
      </c>
      <c r="BC718" t="inlineStr">
        <is>
          <t>456=</t>
        </is>
      </c>
      <c r="BD718" t="inlineStr">
        <is>
          <t>21.4</t>
        </is>
      </c>
      <c r="BE718" t="inlineStr"/>
      <c r="BF718" t="inlineStr">
        <is>
          <t>Not Reported</t>
        </is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>
        <is>
          <t>QS</t>
        </is>
      </c>
      <c r="CC718" t="n">
        <v>535</v>
      </c>
      <c r="CD718" t="n">
        <v>548</v>
      </c>
      <c r="CE718" t="n">
        <v>601</v>
      </c>
      <c r="CF718" t="n">
        <v>601</v>
      </c>
      <c r="CG718" t="n">
        <v>701</v>
      </c>
      <c r="CH718" t="n">
        <v>622</v>
      </c>
      <c r="CI718" t="n">
        <v>281</v>
      </c>
      <c r="CJ718" t="n">
        <v>267</v>
      </c>
      <c r="CK718" t="n">
        <v>350</v>
      </c>
      <c r="CL718" t="n">
        <v>691</v>
      </c>
      <c r="CM718" t="n">
        <v>184</v>
      </c>
      <c r="CN718" t="n">
        <v>548</v>
      </c>
      <c r="CO718" t="n">
        <v>675.5</v>
      </c>
      <c r="CP718" t="n">
        <v>601</v>
      </c>
      <c r="CQ718" t="n">
        <v>530</v>
      </c>
      <c r="CR718" t="n">
        <v>701</v>
      </c>
      <c r="CS718" t="n">
        <v>621</v>
      </c>
      <c r="CT718" t="n">
        <v>291</v>
      </c>
      <c r="CU718" t="n">
        <v>199</v>
      </c>
      <c r="CV718" t="n">
        <v>314</v>
      </c>
      <c r="CW718" t="n">
        <v>523</v>
      </c>
      <c r="CX718" t="n">
        <v>456</v>
      </c>
      <c r="CY718" t="inlineStr"/>
      <c r="CZ718" t="inlineStr"/>
      <c r="DA718" t="inlineStr"/>
      <c r="DB718" t="n">
        <v>61.85714285714285</v>
      </c>
      <c r="DC718" t="n">
        <v>15.8</v>
      </c>
      <c r="DD718" t="inlineStr"/>
      <c r="DE718" t="inlineStr">
        <is>
          <t>QS (score, not ratio)</t>
        </is>
      </c>
      <c r="DF718" t="inlineStr"/>
      <c r="DG718" t="inlineStr">
        <is>
          <t>QS (score, not %)</t>
        </is>
      </c>
      <c r="DH718" t="n">
        <v>10.7</v>
      </c>
      <c r="DI718" t="inlineStr"/>
    </row>
    <row r="719">
      <c r="A719" t="inlineStr">
        <is>
          <t>northwest agriculture and forestry university</t>
        </is>
      </c>
      <c r="B719" t="inlineStr">
        <is>
          <t>851-900</t>
        </is>
      </c>
      <c r="C719" t="inlineStr">
        <is>
          <t>951-1000</t>
        </is>
      </c>
      <c r="D719" t="inlineStr">
        <is>
          <t>China (Mainland)</t>
        </is>
      </c>
      <c r="E719" t="inlineStr">
        <is>
          <t>Asia</t>
        </is>
      </c>
      <c r="F719" t="inlineStr">
        <is>
          <t>XL</t>
        </is>
      </c>
      <c r="G719" t="inlineStr">
        <is>
          <t>CO</t>
        </is>
      </c>
      <c r="H719" t="inlineStr">
        <is>
          <t>VH</t>
        </is>
      </c>
      <c r="I719" t="inlineStr">
        <is>
          <t>A</t>
        </is>
      </c>
      <c r="J719" t="n">
        <v>4.5</v>
      </c>
      <c r="K719" t="inlineStr">
        <is>
          <t>601+</t>
        </is>
      </c>
      <c r="L719" t="n">
        <v>1.4</v>
      </c>
      <c r="M719" t="inlineStr">
        <is>
          <t>601+</t>
        </is>
      </c>
      <c r="N719" t="n">
        <v>28.5</v>
      </c>
      <c r="O719" t="inlineStr">
        <is>
          <t>544</t>
        </is>
      </c>
      <c r="P719" t="n">
        <v>36.8</v>
      </c>
      <c r="Q719" t="inlineStr">
        <is>
          <t>371</t>
        </is>
      </c>
      <c r="R719" t="inlineStr"/>
      <c r="S719" t="inlineStr"/>
      <c r="T719" t="n">
        <v>1.4</v>
      </c>
      <c r="U719" t="inlineStr">
        <is>
          <t>701+</t>
        </is>
      </c>
      <c r="V719" t="n">
        <v>58.8</v>
      </c>
      <c r="W719" t="inlineStr">
        <is>
          <t>645</t>
        </is>
      </c>
      <c r="X719" t="n">
        <v>3</v>
      </c>
      <c r="Y719" t="inlineStr">
        <is>
          <t>701+</t>
        </is>
      </c>
      <c r="Z719" t="n">
        <v>1.6</v>
      </c>
      <c r="AA719" t="inlineStr">
        <is>
          <t>701+</t>
        </is>
      </c>
      <c r="AB719" t="inlineStr"/>
      <c r="AC719" t="inlineStr">
        <is>
          <t>951-1000</t>
        </is>
      </c>
      <c r="AD719" t="inlineStr">
        <is>
          <t>801-1000</t>
        </is>
      </c>
      <c r="AE719" t="inlineStr">
        <is>
          <t>CN</t>
        </is>
      </c>
      <c r="AF719" t="inlineStr">
        <is>
          <t>China (Mainland)</t>
        </is>
      </c>
      <c r="AG719" t="inlineStr">
        <is>
          <t>XL</t>
        </is>
      </c>
      <c r="AH719" t="inlineStr">
        <is>
          <t>CO</t>
        </is>
      </c>
      <c r="AI719" t="inlineStr">
        <is>
          <t>VH</t>
        </is>
      </c>
      <c r="AJ719" t="n">
        <v>2</v>
      </c>
      <c r="AK719" t="inlineStr">
        <is>
          <t>A</t>
        </is>
      </c>
      <c r="AL719" t="n">
        <v>4.7</v>
      </c>
      <c r="AM719" t="inlineStr">
        <is>
          <t>601+</t>
        </is>
      </c>
      <c r="AN719" t="n">
        <v>1.4</v>
      </c>
      <c r="AO719" t="inlineStr">
        <is>
          <t>601+</t>
        </is>
      </c>
      <c r="AP719" t="n">
        <v>30</v>
      </c>
      <c r="AQ719" t="inlineStr">
        <is>
          <t>520</t>
        </is>
      </c>
      <c r="AR719" t="n">
        <v>28.9</v>
      </c>
      <c r="AS719" t="inlineStr">
        <is>
          <t>445</t>
        </is>
      </c>
      <c r="AT719" t="inlineStr"/>
      <c r="AU719" t="inlineStr"/>
      <c r="AV719" t="n">
        <v>1.4</v>
      </c>
      <c r="AW719" t="inlineStr">
        <is>
          <t>701+</t>
        </is>
      </c>
      <c r="AX719" t="n">
        <v>5.5</v>
      </c>
      <c r="AY719" t="inlineStr">
        <is>
          <t>701+</t>
        </is>
      </c>
      <c r="AZ719" t="n">
        <v>5.6</v>
      </c>
      <c r="BA719" t="inlineStr">
        <is>
          <t>701+</t>
        </is>
      </c>
      <c r="BB719" t="n">
        <v>2.3</v>
      </c>
      <c r="BC719" t="inlineStr">
        <is>
          <t>701+</t>
        </is>
      </c>
      <c r="BD719" t="inlineStr">
        <is>
          <t>-</t>
        </is>
      </c>
      <c r="BE719" t="inlineStr"/>
      <c r="BF719" t="inlineStr">
        <is>
          <t>Not Reported</t>
        </is>
      </c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>
        <is>
          <t>QS</t>
        </is>
      </c>
      <c r="CC719" t="n">
        <v>875.5</v>
      </c>
      <c r="CD719" t="n">
        <v>975.5</v>
      </c>
      <c r="CE719" t="n">
        <v>601</v>
      </c>
      <c r="CF719" t="n">
        <v>601</v>
      </c>
      <c r="CG719" t="n">
        <v>544</v>
      </c>
      <c r="CH719" t="n">
        <v>371</v>
      </c>
      <c r="CI719" t="inlineStr"/>
      <c r="CJ719" t="n">
        <v>701</v>
      </c>
      <c r="CK719" t="n">
        <v>645</v>
      </c>
      <c r="CL719" t="n">
        <v>701</v>
      </c>
      <c r="CM719" t="n">
        <v>701</v>
      </c>
      <c r="CN719" t="n">
        <v>975.5</v>
      </c>
      <c r="CO719" t="n">
        <v>900.5</v>
      </c>
      <c r="CP719" t="n">
        <v>601</v>
      </c>
      <c r="CQ719" t="n">
        <v>601</v>
      </c>
      <c r="CR719" t="n">
        <v>520</v>
      </c>
      <c r="CS719" t="n">
        <v>445</v>
      </c>
      <c r="CT719" t="inlineStr"/>
      <c r="CU719" t="n">
        <v>701</v>
      </c>
      <c r="CV719" t="n">
        <v>701</v>
      </c>
      <c r="CW719" t="n">
        <v>701</v>
      </c>
      <c r="CX719" t="n">
        <v>701</v>
      </c>
      <c r="CY719" t="inlineStr"/>
      <c r="CZ719" t="inlineStr"/>
      <c r="DA719" t="inlineStr"/>
      <c r="DB719" t="n">
        <v>37.53571428571428</v>
      </c>
      <c r="DC719" t="n">
        <v>36.8</v>
      </c>
      <c r="DD719" t="inlineStr"/>
      <c r="DE719" t="inlineStr">
        <is>
          <t>QS (score, not ratio)</t>
        </is>
      </c>
      <c r="DF719" t="inlineStr"/>
      <c r="DG719" t="inlineStr">
        <is>
          <t>QS (score, not %)</t>
        </is>
      </c>
      <c r="DH719" t="n">
        <v>4.6</v>
      </c>
      <c r="DI719" t="inlineStr"/>
    </row>
    <row r="720">
      <c r="A720" t="inlineStr">
        <is>
          <t>northwest university (china)</t>
        </is>
      </c>
      <c r="B720" t="inlineStr">
        <is>
          <t>1001-1200</t>
        </is>
      </c>
      <c r="C720" t="inlineStr">
        <is>
          <t>1001-1200</t>
        </is>
      </c>
      <c r="D720" t="inlineStr">
        <is>
          <t>China (Mainland)</t>
        </is>
      </c>
      <c r="E720" t="inlineStr">
        <is>
          <t>Asia</t>
        </is>
      </c>
      <c r="F720" t="inlineStr">
        <is>
          <t>L</t>
        </is>
      </c>
      <c r="G720" t="inlineStr">
        <is>
          <t>CO</t>
        </is>
      </c>
      <c r="H720" t="inlineStr">
        <is>
          <t>VH</t>
        </is>
      </c>
      <c r="I720" t="inlineStr">
        <is>
          <t>A</t>
        </is>
      </c>
      <c r="J720" t="n">
        <v>4</v>
      </c>
      <c r="K720" t="inlineStr">
        <is>
          <t>601+</t>
        </is>
      </c>
      <c r="L720" t="n">
        <v>1.4</v>
      </c>
      <c r="M720" t="inlineStr">
        <is>
          <t>601+</t>
        </is>
      </c>
      <c r="N720" t="n">
        <v>48.8</v>
      </c>
      <c r="O720" t="inlineStr">
        <is>
          <t>321</t>
        </is>
      </c>
      <c r="P720" t="n">
        <v>17.2</v>
      </c>
      <c r="Q720" t="inlineStr">
        <is>
          <t>596</t>
        </is>
      </c>
      <c r="R720" t="n">
        <v>3.5</v>
      </c>
      <c r="S720" t="inlineStr">
        <is>
          <t>701+</t>
        </is>
      </c>
      <c r="T720" t="n">
        <v>2.6</v>
      </c>
      <c r="U720" t="inlineStr">
        <is>
          <t>701+</t>
        </is>
      </c>
      <c r="V720" t="n">
        <v>33.9</v>
      </c>
      <c r="W720" t="inlineStr">
        <is>
          <t>701+</t>
        </is>
      </c>
      <c r="X720" t="n">
        <v>3</v>
      </c>
      <c r="Y720" t="inlineStr">
        <is>
          <t>701+</t>
        </is>
      </c>
      <c r="Z720" t="n">
        <v>1.4</v>
      </c>
      <c r="AA720" t="inlineStr">
        <is>
          <t>701+</t>
        </is>
      </c>
      <c r="AB720" t="inlineStr"/>
      <c r="AC720" t="inlineStr">
        <is>
          <t>1001-1200</t>
        </is>
      </c>
      <c r="AD720" t="inlineStr">
        <is>
          <t>801-1000</t>
        </is>
      </c>
      <c r="AE720" t="inlineStr">
        <is>
          <t>CN</t>
        </is>
      </c>
      <c r="AF720" t="inlineStr">
        <is>
          <t>China (Mainland)</t>
        </is>
      </c>
      <c r="AG720" t="inlineStr">
        <is>
          <t>L</t>
        </is>
      </c>
      <c r="AH720" t="inlineStr">
        <is>
          <t>CO</t>
        </is>
      </c>
      <c r="AI720" t="inlineStr">
        <is>
          <t>VH</t>
        </is>
      </c>
      <c r="AJ720" t="n">
        <v>5</v>
      </c>
      <c r="AK720" t="inlineStr">
        <is>
          <t>A</t>
        </is>
      </c>
      <c r="AL720" t="n">
        <v>4.7</v>
      </c>
      <c r="AM720" t="inlineStr">
        <is>
          <t>601+</t>
        </is>
      </c>
      <c r="AN720" t="n">
        <v>1.5</v>
      </c>
      <c r="AO720" t="inlineStr">
        <is>
          <t>601+</t>
        </is>
      </c>
      <c r="AP720" t="n">
        <v>50.9</v>
      </c>
      <c r="AQ720" t="inlineStr">
        <is>
          <t>308</t>
        </is>
      </c>
      <c r="AR720" t="n">
        <v>14.3</v>
      </c>
      <c r="AS720" t="inlineStr">
        <is>
          <t>647</t>
        </is>
      </c>
      <c r="AT720" t="n">
        <v>3.8</v>
      </c>
      <c r="AU720" t="inlineStr">
        <is>
          <t>701+</t>
        </is>
      </c>
      <c r="AV720" t="n">
        <v>2.8</v>
      </c>
      <c r="AW720" t="inlineStr">
        <is>
          <t>701+</t>
        </is>
      </c>
      <c r="AX720" t="n">
        <v>3</v>
      </c>
      <c r="AY720" t="inlineStr">
        <is>
          <t>701+</t>
        </is>
      </c>
      <c r="AZ720" t="n">
        <v>5.9</v>
      </c>
      <c r="BA720" t="inlineStr">
        <is>
          <t>701+</t>
        </is>
      </c>
      <c r="BB720" t="n">
        <v>2.7</v>
      </c>
      <c r="BC720" t="inlineStr">
        <is>
          <t>701+</t>
        </is>
      </c>
      <c r="BD720" t="inlineStr">
        <is>
          <t>-</t>
        </is>
      </c>
      <c r="BE720" t="inlineStr"/>
      <c r="BF720" t="inlineStr">
        <is>
          <t>Not Reported</t>
        </is>
      </c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>
        <is>
          <t>QS</t>
        </is>
      </c>
      <c r="CC720" t="n">
        <v>1100.5</v>
      </c>
      <c r="CD720" t="n">
        <v>1100.5</v>
      </c>
      <c r="CE720" t="n">
        <v>601</v>
      </c>
      <c r="CF720" t="n">
        <v>601</v>
      </c>
      <c r="CG720" t="n">
        <v>321</v>
      </c>
      <c r="CH720" t="n">
        <v>596</v>
      </c>
      <c r="CI720" t="n">
        <v>701</v>
      </c>
      <c r="CJ720" t="n">
        <v>701</v>
      </c>
      <c r="CK720" t="n">
        <v>701</v>
      </c>
      <c r="CL720" t="n">
        <v>701</v>
      </c>
      <c r="CM720" t="n">
        <v>701</v>
      </c>
      <c r="CN720" t="n">
        <v>1100.5</v>
      </c>
      <c r="CO720" t="n">
        <v>900.5</v>
      </c>
      <c r="CP720" t="n">
        <v>601</v>
      </c>
      <c r="CQ720" t="n">
        <v>601</v>
      </c>
      <c r="CR720" t="n">
        <v>308</v>
      </c>
      <c r="CS720" t="n">
        <v>647</v>
      </c>
      <c r="CT720" t="n">
        <v>701</v>
      </c>
      <c r="CU720" t="n">
        <v>701</v>
      </c>
      <c r="CV720" t="n">
        <v>701</v>
      </c>
      <c r="CW720" t="n">
        <v>701</v>
      </c>
      <c r="CX720" t="n">
        <v>701</v>
      </c>
      <c r="CY720" t="inlineStr"/>
      <c r="CZ720" t="inlineStr"/>
      <c r="DA720" t="inlineStr"/>
      <c r="DB720" t="n">
        <v>21.46428571428571</v>
      </c>
      <c r="DC720" t="n">
        <v>17.2</v>
      </c>
      <c r="DD720" t="inlineStr"/>
      <c r="DE720" t="inlineStr">
        <is>
          <t>QS (score, not ratio)</t>
        </is>
      </c>
      <c r="DF720" t="inlineStr"/>
      <c r="DG720" t="inlineStr">
        <is>
          <t>QS (score, not %)</t>
        </is>
      </c>
      <c r="DH720" t="n">
        <v>4.35</v>
      </c>
      <c r="DI720" t="inlineStr"/>
    </row>
    <row r="721">
      <c r="A721" t="inlineStr">
        <is>
          <t>northwestern polytechnical university</t>
        </is>
      </c>
      <c r="B721" t="inlineStr">
        <is>
          <t>547</t>
        </is>
      </c>
      <c r="C721" t="inlineStr">
        <is>
          <t>621-630</t>
        </is>
      </c>
      <c r="D721" t="inlineStr">
        <is>
          <t>China (Mainland)</t>
        </is>
      </c>
      <c r="E721" t="inlineStr">
        <is>
          <t>Asia</t>
        </is>
      </c>
      <c r="F721" t="inlineStr">
        <is>
          <t>XL</t>
        </is>
      </c>
      <c r="G721" t="inlineStr">
        <is>
          <t>CO</t>
        </is>
      </c>
      <c r="H721" t="inlineStr">
        <is>
          <t>VH</t>
        </is>
      </c>
      <c r="I721" t="inlineStr">
        <is>
          <t>A</t>
        </is>
      </c>
      <c r="J721" t="n">
        <v>5.8</v>
      </c>
      <c r="K721" t="inlineStr">
        <is>
          <t>601+</t>
        </is>
      </c>
      <c r="L721" t="n">
        <v>3.2</v>
      </c>
      <c r="M721" t="inlineStr">
        <is>
          <t>601+</t>
        </is>
      </c>
      <c r="N721" t="n">
        <v>44.8</v>
      </c>
      <c r="O721" t="inlineStr">
        <is>
          <t>345</t>
        </is>
      </c>
      <c r="P721" t="n">
        <v>63.8</v>
      </c>
      <c r="Q721" t="inlineStr">
        <is>
          <t>178</t>
        </is>
      </c>
      <c r="R721" t="n">
        <v>16.7</v>
      </c>
      <c r="S721" t="inlineStr">
        <is>
          <t>643</t>
        </is>
      </c>
      <c r="T721" t="n">
        <v>5.2</v>
      </c>
      <c r="U721" t="inlineStr">
        <is>
          <t>701+</t>
        </is>
      </c>
      <c r="V721" t="n">
        <v>53.4</v>
      </c>
      <c r="W721" t="inlineStr">
        <is>
          <t>701+</t>
        </is>
      </c>
      <c r="X721" t="n">
        <v>6.6</v>
      </c>
      <c r="Y721" t="inlineStr">
        <is>
          <t>701+</t>
        </is>
      </c>
      <c r="Z721" t="n">
        <v>2.4</v>
      </c>
      <c r="AA721" t="inlineStr">
        <is>
          <t>701+</t>
        </is>
      </c>
      <c r="AB721" t="n">
        <v>22.6</v>
      </c>
      <c r="AC721" t="inlineStr">
        <is>
          <t>621-630</t>
        </is>
      </c>
      <c r="AD721" t="inlineStr">
        <is>
          <t>551-560</t>
        </is>
      </c>
      <c r="AE721" t="inlineStr">
        <is>
          <t>CN</t>
        </is>
      </c>
      <c r="AF721" t="inlineStr">
        <is>
          <t>China (Mainland)</t>
        </is>
      </c>
      <c r="AG721" t="inlineStr">
        <is>
          <t>XL</t>
        </is>
      </c>
      <c r="AH721" t="inlineStr">
        <is>
          <t>CO</t>
        </is>
      </c>
      <c r="AI721" t="inlineStr">
        <is>
          <t>VH</t>
        </is>
      </c>
      <c r="AJ721" t="n">
        <v>4</v>
      </c>
      <c r="AK721" t="inlineStr">
        <is>
          <t>A</t>
        </is>
      </c>
      <c r="AL721" t="n">
        <v>5.9</v>
      </c>
      <c r="AM721" t="inlineStr">
        <is>
          <t>601+</t>
        </is>
      </c>
      <c r="AN721" t="n">
        <v>2.5</v>
      </c>
      <c r="AO721" t="inlineStr">
        <is>
          <t>601+</t>
        </is>
      </c>
      <c r="AP721" t="n">
        <v>46</v>
      </c>
      <c r="AQ721" t="inlineStr">
        <is>
          <t>341</t>
        </is>
      </c>
      <c r="AR721" t="n">
        <v>53.6</v>
      </c>
      <c r="AS721" t="inlineStr">
        <is>
          <t>239</t>
        </is>
      </c>
      <c r="AT721" t="n">
        <v>13.9</v>
      </c>
      <c r="AU721" t="inlineStr">
        <is>
          <t>686</t>
        </is>
      </c>
      <c r="AV721" t="n">
        <v>4.8</v>
      </c>
      <c r="AW721" t="inlineStr">
        <is>
          <t>701+</t>
        </is>
      </c>
      <c r="AX721" t="n">
        <v>6.1</v>
      </c>
      <c r="AY721" t="inlineStr">
        <is>
          <t>701+</t>
        </is>
      </c>
      <c r="AZ721" t="n">
        <v>10.1</v>
      </c>
      <c r="BA721" t="inlineStr">
        <is>
          <t>701+</t>
        </is>
      </c>
      <c r="BB721" t="n">
        <v>3.2</v>
      </c>
      <c r="BC721" t="inlineStr">
        <is>
          <t>701+</t>
        </is>
      </c>
      <c r="BD721" t="inlineStr">
        <is>
          <t>-</t>
        </is>
      </c>
      <c r="BE721" t="inlineStr">
        <is>
          <t>601-800</t>
        </is>
      </c>
      <c r="BF721" t="inlineStr">
        <is>
          <t>China</t>
        </is>
      </c>
      <c r="BG721" t="n">
        <v>23.4</v>
      </c>
      <c r="BH721" t="inlineStr">
        <is>
          <t>15.2</t>
        </is>
      </c>
      <c r="BI721" t="n">
        <v>15.4</v>
      </c>
      <c r="BJ721" t="n">
        <v>3.5</v>
      </c>
      <c r="BK721" t="inlineStr">
        <is>
          <t>28.0</t>
        </is>
      </c>
      <c r="BL721" t="inlineStr">
        <is>
          <t>-</t>
        </is>
      </c>
      <c r="BM721" t="inlineStr">
        <is>
          <t>23,056</t>
        </is>
      </c>
      <c r="BN721" t="n">
        <v>14.1</v>
      </c>
      <c r="BO721" t="inlineStr">
        <is>
          <t>3%</t>
        </is>
      </c>
      <c r="BP721" t="inlineStr">
        <is>
          <t>25 : 75</t>
        </is>
      </c>
      <c r="BQ721" t="n">
        <v>2016</v>
      </c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>
        <is>
          <t>QS+Times</t>
        </is>
      </c>
      <c r="CC721" t="n">
        <v>547</v>
      </c>
      <c r="CD721" t="n">
        <v>625.5</v>
      </c>
      <c r="CE721" t="n">
        <v>601</v>
      </c>
      <c r="CF721" t="n">
        <v>601</v>
      </c>
      <c r="CG721" t="n">
        <v>345</v>
      </c>
      <c r="CH721" t="n">
        <v>178</v>
      </c>
      <c r="CI721" t="n">
        <v>643</v>
      </c>
      <c r="CJ721" t="n">
        <v>701</v>
      </c>
      <c r="CK721" t="n">
        <v>701</v>
      </c>
      <c r="CL721" t="n">
        <v>701</v>
      </c>
      <c r="CM721" t="n">
        <v>701</v>
      </c>
      <c r="CN721" t="n">
        <v>625.5</v>
      </c>
      <c r="CO721" t="n">
        <v>555.5</v>
      </c>
      <c r="CP721" t="n">
        <v>601</v>
      </c>
      <c r="CQ721" t="n">
        <v>601</v>
      </c>
      <c r="CR721" t="n">
        <v>341</v>
      </c>
      <c r="CS721" t="n">
        <v>239</v>
      </c>
      <c r="CT721" t="n">
        <v>686</v>
      </c>
      <c r="CU721" t="n">
        <v>701</v>
      </c>
      <c r="CV721" t="n">
        <v>701</v>
      </c>
      <c r="CW721" t="n">
        <v>701</v>
      </c>
      <c r="CX721" t="n">
        <v>701</v>
      </c>
      <c r="CY721" t="n">
        <v>700.5</v>
      </c>
      <c r="CZ721" t="inlineStr"/>
      <c r="DA721" t="inlineStr"/>
      <c r="DB721" t="n">
        <v>30.5</v>
      </c>
      <c r="DC721" t="n">
        <v>26.37840643391878</v>
      </c>
      <c r="DD721" t="n">
        <v>14.1</v>
      </c>
      <c r="DE721" t="inlineStr">
        <is>
          <t>Times (raw ratio)</t>
        </is>
      </c>
      <c r="DF721" t="n">
        <v>3</v>
      </c>
      <c r="DG721" t="inlineStr">
        <is>
          <t>Times (raw %)</t>
        </is>
      </c>
      <c r="DH721" t="n">
        <v>5.85</v>
      </c>
      <c r="DI721" t="n">
        <v>13.00728407908429</v>
      </c>
    </row>
    <row r="722">
      <c r="A722" t="inlineStr">
        <is>
          <t>northwestern university</t>
        </is>
      </c>
      <c r="B722" t="inlineStr">
        <is>
          <t>50</t>
        </is>
      </c>
      <c r="C722" t="inlineStr">
        <is>
          <t>47</t>
        </is>
      </c>
      <c r="D722" t="inlineStr">
        <is>
          <t>United States</t>
        </is>
      </c>
      <c r="E722" t="inlineStr">
        <is>
          <t>Americas</t>
        </is>
      </c>
      <c r="F722" t="inlineStr">
        <is>
          <t>L</t>
        </is>
      </c>
      <c r="G722" t="inlineStr">
        <is>
          <t>FC</t>
        </is>
      </c>
      <c r="H722" t="inlineStr">
        <is>
          <t>VH</t>
        </is>
      </c>
      <c r="I722" t="inlineStr">
        <is>
          <t>B</t>
        </is>
      </c>
      <c r="J722" t="n">
        <v>84</v>
      </c>
      <c r="K722" t="inlineStr">
        <is>
          <t>58</t>
        </is>
      </c>
      <c r="L722" t="n">
        <v>68</v>
      </c>
      <c r="M722" t="inlineStr">
        <is>
          <t>107</t>
        </is>
      </c>
      <c r="N722" t="n">
        <v>97.59999999999999</v>
      </c>
      <c r="O722" t="inlineStr">
        <is>
          <t>48</t>
        </is>
      </c>
      <c r="P722" t="n">
        <v>67.7</v>
      </c>
      <c r="Q722" t="inlineStr">
        <is>
          <t>161</t>
        </is>
      </c>
      <c r="R722" t="n">
        <v>45.4</v>
      </c>
      <c r="S722" t="inlineStr">
        <is>
          <t>393</t>
        </is>
      </c>
      <c r="T722" t="n">
        <v>52</v>
      </c>
      <c r="U722" t="inlineStr">
        <is>
          <t>283</t>
        </is>
      </c>
      <c r="V722" t="n">
        <v>89.40000000000001</v>
      </c>
      <c r="W722" t="inlineStr">
        <is>
          <t>179</t>
        </is>
      </c>
      <c r="X722" t="n">
        <v>96.8</v>
      </c>
      <c r="Y722" t="inlineStr">
        <is>
          <t>37</t>
        </is>
      </c>
      <c r="Z722" t="n">
        <v>55.4</v>
      </c>
      <c r="AA722" t="inlineStr">
        <is>
          <t>285=</t>
        </is>
      </c>
      <c r="AB722" t="n">
        <v>76</v>
      </c>
      <c r="AC722">
        <f>47</f>
        <v/>
      </c>
      <c r="AD722" t="inlineStr">
        <is>
          <t>32</t>
        </is>
      </c>
      <c r="AE722" t="inlineStr">
        <is>
          <t>US</t>
        </is>
      </c>
      <c r="AF722" t="inlineStr">
        <is>
          <t>United States</t>
        </is>
      </c>
      <c r="AG722" t="inlineStr">
        <is>
          <t>L</t>
        </is>
      </c>
      <c r="AH722" t="inlineStr">
        <is>
          <t>FC</t>
        </is>
      </c>
      <c r="AI722" t="inlineStr">
        <is>
          <t>VH</t>
        </is>
      </c>
      <c r="AJ722" t="n">
        <v>5</v>
      </c>
      <c r="AK722" t="inlineStr">
        <is>
          <t>B</t>
        </is>
      </c>
      <c r="AL722" t="n">
        <v>83.8</v>
      </c>
      <c r="AM722" t="inlineStr">
        <is>
          <t>60</t>
        </is>
      </c>
      <c r="AN722" t="n">
        <v>60.2</v>
      </c>
      <c r="AO722" t="inlineStr">
        <is>
          <t>132</t>
        </is>
      </c>
      <c r="AP722" t="n">
        <v>98.90000000000001</v>
      </c>
      <c r="AQ722" t="inlineStr">
        <is>
          <t>39</t>
        </is>
      </c>
      <c r="AR722" t="n">
        <v>70.3</v>
      </c>
      <c r="AS722" t="inlineStr">
        <is>
          <t>147</t>
        </is>
      </c>
      <c r="AT722" t="n">
        <v>48.2</v>
      </c>
      <c r="AU722" t="inlineStr">
        <is>
          <t>364</t>
        </is>
      </c>
      <c r="AV722" t="n">
        <v>44.2</v>
      </c>
      <c r="AW722" t="inlineStr">
        <is>
          <t>327</t>
        </is>
      </c>
      <c r="AX722" t="n">
        <v>79.2</v>
      </c>
      <c r="AY722" t="inlineStr">
        <is>
          <t>152</t>
        </is>
      </c>
      <c r="AZ722" t="n">
        <v>97.7</v>
      </c>
      <c r="BA722" t="inlineStr">
        <is>
          <t>19</t>
        </is>
      </c>
      <c r="BB722" t="n">
        <v>78</v>
      </c>
      <c r="BC722" t="inlineStr">
        <is>
          <t>162</t>
        </is>
      </c>
      <c r="BD722" t="inlineStr">
        <is>
          <t>76.2</t>
        </is>
      </c>
      <c r="BE722" t="inlineStr">
        <is>
          <t>25</t>
        </is>
      </c>
      <c r="BF722" t="inlineStr">
        <is>
          <t>United States of America</t>
        </is>
      </c>
      <c r="BG722" t="n">
        <v>69.8</v>
      </c>
      <c r="BH722" t="inlineStr">
        <is>
          <t>53.9</t>
        </is>
      </c>
      <c r="BI722" t="n">
        <v>78.40000000000001</v>
      </c>
      <c r="BJ722" t="n">
        <v>96.5</v>
      </c>
      <c r="BK722" t="inlineStr">
        <is>
          <t>81.2</t>
        </is>
      </c>
      <c r="BL722" t="inlineStr">
        <is>
          <t>79.5</t>
        </is>
      </c>
      <c r="BM722" t="inlineStr">
        <is>
          <t>18,334</t>
        </is>
      </c>
      <c r="BN722" t="n">
        <v>13.8</v>
      </c>
      <c r="BO722" t="inlineStr">
        <is>
          <t>15%</t>
        </is>
      </c>
      <c r="BP722" t="inlineStr">
        <is>
          <t>48 : 52</t>
        </is>
      </c>
      <c r="BQ722" t="n">
        <v>2016</v>
      </c>
      <c r="BR722" t="inlineStr">
        <is>
          <t>27</t>
        </is>
      </c>
      <c r="BS722" t="inlineStr">
        <is>
          <t>19</t>
        </is>
      </c>
      <c r="BT722" t="n">
        <v>38.8</v>
      </c>
      <c r="BU722" t="n">
        <v>15.4</v>
      </c>
      <c r="BV722" t="n">
        <v>22.1</v>
      </c>
      <c r="BW722" t="n">
        <v>50.3</v>
      </c>
      <c r="BX722" t="n">
        <v>37</v>
      </c>
      <c r="BY722" t="n">
        <v>58.1</v>
      </c>
      <c r="BZ722" t="n">
        <v>28.8</v>
      </c>
      <c r="CA722" t="n">
        <v>2015</v>
      </c>
      <c r="CB722" t="inlineStr">
        <is>
          <t>QS+Times+Shanghai</t>
        </is>
      </c>
      <c r="CC722" t="n">
        <v>50</v>
      </c>
      <c r="CD722" t="n">
        <v>47</v>
      </c>
      <c r="CE722" t="n">
        <v>58</v>
      </c>
      <c r="CF722" t="n">
        <v>107</v>
      </c>
      <c r="CG722" t="n">
        <v>48</v>
      </c>
      <c r="CH722" t="n">
        <v>161</v>
      </c>
      <c r="CI722" t="n">
        <v>393</v>
      </c>
      <c r="CJ722" t="n">
        <v>283</v>
      </c>
      <c r="CK722" t="n">
        <v>179</v>
      </c>
      <c r="CL722" t="n">
        <v>37</v>
      </c>
      <c r="CM722" t="n">
        <v>285</v>
      </c>
      <c r="CN722" t="n">
        <v>47</v>
      </c>
      <c r="CO722" t="n">
        <v>32</v>
      </c>
      <c r="CP722" t="n">
        <v>60</v>
      </c>
      <c r="CQ722" t="n">
        <v>132</v>
      </c>
      <c r="CR722" t="n">
        <v>39</v>
      </c>
      <c r="CS722" t="n">
        <v>147</v>
      </c>
      <c r="CT722" t="n">
        <v>364</v>
      </c>
      <c r="CU722" t="n">
        <v>327</v>
      </c>
      <c r="CV722" t="n">
        <v>152</v>
      </c>
      <c r="CW722" t="n">
        <v>19</v>
      </c>
      <c r="CX722" t="n">
        <v>162</v>
      </c>
      <c r="CY722" t="n">
        <v>25</v>
      </c>
      <c r="CZ722" t="n">
        <v>27</v>
      </c>
      <c r="DA722" t="n">
        <v>19</v>
      </c>
      <c r="DB722" t="n">
        <v>95.78698822299238</v>
      </c>
      <c r="DC722" t="n">
        <v>69.56438344313445</v>
      </c>
      <c r="DD722" t="n">
        <v>13.8</v>
      </c>
      <c r="DE722" t="inlineStr">
        <is>
          <t>Times (raw ratio)</t>
        </is>
      </c>
      <c r="DF722" t="n">
        <v>15</v>
      </c>
      <c r="DG722" t="inlineStr">
        <is>
          <t>Times (raw %)</t>
        </is>
      </c>
      <c r="DH722" t="n">
        <v>83.90000000000001</v>
      </c>
      <c r="DI722" t="n">
        <v>44.23288546742594</v>
      </c>
    </row>
    <row r="723">
      <c r="A723" t="inlineStr">
        <is>
          <t>norwegian university of life sciences (umb)</t>
        </is>
      </c>
      <c r="B723" t="inlineStr">
        <is>
          <t>691-700</t>
        </is>
      </c>
      <c r="C723" t="inlineStr">
        <is>
          <t>1201-1400</t>
        </is>
      </c>
      <c r="D723" t="inlineStr">
        <is>
          <t>Norway</t>
        </is>
      </c>
      <c r="E723" t="inlineStr">
        <is>
          <t>Europe</t>
        </is>
      </c>
      <c r="F723" t="inlineStr">
        <is>
          <t>M</t>
        </is>
      </c>
      <c r="G723" t="inlineStr">
        <is>
          <t>FO</t>
        </is>
      </c>
      <c r="H723" t="inlineStr">
        <is>
          <t>VH</t>
        </is>
      </c>
      <c r="I723" t="inlineStr">
        <is>
          <t>Not Reported</t>
        </is>
      </c>
      <c r="J723" t="n">
        <v>5.8</v>
      </c>
      <c r="K723" t="inlineStr">
        <is>
          <t>601+</t>
        </is>
      </c>
      <c r="L723" t="n">
        <v>4.3</v>
      </c>
      <c r="M723" t="inlineStr">
        <is>
          <t>601+</t>
        </is>
      </c>
      <c r="N723" t="n">
        <v>100</v>
      </c>
      <c r="O723" t="inlineStr">
        <is>
          <t>14</t>
        </is>
      </c>
      <c r="P723" t="n">
        <v>8.5</v>
      </c>
      <c r="Q723" t="inlineStr">
        <is>
          <t>701+</t>
        </is>
      </c>
      <c r="R723" t="inlineStr"/>
      <c r="S723" t="inlineStr"/>
      <c r="T723" t="inlineStr"/>
      <c r="U723" t="inlineStr"/>
      <c r="V723" t="n">
        <v>74.7</v>
      </c>
      <c r="W723" t="inlineStr">
        <is>
          <t>414</t>
        </is>
      </c>
      <c r="X723" t="n">
        <v>18.6</v>
      </c>
      <c r="Y723" t="inlineStr">
        <is>
          <t>592</t>
        </is>
      </c>
      <c r="Z723" t="n">
        <v>9.9</v>
      </c>
      <c r="AA723" t="inlineStr">
        <is>
          <t>667=</t>
        </is>
      </c>
      <c r="AB723" t="inlineStr"/>
      <c r="AC723" t="inlineStr">
        <is>
          <t>1201-1400</t>
        </is>
      </c>
      <c r="AD723" t="inlineStr"/>
      <c r="AE723" t="inlineStr">
        <is>
          <t>NO</t>
        </is>
      </c>
      <c r="AF723" t="inlineStr">
        <is>
          <t>Norway</t>
        </is>
      </c>
      <c r="AG723" t="inlineStr">
        <is>
          <t>Not Reported</t>
        </is>
      </c>
      <c r="AH723" t="inlineStr">
        <is>
          <t>SP</t>
        </is>
      </c>
      <c r="AI723" t="inlineStr"/>
      <c r="AJ723" t="inlineStr"/>
      <c r="AK723" t="inlineStr">
        <is>
          <t>Not Reported</t>
        </is>
      </c>
      <c r="AL723" t="n">
        <v>5.9</v>
      </c>
      <c r="AM723" t="inlineStr">
        <is>
          <t>601+</t>
        </is>
      </c>
      <c r="AN723" t="n">
        <v>3.7</v>
      </c>
      <c r="AO723" t="inlineStr">
        <is>
          <t>601+</t>
        </is>
      </c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41.5</v>
      </c>
      <c r="AY723" t="inlineStr">
        <is>
          <t>366</t>
        </is>
      </c>
      <c r="AZ723" t="inlineStr"/>
      <c r="BA723" t="inlineStr"/>
      <c r="BB723" t="inlineStr"/>
      <c r="BC723" t="inlineStr"/>
      <c r="BD723" t="inlineStr">
        <is>
          <t>-</t>
        </is>
      </c>
      <c r="BE723" t="inlineStr"/>
      <c r="BF723" t="inlineStr">
        <is>
          <t>Not Reported</t>
        </is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>
        <is>
          <t>QS</t>
        </is>
      </c>
      <c r="CC723" t="n">
        <v>695.5</v>
      </c>
      <c r="CD723" t="n">
        <v>1300.5</v>
      </c>
      <c r="CE723" t="n">
        <v>601</v>
      </c>
      <c r="CF723" t="n">
        <v>601</v>
      </c>
      <c r="CG723" t="n">
        <v>14</v>
      </c>
      <c r="CH723" t="n">
        <v>701</v>
      </c>
      <c r="CI723" t="inlineStr"/>
      <c r="CJ723" t="inlineStr"/>
      <c r="CK723" t="n">
        <v>414</v>
      </c>
      <c r="CL723" t="n">
        <v>592</v>
      </c>
      <c r="CM723" t="n">
        <v>667</v>
      </c>
      <c r="CN723" t="n">
        <v>1300.5</v>
      </c>
      <c r="CO723" t="inlineStr"/>
      <c r="CP723" t="n">
        <v>601</v>
      </c>
      <c r="CQ723" t="n">
        <v>601</v>
      </c>
      <c r="CR723" t="inlineStr"/>
      <c r="CS723" t="inlineStr"/>
      <c r="CT723" t="inlineStr"/>
      <c r="CU723" t="inlineStr"/>
      <c r="CV723" t="n">
        <v>366</v>
      </c>
      <c r="CW723" t="inlineStr"/>
      <c r="CX723" t="inlineStr"/>
      <c r="CY723" t="inlineStr"/>
      <c r="CZ723" t="inlineStr"/>
      <c r="DA723" t="inlineStr"/>
      <c r="DB723" t="n">
        <v>50.39285714285715</v>
      </c>
      <c r="DC723" t="n">
        <v>8.5</v>
      </c>
      <c r="DD723" t="inlineStr"/>
      <c r="DE723" t="inlineStr">
        <is>
          <t>QS (score, not ratio)</t>
        </is>
      </c>
      <c r="DF723" t="inlineStr"/>
      <c r="DG723" t="inlineStr">
        <is>
          <t>Missing</t>
        </is>
      </c>
      <c r="DH723" t="n">
        <v>5.85</v>
      </c>
      <c r="DI723" t="inlineStr"/>
    </row>
    <row r="724">
      <c r="A724" t="inlineStr">
        <is>
          <t>norwegian university of science and technology</t>
        </is>
      </c>
      <c r="B724" t="inlineStr">
        <is>
          <t>264</t>
        </is>
      </c>
      <c r="C724" t="inlineStr">
        <is>
          <t>292</t>
        </is>
      </c>
      <c r="D724" t="inlineStr">
        <is>
          <t>Norway</t>
        </is>
      </c>
      <c r="E724" t="inlineStr">
        <is>
          <t>Europe</t>
        </is>
      </c>
      <c r="F724" t="inlineStr">
        <is>
          <t>XL</t>
        </is>
      </c>
      <c r="G724" t="inlineStr">
        <is>
          <t>FC</t>
        </is>
      </c>
      <c r="H724" t="inlineStr">
        <is>
          <t>VH</t>
        </is>
      </c>
      <c r="I724" t="inlineStr">
        <is>
          <t>A</t>
        </is>
      </c>
      <c r="J724" t="n">
        <v>33.2</v>
      </c>
      <c r="K724" t="inlineStr">
        <is>
          <t>264</t>
        </is>
      </c>
      <c r="L724" t="n">
        <v>25.2</v>
      </c>
      <c r="M724" t="inlineStr">
        <is>
          <t>378</t>
        </is>
      </c>
      <c r="N724" t="n">
        <v>22.3</v>
      </c>
      <c r="O724" t="inlineStr">
        <is>
          <t>629</t>
        </is>
      </c>
      <c r="P724" t="n">
        <v>30.4</v>
      </c>
      <c r="Q724" t="inlineStr">
        <is>
          <t>435</t>
        </is>
      </c>
      <c r="R724" t="n">
        <v>75.09999999999999</v>
      </c>
      <c r="S724" t="inlineStr">
        <is>
          <t>264</t>
        </is>
      </c>
      <c r="T724" t="n">
        <v>9.300000000000001</v>
      </c>
      <c r="U724" t="inlineStr">
        <is>
          <t>701+</t>
        </is>
      </c>
      <c r="V724" t="n">
        <v>94.40000000000001</v>
      </c>
      <c r="W724" t="inlineStr">
        <is>
          <t>89</t>
        </is>
      </c>
      <c r="X724" t="n">
        <v>89.40000000000001</v>
      </c>
      <c r="Y724" t="inlineStr">
        <is>
          <t>79</t>
        </is>
      </c>
      <c r="Z724" t="n">
        <v>85.8</v>
      </c>
      <c r="AA724" t="inlineStr">
        <is>
          <t>121=</t>
        </is>
      </c>
      <c r="AB724" t="n">
        <v>39.1</v>
      </c>
      <c r="AC724">
        <f>292</f>
        <v/>
      </c>
      <c r="AD724" t="inlineStr">
        <is>
          <t>352=</t>
        </is>
      </c>
      <c r="AE724" t="inlineStr">
        <is>
          <t>NO</t>
        </is>
      </c>
      <c r="AF724" t="inlineStr">
        <is>
          <t>Norway</t>
        </is>
      </c>
      <c r="AG724" t="inlineStr">
        <is>
          <t>XL</t>
        </is>
      </c>
      <c r="AH724" t="inlineStr">
        <is>
          <t>FC</t>
        </is>
      </c>
      <c r="AI724" t="inlineStr">
        <is>
          <t>VH</t>
        </is>
      </c>
      <c r="AJ724" t="n">
        <v>5</v>
      </c>
      <c r="AK724" t="inlineStr">
        <is>
          <t>A</t>
        </is>
      </c>
      <c r="AL724" t="n">
        <v>34</v>
      </c>
      <c r="AM724" t="inlineStr">
        <is>
          <t>253</t>
        </is>
      </c>
      <c r="AN724" t="n">
        <v>19.4</v>
      </c>
      <c r="AO724" t="inlineStr">
        <is>
          <t>465</t>
        </is>
      </c>
      <c r="AP724" t="n">
        <v>23.6</v>
      </c>
      <c r="AQ724" t="inlineStr">
        <is>
          <t>609</t>
        </is>
      </c>
      <c r="AR724" t="n">
        <v>27.5</v>
      </c>
      <c r="AS724" t="inlineStr">
        <is>
          <t>456</t>
        </is>
      </c>
      <c r="AT724" t="n">
        <v>76.09999999999999</v>
      </c>
      <c r="AU724" t="inlineStr">
        <is>
          <t>246</t>
        </is>
      </c>
      <c r="AV724" t="n">
        <v>10.3</v>
      </c>
      <c r="AW724" t="inlineStr">
        <is>
          <t>701+</t>
        </is>
      </c>
      <c r="AX724" t="n">
        <v>88.90000000000001</v>
      </c>
      <c r="AY724" t="inlineStr">
        <is>
          <t>91</t>
        </is>
      </c>
      <c r="AZ724" t="n">
        <v>51</v>
      </c>
      <c r="BA724" t="inlineStr">
        <is>
          <t>129</t>
        </is>
      </c>
      <c r="BB724" t="n">
        <v>65.7</v>
      </c>
      <c r="BC724" t="inlineStr">
        <is>
          <t>223=</t>
        </is>
      </c>
      <c r="BD724" t="inlineStr">
        <is>
          <t>35.7</t>
        </is>
      </c>
      <c r="BE724" t="inlineStr">
        <is>
          <t>351-400</t>
        </is>
      </c>
      <c r="BF724" t="inlineStr">
        <is>
          <t>Norway</t>
        </is>
      </c>
      <c r="BG724" t="n">
        <v>16.3</v>
      </c>
      <c r="BH724" t="inlineStr">
        <is>
          <t>59.9</t>
        </is>
      </c>
      <c r="BI724" t="n">
        <v>25.8</v>
      </c>
      <c r="BJ724" t="n">
        <v>59.8</v>
      </c>
      <c r="BK724" t="inlineStr">
        <is>
          <t>51.8</t>
        </is>
      </c>
      <c r="BL724" t="inlineStr">
        <is>
          <t>-</t>
        </is>
      </c>
      <c r="BM724" t="inlineStr">
        <is>
          <t>17,381</t>
        </is>
      </c>
      <c r="BN724" t="n">
        <v>13.9</v>
      </c>
      <c r="BO724" t="inlineStr">
        <is>
          <t>9%</t>
        </is>
      </c>
      <c r="BP724" t="inlineStr">
        <is>
          <t>46 : 54</t>
        </is>
      </c>
      <c r="BQ724" t="n">
        <v>2016</v>
      </c>
      <c r="BR724" t="inlineStr">
        <is>
          <t>201-300</t>
        </is>
      </c>
      <c r="BS724" t="inlineStr">
        <is>
          <t>2-3</t>
        </is>
      </c>
      <c r="BT724" t="inlineStr"/>
      <c r="BU724" t="n">
        <v>14.3</v>
      </c>
      <c r="BV724" t="n">
        <v>0</v>
      </c>
      <c r="BW724" t="n">
        <v>10.2</v>
      </c>
      <c r="BX724" t="n">
        <v>14.3</v>
      </c>
      <c r="BY724" t="n">
        <v>36.1</v>
      </c>
      <c r="BZ724" t="n">
        <v>16.5</v>
      </c>
      <c r="CA724" t="n">
        <v>2012</v>
      </c>
      <c r="CB724" t="inlineStr">
        <is>
          <t>QS+Times+Shanghai</t>
        </is>
      </c>
      <c r="CC724" t="n">
        <v>264</v>
      </c>
      <c r="CD724" t="n">
        <v>292</v>
      </c>
      <c r="CE724" t="n">
        <v>264</v>
      </c>
      <c r="CF724" t="n">
        <v>378</v>
      </c>
      <c r="CG724" t="n">
        <v>629</v>
      </c>
      <c r="CH724" t="n">
        <v>435</v>
      </c>
      <c r="CI724" t="n">
        <v>264</v>
      </c>
      <c r="CJ724" t="n">
        <v>701</v>
      </c>
      <c r="CK724" t="n">
        <v>89</v>
      </c>
      <c r="CL724" t="n">
        <v>79</v>
      </c>
      <c r="CM724" t="n">
        <v>121</v>
      </c>
      <c r="CN724" t="n">
        <v>292</v>
      </c>
      <c r="CO724" t="n">
        <v>352</v>
      </c>
      <c r="CP724" t="n">
        <v>253</v>
      </c>
      <c r="CQ724" t="n">
        <v>465</v>
      </c>
      <c r="CR724" t="n">
        <v>609</v>
      </c>
      <c r="CS724" t="n">
        <v>456</v>
      </c>
      <c r="CT724" t="n">
        <v>246</v>
      </c>
      <c r="CU724" t="n">
        <v>701</v>
      </c>
      <c r="CV724" t="n">
        <v>91</v>
      </c>
      <c r="CW724" t="n">
        <v>129</v>
      </c>
      <c r="CX724" t="n">
        <v>223</v>
      </c>
      <c r="CY724" t="n">
        <v>375.5</v>
      </c>
      <c r="CZ724" t="n">
        <v>250.5</v>
      </c>
      <c r="DA724" t="n">
        <v>2.5</v>
      </c>
      <c r="DB724" t="n">
        <v>57.63369051850435</v>
      </c>
      <c r="DC724" t="n">
        <v>30.96180929772384</v>
      </c>
      <c r="DD724" t="n">
        <v>13.9</v>
      </c>
      <c r="DE724" t="inlineStr">
        <is>
          <t>Times (raw ratio)</t>
        </is>
      </c>
      <c r="DF724" t="n">
        <v>9</v>
      </c>
      <c r="DG724" t="inlineStr">
        <is>
          <t>Times (raw %)</t>
        </is>
      </c>
      <c r="DH724" t="n">
        <v>33.6</v>
      </c>
      <c r="DI724" t="n">
        <v>15.87946111958619</v>
      </c>
    </row>
    <row r="725">
      <c r="A725" t="inlineStr">
        <is>
          <t>norwegian university of science and technology - ntnu</t>
        </is>
      </c>
      <c r="B725" t="inlineStr"/>
      <c r="C725" t="inlineStr"/>
      <c r="D725" t="inlineStr">
        <is>
          <t>Not Reported</t>
        </is>
      </c>
      <c r="E725" t="inlineStr">
        <is>
          <t>Not Reported</t>
        </is>
      </c>
      <c r="F725" t="inlineStr">
        <is>
          <t>Not Reported</t>
        </is>
      </c>
      <c r="G725" t="inlineStr">
        <is>
          <t>Not Reported</t>
        </is>
      </c>
      <c r="H725" t="inlineStr"/>
      <c r="I725" t="inlineStr">
        <is>
          <t>Not Reported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>
        <is>
          <t>Not Reported</t>
        </is>
      </c>
      <c r="AF725" t="inlineStr">
        <is>
          <t>Not Reported</t>
        </is>
      </c>
      <c r="AG725" t="inlineStr">
        <is>
          <t>Not Reported</t>
        </is>
      </c>
      <c r="AH725" t="inlineStr">
        <is>
          <t>Not Reported</t>
        </is>
      </c>
      <c r="AI725" t="inlineStr"/>
      <c r="AJ725" t="inlineStr"/>
      <c r="AK725" t="inlineStr">
        <is>
          <t>Not Reported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>
        <is>
          <t>Not Reported</t>
        </is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>
        <is>
          <t>101-150</t>
        </is>
      </c>
      <c r="BS725" t="inlineStr">
        <is>
          <t>2</t>
        </is>
      </c>
      <c r="BT725" t="inlineStr"/>
      <c r="BU725" t="n">
        <v>13.6</v>
      </c>
      <c r="BV725" t="n">
        <v>21</v>
      </c>
      <c r="BW725" t="n">
        <v>10.1</v>
      </c>
      <c r="BX725" t="n">
        <v>12.9</v>
      </c>
      <c r="BY725" t="n">
        <v>36.4</v>
      </c>
      <c r="BZ725" t="n">
        <v>20</v>
      </c>
      <c r="CA725" t="n">
        <v>2015</v>
      </c>
      <c r="CB725" t="inlineStr">
        <is>
          <t>Shanghai</t>
        </is>
      </c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n">
        <v>125.5</v>
      </c>
      <c r="DA725" t="n">
        <v>2</v>
      </c>
      <c r="DB725" t="n">
        <v>72.66739846322722</v>
      </c>
      <c r="DC725" t="n">
        <v>20.7457928802589</v>
      </c>
      <c r="DD725" t="inlineStr"/>
      <c r="DE725" t="inlineStr">
        <is>
          <t>Missing</t>
        </is>
      </c>
      <c r="DF725" t="inlineStr"/>
      <c r="DG725" t="inlineStr">
        <is>
          <t>Missing</t>
        </is>
      </c>
      <c r="DH725" t="inlineStr"/>
      <c r="DI725" t="n">
        <v>19.02289644012945</v>
      </c>
    </row>
    <row r="726">
      <c r="A726" t="inlineStr">
        <is>
          <t>nottingham trent university</t>
        </is>
      </c>
      <c r="B726" t="inlineStr">
        <is>
          <t>592</t>
        </is>
      </c>
      <c r="C726" t="inlineStr">
        <is>
          <t>595</t>
        </is>
      </c>
      <c r="D726" t="inlineStr">
        <is>
          <t>United Kingdom</t>
        </is>
      </c>
      <c r="E726" t="inlineStr">
        <is>
          <t>Europe</t>
        </is>
      </c>
      <c r="F726" t="inlineStr">
        <is>
          <t>XL</t>
        </is>
      </c>
      <c r="G726" t="inlineStr">
        <is>
          <t>CO</t>
        </is>
      </c>
      <c r="H726" t="inlineStr">
        <is>
          <t>HI</t>
        </is>
      </c>
      <c r="I726" t="inlineStr">
        <is>
          <t>A</t>
        </is>
      </c>
      <c r="J726" t="n">
        <v>10.6</v>
      </c>
      <c r="K726" t="inlineStr">
        <is>
          <t>601+</t>
        </is>
      </c>
      <c r="L726" t="n">
        <v>15.1</v>
      </c>
      <c r="M726" t="inlineStr">
        <is>
          <t>557</t>
        </is>
      </c>
      <c r="N726" t="n">
        <v>10.6</v>
      </c>
      <c r="O726" t="inlineStr">
        <is>
          <t>701+</t>
        </is>
      </c>
      <c r="P726" t="n">
        <v>5.1</v>
      </c>
      <c r="Q726" t="inlineStr">
        <is>
          <t>701+</t>
        </is>
      </c>
      <c r="R726" t="n">
        <v>57.1</v>
      </c>
      <c r="S726" t="inlineStr">
        <is>
          <t>333</t>
        </is>
      </c>
      <c r="T726" t="n">
        <v>74</v>
      </c>
      <c r="U726" t="inlineStr">
        <is>
          <t>193</t>
        </is>
      </c>
      <c r="V726" t="n">
        <v>84.59999999999999</v>
      </c>
      <c r="W726" t="inlineStr">
        <is>
          <t>254</t>
        </is>
      </c>
      <c r="X726" t="n">
        <v>12</v>
      </c>
      <c r="Y726" t="inlineStr">
        <is>
          <t>701+</t>
        </is>
      </c>
      <c r="Z726" t="n">
        <v>64.09999999999999</v>
      </c>
      <c r="AA726" t="inlineStr">
        <is>
          <t>245=</t>
        </is>
      </c>
      <c r="AB726" t="n">
        <v>21</v>
      </c>
      <c r="AC726">
        <f>595</f>
        <v/>
      </c>
      <c r="AD726" t="inlineStr">
        <is>
          <t>801-1000</t>
        </is>
      </c>
      <c r="AE726" t="inlineStr">
        <is>
          <t>UK</t>
        </is>
      </c>
      <c r="AF726" t="inlineStr">
        <is>
          <t>United Kingdom</t>
        </is>
      </c>
      <c r="AG726" t="inlineStr">
        <is>
          <t>XL</t>
        </is>
      </c>
      <c r="AH726" t="inlineStr">
        <is>
          <t>CO</t>
        </is>
      </c>
      <c r="AI726" t="inlineStr">
        <is>
          <t>HI</t>
        </is>
      </c>
      <c r="AJ726" t="n">
        <v>3</v>
      </c>
      <c r="AK726" t="inlineStr">
        <is>
          <t>A</t>
        </is>
      </c>
      <c r="AL726" t="n">
        <v>10.6</v>
      </c>
      <c r="AM726" t="inlineStr">
        <is>
          <t>601+</t>
        </is>
      </c>
      <c r="AN726" t="n">
        <v>20.5</v>
      </c>
      <c r="AO726" t="inlineStr">
        <is>
          <t>450</t>
        </is>
      </c>
      <c r="AP726" t="n">
        <v>10.2</v>
      </c>
      <c r="AQ726" t="inlineStr">
        <is>
          <t>701+</t>
        </is>
      </c>
      <c r="AR726" t="n">
        <v>5.2</v>
      </c>
      <c r="AS726" t="inlineStr">
        <is>
          <t>701+</t>
        </is>
      </c>
      <c r="AT726" t="n">
        <v>56.9</v>
      </c>
      <c r="AU726" t="inlineStr">
        <is>
          <t>326</t>
        </is>
      </c>
      <c r="AV726" t="n">
        <v>61</v>
      </c>
      <c r="AW726" t="inlineStr">
        <is>
          <t>243</t>
        </is>
      </c>
      <c r="AX726" t="n">
        <v>52.1</v>
      </c>
      <c r="AY726" t="inlineStr">
        <is>
          <t>300</t>
        </is>
      </c>
      <c r="AZ726" t="n">
        <v>13.8</v>
      </c>
      <c r="BA726" t="inlineStr">
        <is>
          <t>616</t>
        </is>
      </c>
      <c r="BB726" t="n">
        <v>50.6</v>
      </c>
      <c r="BC726" t="inlineStr">
        <is>
          <t>305=</t>
        </is>
      </c>
      <c r="BD726" t="inlineStr">
        <is>
          <t>19.9</t>
        </is>
      </c>
      <c r="BE726" t="inlineStr">
        <is>
          <t>601-800</t>
        </is>
      </c>
      <c r="BF726" t="inlineStr">
        <is>
          <t>United Kingdom</t>
        </is>
      </c>
      <c r="BG726" t="n">
        <v>16.5</v>
      </c>
      <c r="BH726" t="inlineStr">
        <is>
          <t>52.7</t>
        </is>
      </c>
      <c r="BI726" t="n">
        <v>8.9</v>
      </c>
      <c r="BJ726" t="n">
        <v>27.3</v>
      </c>
      <c r="BK726" t="inlineStr">
        <is>
          <t>28.4</t>
        </is>
      </c>
      <c r="BL726" t="inlineStr">
        <is>
          <t>-</t>
        </is>
      </c>
      <c r="BM726" t="inlineStr">
        <is>
          <t>21,852</t>
        </is>
      </c>
      <c r="BN726" t="n">
        <v>17.4</v>
      </c>
      <c r="BO726" t="inlineStr">
        <is>
          <t>18%</t>
        </is>
      </c>
      <c r="BP726" t="inlineStr">
        <is>
          <t>55 : 45</t>
        </is>
      </c>
      <c r="BQ726" t="n">
        <v>2016</v>
      </c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>
        <is>
          <t>QS+Times</t>
        </is>
      </c>
      <c r="CC726" t="n">
        <v>592</v>
      </c>
      <c r="CD726" t="n">
        <v>595</v>
      </c>
      <c r="CE726" t="n">
        <v>601</v>
      </c>
      <c r="CF726" t="n">
        <v>557</v>
      </c>
      <c r="CG726" t="n">
        <v>701</v>
      </c>
      <c r="CH726" t="n">
        <v>701</v>
      </c>
      <c r="CI726" t="n">
        <v>333</v>
      </c>
      <c r="CJ726" t="n">
        <v>193</v>
      </c>
      <c r="CK726" t="n">
        <v>254</v>
      </c>
      <c r="CL726" t="n">
        <v>701</v>
      </c>
      <c r="CM726" t="n">
        <v>245</v>
      </c>
      <c r="CN726" t="n">
        <v>595</v>
      </c>
      <c r="CO726" t="n">
        <v>900.5</v>
      </c>
      <c r="CP726" t="n">
        <v>601</v>
      </c>
      <c r="CQ726" t="n">
        <v>450</v>
      </c>
      <c r="CR726" t="n">
        <v>701</v>
      </c>
      <c r="CS726" t="n">
        <v>701</v>
      </c>
      <c r="CT726" t="n">
        <v>326</v>
      </c>
      <c r="CU726" t="n">
        <v>243</v>
      </c>
      <c r="CV726" t="n">
        <v>300</v>
      </c>
      <c r="CW726" t="n">
        <v>616</v>
      </c>
      <c r="CX726" t="n">
        <v>305</v>
      </c>
      <c r="CY726" t="n">
        <v>700.5</v>
      </c>
      <c r="CZ726" t="inlineStr"/>
      <c r="DA726" t="inlineStr"/>
      <c r="DB726" t="n">
        <v>28.89285714285714</v>
      </c>
      <c r="DC726" t="n">
        <v>12.58683346884782</v>
      </c>
      <c r="DD726" t="n">
        <v>17.4</v>
      </c>
      <c r="DE726" t="inlineStr">
        <is>
          <t>Times (raw ratio)</t>
        </is>
      </c>
      <c r="DF726" t="n">
        <v>18</v>
      </c>
      <c r="DG726" t="inlineStr">
        <is>
          <t>Times (raw %)</t>
        </is>
      </c>
      <c r="DH726" t="n">
        <v>10.6</v>
      </c>
      <c r="DI726" t="n">
        <v>6.243496357960458</v>
      </c>
    </row>
    <row r="727">
      <c r="A727" t="inlineStr">
        <is>
          <t>nova southeastern university</t>
        </is>
      </c>
      <c r="B727" t="inlineStr">
        <is>
          <t>1401+</t>
        </is>
      </c>
      <c r="C727" t="inlineStr">
        <is>
          <t>1201-1400</t>
        </is>
      </c>
      <c r="D727" t="inlineStr">
        <is>
          <t>United States</t>
        </is>
      </c>
      <c r="E727" t="inlineStr">
        <is>
          <t>Americas</t>
        </is>
      </c>
      <c r="F727" t="inlineStr">
        <is>
          <t>L</t>
        </is>
      </c>
      <c r="G727" t="inlineStr">
        <is>
          <t>CO</t>
        </is>
      </c>
      <c r="H727" t="inlineStr">
        <is>
          <t>HI</t>
        </is>
      </c>
      <c r="I727" t="inlineStr">
        <is>
          <t>Not Reported</t>
        </is>
      </c>
      <c r="J727" t="n">
        <v>2.7</v>
      </c>
      <c r="K727" t="inlineStr">
        <is>
          <t>601+</t>
        </is>
      </c>
      <c r="L727" t="n">
        <v>3.5</v>
      </c>
      <c r="M727" t="inlineStr">
        <is>
          <t>601+</t>
        </is>
      </c>
      <c r="N727" t="n">
        <v>11.6</v>
      </c>
      <c r="O727" t="inlineStr">
        <is>
          <t>701+</t>
        </is>
      </c>
      <c r="P727" t="n">
        <v>2.8</v>
      </c>
      <c r="Q727" t="inlineStr">
        <is>
          <t>701+</t>
        </is>
      </c>
      <c r="R727" t="n">
        <v>4.7</v>
      </c>
      <c r="S727" t="inlineStr">
        <is>
          <t>701+</t>
        </is>
      </c>
      <c r="T727" t="n">
        <v>3.9</v>
      </c>
      <c r="U727" t="inlineStr">
        <is>
          <t>701+</t>
        </is>
      </c>
      <c r="V727" t="n">
        <v>13.2</v>
      </c>
      <c r="W727" t="inlineStr">
        <is>
          <t>701+</t>
        </is>
      </c>
      <c r="X727" t="n">
        <v>8.9</v>
      </c>
      <c r="Y727" t="inlineStr">
        <is>
          <t>701+</t>
        </is>
      </c>
      <c r="Z727" t="n">
        <v>1.2</v>
      </c>
      <c r="AA727" t="inlineStr">
        <is>
          <t>701+</t>
        </is>
      </c>
      <c r="AB727" t="inlineStr"/>
      <c r="AC727" t="inlineStr">
        <is>
          <t>1201-1400</t>
        </is>
      </c>
      <c r="AD727" t="inlineStr">
        <is>
          <t>1201-1400</t>
        </is>
      </c>
      <c r="AE727" t="inlineStr">
        <is>
          <t>US</t>
        </is>
      </c>
      <c r="AF727" t="inlineStr">
        <is>
          <t>United States</t>
        </is>
      </c>
      <c r="AG727" t="inlineStr">
        <is>
          <t>L</t>
        </is>
      </c>
      <c r="AH727" t="inlineStr">
        <is>
          <t>CO</t>
        </is>
      </c>
      <c r="AI727" t="inlineStr">
        <is>
          <t>HI</t>
        </is>
      </c>
      <c r="AJ727" t="n">
        <v>4</v>
      </c>
      <c r="AK727" t="inlineStr">
        <is>
          <t>Not Reported</t>
        </is>
      </c>
      <c r="AL727" t="n">
        <v>2.9</v>
      </c>
      <c r="AM727" t="inlineStr">
        <is>
          <t>601+</t>
        </is>
      </c>
      <c r="AN727" t="n">
        <v>3.3</v>
      </c>
      <c r="AO727" t="inlineStr">
        <is>
          <t>601+</t>
        </is>
      </c>
      <c r="AP727" t="n">
        <v>14</v>
      </c>
      <c r="AQ727" t="inlineStr">
        <is>
          <t>701+</t>
        </is>
      </c>
      <c r="AR727" t="n">
        <v>3.1</v>
      </c>
      <c r="AS727" t="inlineStr">
        <is>
          <t>701+</t>
        </is>
      </c>
      <c r="AT727" t="n">
        <v>4.4</v>
      </c>
      <c r="AU727" t="inlineStr">
        <is>
          <t>701+</t>
        </is>
      </c>
      <c r="AV727" t="n">
        <v>3.9</v>
      </c>
      <c r="AW727" t="inlineStr">
        <is>
          <t>701+</t>
        </is>
      </c>
      <c r="AX727" t="n">
        <v>1.1</v>
      </c>
      <c r="AY727" t="inlineStr">
        <is>
          <t>701+</t>
        </is>
      </c>
      <c r="AZ727" t="n">
        <v>10.2</v>
      </c>
      <c r="BA727" t="inlineStr">
        <is>
          <t>701+</t>
        </is>
      </c>
      <c r="BB727" t="inlineStr"/>
      <c r="BC727" t="inlineStr"/>
      <c r="BD727" t="inlineStr">
        <is>
          <t>-</t>
        </is>
      </c>
      <c r="BE727" t="inlineStr"/>
      <c r="BF727" t="inlineStr">
        <is>
          <t>Not Reported</t>
        </is>
      </c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>
        <is>
          <t>QS</t>
        </is>
      </c>
      <c r="CC727" t="n">
        <v>1401</v>
      </c>
      <c r="CD727" t="n">
        <v>1300.5</v>
      </c>
      <c r="CE727" t="n">
        <v>601</v>
      </c>
      <c r="CF727" t="n">
        <v>601</v>
      </c>
      <c r="CG727" t="n">
        <v>701</v>
      </c>
      <c r="CH727" t="n">
        <v>701</v>
      </c>
      <c r="CI727" t="n">
        <v>701</v>
      </c>
      <c r="CJ727" t="n">
        <v>701</v>
      </c>
      <c r="CK727" t="n">
        <v>701</v>
      </c>
      <c r="CL727" t="n">
        <v>701</v>
      </c>
      <c r="CM727" t="n">
        <v>701</v>
      </c>
      <c r="CN727" t="n">
        <v>1300.5</v>
      </c>
      <c r="CO727" t="n">
        <v>1300.5</v>
      </c>
      <c r="CP727" t="n">
        <v>601</v>
      </c>
      <c r="CQ727" t="n">
        <v>601</v>
      </c>
      <c r="CR727" t="n">
        <v>701</v>
      </c>
      <c r="CS727" t="n">
        <v>701</v>
      </c>
      <c r="CT727" t="n">
        <v>701</v>
      </c>
      <c r="CU727" t="n">
        <v>701</v>
      </c>
      <c r="CV727" t="n">
        <v>701</v>
      </c>
      <c r="CW727" t="n">
        <v>701</v>
      </c>
      <c r="CX727" t="inlineStr"/>
      <c r="CY727" t="inlineStr"/>
      <c r="CZ727" t="inlineStr"/>
      <c r="DA727" t="inlineStr"/>
      <c r="DB727" t="n">
        <v>0</v>
      </c>
      <c r="DC727" t="n">
        <v>2.8</v>
      </c>
      <c r="DD727" t="inlineStr"/>
      <c r="DE727" t="inlineStr">
        <is>
          <t>QS (score, not ratio)</t>
        </is>
      </c>
      <c r="DF727" t="inlineStr"/>
      <c r="DG727" t="inlineStr">
        <is>
          <t>QS (score, not %)</t>
        </is>
      </c>
      <c r="DH727" t="n">
        <v>2.8</v>
      </c>
      <c r="DI727" t="inlineStr"/>
    </row>
    <row r="728">
      <c r="A728" t="inlineStr">
        <is>
          <t>novosibirsk state technical university</t>
        </is>
      </c>
      <c r="B728" t="inlineStr">
        <is>
          <t>1201-1400</t>
        </is>
      </c>
      <c r="C728" t="inlineStr">
        <is>
          <t>1001-1200</t>
        </is>
      </c>
      <c r="D728" t="inlineStr">
        <is>
          <t>Russia</t>
        </is>
      </c>
      <c r="E728" t="inlineStr">
        <is>
          <t>Europe</t>
        </is>
      </c>
      <c r="F728" t="inlineStr">
        <is>
          <t>M</t>
        </is>
      </c>
      <c r="G728" t="inlineStr">
        <is>
          <t>FO</t>
        </is>
      </c>
      <c r="H728" t="inlineStr">
        <is>
          <t>VH</t>
        </is>
      </c>
      <c r="I728" t="inlineStr">
        <is>
          <t>A</t>
        </is>
      </c>
      <c r="J728" t="n">
        <v>6</v>
      </c>
      <c r="K728" t="inlineStr">
        <is>
          <t>601+</t>
        </is>
      </c>
      <c r="L728" t="n">
        <v>6.4</v>
      </c>
      <c r="M728" t="inlineStr">
        <is>
          <t>601+</t>
        </is>
      </c>
      <c r="N728" t="n">
        <v>27.6</v>
      </c>
      <c r="O728" t="inlineStr">
        <is>
          <t>553</t>
        </is>
      </c>
      <c r="P728" t="n">
        <v>1.7</v>
      </c>
      <c r="Q728" t="inlineStr">
        <is>
          <t>701+</t>
        </is>
      </c>
      <c r="R728" t="n">
        <v>1.4</v>
      </c>
      <c r="S728" t="inlineStr">
        <is>
          <t>701+</t>
        </is>
      </c>
      <c r="T728" t="n">
        <v>41.7</v>
      </c>
      <c r="U728" t="inlineStr">
        <is>
          <t>342</t>
        </is>
      </c>
      <c r="V728" t="n">
        <v>8.4</v>
      </c>
      <c r="W728" t="inlineStr">
        <is>
          <t>701+</t>
        </is>
      </c>
      <c r="X728" t="n">
        <v>5.7</v>
      </c>
      <c r="Y728" t="inlineStr">
        <is>
          <t>701+</t>
        </is>
      </c>
      <c r="Z728" t="n">
        <v>1</v>
      </c>
      <c r="AA728" t="inlineStr">
        <is>
          <t>701+</t>
        </is>
      </c>
      <c r="AB728" t="inlineStr"/>
      <c r="AC728" t="inlineStr">
        <is>
          <t>1001-1200</t>
        </is>
      </c>
      <c r="AD728" t="inlineStr">
        <is>
          <t>801-1000</t>
        </is>
      </c>
      <c r="AE728" t="inlineStr">
        <is>
          <t>RU</t>
        </is>
      </c>
      <c r="AF728" t="inlineStr">
        <is>
          <t>Russia</t>
        </is>
      </c>
      <c r="AG728" t="inlineStr">
        <is>
          <t>M</t>
        </is>
      </c>
      <c r="AH728" t="inlineStr">
        <is>
          <t>FO</t>
        </is>
      </c>
      <c r="AI728" t="inlineStr">
        <is>
          <t>VH</t>
        </is>
      </c>
      <c r="AJ728" t="n">
        <v>4</v>
      </c>
      <c r="AK728" t="inlineStr">
        <is>
          <t>A</t>
        </is>
      </c>
      <c r="AL728" t="n">
        <v>6.8</v>
      </c>
      <c r="AM728" t="inlineStr">
        <is>
          <t>601+</t>
        </is>
      </c>
      <c r="AN728" t="n">
        <v>5.9</v>
      </c>
      <c r="AO728" t="inlineStr">
        <is>
          <t>601+</t>
        </is>
      </c>
      <c r="AP728" t="n">
        <v>29.1</v>
      </c>
      <c r="AQ728" t="inlineStr">
        <is>
          <t>532</t>
        </is>
      </c>
      <c r="AR728" t="n">
        <v>1.8</v>
      </c>
      <c r="AS728" t="inlineStr">
        <is>
          <t>701+</t>
        </is>
      </c>
      <c r="AT728" t="n">
        <v>1.4</v>
      </c>
      <c r="AU728" t="inlineStr">
        <is>
          <t>701+</t>
        </is>
      </c>
      <c r="AV728" t="n">
        <v>44.6</v>
      </c>
      <c r="AW728" t="inlineStr">
        <is>
          <t>325</t>
        </is>
      </c>
      <c r="AX728" t="n">
        <v>1</v>
      </c>
      <c r="AY728" t="inlineStr">
        <is>
          <t>701+</t>
        </is>
      </c>
      <c r="AZ728" t="n">
        <v>9.9</v>
      </c>
      <c r="BA728" t="inlineStr">
        <is>
          <t>701+</t>
        </is>
      </c>
      <c r="BB728" t="n">
        <v>1.3</v>
      </c>
      <c r="BC728" t="inlineStr">
        <is>
          <t>701+</t>
        </is>
      </c>
      <c r="BD728" t="inlineStr">
        <is>
          <t>-</t>
        </is>
      </c>
      <c r="BE728" t="inlineStr"/>
      <c r="BF728" t="inlineStr">
        <is>
          <t>Not Reported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>
        <is>
          <t>QS</t>
        </is>
      </c>
      <c r="CC728" t="n">
        <v>1300.5</v>
      </c>
      <c r="CD728" t="n">
        <v>1100.5</v>
      </c>
      <c r="CE728" t="n">
        <v>601</v>
      </c>
      <c r="CF728" t="n">
        <v>601</v>
      </c>
      <c r="CG728" t="n">
        <v>553</v>
      </c>
      <c r="CH728" t="n">
        <v>701</v>
      </c>
      <c r="CI728" t="n">
        <v>701</v>
      </c>
      <c r="CJ728" t="n">
        <v>342</v>
      </c>
      <c r="CK728" t="n">
        <v>701</v>
      </c>
      <c r="CL728" t="n">
        <v>701</v>
      </c>
      <c r="CM728" t="n">
        <v>701</v>
      </c>
      <c r="CN728" t="n">
        <v>1100.5</v>
      </c>
      <c r="CO728" t="n">
        <v>900.5</v>
      </c>
      <c r="CP728" t="n">
        <v>601</v>
      </c>
      <c r="CQ728" t="n">
        <v>601</v>
      </c>
      <c r="CR728" t="n">
        <v>532</v>
      </c>
      <c r="CS728" t="n">
        <v>701</v>
      </c>
      <c r="CT728" t="n">
        <v>701</v>
      </c>
      <c r="CU728" t="n">
        <v>325</v>
      </c>
      <c r="CV728" t="n">
        <v>701</v>
      </c>
      <c r="CW728" t="n">
        <v>701</v>
      </c>
      <c r="CX728" t="n">
        <v>701</v>
      </c>
      <c r="CY728" t="inlineStr"/>
      <c r="CZ728" t="inlineStr"/>
      <c r="DA728" t="inlineStr"/>
      <c r="DB728" t="n">
        <v>7.178571428571416</v>
      </c>
      <c r="DC728" t="n">
        <v>1.7</v>
      </c>
      <c r="DD728" t="inlineStr"/>
      <c r="DE728" t="inlineStr">
        <is>
          <t>QS (score, not ratio)</t>
        </is>
      </c>
      <c r="DF728" t="inlineStr"/>
      <c r="DG728" t="inlineStr">
        <is>
          <t>QS (score, not %)</t>
        </is>
      </c>
      <c r="DH728" t="n">
        <v>6.4</v>
      </c>
      <c r="DI728" t="inlineStr"/>
    </row>
    <row r="729">
      <c r="A729" t="inlineStr">
        <is>
          <t>novosibirsk state university</t>
        </is>
      </c>
      <c r="B729" t="inlineStr">
        <is>
          <t>442</t>
        </is>
      </c>
      <c r="C729" t="inlineStr">
        <is>
          <t>421</t>
        </is>
      </c>
      <c r="D729" t="inlineStr">
        <is>
          <t>Russia</t>
        </is>
      </c>
      <c r="E729" t="inlineStr">
        <is>
          <t>Europe</t>
        </is>
      </c>
      <c r="F729" t="inlineStr">
        <is>
          <t>M</t>
        </is>
      </c>
      <c r="G729" t="inlineStr">
        <is>
          <t>CO</t>
        </is>
      </c>
      <c r="H729" t="inlineStr">
        <is>
          <t>VH</t>
        </is>
      </c>
      <c r="I729" t="inlineStr">
        <is>
          <t>A</t>
        </is>
      </c>
      <c r="J729" t="n">
        <v>24.7</v>
      </c>
      <c r="K729" t="inlineStr">
        <is>
          <t>354</t>
        </is>
      </c>
      <c r="L729" t="n">
        <v>18.4</v>
      </c>
      <c r="M729" t="inlineStr">
        <is>
          <t>480</t>
        </is>
      </c>
      <c r="N729" t="n">
        <v>91</v>
      </c>
      <c r="O729" t="inlineStr">
        <is>
          <t>81</t>
        </is>
      </c>
      <c r="P729" t="n">
        <v>9.5</v>
      </c>
      <c r="Q729" t="inlineStr">
        <is>
          <t>701+</t>
        </is>
      </c>
      <c r="R729" t="n">
        <v>6.3</v>
      </c>
      <c r="S729" t="inlineStr">
        <is>
          <t>701+</t>
        </is>
      </c>
      <c r="T729" t="n">
        <v>57</v>
      </c>
      <c r="U729" t="inlineStr">
        <is>
          <t>259</t>
        </is>
      </c>
      <c r="V729" t="n">
        <v>56.5</v>
      </c>
      <c r="W729" t="inlineStr">
        <is>
          <t>671</t>
        </is>
      </c>
      <c r="X729" t="n">
        <v>5.8</v>
      </c>
      <c r="Y729" t="inlineStr">
        <is>
          <t>701+</t>
        </is>
      </c>
      <c r="Z729" t="n">
        <v>5.3</v>
      </c>
      <c r="AA729" t="inlineStr">
        <is>
          <t>701+</t>
        </is>
      </c>
      <c r="AB729" t="n">
        <v>26.8</v>
      </c>
      <c r="AC729">
        <f>421</f>
        <v/>
      </c>
      <c r="AD729" t="inlineStr">
        <is>
          <t>260=</t>
        </is>
      </c>
      <c r="AE729" t="inlineStr">
        <is>
          <t>RU</t>
        </is>
      </c>
      <c r="AF729" t="inlineStr">
        <is>
          <t>Russia</t>
        </is>
      </c>
      <c r="AG729" t="inlineStr">
        <is>
          <t>M</t>
        </is>
      </c>
      <c r="AH729" t="inlineStr">
        <is>
          <t>CO</t>
        </is>
      </c>
      <c r="AI729" t="inlineStr">
        <is>
          <t>VH</t>
        </is>
      </c>
      <c r="AJ729" t="n">
        <v>4</v>
      </c>
      <c r="AK729" t="inlineStr">
        <is>
          <t>A</t>
        </is>
      </c>
      <c r="AL729" t="n">
        <v>27.5</v>
      </c>
      <c r="AM729" t="inlineStr">
        <is>
          <t>317</t>
        </is>
      </c>
      <c r="AN729" t="n">
        <v>14.4</v>
      </c>
      <c r="AO729" t="inlineStr">
        <is>
          <t>572</t>
        </is>
      </c>
      <c r="AP729" t="n">
        <v>93.5</v>
      </c>
      <c r="AQ729" t="inlineStr">
        <is>
          <t>69</t>
        </is>
      </c>
      <c r="AR729" t="n">
        <v>12.6</v>
      </c>
      <c r="AS729" t="inlineStr">
        <is>
          <t>685</t>
        </is>
      </c>
      <c r="AT729" t="n">
        <v>6.7</v>
      </c>
      <c r="AU729" t="inlineStr">
        <is>
          <t>701+</t>
        </is>
      </c>
      <c r="AV729" t="n">
        <v>56.3</v>
      </c>
      <c r="AW729" t="inlineStr">
        <is>
          <t>264</t>
        </is>
      </c>
      <c r="AX729" t="n">
        <v>5.3</v>
      </c>
      <c r="AY729" t="inlineStr">
        <is>
          <t>701+</t>
        </is>
      </c>
      <c r="AZ729" t="n">
        <v>12.9</v>
      </c>
      <c r="BA729" t="inlineStr">
        <is>
          <t>667</t>
        </is>
      </c>
      <c r="BB729" t="n">
        <v>6.8</v>
      </c>
      <c r="BC729" t="inlineStr">
        <is>
          <t>701+</t>
        </is>
      </c>
      <c r="BD729" t="inlineStr">
        <is>
          <t>26.7</t>
        </is>
      </c>
      <c r="BE729" t="inlineStr">
        <is>
          <t>401-500</t>
        </is>
      </c>
      <c r="BF729" t="inlineStr">
        <is>
          <t>Russian Federation</t>
        </is>
      </c>
      <c r="BG729" t="n">
        <v>41.4</v>
      </c>
      <c r="BH729" t="inlineStr">
        <is>
          <t>32.4</t>
        </is>
      </c>
      <c r="BI729" t="n">
        <v>30.8</v>
      </c>
      <c r="BJ729" t="n">
        <v>26.2</v>
      </c>
      <c r="BK729" t="inlineStr">
        <is>
          <t>38.2</t>
        </is>
      </c>
      <c r="BL729" t="inlineStr">
        <is>
          <t>-</t>
        </is>
      </c>
      <c r="BM729" t="inlineStr">
        <is>
          <t>7,131</t>
        </is>
      </c>
      <c r="BN729" t="n">
        <v>7.1</v>
      </c>
      <c r="BO729" t="inlineStr">
        <is>
          <t>13%</t>
        </is>
      </c>
      <c r="BP729" t="inlineStr">
        <is>
          <t>52 : 48</t>
        </is>
      </c>
      <c r="BQ729" t="n">
        <v>2016</v>
      </c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>
        <is>
          <t>QS+Times</t>
        </is>
      </c>
      <c r="CC729" t="n">
        <v>442</v>
      </c>
      <c r="CD729" t="n">
        <v>421</v>
      </c>
      <c r="CE729" t="n">
        <v>354</v>
      </c>
      <c r="CF729" t="n">
        <v>480</v>
      </c>
      <c r="CG729" t="n">
        <v>81</v>
      </c>
      <c r="CH729" t="n">
        <v>701</v>
      </c>
      <c r="CI729" t="n">
        <v>701</v>
      </c>
      <c r="CJ729" t="n">
        <v>259</v>
      </c>
      <c r="CK729" t="n">
        <v>671</v>
      </c>
      <c r="CL729" t="n">
        <v>701</v>
      </c>
      <c r="CM729" t="n">
        <v>701</v>
      </c>
      <c r="CN729" t="n">
        <v>421</v>
      </c>
      <c r="CO729" t="n">
        <v>260</v>
      </c>
      <c r="CP729" t="n">
        <v>317</v>
      </c>
      <c r="CQ729" t="n">
        <v>572</v>
      </c>
      <c r="CR729" t="n">
        <v>69</v>
      </c>
      <c r="CS729" t="n">
        <v>685</v>
      </c>
      <c r="CT729" t="n">
        <v>701</v>
      </c>
      <c r="CU729" t="n">
        <v>264</v>
      </c>
      <c r="CV729" t="n">
        <v>701</v>
      </c>
      <c r="CW729" t="n">
        <v>667</v>
      </c>
      <c r="CX729" t="n">
        <v>701</v>
      </c>
      <c r="CY729" t="n">
        <v>450.5</v>
      </c>
      <c r="CZ729" t="inlineStr"/>
      <c r="DA729" t="inlineStr"/>
      <c r="DB729" t="n">
        <v>52.1199070764832</v>
      </c>
      <c r="DC729" t="n">
        <v>21.2786339297375</v>
      </c>
      <c r="DD729" t="n">
        <v>7.1</v>
      </c>
      <c r="DE729" t="inlineStr">
        <is>
          <t>Times (raw ratio)</t>
        </is>
      </c>
      <c r="DF729" t="n">
        <v>13</v>
      </c>
      <c r="DG729" t="inlineStr">
        <is>
          <t>Times (raw %)</t>
        </is>
      </c>
      <c r="DH729" t="n">
        <v>26.1</v>
      </c>
      <c r="DI729" t="n">
        <v>29.03225806451613</v>
      </c>
    </row>
    <row r="730">
      <c r="A730" t="inlineStr">
        <is>
          <t>o.p. jindal global university</t>
        </is>
      </c>
      <c r="B730" t="inlineStr">
        <is>
          <t>1001-1200</t>
        </is>
      </c>
      <c r="C730" t="inlineStr">
        <is>
          <t>951-1000</t>
        </is>
      </c>
      <c r="D730" t="inlineStr">
        <is>
          <t>India</t>
        </is>
      </c>
      <c r="E730" t="inlineStr">
        <is>
          <t>Asia</t>
        </is>
      </c>
      <c r="F730" t="inlineStr">
        <is>
          <t>M</t>
        </is>
      </c>
      <c r="G730" t="inlineStr">
        <is>
          <t>SP</t>
        </is>
      </c>
      <c r="H730" t="inlineStr">
        <is>
          <t>VH</t>
        </is>
      </c>
      <c r="I730" t="inlineStr">
        <is>
          <t>B</t>
        </is>
      </c>
      <c r="J730" t="n">
        <v>8.800000000000001</v>
      </c>
      <c r="K730" t="inlineStr">
        <is>
          <t>601+</t>
        </is>
      </c>
      <c r="L730" t="n">
        <v>10</v>
      </c>
      <c r="M730" t="inlineStr">
        <is>
          <t>601+</t>
        </is>
      </c>
      <c r="N730" t="n">
        <v>53.8</v>
      </c>
      <c r="O730" t="inlineStr">
        <is>
          <t>282</t>
        </is>
      </c>
      <c r="P730" t="n">
        <v>1.6</v>
      </c>
      <c r="Q730" t="inlineStr">
        <is>
          <t>701+</t>
        </is>
      </c>
      <c r="R730" t="n">
        <v>18</v>
      </c>
      <c r="S730" t="inlineStr">
        <is>
          <t>628</t>
        </is>
      </c>
      <c r="T730" t="n">
        <v>1.2</v>
      </c>
      <c r="U730" t="inlineStr">
        <is>
          <t>701+</t>
        </is>
      </c>
      <c r="V730" t="n">
        <v>8.4</v>
      </c>
      <c r="W730" t="inlineStr">
        <is>
          <t>701+</t>
        </is>
      </c>
      <c r="X730" t="n">
        <v>3.2</v>
      </c>
      <c r="Y730" t="inlineStr">
        <is>
          <t>701+</t>
        </is>
      </c>
      <c r="Z730" t="n">
        <v>2.3</v>
      </c>
      <c r="AA730" t="inlineStr">
        <is>
          <t>701+</t>
        </is>
      </c>
      <c r="AB730" t="inlineStr"/>
      <c r="AC730" t="inlineStr">
        <is>
          <t>951-1000</t>
        </is>
      </c>
      <c r="AD730" t="inlineStr">
        <is>
          <t>651-700</t>
        </is>
      </c>
      <c r="AE730" t="inlineStr">
        <is>
          <t>IN</t>
        </is>
      </c>
      <c r="AF730" t="inlineStr">
        <is>
          <t>India</t>
        </is>
      </c>
      <c r="AG730" t="inlineStr">
        <is>
          <t>M</t>
        </is>
      </c>
      <c r="AH730" t="inlineStr">
        <is>
          <t>SP</t>
        </is>
      </c>
      <c r="AI730" t="inlineStr"/>
      <c r="AJ730" t="n">
        <v>2</v>
      </c>
      <c r="AK730" t="inlineStr">
        <is>
          <t>B</t>
        </is>
      </c>
      <c r="AL730" t="n">
        <v>6.6</v>
      </c>
      <c r="AM730" t="inlineStr">
        <is>
          <t>601+</t>
        </is>
      </c>
      <c r="AN730" t="n">
        <v>13.1</v>
      </c>
      <c r="AO730" t="inlineStr">
        <is>
          <t>601+</t>
        </is>
      </c>
      <c r="AP730" t="n">
        <v>51.1</v>
      </c>
      <c r="AQ730" t="inlineStr">
        <is>
          <t>305</t>
        </is>
      </c>
      <c r="AR730" t="n">
        <v>1.5</v>
      </c>
      <c r="AS730" t="inlineStr">
        <is>
          <t>701+</t>
        </is>
      </c>
      <c r="AT730" t="n">
        <v>25.1</v>
      </c>
      <c r="AU730" t="inlineStr">
        <is>
          <t>533</t>
        </is>
      </c>
      <c r="AV730" t="n">
        <v>1.2</v>
      </c>
      <c r="AW730" t="inlineStr">
        <is>
          <t>701+</t>
        </is>
      </c>
      <c r="AX730" t="n">
        <v>1</v>
      </c>
      <c r="AY730" t="inlineStr">
        <is>
          <t>701+</t>
        </is>
      </c>
      <c r="AZ730" t="n">
        <v>8.699999999999999</v>
      </c>
      <c r="BA730" t="inlineStr">
        <is>
          <t>701+</t>
        </is>
      </c>
      <c r="BB730" t="n">
        <v>1.5</v>
      </c>
      <c r="BC730" t="inlineStr">
        <is>
          <t>701+</t>
        </is>
      </c>
      <c r="BD730" t="inlineStr">
        <is>
          <t>-</t>
        </is>
      </c>
      <c r="BE730" t="inlineStr"/>
      <c r="BF730" t="inlineStr">
        <is>
          <t>Not Reported</t>
        </is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>
        <is>
          <t>QS</t>
        </is>
      </c>
      <c r="CC730" t="n">
        <v>1100.5</v>
      </c>
      <c r="CD730" t="n">
        <v>975.5</v>
      </c>
      <c r="CE730" t="n">
        <v>601</v>
      </c>
      <c r="CF730" t="n">
        <v>601</v>
      </c>
      <c r="CG730" t="n">
        <v>282</v>
      </c>
      <c r="CH730" t="n">
        <v>701</v>
      </c>
      <c r="CI730" t="n">
        <v>628</v>
      </c>
      <c r="CJ730" t="n">
        <v>701</v>
      </c>
      <c r="CK730" t="n">
        <v>701</v>
      </c>
      <c r="CL730" t="n">
        <v>701</v>
      </c>
      <c r="CM730" t="n">
        <v>701</v>
      </c>
      <c r="CN730" t="n">
        <v>975.5</v>
      </c>
      <c r="CO730" t="n">
        <v>675.5</v>
      </c>
      <c r="CP730" t="n">
        <v>601</v>
      </c>
      <c r="CQ730" t="n">
        <v>601</v>
      </c>
      <c r="CR730" t="n">
        <v>305</v>
      </c>
      <c r="CS730" t="n">
        <v>701</v>
      </c>
      <c r="CT730" t="n">
        <v>533</v>
      </c>
      <c r="CU730" t="n">
        <v>701</v>
      </c>
      <c r="CV730" t="n">
        <v>701</v>
      </c>
      <c r="CW730" t="n">
        <v>701</v>
      </c>
      <c r="CX730" t="n">
        <v>701</v>
      </c>
      <c r="CY730" t="inlineStr"/>
      <c r="CZ730" t="inlineStr"/>
      <c r="DA730" t="inlineStr"/>
      <c r="DB730" t="n">
        <v>21.46428571428571</v>
      </c>
      <c r="DC730" t="n">
        <v>1.6</v>
      </c>
      <c r="DD730" t="inlineStr"/>
      <c r="DE730" t="inlineStr">
        <is>
          <t>QS (score, not ratio)</t>
        </is>
      </c>
      <c r="DF730" t="inlineStr"/>
      <c r="DG730" t="inlineStr">
        <is>
          <t>QS (score, not %)</t>
        </is>
      </c>
      <c r="DH730" t="n">
        <v>7.7</v>
      </c>
      <c r="DI730" t="inlineStr"/>
    </row>
    <row r="731">
      <c r="A731" t="inlineStr">
        <is>
          <t>oakland university</t>
        </is>
      </c>
      <c r="B731" t="inlineStr"/>
      <c r="C731" t="inlineStr"/>
      <c r="D731" t="inlineStr">
        <is>
          <t>Not Reported</t>
        </is>
      </c>
      <c r="E731" t="inlineStr">
        <is>
          <t>Not Reported</t>
        </is>
      </c>
      <c r="F731" t="inlineStr">
        <is>
          <t>Not Reported</t>
        </is>
      </c>
      <c r="G731" t="inlineStr">
        <is>
          <t>Not Reported</t>
        </is>
      </c>
      <c r="H731" t="inlineStr"/>
      <c r="I731" t="inlineStr">
        <is>
          <t>Not Reported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>
        <is>
          <t>Not Reported</t>
        </is>
      </c>
      <c r="AF731" t="inlineStr">
        <is>
          <t>Not Reported</t>
        </is>
      </c>
      <c r="AG731" t="inlineStr">
        <is>
          <t>Not Reported</t>
        </is>
      </c>
      <c r="AH731" t="inlineStr">
        <is>
          <t>Not Reported</t>
        </is>
      </c>
      <c r="AI731" t="inlineStr"/>
      <c r="AJ731" t="inlineStr"/>
      <c r="AK731" t="inlineStr">
        <is>
          <t>Not Reported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>
        <is>
          <t>601-800</t>
        </is>
      </c>
      <c r="BF731" t="inlineStr">
        <is>
          <t>United States of America</t>
        </is>
      </c>
      <c r="BG731" t="n">
        <v>18.1</v>
      </c>
      <c r="BH731" t="inlineStr">
        <is>
          <t>23.3</t>
        </is>
      </c>
      <c r="BI731" t="n">
        <v>11.9</v>
      </c>
      <c r="BJ731" t="n">
        <v>21.9</v>
      </c>
      <c r="BK731" t="inlineStr">
        <is>
          <t>30.3</t>
        </is>
      </c>
      <c r="BL731" t="inlineStr">
        <is>
          <t>-</t>
        </is>
      </c>
      <c r="BM731" t="inlineStr">
        <is>
          <t>14,584</t>
        </is>
      </c>
      <c r="BN731" t="n">
        <v>19.8</v>
      </c>
      <c r="BO731" t="inlineStr">
        <is>
          <t>2%</t>
        </is>
      </c>
      <c r="BP731" t="inlineStr">
        <is>
          <t>60 : 40</t>
        </is>
      </c>
      <c r="BQ731" t="n">
        <v>2016</v>
      </c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>
        <is>
          <t>Times</t>
        </is>
      </c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n">
        <v>700.5</v>
      </c>
      <c r="CZ731" t="inlineStr"/>
      <c r="DA731" t="inlineStr"/>
      <c r="DB731" t="n">
        <v>0</v>
      </c>
      <c r="DC731" t="n">
        <v>15.15833077049463</v>
      </c>
      <c r="DD731" t="n">
        <v>19.8</v>
      </c>
      <c r="DE731" t="inlineStr">
        <is>
          <t>Times (raw ratio)</t>
        </is>
      </c>
      <c r="DF731" t="n">
        <v>2</v>
      </c>
      <c r="DG731" t="inlineStr">
        <is>
          <t>Times (raw %)</t>
        </is>
      </c>
      <c r="DH731" t="inlineStr"/>
      <c r="DI731" t="n">
        <v>9.365244536940686</v>
      </c>
    </row>
    <row r="732">
      <c r="A732" t="inlineStr">
        <is>
          <t>ocean university of china</t>
        </is>
      </c>
      <c r="B732" t="inlineStr">
        <is>
          <t>801-850</t>
        </is>
      </c>
      <c r="C732" t="inlineStr">
        <is>
          <t>901-950</t>
        </is>
      </c>
      <c r="D732" t="inlineStr">
        <is>
          <t>China (Mainland)</t>
        </is>
      </c>
      <c r="E732" t="inlineStr">
        <is>
          <t>Asia</t>
        </is>
      </c>
      <c r="F732" t="inlineStr">
        <is>
          <t>L</t>
        </is>
      </c>
      <c r="G732" t="inlineStr">
        <is>
          <t>FC</t>
        </is>
      </c>
      <c r="H732" t="inlineStr">
        <is>
          <t>VH</t>
        </is>
      </c>
      <c r="I732" t="inlineStr">
        <is>
          <t>A</t>
        </is>
      </c>
      <c r="J732" t="n">
        <v>5.4</v>
      </c>
      <c r="K732" t="inlineStr">
        <is>
          <t>601+</t>
        </is>
      </c>
      <c r="L732" t="n">
        <v>2.7</v>
      </c>
      <c r="M732" t="inlineStr">
        <is>
          <t>601+</t>
        </is>
      </c>
      <c r="N732" t="n">
        <v>9.4</v>
      </c>
      <c r="O732" t="inlineStr">
        <is>
          <t>701+</t>
        </is>
      </c>
      <c r="P732" t="n">
        <v>50.5</v>
      </c>
      <c r="Q732" t="inlineStr">
        <is>
          <t>258</t>
        </is>
      </c>
      <c r="R732" t="n">
        <v>3.2</v>
      </c>
      <c r="S732" t="inlineStr">
        <is>
          <t>701+</t>
        </is>
      </c>
      <c r="T732" t="n">
        <v>1.9</v>
      </c>
      <c r="U732" t="inlineStr">
        <is>
          <t>701+</t>
        </is>
      </c>
      <c r="V732" t="n">
        <v>51.1</v>
      </c>
      <c r="W732" t="inlineStr">
        <is>
          <t>701+</t>
        </is>
      </c>
      <c r="X732" t="n">
        <v>3</v>
      </c>
      <c r="Y732" t="inlineStr">
        <is>
          <t>701+</t>
        </is>
      </c>
      <c r="Z732" t="n">
        <v>4</v>
      </c>
      <c r="AA732" t="inlineStr">
        <is>
          <t>701+</t>
        </is>
      </c>
      <c r="AB732" t="inlineStr"/>
      <c r="AC732" t="inlineStr">
        <is>
          <t>901-950</t>
        </is>
      </c>
      <c r="AD732" t="inlineStr">
        <is>
          <t>1001-1200</t>
        </is>
      </c>
      <c r="AE732" t="inlineStr">
        <is>
          <t>CN</t>
        </is>
      </c>
      <c r="AF732" t="inlineStr">
        <is>
          <t>China (Mainland)</t>
        </is>
      </c>
      <c r="AG732" t="inlineStr">
        <is>
          <t>L</t>
        </is>
      </c>
      <c r="AH732" t="inlineStr">
        <is>
          <t>FC</t>
        </is>
      </c>
      <c r="AI732" t="inlineStr">
        <is>
          <t>VH</t>
        </is>
      </c>
      <c r="AJ732" t="n">
        <v>3</v>
      </c>
      <c r="AK732" t="inlineStr">
        <is>
          <t>A</t>
        </is>
      </c>
      <c r="AL732" t="n">
        <v>5.5</v>
      </c>
      <c r="AM732" t="inlineStr">
        <is>
          <t>601+</t>
        </is>
      </c>
      <c r="AN732" t="n">
        <v>1.9</v>
      </c>
      <c r="AO732" t="inlineStr">
        <is>
          <t>601+</t>
        </is>
      </c>
      <c r="AP732" t="n">
        <v>9.9</v>
      </c>
      <c r="AQ732" t="inlineStr">
        <is>
          <t>701+</t>
        </is>
      </c>
      <c r="AR732" t="n">
        <v>40.5</v>
      </c>
      <c r="AS732" t="inlineStr">
        <is>
          <t>341</t>
        </is>
      </c>
      <c r="AT732" t="n">
        <v>3.3</v>
      </c>
      <c r="AU732" t="inlineStr">
        <is>
          <t>701+</t>
        </is>
      </c>
      <c r="AV732" t="n">
        <v>2</v>
      </c>
      <c r="AW732" t="inlineStr">
        <is>
          <t>701+</t>
        </is>
      </c>
      <c r="AX732" t="n">
        <v>9.4</v>
      </c>
      <c r="AY732" t="inlineStr">
        <is>
          <t>684</t>
        </is>
      </c>
      <c r="AZ732" t="n">
        <v>5.9</v>
      </c>
      <c r="BA732" t="inlineStr">
        <is>
          <t>701+</t>
        </is>
      </c>
      <c r="BB732" t="n">
        <v>4.9</v>
      </c>
      <c r="BC732" t="inlineStr">
        <is>
          <t>701+</t>
        </is>
      </c>
      <c r="BD732" t="inlineStr">
        <is>
          <t>-</t>
        </is>
      </c>
      <c r="BE732" t="inlineStr">
        <is>
          <t>601-800</t>
        </is>
      </c>
      <c r="BF732" t="inlineStr">
        <is>
          <t>China</t>
        </is>
      </c>
      <c r="BG732" t="n">
        <v>18.9</v>
      </c>
      <c r="BH732" t="inlineStr">
        <is>
          <t>15.6</t>
        </is>
      </c>
      <c r="BI732" t="n">
        <v>10.7</v>
      </c>
      <c r="BJ732" t="n">
        <v>12.9</v>
      </c>
      <c r="BK732" t="inlineStr">
        <is>
          <t>50.1</t>
        </is>
      </c>
      <c r="BL732" t="inlineStr">
        <is>
          <t>-</t>
        </is>
      </c>
      <c r="BM732" t="inlineStr">
        <is>
          <t>36,205</t>
        </is>
      </c>
      <c r="BN732" t="n">
        <v>20.6</v>
      </c>
      <c r="BO732" t="inlineStr">
        <is>
          <t>1%</t>
        </is>
      </c>
      <c r="BP732" t="inlineStr">
        <is>
          <t>40 : 60</t>
        </is>
      </c>
      <c r="BQ732" t="n">
        <v>2016</v>
      </c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>
        <is>
          <t>QS+Times</t>
        </is>
      </c>
      <c r="CC732" t="n">
        <v>825.5</v>
      </c>
      <c r="CD732" t="n">
        <v>925.5</v>
      </c>
      <c r="CE732" t="n">
        <v>601</v>
      </c>
      <c r="CF732" t="n">
        <v>601</v>
      </c>
      <c r="CG732" t="n">
        <v>701</v>
      </c>
      <c r="CH732" t="n">
        <v>258</v>
      </c>
      <c r="CI732" t="n">
        <v>701</v>
      </c>
      <c r="CJ732" t="n">
        <v>701</v>
      </c>
      <c r="CK732" t="n">
        <v>701</v>
      </c>
      <c r="CL732" t="n">
        <v>701</v>
      </c>
      <c r="CM732" t="n">
        <v>701</v>
      </c>
      <c r="CN732" t="n">
        <v>925.5</v>
      </c>
      <c r="CO732" t="n">
        <v>1100.5</v>
      </c>
      <c r="CP732" t="n">
        <v>601</v>
      </c>
      <c r="CQ732" t="n">
        <v>601</v>
      </c>
      <c r="CR732" t="n">
        <v>701</v>
      </c>
      <c r="CS732" t="n">
        <v>341</v>
      </c>
      <c r="CT732" t="n">
        <v>701</v>
      </c>
      <c r="CU732" t="n">
        <v>701</v>
      </c>
      <c r="CV732" t="n">
        <v>684</v>
      </c>
      <c r="CW732" t="n">
        <v>701</v>
      </c>
      <c r="CX732" t="n">
        <v>701</v>
      </c>
      <c r="CY732" t="n">
        <v>700.5</v>
      </c>
      <c r="CZ732" t="inlineStr"/>
      <c r="DA732" t="inlineStr"/>
      <c r="DB732" t="n">
        <v>20.55357142857143</v>
      </c>
      <c r="DC732" t="n">
        <v>23.48621684283549</v>
      </c>
      <c r="DD732" t="n">
        <v>20.6</v>
      </c>
      <c r="DE732" t="inlineStr">
        <is>
          <t>Times (raw ratio)</t>
        </is>
      </c>
      <c r="DF732" t="n">
        <v>1</v>
      </c>
      <c r="DG732" t="inlineStr">
        <is>
          <t>Times (raw %)</t>
        </is>
      </c>
      <c r="DH732" t="n">
        <v>5.45</v>
      </c>
      <c r="DI732" t="n">
        <v>8.116545265348595</v>
      </c>
    </row>
    <row r="733">
      <c r="A733" t="inlineStr">
        <is>
          <t>odessa i.i. mechnikov national university</t>
        </is>
      </c>
      <c r="B733" t="inlineStr">
        <is>
          <t>1201-1400</t>
        </is>
      </c>
      <c r="C733" t="inlineStr">
        <is>
          <t>1001-1200</t>
        </is>
      </c>
      <c r="D733" t="inlineStr">
        <is>
          <t>Ukraine</t>
        </is>
      </c>
      <c r="E733" t="inlineStr">
        <is>
          <t>Europe</t>
        </is>
      </c>
      <c r="F733" t="inlineStr">
        <is>
          <t>M</t>
        </is>
      </c>
      <c r="G733" t="inlineStr">
        <is>
          <t>FO</t>
        </is>
      </c>
      <c r="H733" t="inlineStr">
        <is>
          <t>VH</t>
        </is>
      </c>
      <c r="I733" t="inlineStr">
        <is>
          <t>A</t>
        </is>
      </c>
      <c r="J733" t="n">
        <v>3.9</v>
      </c>
      <c r="K733" t="inlineStr">
        <is>
          <t>601+</t>
        </is>
      </c>
      <c r="L733" t="n">
        <v>2.3</v>
      </c>
      <c r="M733" t="inlineStr">
        <is>
          <t>601+</t>
        </is>
      </c>
      <c r="N733" t="n">
        <v>55.4</v>
      </c>
      <c r="O733" t="inlineStr">
        <is>
          <t>272</t>
        </is>
      </c>
      <c r="P733" t="n">
        <v>1.3</v>
      </c>
      <c r="Q733" t="inlineStr">
        <is>
          <t>701+</t>
        </is>
      </c>
      <c r="R733" t="n">
        <v>1.8</v>
      </c>
      <c r="S733" t="inlineStr">
        <is>
          <t>701+</t>
        </is>
      </c>
      <c r="T733" t="n">
        <v>3.3</v>
      </c>
      <c r="U733" t="inlineStr">
        <is>
          <t>701+</t>
        </is>
      </c>
      <c r="V733" t="n">
        <v>10.3</v>
      </c>
      <c r="W733" t="inlineStr">
        <is>
          <t>701+</t>
        </is>
      </c>
      <c r="X733" t="n">
        <v>6.3</v>
      </c>
      <c r="Y733" t="inlineStr">
        <is>
          <t>701+</t>
        </is>
      </c>
      <c r="Z733" t="n">
        <v>1</v>
      </c>
      <c r="AA733" t="inlineStr">
        <is>
          <t>701+</t>
        </is>
      </c>
      <c r="AB733" t="inlineStr"/>
      <c r="AC733" t="inlineStr">
        <is>
          <t>1001-1200</t>
        </is>
      </c>
      <c r="AD733" t="inlineStr">
        <is>
          <t>1001-1200</t>
        </is>
      </c>
      <c r="AE733" t="inlineStr">
        <is>
          <t>UA</t>
        </is>
      </c>
      <c r="AF733" t="inlineStr">
        <is>
          <t>Ukraine</t>
        </is>
      </c>
      <c r="AG733" t="inlineStr">
        <is>
          <t>M</t>
        </is>
      </c>
      <c r="AH733" t="inlineStr">
        <is>
          <t>FO</t>
        </is>
      </c>
      <c r="AI733" t="inlineStr">
        <is>
          <t>HI</t>
        </is>
      </c>
      <c r="AJ733" t="n">
        <v>5</v>
      </c>
      <c r="AK733" t="inlineStr">
        <is>
          <t>A</t>
        </is>
      </c>
      <c r="AL733" t="n">
        <v>4.1</v>
      </c>
      <c r="AM733" t="inlineStr">
        <is>
          <t>601+</t>
        </is>
      </c>
      <c r="AN733" t="n">
        <v>2.6</v>
      </c>
      <c r="AO733" t="inlineStr">
        <is>
          <t>601+</t>
        </is>
      </c>
      <c r="AP733" t="n">
        <v>47.7</v>
      </c>
      <c r="AQ733" t="inlineStr">
        <is>
          <t>329</t>
        </is>
      </c>
      <c r="AR733" t="n">
        <v>1.3</v>
      </c>
      <c r="AS733" t="inlineStr">
        <is>
          <t>701+</t>
        </is>
      </c>
      <c r="AT733" t="n">
        <v>1.8</v>
      </c>
      <c r="AU733" t="inlineStr">
        <is>
          <t>701+</t>
        </is>
      </c>
      <c r="AV733" t="n">
        <v>3.6</v>
      </c>
      <c r="AW733" t="inlineStr">
        <is>
          <t>701+</t>
        </is>
      </c>
      <c r="AX733" t="n">
        <v>1</v>
      </c>
      <c r="AY733" t="inlineStr">
        <is>
          <t>701+</t>
        </is>
      </c>
      <c r="AZ733" t="n">
        <v>10.5</v>
      </c>
      <c r="BA733" t="inlineStr">
        <is>
          <t>701+</t>
        </is>
      </c>
      <c r="BB733" t="n">
        <v>1</v>
      </c>
      <c r="BC733" t="inlineStr">
        <is>
          <t>701+</t>
        </is>
      </c>
      <c r="BD733" t="inlineStr">
        <is>
          <t>-</t>
        </is>
      </c>
      <c r="BE733" t="inlineStr"/>
      <c r="BF733" t="inlineStr">
        <is>
          <t>Not Reported</t>
        </is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>
        <is>
          <t>QS</t>
        </is>
      </c>
      <c r="CC733" t="n">
        <v>1300.5</v>
      </c>
      <c r="CD733" t="n">
        <v>1100.5</v>
      </c>
      <c r="CE733" t="n">
        <v>601</v>
      </c>
      <c r="CF733" t="n">
        <v>601</v>
      </c>
      <c r="CG733" t="n">
        <v>272</v>
      </c>
      <c r="CH733" t="n">
        <v>701</v>
      </c>
      <c r="CI733" t="n">
        <v>701</v>
      </c>
      <c r="CJ733" t="n">
        <v>701</v>
      </c>
      <c r="CK733" t="n">
        <v>701</v>
      </c>
      <c r="CL733" t="n">
        <v>701</v>
      </c>
      <c r="CM733" t="n">
        <v>701</v>
      </c>
      <c r="CN733" t="n">
        <v>1100.5</v>
      </c>
      <c r="CO733" t="n">
        <v>1100.5</v>
      </c>
      <c r="CP733" t="n">
        <v>601</v>
      </c>
      <c r="CQ733" t="n">
        <v>601</v>
      </c>
      <c r="CR733" t="n">
        <v>329</v>
      </c>
      <c r="CS733" t="n">
        <v>701</v>
      </c>
      <c r="CT733" t="n">
        <v>701</v>
      </c>
      <c r="CU733" t="n">
        <v>701</v>
      </c>
      <c r="CV733" t="n">
        <v>701</v>
      </c>
      <c r="CW733" t="n">
        <v>701</v>
      </c>
      <c r="CX733" t="n">
        <v>701</v>
      </c>
      <c r="CY733" t="inlineStr"/>
      <c r="CZ733" t="inlineStr"/>
      <c r="DA733" t="inlineStr"/>
      <c r="DB733" t="n">
        <v>7.178571428571416</v>
      </c>
      <c r="DC733" t="n">
        <v>1.3</v>
      </c>
      <c r="DD733" t="inlineStr"/>
      <c r="DE733" t="inlineStr">
        <is>
          <t>QS (score, not ratio)</t>
        </is>
      </c>
      <c r="DF733" t="inlineStr"/>
      <c r="DG733" t="inlineStr">
        <is>
          <t>QS (score, not %)</t>
        </is>
      </c>
      <c r="DH733" t="n">
        <v>4</v>
      </c>
      <c r="DI733" t="inlineStr"/>
    </row>
    <row r="734">
      <c r="A734" t="inlineStr">
        <is>
          <t>ohio state university</t>
        </is>
      </c>
      <c r="B734" t="inlineStr"/>
      <c r="C734" t="inlineStr"/>
      <c r="D734" t="inlineStr">
        <is>
          <t>Not Reported</t>
        </is>
      </c>
      <c r="E734" t="inlineStr">
        <is>
          <t>Not Reported</t>
        </is>
      </c>
      <c r="F734" t="inlineStr">
        <is>
          <t>Not Reported</t>
        </is>
      </c>
      <c r="G734" t="inlineStr">
        <is>
          <t>Not Reported</t>
        </is>
      </c>
      <c r="H734" t="inlineStr"/>
      <c r="I734" t="inlineStr">
        <is>
          <t>Not Reported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>
        <is>
          <t>Not Reported</t>
        </is>
      </c>
      <c r="AF734" t="inlineStr">
        <is>
          <t>Not Reported</t>
        </is>
      </c>
      <c r="AG734" t="inlineStr">
        <is>
          <t>Not Reported</t>
        </is>
      </c>
      <c r="AH734" t="inlineStr">
        <is>
          <t>Not Reported</t>
        </is>
      </c>
      <c r="AI734" t="inlineStr"/>
      <c r="AJ734" t="inlineStr"/>
      <c r="AK734" t="inlineStr">
        <is>
          <t>Not Reported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>
        <f>90</f>
        <v/>
      </c>
      <c r="BF734" t="inlineStr">
        <is>
          <t>United States of America</t>
        </is>
      </c>
      <c r="BG734" t="n">
        <v>51.6</v>
      </c>
      <c r="BH734" t="inlineStr">
        <is>
          <t>53.0</t>
        </is>
      </c>
      <c r="BI734" t="n">
        <v>46.6</v>
      </c>
      <c r="BJ734" t="n">
        <v>83.2</v>
      </c>
      <c r="BK734" t="inlineStr">
        <is>
          <t>53.1</t>
        </is>
      </c>
      <c r="BL734" t="inlineStr">
        <is>
          <t>59.7</t>
        </is>
      </c>
      <c r="BM734" t="inlineStr">
        <is>
          <t>51,462</t>
        </is>
      </c>
      <c r="BN734" t="n">
        <v>13.4</v>
      </c>
      <c r="BO734" t="inlineStr">
        <is>
          <t>12%</t>
        </is>
      </c>
      <c r="BP734" t="inlineStr">
        <is>
          <t>49 : 51</t>
        </is>
      </c>
      <c r="BQ734" t="n">
        <v>2016</v>
      </c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>
        <is>
          <t>Times</t>
        </is>
      </c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n">
        <v>90</v>
      </c>
      <c r="CZ734" t="inlineStr"/>
      <c r="DA734" t="inlineStr"/>
      <c r="DB734" t="n">
        <v>87.27662616154396</v>
      </c>
      <c r="DC734" t="n">
        <v>64.23470827874137</v>
      </c>
      <c r="DD734" t="n">
        <v>13.4</v>
      </c>
      <c r="DE734" t="inlineStr">
        <is>
          <t>Times (raw ratio)</t>
        </is>
      </c>
      <c r="DF734" t="n">
        <v>12</v>
      </c>
      <c r="DG734" t="inlineStr">
        <is>
          <t>Times (raw %)</t>
        </is>
      </c>
      <c r="DH734" t="inlineStr"/>
      <c r="DI734" t="n">
        <v>45.47346514047867</v>
      </c>
    </row>
    <row r="735">
      <c r="A735" t="inlineStr">
        <is>
          <t>ohio university</t>
        </is>
      </c>
      <c r="B735" t="inlineStr">
        <is>
          <t>1001-1200</t>
        </is>
      </c>
      <c r="C735" t="inlineStr">
        <is>
          <t>1001-1200</t>
        </is>
      </c>
      <c r="D735" t="inlineStr">
        <is>
          <t>United States</t>
        </is>
      </c>
      <c r="E735" t="inlineStr">
        <is>
          <t>Americas</t>
        </is>
      </c>
      <c r="F735" t="inlineStr">
        <is>
          <t>L</t>
        </is>
      </c>
      <c r="G735" t="inlineStr">
        <is>
          <t>FC</t>
        </is>
      </c>
      <c r="H735" t="inlineStr">
        <is>
          <t>HI</t>
        </is>
      </c>
      <c r="I735" t="inlineStr">
        <is>
          <t>A</t>
        </is>
      </c>
      <c r="J735" t="n">
        <v>8.1</v>
      </c>
      <c r="K735" t="inlineStr">
        <is>
          <t>601+</t>
        </is>
      </c>
      <c r="L735" t="n">
        <v>5.5</v>
      </c>
      <c r="M735" t="inlineStr">
        <is>
          <t>601+</t>
        </is>
      </c>
      <c r="N735" t="n">
        <v>5.7</v>
      </c>
      <c r="O735" t="inlineStr">
        <is>
          <t>701+</t>
        </is>
      </c>
      <c r="P735" t="n">
        <v>10.5</v>
      </c>
      <c r="Q735" t="inlineStr">
        <is>
          <t>701+</t>
        </is>
      </c>
      <c r="R735" t="n">
        <v>2.4</v>
      </c>
      <c r="S735" t="inlineStr">
        <is>
          <t>701+</t>
        </is>
      </c>
      <c r="T735" t="n">
        <v>3.3</v>
      </c>
      <c r="U735" t="inlineStr">
        <is>
          <t>701+</t>
        </is>
      </c>
      <c r="V735" t="n">
        <v>41.4</v>
      </c>
      <c r="W735" t="inlineStr">
        <is>
          <t>701+</t>
        </is>
      </c>
      <c r="X735" t="n">
        <v>16.9</v>
      </c>
      <c r="Y735" t="inlineStr">
        <is>
          <t>616</t>
        </is>
      </c>
      <c r="Z735" t="n">
        <v>2.7</v>
      </c>
      <c r="AA735" t="inlineStr">
        <is>
          <t>701+</t>
        </is>
      </c>
      <c r="AB735" t="inlineStr"/>
      <c r="AC735" t="inlineStr">
        <is>
          <t>1001-1200</t>
        </is>
      </c>
      <c r="AD735" t="inlineStr">
        <is>
          <t>1001-1200</t>
        </is>
      </c>
      <c r="AE735" t="inlineStr">
        <is>
          <t>US</t>
        </is>
      </c>
      <c r="AF735" t="inlineStr">
        <is>
          <t>United States</t>
        </is>
      </c>
      <c r="AG735" t="inlineStr">
        <is>
          <t>L</t>
        </is>
      </c>
      <c r="AH735" t="inlineStr">
        <is>
          <t>FC</t>
        </is>
      </c>
      <c r="AI735" t="inlineStr">
        <is>
          <t>HI</t>
        </is>
      </c>
      <c r="AJ735" t="n">
        <v>5</v>
      </c>
      <c r="AK735" t="inlineStr">
        <is>
          <t>A</t>
        </is>
      </c>
      <c r="AL735" t="n">
        <v>8.5</v>
      </c>
      <c r="AM735" t="inlineStr">
        <is>
          <t>601+</t>
        </is>
      </c>
      <c r="AN735" t="n">
        <v>9.300000000000001</v>
      </c>
      <c r="AO735" t="inlineStr">
        <is>
          <t>601+</t>
        </is>
      </c>
      <c r="AP735" t="n">
        <v>5.5</v>
      </c>
      <c r="AQ735" t="inlineStr">
        <is>
          <t>701+</t>
        </is>
      </c>
      <c r="AR735" t="n">
        <v>14.3</v>
      </c>
      <c r="AS735" t="inlineStr">
        <is>
          <t>651</t>
        </is>
      </c>
      <c r="AT735" t="n">
        <v>5.5</v>
      </c>
      <c r="AU735" t="inlineStr">
        <is>
          <t>701+</t>
        </is>
      </c>
      <c r="AV735" t="n">
        <v>3.9</v>
      </c>
      <c r="AW735" t="inlineStr">
        <is>
          <t>701+</t>
        </is>
      </c>
      <c r="AX735" t="n">
        <v>15.1</v>
      </c>
      <c r="AY735" t="inlineStr">
        <is>
          <t>597</t>
        </is>
      </c>
      <c r="AZ735" t="n">
        <v>15.5</v>
      </c>
      <c r="BA735" t="inlineStr">
        <is>
          <t>538</t>
        </is>
      </c>
      <c r="BB735" t="n">
        <v>3.9</v>
      </c>
      <c r="BC735" t="inlineStr">
        <is>
          <t>701+</t>
        </is>
      </c>
      <c r="BD735" t="inlineStr">
        <is>
          <t>-</t>
        </is>
      </c>
      <c r="BE735" t="inlineStr">
        <is>
          <t>601-800</t>
        </is>
      </c>
      <c r="BF735" t="inlineStr">
        <is>
          <t>United States of America</t>
        </is>
      </c>
      <c r="BG735" t="n">
        <v>25</v>
      </c>
      <c r="BH735" t="inlineStr">
        <is>
          <t>33.6</t>
        </is>
      </c>
      <c r="BI735" t="n">
        <v>14.9</v>
      </c>
      <c r="BJ735" t="n">
        <v>24.6</v>
      </c>
      <c r="BK735" t="inlineStr">
        <is>
          <t>30.1</t>
        </is>
      </c>
      <c r="BL735" t="inlineStr">
        <is>
          <t>-</t>
        </is>
      </c>
      <c r="BM735" t="inlineStr">
        <is>
          <t>22,224</t>
        </is>
      </c>
      <c r="BN735" t="n">
        <v>20</v>
      </c>
      <c r="BO735" t="inlineStr">
        <is>
          <t>10%</t>
        </is>
      </c>
      <c r="BP735" t="inlineStr">
        <is>
          <t>50 : 50</t>
        </is>
      </c>
      <c r="BQ735" t="n">
        <v>2016</v>
      </c>
      <c r="BR735" t="inlineStr">
        <is>
          <t>401-500</t>
        </is>
      </c>
      <c r="BS735" t="inlineStr">
        <is>
          <t>138-154</t>
        </is>
      </c>
      <c r="BT735" t="inlineStr"/>
      <c r="BU735" t="n">
        <v>15.1</v>
      </c>
      <c r="BV735" t="n">
        <v>0</v>
      </c>
      <c r="BW735" t="n">
        <v>0</v>
      </c>
      <c r="BX735" t="n">
        <v>9.1</v>
      </c>
      <c r="BY735" t="n">
        <v>23</v>
      </c>
      <c r="BZ735" t="n">
        <v>12.4</v>
      </c>
      <c r="CA735" t="n">
        <v>2010</v>
      </c>
      <c r="CB735" t="inlineStr">
        <is>
          <t>QS+Times+Shanghai</t>
        </is>
      </c>
      <c r="CC735" t="n">
        <v>1100.5</v>
      </c>
      <c r="CD735" t="n">
        <v>1100.5</v>
      </c>
      <c r="CE735" t="n">
        <v>601</v>
      </c>
      <c r="CF735" t="n">
        <v>601</v>
      </c>
      <c r="CG735" t="n">
        <v>701</v>
      </c>
      <c r="CH735" t="n">
        <v>701</v>
      </c>
      <c r="CI735" t="n">
        <v>701</v>
      </c>
      <c r="CJ735" t="n">
        <v>701</v>
      </c>
      <c r="CK735" t="n">
        <v>701</v>
      </c>
      <c r="CL735" t="n">
        <v>616</v>
      </c>
      <c r="CM735" t="n">
        <v>701</v>
      </c>
      <c r="CN735" t="n">
        <v>1100.5</v>
      </c>
      <c r="CO735" t="n">
        <v>1100.5</v>
      </c>
      <c r="CP735" t="n">
        <v>601</v>
      </c>
      <c r="CQ735" t="n">
        <v>601</v>
      </c>
      <c r="CR735" t="n">
        <v>701</v>
      </c>
      <c r="CS735" t="n">
        <v>651</v>
      </c>
      <c r="CT735" t="n">
        <v>701</v>
      </c>
      <c r="CU735" t="n">
        <v>701</v>
      </c>
      <c r="CV735" t="n">
        <v>597</v>
      </c>
      <c r="CW735" t="n">
        <v>538</v>
      </c>
      <c r="CX735" t="n">
        <v>701</v>
      </c>
      <c r="CY735" t="n">
        <v>700.5</v>
      </c>
      <c r="CZ735" t="n">
        <v>450.5</v>
      </c>
      <c r="DA735" t="n">
        <v>146</v>
      </c>
      <c r="DB735" t="n">
        <v>7.593839841095601</v>
      </c>
      <c r="DC735" t="n">
        <v>12.72151141435888</v>
      </c>
      <c r="DD735" t="n">
        <v>20</v>
      </c>
      <c r="DE735" t="inlineStr">
        <is>
          <t>Times (raw ratio)</t>
        </is>
      </c>
      <c r="DF735" t="n">
        <v>10</v>
      </c>
      <c r="DG735" t="inlineStr">
        <is>
          <t>Times (raw %)</t>
        </is>
      </c>
      <c r="DH735" t="n">
        <v>8.300000000000001</v>
      </c>
      <c r="DI735" t="n">
        <v>8.904669309095727</v>
      </c>
    </row>
    <row r="736">
      <c r="A736" t="inlineStr">
        <is>
          <t>okayama university</t>
        </is>
      </c>
      <c r="B736" t="inlineStr">
        <is>
          <t>851-900</t>
        </is>
      </c>
      <c r="C736" t="inlineStr">
        <is>
          <t>901-950</t>
        </is>
      </c>
      <c r="D736" t="inlineStr">
        <is>
          <t>Japan</t>
        </is>
      </c>
      <c r="E736" t="inlineStr">
        <is>
          <t>Asia</t>
        </is>
      </c>
      <c r="F736" t="inlineStr">
        <is>
          <t>L</t>
        </is>
      </c>
      <c r="G736" t="inlineStr">
        <is>
          <t>FC</t>
        </is>
      </c>
      <c r="H736" t="inlineStr">
        <is>
          <t>VH</t>
        </is>
      </c>
      <c r="I736" t="inlineStr">
        <is>
          <t>A</t>
        </is>
      </c>
      <c r="J736" t="n">
        <v>8.9</v>
      </c>
      <c r="K736" t="inlineStr">
        <is>
          <t>601+</t>
        </is>
      </c>
      <c r="L736" t="n">
        <v>3.7</v>
      </c>
      <c r="M736" t="inlineStr">
        <is>
          <t>601+</t>
        </is>
      </c>
      <c r="N736" t="n">
        <v>61.3</v>
      </c>
      <c r="O736" t="inlineStr">
        <is>
          <t>233</t>
        </is>
      </c>
      <c r="P736" t="n">
        <v>7.7</v>
      </c>
      <c r="Q736" t="inlineStr">
        <is>
          <t>701+</t>
        </is>
      </c>
      <c r="R736" t="n">
        <v>6.1</v>
      </c>
      <c r="S736" t="inlineStr">
        <is>
          <t>701+</t>
        </is>
      </c>
      <c r="T736" t="n">
        <v>6.3</v>
      </c>
      <c r="U736" t="inlineStr">
        <is>
          <t>701+</t>
        </is>
      </c>
      <c r="V736" t="n">
        <v>52.5</v>
      </c>
      <c r="W736" t="inlineStr">
        <is>
          <t>701+</t>
        </is>
      </c>
      <c r="X736" t="n">
        <v>2.9</v>
      </c>
      <c r="Y736" t="inlineStr">
        <is>
          <t>701+</t>
        </is>
      </c>
      <c r="Z736" t="n">
        <v>14.5</v>
      </c>
      <c r="AA736" t="inlineStr">
        <is>
          <t>600=</t>
        </is>
      </c>
      <c r="AB736" t="inlineStr"/>
      <c r="AC736" t="inlineStr">
        <is>
          <t>901-950</t>
        </is>
      </c>
      <c r="AD736" t="inlineStr">
        <is>
          <t>601-650</t>
        </is>
      </c>
      <c r="AE736" t="inlineStr">
        <is>
          <t>JP</t>
        </is>
      </c>
      <c r="AF736" t="inlineStr">
        <is>
          <t>Japan</t>
        </is>
      </c>
      <c r="AG736" t="inlineStr">
        <is>
          <t>L</t>
        </is>
      </c>
      <c r="AH736" t="inlineStr">
        <is>
          <t>FC</t>
        </is>
      </c>
      <c r="AI736" t="inlineStr">
        <is>
          <t>VH</t>
        </is>
      </c>
      <c r="AJ736" t="n">
        <v>4</v>
      </c>
      <c r="AK736" t="inlineStr">
        <is>
          <t>A</t>
        </is>
      </c>
      <c r="AL736" t="n">
        <v>8.9</v>
      </c>
      <c r="AM736" t="inlineStr">
        <is>
          <t>601+</t>
        </is>
      </c>
      <c r="AN736" t="n">
        <v>3.9</v>
      </c>
      <c r="AO736" t="inlineStr">
        <is>
          <t>601+</t>
        </is>
      </c>
      <c r="AP736" t="n">
        <v>62.1</v>
      </c>
      <c r="AQ736" t="inlineStr">
        <is>
          <t>227</t>
        </is>
      </c>
      <c r="AR736" t="n">
        <v>8.4</v>
      </c>
      <c r="AS736" t="inlineStr">
        <is>
          <t>701+</t>
        </is>
      </c>
      <c r="AT736" t="n">
        <v>5.6</v>
      </c>
      <c r="AU736" t="inlineStr">
        <is>
          <t>701+</t>
        </is>
      </c>
      <c r="AV736" t="n">
        <v>6.3</v>
      </c>
      <c r="AW736" t="inlineStr">
        <is>
          <t>701+</t>
        </is>
      </c>
      <c r="AX736" t="n">
        <v>3.6</v>
      </c>
      <c r="AY736" t="inlineStr">
        <is>
          <t>701+</t>
        </is>
      </c>
      <c r="AZ736" t="n">
        <v>8.199999999999999</v>
      </c>
      <c r="BA736" t="inlineStr">
        <is>
          <t>701+</t>
        </is>
      </c>
      <c r="BB736" t="n">
        <v>1.6</v>
      </c>
      <c r="BC736" t="inlineStr">
        <is>
          <t>701+</t>
        </is>
      </c>
      <c r="BD736" t="inlineStr">
        <is>
          <t>-</t>
        </is>
      </c>
      <c r="BE736" t="inlineStr">
        <is>
          <t>601-800</t>
        </is>
      </c>
      <c r="BF736" t="inlineStr">
        <is>
          <t>Japan</t>
        </is>
      </c>
      <c r="BG736" t="n">
        <v>24.3</v>
      </c>
      <c r="BH736" t="inlineStr">
        <is>
          <t>20.6</t>
        </is>
      </c>
      <c r="BI736" t="n">
        <v>14.9</v>
      </c>
      <c r="BJ736" t="n">
        <v>25.3</v>
      </c>
      <c r="BK736" t="inlineStr">
        <is>
          <t>48.0</t>
        </is>
      </c>
      <c r="BL736" t="inlineStr">
        <is>
          <t>-</t>
        </is>
      </c>
      <c r="BM736" t="inlineStr">
        <is>
          <t>13,035</t>
        </is>
      </c>
      <c r="BN736" t="n">
        <v>8.6</v>
      </c>
      <c r="BO736" t="inlineStr">
        <is>
          <t>3%</t>
        </is>
      </c>
      <c r="BP736" t="inlineStr">
        <is>
          <t>38 : 62</t>
        </is>
      </c>
      <c r="BQ736" t="n">
        <v>2016</v>
      </c>
      <c r="BR736" t="inlineStr">
        <is>
          <t>401-500</t>
        </is>
      </c>
      <c r="BS736" t="inlineStr">
        <is>
          <t>13-18</t>
        </is>
      </c>
      <c r="BT736" t="inlineStr"/>
      <c r="BU736" t="n">
        <v>0</v>
      </c>
      <c r="BV736" t="n">
        <v>0</v>
      </c>
      <c r="BW736" t="n">
        <v>3.6</v>
      </c>
      <c r="BX736" t="n">
        <v>9</v>
      </c>
      <c r="BY736" t="n">
        <v>28.3</v>
      </c>
      <c r="BZ736" t="n">
        <v>11.7</v>
      </c>
      <c r="CA736" t="n">
        <v>2015</v>
      </c>
      <c r="CB736" t="inlineStr">
        <is>
          <t>QS+Times+Shanghai</t>
        </is>
      </c>
      <c r="CC736" t="n">
        <v>875.5</v>
      </c>
      <c r="CD736" t="n">
        <v>925.5</v>
      </c>
      <c r="CE736" t="n">
        <v>601</v>
      </c>
      <c r="CF736" t="n">
        <v>601</v>
      </c>
      <c r="CG736" t="n">
        <v>233</v>
      </c>
      <c r="CH736" t="n">
        <v>701</v>
      </c>
      <c r="CI736" t="n">
        <v>701</v>
      </c>
      <c r="CJ736" t="n">
        <v>701</v>
      </c>
      <c r="CK736" t="n">
        <v>701</v>
      </c>
      <c r="CL736" t="n">
        <v>701</v>
      </c>
      <c r="CM736" t="n">
        <v>600</v>
      </c>
      <c r="CN736" t="n">
        <v>925.5</v>
      </c>
      <c r="CO736" t="n">
        <v>625.5</v>
      </c>
      <c r="CP736" t="n">
        <v>601</v>
      </c>
      <c r="CQ736" t="n">
        <v>601</v>
      </c>
      <c r="CR736" t="n">
        <v>227</v>
      </c>
      <c r="CS736" t="n">
        <v>701</v>
      </c>
      <c r="CT736" t="n">
        <v>701</v>
      </c>
      <c r="CU736" t="n">
        <v>701</v>
      </c>
      <c r="CV736" t="n">
        <v>701</v>
      </c>
      <c r="CW736" t="n">
        <v>701</v>
      </c>
      <c r="CX736" t="n">
        <v>701</v>
      </c>
      <c r="CY736" t="n">
        <v>700.5</v>
      </c>
      <c r="CZ736" t="n">
        <v>450.5</v>
      </c>
      <c r="DA736" t="n">
        <v>15.5</v>
      </c>
      <c r="DB736" t="n">
        <v>12.95098269823846</v>
      </c>
      <c r="DC736" t="n">
        <v>14.16668538987522</v>
      </c>
      <c r="DD736" t="n">
        <v>8.6</v>
      </c>
      <c r="DE736" t="inlineStr">
        <is>
          <t>Times (raw ratio)</t>
        </is>
      </c>
      <c r="DF736" t="n">
        <v>3</v>
      </c>
      <c r="DG736" t="inlineStr">
        <is>
          <t>Times (raw %)</t>
        </is>
      </c>
      <c r="DH736" t="n">
        <v>8.9</v>
      </c>
      <c r="DI736" t="n">
        <v>7.748142879753763</v>
      </c>
    </row>
    <row r="737">
      <c r="A737" t="inlineStr">
        <is>
          <t>oklahoma state university</t>
        </is>
      </c>
      <c r="B737" t="inlineStr">
        <is>
          <t>851-900</t>
        </is>
      </c>
      <c r="C737" t="inlineStr">
        <is>
          <t>851-900</t>
        </is>
      </c>
      <c r="D737" t="inlineStr">
        <is>
          <t>United States</t>
        </is>
      </c>
      <c r="E737" t="inlineStr">
        <is>
          <t>Americas</t>
        </is>
      </c>
      <c r="F737" t="inlineStr">
        <is>
          <t>L</t>
        </is>
      </c>
      <c r="G737" t="inlineStr">
        <is>
          <t>FC</t>
        </is>
      </c>
      <c r="H737" t="inlineStr">
        <is>
          <t>HI</t>
        </is>
      </c>
      <c r="I737" t="inlineStr">
        <is>
          <t>A</t>
        </is>
      </c>
      <c r="J737" t="n">
        <v>8.300000000000001</v>
      </c>
      <c r="K737" t="inlineStr">
        <is>
          <t>601+</t>
        </is>
      </c>
      <c r="L737" t="n">
        <v>8.1</v>
      </c>
      <c r="M737" t="inlineStr">
        <is>
          <t>601+</t>
        </is>
      </c>
      <c r="N737" t="n">
        <v>9.199999999999999</v>
      </c>
      <c r="O737" t="inlineStr">
        <is>
          <t>701+</t>
        </is>
      </c>
      <c r="P737" t="n">
        <v>13.3</v>
      </c>
      <c r="Q737" t="inlineStr">
        <is>
          <t>663</t>
        </is>
      </c>
      <c r="R737" t="n">
        <v>49.9</v>
      </c>
      <c r="S737" t="inlineStr">
        <is>
          <t>366</t>
        </is>
      </c>
      <c r="T737" t="n">
        <v>6.1</v>
      </c>
      <c r="U737" t="inlineStr">
        <is>
          <t>701+</t>
        </is>
      </c>
      <c r="V737" t="n">
        <v>66.8</v>
      </c>
      <c r="W737" t="inlineStr">
        <is>
          <t>526</t>
        </is>
      </c>
      <c r="X737" t="n">
        <v>17.3</v>
      </c>
      <c r="Y737" t="inlineStr">
        <is>
          <t>610</t>
        </is>
      </c>
      <c r="Z737" t="n">
        <v>9.4</v>
      </c>
      <c r="AA737" t="inlineStr">
        <is>
          <t>680=</t>
        </is>
      </c>
      <c r="AB737" t="inlineStr"/>
      <c r="AC737" t="inlineStr">
        <is>
          <t>851-900</t>
        </is>
      </c>
      <c r="AD737" t="inlineStr">
        <is>
          <t>801-1000</t>
        </is>
      </c>
      <c r="AE737" t="inlineStr">
        <is>
          <t>US</t>
        </is>
      </c>
      <c r="AF737" t="inlineStr">
        <is>
          <t>United States</t>
        </is>
      </c>
      <c r="AG737" t="inlineStr">
        <is>
          <t>L</t>
        </is>
      </c>
      <c r="AH737" t="inlineStr">
        <is>
          <t>FC</t>
        </is>
      </c>
      <c r="AI737" t="inlineStr">
        <is>
          <t>HI</t>
        </is>
      </c>
      <c r="AJ737" t="n">
        <v>5</v>
      </c>
      <c r="AK737" t="inlineStr">
        <is>
          <t>A</t>
        </is>
      </c>
      <c r="AL737" t="n">
        <v>8.4</v>
      </c>
      <c r="AM737" t="inlineStr">
        <is>
          <t>601+</t>
        </is>
      </c>
      <c r="AN737" t="n">
        <v>9.699999999999999</v>
      </c>
      <c r="AO737" t="inlineStr">
        <is>
          <t>601+</t>
        </is>
      </c>
      <c r="AP737" t="n">
        <v>10.7</v>
      </c>
      <c r="AQ737" t="inlineStr">
        <is>
          <t>701+</t>
        </is>
      </c>
      <c r="AR737" t="n">
        <v>15.1</v>
      </c>
      <c r="AS737" t="inlineStr">
        <is>
          <t>630</t>
        </is>
      </c>
      <c r="AT737" t="n">
        <v>37.3</v>
      </c>
      <c r="AU737" t="inlineStr">
        <is>
          <t>432</t>
        </is>
      </c>
      <c r="AV737" t="n">
        <v>4.3</v>
      </c>
      <c r="AW737" t="inlineStr">
        <is>
          <t>701+</t>
        </is>
      </c>
      <c r="AX737" t="n">
        <v>23.4</v>
      </c>
      <c r="AY737" t="inlineStr">
        <is>
          <t>513</t>
        </is>
      </c>
      <c r="AZ737" t="n">
        <v>16.6</v>
      </c>
      <c r="BA737" t="inlineStr">
        <is>
          <t>512</t>
        </is>
      </c>
      <c r="BB737" t="n">
        <v>20.9</v>
      </c>
      <c r="BC737" t="inlineStr">
        <is>
          <t>536=</t>
        </is>
      </c>
      <c r="BD737" t="inlineStr">
        <is>
          <t>-</t>
        </is>
      </c>
      <c r="BE737" t="inlineStr">
        <is>
          <t>501-600</t>
        </is>
      </c>
      <c r="BF737" t="inlineStr">
        <is>
          <t>United States of America</t>
        </is>
      </c>
      <c r="BG737" t="n">
        <v>27.5</v>
      </c>
      <c r="BH737" t="inlineStr">
        <is>
          <t>25.6</t>
        </is>
      </c>
      <c r="BI737" t="n">
        <v>22.7</v>
      </c>
      <c r="BJ737" t="n">
        <v>33.1</v>
      </c>
      <c r="BK737" t="inlineStr">
        <is>
          <t>33.7</t>
        </is>
      </c>
      <c r="BL737" t="inlineStr">
        <is>
          <t>-</t>
        </is>
      </c>
      <c r="BM737" t="inlineStr">
        <is>
          <t>21,270</t>
        </is>
      </c>
      <c r="BN737" t="n">
        <v>21.4</v>
      </c>
      <c r="BO737" t="inlineStr">
        <is>
          <t>7%</t>
        </is>
      </c>
      <c r="BP737" t="inlineStr">
        <is>
          <t>49 : 51</t>
        </is>
      </c>
      <c r="BQ737" t="n">
        <v>2016</v>
      </c>
      <c r="BR737" t="inlineStr">
        <is>
          <t>401-500</t>
        </is>
      </c>
      <c r="BS737" t="inlineStr">
        <is>
          <t>126-146</t>
        </is>
      </c>
      <c r="BT737" t="inlineStr"/>
      <c r="BU737" t="n">
        <v>0</v>
      </c>
      <c r="BV737" t="n">
        <v>0</v>
      </c>
      <c r="BW737" t="n">
        <v>8.6</v>
      </c>
      <c r="BX737" t="n">
        <v>4.6</v>
      </c>
      <c r="BY737" t="n">
        <v>27.6</v>
      </c>
      <c r="BZ737" t="n">
        <v>13.6</v>
      </c>
      <c r="CA737" t="n">
        <v>2015</v>
      </c>
      <c r="CB737" t="inlineStr">
        <is>
          <t>QS+Times+Shanghai</t>
        </is>
      </c>
      <c r="CC737" t="n">
        <v>875.5</v>
      </c>
      <c r="CD737" t="n">
        <v>875.5</v>
      </c>
      <c r="CE737" t="n">
        <v>601</v>
      </c>
      <c r="CF737" t="n">
        <v>601</v>
      </c>
      <c r="CG737" t="n">
        <v>701</v>
      </c>
      <c r="CH737" t="n">
        <v>663</v>
      </c>
      <c r="CI737" t="n">
        <v>366</v>
      </c>
      <c r="CJ737" t="n">
        <v>701</v>
      </c>
      <c r="CK737" t="n">
        <v>526</v>
      </c>
      <c r="CL737" t="n">
        <v>610</v>
      </c>
      <c r="CM737" t="n">
        <v>680</v>
      </c>
      <c r="CN737" t="n">
        <v>875.5</v>
      </c>
      <c r="CO737" t="n">
        <v>900.5</v>
      </c>
      <c r="CP737" t="n">
        <v>601</v>
      </c>
      <c r="CQ737" t="n">
        <v>601</v>
      </c>
      <c r="CR737" t="n">
        <v>701</v>
      </c>
      <c r="CS737" t="n">
        <v>630</v>
      </c>
      <c r="CT737" t="n">
        <v>432</v>
      </c>
      <c r="CU737" t="n">
        <v>701</v>
      </c>
      <c r="CV737" t="n">
        <v>513</v>
      </c>
      <c r="CW737" t="n">
        <v>512</v>
      </c>
      <c r="CX737" t="n">
        <v>536</v>
      </c>
      <c r="CY737" t="n">
        <v>550.5</v>
      </c>
      <c r="CZ737" t="n">
        <v>450.5</v>
      </c>
      <c r="DA737" t="n">
        <v>136</v>
      </c>
      <c r="DB737" t="n">
        <v>20.09894552883174</v>
      </c>
      <c r="DC737" t="n">
        <v>19.33791700014701</v>
      </c>
      <c r="DD737" t="n">
        <v>21.4</v>
      </c>
      <c r="DE737" t="inlineStr">
        <is>
          <t>Times (raw ratio)</t>
        </is>
      </c>
      <c r="DF737" t="n">
        <v>7</v>
      </c>
      <c r="DG737" t="inlineStr">
        <is>
          <t>Times (raw %)</t>
        </is>
      </c>
      <c r="DH737" t="n">
        <v>8.350000000000001</v>
      </c>
      <c r="DI737" t="n">
        <v>10.2204271216045</v>
      </c>
    </row>
    <row r="738">
      <c r="A738" t="inlineStr">
        <is>
          <t>old dominion university</t>
        </is>
      </c>
      <c r="B738" t="inlineStr"/>
      <c r="C738" t="inlineStr"/>
      <c r="D738" t="inlineStr">
        <is>
          <t>Not Reported</t>
        </is>
      </c>
      <c r="E738" t="inlineStr">
        <is>
          <t>Not Reported</t>
        </is>
      </c>
      <c r="F738" t="inlineStr">
        <is>
          <t>Not Reported</t>
        </is>
      </c>
      <c r="G738" t="inlineStr">
        <is>
          <t>Not Reported</t>
        </is>
      </c>
      <c r="H738" t="inlineStr"/>
      <c r="I738" t="inlineStr">
        <is>
          <t>Not Reported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>
        <is>
          <t>Not Reported</t>
        </is>
      </c>
      <c r="AF738" t="inlineStr">
        <is>
          <t>Not Reported</t>
        </is>
      </c>
      <c r="AG738" t="inlineStr">
        <is>
          <t>Not Reported</t>
        </is>
      </c>
      <c r="AH738" t="inlineStr">
        <is>
          <t>Not Reported</t>
        </is>
      </c>
      <c r="AI738" t="inlineStr"/>
      <c r="AJ738" t="inlineStr"/>
      <c r="AK738" t="inlineStr">
        <is>
          <t>Not Reported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351-400</t>
        </is>
      </c>
      <c r="BF738" t="inlineStr">
        <is>
          <t>United States of America</t>
        </is>
      </c>
      <c r="BG738" t="n">
        <v>21.3</v>
      </c>
      <c r="BH738" t="inlineStr">
        <is>
          <t>30.2</t>
        </is>
      </c>
      <c r="BI738" t="n">
        <v>14.3</v>
      </c>
      <c r="BJ738" t="n">
        <v>58.7</v>
      </c>
      <c r="BK738" t="inlineStr">
        <is>
          <t>-</t>
        </is>
      </c>
      <c r="BL738" t="inlineStr">
        <is>
          <t>-</t>
        </is>
      </c>
      <c r="BM738" t="inlineStr"/>
      <c r="BN738" t="inlineStr"/>
      <c r="BO738" t="inlineStr"/>
      <c r="BP738" t="inlineStr"/>
      <c r="BQ738" t="n">
        <v>2014</v>
      </c>
      <c r="BR738" t="inlineStr">
        <is>
          <t>403-510</t>
        </is>
      </c>
      <c r="BS738" t="inlineStr">
        <is>
          <t>141-166</t>
        </is>
      </c>
      <c r="BT738" t="inlineStr"/>
      <c r="BU738" t="n">
        <v>0</v>
      </c>
      <c r="BV738" t="n">
        <v>0</v>
      </c>
      <c r="BW738" t="n">
        <v>10.5</v>
      </c>
      <c r="BX738" t="n">
        <v>7</v>
      </c>
      <c r="BY738" t="n">
        <v>18</v>
      </c>
      <c r="BZ738" t="n">
        <v>11.9</v>
      </c>
      <c r="CA738" t="n">
        <v>2007</v>
      </c>
      <c r="CB738" t="inlineStr">
        <is>
          <t>Times+Shanghai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n">
        <v>375.5</v>
      </c>
      <c r="CZ738" t="n">
        <v>456.5</v>
      </c>
      <c r="DA738" t="n">
        <v>153.5</v>
      </c>
      <c r="DB738" t="n">
        <v>23.23087919942816</v>
      </c>
      <c r="DC738" t="n">
        <v>23.02590855466582</v>
      </c>
      <c r="DD738" t="inlineStr"/>
      <c r="DE738" t="inlineStr">
        <is>
          <t>Missing</t>
        </is>
      </c>
      <c r="DF738" t="inlineStr"/>
      <c r="DG738" t="inlineStr">
        <is>
          <t>Missing</t>
        </is>
      </c>
      <c r="DH738" t="inlineStr"/>
      <c r="DI738" t="n">
        <v>6.781050730372331</v>
      </c>
    </row>
    <row r="739">
      <c r="A739" t="inlineStr">
        <is>
          <t>oregon health and science university</t>
        </is>
      </c>
      <c r="B739" t="inlineStr"/>
      <c r="C739" t="inlineStr"/>
      <c r="D739" t="inlineStr">
        <is>
          <t>Not Reported</t>
        </is>
      </c>
      <c r="E739" t="inlineStr">
        <is>
          <t>Not Reported</t>
        </is>
      </c>
      <c r="F739" t="inlineStr">
        <is>
          <t>Not Reported</t>
        </is>
      </c>
      <c r="G739" t="inlineStr">
        <is>
          <t>Not Reported</t>
        </is>
      </c>
      <c r="H739" t="inlineStr"/>
      <c r="I739" t="inlineStr">
        <is>
          <t>Not Reported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>
        <is>
          <t>Not Reported</t>
        </is>
      </c>
      <c r="AF739" t="inlineStr">
        <is>
          <t>Not Reported</t>
        </is>
      </c>
      <c r="AG739" t="inlineStr">
        <is>
          <t>Not Reported</t>
        </is>
      </c>
      <c r="AH739" t="inlineStr">
        <is>
          <t>Not Reported</t>
        </is>
      </c>
      <c r="AI739" t="inlineStr"/>
      <c r="AJ739" t="inlineStr"/>
      <c r="AK739" t="inlineStr">
        <is>
          <t>Not Reported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>
        <is>
          <t>201-250</t>
        </is>
      </c>
      <c r="BF739" t="inlineStr">
        <is>
          <t>United States of America</t>
        </is>
      </c>
      <c r="BG739" t="n">
        <v>27.8</v>
      </c>
      <c r="BH739" t="inlineStr">
        <is>
          <t>21.4</t>
        </is>
      </c>
      <c r="BI739" t="n">
        <v>15.7</v>
      </c>
      <c r="BJ739" t="n">
        <v>96</v>
      </c>
      <c r="BK739" t="inlineStr">
        <is>
          <t>44.6</t>
        </is>
      </c>
      <c r="BL739" t="inlineStr">
        <is>
          <t>-</t>
        </is>
      </c>
      <c r="BM739" t="inlineStr">
        <is>
          <t>2,838</t>
        </is>
      </c>
      <c r="BN739" t="n">
        <v>1.1</v>
      </c>
      <c r="BO739" t="inlineStr">
        <is>
          <t>3%</t>
        </is>
      </c>
      <c r="BP739" t="inlineStr">
        <is>
          <t>65 : 35</t>
        </is>
      </c>
      <c r="BQ739" t="n">
        <v>2016</v>
      </c>
      <c r="BR739" t="inlineStr">
        <is>
          <t>151-200</t>
        </is>
      </c>
      <c r="BS739" t="inlineStr">
        <is>
          <t>66-78</t>
        </is>
      </c>
      <c r="BT739" t="inlineStr"/>
      <c r="BU739" t="n">
        <v>0</v>
      </c>
      <c r="BV739" t="n">
        <v>0</v>
      </c>
      <c r="BW739" t="n">
        <v>20.8</v>
      </c>
      <c r="BX739" t="n">
        <v>22.1</v>
      </c>
      <c r="BY739" t="n">
        <v>34.6</v>
      </c>
      <c r="BZ739" t="n">
        <v>22.4</v>
      </c>
      <c r="CA739" t="n">
        <v>2015</v>
      </c>
      <c r="CB739" t="inlineStr">
        <is>
          <t>Times+Shanghai</t>
        </is>
      </c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n">
        <v>225.5</v>
      </c>
      <c r="CZ739" t="n">
        <v>175.5</v>
      </c>
      <c r="DA739" t="n">
        <v>72</v>
      </c>
      <c r="DB739" t="n">
        <v>64.79804847276046</v>
      </c>
      <c r="DC739" t="n">
        <v>39.88017852218329</v>
      </c>
      <c r="DD739" t="n">
        <v>1.1</v>
      </c>
      <c r="DE739" t="inlineStr">
        <is>
          <t>Times (raw ratio)</t>
        </is>
      </c>
      <c r="DF739" t="n">
        <v>3</v>
      </c>
      <c r="DG739" t="inlineStr">
        <is>
          <t>Times (raw %)</t>
        </is>
      </c>
      <c r="DH739" t="inlineStr"/>
      <c r="DI739" t="n">
        <v>12.71385941693692</v>
      </c>
    </row>
    <row r="740">
      <c r="A740" t="inlineStr">
        <is>
          <t>oregon state university</t>
        </is>
      </c>
      <c r="B740" t="inlineStr">
        <is>
          <t>641-650</t>
        </is>
      </c>
      <c r="C740" t="inlineStr">
        <is>
          <t>505</t>
        </is>
      </c>
      <c r="D740" t="inlineStr">
        <is>
          <t>United States</t>
        </is>
      </c>
      <c r="E740" t="inlineStr">
        <is>
          <t>Americas</t>
        </is>
      </c>
      <c r="F740" t="inlineStr">
        <is>
          <t>L</t>
        </is>
      </c>
      <c r="G740" t="inlineStr">
        <is>
          <t>CO</t>
        </is>
      </c>
      <c r="H740" t="inlineStr">
        <is>
          <t>VH</t>
        </is>
      </c>
      <c r="I740" t="inlineStr">
        <is>
          <t>A</t>
        </is>
      </c>
      <c r="J740" t="n">
        <v>14.6</v>
      </c>
      <c r="K740" t="inlineStr">
        <is>
          <t>596</t>
        </is>
      </c>
      <c r="L740" t="n">
        <v>4.2</v>
      </c>
      <c r="M740" t="inlineStr">
        <is>
          <t>601+</t>
        </is>
      </c>
      <c r="N740" t="n">
        <v>15.6</v>
      </c>
      <c r="O740" t="inlineStr">
        <is>
          <t>701+</t>
        </is>
      </c>
      <c r="P740" t="n">
        <v>33.9</v>
      </c>
      <c r="Q740" t="inlineStr">
        <is>
          <t>390</t>
        </is>
      </c>
      <c r="R740" t="n">
        <v>11.7</v>
      </c>
      <c r="S740" t="inlineStr">
        <is>
          <t>701+</t>
        </is>
      </c>
      <c r="T740" t="n">
        <v>8.1</v>
      </c>
      <c r="U740" t="inlineStr">
        <is>
          <t>701+</t>
        </is>
      </c>
      <c r="V740" t="n">
        <v>81.2</v>
      </c>
      <c r="W740" t="inlineStr">
        <is>
          <t>306</t>
        </is>
      </c>
      <c r="X740" t="n">
        <v>19.3</v>
      </c>
      <c r="Y740" t="inlineStr">
        <is>
          <t>574</t>
        </is>
      </c>
      <c r="Z740" t="n">
        <v>21.1</v>
      </c>
      <c r="AA740" t="inlineStr">
        <is>
          <t>525=</t>
        </is>
      </c>
      <c r="AB740" t="inlineStr"/>
      <c r="AC740">
        <f>505</f>
        <v/>
      </c>
      <c r="AD740" t="inlineStr">
        <is>
          <t>601-650</t>
        </is>
      </c>
      <c r="AE740" t="inlineStr">
        <is>
          <t>US</t>
        </is>
      </c>
      <c r="AF740" t="inlineStr">
        <is>
          <t>United States</t>
        </is>
      </c>
      <c r="AG740" t="inlineStr">
        <is>
          <t>L</t>
        </is>
      </c>
      <c r="AH740" t="inlineStr">
        <is>
          <t>CO</t>
        </is>
      </c>
      <c r="AI740" t="inlineStr">
        <is>
          <t>VH</t>
        </is>
      </c>
      <c r="AJ740" t="n">
        <v>5</v>
      </c>
      <c r="AK740" t="inlineStr">
        <is>
          <t>A</t>
        </is>
      </c>
      <c r="AL740" t="n">
        <v>15.7</v>
      </c>
      <c r="AM740" t="inlineStr">
        <is>
          <t>556</t>
        </is>
      </c>
      <c r="AN740" t="n">
        <v>4.6</v>
      </c>
      <c r="AO740" t="inlineStr">
        <is>
          <t>601+</t>
        </is>
      </c>
      <c r="AP740" t="n">
        <v>18.9</v>
      </c>
      <c r="AQ740" t="inlineStr">
        <is>
          <t>698</t>
        </is>
      </c>
      <c r="AR740" t="n">
        <v>41.1</v>
      </c>
      <c r="AS740" t="inlineStr">
        <is>
          <t>334</t>
        </is>
      </c>
      <c r="AT740" t="n">
        <v>17</v>
      </c>
      <c r="AU740" t="inlineStr">
        <is>
          <t>627</t>
        </is>
      </c>
      <c r="AV740" t="n">
        <v>9.6</v>
      </c>
      <c r="AW740" t="inlineStr">
        <is>
          <t>701+</t>
        </is>
      </c>
      <c r="AX740" t="n">
        <v>58.2</v>
      </c>
      <c r="AY740" t="inlineStr">
        <is>
          <t>259</t>
        </is>
      </c>
      <c r="AZ740" t="n">
        <v>14.1</v>
      </c>
      <c r="BA740" t="inlineStr">
        <is>
          <t>607</t>
        </is>
      </c>
      <c r="BB740" t="n">
        <v>53.1</v>
      </c>
      <c r="BC740" t="inlineStr">
        <is>
          <t>291</t>
        </is>
      </c>
      <c r="BD740" t="inlineStr">
        <is>
          <t>23.0</t>
        </is>
      </c>
      <c r="BE740" t="inlineStr">
        <is>
          <t>251-300</t>
        </is>
      </c>
      <c r="BF740" t="inlineStr">
        <is>
          <t>United States of America</t>
        </is>
      </c>
      <c r="BG740" t="n">
        <v>30.6</v>
      </c>
      <c r="BH740" t="inlineStr">
        <is>
          <t>42.8</t>
        </is>
      </c>
      <c r="BI740" t="n">
        <v>28.5</v>
      </c>
      <c r="BJ740" t="n">
        <v>63.8</v>
      </c>
      <c r="BK740" t="inlineStr">
        <is>
          <t>32.1</t>
        </is>
      </c>
      <c r="BL740" t="inlineStr">
        <is>
          <t>-</t>
        </is>
      </c>
      <c r="BM740" t="inlineStr">
        <is>
          <t>22,578</t>
        </is>
      </c>
      <c r="BN740" t="n">
        <v>16.8</v>
      </c>
      <c r="BO740" t="inlineStr">
        <is>
          <t>9%</t>
        </is>
      </c>
      <c r="BP740" t="inlineStr">
        <is>
          <t>47 : 53</t>
        </is>
      </c>
      <c r="BQ740" t="n">
        <v>2016</v>
      </c>
      <c r="BR740" t="inlineStr">
        <is>
          <t>151-200</t>
        </is>
      </c>
      <c r="BS740" t="inlineStr">
        <is>
          <t>66-78</t>
        </is>
      </c>
      <c r="BT740" t="inlineStr"/>
      <c r="BU740" t="n">
        <v>10.3</v>
      </c>
      <c r="BV740" t="n">
        <v>0</v>
      </c>
      <c r="BW740" t="n">
        <v>23</v>
      </c>
      <c r="BX740" t="n">
        <v>21.2</v>
      </c>
      <c r="BY740" t="n">
        <v>34.7</v>
      </c>
      <c r="BZ740" t="n">
        <v>22.7</v>
      </c>
      <c r="CA740" t="n">
        <v>2015</v>
      </c>
      <c r="CB740" t="inlineStr">
        <is>
          <t>QS+Times+Shanghai</t>
        </is>
      </c>
      <c r="CC740" t="n">
        <v>645.5</v>
      </c>
      <c r="CD740" t="n">
        <v>505</v>
      </c>
      <c r="CE740" t="n">
        <v>596</v>
      </c>
      <c r="CF740" t="n">
        <v>601</v>
      </c>
      <c r="CG740" t="n">
        <v>701</v>
      </c>
      <c r="CH740" t="n">
        <v>390</v>
      </c>
      <c r="CI740" t="n">
        <v>701</v>
      </c>
      <c r="CJ740" t="n">
        <v>701</v>
      </c>
      <c r="CK740" t="n">
        <v>306</v>
      </c>
      <c r="CL740" t="n">
        <v>574</v>
      </c>
      <c r="CM740" t="n">
        <v>525</v>
      </c>
      <c r="CN740" t="n">
        <v>505</v>
      </c>
      <c r="CO740" t="n">
        <v>625.5</v>
      </c>
      <c r="CP740" t="n">
        <v>556</v>
      </c>
      <c r="CQ740" t="n">
        <v>601</v>
      </c>
      <c r="CR740" t="n">
        <v>698</v>
      </c>
      <c r="CS740" t="n">
        <v>334</v>
      </c>
      <c r="CT740" t="n">
        <v>627</v>
      </c>
      <c r="CU740" t="n">
        <v>701</v>
      </c>
      <c r="CV740" t="n">
        <v>259</v>
      </c>
      <c r="CW740" t="n">
        <v>607</v>
      </c>
      <c r="CX740" t="n">
        <v>291</v>
      </c>
      <c r="CY740" t="n">
        <v>275.5</v>
      </c>
      <c r="CZ740" t="n">
        <v>175.5</v>
      </c>
      <c r="DA740" t="n">
        <v>72</v>
      </c>
      <c r="DB740" t="n">
        <v>58.80413994307111</v>
      </c>
      <c r="DC740" t="n">
        <v>35.29139094669259</v>
      </c>
      <c r="DD740" t="n">
        <v>16.8</v>
      </c>
      <c r="DE740" t="inlineStr">
        <is>
          <t>Times (raw ratio)</t>
        </is>
      </c>
      <c r="DF740" t="n">
        <v>9</v>
      </c>
      <c r="DG740" t="inlineStr">
        <is>
          <t>Times (raw %)</t>
        </is>
      </c>
      <c r="DH740" t="n">
        <v>15.15</v>
      </c>
      <c r="DI740" t="n">
        <v>17.89932616936466</v>
      </c>
    </row>
    <row r="741">
      <c r="A741" t="inlineStr">
        <is>
          <t>osaka city university</t>
        </is>
      </c>
      <c r="B741" t="inlineStr"/>
      <c r="C741" t="inlineStr"/>
      <c r="D741" t="inlineStr">
        <is>
          <t>Not Reported</t>
        </is>
      </c>
      <c r="E741" t="inlineStr">
        <is>
          <t>Not Reported</t>
        </is>
      </c>
      <c r="F741" t="inlineStr">
        <is>
          <t>Not Reported</t>
        </is>
      </c>
      <c r="G741" t="inlineStr">
        <is>
          <t>Not Reported</t>
        </is>
      </c>
      <c r="H741" t="inlineStr"/>
      <c r="I741" t="inlineStr">
        <is>
          <t>Not Reported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>
        <is>
          <t>Not Reported</t>
        </is>
      </c>
      <c r="AF741" t="inlineStr">
        <is>
          <t>Not Reported</t>
        </is>
      </c>
      <c r="AG741" t="inlineStr">
        <is>
          <t>Not Reported</t>
        </is>
      </c>
      <c r="AH741" t="inlineStr">
        <is>
          <t>Not Reported</t>
        </is>
      </c>
      <c r="AI741" t="inlineStr"/>
      <c r="AJ741" t="inlineStr"/>
      <c r="AK741" t="inlineStr">
        <is>
          <t>Not Reported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501-600</t>
        </is>
      </c>
      <c r="BF741" t="inlineStr">
        <is>
          <t>Japan</t>
        </is>
      </c>
      <c r="BG741" t="n">
        <v>26.3</v>
      </c>
      <c r="BH741" t="inlineStr">
        <is>
          <t>21.3</t>
        </is>
      </c>
      <c r="BI741" t="n">
        <v>13.4</v>
      </c>
      <c r="BJ741" t="n">
        <v>34.4</v>
      </c>
      <c r="BK741" t="inlineStr">
        <is>
          <t>40.7</t>
        </is>
      </c>
      <c r="BL741" t="inlineStr">
        <is>
          <t>-</t>
        </is>
      </c>
      <c r="BM741" t="inlineStr">
        <is>
          <t>8,604</t>
        </is>
      </c>
      <c r="BN741" t="n">
        <v>10.1</v>
      </c>
      <c r="BO741" t="inlineStr">
        <is>
          <t>4%</t>
        </is>
      </c>
      <c r="BP741" t="inlineStr">
        <is>
          <t>36 : 64</t>
        </is>
      </c>
      <c r="BQ741" t="n">
        <v>2016</v>
      </c>
      <c r="BR741" t="inlineStr">
        <is>
          <t>401-500</t>
        </is>
      </c>
      <c r="BS741" t="inlineStr">
        <is>
          <t>15-19</t>
        </is>
      </c>
      <c r="BT741" t="inlineStr"/>
      <c r="BU741" t="n">
        <v>15.8</v>
      </c>
      <c r="BV741" t="n">
        <v>0</v>
      </c>
      <c r="BW741" t="n">
        <v>3.6</v>
      </c>
      <c r="BX741" t="n">
        <v>6.5</v>
      </c>
      <c r="BY741" t="n">
        <v>21.5</v>
      </c>
      <c r="BZ741" t="n">
        <v>13.9</v>
      </c>
      <c r="CA741" t="n">
        <v>2014</v>
      </c>
      <c r="CB741" t="inlineStr">
        <is>
          <t>Times+Shanghai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n">
        <v>550.5</v>
      </c>
      <c r="CZ741" t="n">
        <v>450.5</v>
      </c>
      <c r="DA741" t="n">
        <v>17</v>
      </c>
      <c r="DB741" t="n">
        <v>11.38056115039047</v>
      </c>
      <c r="DC741" t="n">
        <v>15.86189708625975</v>
      </c>
      <c r="DD741" t="n">
        <v>10.1</v>
      </c>
      <c r="DE741" t="inlineStr">
        <is>
          <t>Times (raw ratio)</t>
        </is>
      </c>
      <c r="DF741" t="n">
        <v>4</v>
      </c>
      <c r="DG741" t="inlineStr">
        <is>
          <t>Times (raw %)</t>
        </is>
      </c>
      <c r="DH741" t="inlineStr"/>
      <c r="DI741" t="n">
        <v>9.128869895728446</v>
      </c>
    </row>
    <row r="742">
      <c r="A742" t="inlineStr">
        <is>
          <t>osaka metropolitan university</t>
        </is>
      </c>
      <c r="B742" t="inlineStr">
        <is>
          <t>901-950</t>
        </is>
      </c>
      <c r="C742" t="inlineStr">
        <is>
          <t>721-730</t>
        </is>
      </c>
      <c r="D742" t="inlineStr">
        <is>
          <t>Japan</t>
        </is>
      </c>
      <c r="E742" t="inlineStr">
        <is>
          <t>Asia</t>
        </is>
      </c>
      <c r="F742" t="inlineStr">
        <is>
          <t>L</t>
        </is>
      </c>
      <c r="G742" t="inlineStr">
        <is>
          <t>FC</t>
        </is>
      </c>
      <c r="H742" t="inlineStr">
        <is>
          <t>VH</t>
        </is>
      </c>
      <c r="I742" t="inlineStr">
        <is>
          <t>Not Reported</t>
        </is>
      </c>
      <c r="J742" t="n">
        <v>12.4</v>
      </c>
      <c r="K742" t="inlineStr">
        <is>
          <t>601+</t>
        </is>
      </c>
      <c r="L742" t="n">
        <v>11.6</v>
      </c>
      <c r="M742" t="inlineStr">
        <is>
          <t>601+</t>
        </is>
      </c>
      <c r="N742" t="n">
        <v>51.3</v>
      </c>
      <c r="O742" t="inlineStr">
        <is>
          <t>296</t>
        </is>
      </c>
      <c r="P742" t="n">
        <v>6.5</v>
      </c>
      <c r="Q742" t="inlineStr">
        <is>
          <t>701+</t>
        </is>
      </c>
      <c r="R742" t="n">
        <v>4.6</v>
      </c>
      <c r="S742" t="inlineStr">
        <is>
          <t>701+</t>
        </is>
      </c>
      <c r="T742" t="n">
        <v>3.1</v>
      </c>
      <c r="U742" t="inlineStr">
        <is>
          <t>701+</t>
        </is>
      </c>
      <c r="V742" t="n">
        <v>29.3</v>
      </c>
      <c r="W742" t="inlineStr">
        <is>
          <t>701+</t>
        </is>
      </c>
      <c r="X742" t="n">
        <v>5.9</v>
      </c>
      <c r="Y742" t="inlineStr">
        <is>
          <t>701+</t>
        </is>
      </c>
      <c r="Z742" t="n">
        <v>1.1</v>
      </c>
      <c r="AA742" t="inlineStr">
        <is>
          <t>701+</t>
        </is>
      </c>
      <c r="AB742" t="inlineStr"/>
      <c r="AC742" t="inlineStr"/>
      <c r="AD742" t="inlineStr"/>
      <c r="AE742" t="inlineStr">
        <is>
          <t>Not Reported</t>
        </is>
      </c>
      <c r="AF742" t="inlineStr">
        <is>
          <t>Not Reported</t>
        </is>
      </c>
      <c r="AG742" t="inlineStr">
        <is>
          <t>Not Reported</t>
        </is>
      </c>
      <c r="AH742" t="inlineStr">
        <is>
          <t>Not Reported</t>
        </is>
      </c>
      <c r="AI742" t="inlineStr"/>
      <c r="AJ742" t="inlineStr"/>
      <c r="AK742" t="inlineStr">
        <is>
          <t>Not Reported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>
        <is>
          <t>Not Reported</t>
        </is>
      </c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>
        <is>
          <t>QS</t>
        </is>
      </c>
      <c r="CC742" t="n">
        <v>925.5</v>
      </c>
      <c r="CD742" t="n">
        <v>725.5</v>
      </c>
      <c r="CE742" t="n">
        <v>601</v>
      </c>
      <c r="CF742" t="n">
        <v>601</v>
      </c>
      <c r="CG742" t="n">
        <v>296</v>
      </c>
      <c r="CH742" t="n">
        <v>701</v>
      </c>
      <c r="CI742" t="n">
        <v>701</v>
      </c>
      <c r="CJ742" t="n">
        <v>701</v>
      </c>
      <c r="CK742" t="n">
        <v>701</v>
      </c>
      <c r="CL742" t="n">
        <v>701</v>
      </c>
      <c r="CM742" t="n">
        <v>701</v>
      </c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n">
        <v>33.96428571428571</v>
      </c>
      <c r="DC742" t="n">
        <v>6.5</v>
      </c>
      <c r="DD742" t="inlineStr"/>
      <c r="DE742" t="inlineStr">
        <is>
          <t>QS (score, not ratio)</t>
        </is>
      </c>
      <c r="DF742" t="inlineStr"/>
      <c r="DG742" t="inlineStr">
        <is>
          <t>QS (score, not %)</t>
        </is>
      </c>
      <c r="DH742" t="n">
        <v>12.4</v>
      </c>
      <c r="DI742" t="inlineStr"/>
    </row>
    <row r="743">
      <c r="A743" t="inlineStr">
        <is>
          <t>osaka prefecture university</t>
        </is>
      </c>
      <c r="B743" t="inlineStr"/>
      <c r="C743" t="inlineStr"/>
      <c r="D743" t="inlineStr">
        <is>
          <t>Not Reported</t>
        </is>
      </c>
      <c r="E743" t="inlineStr">
        <is>
          <t>Not Reported</t>
        </is>
      </c>
      <c r="F743" t="inlineStr">
        <is>
          <t>Not Reported</t>
        </is>
      </c>
      <c r="G743" t="inlineStr">
        <is>
          <t>Not Reported</t>
        </is>
      </c>
      <c r="H743" t="inlineStr"/>
      <c r="I743" t="inlineStr">
        <is>
          <t>Not Reported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>
        <is>
          <t>Not Reported</t>
        </is>
      </c>
      <c r="AF743" t="inlineStr">
        <is>
          <t>Not Reported</t>
        </is>
      </c>
      <c r="AG743" t="inlineStr">
        <is>
          <t>Not Reported</t>
        </is>
      </c>
      <c r="AH743" t="inlineStr">
        <is>
          <t>Not Reported</t>
        </is>
      </c>
      <c r="AI743" t="inlineStr"/>
      <c r="AJ743" t="inlineStr"/>
      <c r="AK743" t="inlineStr">
        <is>
          <t>Not Reported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>
        <is>
          <t>601-800</t>
        </is>
      </c>
      <c r="BF743" t="inlineStr">
        <is>
          <t>Japan</t>
        </is>
      </c>
      <c r="BG743" t="n">
        <v>21.6</v>
      </c>
      <c r="BH743" t="inlineStr">
        <is>
          <t>17.6</t>
        </is>
      </c>
      <c r="BI743" t="n">
        <v>10.2</v>
      </c>
      <c r="BJ743" t="n">
        <v>17.5</v>
      </c>
      <c r="BK743" t="inlineStr">
        <is>
          <t>41.5</t>
        </is>
      </c>
      <c r="BL743" t="inlineStr">
        <is>
          <t>-</t>
        </is>
      </c>
      <c r="BM743" t="inlineStr">
        <is>
          <t>8,051</t>
        </is>
      </c>
      <c r="BN743" t="n">
        <v>7.5</v>
      </c>
      <c r="BO743" t="inlineStr">
        <is>
          <t>3%</t>
        </is>
      </c>
      <c r="BP743" t="inlineStr">
        <is>
          <t>36 : 64</t>
        </is>
      </c>
      <c r="BQ743" t="n">
        <v>2016</v>
      </c>
      <c r="BR743" t="inlineStr">
        <is>
          <t>401-500</t>
        </is>
      </c>
      <c r="BS743" t="inlineStr">
        <is>
          <t>18-25</t>
        </is>
      </c>
      <c r="BT743" t="inlineStr"/>
      <c r="BU743" t="n">
        <v>0</v>
      </c>
      <c r="BV743" t="n">
        <v>0</v>
      </c>
      <c r="BW743" t="n">
        <v>10.2</v>
      </c>
      <c r="BX743" t="n">
        <v>6.8</v>
      </c>
      <c r="BY743" t="n">
        <v>21.8</v>
      </c>
      <c r="BZ743" t="n">
        <v>10.9</v>
      </c>
      <c r="CA743" t="n">
        <v>2010</v>
      </c>
      <c r="CB743" t="inlineStr">
        <is>
          <t>Times+Shanghai</t>
        </is>
      </c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n">
        <v>700.5</v>
      </c>
      <c r="CZ743" t="n">
        <v>450.5</v>
      </c>
      <c r="DA743" t="n">
        <v>21.5</v>
      </c>
      <c r="DB743" t="n">
        <v>0.6586169045005477</v>
      </c>
      <c r="DC743" t="n">
        <v>12.48402126459198</v>
      </c>
      <c r="DD743" t="n">
        <v>7.5</v>
      </c>
      <c r="DE743" t="inlineStr">
        <is>
          <t>Times (raw ratio)</t>
        </is>
      </c>
      <c r="DF743" t="n">
        <v>3</v>
      </c>
      <c r="DG743" t="inlineStr">
        <is>
          <t>Times (raw %)</t>
        </is>
      </c>
      <c r="DH743" t="inlineStr"/>
      <c r="DI743" t="n">
        <v>6.687621869973182</v>
      </c>
    </row>
    <row r="744">
      <c r="A744" t="inlineStr">
        <is>
          <t>osaka university</t>
        </is>
      </c>
      <c r="B744" t="inlineStr">
        <is>
          <t>86</t>
        </is>
      </c>
      <c r="C744" t="inlineStr">
        <is>
          <t>80</t>
        </is>
      </c>
      <c r="D744" t="inlineStr">
        <is>
          <t>Japan</t>
        </is>
      </c>
      <c r="E744" t="inlineStr">
        <is>
          <t>Asia</t>
        </is>
      </c>
      <c r="F744" t="inlineStr">
        <is>
          <t>L</t>
        </is>
      </c>
      <c r="G744" t="inlineStr">
        <is>
          <t>FC</t>
        </is>
      </c>
      <c r="H744" t="inlineStr">
        <is>
          <t>VH</t>
        </is>
      </c>
      <c r="I744" t="inlineStr">
        <is>
          <t>A</t>
        </is>
      </c>
      <c r="J744" t="n">
        <v>82.40000000000001</v>
      </c>
      <c r="K744" t="inlineStr">
        <is>
          <t>64</t>
        </is>
      </c>
      <c r="L744" t="n">
        <v>87</v>
      </c>
      <c r="M744" t="inlineStr">
        <is>
          <t>58</t>
        </is>
      </c>
      <c r="N744" t="n">
        <v>45.2</v>
      </c>
      <c r="O744" t="inlineStr">
        <is>
          <t>343</t>
        </is>
      </c>
      <c r="P744" t="n">
        <v>54.9</v>
      </c>
      <c r="Q744" t="inlineStr">
        <is>
          <t>232</t>
        </is>
      </c>
      <c r="R744" t="n">
        <v>23.9</v>
      </c>
      <c r="S744" t="inlineStr">
        <is>
          <t>549</t>
        </is>
      </c>
      <c r="T744" t="n">
        <v>12.2</v>
      </c>
      <c r="U744" t="inlineStr">
        <is>
          <t>675</t>
        </is>
      </c>
      <c r="V744" t="n">
        <v>68.2</v>
      </c>
      <c r="W744" t="inlineStr">
        <is>
          <t>512</t>
        </is>
      </c>
      <c r="X744" t="n">
        <v>33</v>
      </c>
      <c r="Y744" t="inlineStr">
        <is>
          <t>387</t>
        </is>
      </c>
      <c r="Z744" t="n">
        <v>68</v>
      </c>
      <c r="AA744" t="inlineStr">
        <is>
          <t>228=</t>
        </is>
      </c>
      <c r="AB744" t="n">
        <v>63.5</v>
      </c>
      <c r="AC744" t="inlineStr">
        <is>
          <t>80</t>
        </is>
      </c>
      <c r="AD744" t="inlineStr">
        <is>
          <t>68</t>
        </is>
      </c>
      <c r="AE744" t="inlineStr">
        <is>
          <t>JP</t>
        </is>
      </c>
      <c r="AF744" t="inlineStr">
        <is>
          <t>Japan</t>
        </is>
      </c>
      <c r="AG744" t="inlineStr">
        <is>
          <t>L</t>
        </is>
      </c>
      <c r="AH744" t="inlineStr">
        <is>
          <t>FC</t>
        </is>
      </c>
      <c r="AI744" t="inlineStr">
        <is>
          <t>VH</t>
        </is>
      </c>
      <c r="AJ744" t="n">
        <v>4</v>
      </c>
      <c r="AK744" t="inlineStr">
        <is>
          <t>A</t>
        </is>
      </c>
      <c r="AL744" t="n">
        <v>81.3</v>
      </c>
      <c r="AM744" t="inlineStr">
        <is>
          <t>67</t>
        </is>
      </c>
      <c r="AN744" t="n">
        <v>89.09999999999999</v>
      </c>
      <c r="AO744" t="inlineStr">
        <is>
          <t>51</t>
        </is>
      </c>
      <c r="AP744" t="n">
        <v>55.3</v>
      </c>
      <c r="AQ744" t="inlineStr">
        <is>
          <t>272</t>
        </is>
      </c>
      <c r="AR744" t="n">
        <v>62.7</v>
      </c>
      <c r="AS744" t="inlineStr">
        <is>
          <t>191</t>
        </is>
      </c>
      <c r="AT744" t="n">
        <v>28.6</v>
      </c>
      <c r="AU744" t="inlineStr">
        <is>
          <t>498</t>
        </is>
      </c>
      <c r="AV744" t="n">
        <v>13.2</v>
      </c>
      <c r="AW744" t="inlineStr">
        <is>
          <t>658</t>
        </is>
      </c>
      <c r="AX744" t="n">
        <v>26.7</v>
      </c>
      <c r="AY744" t="inlineStr">
        <is>
          <t>486</t>
        </is>
      </c>
      <c r="AZ744" t="n">
        <v>23.4</v>
      </c>
      <c r="BA744" t="inlineStr">
        <is>
          <t>361</t>
        </is>
      </c>
      <c r="BB744" t="n">
        <v>58.6</v>
      </c>
      <c r="BC744" t="inlineStr">
        <is>
          <t>255=</t>
        </is>
      </c>
      <c r="BD744" t="inlineStr">
        <is>
          <t>63.9</t>
        </is>
      </c>
      <c r="BE744" t="inlineStr">
        <is>
          <t>251-300</t>
        </is>
      </c>
      <c r="BF744" t="inlineStr">
        <is>
          <t>Japan</t>
        </is>
      </c>
      <c r="BG744" t="n">
        <v>46.8</v>
      </c>
      <c r="BH744" t="inlineStr">
        <is>
          <t>26.6</t>
        </is>
      </c>
      <c r="BI744" t="n">
        <v>45.2</v>
      </c>
      <c r="BJ744" t="n">
        <v>37.4</v>
      </c>
      <c r="BK744" t="inlineStr">
        <is>
          <t>76.1</t>
        </is>
      </c>
      <c r="BL744" t="inlineStr">
        <is>
          <t>-</t>
        </is>
      </c>
      <c r="BM744" t="inlineStr">
        <is>
          <t>23,144</t>
        </is>
      </c>
      <c r="BN744" t="n">
        <v>7.8</v>
      </c>
      <c r="BO744" t="inlineStr">
        <is>
          <t>9%</t>
        </is>
      </c>
      <c r="BP744" t="inlineStr">
        <is>
          <t>31 : 69</t>
        </is>
      </c>
      <c r="BQ744" t="n">
        <v>2016</v>
      </c>
      <c r="BR744" t="inlineStr">
        <is>
          <t>85</t>
        </is>
      </c>
      <c r="BS744" t="inlineStr">
        <is>
          <t>4</t>
        </is>
      </c>
      <c r="BT744" t="n">
        <v>25.7</v>
      </c>
      <c r="BU744" t="n">
        <v>8.9</v>
      </c>
      <c r="BV744" t="n">
        <v>0</v>
      </c>
      <c r="BW744" t="n">
        <v>31.6</v>
      </c>
      <c r="BX744" t="n">
        <v>26.7</v>
      </c>
      <c r="BY744" t="n">
        <v>51.7</v>
      </c>
      <c r="BZ744" t="n">
        <v>21.7</v>
      </c>
      <c r="CA744" t="n">
        <v>2015</v>
      </c>
      <c r="CB744" t="inlineStr">
        <is>
          <t>QS+Times+Shanghai</t>
        </is>
      </c>
      <c r="CC744" t="n">
        <v>86</v>
      </c>
      <c r="CD744" t="n">
        <v>80</v>
      </c>
      <c r="CE744" t="n">
        <v>64</v>
      </c>
      <c r="CF744" t="n">
        <v>58</v>
      </c>
      <c r="CG744" t="n">
        <v>343</v>
      </c>
      <c r="CH744" t="n">
        <v>232</v>
      </c>
      <c r="CI744" t="n">
        <v>549</v>
      </c>
      <c r="CJ744" t="n">
        <v>675</v>
      </c>
      <c r="CK744" t="n">
        <v>512</v>
      </c>
      <c r="CL744" t="n">
        <v>387</v>
      </c>
      <c r="CM744" t="n">
        <v>228</v>
      </c>
      <c r="CN744" t="n">
        <v>80</v>
      </c>
      <c r="CO744" t="n">
        <v>68</v>
      </c>
      <c r="CP744" t="n">
        <v>67</v>
      </c>
      <c r="CQ744" t="n">
        <v>51</v>
      </c>
      <c r="CR744" t="n">
        <v>272</v>
      </c>
      <c r="CS744" t="n">
        <v>191</v>
      </c>
      <c r="CT744" t="n">
        <v>498</v>
      </c>
      <c r="CU744" t="n">
        <v>658</v>
      </c>
      <c r="CV744" t="n">
        <v>486</v>
      </c>
      <c r="CW744" t="n">
        <v>361</v>
      </c>
      <c r="CX744" t="n">
        <v>255</v>
      </c>
      <c r="CY744" t="n">
        <v>275.5</v>
      </c>
      <c r="CZ744" t="n">
        <v>85</v>
      </c>
      <c r="DA744" t="n">
        <v>4</v>
      </c>
      <c r="DB744" t="n">
        <v>78.748327387533</v>
      </c>
      <c r="DC744" t="n">
        <v>43.01055311328629</v>
      </c>
      <c r="DD744" t="n">
        <v>7.8</v>
      </c>
      <c r="DE744" t="inlineStr">
        <is>
          <t>Times (raw ratio)</t>
        </is>
      </c>
      <c r="DF744" t="n">
        <v>9</v>
      </c>
      <c r="DG744" t="inlineStr">
        <is>
          <t>Times (raw %)</t>
        </is>
      </c>
      <c r="DH744" t="n">
        <v>81.84999999999999</v>
      </c>
      <c r="DI744" t="n">
        <v>26.48261789061421</v>
      </c>
    </row>
    <row r="745">
      <c r="A745" t="inlineStr">
        <is>
          <t>osmania university</t>
        </is>
      </c>
      <c r="B745" t="inlineStr">
        <is>
          <t>1201-1400</t>
        </is>
      </c>
      <c r="C745" t="inlineStr">
        <is>
          <t>1201-1400</t>
        </is>
      </c>
      <c r="D745" t="inlineStr">
        <is>
          <t>India</t>
        </is>
      </c>
      <c r="E745" t="inlineStr">
        <is>
          <t>Asia</t>
        </is>
      </c>
      <c r="F745" t="inlineStr">
        <is>
          <t>M</t>
        </is>
      </c>
      <c r="G745" t="inlineStr">
        <is>
          <t>CO</t>
        </is>
      </c>
      <c r="H745" t="inlineStr">
        <is>
          <t>VH</t>
        </is>
      </c>
      <c r="I745" t="inlineStr">
        <is>
          <t>A</t>
        </is>
      </c>
      <c r="J745" t="n">
        <v>5.4</v>
      </c>
      <c r="K745" t="inlineStr">
        <is>
          <t>601+</t>
        </is>
      </c>
      <c r="L745" t="n">
        <v>3.7</v>
      </c>
      <c r="M745" t="inlineStr">
        <is>
          <t>601+</t>
        </is>
      </c>
      <c r="N745" t="n">
        <v>3.5</v>
      </c>
      <c r="O745" t="inlineStr">
        <is>
          <t>701+</t>
        </is>
      </c>
      <c r="P745" t="n">
        <v>21</v>
      </c>
      <c r="Q745" t="inlineStr">
        <is>
          <t>545</t>
        </is>
      </c>
      <c r="R745" t="inlineStr"/>
      <c r="S745" t="inlineStr"/>
      <c r="T745" t="n">
        <v>5.4</v>
      </c>
      <c r="U745" t="inlineStr">
        <is>
          <t>701+</t>
        </is>
      </c>
      <c r="V745" t="n">
        <v>17.2</v>
      </c>
      <c r="W745" t="inlineStr">
        <is>
          <t>701+</t>
        </is>
      </c>
      <c r="X745" t="n">
        <v>7.2</v>
      </c>
      <c r="Y745" t="inlineStr">
        <is>
          <t>701+</t>
        </is>
      </c>
      <c r="Z745" t="n">
        <v>1</v>
      </c>
      <c r="AA745" t="inlineStr">
        <is>
          <t>701+</t>
        </is>
      </c>
      <c r="AB745" t="inlineStr"/>
      <c r="AC745" t="inlineStr">
        <is>
          <t>1201-1400</t>
        </is>
      </c>
      <c r="AD745" t="inlineStr">
        <is>
          <t>1201-1400</t>
        </is>
      </c>
      <c r="AE745" t="inlineStr">
        <is>
          <t>IN</t>
        </is>
      </c>
      <c r="AF745" t="inlineStr">
        <is>
          <t>India</t>
        </is>
      </c>
      <c r="AG745" t="inlineStr">
        <is>
          <t>M</t>
        </is>
      </c>
      <c r="AH745" t="inlineStr">
        <is>
          <t>CO</t>
        </is>
      </c>
      <c r="AI745" t="inlineStr">
        <is>
          <t>VH</t>
        </is>
      </c>
      <c r="AJ745" t="n">
        <v>5</v>
      </c>
      <c r="AK745" t="inlineStr">
        <is>
          <t>A</t>
        </is>
      </c>
      <c r="AL745" t="n">
        <v>4.7</v>
      </c>
      <c r="AM745" t="inlineStr">
        <is>
          <t>601+</t>
        </is>
      </c>
      <c r="AN745" t="n">
        <v>3.5</v>
      </c>
      <c r="AO745" t="inlineStr">
        <is>
          <t>601+</t>
        </is>
      </c>
      <c r="AP745" t="n">
        <v>3.5</v>
      </c>
      <c r="AQ745" t="inlineStr">
        <is>
          <t>701+</t>
        </is>
      </c>
      <c r="AR745" t="n">
        <v>17.5</v>
      </c>
      <c r="AS745" t="inlineStr">
        <is>
          <t>590</t>
        </is>
      </c>
      <c r="AT745" t="inlineStr"/>
      <c r="AU745" t="inlineStr"/>
      <c r="AV745" t="n">
        <v>5.9</v>
      </c>
      <c r="AW745" t="inlineStr">
        <is>
          <t>701+</t>
        </is>
      </c>
      <c r="AX745" t="n">
        <v>1</v>
      </c>
      <c r="AY745" t="inlineStr">
        <is>
          <t>701+</t>
        </is>
      </c>
      <c r="AZ745" t="n">
        <v>7.5</v>
      </c>
      <c r="BA745" t="inlineStr">
        <is>
          <t>701+</t>
        </is>
      </c>
      <c r="BB745" t="n">
        <v>1</v>
      </c>
      <c r="BC745" t="inlineStr">
        <is>
          <t>701+</t>
        </is>
      </c>
      <c r="BD745" t="inlineStr">
        <is>
          <t>-</t>
        </is>
      </c>
      <c r="BE745" t="inlineStr"/>
      <c r="BF745" t="inlineStr">
        <is>
          <t>Not Reported</t>
        </is>
      </c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>
        <is>
          <t>QS</t>
        </is>
      </c>
      <c r="CC745" t="n">
        <v>1300.5</v>
      </c>
      <c r="CD745" t="n">
        <v>1300.5</v>
      </c>
      <c r="CE745" t="n">
        <v>601</v>
      </c>
      <c r="CF745" t="n">
        <v>601</v>
      </c>
      <c r="CG745" t="n">
        <v>701</v>
      </c>
      <c r="CH745" t="n">
        <v>545</v>
      </c>
      <c r="CI745" t="inlineStr"/>
      <c r="CJ745" t="n">
        <v>701</v>
      </c>
      <c r="CK745" t="n">
        <v>701</v>
      </c>
      <c r="CL745" t="n">
        <v>701</v>
      </c>
      <c r="CM745" t="n">
        <v>701</v>
      </c>
      <c r="CN745" t="n">
        <v>1300.5</v>
      </c>
      <c r="CO745" t="n">
        <v>1300.5</v>
      </c>
      <c r="CP745" t="n">
        <v>601</v>
      </c>
      <c r="CQ745" t="n">
        <v>601</v>
      </c>
      <c r="CR745" t="n">
        <v>701</v>
      </c>
      <c r="CS745" t="n">
        <v>590</v>
      </c>
      <c r="CT745" t="inlineStr"/>
      <c r="CU745" t="n">
        <v>701</v>
      </c>
      <c r="CV745" t="n">
        <v>701</v>
      </c>
      <c r="CW745" t="n">
        <v>701</v>
      </c>
      <c r="CX745" t="n">
        <v>701</v>
      </c>
      <c r="CY745" t="inlineStr"/>
      <c r="CZ745" t="inlineStr"/>
      <c r="DA745" t="inlineStr"/>
      <c r="DB745" t="n">
        <v>7.178571428571416</v>
      </c>
      <c r="DC745" t="n">
        <v>21</v>
      </c>
      <c r="DD745" t="inlineStr"/>
      <c r="DE745" t="inlineStr">
        <is>
          <t>QS (score, not ratio)</t>
        </is>
      </c>
      <c r="DF745" t="inlineStr"/>
      <c r="DG745" t="inlineStr">
        <is>
          <t>QS (score, not %)</t>
        </is>
      </c>
      <c r="DH745" t="n">
        <v>5.050000000000001</v>
      </c>
      <c r="DI745" t="inlineStr"/>
    </row>
    <row r="746">
      <c r="A746" t="inlineStr">
        <is>
          <t>otto von guericke university of magdeburg</t>
        </is>
      </c>
      <c r="B746" t="inlineStr"/>
      <c r="C746" t="inlineStr"/>
      <c r="D746" t="inlineStr">
        <is>
          <t>Not Reported</t>
        </is>
      </c>
      <c r="E746" t="inlineStr">
        <is>
          <t>Not Reported</t>
        </is>
      </c>
      <c r="F746" t="inlineStr">
        <is>
          <t>Not Reported</t>
        </is>
      </c>
      <c r="G746" t="inlineStr">
        <is>
          <t>Not Reported</t>
        </is>
      </c>
      <c r="H746" t="inlineStr"/>
      <c r="I746" t="inlineStr">
        <is>
          <t>Not Reported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>
        <is>
          <t>Not Reported</t>
        </is>
      </c>
      <c r="AF746" t="inlineStr">
        <is>
          <t>Not Reported</t>
        </is>
      </c>
      <c r="AG746" t="inlineStr">
        <is>
          <t>Not Reported</t>
        </is>
      </c>
      <c r="AH746" t="inlineStr">
        <is>
          <t>Not Reported</t>
        </is>
      </c>
      <c r="AI746" t="inlineStr"/>
      <c r="AJ746" t="inlineStr"/>
      <c r="AK746" t="inlineStr">
        <is>
          <t>Not Reported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>
        <is>
          <t>501-600</t>
        </is>
      </c>
      <c r="BF746" t="inlineStr">
        <is>
          <t>Germany</t>
        </is>
      </c>
      <c r="BG746" t="n">
        <v>22.9</v>
      </c>
      <c r="BH746" t="inlineStr">
        <is>
          <t>43.9</t>
        </is>
      </c>
      <c r="BI746" t="n">
        <v>14.4</v>
      </c>
      <c r="BJ746" t="n">
        <v>39.7</v>
      </c>
      <c r="BK746" t="inlineStr">
        <is>
          <t>37.7</t>
        </is>
      </c>
      <c r="BL746" t="inlineStr">
        <is>
          <t>-</t>
        </is>
      </c>
      <c r="BM746" t="inlineStr">
        <is>
          <t>14,104</t>
        </is>
      </c>
      <c r="BN746" t="n">
        <v>13.1</v>
      </c>
      <c r="BO746" t="inlineStr">
        <is>
          <t>13%</t>
        </is>
      </c>
      <c r="BP746" t="inlineStr">
        <is>
          <t>42 : 58</t>
        </is>
      </c>
      <c r="BQ746" t="n">
        <v>2016</v>
      </c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>
        <is>
          <t>Times</t>
        </is>
      </c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n">
        <v>550.5</v>
      </c>
      <c r="CZ746" t="inlineStr"/>
      <c r="DA746" t="inlineStr"/>
      <c r="DB746" t="n">
        <v>21.44388849177984</v>
      </c>
      <c r="DC746" t="n">
        <v>25.46715634439497</v>
      </c>
      <c r="DD746" t="n">
        <v>13.1</v>
      </c>
      <c r="DE746" t="inlineStr">
        <is>
          <t>Times (raw ratio)</t>
        </is>
      </c>
      <c r="DF746" t="n">
        <v>13</v>
      </c>
      <c r="DG746" t="inlineStr">
        <is>
          <t>Times (raw %)</t>
        </is>
      </c>
      <c r="DH746" t="inlineStr"/>
      <c r="DI746" t="n">
        <v>11.96670135275754</v>
      </c>
    </row>
    <row r="747">
      <c r="A747" t="inlineStr">
        <is>
          <t>oxford brookes university</t>
        </is>
      </c>
      <c r="B747" t="inlineStr">
        <is>
          <t>416</t>
        </is>
      </c>
      <c r="C747" t="inlineStr">
        <is>
          <t>413</t>
        </is>
      </c>
      <c r="D747" t="inlineStr">
        <is>
          <t>United Kingdom</t>
        </is>
      </c>
      <c r="E747" t="inlineStr">
        <is>
          <t>Europe</t>
        </is>
      </c>
      <c r="F747" t="inlineStr">
        <is>
          <t>L</t>
        </is>
      </c>
      <c r="G747" t="inlineStr">
        <is>
          <t>CO</t>
        </is>
      </c>
      <c r="H747" t="inlineStr">
        <is>
          <t>HI</t>
        </is>
      </c>
      <c r="I747" t="inlineStr">
        <is>
          <t>A</t>
        </is>
      </c>
      <c r="J747" t="n">
        <v>30.7</v>
      </c>
      <c r="K747" t="inlineStr">
        <is>
          <t>289</t>
        </is>
      </c>
      <c r="L747" t="n">
        <v>37.6</v>
      </c>
      <c r="M747" t="inlineStr">
        <is>
          <t>250</t>
        </is>
      </c>
      <c r="N747" t="n">
        <v>13.7</v>
      </c>
      <c r="O747" t="inlineStr">
        <is>
          <t>701+</t>
        </is>
      </c>
      <c r="P747" t="n">
        <v>7</v>
      </c>
      <c r="Q747" t="inlineStr">
        <is>
          <t>701+</t>
        </is>
      </c>
      <c r="R747" t="n">
        <v>67.5</v>
      </c>
      <c r="S747" t="inlineStr">
        <is>
          <t>291</t>
        </is>
      </c>
      <c r="T747" t="n">
        <v>67.40000000000001</v>
      </c>
      <c r="U747" t="inlineStr">
        <is>
          <t>220</t>
        </is>
      </c>
      <c r="V747" t="n">
        <v>68.40000000000001</v>
      </c>
      <c r="W747" t="inlineStr">
        <is>
          <t>508</t>
        </is>
      </c>
      <c r="X747" t="n">
        <v>20.5</v>
      </c>
      <c r="Y747" t="inlineStr">
        <is>
          <t>554</t>
        </is>
      </c>
      <c r="Z747" t="n">
        <v>13.2</v>
      </c>
      <c r="AA747" t="inlineStr">
        <is>
          <t>606=</t>
        </is>
      </c>
      <c r="AB747" t="n">
        <v>28.6</v>
      </c>
      <c r="AC747">
        <f>413</f>
        <v/>
      </c>
      <c r="AD747" t="inlineStr">
        <is>
          <t>438=</t>
        </is>
      </c>
      <c r="AE747" t="inlineStr">
        <is>
          <t>UK</t>
        </is>
      </c>
      <c r="AF747" t="inlineStr">
        <is>
          <t>United Kingdom</t>
        </is>
      </c>
      <c r="AG747" t="inlineStr">
        <is>
          <t>L</t>
        </is>
      </c>
      <c r="AH747" t="inlineStr">
        <is>
          <t>CO</t>
        </is>
      </c>
      <c r="AI747" t="inlineStr">
        <is>
          <t>HI</t>
        </is>
      </c>
      <c r="AJ747" t="n">
        <v>3</v>
      </c>
      <c r="AK747" t="inlineStr">
        <is>
          <t>A</t>
        </is>
      </c>
      <c r="AL747" t="n">
        <v>28.9</v>
      </c>
      <c r="AM747" t="inlineStr">
        <is>
          <t>301</t>
        </is>
      </c>
      <c r="AN747" t="n">
        <v>29.7</v>
      </c>
      <c r="AO747" t="inlineStr">
        <is>
          <t>329</t>
        </is>
      </c>
      <c r="AP747" t="n">
        <v>13.8</v>
      </c>
      <c r="AQ747" t="inlineStr">
        <is>
          <t>701+</t>
        </is>
      </c>
      <c r="AR747" t="n">
        <v>8.4</v>
      </c>
      <c r="AS747" t="inlineStr">
        <is>
          <t>701+</t>
        </is>
      </c>
      <c r="AT747" t="n">
        <v>68.8</v>
      </c>
      <c r="AU747" t="inlineStr">
        <is>
          <t>282</t>
        </is>
      </c>
      <c r="AV747" t="n">
        <v>70.3</v>
      </c>
      <c r="AW747" t="inlineStr">
        <is>
          <t>209</t>
        </is>
      </c>
      <c r="AX747" t="n">
        <v>27.1</v>
      </c>
      <c r="AY747" t="inlineStr">
        <is>
          <t>481</t>
        </is>
      </c>
      <c r="AZ747" t="n">
        <v>18.4</v>
      </c>
      <c r="BA747" t="inlineStr">
        <is>
          <t>454</t>
        </is>
      </c>
      <c r="BB747" t="n">
        <v>34.3</v>
      </c>
      <c r="BC747" t="inlineStr">
        <is>
          <t>409=</t>
        </is>
      </c>
      <c r="BD747" t="inlineStr">
        <is>
          <t>27.1</t>
        </is>
      </c>
      <c r="BE747" t="inlineStr">
        <is>
          <t>401-500</t>
        </is>
      </c>
      <c r="BF747" t="inlineStr">
        <is>
          <t>United Kingdom</t>
        </is>
      </c>
      <c r="BG747" t="n">
        <v>25.7</v>
      </c>
      <c r="BH747" t="inlineStr">
        <is>
          <t>68.9</t>
        </is>
      </c>
      <c r="BI747" t="n">
        <v>18.8</v>
      </c>
      <c r="BJ747" t="n">
        <v>42.7</v>
      </c>
      <c r="BK747" t="inlineStr">
        <is>
          <t>28.4</t>
        </is>
      </c>
      <c r="BL747" t="inlineStr">
        <is>
          <t>-</t>
        </is>
      </c>
      <c r="BM747" t="inlineStr">
        <is>
          <t>14,238</t>
        </is>
      </c>
      <c r="BN747" t="n">
        <v>18.5</v>
      </c>
      <c r="BO747" t="inlineStr">
        <is>
          <t>25%</t>
        </is>
      </c>
      <c r="BP747" t="inlineStr">
        <is>
          <t>57 : 43</t>
        </is>
      </c>
      <c r="BQ747" t="n">
        <v>2016</v>
      </c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>
        <is>
          <t>QS+Times</t>
        </is>
      </c>
      <c r="CC747" t="n">
        <v>416</v>
      </c>
      <c r="CD747" t="n">
        <v>413</v>
      </c>
      <c r="CE747" t="n">
        <v>289</v>
      </c>
      <c r="CF747" t="n">
        <v>250</v>
      </c>
      <c r="CG747" t="n">
        <v>701</v>
      </c>
      <c r="CH747" t="n">
        <v>701</v>
      </c>
      <c r="CI747" t="n">
        <v>291</v>
      </c>
      <c r="CJ747" t="n">
        <v>220</v>
      </c>
      <c r="CK747" t="n">
        <v>508</v>
      </c>
      <c r="CL747" t="n">
        <v>554</v>
      </c>
      <c r="CM747" t="n">
        <v>606</v>
      </c>
      <c r="CN747" t="n">
        <v>413</v>
      </c>
      <c r="CO747" t="n">
        <v>438</v>
      </c>
      <c r="CP747" t="n">
        <v>301</v>
      </c>
      <c r="CQ747" t="n">
        <v>329</v>
      </c>
      <c r="CR747" t="n">
        <v>701</v>
      </c>
      <c r="CS747" t="n">
        <v>701</v>
      </c>
      <c r="CT747" t="n">
        <v>282</v>
      </c>
      <c r="CU747" t="n">
        <v>209</v>
      </c>
      <c r="CV747" t="n">
        <v>481</v>
      </c>
      <c r="CW747" t="n">
        <v>454</v>
      </c>
      <c r="CX747" t="n">
        <v>409</v>
      </c>
      <c r="CY747" t="n">
        <v>450.5</v>
      </c>
      <c r="CZ747" t="inlineStr"/>
      <c r="DA747" t="inlineStr"/>
      <c r="DB747" t="n">
        <v>53.04847850505463</v>
      </c>
      <c r="DC747" t="n">
        <v>21.84977131053039</v>
      </c>
      <c r="DD747" t="n">
        <v>18.5</v>
      </c>
      <c r="DE747" t="inlineStr">
        <is>
          <t>Times (raw ratio)</t>
        </is>
      </c>
      <c r="DF747" t="n">
        <v>25</v>
      </c>
      <c r="DG747" t="inlineStr">
        <is>
          <t>Times (raw %)</t>
        </is>
      </c>
      <c r="DH747" t="n">
        <v>29.8</v>
      </c>
      <c r="DI747" t="n">
        <v>16.54526534859522</v>
      </c>
    </row>
    <row r="748">
      <c r="A748" t="inlineStr">
        <is>
          <t>pakistan institute of engineering and applied sciences (pieas)</t>
        </is>
      </c>
      <c r="B748" t="inlineStr">
        <is>
          <t>691-700</t>
        </is>
      </c>
      <c r="C748" t="inlineStr">
        <is>
          <t>641-650</t>
        </is>
      </c>
      <c r="D748" t="inlineStr">
        <is>
          <t>Pakistan</t>
        </is>
      </c>
      <c r="E748" t="inlineStr">
        <is>
          <t>Asia</t>
        </is>
      </c>
      <c r="F748" t="inlineStr">
        <is>
          <t>S</t>
        </is>
      </c>
      <c r="G748" t="inlineStr">
        <is>
          <t>SP</t>
        </is>
      </c>
      <c r="H748" t="inlineStr">
        <is>
          <t>HI</t>
        </is>
      </c>
      <c r="I748" t="inlineStr">
        <is>
          <t>A</t>
        </is>
      </c>
      <c r="J748" t="n">
        <v>6.5</v>
      </c>
      <c r="K748" t="inlineStr">
        <is>
          <t>601+</t>
        </is>
      </c>
      <c r="L748" t="n">
        <v>9.6</v>
      </c>
      <c r="M748" t="inlineStr">
        <is>
          <t>601+</t>
        </is>
      </c>
      <c r="N748" t="n">
        <v>66.09999999999999</v>
      </c>
      <c r="O748" t="inlineStr">
        <is>
          <t>198</t>
        </is>
      </c>
      <c r="P748" t="n">
        <v>41</v>
      </c>
      <c r="Q748" t="inlineStr">
        <is>
          <t>340</t>
        </is>
      </c>
      <c r="R748" t="inlineStr"/>
      <c r="S748" t="inlineStr"/>
      <c r="T748" t="n">
        <v>1</v>
      </c>
      <c r="U748" t="inlineStr">
        <is>
          <t>701+</t>
        </is>
      </c>
      <c r="V748" t="n">
        <v>14.7</v>
      </c>
      <c r="W748" t="inlineStr">
        <is>
          <t>701+</t>
        </is>
      </c>
      <c r="X748" t="n">
        <v>3.5</v>
      </c>
      <c r="Y748" t="inlineStr">
        <is>
          <t>701+</t>
        </is>
      </c>
      <c r="Z748" t="n">
        <v>1</v>
      </c>
      <c r="AA748" t="inlineStr">
        <is>
          <t>701+</t>
        </is>
      </c>
      <c r="AB748" t="inlineStr"/>
      <c r="AC748" t="inlineStr">
        <is>
          <t>641-650</t>
        </is>
      </c>
      <c r="AD748" t="inlineStr">
        <is>
          <t>390=</t>
        </is>
      </c>
      <c r="AE748" t="inlineStr">
        <is>
          <t>PK</t>
        </is>
      </c>
      <c r="AF748" t="inlineStr">
        <is>
          <t>Pakistan</t>
        </is>
      </c>
      <c r="AG748" t="inlineStr">
        <is>
          <t>S</t>
        </is>
      </c>
      <c r="AH748" t="inlineStr">
        <is>
          <t>FO</t>
        </is>
      </c>
      <c r="AI748" t="inlineStr">
        <is>
          <t>VH</t>
        </is>
      </c>
      <c r="AJ748" t="n">
        <v>3</v>
      </c>
      <c r="AK748" t="inlineStr">
        <is>
          <t>A</t>
        </is>
      </c>
      <c r="AL748" t="n">
        <v>5.5</v>
      </c>
      <c r="AM748" t="inlineStr">
        <is>
          <t>601+</t>
        </is>
      </c>
      <c r="AN748" t="n">
        <v>9.5</v>
      </c>
      <c r="AO748" t="inlineStr">
        <is>
          <t>601+</t>
        </is>
      </c>
      <c r="AP748" t="n">
        <v>76.59999999999999</v>
      </c>
      <c r="AQ748" t="inlineStr">
        <is>
          <t>156</t>
        </is>
      </c>
      <c r="AR748" t="n">
        <v>34.4</v>
      </c>
      <c r="AS748" t="inlineStr">
        <is>
          <t>396</t>
        </is>
      </c>
      <c r="AT748" t="inlineStr"/>
      <c r="AU748" t="inlineStr"/>
      <c r="AV748" t="n">
        <v>1</v>
      </c>
      <c r="AW748" t="inlineStr">
        <is>
          <t>701+</t>
        </is>
      </c>
      <c r="AX748" t="n">
        <v>1.1</v>
      </c>
      <c r="AY748" t="inlineStr">
        <is>
          <t>701+</t>
        </is>
      </c>
      <c r="AZ748" t="n">
        <v>10.9</v>
      </c>
      <c r="BA748" t="inlineStr">
        <is>
          <t>701+</t>
        </is>
      </c>
      <c r="BB748" t="n">
        <v>1</v>
      </c>
      <c r="BC748" t="inlineStr">
        <is>
          <t>701+</t>
        </is>
      </c>
      <c r="BD748" t="inlineStr">
        <is>
          <t>-</t>
        </is>
      </c>
      <c r="BE748" t="inlineStr"/>
      <c r="BF748" t="inlineStr">
        <is>
          <t>Not Reported</t>
        </is>
      </c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>
        <is>
          <t>QS</t>
        </is>
      </c>
      <c r="CC748" t="n">
        <v>695.5</v>
      </c>
      <c r="CD748" t="n">
        <v>645.5</v>
      </c>
      <c r="CE748" t="n">
        <v>601</v>
      </c>
      <c r="CF748" t="n">
        <v>601</v>
      </c>
      <c r="CG748" t="n">
        <v>198</v>
      </c>
      <c r="CH748" t="n">
        <v>340</v>
      </c>
      <c r="CI748" t="inlineStr"/>
      <c r="CJ748" t="n">
        <v>701</v>
      </c>
      <c r="CK748" t="n">
        <v>701</v>
      </c>
      <c r="CL748" t="n">
        <v>701</v>
      </c>
      <c r="CM748" t="n">
        <v>701</v>
      </c>
      <c r="CN748" t="n">
        <v>645.5</v>
      </c>
      <c r="CO748" t="n">
        <v>390</v>
      </c>
      <c r="CP748" t="n">
        <v>601</v>
      </c>
      <c r="CQ748" t="n">
        <v>601</v>
      </c>
      <c r="CR748" t="n">
        <v>156</v>
      </c>
      <c r="CS748" t="n">
        <v>396</v>
      </c>
      <c r="CT748" t="inlineStr"/>
      <c r="CU748" t="n">
        <v>701</v>
      </c>
      <c r="CV748" t="n">
        <v>701</v>
      </c>
      <c r="CW748" t="n">
        <v>701</v>
      </c>
      <c r="CX748" t="n">
        <v>701</v>
      </c>
      <c r="CY748" t="inlineStr"/>
      <c r="CZ748" t="inlineStr"/>
      <c r="DA748" t="inlineStr"/>
      <c r="DB748" t="n">
        <v>50.39285714285715</v>
      </c>
      <c r="DC748" t="n">
        <v>41</v>
      </c>
      <c r="DD748" t="inlineStr"/>
      <c r="DE748" t="inlineStr">
        <is>
          <t>QS (score, not ratio)</t>
        </is>
      </c>
      <c r="DF748" t="inlineStr"/>
      <c r="DG748" t="inlineStr">
        <is>
          <t>QS (score, not %)</t>
        </is>
      </c>
      <c r="DH748" t="n">
        <v>6</v>
      </c>
      <c r="DI748" t="inlineStr"/>
    </row>
    <row r="749">
      <c r="A749" t="inlineStr">
        <is>
          <t>palacký university in olomouc</t>
        </is>
      </c>
      <c r="B749" t="inlineStr"/>
      <c r="C749" t="inlineStr"/>
      <c r="D749" t="inlineStr">
        <is>
          <t>Not Reported</t>
        </is>
      </c>
      <c r="E749" t="inlineStr">
        <is>
          <t>Not Reported</t>
        </is>
      </c>
      <c r="F749" t="inlineStr">
        <is>
          <t>Not Reported</t>
        </is>
      </c>
      <c r="G749" t="inlineStr">
        <is>
          <t>Not Reported</t>
        </is>
      </c>
      <c r="H749" t="inlineStr"/>
      <c r="I749" t="inlineStr">
        <is>
          <t>Not Reported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>
        <is>
          <t>Not Reported</t>
        </is>
      </c>
      <c r="AF749" t="inlineStr">
        <is>
          <t>Not Reported</t>
        </is>
      </c>
      <c r="AG749" t="inlineStr">
        <is>
          <t>Not Reported</t>
        </is>
      </c>
      <c r="AH749" t="inlineStr">
        <is>
          <t>Not Reported</t>
        </is>
      </c>
      <c r="AI749" t="inlineStr"/>
      <c r="AJ749" t="inlineStr"/>
      <c r="AK749" t="inlineStr">
        <is>
          <t>Not Reported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>
        <is>
          <t>501-600</t>
        </is>
      </c>
      <c r="BF749" t="inlineStr">
        <is>
          <t>Czech Republic</t>
        </is>
      </c>
      <c r="BG749" t="n">
        <v>19.2</v>
      </c>
      <c r="BH749" t="inlineStr">
        <is>
          <t>48.8</t>
        </is>
      </c>
      <c r="BI749" t="n">
        <v>11.8</v>
      </c>
      <c r="BJ749" t="n">
        <v>42.9</v>
      </c>
      <c r="BK749" t="inlineStr">
        <is>
          <t>28.7</t>
        </is>
      </c>
      <c r="BL749" t="inlineStr">
        <is>
          <t>-</t>
        </is>
      </c>
      <c r="BM749" t="inlineStr">
        <is>
          <t>18,540</t>
        </is>
      </c>
      <c r="BN749" t="n">
        <v>11.4</v>
      </c>
      <c r="BO749" t="inlineStr">
        <is>
          <t>9%</t>
        </is>
      </c>
      <c r="BP749" t="inlineStr">
        <is>
          <t>70 : 30</t>
        </is>
      </c>
      <c r="BQ749" t="n">
        <v>2016</v>
      </c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>
        <is>
          <t>Times</t>
        </is>
      </c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n">
        <v>550.5</v>
      </c>
      <c r="CZ749" t="inlineStr"/>
      <c r="DA749" t="inlineStr"/>
      <c r="DB749" t="n">
        <v>21.44388849177984</v>
      </c>
      <c r="DC749" t="n">
        <v>25.73383199855077</v>
      </c>
      <c r="DD749" t="n">
        <v>11.4</v>
      </c>
      <c r="DE749" t="inlineStr">
        <is>
          <t>Times (raw ratio)</t>
        </is>
      </c>
      <c r="DF749" t="n">
        <v>9</v>
      </c>
      <c r="DG749" t="inlineStr">
        <is>
          <t>Times (raw %)</t>
        </is>
      </c>
      <c r="DH749" t="inlineStr"/>
      <c r="DI749" t="n">
        <v>9.261186264308014</v>
      </c>
    </row>
    <row r="750">
      <c r="A750" t="inlineStr">
        <is>
          <t>palacký university olomouc</t>
        </is>
      </c>
      <c r="B750" t="inlineStr">
        <is>
          <t>651-660</t>
        </is>
      </c>
      <c r="C750" t="inlineStr">
        <is>
          <t>631-640</t>
        </is>
      </c>
      <c r="D750" t="inlineStr">
        <is>
          <t>Czech Republic</t>
        </is>
      </c>
      <c r="E750" t="inlineStr">
        <is>
          <t>Europe</t>
        </is>
      </c>
      <c r="F750" t="inlineStr">
        <is>
          <t>L</t>
        </is>
      </c>
      <c r="G750" t="inlineStr">
        <is>
          <t>FO</t>
        </is>
      </c>
      <c r="H750" t="inlineStr">
        <is>
          <t>VH</t>
        </is>
      </c>
      <c r="I750" t="inlineStr">
        <is>
          <t>A</t>
        </is>
      </c>
      <c r="J750" t="n">
        <v>15.2</v>
      </c>
      <c r="K750" t="inlineStr">
        <is>
          <t>579</t>
        </is>
      </c>
      <c r="L750" t="n">
        <v>13.9</v>
      </c>
      <c r="M750" t="inlineStr">
        <is>
          <t>586</t>
        </is>
      </c>
      <c r="N750" t="n">
        <v>29.9</v>
      </c>
      <c r="O750" t="inlineStr">
        <is>
          <t>523</t>
        </is>
      </c>
      <c r="P750" t="n">
        <v>8.5</v>
      </c>
      <c r="Q750" t="inlineStr">
        <is>
          <t>701+</t>
        </is>
      </c>
      <c r="R750" t="n">
        <v>32.7</v>
      </c>
      <c r="S750" t="inlineStr">
        <is>
          <t>481</t>
        </is>
      </c>
      <c r="T750" t="n">
        <v>17.8</v>
      </c>
      <c r="U750" t="inlineStr">
        <is>
          <t>580</t>
        </is>
      </c>
      <c r="V750" t="n">
        <v>87.3</v>
      </c>
      <c r="W750" t="inlineStr">
        <is>
          <t>210</t>
        </is>
      </c>
      <c r="X750" t="n">
        <v>6.8</v>
      </c>
      <c r="Y750" t="inlineStr">
        <is>
          <t>701+</t>
        </is>
      </c>
      <c r="Z750" t="n">
        <v>33</v>
      </c>
      <c r="AA750" t="inlineStr">
        <is>
          <t>420=</t>
        </is>
      </c>
      <c r="AB750" t="inlineStr"/>
      <c r="AC750" t="inlineStr"/>
      <c r="AD750" t="inlineStr"/>
      <c r="AE750" t="inlineStr">
        <is>
          <t>Not Reported</t>
        </is>
      </c>
      <c r="AF750" t="inlineStr">
        <is>
          <t>Not Reported</t>
        </is>
      </c>
      <c r="AG750" t="inlineStr">
        <is>
          <t>Not Reported</t>
        </is>
      </c>
      <c r="AH750" t="inlineStr">
        <is>
          <t>Not Reported</t>
        </is>
      </c>
      <c r="AI750" t="inlineStr"/>
      <c r="AJ750" t="inlineStr"/>
      <c r="AK750" t="inlineStr">
        <is>
          <t>Not Reported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>
        <is>
          <t>Not Reported</t>
        </is>
      </c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>
        <is>
          <t>QS</t>
        </is>
      </c>
      <c r="CC750" t="n">
        <v>655.5</v>
      </c>
      <c r="CD750" t="n">
        <v>635.5</v>
      </c>
      <c r="CE750" t="n">
        <v>579</v>
      </c>
      <c r="CF750" t="n">
        <v>586</v>
      </c>
      <c r="CG750" t="n">
        <v>523</v>
      </c>
      <c r="CH750" t="n">
        <v>701</v>
      </c>
      <c r="CI750" t="n">
        <v>481</v>
      </c>
      <c r="CJ750" t="n">
        <v>580</v>
      </c>
      <c r="CK750" t="n">
        <v>210</v>
      </c>
      <c r="CL750" t="n">
        <v>701</v>
      </c>
      <c r="CM750" t="n">
        <v>420</v>
      </c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n">
        <v>53.25</v>
      </c>
      <c r="DC750" t="n">
        <v>8.5</v>
      </c>
      <c r="DD750" t="inlineStr"/>
      <c r="DE750" t="inlineStr">
        <is>
          <t>QS (score, not ratio)</t>
        </is>
      </c>
      <c r="DF750" t="inlineStr"/>
      <c r="DG750" t="inlineStr">
        <is>
          <t>QS (score, not %)</t>
        </is>
      </c>
      <c r="DH750" t="n">
        <v>15.2</v>
      </c>
      <c r="DI750" t="inlineStr"/>
    </row>
    <row r="751">
      <c r="A751" t="inlineStr">
        <is>
          <t>panjab university</t>
        </is>
      </c>
      <c r="B751" t="inlineStr">
        <is>
          <t>1001-1200</t>
        </is>
      </c>
      <c r="C751" t="inlineStr">
        <is>
          <t>1001-1200</t>
        </is>
      </c>
      <c r="D751" t="inlineStr">
        <is>
          <t>India</t>
        </is>
      </c>
      <c r="E751" t="inlineStr">
        <is>
          <t>Asia</t>
        </is>
      </c>
      <c r="F751" t="inlineStr">
        <is>
          <t>L</t>
        </is>
      </c>
      <c r="G751" t="inlineStr">
        <is>
          <t>CO</t>
        </is>
      </c>
      <c r="H751" t="inlineStr">
        <is>
          <t>VH</t>
        </is>
      </c>
      <c r="I751" t="inlineStr">
        <is>
          <t>A</t>
        </is>
      </c>
      <c r="J751" t="n">
        <v>7.8</v>
      </c>
      <c r="K751" t="inlineStr">
        <is>
          <t>601+</t>
        </is>
      </c>
      <c r="L751" t="n">
        <v>7.3</v>
      </c>
      <c r="M751" t="inlineStr">
        <is>
          <t>601+</t>
        </is>
      </c>
      <c r="N751" t="n">
        <v>6.2</v>
      </c>
      <c r="O751" t="inlineStr">
        <is>
          <t>701+</t>
        </is>
      </c>
      <c r="P751" t="n">
        <v>24.1</v>
      </c>
      <c r="Q751" t="inlineStr">
        <is>
          <t>507</t>
        </is>
      </c>
      <c r="R751" t="inlineStr"/>
      <c r="S751" t="inlineStr"/>
      <c r="T751" t="n">
        <v>1.7</v>
      </c>
      <c r="U751" t="inlineStr">
        <is>
          <t>701+</t>
        </is>
      </c>
      <c r="V751" t="n">
        <v>30.9</v>
      </c>
      <c r="W751" t="inlineStr">
        <is>
          <t>701+</t>
        </is>
      </c>
      <c r="X751" t="n">
        <v>31.8</v>
      </c>
      <c r="Y751" t="inlineStr">
        <is>
          <t>398</t>
        </is>
      </c>
      <c r="Z751" t="n">
        <v>2.4</v>
      </c>
      <c r="AA751" t="inlineStr">
        <is>
          <t>701+</t>
        </is>
      </c>
      <c r="AB751" t="inlineStr"/>
      <c r="AC751" t="inlineStr">
        <is>
          <t>1001-1200</t>
        </is>
      </c>
      <c r="AD751" t="inlineStr">
        <is>
          <t>1201-1400</t>
        </is>
      </c>
      <c r="AE751" t="inlineStr">
        <is>
          <t>IN</t>
        </is>
      </c>
      <c r="AF751" t="inlineStr">
        <is>
          <t>India</t>
        </is>
      </c>
      <c r="AG751" t="inlineStr">
        <is>
          <t>L</t>
        </is>
      </c>
      <c r="AH751" t="inlineStr">
        <is>
          <t>CO</t>
        </is>
      </c>
      <c r="AI751" t="inlineStr">
        <is>
          <t>VH</t>
        </is>
      </c>
      <c r="AJ751" t="n">
        <v>4</v>
      </c>
      <c r="AK751" t="inlineStr">
        <is>
          <t>A</t>
        </is>
      </c>
      <c r="AL751" t="n">
        <v>6.7</v>
      </c>
      <c r="AM751" t="inlineStr">
        <is>
          <t>601+</t>
        </is>
      </c>
      <c r="AN751" t="n">
        <v>5.9</v>
      </c>
      <c r="AO751" t="inlineStr">
        <is>
          <t>601+</t>
        </is>
      </c>
      <c r="AP751" t="n">
        <v>5.6</v>
      </c>
      <c r="AQ751" t="inlineStr">
        <is>
          <t>701+</t>
        </is>
      </c>
      <c r="AR751" t="n">
        <v>21</v>
      </c>
      <c r="AS751" t="inlineStr">
        <is>
          <t>545</t>
        </is>
      </c>
      <c r="AT751" t="inlineStr"/>
      <c r="AU751" t="inlineStr"/>
      <c r="AV751" t="n">
        <v>1.8</v>
      </c>
      <c r="AW751" t="inlineStr">
        <is>
          <t>701+</t>
        </is>
      </c>
      <c r="AX751" t="n">
        <v>1.9</v>
      </c>
      <c r="AY751" t="inlineStr">
        <is>
          <t>701+</t>
        </is>
      </c>
      <c r="AZ751" t="n">
        <v>29.8</v>
      </c>
      <c r="BA751" t="inlineStr">
        <is>
          <t>265</t>
        </is>
      </c>
      <c r="BB751" t="n">
        <v>2.2</v>
      </c>
      <c r="BC751" t="inlineStr">
        <is>
          <t>701+</t>
        </is>
      </c>
      <c r="BD751" t="inlineStr">
        <is>
          <t>-</t>
        </is>
      </c>
      <c r="BE751" t="inlineStr">
        <is>
          <t>501-600</t>
        </is>
      </c>
      <c r="BF751" t="inlineStr">
        <is>
          <t>India</t>
        </is>
      </c>
      <c r="BG751" t="n">
        <v>24.6</v>
      </c>
      <c r="BH751" t="inlineStr">
        <is>
          <t>14.1</t>
        </is>
      </c>
      <c r="BI751" t="n">
        <v>8.800000000000001</v>
      </c>
      <c r="BJ751" t="n">
        <v>41</v>
      </c>
      <c r="BK751" t="inlineStr">
        <is>
          <t>28.1</t>
        </is>
      </c>
      <c r="BL751" t="inlineStr">
        <is>
          <t>-</t>
        </is>
      </c>
      <c r="BM751" t="inlineStr">
        <is>
          <t>16,691</t>
        </is>
      </c>
      <c r="BN751" t="n">
        <v>23.9</v>
      </c>
      <c r="BO751" t="inlineStr">
        <is>
          <t>1%</t>
        </is>
      </c>
      <c r="BP751" t="inlineStr">
        <is>
          <t>46 : 54</t>
        </is>
      </c>
      <c r="BQ751" t="n">
        <v>2016</v>
      </c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>
        <is>
          <t>QS+Times</t>
        </is>
      </c>
      <c r="CC751" t="n">
        <v>1100.5</v>
      </c>
      <c r="CD751" t="n">
        <v>1100.5</v>
      </c>
      <c r="CE751" t="n">
        <v>601</v>
      </c>
      <c r="CF751" t="n">
        <v>601</v>
      </c>
      <c r="CG751" t="n">
        <v>701</v>
      </c>
      <c r="CH751" t="n">
        <v>507</v>
      </c>
      <c r="CI751" t="inlineStr"/>
      <c r="CJ751" t="n">
        <v>701</v>
      </c>
      <c r="CK751" t="n">
        <v>701</v>
      </c>
      <c r="CL751" t="n">
        <v>398</v>
      </c>
      <c r="CM751" t="n">
        <v>701</v>
      </c>
      <c r="CN751" t="n">
        <v>1100.5</v>
      </c>
      <c r="CO751" t="n">
        <v>1300.5</v>
      </c>
      <c r="CP751" t="n">
        <v>601</v>
      </c>
      <c r="CQ751" t="n">
        <v>601</v>
      </c>
      <c r="CR751" t="n">
        <v>701</v>
      </c>
      <c r="CS751" t="n">
        <v>545</v>
      </c>
      <c r="CT751" t="inlineStr"/>
      <c r="CU751" t="n">
        <v>701</v>
      </c>
      <c r="CV751" t="n">
        <v>701</v>
      </c>
      <c r="CW751" t="n">
        <v>265</v>
      </c>
      <c r="CX751" t="n">
        <v>701</v>
      </c>
      <c r="CY751" t="n">
        <v>550.5</v>
      </c>
      <c r="CZ751" t="inlineStr"/>
      <c r="DA751" t="inlineStr"/>
      <c r="DB751" t="n">
        <v>21.45408710303278</v>
      </c>
      <c r="DC751" t="n">
        <v>23.50761296501479</v>
      </c>
      <c r="DD751" t="n">
        <v>23.9</v>
      </c>
      <c r="DE751" t="inlineStr">
        <is>
          <t>Times (raw ratio)</t>
        </is>
      </c>
      <c r="DF751" t="n">
        <v>1</v>
      </c>
      <c r="DG751" t="inlineStr">
        <is>
          <t>Times (raw %)</t>
        </is>
      </c>
      <c r="DH751" t="n">
        <v>7.25</v>
      </c>
      <c r="DI751" t="n">
        <v>6.139438085327784</v>
      </c>
    </row>
    <row r="752">
      <c r="A752" t="inlineStr">
        <is>
          <t>panthéon-sorbonne university – paris 1</t>
        </is>
      </c>
      <c r="B752" t="inlineStr"/>
      <c r="C752" t="inlineStr"/>
      <c r="D752" t="inlineStr">
        <is>
          <t>Not Reported</t>
        </is>
      </c>
      <c r="E752" t="inlineStr">
        <is>
          <t>Not Reported</t>
        </is>
      </c>
      <c r="F752" t="inlineStr">
        <is>
          <t>Not Reported</t>
        </is>
      </c>
      <c r="G752" t="inlineStr">
        <is>
          <t>Not Reported</t>
        </is>
      </c>
      <c r="H752" t="inlineStr"/>
      <c r="I752" t="inlineStr">
        <is>
          <t>Not Reported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>
        <is>
          <t>Not Reported</t>
        </is>
      </c>
      <c r="AF752" t="inlineStr">
        <is>
          <t>Not Reported</t>
        </is>
      </c>
      <c r="AG752" t="inlineStr">
        <is>
          <t>Not Reported</t>
        </is>
      </c>
      <c r="AH752" t="inlineStr">
        <is>
          <t>Not Reported</t>
        </is>
      </c>
      <c r="AI752" t="inlineStr"/>
      <c r="AJ752" t="inlineStr"/>
      <c r="AK752" t="inlineStr">
        <is>
          <t>Not Reported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>
        <is>
          <t>351-400</t>
        </is>
      </c>
      <c r="BF752" t="inlineStr">
        <is>
          <t>France</t>
        </is>
      </c>
      <c r="BG752" t="n">
        <v>53.2</v>
      </c>
      <c r="BH752" t="inlineStr">
        <is>
          <t>47.6</t>
        </is>
      </c>
      <c r="BI752" t="n">
        <v>47.6</v>
      </c>
      <c r="BJ752" t="n">
        <v>6.8</v>
      </c>
      <c r="BK752" t="inlineStr">
        <is>
          <t>28.3</t>
        </is>
      </c>
      <c r="BL752" t="inlineStr">
        <is>
          <t>-</t>
        </is>
      </c>
      <c r="BM752" t="inlineStr">
        <is>
          <t>42,215</t>
        </is>
      </c>
      <c r="BN752" t="n">
        <v>34.3</v>
      </c>
      <c r="BO752" t="inlineStr">
        <is>
          <t>20%</t>
        </is>
      </c>
      <c r="BP752" t="inlineStr">
        <is>
          <t>59 : 41</t>
        </is>
      </c>
      <c r="BQ752" t="n">
        <v>2016</v>
      </c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>
        <is>
          <t>Times</t>
        </is>
      </c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n">
        <v>375.5</v>
      </c>
      <c r="CZ752" t="inlineStr"/>
      <c r="DA752" t="inlineStr"/>
      <c r="DB752" t="n">
        <v>46.46175839885633</v>
      </c>
      <c r="DC752" t="n">
        <v>26.0910320305687</v>
      </c>
      <c r="DD752" t="n">
        <v>34.3</v>
      </c>
      <c r="DE752" t="inlineStr">
        <is>
          <t>Times (raw ratio)</t>
        </is>
      </c>
      <c r="DF752" t="n">
        <v>20</v>
      </c>
      <c r="DG752" t="inlineStr">
        <is>
          <t>Times (raw %)</t>
        </is>
      </c>
      <c r="DH752" t="inlineStr"/>
      <c r="DI752" t="n">
        <v>46.51404786680542</v>
      </c>
    </row>
    <row r="753">
      <c r="A753" t="inlineStr">
        <is>
          <t>paris dauphine university</t>
        </is>
      </c>
      <c r="B753" t="inlineStr"/>
      <c r="C753" t="inlineStr"/>
      <c r="D753" t="inlineStr">
        <is>
          <t>Not Reported</t>
        </is>
      </c>
      <c r="E753" t="inlineStr">
        <is>
          <t>Not Reported</t>
        </is>
      </c>
      <c r="F753" t="inlineStr">
        <is>
          <t>Not Reported</t>
        </is>
      </c>
      <c r="G753" t="inlineStr">
        <is>
          <t>Not Reported</t>
        </is>
      </c>
      <c r="H753" t="inlineStr"/>
      <c r="I753" t="inlineStr">
        <is>
          <t>Not Reported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>
        <is>
          <t>Not Reported</t>
        </is>
      </c>
      <c r="AF753" t="inlineStr">
        <is>
          <t>Not Reported</t>
        </is>
      </c>
      <c r="AG753" t="inlineStr">
        <is>
          <t>Not Reported</t>
        </is>
      </c>
      <c r="AH753" t="inlineStr">
        <is>
          <t>Not Reported</t>
        </is>
      </c>
      <c r="AI753" t="inlineStr"/>
      <c r="AJ753" t="inlineStr"/>
      <c r="AK753" t="inlineStr">
        <is>
          <t>Not Reported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>
        <is>
          <t>501-600</t>
        </is>
      </c>
      <c r="BF753" t="inlineStr">
        <is>
          <t>France</t>
        </is>
      </c>
      <c r="BG753" t="n">
        <v>21.9</v>
      </c>
      <c r="BH753" t="inlineStr">
        <is>
          <t>69.3</t>
        </is>
      </c>
      <c r="BI753" t="n">
        <v>11.1</v>
      </c>
      <c r="BJ753" t="n">
        <v>27.6</v>
      </c>
      <c r="BK753" t="inlineStr">
        <is>
          <t>30.6</t>
        </is>
      </c>
      <c r="BL753" t="inlineStr">
        <is>
          <t>-</t>
        </is>
      </c>
      <c r="BM753" t="inlineStr">
        <is>
          <t>9,565</t>
        </is>
      </c>
      <c r="BN753" t="n">
        <v>15.4</v>
      </c>
      <c r="BO753" t="inlineStr">
        <is>
          <t>28%</t>
        </is>
      </c>
      <c r="BP753" t="inlineStr">
        <is>
          <t>53 : 47</t>
        </is>
      </c>
      <c r="BQ753" t="n">
        <v>2016</v>
      </c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>
        <is>
          <t>Times</t>
        </is>
      </c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n">
        <v>550.5</v>
      </c>
      <c r="CZ753" t="inlineStr"/>
      <c r="DA753" t="inlineStr"/>
      <c r="DB753" t="n">
        <v>21.44388849177984</v>
      </c>
      <c r="DC753" t="n">
        <v>17.62671306457932</v>
      </c>
      <c r="DD753" t="n">
        <v>15.4</v>
      </c>
      <c r="DE753" t="inlineStr">
        <is>
          <t>Times (raw ratio)</t>
        </is>
      </c>
      <c r="DF753" t="n">
        <v>28</v>
      </c>
      <c r="DG753" t="inlineStr">
        <is>
          <t>Times (raw %)</t>
        </is>
      </c>
      <c r="DH753" t="inlineStr"/>
      <c r="DI753" t="n">
        <v>8.532778355879293</v>
      </c>
    </row>
    <row r="754">
      <c r="A754" t="inlineStr">
        <is>
          <t>paris dauphine university (paris 9)</t>
        </is>
      </c>
      <c r="B754" t="inlineStr"/>
      <c r="C754" t="inlineStr"/>
      <c r="D754" t="inlineStr">
        <is>
          <t>Not Reported</t>
        </is>
      </c>
      <c r="E754" t="inlineStr">
        <is>
          <t>Not Reported</t>
        </is>
      </c>
      <c r="F754" t="inlineStr">
        <is>
          <t>Not Reported</t>
        </is>
      </c>
      <c r="G754" t="inlineStr">
        <is>
          <t>Not Reported</t>
        </is>
      </c>
      <c r="H754" t="inlineStr"/>
      <c r="I754" t="inlineStr">
        <is>
          <t>Not Reported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>
        <is>
          <t>Not Reported</t>
        </is>
      </c>
      <c r="AF754" t="inlineStr">
        <is>
          <t>Not Reported</t>
        </is>
      </c>
      <c r="AG754" t="inlineStr">
        <is>
          <t>Not Reported</t>
        </is>
      </c>
      <c r="AH754" t="inlineStr">
        <is>
          <t>Not Reported</t>
        </is>
      </c>
      <c r="AI754" t="inlineStr"/>
      <c r="AJ754" t="inlineStr"/>
      <c r="AK754" t="inlineStr">
        <is>
          <t>Not Reported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>
        <is>
          <t>Not Reported</t>
        </is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>
        <is>
          <t>301-400</t>
        </is>
      </c>
      <c r="BS754" t="inlineStr">
        <is>
          <t>16-18</t>
        </is>
      </c>
      <c r="BT754" t="inlineStr"/>
      <c r="BU754" t="n">
        <v>20.5</v>
      </c>
      <c r="BV754" t="n">
        <v>26.6</v>
      </c>
      <c r="BW754" t="n">
        <v>3.6</v>
      </c>
      <c r="BX754" t="n">
        <v>0</v>
      </c>
      <c r="BY754" t="n">
        <v>12.7</v>
      </c>
      <c r="BZ754" t="n">
        <v>24.2</v>
      </c>
      <c r="CA754" t="n">
        <v>2015</v>
      </c>
      <c r="CB754" t="inlineStr">
        <is>
          <t>Shanghai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n">
        <v>350.5</v>
      </c>
      <c r="DA754" t="n">
        <v>17</v>
      </c>
      <c r="DB754" t="n">
        <v>23.27113062568606</v>
      </c>
      <c r="DC754" t="n">
        <v>4.7126213592233</v>
      </c>
      <c r="DD754" t="inlineStr"/>
      <c r="DE754" t="inlineStr">
        <is>
          <t>Missing</t>
        </is>
      </c>
      <c r="DF754" t="inlineStr"/>
      <c r="DG754" t="inlineStr">
        <is>
          <t>Missing</t>
        </is>
      </c>
      <c r="DH754" t="inlineStr"/>
      <c r="DI754" t="n">
        <v>14.13131067961165</v>
      </c>
    </row>
    <row r="755">
      <c r="A755" t="inlineStr">
        <is>
          <t>paris descartes university</t>
        </is>
      </c>
      <c r="B755" t="inlineStr"/>
      <c r="C755" t="inlineStr"/>
      <c r="D755" t="inlineStr">
        <is>
          <t>Not Reported</t>
        </is>
      </c>
      <c r="E755" t="inlineStr">
        <is>
          <t>Not Reported</t>
        </is>
      </c>
      <c r="F755" t="inlineStr">
        <is>
          <t>Not Reported</t>
        </is>
      </c>
      <c r="G755" t="inlineStr">
        <is>
          <t>Not Reported</t>
        </is>
      </c>
      <c r="H755" t="inlineStr"/>
      <c r="I755" t="inlineStr">
        <is>
          <t>Not Reported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>
        <is>
          <t>Not Reported</t>
        </is>
      </c>
      <c r="AF755" t="inlineStr">
        <is>
          <t>Not Reported</t>
        </is>
      </c>
      <c r="AG755" t="inlineStr">
        <is>
          <t>Not Reported</t>
        </is>
      </c>
      <c r="AH755" t="inlineStr">
        <is>
          <t>Not Reported</t>
        </is>
      </c>
      <c r="AI755" t="inlineStr"/>
      <c r="AJ755" t="inlineStr"/>
      <c r="AK755" t="inlineStr">
        <is>
          <t>Not Reported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>
        <is>
          <t>201-250</t>
        </is>
      </c>
      <c r="BF755" t="inlineStr">
        <is>
          <t>France</t>
        </is>
      </c>
      <c r="BG755" t="n">
        <v>24.6</v>
      </c>
      <c r="BH755" t="inlineStr">
        <is>
          <t>49.1</t>
        </is>
      </c>
      <c r="BI755" t="n">
        <v>28.8</v>
      </c>
      <c r="BJ755" t="n">
        <v>83.3</v>
      </c>
      <c r="BK755" t="inlineStr">
        <is>
          <t>29.0</t>
        </is>
      </c>
      <c r="BL755" t="inlineStr">
        <is>
          <t>-</t>
        </is>
      </c>
      <c r="BM755" t="inlineStr">
        <is>
          <t>34,691</t>
        </is>
      </c>
      <c r="BN755" t="n">
        <v>26.9</v>
      </c>
      <c r="BO755" t="inlineStr">
        <is>
          <t>15%</t>
        </is>
      </c>
      <c r="BP755" t="inlineStr">
        <is>
          <t>63 : 37</t>
        </is>
      </c>
      <c r="BQ755" t="n">
        <v>2016</v>
      </c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>
        <is>
          <t>Times</t>
        </is>
      </c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n">
        <v>225.5</v>
      </c>
      <c r="CZ755" t="inlineStr"/>
      <c r="DA755" t="inlineStr"/>
      <c r="DB755" t="n">
        <v>67.90564689063618</v>
      </c>
      <c r="DC755" t="n">
        <v>55.02412930188274</v>
      </c>
      <c r="DD755" t="n">
        <v>26.9</v>
      </c>
      <c r="DE755" t="inlineStr">
        <is>
          <t>Times (raw ratio)</t>
        </is>
      </c>
      <c r="DF755" t="n">
        <v>15</v>
      </c>
      <c r="DG755" t="inlineStr">
        <is>
          <t>Times (raw %)</t>
        </is>
      </c>
      <c r="DH755" t="inlineStr"/>
      <c r="DI755" t="n">
        <v>26.95109261186265</v>
      </c>
    </row>
    <row r="756">
      <c r="A756" t="inlineStr">
        <is>
          <t>paris diderot university – paris 7</t>
        </is>
      </c>
      <c r="B756" t="inlineStr"/>
      <c r="C756" t="inlineStr"/>
      <c r="D756" t="inlineStr">
        <is>
          <t>Not Reported</t>
        </is>
      </c>
      <c r="E756" t="inlineStr">
        <is>
          <t>Not Reported</t>
        </is>
      </c>
      <c r="F756" t="inlineStr">
        <is>
          <t>Not Reported</t>
        </is>
      </c>
      <c r="G756" t="inlineStr">
        <is>
          <t>Not Reported</t>
        </is>
      </c>
      <c r="H756" t="inlineStr"/>
      <c r="I756" t="inlineStr">
        <is>
          <t>Not Reported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>
        <is>
          <t>Not Reported</t>
        </is>
      </c>
      <c r="AF756" t="inlineStr">
        <is>
          <t>Not Reported</t>
        </is>
      </c>
      <c r="AG756" t="inlineStr">
        <is>
          <t>Not Reported</t>
        </is>
      </c>
      <c r="AH756" t="inlineStr">
        <is>
          <t>Not Reported</t>
        </is>
      </c>
      <c r="AI756" t="inlineStr"/>
      <c r="AJ756" t="inlineStr"/>
      <c r="AK756" t="inlineStr">
        <is>
          <t>Not Reported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>
        <is>
          <t>199</t>
        </is>
      </c>
      <c r="BF756" t="inlineStr">
        <is>
          <t>France</t>
        </is>
      </c>
      <c r="BG756" t="n">
        <v>30.5</v>
      </c>
      <c r="BH756" t="inlineStr">
        <is>
          <t>64.9</t>
        </is>
      </c>
      <c r="BI756" t="n">
        <v>22.9</v>
      </c>
      <c r="BJ756" t="n">
        <v>91</v>
      </c>
      <c r="BK756" t="inlineStr">
        <is>
          <t>29.0</t>
        </is>
      </c>
      <c r="BL756" t="inlineStr">
        <is>
          <t>48.9</t>
        </is>
      </c>
      <c r="BM756" t="inlineStr">
        <is>
          <t>27,756</t>
        </is>
      </c>
      <c r="BN756" t="n">
        <v>14.8</v>
      </c>
      <c r="BO756" t="inlineStr">
        <is>
          <t>17%</t>
        </is>
      </c>
      <c r="BP756" t="inlineStr">
        <is>
          <t>63 : 37</t>
        </is>
      </c>
      <c r="BQ756" t="n">
        <v>2016</v>
      </c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>
        <is>
          <t>Times</t>
        </is>
      </c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n">
        <v>199</v>
      </c>
      <c r="CZ756" t="inlineStr"/>
      <c r="DA756" t="inlineStr"/>
      <c r="DB756" t="n">
        <v>71.6940671908506</v>
      </c>
      <c r="DC756" t="n">
        <v>55.85117139282209</v>
      </c>
      <c r="DD756" t="n">
        <v>14.8</v>
      </c>
      <c r="DE756" t="inlineStr">
        <is>
          <t>Times (raw ratio)</t>
        </is>
      </c>
      <c r="DF756" t="n">
        <v>17</v>
      </c>
      <c r="DG756" t="inlineStr">
        <is>
          <t>Times (raw %)</t>
        </is>
      </c>
      <c r="DH756" t="inlineStr"/>
      <c r="DI756" t="n">
        <v>20.81165452653486</v>
      </c>
    </row>
    <row r="757">
      <c r="A757" t="inlineStr">
        <is>
          <t>paris lodron university of salzburg</t>
        </is>
      </c>
      <c r="B757" t="inlineStr">
        <is>
          <t>601-610</t>
        </is>
      </c>
      <c r="C757" t="inlineStr">
        <is>
          <t>681-690</t>
        </is>
      </c>
      <c r="D757" t="inlineStr">
        <is>
          <t>Austria</t>
        </is>
      </c>
      <c r="E757" t="inlineStr">
        <is>
          <t>Europe</t>
        </is>
      </c>
      <c r="F757" t="inlineStr">
        <is>
          <t>M</t>
        </is>
      </c>
      <c r="G757" t="inlineStr">
        <is>
          <t>CO</t>
        </is>
      </c>
      <c r="H757" t="inlineStr">
        <is>
          <t>VH</t>
        </is>
      </c>
      <c r="I757" t="inlineStr">
        <is>
          <t>A</t>
        </is>
      </c>
      <c r="J757" t="n">
        <v>9.699999999999999</v>
      </c>
      <c r="K757" t="inlineStr">
        <is>
          <t>601+</t>
        </is>
      </c>
      <c r="L757" t="n">
        <v>2.9</v>
      </c>
      <c r="M757" t="inlineStr">
        <is>
          <t>601+</t>
        </is>
      </c>
      <c r="N757" t="n">
        <v>20.8</v>
      </c>
      <c r="O757" t="inlineStr">
        <is>
          <t>659</t>
        </is>
      </c>
      <c r="P757" t="n">
        <v>6.8</v>
      </c>
      <c r="Q757" t="inlineStr">
        <is>
          <t>701+</t>
        </is>
      </c>
      <c r="R757" t="n">
        <v>96.09999999999999</v>
      </c>
      <c r="S757" t="inlineStr">
        <is>
          <t>137</t>
        </is>
      </c>
      <c r="T757" t="n">
        <v>93.7</v>
      </c>
      <c r="U757" t="inlineStr">
        <is>
          <t>101</t>
        </is>
      </c>
      <c r="V757" t="n">
        <v>55.5</v>
      </c>
      <c r="W757" t="inlineStr">
        <is>
          <t>687</t>
        </is>
      </c>
      <c r="X757" t="n">
        <v>15.7</v>
      </c>
      <c r="Y757" t="inlineStr">
        <is>
          <t>640</t>
        </is>
      </c>
      <c r="Z757" t="n">
        <v>39.5</v>
      </c>
      <c r="AA757" t="inlineStr">
        <is>
          <t>371=</t>
        </is>
      </c>
      <c r="AB757" t="inlineStr"/>
      <c r="AC757" t="inlineStr">
        <is>
          <t>681-690</t>
        </is>
      </c>
      <c r="AD757" t="inlineStr">
        <is>
          <t>751-800</t>
        </is>
      </c>
      <c r="AE757" t="inlineStr">
        <is>
          <t>AT</t>
        </is>
      </c>
      <c r="AF757" t="inlineStr">
        <is>
          <t>Austria</t>
        </is>
      </c>
      <c r="AG757" t="inlineStr">
        <is>
          <t>M</t>
        </is>
      </c>
      <c r="AH757" t="inlineStr">
        <is>
          <t>CO</t>
        </is>
      </c>
      <c r="AI757" t="inlineStr">
        <is>
          <t>VH</t>
        </is>
      </c>
      <c r="AJ757" t="n">
        <v>5</v>
      </c>
      <c r="AK757" t="inlineStr">
        <is>
          <t>A</t>
        </is>
      </c>
      <c r="AL757" t="n">
        <v>9.4</v>
      </c>
      <c r="AM757" t="inlineStr">
        <is>
          <t>601+</t>
        </is>
      </c>
      <c r="AN757" t="n">
        <v>2.3</v>
      </c>
      <c r="AO757" t="inlineStr">
        <is>
          <t>601+</t>
        </is>
      </c>
      <c r="AP757" t="n">
        <v>13</v>
      </c>
      <c r="AQ757" t="inlineStr">
        <is>
          <t>701+</t>
        </is>
      </c>
      <c r="AR757" t="n">
        <v>8</v>
      </c>
      <c r="AS757" t="inlineStr">
        <is>
          <t>701+</t>
        </is>
      </c>
      <c r="AT757" t="n">
        <v>95.09999999999999</v>
      </c>
      <c r="AU757" t="inlineStr">
        <is>
          <t>150</t>
        </is>
      </c>
      <c r="AV757" t="n">
        <v>97.5</v>
      </c>
      <c r="AW757" t="inlineStr">
        <is>
          <t>68</t>
        </is>
      </c>
      <c r="AX757" t="n">
        <v>13.3</v>
      </c>
      <c r="AY757" t="inlineStr">
        <is>
          <t>621</t>
        </is>
      </c>
      <c r="AZ757" t="n">
        <v>12</v>
      </c>
      <c r="BA757" t="inlineStr">
        <is>
          <t>701+</t>
        </is>
      </c>
      <c r="BB757" t="n">
        <v>6.3</v>
      </c>
      <c r="BC757" t="inlineStr">
        <is>
          <t>701+</t>
        </is>
      </c>
      <c r="BD757" t="inlineStr">
        <is>
          <t>-</t>
        </is>
      </c>
      <c r="BE757" t="inlineStr"/>
      <c r="BF757" t="inlineStr">
        <is>
          <t>Not Reported</t>
        </is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>
        <is>
          <t>QS</t>
        </is>
      </c>
      <c r="CC757" t="n">
        <v>605.5</v>
      </c>
      <c r="CD757" t="n">
        <v>685.5</v>
      </c>
      <c r="CE757" t="n">
        <v>601</v>
      </c>
      <c r="CF757" t="n">
        <v>601</v>
      </c>
      <c r="CG757" t="n">
        <v>659</v>
      </c>
      <c r="CH757" t="n">
        <v>701</v>
      </c>
      <c r="CI757" t="n">
        <v>137</v>
      </c>
      <c r="CJ757" t="n">
        <v>101</v>
      </c>
      <c r="CK757" t="n">
        <v>687</v>
      </c>
      <c r="CL757" t="n">
        <v>640</v>
      </c>
      <c r="CM757" t="n">
        <v>371</v>
      </c>
      <c r="CN757" t="n">
        <v>685.5</v>
      </c>
      <c r="CO757" t="n">
        <v>775.5</v>
      </c>
      <c r="CP757" t="n">
        <v>601</v>
      </c>
      <c r="CQ757" t="n">
        <v>601</v>
      </c>
      <c r="CR757" t="n">
        <v>701</v>
      </c>
      <c r="CS757" t="n">
        <v>701</v>
      </c>
      <c r="CT757" t="n">
        <v>150</v>
      </c>
      <c r="CU757" t="n">
        <v>68</v>
      </c>
      <c r="CV757" t="n">
        <v>621</v>
      </c>
      <c r="CW757" t="n">
        <v>701</v>
      </c>
      <c r="CX757" t="n">
        <v>701</v>
      </c>
      <c r="CY757" t="inlineStr"/>
      <c r="CZ757" t="inlineStr"/>
      <c r="DA757" t="inlineStr"/>
      <c r="DB757" t="n">
        <v>56.82142857142857</v>
      </c>
      <c r="DC757" t="n">
        <v>6.8</v>
      </c>
      <c r="DD757" t="inlineStr"/>
      <c r="DE757" t="inlineStr">
        <is>
          <t>QS (score, not ratio)</t>
        </is>
      </c>
      <c r="DF757" t="inlineStr"/>
      <c r="DG757" t="inlineStr">
        <is>
          <t>QS (score, not %)</t>
        </is>
      </c>
      <c r="DH757" t="n">
        <v>9.550000000000001</v>
      </c>
      <c r="DI757" t="inlineStr"/>
    </row>
    <row r="758">
      <c r="A758" t="inlineStr">
        <is>
          <t>paris-sorbonne university – paris 4</t>
        </is>
      </c>
      <c r="B758" t="inlineStr"/>
      <c r="C758" t="inlineStr"/>
      <c r="D758" t="inlineStr">
        <is>
          <t>Not Reported</t>
        </is>
      </c>
      <c r="E758" t="inlineStr">
        <is>
          <t>Not Reported</t>
        </is>
      </c>
      <c r="F758" t="inlineStr">
        <is>
          <t>Not Reported</t>
        </is>
      </c>
      <c r="G758" t="inlineStr">
        <is>
          <t>Not Reported</t>
        </is>
      </c>
      <c r="H758" t="inlineStr"/>
      <c r="I758" t="inlineStr">
        <is>
          <t>Not Reported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>
        <is>
          <t>Not Reported</t>
        </is>
      </c>
      <c r="AF758" t="inlineStr">
        <is>
          <t>Not Reported</t>
        </is>
      </c>
      <c r="AG758" t="inlineStr">
        <is>
          <t>Not Reported</t>
        </is>
      </c>
      <c r="AH758" t="inlineStr">
        <is>
          <t>Not Reported</t>
        </is>
      </c>
      <c r="AI758" t="inlineStr"/>
      <c r="AJ758" t="inlineStr"/>
      <c r="AK758" t="inlineStr">
        <is>
          <t>Not Reported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>
        <is>
          <t>601-800</t>
        </is>
      </c>
      <c r="BF758" t="inlineStr">
        <is>
          <t>France</t>
        </is>
      </c>
      <c r="BG758" t="n">
        <v>31.1</v>
      </c>
      <c r="BH758" t="inlineStr">
        <is>
          <t>44.2</t>
        </is>
      </c>
      <c r="BI758" t="n">
        <v>21.3</v>
      </c>
      <c r="BJ758" t="n">
        <v>7.1</v>
      </c>
      <c r="BK758" t="inlineStr">
        <is>
          <t>28.5</t>
        </is>
      </c>
      <c r="BL758" t="inlineStr">
        <is>
          <t>-</t>
        </is>
      </c>
      <c r="BM758" t="inlineStr">
        <is>
          <t>21,580</t>
        </is>
      </c>
      <c r="BN758" t="n">
        <v>27.4</v>
      </c>
      <c r="BO758" t="inlineStr">
        <is>
          <t>21%</t>
        </is>
      </c>
      <c r="BP758" t="inlineStr">
        <is>
          <t>69 : 31</t>
        </is>
      </c>
      <c r="BQ758" t="n">
        <v>2016</v>
      </c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>
        <is>
          <t>Times</t>
        </is>
      </c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n">
        <v>700.5</v>
      </c>
      <c r="CZ758" t="inlineStr"/>
      <c r="DA758" t="inlineStr"/>
      <c r="DB758" t="n">
        <v>0</v>
      </c>
      <c r="DC758" t="n">
        <v>12.55919104172021</v>
      </c>
      <c r="DD758" t="n">
        <v>27.4</v>
      </c>
      <c r="DE758" t="inlineStr">
        <is>
          <t>Times (raw ratio)</t>
        </is>
      </c>
      <c r="DF758" t="n">
        <v>21</v>
      </c>
      <c r="DG758" t="inlineStr">
        <is>
          <t>Times (raw %)</t>
        </is>
      </c>
      <c r="DH758" t="inlineStr"/>
      <c r="DI758" t="n">
        <v>19.14672216441208</v>
      </c>
    </row>
    <row r="759">
      <c r="A759" t="inlineStr">
        <is>
          <t>paris-sud university</t>
        </is>
      </c>
      <c r="B759" t="inlineStr"/>
      <c r="C759" t="inlineStr"/>
      <c r="D759" t="inlineStr">
        <is>
          <t>Not Reported</t>
        </is>
      </c>
      <c r="E759" t="inlineStr">
        <is>
          <t>Not Reported</t>
        </is>
      </c>
      <c r="F759" t="inlineStr">
        <is>
          <t>Not Reported</t>
        </is>
      </c>
      <c r="G759" t="inlineStr">
        <is>
          <t>Not Reported</t>
        </is>
      </c>
      <c r="H759" t="inlineStr"/>
      <c r="I759" t="inlineStr">
        <is>
          <t>Not Reported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>
        <is>
          <t>Not Reported</t>
        </is>
      </c>
      <c r="AF759" t="inlineStr">
        <is>
          <t>Not Reported</t>
        </is>
      </c>
      <c r="AG759" t="inlineStr">
        <is>
          <t>Not Reported</t>
        </is>
      </c>
      <c r="AH759" t="inlineStr">
        <is>
          <t>Not Reported</t>
        </is>
      </c>
      <c r="AI759" t="inlineStr"/>
      <c r="AJ759" t="inlineStr"/>
      <c r="AK759" t="inlineStr">
        <is>
          <t>Not Reported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>
        <is>
          <t>188</t>
        </is>
      </c>
      <c r="BF759" t="inlineStr">
        <is>
          <t>France</t>
        </is>
      </c>
      <c r="BG759" t="n">
        <v>38.7</v>
      </c>
      <c r="BH759" t="inlineStr">
        <is>
          <t>64.2</t>
        </is>
      </c>
      <c r="BI759" t="n">
        <v>29</v>
      </c>
      <c r="BJ759" t="n">
        <v>79.8</v>
      </c>
      <c r="BK759" t="inlineStr">
        <is>
          <t>28.8</t>
        </is>
      </c>
      <c r="BL759" t="inlineStr">
        <is>
          <t>49.8</t>
        </is>
      </c>
      <c r="BM759" t="inlineStr">
        <is>
          <t>27,603</t>
        </is>
      </c>
      <c r="BN759" t="n">
        <v>15</v>
      </c>
      <c r="BO759" t="inlineStr">
        <is>
          <t>17%</t>
        </is>
      </c>
      <c r="BP759" t="inlineStr"/>
      <c r="BQ759" t="n">
        <v>2016</v>
      </c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>
        <is>
          <t>Times</t>
        </is>
      </c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n">
        <v>188</v>
      </c>
      <c r="CZ759" t="inlineStr"/>
      <c r="DA759" t="inlineStr"/>
      <c r="DB759" t="n">
        <v>73.26661901358113</v>
      </c>
      <c r="DC759" t="n">
        <v>53.35693251378667</v>
      </c>
      <c r="DD759" t="n">
        <v>15</v>
      </c>
      <c r="DE759" t="inlineStr">
        <is>
          <t>Times (raw ratio)</t>
        </is>
      </c>
      <c r="DF759" t="n">
        <v>17</v>
      </c>
      <c r="DG759" t="inlineStr">
        <is>
          <t>Times (raw %)</t>
        </is>
      </c>
      <c r="DH759" t="inlineStr"/>
      <c r="DI759" t="n">
        <v>27.159209157128</v>
      </c>
    </row>
    <row r="760">
      <c r="A760" t="inlineStr">
        <is>
          <t>paul sabatier university (toulouse 3)</t>
        </is>
      </c>
      <c r="B760" t="inlineStr"/>
      <c r="C760" t="inlineStr"/>
      <c r="D760" t="inlineStr">
        <is>
          <t>Not Reported</t>
        </is>
      </c>
      <c r="E760" t="inlineStr">
        <is>
          <t>Not Reported</t>
        </is>
      </c>
      <c r="F760" t="inlineStr">
        <is>
          <t>Not Reported</t>
        </is>
      </c>
      <c r="G760" t="inlineStr">
        <is>
          <t>Not Reported</t>
        </is>
      </c>
      <c r="H760" t="inlineStr"/>
      <c r="I760" t="inlineStr">
        <is>
          <t>Not Reported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>
        <is>
          <t>Not Reported</t>
        </is>
      </c>
      <c r="AF760" t="inlineStr">
        <is>
          <t>Not Reported</t>
        </is>
      </c>
      <c r="AG760" t="inlineStr">
        <is>
          <t>Not Reported</t>
        </is>
      </c>
      <c r="AH760" t="inlineStr">
        <is>
          <t>Not Reported</t>
        </is>
      </c>
      <c r="AI760" t="inlineStr"/>
      <c r="AJ760" t="inlineStr"/>
      <c r="AK760" t="inlineStr">
        <is>
          <t>Not Reported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>
        <is>
          <t>Not Reported</t>
        </is>
      </c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>
        <is>
          <t>201-300</t>
        </is>
      </c>
      <c r="BS760" t="inlineStr">
        <is>
          <t>9-15</t>
        </is>
      </c>
      <c r="BT760" t="inlineStr"/>
      <c r="BU760" t="n">
        <v>0</v>
      </c>
      <c r="BV760" t="n">
        <v>0</v>
      </c>
      <c r="BW760" t="n">
        <v>12.3</v>
      </c>
      <c r="BX760" t="n">
        <v>20.2</v>
      </c>
      <c r="BY760" t="n">
        <v>35.5</v>
      </c>
      <c r="BZ760" t="n">
        <v>13.8</v>
      </c>
      <c r="CA760" t="n">
        <v>2015</v>
      </c>
      <c r="CB760" t="inlineStr">
        <is>
          <t>Shanghai</t>
        </is>
      </c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n">
        <v>250.5</v>
      </c>
      <c r="DA760" t="n">
        <v>12</v>
      </c>
      <c r="DB760" t="n">
        <v>45.22502744237102</v>
      </c>
      <c r="DC760" t="n">
        <v>21.36035598705502</v>
      </c>
      <c r="DD760" t="inlineStr"/>
      <c r="DE760" t="inlineStr">
        <is>
          <t>Missing</t>
        </is>
      </c>
      <c r="DF760" t="inlineStr"/>
      <c r="DG760" t="inlineStr">
        <is>
          <t>Missing</t>
        </is>
      </c>
      <c r="DH760" t="inlineStr"/>
      <c r="DI760" t="n">
        <v>10.68017799352751</v>
      </c>
    </row>
    <row r="761">
      <c r="A761" t="inlineStr">
        <is>
          <t>paul valéry university montpellier</t>
        </is>
      </c>
      <c r="B761" t="inlineStr">
        <is>
          <t>1001-1200</t>
        </is>
      </c>
      <c r="C761" t="inlineStr">
        <is>
          <t>1001-1200</t>
        </is>
      </c>
      <c r="D761" t="inlineStr">
        <is>
          <t>France</t>
        </is>
      </c>
      <c r="E761" t="inlineStr">
        <is>
          <t>Europe</t>
        </is>
      </c>
      <c r="F761" t="inlineStr">
        <is>
          <t>L</t>
        </is>
      </c>
      <c r="G761" t="inlineStr">
        <is>
          <t>FO</t>
        </is>
      </c>
      <c r="H761" t="inlineStr">
        <is>
          <t>VH</t>
        </is>
      </c>
      <c r="I761" t="inlineStr">
        <is>
          <t>A</t>
        </is>
      </c>
      <c r="J761" t="n">
        <v>11.8</v>
      </c>
      <c r="K761" t="inlineStr">
        <is>
          <t>601+</t>
        </is>
      </c>
      <c r="L761" t="n">
        <v>2.8</v>
      </c>
      <c r="M761" t="inlineStr">
        <is>
          <t>601+</t>
        </is>
      </c>
      <c r="N761" t="n">
        <v>2.9</v>
      </c>
      <c r="O761" t="inlineStr">
        <is>
          <t>701+</t>
        </is>
      </c>
      <c r="P761" t="n">
        <v>5.3</v>
      </c>
      <c r="Q761" t="inlineStr">
        <is>
          <t>701+</t>
        </is>
      </c>
      <c r="R761" t="n">
        <v>5</v>
      </c>
      <c r="S761" t="inlineStr">
        <is>
          <t>701+</t>
        </is>
      </c>
      <c r="T761" t="n">
        <v>32.2</v>
      </c>
      <c r="U761" t="inlineStr">
        <is>
          <t>411</t>
        </is>
      </c>
      <c r="V761" t="n">
        <v>48.3</v>
      </c>
      <c r="W761" t="inlineStr">
        <is>
          <t>701+</t>
        </is>
      </c>
      <c r="X761" t="n">
        <v>2.1</v>
      </c>
      <c r="Y761" t="inlineStr">
        <is>
          <t>701+</t>
        </is>
      </c>
      <c r="Z761" t="n">
        <v>2.8</v>
      </c>
      <c r="AA761" t="inlineStr">
        <is>
          <t>701+</t>
        </is>
      </c>
      <c r="AB761" t="inlineStr"/>
      <c r="AC761" t="inlineStr"/>
      <c r="AD761" t="inlineStr"/>
      <c r="AE761" t="inlineStr">
        <is>
          <t>Not Reported</t>
        </is>
      </c>
      <c r="AF761" t="inlineStr">
        <is>
          <t>Not Reported</t>
        </is>
      </c>
      <c r="AG761" t="inlineStr">
        <is>
          <t>Not Reported</t>
        </is>
      </c>
      <c r="AH761" t="inlineStr">
        <is>
          <t>Not Reported</t>
        </is>
      </c>
      <c r="AI761" t="inlineStr"/>
      <c r="AJ761" t="inlineStr"/>
      <c r="AK761" t="inlineStr">
        <is>
          <t>Not Reported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>
        <is>
          <t>Not Reported</t>
        </is>
      </c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>
        <is>
          <t>QS</t>
        </is>
      </c>
      <c r="CC761" t="n">
        <v>1100.5</v>
      </c>
      <c r="CD761" t="n">
        <v>1100.5</v>
      </c>
      <c r="CE761" t="n">
        <v>601</v>
      </c>
      <c r="CF761" t="n">
        <v>601</v>
      </c>
      <c r="CG761" t="n">
        <v>701</v>
      </c>
      <c r="CH761" t="n">
        <v>701</v>
      </c>
      <c r="CI761" t="n">
        <v>701</v>
      </c>
      <c r="CJ761" t="n">
        <v>411</v>
      </c>
      <c r="CK761" t="n">
        <v>701</v>
      </c>
      <c r="CL761" t="n">
        <v>701</v>
      </c>
      <c r="CM761" t="n">
        <v>701</v>
      </c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n">
        <v>21.46428571428571</v>
      </c>
      <c r="DC761" t="n">
        <v>5.3</v>
      </c>
      <c r="DD761" t="inlineStr"/>
      <c r="DE761" t="inlineStr">
        <is>
          <t>QS (score, not ratio)</t>
        </is>
      </c>
      <c r="DF761" t="inlineStr"/>
      <c r="DG761" t="inlineStr">
        <is>
          <t>QS (score, not %)</t>
        </is>
      </c>
      <c r="DH761" t="n">
        <v>11.8</v>
      </c>
      <c r="DI761" t="inlineStr"/>
    </row>
    <row r="762">
      <c r="A762" t="inlineStr">
        <is>
          <t>pavol jozef afárik university in koice</t>
        </is>
      </c>
      <c r="B762" t="inlineStr">
        <is>
          <t>851-900</t>
        </is>
      </c>
      <c r="C762" t="inlineStr">
        <is>
          <t>851-900</t>
        </is>
      </c>
      <c r="D762" t="inlineStr">
        <is>
          <t>Slovakia</t>
        </is>
      </c>
      <c r="E762" t="inlineStr">
        <is>
          <t>Europe</t>
        </is>
      </c>
      <c r="F762" t="inlineStr">
        <is>
          <t>M</t>
        </is>
      </c>
      <c r="G762" t="inlineStr">
        <is>
          <t>FC</t>
        </is>
      </c>
      <c r="H762" t="inlineStr">
        <is>
          <t>HI</t>
        </is>
      </c>
      <c r="I762" t="inlineStr">
        <is>
          <t>A</t>
        </is>
      </c>
      <c r="J762" t="n">
        <v>4.7</v>
      </c>
      <c r="K762" t="inlineStr">
        <is>
          <t>601+</t>
        </is>
      </c>
      <c r="L762" t="n">
        <v>5.1</v>
      </c>
      <c r="M762" t="inlineStr">
        <is>
          <t>601+</t>
        </is>
      </c>
      <c r="N762" t="n">
        <v>59.7</v>
      </c>
      <c r="O762" t="inlineStr">
        <is>
          <t>244</t>
        </is>
      </c>
      <c r="P762" t="n">
        <v>3</v>
      </c>
      <c r="Q762" t="inlineStr">
        <is>
          <t>701+</t>
        </is>
      </c>
      <c r="R762" t="n">
        <v>5.1</v>
      </c>
      <c r="S762" t="inlineStr">
        <is>
          <t>701+</t>
        </is>
      </c>
      <c r="T762" t="n">
        <v>65.3</v>
      </c>
      <c r="U762" t="inlineStr">
        <is>
          <t>228</t>
        </is>
      </c>
      <c r="V762" t="n">
        <v>41.7</v>
      </c>
      <c r="W762" t="inlineStr">
        <is>
          <t>701+</t>
        </is>
      </c>
      <c r="X762" t="n">
        <v>4.6</v>
      </c>
      <c r="Y762" t="inlineStr">
        <is>
          <t>701+</t>
        </is>
      </c>
      <c r="Z762" t="n">
        <v>1</v>
      </c>
      <c r="AA762" t="inlineStr">
        <is>
          <t>701+</t>
        </is>
      </c>
      <c r="AB762" t="inlineStr"/>
      <c r="AC762" t="inlineStr"/>
      <c r="AD762" t="inlineStr"/>
      <c r="AE762" t="inlineStr">
        <is>
          <t>Not Reported</t>
        </is>
      </c>
      <c r="AF762" t="inlineStr">
        <is>
          <t>Not Reported</t>
        </is>
      </c>
      <c r="AG762" t="inlineStr">
        <is>
          <t>Not Reported</t>
        </is>
      </c>
      <c r="AH762" t="inlineStr">
        <is>
          <t>Not Reported</t>
        </is>
      </c>
      <c r="AI762" t="inlineStr"/>
      <c r="AJ762" t="inlineStr"/>
      <c r="AK762" t="inlineStr">
        <is>
          <t>Not Reported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>
        <is>
          <t>Not Reported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>
        <is>
          <t>QS</t>
        </is>
      </c>
      <c r="CC762" t="n">
        <v>875.5</v>
      </c>
      <c r="CD762" t="n">
        <v>875.5</v>
      </c>
      <c r="CE762" t="n">
        <v>601</v>
      </c>
      <c r="CF762" t="n">
        <v>601</v>
      </c>
      <c r="CG762" t="n">
        <v>244</v>
      </c>
      <c r="CH762" t="n">
        <v>701</v>
      </c>
      <c r="CI762" t="n">
        <v>701</v>
      </c>
      <c r="CJ762" t="n">
        <v>228</v>
      </c>
      <c r="CK762" t="n">
        <v>701</v>
      </c>
      <c r="CL762" t="n">
        <v>701</v>
      </c>
      <c r="CM762" t="n">
        <v>701</v>
      </c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n">
        <v>37.53571428571428</v>
      </c>
      <c r="DC762" t="n">
        <v>3</v>
      </c>
      <c r="DD762" t="inlineStr"/>
      <c r="DE762" t="inlineStr">
        <is>
          <t>QS (score, not ratio)</t>
        </is>
      </c>
      <c r="DF762" t="inlineStr"/>
      <c r="DG762" t="inlineStr">
        <is>
          <t>QS (score, not %)</t>
        </is>
      </c>
      <c r="DH762" t="n">
        <v>4.7</v>
      </c>
      <c r="DI762" t="inlineStr"/>
    </row>
    <row r="763">
      <c r="A763" t="inlineStr">
        <is>
          <t>peking union medical college</t>
        </is>
      </c>
      <c r="B763" t="inlineStr"/>
      <c r="C763" t="inlineStr"/>
      <c r="D763" t="inlineStr">
        <is>
          <t>Not Reported</t>
        </is>
      </c>
      <c r="E763" t="inlineStr">
        <is>
          <t>Not Reported</t>
        </is>
      </c>
      <c r="F763" t="inlineStr">
        <is>
          <t>Not Reported</t>
        </is>
      </c>
      <c r="G763" t="inlineStr">
        <is>
          <t>Not Reported</t>
        </is>
      </c>
      <c r="H763" t="inlineStr"/>
      <c r="I763" t="inlineStr">
        <is>
          <t>Not Reported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>
        <is>
          <t>Not Reported</t>
        </is>
      </c>
      <c r="AF763" t="inlineStr">
        <is>
          <t>Not Reported</t>
        </is>
      </c>
      <c r="AG763" t="inlineStr">
        <is>
          <t>Not Reported</t>
        </is>
      </c>
      <c r="AH763" t="inlineStr">
        <is>
          <t>Not Reported</t>
        </is>
      </c>
      <c r="AI763" t="inlineStr"/>
      <c r="AJ763" t="inlineStr"/>
      <c r="AK763" t="inlineStr">
        <is>
          <t>Not Reported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>
        <is>
          <t>Not Reported</t>
        </is>
      </c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>
        <is>
          <t>401-500</t>
        </is>
      </c>
      <c r="BS763" t="inlineStr">
        <is>
          <t>28-32</t>
        </is>
      </c>
      <c r="BT763" t="inlineStr"/>
      <c r="BU763" t="n">
        <v>0</v>
      </c>
      <c r="BV763" t="n">
        <v>0</v>
      </c>
      <c r="BW763" t="n">
        <v>0</v>
      </c>
      <c r="BX763" t="n">
        <v>10.8</v>
      </c>
      <c r="BY763" t="n">
        <v>33.6</v>
      </c>
      <c r="BZ763" t="n">
        <v>17.1</v>
      </c>
      <c r="CA763" t="n">
        <v>2015</v>
      </c>
      <c r="CB763" t="inlineStr">
        <is>
          <t>Shanghai</t>
        </is>
      </c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n">
        <v>450.5</v>
      </c>
      <c r="DA763" t="n">
        <v>30</v>
      </c>
      <c r="DB763" t="n">
        <v>1.317233809001095</v>
      </c>
      <c r="DC763" t="n">
        <v>14.18554476806904</v>
      </c>
      <c r="DD763" t="inlineStr"/>
      <c r="DE763" t="inlineStr">
        <is>
          <t>Missing</t>
        </is>
      </c>
      <c r="DF763" t="inlineStr"/>
      <c r="DG763" t="inlineStr">
        <is>
          <t>Missing</t>
        </is>
      </c>
      <c r="DH763" t="inlineStr"/>
      <c r="DI763" t="n">
        <v>7.09277238403452</v>
      </c>
    </row>
    <row r="764">
      <c r="A764" t="inlineStr">
        <is>
          <t>peking university</t>
        </is>
      </c>
      <c r="B764" t="inlineStr">
        <is>
          <t>14</t>
        </is>
      </c>
      <c r="C764" t="inlineStr">
        <is>
          <t>17</t>
        </is>
      </c>
      <c r="D764" t="inlineStr">
        <is>
          <t>China (Mainland)</t>
        </is>
      </c>
      <c r="E764" t="inlineStr">
        <is>
          <t>Asia</t>
        </is>
      </c>
      <c r="F764" t="inlineStr">
        <is>
          <t>XL</t>
        </is>
      </c>
      <c r="G764" t="inlineStr">
        <is>
          <t>FC</t>
        </is>
      </c>
      <c r="H764" t="inlineStr">
        <is>
          <t>VH</t>
        </is>
      </c>
      <c r="I764" t="inlineStr">
        <is>
          <t>A</t>
        </is>
      </c>
      <c r="J764" t="n">
        <v>99.5</v>
      </c>
      <c r="K764" t="inlineStr">
        <is>
          <t>13</t>
        </is>
      </c>
      <c r="L764" t="n">
        <v>96.59999999999999</v>
      </c>
      <c r="M764" t="inlineStr">
        <is>
          <t>28</t>
        </is>
      </c>
      <c r="N764" t="n">
        <v>92.59999999999999</v>
      </c>
      <c r="O764" t="inlineStr">
        <is>
          <t>75</t>
        </is>
      </c>
      <c r="P764" t="n">
        <v>97.7</v>
      </c>
      <c r="Q764" t="inlineStr">
        <is>
          <t>40</t>
        </is>
      </c>
      <c r="R764" t="n">
        <v>50.3</v>
      </c>
      <c r="S764" t="inlineStr">
        <is>
          <t>365</t>
        </is>
      </c>
      <c r="T764" t="n">
        <v>23.6</v>
      </c>
      <c r="U764" t="inlineStr">
        <is>
          <t>497</t>
        </is>
      </c>
      <c r="V764" t="n">
        <v>79.8</v>
      </c>
      <c r="W764" t="inlineStr">
        <is>
          <t>329</t>
        </is>
      </c>
      <c r="X764" t="n">
        <v>94.2</v>
      </c>
      <c r="Y764" t="inlineStr">
        <is>
          <t>56</t>
        </is>
      </c>
      <c r="Z764" t="n">
        <v>46.9</v>
      </c>
      <c r="AA764" t="inlineStr">
        <is>
          <t>330=</t>
        </is>
      </c>
      <c r="AB764" t="n">
        <v>88.5</v>
      </c>
      <c r="AC764">
        <f>17</f>
        <v/>
      </c>
      <c r="AD764" t="inlineStr">
        <is>
          <t>12</t>
        </is>
      </c>
      <c r="AE764" t="inlineStr">
        <is>
          <t>CN</t>
        </is>
      </c>
      <c r="AF764" t="inlineStr">
        <is>
          <t>China (Mainland)</t>
        </is>
      </c>
      <c r="AG764" t="inlineStr">
        <is>
          <t>XL</t>
        </is>
      </c>
      <c r="AH764" t="inlineStr">
        <is>
          <t>FC</t>
        </is>
      </c>
      <c r="AI764" t="inlineStr">
        <is>
          <t>VH</t>
        </is>
      </c>
      <c r="AJ764" t="n">
        <v>5</v>
      </c>
      <c r="AK764" t="inlineStr">
        <is>
          <t>A</t>
        </is>
      </c>
      <c r="AL764" t="n">
        <v>99.40000000000001</v>
      </c>
      <c r="AM764" t="inlineStr">
        <is>
          <t>14</t>
        </is>
      </c>
      <c r="AN764" t="n">
        <v>95.40000000000001</v>
      </c>
      <c r="AO764" t="inlineStr">
        <is>
          <t>37</t>
        </is>
      </c>
      <c r="AP764" t="n">
        <v>90.40000000000001</v>
      </c>
      <c r="AQ764" t="inlineStr">
        <is>
          <t>85</t>
        </is>
      </c>
      <c r="AR764" t="n">
        <v>97.5</v>
      </c>
      <c r="AS764" t="inlineStr">
        <is>
          <t>38</t>
        </is>
      </c>
      <c r="AT764" t="n">
        <v>50.8</v>
      </c>
      <c r="AU764" t="inlineStr">
        <is>
          <t>354</t>
        </is>
      </c>
      <c r="AV764" t="n">
        <v>23.5</v>
      </c>
      <c r="AW764" t="inlineStr">
        <is>
          <t>492</t>
        </is>
      </c>
      <c r="AX764" t="n">
        <v>43.2</v>
      </c>
      <c r="AY764" t="inlineStr">
        <is>
          <t>353</t>
        </is>
      </c>
      <c r="AZ764" t="n">
        <v>82.59999999999999</v>
      </c>
      <c r="BA764" t="inlineStr">
        <is>
          <t>46</t>
        </is>
      </c>
      <c r="BB764" t="n">
        <v>68.8</v>
      </c>
      <c r="BC764" t="inlineStr">
        <is>
          <t>212</t>
        </is>
      </c>
      <c r="BD764" t="inlineStr">
        <is>
          <t>87.0</t>
        </is>
      </c>
      <c r="BE764" t="inlineStr">
        <is>
          <t>42</t>
        </is>
      </c>
      <c r="BF764" t="inlineStr">
        <is>
          <t>China</t>
        </is>
      </c>
      <c r="BG764" t="n">
        <v>77.8</v>
      </c>
      <c r="BH764" t="inlineStr">
        <is>
          <t>49.2</t>
        </is>
      </c>
      <c r="BI764" t="n">
        <v>72.40000000000001</v>
      </c>
      <c r="BJ764" t="n">
        <v>69.09999999999999</v>
      </c>
      <c r="BK764" t="inlineStr">
        <is>
          <t>100.0</t>
        </is>
      </c>
      <c r="BL764" t="inlineStr">
        <is>
          <t>72.0</t>
        </is>
      </c>
      <c r="BM764" t="inlineStr">
        <is>
          <t>40,148</t>
        </is>
      </c>
      <c r="BN764" t="n">
        <v>8.300000000000001</v>
      </c>
      <c r="BO764" t="inlineStr">
        <is>
          <t>14%</t>
        </is>
      </c>
      <c r="BP764" t="inlineStr"/>
      <c r="BQ764" t="n">
        <v>2016</v>
      </c>
      <c r="BR764" t="inlineStr">
        <is>
          <t>101-150</t>
        </is>
      </c>
      <c r="BS764" t="inlineStr">
        <is>
          <t>1-4</t>
        </is>
      </c>
      <c r="BT764" t="inlineStr"/>
      <c r="BU764" t="n">
        <v>0</v>
      </c>
      <c r="BV764" t="n">
        <v>0</v>
      </c>
      <c r="BW764" t="n">
        <v>11.2</v>
      </c>
      <c r="BX764" t="n">
        <v>21.5</v>
      </c>
      <c r="BY764" t="n">
        <v>64</v>
      </c>
      <c r="BZ764" t="n">
        <v>19.5</v>
      </c>
      <c r="CA764" t="n">
        <v>2015</v>
      </c>
      <c r="CB764" t="inlineStr">
        <is>
          <t>QS+Times+Shanghai</t>
        </is>
      </c>
      <c r="CC764" t="n">
        <v>14</v>
      </c>
      <c r="CD764" t="n">
        <v>17</v>
      </c>
      <c r="CE764" t="n">
        <v>13</v>
      </c>
      <c r="CF764" t="n">
        <v>28</v>
      </c>
      <c r="CG764" t="n">
        <v>75</v>
      </c>
      <c r="CH764" t="n">
        <v>40</v>
      </c>
      <c r="CI764" t="n">
        <v>365</v>
      </c>
      <c r="CJ764" t="n">
        <v>497</v>
      </c>
      <c r="CK764" t="n">
        <v>329</v>
      </c>
      <c r="CL764" t="n">
        <v>56</v>
      </c>
      <c r="CM764" t="n">
        <v>330</v>
      </c>
      <c r="CN764" t="n">
        <v>17</v>
      </c>
      <c r="CO764" t="n">
        <v>12</v>
      </c>
      <c r="CP764" t="n">
        <v>14</v>
      </c>
      <c r="CQ764" t="n">
        <v>37</v>
      </c>
      <c r="CR764" t="n">
        <v>85</v>
      </c>
      <c r="CS764" t="n">
        <v>38</v>
      </c>
      <c r="CT764" t="n">
        <v>354</v>
      </c>
      <c r="CU764" t="n">
        <v>492</v>
      </c>
      <c r="CV764" t="n">
        <v>353</v>
      </c>
      <c r="CW764" t="n">
        <v>46</v>
      </c>
      <c r="CX764" t="n">
        <v>212</v>
      </c>
      <c r="CY764" t="n">
        <v>42</v>
      </c>
      <c r="CZ764" t="n">
        <v>125.5</v>
      </c>
      <c r="DA764" t="n">
        <v>2.5</v>
      </c>
      <c r="DB764" t="n">
        <v>88.6258325045231</v>
      </c>
      <c r="DC764" t="n">
        <v>62.22204887593465</v>
      </c>
      <c r="DD764" t="n">
        <v>8.300000000000001</v>
      </c>
      <c r="DE764" t="inlineStr">
        <is>
          <t>Times (raw ratio)</t>
        </is>
      </c>
      <c r="DF764" t="n">
        <v>14</v>
      </c>
      <c r="DG764" t="inlineStr">
        <is>
          <t>Times (raw %)</t>
        </is>
      </c>
      <c r="DH764" t="n">
        <v>99.45</v>
      </c>
      <c r="DI764" t="n">
        <v>28.9371096046796</v>
      </c>
    </row>
    <row r="765">
      <c r="A765" t="inlineStr">
        <is>
          <t>pennsylvania state university</t>
        </is>
      </c>
      <c r="B765" t="inlineStr">
        <is>
          <t>89</t>
        </is>
      </c>
      <c r="C765" t="inlineStr">
        <is>
          <t>83</t>
        </is>
      </c>
      <c r="D765" t="inlineStr">
        <is>
          <t>United States</t>
        </is>
      </c>
      <c r="E765" t="inlineStr">
        <is>
          <t>Americas</t>
        </is>
      </c>
      <c r="F765" t="inlineStr">
        <is>
          <t>XL</t>
        </is>
      </c>
      <c r="G765" t="inlineStr">
        <is>
          <t>FC</t>
        </is>
      </c>
      <c r="H765" t="inlineStr">
        <is>
          <t>VH</t>
        </is>
      </c>
      <c r="I765" t="inlineStr">
        <is>
          <t>A</t>
        </is>
      </c>
      <c r="J765" t="n">
        <v>76.59999999999999</v>
      </c>
      <c r="K765" t="inlineStr">
        <is>
          <t>77</t>
        </is>
      </c>
      <c r="L765" t="n">
        <v>64.5</v>
      </c>
      <c r="M765" t="inlineStr">
        <is>
          <t>121</t>
        </is>
      </c>
      <c r="N765" t="n">
        <v>25</v>
      </c>
      <c r="O765" t="inlineStr">
        <is>
          <t>592</t>
        </is>
      </c>
      <c r="P765" t="n">
        <v>55.4</v>
      </c>
      <c r="Q765" t="inlineStr">
        <is>
          <t>226</t>
        </is>
      </c>
      <c r="R765" t="n">
        <v>25.1</v>
      </c>
      <c r="S765" t="inlineStr">
        <is>
          <t>533</t>
        </is>
      </c>
      <c r="T765" t="n">
        <v>28</v>
      </c>
      <c r="U765" t="inlineStr">
        <is>
          <t>446</t>
        </is>
      </c>
      <c r="V765" t="n">
        <v>97.90000000000001</v>
      </c>
      <c r="W765" t="inlineStr">
        <is>
          <t>28</t>
        </is>
      </c>
      <c r="X765" t="n">
        <v>61.9</v>
      </c>
      <c r="Y765" t="inlineStr">
        <is>
          <t>193</t>
        </is>
      </c>
      <c r="Z765" t="n">
        <v>96.5</v>
      </c>
      <c r="AA765" t="inlineStr">
        <is>
          <t>37=</t>
        </is>
      </c>
      <c r="AB765" t="n">
        <v>61.7</v>
      </c>
      <c r="AC765" t="inlineStr">
        <is>
          <t>83</t>
        </is>
      </c>
      <c r="AD765" t="inlineStr">
        <is>
          <t>93</t>
        </is>
      </c>
      <c r="AE765" t="inlineStr">
        <is>
          <t>US</t>
        </is>
      </c>
      <c r="AF765" t="inlineStr">
        <is>
          <t>United States</t>
        </is>
      </c>
      <c r="AG765" t="inlineStr">
        <is>
          <t>XL</t>
        </is>
      </c>
      <c r="AH765" t="inlineStr">
        <is>
          <t>FC</t>
        </is>
      </c>
      <c r="AI765" t="inlineStr">
        <is>
          <t>VH</t>
        </is>
      </c>
      <c r="AJ765" t="n">
        <v>5</v>
      </c>
      <c r="AK765" t="inlineStr">
        <is>
          <t>A</t>
        </is>
      </c>
      <c r="AL765" t="n">
        <v>77.5</v>
      </c>
      <c r="AM765" t="inlineStr">
        <is>
          <t>76</t>
        </is>
      </c>
      <c r="AN765" t="n">
        <v>63</v>
      </c>
      <c r="AO765" t="inlineStr">
        <is>
          <t>126</t>
        </is>
      </c>
      <c r="AP765" t="n">
        <v>28.4</v>
      </c>
      <c r="AQ765" t="inlineStr">
        <is>
          <t>540</t>
        </is>
      </c>
      <c r="AR765" t="n">
        <v>62.9</v>
      </c>
      <c r="AS765" t="inlineStr">
        <is>
          <t>189</t>
        </is>
      </c>
      <c r="AT765" t="n">
        <v>23.4</v>
      </c>
      <c r="AU765" t="inlineStr">
        <is>
          <t>560</t>
        </is>
      </c>
      <c r="AV765" t="n">
        <v>26.8</v>
      </c>
      <c r="AW765" t="inlineStr">
        <is>
          <t>449</t>
        </is>
      </c>
      <c r="AX765" t="n">
        <v>96.59999999999999</v>
      </c>
      <c r="AY765" t="inlineStr">
        <is>
          <t>36</t>
        </is>
      </c>
      <c r="AZ765" t="n">
        <v>47.5</v>
      </c>
      <c r="BA765" t="inlineStr">
        <is>
          <t>145</t>
        </is>
      </c>
      <c r="BB765" t="n">
        <v>95.09999999999999</v>
      </c>
      <c r="BC765" t="inlineStr">
        <is>
          <t>52</t>
        </is>
      </c>
      <c r="BD765" t="inlineStr">
        <is>
          <t>63.1</t>
        </is>
      </c>
      <c r="BE765" t="inlineStr">
        <is>
          <t>75</t>
        </is>
      </c>
      <c r="BF765" t="inlineStr">
        <is>
          <t>United States of America</t>
        </is>
      </c>
      <c r="BG765" t="n">
        <v>50.4</v>
      </c>
      <c r="BH765" t="inlineStr">
        <is>
          <t>40.8</t>
        </is>
      </c>
      <c r="BI765" t="n">
        <v>61.9</v>
      </c>
      <c r="BJ765" t="n">
        <v>80.5</v>
      </c>
      <c r="BK765" t="inlineStr">
        <is>
          <t>56.2</t>
        </is>
      </c>
      <c r="BL765" t="inlineStr">
        <is>
          <t>62.3</t>
        </is>
      </c>
      <c r="BM765" t="inlineStr">
        <is>
          <t>44,501</t>
        </is>
      </c>
      <c r="BN765" t="n">
        <v>12.4</v>
      </c>
      <c r="BO765" t="inlineStr">
        <is>
          <t>12%</t>
        </is>
      </c>
      <c r="BP765" t="inlineStr">
        <is>
          <t>46 : 54</t>
        </is>
      </c>
      <c r="BQ765" t="n">
        <v>2016</v>
      </c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>
        <is>
          <t>QS+Times</t>
        </is>
      </c>
      <c r="CC765" t="n">
        <v>89</v>
      </c>
      <c r="CD765" t="n">
        <v>83</v>
      </c>
      <c r="CE765" t="n">
        <v>77</v>
      </c>
      <c r="CF765" t="n">
        <v>121</v>
      </c>
      <c r="CG765" t="n">
        <v>592</v>
      </c>
      <c r="CH765" t="n">
        <v>226</v>
      </c>
      <c r="CI765" t="n">
        <v>533</v>
      </c>
      <c r="CJ765" t="n">
        <v>446</v>
      </c>
      <c r="CK765" t="n">
        <v>28</v>
      </c>
      <c r="CL765" t="n">
        <v>193</v>
      </c>
      <c r="CM765" t="n">
        <v>37</v>
      </c>
      <c r="CN765" t="n">
        <v>83</v>
      </c>
      <c r="CO765" t="n">
        <v>93</v>
      </c>
      <c r="CP765" t="n">
        <v>76</v>
      </c>
      <c r="CQ765" t="n">
        <v>126</v>
      </c>
      <c r="CR765" t="n">
        <v>540</v>
      </c>
      <c r="CS765" t="n">
        <v>189</v>
      </c>
      <c r="CT765" t="n">
        <v>560</v>
      </c>
      <c r="CU765" t="n">
        <v>449</v>
      </c>
      <c r="CV765" t="n">
        <v>36</v>
      </c>
      <c r="CW765" t="n">
        <v>145</v>
      </c>
      <c r="CX765" t="n">
        <v>52</v>
      </c>
      <c r="CY765" t="n">
        <v>75</v>
      </c>
      <c r="CZ765" t="inlineStr"/>
      <c r="DA765" t="inlineStr"/>
      <c r="DB765" t="n">
        <v>91.56765036250383</v>
      </c>
      <c r="DC765" t="n">
        <v>65.68584624933823</v>
      </c>
      <c r="DD765" t="n">
        <v>12.4</v>
      </c>
      <c r="DE765" t="inlineStr">
        <is>
          <t>Times (raw ratio)</t>
        </is>
      </c>
      <c r="DF765" t="n">
        <v>12</v>
      </c>
      <c r="DG765" t="inlineStr">
        <is>
          <t>Times (raw %)</t>
        </is>
      </c>
      <c r="DH765" t="n">
        <v>77.05</v>
      </c>
      <c r="DI765" t="n">
        <v>61.39438085327784</v>
      </c>
    </row>
    <row r="766">
      <c r="A766" t="inlineStr">
        <is>
          <t>pennsylvania state university - university park</t>
        </is>
      </c>
      <c r="B766" t="inlineStr"/>
      <c r="C766" t="inlineStr"/>
      <c r="D766" t="inlineStr">
        <is>
          <t>Not Reported</t>
        </is>
      </c>
      <c r="E766" t="inlineStr">
        <is>
          <t>Not Reported</t>
        </is>
      </c>
      <c r="F766" t="inlineStr">
        <is>
          <t>Not Reported</t>
        </is>
      </c>
      <c r="G766" t="inlineStr">
        <is>
          <t>Not Reported</t>
        </is>
      </c>
      <c r="H766" t="inlineStr"/>
      <c r="I766" t="inlineStr">
        <is>
          <t>Not Reported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>
        <is>
          <t>Not Reported</t>
        </is>
      </c>
      <c r="AF766" t="inlineStr">
        <is>
          <t>Not Reported</t>
        </is>
      </c>
      <c r="AG766" t="inlineStr">
        <is>
          <t>Not Reported</t>
        </is>
      </c>
      <c r="AH766" t="inlineStr">
        <is>
          <t>Not Reported</t>
        </is>
      </c>
      <c r="AI766" t="inlineStr"/>
      <c r="AJ766" t="inlineStr"/>
      <c r="AK766" t="inlineStr">
        <is>
          <t>Not Reported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>
        <is>
          <t>Not Reported</t>
        </is>
      </c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>
        <is>
          <t>60</t>
        </is>
      </c>
      <c r="BS766" t="inlineStr">
        <is>
          <t>36</t>
        </is>
      </c>
      <c r="BT766" t="n">
        <v>29.3</v>
      </c>
      <c r="BU766" t="n">
        <v>10.3</v>
      </c>
      <c r="BV766" t="n">
        <v>0</v>
      </c>
      <c r="BW766" t="n">
        <v>41.6</v>
      </c>
      <c r="BX766" t="n">
        <v>31.6</v>
      </c>
      <c r="BY766" t="n">
        <v>53.4</v>
      </c>
      <c r="BZ766" t="n">
        <v>22.4</v>
      </c>
      <c r="CA766" t="n">
        <v>2015</v>
      </c>
      <c r="CB766" t="inlineStr">
        <is>
          <t>Shanghai</t>
        </is>
      </c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n">
        <v>60</v>
      </c>
      <c r="DA766" t="n">
        <v>36</v>
      </c>
      <c r="DB766" t="n">
        <v>87.04720087815588</v>
      </c>
      <c r="DC766" t="n">
        <v>45.66515641855447</v>
      </c>
      <c r="DD766" t="inlineStr"/>
      <c r="DE766" t="inlineStr">
        <is>
          <t>Missing</t>
        </is>
      </c>
      <c r="DF766" t="inlineStr"/>
      <c r="DG766" t="inlineStr">
        <is>
          <t>Missing</t>
        </is>
      </c>
      <c r="DH766" t="inlineStr"/>
      <c r="DI766" t="n">
        <v>25.40757820927724</v>
      </c>
    </row>
    <row r="767">
      <c r="A767" t="inlineStr">
        <is>
          <t>perm state national research university</t>
        </is>
      </c>
      <c r="B767" t="inlineStr">
        <is>
          <t>1201-1400</t>
        </is>
      </c>
      <c r="C767" t="inlineStr">
        <is>
          <t>1201-1400</t>
        </is>
      </c>
      <c r="D767" t="inlineStr">
        <is>
          <t>Russia</t>
        </is>
      </c>
      <c r="E767" t="inlineStr">
        <is>
          <t>Europe</t>
        </is>
      </c>
      <c r="F767" t="inlineStr">
        <is>
          <t>M</t>
        </is>
      </c>
      <c r="G767" t="inlineStr">
        <is>
          <t>FO</t>
        </is>
      </c>
      <c r="H767" t="inlineStr">
        <is>
          <t>VH</t>
        </is>
      </c>
      <c r="I767" t="inlineStr">
        <is>
          <t>A</t>
        </is>
      </c>
      <c r="J767" t="n">
        <v>4.4</v>
      </c>
      <c r="K767" t="inlineStr">
        <is>
          <t>601+</t>
        </is>
      </c>
      <c r="L767" t="n">
        <v>1.7</v>
      </c>
      <c r="M767" t="inlineStr">
        <is>
          <t>601+</t>
        </is>
      </c>
      <c r="N767" t="n">
        <v>34.5</v>
      </c>
      <c r="O767" t="inlineStr">
        <is>
          <t>458</t>
        </is>
      </c>
      <c r="P767" t="n">
        <v>1.5</v>
      </c>
      <c r="Q767" t="inlineStr">
        <is>
          <t>701+</t>
        </is>
      </c>
      <c r="R767" t="n">
        <v>1.4</v>
      </c>
      <c r="S767" t="inlineStr">
        <is>
          <t>701+</t>
        </is>
      </c>
      <c r="T767" t="n">
        <v>8.300000000000001</v>
      </c>
      <c r="U767" t="inlineStr">
        <is>
          <t>701+</t>
        </is>
      </c>
      <c r="V767" t="n">
        <v>6.3</v>
      </c>
      <c r="W767" t="inlineStr">
        <is>
          <t>701+</t>
        </is>
      </c>
      <c r="X767" t="n">
        <v>2</v>
      </c>
      <c r="Y767" t="inlineStr">
        <is>
          <t>701+</t>
        </is>
      </c>
      <c r="Z767" t="n">
        <v>1.2</v>
      </c>
      <c r="AA767" t="inlineStr">
        <is>
          <t>701+</t>
        </is>
      </c>
      <c r="AB767" t="inlineStr"/>
      <c r="AC767" t="inlineStr">
        <is>
          <t>1201-1400</t>
        </is>
      </c>
      <c r="AD767" t="inlineStr">
        <is>
          <t>801-1000</t>
        </is>
      </c>
      <c r="AE767" t="inlineStr">
        <is>
          <t>RU</t>
        </is>
      </c>
      <c r="AF767" t="inlineStr">
        <is>
          <t>Russia</t>
        </is>
      </c>
      <c r="AG767" t="inlineStr">
        <is>
          <t>M</t>
        </is>
      </c>
      <c r="AH767" t="inlineStr">
        <is>
          <t>FO</t>
        </is>
      </c>
      <c r="AI767" t="inlineStr">
        <is>
          <t>VH</t>
        </is>
      </c>
      <c r="AJ767" t="n">
        <v>5</v>
      </c>
      <c r="AK767" t="inlineStr">
        <is>
          <t>A</t>
        </is>
      </c>
      <c r="AL767" t="n">
        <v>5</v>
      </c>
      <c r="AM767" t="inlineStr">
        <is>
          <t>601+</t>
        </is>
      </c>
      <c r="AN767" t="n">
        <v>1.7</v>
      </c>
      <c r="AO767" t="inlineStr">
        <is>
          <t>601+</t>
        </is>
      </c>
      <c r="AP767" t="n">
        <v>41.1</v>
      </c>
      <c r="AQ767" t="inlineStr">
        <is>
          <t>383</t>
        </is>
      </c>
      <c r="AR767" t="n">
        <v>1.5</v>
      </c>
      <c r="AS767" t="inlineStr">
        <is>
          <t>701+</t>
        </is>
      </c>
      <c r="AT767" t="n">
        <v>1.4</v>
      </c>
      <c r="AU767" t="inlineStr">
        <is>
          <t>701+</t>
        </is>
      </c>
      <c r="AV767" t="n">
        <v>5.8</v>
      </c>
      <c r="AW767" t="inlineStr">
        <is>
          <t>701+</t>
        </is>
      </c>
      <c r="AX767" t="n">
        <v>1</v>
      </c>
      <c r="AY767" t="inlineStr">
        <is>
          <t>701+</t>
        </is>
      </c>
      <c r="AZ767" t="n">
        <v>7.7</v>
      </c>
      <c r="BA767" t="inlineStr">
        <is>
          <t>701+</t>
        </is>
      </c>
      <c r="BB767" t="n">
        <v>2.5</v>
      </c>
      <c r="BC767" t="inlineStr">
        <is>
          <t>701+</t>
        </is>
      </c>
      <c r="BD767" t="inlineStr">
        <is>
          <t>-</t>
        </is>
      </c>
      <c r="BE767" t="inlineStr"/>
      <c r="BF767" t="inlineStr">
        <is>
          <t>Not Reported</t>
        </is>
      </c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>
        <is>
          <t>QS</t>
        </is>
      </c>
      <c r="CC767" t="n">
        <v>1300.5</v>
      </c>
      <c r="CD767" t="n">
        <v>1300.5</v>
      </c>
      <c r="CE767" t="n">
        <v>601</v>
      </c>
      <c r="CF767" t="n">
        <v>601</v>
      </c>
      <c r="CG767" t="n">
        <v>458</v>
      </c>
      <c r="CH767" t="n">
        <v>701</v>
      </c>
      <c r="CI767" t="n">
        <v>701</v>
      </c>
      <c r="CJ767" t="n">
        <v>701</v>
      </c>
      <c r="CK767" t="n">
        <v>701</v>
      </c>
      <c r="CL767" t="n">
        <v>701</v>
      </c>
      <c r="CM767" t="n">
        <v>701</v>
      </c>
      <c r="CN767" t="n">
        <v>1300.5</v>
      </c>
      <c r="CO767" t="n">
        <v>900.5</v>
      </c>
      <c r="CP767" t="n">
        <v>601</v>
      </c>
      <c r="CQ767" t="n">
        <v>601</v>
      </c>
      <c r="CR767" t="n">
        <v>383</v>
      </c>
      <c r="CS767" t="n">
        <v>701</v>
      </c>
      <c r="CT767" t="n">
        <v>701</v>
      </c>
      <c r="CU767" t="n">
        <v>701</v>
      </c>
      <c r="CV767" t="n">
        <v>701</v>
      </c>
      <c r="CW767" t="n">
        <v>701</v>
      </c>
      <c r="CX767" t="n">
        <v>701</v>
      </c>
      <c r="CY767" t="inlineStr"/>
      <c r="CZ767" t="inlineStr"/>
      <c r="DA767" t="inlineStr"/>
      <c r="DB767" t="n">
        <v>7.178571428571416</v>
      </c>
      <c r="DC767" t="n">
        <v>1.5</v>
      </c>
      <c r="DD767" t="inlineStr"/>
      <c r="DE767" t="inlineStr">
        <is>
          <t>QS (score, not ratio)</t>
        </is>
      </c>
      <c r="DF767" t="inlineStr"/>
      <c r="DG767" t="inlineStr">
        <is>
          <t>QS (score, not %)</t>
        </is>
      </c>
      <c r="DH767" t="n">
        <v>4.7</v>
      </c>
      <c r="DI767" t="inlineStr"/>
    </row>
    <row r="768">
      <c r="A768" t="inlineStr">
        <is>
          <t>peter the great st petersburg polytechnic university</t>
        </is>
      </c>
      <c r="B768" t="inlineStr"/>
      <c r="C768" t="inlineStr"/>
      <c r="D768" t="inlineStr">
        <is>
          <t>Not Reported</t>
        </is>
      </c>
      <c r="E768" t="inlineStr">
        <is>
          <t>Not Reported</t>
        </is>
      </c>
      <c r="F768" t="inlineStr">
        <is>
          <t>Not Reported</t>
        </is>
      </c>
      <c r="G768" t="inlineStr">
        <is>
          <t>Not Reported</t>
        </is>
      </c>
      <c r="H768" t="inlineStr"/>
      <c r="I768" t="inlineStr">
        <is>
          <t>Not Reported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>
        <is>
          <t>Not Reported</t>
        </is>
      </c>
      <c r="AF768" t="inlineStr">
        <is>
          <t>Not Reported</t>
        </is>
      </c>
      <c r="AG768" t="inlineStr">
        <is>
          <t>Not Reported</t>
        </is>
      </c>
      <c r="AH768" t="inlineStr">
        <is>
          <t>Not Reported</t>
        </is>
      </c>
      <c r="AI768" t="inlineStr"/>
      <c r="AJ768" t="inlineStr"/>
      <c r="AK768" t="inlineStr">
        <is>
          <t>Not Reported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>
        <is>
          <t>201-250</t>
        </is>
      </c>
      <c r="BF768" t="inlineStr">
        <is>
          <t>Russian Federation</t>
        </is>
      </c>
      <c r="BG768" t="n">
        <v>30.8</v>
      </c>
      <c r="BH768" t="inlineStr">
        <is>
          <t>29.6</t>
        </is>
      </c>
      <c r="BI768" t="n">
        <v>17.8</v>
      </c>
      <c r="BJ768" t="n">
        <v>97.40000000000001</v>
      </c>
      <c r="BK768" t="inlineStr">
        <is>
          <t>42.5</t>
        </is>
      </c>
      <c r="BL768" t="inlineStr">
        <is>
          <t>-</t>
        </is>
      </c>
      <c r="BM768" t="inlineStr">
        <is>
          <t>17,155</t>
        </is>
      </c>
      <c r="BN768" t="n">
        <v>7.2</v>
      </c>
      <c r="BO768" t="inlineStr">
        <is>
          <t>8%</t>
        </is>
      </c>
      <c r="BP768" t="inlineStr">
        <is>
          <t>40 : 60</t>
        </is>
      </c>
      <c r="BQ768" t="n">
        <v>2016</v>
      </c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>
        <is>
          <t>Times</t>
        </is>
      </c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n">
        <v>225.5</v>
      </c>
      <c r="CZ768" t="inlineStr"/>
      <c r="DA768" t="inlineStr"/>
      <c r="DB768" t="n">
        <v>67.90564689063618</v>
      </c>
      <c r="DC768" t="n">
        <v>56.43655183745003</v>
      </c>
      <c r="DD768" t="n">
        <v>7.2</v>
      </c>
      <c r="DE768" t="inlineStr">
        <is>
          <t>Times (raw ratio)</t>
        </is>
      </c>
      <c r="DF768" t="n">
        <v>8</v>
      </c>
      <c r="DG768" t="inlineStr">
        <is>
          <t>Times (raw %)</t>
        </is>
      </c>
      <c r="DH768" t="inlineStr"/>
      <c r="DI768" t="n">
        <v>15.50468262226847</v>
      </c>
    </row>
    <row r="769">
      <c r="A769" t="inlineStr">
        <is>
          <t>peter the great st. petersburg polytechnic university</t>
        </is>
      </c>
      <c r="B769" t="inlineStr">
        <is>
          <t>559</t>
        </is>
      </c>
      <c r="C769" t="inlineStr">
        <is>
          <t>534</t>
        </is>
      </c>
      <c r="D769" t="inlineStr">
        <is>
          <t>Russia</t>
        </is>
      </c>
      <c r="E769" t="inlineStr">
        <is>
          <t>Europe</t>
        </is>
      </c>
      <c r="F769" t="inlineStr">
        <is>
          <t>L</t>
        </is>
      </c>
      <c r="G769" t="inlineStr">
        <is>
          <t>CO</t>
        </is>
      </c>
      <c r="H769" t="inlineStr">
        <is>
          <t>VH</t>
        </is>
      </c>
      <c r="I769" t="inlineStr">
        <is>
          <t>A</t>
        </is>
      </c>
      <c r="J769" t="n">
        <v>16</v>
      </c>
      <c r="K769" t="inlineStr">
        <is>
          <t>551</t>
        </is>
      </c>
      <c r="L769" t="n">
        <v>10.9</v>
      </c>
      <c r="M769" t="inlineStr">
        <is>
          <t>601+</t>
        </is>
      </c>
      <c r="N769" t="n">
        <v>74.3</v>
      </c>
      <c r="O769" t="inlineStr">
        <is>
          <t>171</t>
        </is>
      </c>
      <c r="P769" t="n">
        <v>2.9</v>
      </c>
      <c r="Q769" t="inlineStr">
        <is>
          <t>701+</t>
        </is>
      </c>
      <c r="R769" t="n">
        <v>14.1</v>
      </c>
      <c r="S769" t="inlineStr">
        <is>
          <t>681</t>
        </is>
      </c>
      <c r="T769" t="n">
        <v>84</v>
      </c>
      <c r="U769" t="inlineStr">
        <is>
          <t>157</t>
        </is>
      </c>
      <c r="V769" t="n">
        <v>64.7</v>
      </c>
      <c r="W769" t="inlineStr">
        <is>
          <t>562</t>
        </is>
      </c>
      <c r="X769" t="n">
        <v>4.9</v>
      </c>
      <c r="Y769" t="inlineStr">
        <is>
          <t>701+</t>
        </is>
      </c>
      <c r="Z769" t="n">
        <v>11.2</v>
      </c>
      <c r="AA769" t="inlineStr">
        <is>
          <t>642=</t>
        </is>
      </c>
      <c r="AB769" t="n">
        <v>22.3</v>
      </c>
      <c r="AC769">
        <f>534</f>
        <v/>
      </c>
      <c r="AD769" t="inlineStr">
        <is>
          <t>382=</t>
        </is>
      </c>
      <c r="AE769" t="inlineStr">
        <is>
          <t>RU</t>
        </is>
      </c>
      <c r="AF769" t="inlineStr">
        <is>
          <t>Russia</t>
        </is>
      </c>
      <c r="AG769" t="inlineStr">
        <is>
          <t>L</t>
        </is>
      </c>
      <c r="AH769" t="inlineStr">
        <is>
          <t>FO</t>
        </is>
      </c>
      <c r="AI769" t="inlineStr">
        <is>
          <t>VH</t>
        </is>
      </c>
      <c r="AJ769" t="n">
        <v>5</v>
      </c>
      <c r="AK769" t="inlineStr">
        <is>
          <t>A</t>
        </is>
      </c>
      <c r="AL769" t="n">
        <v>16.7</v>
      </c>
      <c r="AM769" t="inlineStr">
        <is>
          <t>529</t>
        </is>
      </c>
      <c r="AN769" t="n">
        <v>9</v>
      </c>
      <c r="AO769" t="inlineStr">
        <is>
          <t>601+</t>
        </is>
      </c>
      <c r="AP769" t="n">
        <v>77.59999999999999</v>
      </c>
      <c r="AQ769" t="inlineStr">
        <is>
          <t>148</t>
        </is>
      </c>
      <c r="AR769" t="n">
        <v>3</v>
      </c>
      <c r="AS769" t="inlineStr">
        <is>
          <t>701+</t>
        </is>
      </c>
      <c r="AT769" t="n">
        <v>15</v>
      </c>
      <c r="AU769" t="inlineStr">
        <is>
          <t>669</t>
        </is>
      </c>
      <c r="AV769" t="n">
        <v>87.59999999999999</v>
      </c>
      <c r="AW769" t="inlineStr">
        <is>
          <t>131</t>
        </is>
      </c>
      <c r="AX769" t="n">
        <v>21.9</v>
      </c>
      <c r="AY769" t="inlineStr">
        <is>
          <t>528</t>
        </is>
      </c>
      <c r="AZ769" t="n">
        <v>4.3</v>
      </c>
      <c r="BA769" t="inlineStr">
        <is>
          <t>701+</t>
        </is>
      </c>
      <c r="BB769" t="n">
        <v>18.2</v>
      </c>
      <c r="BC769" t="inlineStr">
        <is>
          <t>564=</t>
        </is>
      </c>
      <c r="BD769" t="inlineStr">
        <is>
          <t>22.0</t>
        </is>
      </c>
      <c r="BE769" t="inlineStr"/>
      <c r="BF769" t="inlineStr">
        <is>
          <t>Not Reported</t>
        </is>
      </c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>
        <is>
          <t>QS</t>
        </is>
      </c>
      <c r="CC769" t="n">
        <v>559</v>
      </c>
      <c r="CD769" t="n">
        <v>534</v>
      </c>
      <c r="CE769" t="n">
        <v>551</v>
      </c>
      <c r="CF769" t="n">
        <v>601</v>
      </c>
      <c r="CG769" t="n">
        <v>171</v>
      </c>
      <c r="CH769" t="n">
        <v>701</v>
      </c>
      <c r="CI769" t="n">
        <v>681</v>
      </c>
      <c r="CJ769" t="n">
        <v>157</v>
      </c>
      <c r="CK769" t="n">
        <v>562</v>
      </c>
      <c r="CL769" t="n">
        <v>701</v>
      </c>
      <c r="CM769" t="n">
        <v>642</v>
      </c>
      <c r="CN769" t="n">
        <v>534</v>
      </c>
      <c r="CO769" t="n">
        <v>382</v>
      </c>
      <c r="CP769" t="n">
        <v>529</v>
      </c>
      <c r="CQ769" t="n">
        <v>601</v>
      </c>
      <c r="CR769" t="n">
        <v>148</v>
      </c>
      <c r="CS769" t="n">
        <v>701</v>
      </c>
      <c r="CT769" t="n">
        <v>669</v>
      </c>
      <c r="CU769" t="n">
        <v>131</v>
      </c>
      <c r="CV769" t="n">
        <v>528</v>
      </c>
      <c r="CW769" t="n">
        <v>701</v>
      </c>
      <c r="CX769" t="n">
        <v>564</v>
      </c>
      <c r="CY769" t="inlineStr"/>
      <c r="CZ769" t="inlineStr"/>
      <c r="DA769" t="inlineStr"/>
      <c r="DB769" t="n">
        <v>60.14285714285714</v>
      </c>
      <c r="DC769" t="n">
        <v>2.9</v>
      </c>
      <c r="DD769" t="inlineStr"/>
      <c r="DE769" t="inlineStr">
        <is>
          <t>QS (score, not ratio)</t>
        </is>
      </c>
      <c r="DF769" t="inlineStr"/>
      <c r="DG769" t="inlineStr">
        <is>
          <t>QS (score, not %)</t>
        </is>
      </c>
      <c r="DH769" t="n">
        <v>16.35</v>
      </c>
      <c r="DI769" t="inlineStr"/>
    </row>
    <row r="770">
      <c r="A770" t="inlineStr">
        <is>
          <t>philipps-universität marburg</t>
        </is>
      </c>
      <c r="B770" t="inlineStr">
        <is>
          <t>801-850</t>
        </is>
      </c>
      <c r="C770" t="inlineStr">
        <is>
          <t>761-770</t>
        </is>
      </c>
      <c r="D770" t="inlineStr">
        <is>
          <t>Germany</t>
        </is>
      </c>
      <c r="E770" t="inlineStr">
        <is>
          <t>Europe</t>
        </is>
      </c>
      <c r="F770" t="inlineStr">
        <is>
          <t>L</t>
        </is>
      </c>
      <c r="G770" t="inlineStr">
        <is>
          <t>FC</t>
        </is>
      </c>
      <c r="H770" t="inlineStr">
        <is>
          <t>HI</t>
        </is>
      </c>
      <c r="I770" t="inlineStr">
        <is>
          <t>A</t>
        </is>
      </c>
      <c r="J770" t="n">
        <v>12.7</v>
      </c>
      <c r="K770" t="inlineStr">
        <is>
          <t>601+</t>
        </is>
      </c>
      <c r="L770" t="n">
        <v>8.800000000000001</v>
      </c>
      <c r="M770" t="inlineStr">
        <is>
          <t>601+</t>
        </is>
      </c>
      <c r="N770" t="n">
        <v>5.2</v>
      </c>
      <c r="O770" t="inlineStr">
        <is>
          <t>701+</t>
        </is>
      </c>
      <c r="P770" t="n">
        <v>25</v>
      </c>
      <c r="Q770" t="inlineStr">
        <is>
          <t>498</t>
        </is>
      </c>
      <c r="R770" t="n">
        <v>14.9</v>
      </c>
      <c r="S770" t="inlineStr">
        <is>
          <t>666</t>
        </is>
      </c>
      <c r="T770" t="n">
        <v>20.7</v>
      </c>
      <c r="U770" t="inlineStr">
        <is>
          <t>529</t>
        </is>
      </c>
      <c r="V770" t="n">
        <v>61.6</v>
      </c>
      <c r="W770" t="inlineStr">
        <is>
          <t>607</t>
        </is>
      </c>
      <c r="X770" t="n">
        <v>4.8</v>
      </c>
      <c r="Y770" t="inlineStr">
        <is>
          <t>701+</t>
        </is>
      </c>
      <c r="Z770" t="n">
        <v>5.1</v>
      </c>
      <c r="AA770" t="inlineStr">
        <is>
          <t>701+</t>
        </is>
      </c>
      <c r="AB770" t="inlineStr"/>
      <c r="AC770" t="inlineStr"/>
      <c r="AD770" t="inlineStr"/>
      <c r="AE770" t="inlineStr">
        <is>
          <t>Not Reported</t>
        </is>
      </c>
      <c r="AF770" t="inlineStr">
        <is>
          <t>Not Reported</t>
        </is>
      </c>
      <c r="AG770" t="inlineStr">
        <is>
          <t>Not Reported</t>
        </is>
      </c>
      <c r="AH770" t="inlineStr">
        <is>
          <t>Not Reported</t>
        </is>
      </c>
      <c r="AI770" t="inlineStr"/>
      <c r="AJ770" t="inlineStr"/>
      <c r="AK770" t="inlineStr">
        <is>
          <t>Not Reported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>
        <is>
          <t>Not Reported</t>
        </is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>
        <is>
          <t>QS</t>
        </is>
      </c>
      <c r="CC770" t="n">
        <v>825.5</v>
      </c>
      <c r="CD770" t="n">
        <v>765.5</v>
      </c>
      <c r="CE770" t="n">
        <v>601</v>
      </c>
      <c r="CF770" t="n">
        <v>601</v>
      </c>
      <c r="CG770" t="n">
        <v>701</v>
      </c>
      <c r="CH770" t="n">
        <v>498</v>
      </c>
      <c r="CI770" t="n">
        <v>666</v>
      </c>
      <c r="CJ770" t="n">
        <v>529</v>
      </c>
      <c r="CK770" t="n">
        <v>607</v>
      </c>
      <c r="CL770" t="n">
        <v>701</v>
      </c>
      <c r="CM770" t="n">
        <v>701</v>
      </c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n">
        <v>41.10714285714285</v>
      </c>
      <c r="DC770" t="n">
        <v>25</v>
      </c>
      <c r="DD770" t="inlineStr"/>
      <c r="DE770" t="inlineStr">
        <is>
          <t>QS (score, not ratio)</t>
        </is>
      </c>
      <c r="DF770" t="inlineStr"/>
      <c r="DG770" t="inlineStr">
        <is>
          <t>QS (score, not %)</t>
        </is>
      </c>
      <c r="DH770" t="n">
        <v>12.7</v>
      </c>
      <c r="DI770" t="inlineStr"/>
    </row>
    <row r="771">
      <c r="A771" t="inlineStr">
        <is>
          <t>pierre and marie curie university</t>
        </is>
      </c>
      <c r="B771" t="inlineStr"/>
      <c r="C771" t="inlineStr"/>
      <c r="D771" t="inlineStr">
        <is>
          <t>Not Reported</t>
        </is>
      </c>
      <c r="E771" t="inlineStr">
        <is>
          <t>Not Reported</t>
        </is>
      </c>
      <c r="F771" t="inlineStr">
        <is>
          <t>Not Reported</t>
        </is>
      </c>
      <c r="G771" t="inlineStr">
        <is>
          <t>Not Reported</t>
        </is>
      </c>
      <c r="H771" t="inlineStr"/>
      <c r="I771" t="inlineStr">
        <is>
          <t>Not Reported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>
        <is>
          <t>Not Reported</t>
        </is>
      </c>
      <c r="AF771" t="inlineStr">
        <is>
          <t>Not Reported</t>
        </is>
      </c>
      <c r="AG771" t="inlineStr">
        <is>
          <t>Not Reported</t>
        </is>
      </c>
      <c r="AH771" t="inlineStr">
        <is>
          <t>Not Reported</t>
        </is>
      </c>
      <c r="AI771" t="inlineStr"/>
      <c r="AJ771" t="inlineStr"/>
      <c r="AK771" t="inlineStr">
        <is>
          <t>Not Reported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>
        <f>113</f>
        <v/>
      </c>
      <c r="BF771" t="inlineStr">
        <is>
          <t>France</t>
        </is>
      </c>
      <c r="BG771" t="n">
        <v>52.8</v>
      </c>
      <c r="BH771" t="inlineStr">
        <is>
          <t>74.1</t>
        </is>
      </c>
      <c r="BI771" t="n">
        <v>32.7</v>
      </c>
      <c r="BJ771" t="n">
        <v>82.90000000000001</v>
      </c>
      <c r="BK771" t="inlineStr">
        <is>
          <t>37.4</t>
        </is>
      </c>
      <c r="BL771" t="inlineStr">
        <is>
          <t>57.0</t>
        </is>
      </c>
      <c r="BM771" t="inlineStr">
        <is>
          <t>27,862</t>
        </is>
      </c>
      <c r="BN771" t="n">
        <v>8.699999999999999</v>
      </c>
      <c r="BO771" t="inlineStr">
        <is>
          <t>18%</t>
        </is>
      </c>
      <c r="BP771" t="inlineStr">
        <is>
          <t>48 : 52</t>
        </is>
      </c>
      <c r="BQ771" t="n">
        <v>2016</v>
      </c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>
        <is>
          <t>Times</t>
        </is>
      </c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n">
        <v>113</v>
      </c>
      <c r="CZ771" t="inlineStr"/>
      <c r="DA771" t="inlineStr"/>
      <c r="DB771" t="n">
        <v>83.98856325947105</v>
      </c>
      <c r="DC771" t="n">
        <v>56.85083646842232</v>
      </c>
      <c r="DD771" t="n">
        <v>8.699999999999999</v>
      </c>
      <c r="DE771" t="inlineStr">
        <is>
          <t>Times (raw ratio)</t>
        </is>
      </c>
      <c r="DF771" t="n">
        <v>18</v>
      </c>
      <c r="DG771" t="inlineStr">
        <is>
          <t>Times (raw %)</t>
        </is>
      </c>
      <c r="DH771" t="inlineStr"/>
      <c r="DI771" t="n">
        <v>31.00936524453694</v>
      </c>
    </row>
    <row r="772">
      <c r="A772" t="inlineStr">
        <is>
          <t>pierre and marie  curie university - paris 6</t>
        </is>
      </c>
      <c r="B772" t="inlineStr"/>
      <c r="C772" t="inlineStr"/>
      <c r="D772" t="inlineStr">
        <is>
          <t>Not Reported</t>
        </is>
      </c>
      <c r="E772" t="inlineStr">
        <is>
          <t>Not Reported</t>
        </is>
      </c>
      <c r="F772" t="inlineStr">
        <is>
          <t>Not Reported</t>
        </is>
      </c>
      <c r="G772" t="inlineStr">
        <is>
          <t>Not Reported</t>
        </is>
      </c>
      <c r="H772" t="inlineStr"/>
      <c r="I772" t="inlineStr">
        <is>
          <t>Not Reported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>
        <is>
          <t>Not Reported</t>
        </is>
      </c>
      <c r="AF772" t="inlineStr">
        <is>
          <t>Not Reported</t>
        </is>
      </c>
      <c r="AG772" t="inlineStr">
        <is>
          <t>Not Reported</t>
        </is>
      </c>
      <c r="AH772" t="inlineStr">
        <is>
          <t>Not Reported</t>
        </is>
      </c>
      <c r="AI772" t="inlineStr"/>
      <c r="AJ772" t="inlineStr"/>
      <c r="AK772" t="inlineStr">
        <is>
          <t>Not Reported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>
        <is>
          <t>Not Reported</t>
        </is>
      </c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>
        <is>
          <t>36</t>
        </is>
      </c>
      <c r="BS772" t="inlineStr">
        <is>
          <t>1</t>
        </is>
      </c>
      <c r="BT772" t="n">
        <v>35</v>
      </c>
      <c r="BU772" t="n">
        <v>33.6</v>
      </c>
      <c r="BV772" t="n">
        <v>27.4</v>
      </c>
      <c r="BW772" t="n">
        <v>25.8</v>
      </c>
      <c r="BX772" t="n">
        <v>29.8</v>
      </c>
      <c r="BY772" t="n">
        <v>59.2</v>
      </c>
      <c r="BZ772" t="n">
        <v>23.9</v>
      </c>
      <c r="CA772" t="n">
        <v>2015</v>
      </c>
      <c r="CB772" t="inlineStr">
        <is>
          <t>Shanghai</t>
        </is>
      </c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n">
        <v>36</v>
      </c>
      <c r="DA772" t="n">
        <v>1</v>
      </c>
      <c r="DB772" t="n">
        <v>92.31613611416026</v>
      </c>
      <c r="DC772" t="n">
        <v>40.89352750809061</v>
      </c>
      <c r="DD772" t="inlineStr"/>
      <c r="DE772" t="inlineStr">
        <is>
          <t>Missing</t>
        </is>
      </c>
      <c r="DF772" t="inlineStr"/>
      <c r="DG772" t="inlineStr">
        <is>
          <t>Missing</t>
        </is>
      </c>
      <c r="DH772" t="inlineStr"/>
      <c r="DI772" t="n">
        <v>35.69676375404531</v>
      </c>
    </row>
    <row r="773">
      <c r="A773" t="inlineStr">
        <is>
          <t>plekhanov russian university of economics</t>
        </is>
      </c>
      <c r="B773" t="inlineStr">
        <is>
          <t>711-720</t>
        </is>
      </c>
      <c r="C773" t="inlineStr">
        <is>
          <t>791-800</t>
        </is>
      </c>
      <c r="D773" t="inlineStr">
        <is>
          <t>Russia</t>
        </is>
      </c>
      <c r="E773" t="inlineStr">
        <is>
          <t>Europe</t>
        </is>
      </c>
      <c r="F773" t="inlineStr">
        <is>
          <t>L</t>
        </is>
      </c>
      <c r="G773" t="inlineStr">
        <is>
          <t>FO</t>
        </is>
      </c>
      <c r="H773" t="inlineStr">
        <is>
          <t>VH</t>
        </is>
      </c>
      <c r="I773" t="inlineStr">
        <is>
          <t>A</t>
        </is>
      </c>
      <c r="J773" t="n">
        <v>14</v>
      </c>
      <c r="K773" t="inlineStr">
        <is>
          <t>601+</t>
        </is>
      </c>
      <c r="L773" t="n">
        <v>19.1</v>
      </c>
      <c r="M773" t="inlineStr">
        <is>
          <t>468</t>
        </is>
      </c>
      <c r="N773" t="n">
        <v>49.8</v>
      </c>
      <c r="O773" t="inlineStr">
        <is>
          <t>311</t>
        </is>
      </c>
      <c r="P773" t="n">
        <v>2.3</v>
      </c>
      <c r="Q773" t="inlineStr">
        <is>
          <t>701+</t>
        </is>
      </c>
      <c r="R773" t="n">
        <v>3</v>
      </c>
      <c r="S773" t="inlineStr">
        <is>
          <t>701+</t>
        </is>
      </c>
      <c r="T773" t="n">
        <v>16.2</v>
      </c>
      <c r="U773" t="inlineStr">
        <is>
          <t>602</t>
        </is>
      </c>
      <c r="V773" t="n">
        <v>51.9</v>
      </c>
      <c r="W773" t="inlineStr">
        <is>
          <t>701+</t>
        </is>
      </c>
      <c r="X773" t="n">
        <v>38.5</v>
      </c>
      <c r="Y773" t="inlineStr">
        <is>
          <t>333</t>
        </is>
      </c>
      <c r="Z773" t="n">
        <v>11.6</v>
      </c>
      <c r="AA773" t="inlineStr">
        <is>
          <t>629=</t>
        </is>
      </c>
      <c r="AB773" t="inlineStr"/>
      <c r="AC773" t="inlineStr">
        <is>
          <t>791-800</t>
        </is>
      </c>
      <c r="AD773" t="inlineStr">
        <is>
          <t>651-700</t>
        </is>
      </c>
      <c r="AE773" t="inlineStr">
        <is>
          <t>RU</t>
        </is>
      </c>
      <c r="AF773" t="inlineStr">
        <is>
          <t>Russia</t>
        </is>
      </c>
      <c r="AG773" t="inlineStr">
        <is>
          <t>L</t>
        </is>
      </c>
      <c r="AH773" t="inlineStr">
        <is>
          <t>SP</t>
        </is>
      </c>
      <c r="AI773" t="inlineStr"/>
      <c r="AJ773" t="n">
        <v>5</v>
      </c>
      <c r="AK773" t="inlineStr">
        <is>
          <t>A</t>
        </is>
      </c>
      <c r="AL773" t="n">
        <v>12.6</v>
      </c>
      <c r="AM773" t="inlineStr">
        <is>
          <t>601+</t>
        </is>
      </c>
      <c r="AN773" t="n">
        <v>14.3</v>
      </c>
      <c r="AO773" t="inlineStr">
        <is>
          <t>574</t>
        </is>
      </c>
      <c r="AP773" t="n">
        <v>49.6</v>
      </c>
      <c r="AQ773" t="inlineStr">
        <is>
          <t>312</t>
        </is>
      </c>
      <c r="AR773" t="n">
        <v>2.8</v>
      </c>
      <c r="AS773" t="inlineStr">
        <is>
          <t>701+</t>
        </is>
      </c>
      <c r="AT773" t="n">
        <v>6</v>
      </c>
      <c r="AU773" t="inlineStr">
        <is>
          <t>701+</t>
        </is>
      </c>
      <c r="AV773" t="n">
        <v>21.2</v>
      </c>
      <c r="AW773" t="inlineStr">
        <is>
          <t>530</t>
        </is>
      </c>
      <c r="AX773" t="n">
        <v>5.8</v>
      </c>
      <c r="AY773" t="inlineStr">
        <is>
          <t>701+</t>
        </is>
      </c>
      <c r="AZ773" t="n">
        <v>30.1</v>
      </c>
      <c r="BA773" t="inlineStr">
        <is>
          <t>258</t>
        </is>
      </c>
      <c r="BB773" t="n">
        <v>7.5</v>
      </c>
      <c r="BC773" t="inlineStr">
        <is>
          <t>701+</t>
        </is>
      </c>
      <c r="BD773" t="inlineStr">
        <is>
          <t>-</t>
        </is>
      </c>
      <c r="BE773" t="inlineStr"/>
      <c r="BF773" t="inlineStr">
        <is>
          <t>Not Reported</t>
        </is>
      </c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>
        <is>
          <t>QS</t>
        </is>
      </c>
      <c r="CC773" t="n">
        <v>715.5</v>
      </c>
      <c r="CD773" t="n">
        <v>795.5</v>
      </c>
      <c r="CE773" t="n">
        <v>601</v>
      </c>
      <c r="CF773" t="n">
        <v>468</v>
      </c>
      <c r="CG773" t="n">
        <v>311</v>
      </c>
      <c r="CH773" t="n">
        <v>701</v>
      </c>
      <c r="CI773" t="n">
        <v>701</v>
      </c>
      <c r="CJ773" t="n">
        <v>602</v>
      </c>
      <c r="CK773" t="n">
        <v>701</v>
      </c>
      <c r="CL773" t="n">
        <v>333</v>
      </c>
      <c r="CM773" t="n">
        <v>629</v>
      </c>
      <c r="CN773" t="n">
        <v>795.5</v>
      </c>
      <c r="CO773" t="n">
        <v>675.5</v>
      </c>
      <c r="CP773" t="n">
        <v>601</v>
      </c>
      <c r="CQ773" t="n">
        <v>574</v>
      </c>
      <c r="CR773" t="n">
        <v>312</v>
      </c>
      <c r="CS773" t="n">
        <v>701</v>
      </c>
      <c r="CT773" t="n">
        <v>701</v>
      </c>
      <c r="CU773" t="n">
        <v>530</v>
      </c>
      <c r="CV773" t="n">
        <v>701</v>
      </c>
      <c r="CW773" t="n">
        <v>258</v>
      </c>
      <c r="CX773" t="n">
        <v>701</v>
      </c>
      <c r="CY773" t="inlineStr"/>
      <c r="CZ773" t="inlineStr"/>
      <c r="DA773" t="inlineStr"/>
      <c r="DB773" t="n">
        <v>48.96428571428572</v>
      </c>
      <c r="DC773" t="n">
        <v>2.3</v>
      </c>
      <c r="DD773" t="inlineStr"/>
      <c r="DE773" t="inlineStr">
        <is>
          <t>QS (score, not ratio)</t>
        </is>
      </c>
      <c r="DF773" t="inlineStr"/>
      <c r="DG773" t="inlineStr">
        <is>
          <t>QS (score, not %)</t>
        </is>
      </c>
      <c r="DH773" t="n">
        <v>13.3</v>
      </c>
      <c r="DI773" t="inlineStr"/>
    </row>
    <row r="774">
      <c r="A774" t="inlineStr">
        <is>
          <t>plymouth university</t>
        </is>
      </c>
      <c r="B774" t="inlineStr"/>
      <c r="C774" t="inlineStr"/>
      <c r="D774" t="inlineStr">
        <is>
          <t>Not Reported</t>
        </is>
      </c>
      <c r="E774" t="inlineStr">
        <is>
          <t>Not Reported</t>
        </is>
      </c>
      <c r="F774" t="inlineStr">
        <is>
          <t>Not Reported</t>
        </is>
      </c>
      <c r="G774" t="inlineStr">
        <is>
          <t>Not Reported</t>
        </is>
      </c>
      <c r="H774" t="inlineStr"/>
      <c r="I774" t="inlineStr">
        <is>
          <t>Not Reported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>
        <is>
          <t>Not Reported</t>
        </is>
      </c>
      <c r="AF774" t="inlineStr">
        <is>
          <t>Not Reported</t>
        </is>
      </c>
      <c r="AG774" t="inlineStr">
        <is>
          <t>Not Reported</t>
        </is>
      </c>
      <c r="AH774" t="inlineStr">
        <is>
          <t>Not Reported</t>
        </is>
      </c>
      <c r="AI774" t="inlineStr"/>
      <c r="AJ774" t="inlineStr"/>
      <c r="AK774" t="inlineStr">
        <is>
          <t>Not Reported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>
        <is>
          <t>301-350</t>
        </is>
      </c>
      <c r="BF774" t="inlineStr">
        <is>
          <t>United Kingdom</t>
        </is>
      </c>
      <c r="BG774" t="n">
        <v>19.3</v>
      </c>
      <c r="BH774" t="inlineStr">
        <is>
          <t>64.0</t>
        </is>
      </c>
      <c r="BI774" t="n">
        <v>18</v>
      </c>
      <c r="BJ774" t="n">
        <v>75.2</v>
      </c>
      <c r="BK774" t="inlineStr">
        <is>
          <t>28.5</t>
        </is>
      </c>
      <c r="BL774" t="inlineStr">
        <is>
          <t>-</t>
        </is>
      </c>
      <c r="BM774" t="inlineStr">
        <is>
          <t>24,121</t>
        </is>
      </c>
      <c r="BN774" t="n">
        <v>25.9</v>
      </c>
      <c r="BO774" t="inlineStr">
        <is>
          <t>13%</t>
        </is>
      </c>
      <c r="BP774" t="inlineStr">
        <is>
          <t>52 : 48</t>
        </is>
      </c>
      <c r="BQ774" t="n">
        <v>2016</v>
      </c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>
        <is>
          <t>Times</t>
        </is>
      </c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n">
        <v>325.5</v>
      </c>
      <c r="CZ774" t="inlineStr"/>
      <c r="DA774" t="inlineStr"/>
      <c r="DB774" t="n">
        <v>53.60972122944961</v>
      </c>
      <c r="DC774" t="n">
        <v>45.30579229631752</v>
      </c>
      <c r="DD774" t="n">
        <v>25.9</v>
      </c>
      <c r="DE774" t="inlineStr">
        <is>
          <t>Times (raw ratio)</t>
        </is>
      </c>
      <c r="DF774" t="n">
        <v>13</v>
      </c>
      <c r="DG774" t="inlineStr">
        <is>
          <t>Times (raw %)</t>
        </is>
      </c>
      <c r="DH774" t="inlineStr"/>
      <c r="DI774" t="n">
        <v>15.71279916753382</v>
      </c>
    </row>
    <row r="775">
      <c r="A775" t="inlineStr">
        <is>
          <t>pohang university of science and technology</t>
        </is>
      </c>
      <c r="B775" t="inlineStr"/>
      <c r="C775" t="inlineStr"/>
      <c r="D775" t="inlineStr">
        <is>
          <t>Not Reported</t>
        </is>
      </c>
      <c r="E775" t="inlineStr">
        <is>
          <t>Not Reported</t>
        </is>
      </c>
      <c r="F775" t="inlineStr">
        <is>
          <t>Not Reported</t>
        </is>
      </c>
      <c r="G775" t="inlineStr">
        <is>
          <t>Not Reported</t>
        </is>
      </c>
      <c r="H775" t="inlineStr"/>
      <c r="I775" t="inlineStr">
        <is>
          <t>Not Reported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>
        <is>
          <t>Not Reported</t>
        </is>
      </c>
      <c r="AF775" t="inlineStr">
        <is>
          <t>Not Reported</t>
        </is>
      </c>
      <c r="AG775" t="inlineStr">
        <is>
          <t>Not Reported</t>
        </is>
      </c>
      <c r="AH775" t="inlineStr">
        <is>
          <t>Not Reported</t>
        </is>
      </c>
      <c r="AI775" t="inlineStr"/>
      <c r="AJ775" t="inlineStr"/>
      <c r="AK775" t="inlineStr">
        <is>
          <t>Not Reported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>
        <is>
          <t>116</t>
        </is>
      </c>
      <c r="BF775" t="inlineStr">
        <is>
          <t>South Korea</t>
        </is>
      </c>
      <c r="BG775" t="n">
        <v>49.1</v>
      </c>
      <c r="BH775" t="inlineStr">
        <is>
          <t>33.7</t>
        </is>
      </c>
      <c r="BI775" t="n">
        <v>47.1</v>
      </c>
      <c r="BJ775" t="n">
        <v>76.7</v>
      </c>
      <c r="BK775" t="inlineStr">
        <is>
          <t>100.0</t>
        </is>
      </c>
      <c r="BL775" t="inlineStr">
        <is>
          <t>56.9</t>
        </is>
      </c>
      <c r="BM775" t="inlineStr">
        <is>
          <t>3,055</t>
        </is>
      </c>
      <c r="BN775" t="n">
        <v>10.1</v>
      </c>
      <c r="BO775" t="inlineStr">
        <is>
          <t>4%</t>
        </is>
      </c>
      <c r="BP775" t="inlineStr">
        <is>
          <t>20 : 80</t>
        </is>
      </c>
      <c r="BQ775" t="n">
        <v>2016</v>
      </c>
      <c r="BR775" t="inlineStr">
        <is>
          <t>301-400</t>
        </is>
      </c>
      <c r="BS775" t="inlineStr">
        <is>
          <t>6-8</t>
        </is>
      </c>
      <c r="BT775" t="inlineStr"/>
      <c r="BU775" t="n">
        <v>0</v>
      </c>
      <c r="BV775" t="n">
        <v>0</v>
      </c>
      <c r="BW775" t="n">
        <v>7.1</v>
      </c>
      <c r="BX775" t="n">
        <v>9.1</v>
      </c>
      <c r="BY775" t="n">
        <v>29.9</v>
      </c>
      <c r="BZ775" t="n">
        <v>31.9</v>
      </c>
      <c r="CA775" t="n">
        <v>2015</v>
      </c>
      <c r="CB775" t="inlineStr">
        <is>
          <t>Times+Shanghai</t>
        </is>
      </c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n">
        <v>116</v>
      </c>
      <c r="CZ775" t="n">
        <v>350.5</v>
      </c>
      <c r="DA775" t="n">
        <v>7</v>
      </c>
      <c r="DB775" t="n">
        <v>53.41540805766076</v>
      </c>
      <c r="DC775" t="n">
        <v>38.47262001939391</v>
      </c>
      <c r="DD775" t="n">
        <v>10.1</v>
      </c>
      <c r="DE775" t="inlineStr">
        <is>
          <t>Times (raw ratio)</t>
        </is>
      </c>
      <c r="DF775" t="n">
        <v>4</v>
      </c>
      <c r="DG775" t="inlineStr">
        <is>
          <t>Times (raw %)</t>
        </is>
      </c>
      <c r="DH775" t="inlineStr"/>
      <c r="DI775" t="n">
        <v>15.49469520579853</v>
      </c>
    </row>
    <row r="776">
      <c r="A776" t="inlineStr">
        <is>
          <t>pohang university of science and technology (postech)</t>
        </is>
      </c>
      <c r="B776" t="inlineStr">
        <is>
          <t>98</t>
        </is>
      </c>
      <c r="C776" t="inlineStr">
        <is>
          <t>100</t>
        </is>
      </c>
      <c r="D776" t="inlineStr">
        <is>
          <t>South Korea</t>
        </is>
      </c>
      <c r="E776" t="inlineStr">
        <is>
          <t>Asia</t>
        </is>
      </c>
      <c r="F776" t="inlineStr">
        <is>
          <t>S</t>
        </is>
      </c>
      <c r="G776" t="inlineStr">
        <is>
          <t>FO</t>
        </is>
      </c>
      <c r="H776" t="inlineStr">
        <is>
          <t>VH</t>
        </is>
      </c>
      <c r="I776" t="inlineStr">
        <is>
          <t>B</t>
        </is>
      </c>
      <c r="J776" t="n">
        <v>45.9</v>
      </c>
      <c r="K776" t="inlineStr">
        <is>
          <t>178</t>
        </is>
      </c>
      <c r="L776" t="n">
        <v>80</v>
      </c>
      <c r="M776" t="inlineStr">
        <is>
          <t>76</t>
        </is>
      </c>
      <c r="N776" t="n">
        <v>99.90000000000001</v>
      </c>
      <c r="O776" t="inlineStr">
        <is>
          <t>24</t>
        </is>
      </c>
      <c r="P776" t="n">
        <v>96.90000000000001</v>
      </c>
      <c r="Q776" t="inlineStr">
        <is>
          <t>45</t>
        </is>
      </c>
      <c r="R776" t="n">
        <v>27.6</v>
      </c>
      <c r="S776" t="inlineStr">
        <is>
          <t>511</t>
        </is>
      </c>
      <c r="T776" t="n">
        <v>2.7</v>
      </c>
      <c r="U776" t="inlineStr">
        <is>
          <t>701+</t>
        </is>
      </c>
      <c r="V776" t="n">
        <v>26.6</v>
      </c>
      <c r="W776" t="inlineStr">
        <is>
          <t>701+</t>
        </is>
      </c>
      <c r="X776" t="n">
        <v>11</v>
      </c>
      <c r="Y776" t="inlineStr">
        <is>
          <t>701+</t>
        </is>
      </c>
      <c r="Z776" t="n">
        <v>36.6</v>
      </c>
      <c r="AA776" t="inlineStr">
        <is>
          <t>393=</t>
        </is>
      </c>
      <c r="AB776" t="n">
        <v>60.3</v>
      </c>
      <c r="AC776">
        <f>100</f>
        <v/>
      </c>
      <c r="AD776" t="inlineStr">
        <is>
          <t>71</t>
        </is>
      </c>
      <c r="AE776" t="inlineStr">
        <is>
          <t>KR</t>
        </is>
      </c>
      <c r="AF776" t="inlineStr">
        <is>
          <t>South Korea</t>
        </is>
      </c>
      <c r="AG776" t="inlineStr">
        <is>
          <t>S</t>
        </is>
      </c>
      <c r="AH776" t="inlineStr">
        <is>
          <t>FO</t>
        </is>
      </c>
      <c r="AI776" t="inlineStr">
        <is>
          <t>VH</t>
        </is>
      </c>
      <c r="AJ776" t="n">
        <v>3</v>
      </c>
      <c r="AK776" t="inlineStr">
        <is>
          <t>B</t>
        </is>
      </c>
      <c r="AL776" t="n">
        <v>51.6</v>
      </c>
      <c r="AM776" t="inlineStr">
        <is>
          <t>153</t>
        </is>
      </c>
      <c r="AN776" t="n">
        <v>75.90000000000001</v>
      </c>
      <c r="AO776" t="inlineStr">
        <is>
          <t>79</t>
        </is>
      </c>
      <c r="AP776" t="n">
        <v>99.90000000000001</v>
      </c>
      <c r="AQ776" t="inlineStr">
        <is>
          <t>21</t>
        </is>
      </c>
      <c r="AR776" t="n">
        <v>98.3</v>
      </c>
      <c r="AS776" t="inlineStr">
        <is>
          <t>29</t>
        </is>
      </c>
      <c r="AT776" t="n">
        <v>33.8</v>
      </c>
      <c r="AU776" t="inlineStr">
        <is>
          <t>464</t>
        </is>
      </c>
      <c r="AV776" t="n">
        <v>2.6</v>
      </c>
      <c r="AW776" t="inlineStr">
        <is>
          <t>701+</t>
        </is>
      </c>
      <c r="AX776" t="n">
        <v>1.3</v>
      </c>
      <c r="AY776" t="inlineStr">
        <is>
          <t>701+</t>
        </is>
      </c>
      <c r="AZ776" t="n">
        <v>13.4</v>
      </c>
      <c r="BA776" t="inlineStr">
        <is>
          <t>637</t>
        </is>
      </c>
      <c r="BB776" t="n">
        <v>16.9</v>
      </c>
      <c r="BC776" t="inlineStr">
        <is>
          <t>581=</t>
        </is>
      </c>
      <c r="BD776" t="inlineStr">
        <is>
          <t>60.4</t>
        </is>
      </c>
      <c r="BE776" t="inlineStr"/>
      <c r="BF776" t="inlineStr">
        <is>
          <t>Not Reported</t>
        </is>
      </c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>
        <is>
          <t>QS</t>
        </is>
      </c>
      <c r="CC776" t="n">
        <v>98</v>
      </c>
      <c r="CD776" t="n">
        <v>100</v>
      </c>
      <c r="CE776" t="n">
        <v>178</v>
      </c>
      <c r="CF776" t="n">
        <v>76</v>
      </c>
      <c r="CG776" t="n">
        <v>24</v>
      </c>
      <c r="CH776" t="n">
        <v>45</v>
      </c>
      <c r="CI776" t="n">
        <v>511</v>
      </c>
      <c r="CJ776" t="n">
        <v>701</v>
      </c>
      <c r="CK776" t="n">
        <v>701</v>
      </c>
      <c r="CL776" t="n">
        <v>701</v>
      </c>
      <c r="CM776" t="n">
        <v>393</v>
      </c>
      <c r="CN776" t="n">
        <v>100</v>
      </c>
      <c r="CO776" t="n">
        <v>71</v>
      </c>
      <c r="CP776" t="n">
        <v>153</v>
      </c>
      <c r="CQ776" t="n">
        <v>79</v>
      </c>
      <c r="CR776" t="n">
        <v>21</v>
      </c>
      <c r="CS776" t="n">
        <v>29</v>
      </c>
      <c r="CT776" t="n">
        <v>464</v>
      </c>
      <c r="CU776" t="n">
        <v>701</v>
      </c>
      <c r="CV776" t="n">
        <v>701</v>
      </c>
      <c r="CW776" t="n">
        <v>637</v>
      </c>
      <c r="CX776" t="n">
        <v>581</v>
      </c>
      <c r="CY776" t="inlineStr"/>
      <c r="CZ776" t="inlineStr"/>
      <c r="DA776" t="inlineStr"/>
      <c r="DB776" t="n">
        <v>93.07142857142857</v>
      </c>
      <c r="DC776" t="n">
        <v>96.90000000000001</v>
      </c>
      <c r="DD776" t="inlineStr"/>
      <c r="DE776" t="inlineStr">
        <is>
          <t>QS (score, not ratio)</t>
        </is>
      </c>
      <c r="DF776" t="inlineStr"/>
      <c r="DG776" t="inlineStr">
        <is>
          <t>QS (score, not %)</t>
        </is>
      </c>
      <c r="DH776" t="n">
        <v>48.75</v>
      </c>
      <c r="DI776" t="inlineStr"/>
    </row>
    <row r="777">
      <c r="A777" t="inlineStr">
        <is>
          <t>politecnico di bari</t>
        </is>
      </c>
      <c r="B777" t="inlineStr">
        <is>
          <t>580</t>
        </is>
      </c>
      <c r="C777" t="inlineStr">
        <is>
          <t>556</t>
        </is>
      </c>
      <c r="D777" t="inlineStr">
        <is>
          <t>Italy</t>
        </is>
      </c>
      <c r="E777" t="inlineStr">
        <is>
          <t>Europe</t>
        </is>
      </c>
      <c r="F777" t="inlineStr">
        <is>
          <t>S</t>
        </is>
      </c>
      <c r="G777" t="inlineStr">
        <is>
          <t>SP</t>
        </is>
      </c>
      <c r="H777" t="inlineStr">
        <is>
          <t>VH</t>
        </is>
      </c>
      <c r="I777" t="inlineStr">
        <is>
          <t>A</t>
        </is>
      </c>
      <c r="J777" t="n">
        <v>6.9</v>
      </c>
      <c r="K777" t="inlineStr">
        <is>
          <t>601+</t>
        </is>
      </c>
      <c r="L777" t="n">
        <v>4.8</v>
      </c>
      <c r="M777" t="inlineStr">
        <is>
          <t>601+</t>
        </is>
      </c>
      <c r="N777" t="n">
        <v>11.3</v>
      </c>
      <c r="O777" t="inlineStr">
        <is>
          <t>701+</t>
        </is>
      </c>
      <c r="P777" t="n">
        <v>76.5</v>
      </c>
      <c r="Q777" t="inlineStr">
        <is>
          <t>129</t>
        </is>
      </c>
      <c r="R777" t="n">
        <v>4.6</v>
      </c>
      <c r="S777" t="inlineStr">
        <is>
          <t>701+</t>
        </is>
      </c>
      <c r="T777" t="n">
        <v>7.2</v>
      </c>
      <c r="U777" t="inlineStr">
        <is>
          <t>701+</t>
        </is>
      </c>
      <c r="V777" t="n">
        <v>46.6</v>
      </c>
      <c r="W777" t="inlineStr">
        <is>
          <t>701+</t>
        </is>
      </c>
      <c r="X777" t="n">
        <v>3.5</v>
      </c>
      <c r="Y777" t="inlineStr">
        <is>
          <t>701+</t>
        </is>
      </c>
      <c r="Z777" t="n">
        <v>1.3</v>
      </c>
      <c r="AA777" t="inlineStr">
        <is>
          <t>701+</t>
        </is>
      </c>
      <c r="AB777" t="n">
        <v>21.3</v>
      </c>
      <c r="AC777">
        <f>556</f>
        <v/>
      </c>
      <c r="AD777" t="inlineStr">
        <is>
          <t>591-600</t>
        </is>
      </c>
      <c r="AE777" t="inlineStr">
        <is>
          <t>IT</t>
        </is>
      </c>
      <c r="AF777" t="inlineStr">
        <is>
          <t>Italy</t>
        </is>
      </c>
      <c r="AG777" t="inlineStr">
        <is>
          <t>S</t>
        </is>
      </c>
      <c r="AH777" t="inlineStr">
        <is>
          <t>SP</t>
        </is>
      </c>
      <c r="AI777" t="inlineStr"/>
      <c r="AJ777" t="n">
        <v>3</v>
      </c>
      <c r="AK777" t="inlineStr">
        <is>
          <t>A</t>
        </is>
      </c>
      <c r="AL777" t="n">
        <v>6.5</v>
      </c>
      <c r="AM777" t="inlineStr">
        <is>
          <t>601+</t>
        </is>
      </c>
      <c r="AN777" t="n">
        <v>4.6</v>
      </c>
      <c r="AO777" t="inlineStr">
        <is>
          <t>601+</t>
        </is>
      </c>
      <c r="AP777" t="n">
        <v>15.6</v>
      </c>
      <c r="AQ777" t="inlineStr">
        <is>
          <t>701+</t>
        </is>
      </c>
      <c r="AR777" t="n">
        <v>79.3</v>
      </c>
      <c r="AS777" t="inlineStr">
        <is>
          <t>114</t>
        </is>
      </c>
      <c r="AT777" t="n">
        <v>5</v>
      </c>
      <c r="AU777" t="inlineStr">
        <is>
          <t>701+</t>
        </is>
      </c>
      <c r="AV777" t="n">
        <v>7.9</v>
      </c>
      <c r="AW777" t="inlineStr">
        <is>
          <t>701+</t>
        </is>
      </c>
      <c r="AX777" t="n">
        <v>4.1</v>
      </c>
      <c r="AY777" t="inlineStr">
        <is>
          <t>701+</t>
        </is>
      </c>
      <c r="AZ777" t="n">
        <v>5.5</v>
      </c>
      <c r="BA777" t="inlineStr">
        <is>
          <t>701+</t>
        </is>
      </c>
      <c r="BB777" t="n">
        <v>1.1</v>
      </c>
      <c r="BC777" t="inlineStr">
        <is>
          <t>701+</t>
        </is>
      </c>
      <c r="BD777" t="inlineStr">
        <is>
          <t>21.1</t>
        </is>
      </c>
      <c r="BE777" t="inlineStr"/>
      <c r="BF777" t="inlineStr">
        <is>
          <t>Not Reported</t>
        </is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>
        <is>
          <t>QS</t>
        </is>
      </c>
      <c r="CC777" t="n">
        <v>580</v>
      </c>
      <c r="CD777" t="n">
        <v>556</v>
      </c>
      <c r="CE777" t="n">
        <v>601</v>
      </c>
      <c r="CF777" t="n">
        <v>601</v>
      </c>
      <c r="CG777" t="n">
        <v>701</v>
      </c>
      <c r="CH777" t="n">
        <v>129</v>
      </c>
      <c r="CI777" t="n">
        <v>701</v>
      </c>
      <c r="CJ777" t="n">
        <v>701</v>
      </c>
      <c r="CK777" t="n">
        <v>701</v>
      </c>
      <c r="CL777" t="n">
        <v>701</v>
      </c>
      <c r="CM777" t="n">
        <v>701</v>
      </c>
      <c r="CN777" t="n">
        <v>556</v>
      </c>
      <c r="CO777" t="n">
        <v>595.5</v>
      </c>
      <c r="CP777" t="n">
        <v>601</v>
      </c>
      <c r="CQ777" t="n">
        <v>601</v>
      </c>
      <c r="CR777" t="n">
        <v>701</v>
      </c>
      <c r="CS777" t="n">
        <v>114</v>
      </c>
      <c r="CT777" t="n">
        <v>701</v>
      </c>
      <c r="CU777" t="n">
        <v>701</v>
      </c>
      <c r="CV777" t="n">
        <v>701</v>
      </c>
      <c r="CW777" t="n">
        <v>701</v>
      </c>
      <c r="CX777" t="n">
        <v>701</v>
      </c>
      <c r="CY777" t="inlineStr"/>
      <c r="CZ777" t="inlineStr"/>
      <c r="DA777" t="inlineStr"/>
      <c r="DB777" t="n">
        <v>58.64285714285714</v>
      </c>
      <c r="DC777" t="n">
        <v>76.5</v>
      </c>
      <c r="DD777" t="inlineStr"/>
      <c r="DE777" t="inlineStr">
        <is>
          <t>QS (score, not ratio)</t>
        </is>
      </c>
      <c r="DF777" t="inlineStr"/>
      <c r="DG777" t="inlineStr">
        <is>
          <t>QS (score, not %)</t>
        </is>
      </c>
      <c r="DH777" t="n">
        <v>6.7</v>
      </c>
      <c r="DI777" t="inlineStr"/>
    </row>
    <row r="778">
      <c r="A778" t="inlineStr">
        <is>
          <t>politecnico di milano</t>
        </is>
      </c>
      <c r="B778" t="inlineStr">
        <is>
          <t>111</t>
        </is>
      </c>
      <c r="C778" t="inlineStr">
        <is>
          <t>123</t>
        </is>
      </c>
      <c r="D778" t="inlineStr">
        <is>
          <t>Italy</t>
        </is>
      </c>
      <c r="E778" t="inlineStr">
        <is>
          <t>Europe</t>
        </is>
      </c>
      <c r="F778" t="inlineStr">
        <is>
          <t>XL</t>
        </is>
      </c>
      <c r="G778" t="inlineStr">
        <is>
          <t>FO</t>
        </is>
      </c>
      <c r="H778" t="inlineStr">
        <is>
          <t>VH</t>
        </is>
      </c>
      <c r="I778" t="inlineStr">
        <is>
          <t>A</t>
        </is>
      </c>
      <c r="J778" t="n">
        <v>70.8</v>
      </c>
      <c r="K778" t="inlineStr">
        <is>
          <t>90</t>
        </is>
      </c>
      <c r="L778" t="n">
        <v>77</v>
      </c>
      <c r="M778" t="inlineStr">
        <is>
          <t>82</t>
        </is>
      </c>
      <c r="N778" t="n">
        <v>5.8</v>
      </c>
      <c r="O778" t="inlineStr">
        <is>
          <t>701+</t>
        </is>
      </c>
      <c r="P778" t="n">
        <v>40.2</v>
      </c>
      <c r="Q778" t="inlineStr">
        <is>
          <t>351</t>
        </is>
      </c>
      <c r="R778" t="n">
        <v>67.40000000000001</v>
      </c>
      <c r="S778" t="inlineStr">
        <is>
          <t>292</t>
        </is>
      </c>
      <c r="T778" t="n">
        <v>56.8</v>
      </c>
      <c r="U778" t="inlineStr">
        <is>
          <t>262</t>
        </is>
      </c>
      <c r="V778" t="n">
        <v>88.09999999999999</v>
      </c>
      <c r="W778" t="inlineStr">
        <is>
          <t>197</t>
        </is>
      </c>
      <c r="X778" t="n">
        <v>52.9</v>
      </c>
      <c r="Y778" t="inlineStr">
        <is>
          <t>239</t>
        </is>
      </c>
      <c r="Z778" t="n">
        <v>72.59999999999999</v>
      </c>
      <c r="AA778" t="inlineStr">
        <is>
          <t>202=</t>
        </is>
      </c>
      <c r="AB778" t="n">
        <v>58.2</v>
      </c>
      <c r="AC778" t="inlineStr">
        <is>
          <t>123</t>
        </is>
      </c>
      <c r="AD778" t="inlineStr">
        <is>
          <t>139</t>
        </is>
      </c>
      <c r="AE778" t="inlineStr">
        <is>
          <t>IT</t>
        </is>
      </c>
      <c r="AF778" t="inlineStr">
        <is>
          <t>Italy</t>
        </is>
      </c>
      <c r="AG778" t="inlineStr">
        <is>
          <t>XL</t>
        </is>
      </c>
      <c r="AH778" t="inlineStr">
        <is>
          <t>FO</t>
        </is>
      </c>
      <c r="AI778" t="inlineStr">
        <is>
          <t>VH</t>
        </is>
      </c>
      <c r="AJ778" t="n">
        <v>5</v>
      </c>
      <c r="AK778" t="inlineStr">
        <is>
          <t>A</t>
        </is>
      </c>
      <c r="AL778" t="n">
        <v>69.3</v>
      </c>
      <c r="AM778" t="inlineStr">
        <is>
          <t>94</t>
        </is>
      </c>
      <c r="AN778" t="n">
        <v>71.2</v>
      </c>
      <c r="AO778" t="inlineStr">
        <is>
          <t>99</t>
        </is>
      </c>
      <c r="AP778" t="n">
        <v>5.2</v>
      </c>
      <c r="AQ778" t="inlineStr">
        <is>
          <t>701+</t>
        </is>
      </c>
      <c r="AR778" t="n">
        <v>48.3</v>
      </c>
      <c r="AS778" t="inlineStr">
        <is>
          <t>282</t>
        </is>
      </c>
      <c r="AT778" t="n">
        <v>63.8</v>
      </c>
      <c r="AU778" t="inlineStr">
        <is>
          <t>302</t>
        </is>
      </c>
      <c r="AV778" t="n">
        <v>56.6</v>
      </c>
      <c r="AW778" t="inlineStr">
        <is>
          <t>262</t>
        </is>
      </c>
      <c r="AX778" t="n">
        <v>75.09999999999999</v>
      </c>
      <c r="AY778" t="inlineStr">
        <is>
          <t>173</t>
        </is>
      </c>
      <c r="AZ778" t="n">
        <v>36.9</v>
      </c>
      <c r="BA778" t="inlineStr">
        <is>
          <t>201</t>
        </is>
      </c>
      <c r="BB778" t="n">
        <v>29.4</v>
      </c>
      <c r="BC778" t="inlineStr">
        <is>
          <t>453=</t>
        </is>
      </c>
      <c r="BD778" t="inlineStr">
        <is>
          <t>55.2</t>
        </is>
      </c>
      <c r="BE778" t="inlineStr"/>
      <c r="BF778" t="inlineStr">
        <is>
          <t>Not Reported</t>
        </is>
      </c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>
        <is>
          <t>QS</t>
        </is>
      </c>
      <c r="CC778" t="n">
        <v>111</v>
      </c>
      <c r="CD778" t="n">
        <v>123</v>
      </c>
      <c r="CE778" t="n">
        <v>90</v>
      </c>
      <c r="CF778" t="n">
        <v>82</v>
      </c>
      <c r="CG778" t="n">
        <v>701</v>
      </c>
      <c r="CH778" t="n">
        <v>351</v>
      </c>
      <c r="CI778" t="n">
        <v>292</v>
      </c>
      <c r="CJ778" t="n">
        <v>262</v>
      </c>
      <c r="CK778" t="n">
        <v>197</v>
      </c>
      <c r="CL778" t="n">
        <v>239</v>
      </c>
      <c r="CM778" t="n">
        <v>202</v>
      </c>
      <c r="CN778" t="n">
        <v>123</v>
      </c>
      <c r="CO778" t="n">
        <v>139</v>
      </c>
      <c r="CP778" t="n">
        <v>94</v>
      </c>
      <c r="CQ778" t="n">
        <v>99</v>
      </c>
      <c r="CR778" t="n">
        <v>701</v>
      </c>
      <c r="CS778" t="n">
        <v>282</v>
      </c>
      <c r="CT778" t="n">
        <v>302</v>
      </c>
      <c r="CU778" t="n">
        <v>262</v>
      </c>
      <c r="CV778" t="n">
        <v>173</v>
      </c>
      <c r="CW778" t="n">
        <v>201</v>
      </c>
      <c r="CX778" t="n">
        <v>453</v>
      </c>
      <c r="CY778" t="inlineStr"/>
      <c r="CZ778" t="inlineStr"/>
      <c r="DA778" t="inlineStr"/>
      <c r="DB778" t="n">
        <v>92.14285714285714</v>
      </c>
      <c r="DC778" t="n">
        <v>40.2</v>
      </c>
      <c r="DD778" t="inlineStr"/>
      <c r="DE778" t="inlineStr">
        <is>
          <t>QS (score, not ratio)</t>
        </is>
      </c>
      <c r="DF778" t="inlineStr"/>
      <c r="DG778" t="inlineStr">
        <is>
          <t>QS (score, not %)</t>
        </is>
      </c>
      <c r="DH778" t="n">
        <v>70.05</v>
      </c>
      <c r="DI778" t="inlineStr"/>
    </row>
    <row r="779">
      <c r="A779" t="inlineStr">
        <is>
          <t>politecnico di torino</t>
        </is>
      </c>
      <c r="B779" t="inlineStr">
        <is>
          <t>241</t>
        </is>
      </c>
      <c r="C779" t="inlineStr">
        <is>
          <t>252</t>
        </is>
      </c>
      <c r="D779" t="inlineStr">
        <is>
          <t>Italy</t>
        </is>
      </c>
      <c r="E779" t="inlineStr">
        <is>
          <t>Europe</t>
        </is>
      </c>
      <c r="F779" t="inlineStr">
        <is>
          <t>XL</t>
        </is>
      </c>
      <c r="G779" t="inlineStr">
        <is>
          <t>FO</t>
        </is>
      </c>
      <c r="H779" t="inlineStr">
        <is>
          <t>VH</t>
        </is>
      </c>
      <c r="I779" t="inlineStr">
        <is>
          <t>A</t>
        </is>
      </c>
      <c r="J779" t="n">
        <v>40.2</v>
      </c>
      <c r="K779" t="inlineStr">
        <is>
          <t>213</t>
        </is>
      </c>
      <c r="L779" t="n">
        <v>52.1</v>
      </c>
      <c r="M779" t="inlineStr">
        <is>
          <t>165</t>
        </is>
      </c>
      <c r="N779" t="n">
        <v>3.1</v>
      </c>
      <c r="O779" t="inlineStr">
        <is>
          <t>701+</t>
        </is>
      </c>
      <c r="P779" t="n">
        <v>51.6</v>
      </c>
      <c r="Q779" t="inlineStr">
        <is>
          <t>254</t>
        </is>
      </c>
      <c r="R779" t="n">
        <v>4.9</v>
      </c>
      <c r="S779" t="inlineStr">
        <is>
          <t>701+</t>
        </is>
      </c>
      <c r="T779" t="n">
        <v>41</v>
      </c>
      <c r="U779" t="inlineStr">
        <is>
          <t>349</t>
        </is>
      </c>
      <c r="V779" t="n">
        <v>81.40000000000001</v>
      </c>
      <c r="W779" t="inlineStr">
        <is>
          <t>297</t>
        </is>
      </c>
      <c r="X779" t="n">
        <v>30.6</v>
      </c>
      <c r="Y779" t="inlineStr">
        <is>
          <t>412</t>
        </is>
      </c>
      <c r="Z779" t="n">
        <v>77.90000000000001</v>
      </c>
      <c r="AA779" t="inlineStr">
        <is>
          <t>169</t>
        </is>
      </c>
      <c r="AB779" t="n">
        <v>41.7</v>
      </c>
      <c r="AC779" t="inlineStr">
        <is>
          <t>252</t>
        </is>
      </c>
      <c r="AD779" t="inlineStr">
        <is>
          <t>325=</t>
        </is>
      </c>
      <c r="AE779" t="inlineStr">
        <is>
          <t>IT</t>
        </is>
      </c>
      <c r="AF779" t="inlineStr">
        <is>
          <t>Italy</t>
        </is>
      </c>
      <c r="AG779" t="inlineStr">
        <is>
          <t>XL</t>
        </is>
      </c>
      <c r="AH779" t="inlineStr">
        <is>
          <t>FO</t>
        </is>
      </c>
      <c r="AI779" t="inlineStr">
        <is>
          <t>VH</t>
        </is>
      </c>
      <c r="AJ779" t="n">
        <v>5</v>
      </c>
      <c r="AK779" t="inlineStr">
        <is>
          <t>A</t>
        </is>
      </c>
      <c r="AL779" t="n">
        <v>38.5</v>
      </c>
      <c r="AM779" t="inlineStr">
        <is>
          <t>225</t>
        </is>
      </c>
      <c r="AN779" t="n">
        <v>44.9</v>
      </c>
      <c r="AO779" t="inlineStr">
        <is>
          <t>194</t>
        </is>
      </c>
      <c r="AP779" t="n">
        <v>2.4</v>
      </c>
      <c r="AQ779" t="inlineStr">
        <is>
          <t>701+</t>
        </is>
      </c>
      <c r="AR779" t="n">
        <v>57.9</v>
      </c>
      <c r="AS779" t="inlineStr">
        <is>
          <t>222</t>
        </is>
      </c>
      <c r="AT779" t="n">
        <v>4.1</v>
      </c>
      <c r="AU779" t="inlineStr">
        <is>
          <t>701+</t>
        </is>
      </c>
      <c r="AV779" t="n">
        <v>46.7</v>
      </c>
      <c r="AW779" t="inlineStr">
        <is>
          <t>313</t>
        </is>
      </c>
      <c r="AX779" t="n">
        <v>49.9</v>
      </c>
      <c r="AY779" t="inlineStr">
        <is>
          <t>313</t>
        </is>
      </c>
      <c r="AZ779" t="n">
        <v>21.3</v>
      </c>
      <c r="BA779" t="inlineStr">
        <is>
          <t>391</t>
        </is>
      </c>
      <c r="BB779" t="n">
        <v>57.4</v>
      </c>
      <c r="BC779" t="inlineStr">
        <is>
          <t>263=</t>
        </is>
      </c>
      <c r="BD779" t="inlineStr">
        <is>
          <t>39.2</t>
        </is>
      </c>
      <c r="BE779" t="inlineStr"/>
      <c r="BF779" t="inlineStr">
        <is>
          <t>Not Reported</t>
        </is>
      </c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>
        <is>
          <t>QS</t>
        </is>
      </c>
      <c r="CC779" t="n">
        <v>241</v>
      </c>
      <c r="CD779" t="n">
        <v>252</v>
      </c>
      <c r="CE779" t="n">
        <v>213</v>
      </c>
      <c r="CF779" t="n">
        <v>165</v>
      </c>
      <c r="CG779" t="n">
        <v>701</v>
      </c>
      <c r="CH779" t="n">
        <v>254</v>
      </c>
      <c r="CI779" t="n">
        <v>701</v>
      </c>
      <c r="CJ779" t="n">
        <v>349</v>
      </c>
      <c r="CK779" t="n">
        <v>297</v>
      </c>
      <c r="CL779" t="n">
        <v>412</v>
      </c>
      <c r="CM779" t="n">
        <v>169</v>
      </c>
      <c r="CN779" t="n">
        <v>252</v>
      </c>
      <c r="CO779" t="n">
        <v>325</v>
      </c>
      <c r="CP779" t="n">
        <v>225</v>
      </c>
      <c r="CQ779" t="n">
        <v>194</v>
      </c>
      <c r="CR779" t="n">
        <v>701</v>
      </c>
      <c r="CS779" t="n">
        <v>222</v>
      </c>
      <c r="CT779" t="n">
        <v>701</v>
      </c>
      <c r="CU779" t="n">
        <v>313</v>
      </c>
      <c r="CV779" t="n">
        <v>313</v>
      </c>
      <c r="CW779" t="n">
        <v>391</v>
      </c>
      <c r="CX779" t="n">
        <v>263</v>
      </c>
      <c r="CY779" t="inlineStr"/>
      <c r="CZ779" t="inlineStr"/>
      <c r="DA779" t="inlineStr"/>
      <c r="DB779" t="n">
        <v>82.85714285714286</v>
      </c>
      <c r="DC779" t="n">
        <v>51.6</v>
      </c>
      <c r="DD779" t="inlineStr"/>
      <c r="DE779" t="inlineStr">
        <is>
          <t>QS (score, not ratio)</t>
        </is>
      </c>
      <c r="DF779" t="inlineStr"/>
      <c r="DG779" t="inlineStr">
        <is>
          <t>QS (score, not %)</t>
        </is>
      </c>
      <c r="DH779" t="n">
        <v>39.35</v>
      </c>
      <c r="DI779" t="inlineStr"/>
    </row>
    <row r="780">
      <c r="A780" t="inlineStr">
        <is>
          <t>polytechnic institute of milan</t>
        </is>
      </c>
      <c r="B780" t="inlineStr"/>
      <c r="C780" t="inlineStr"/>
      <c r="D780" t="inlineStr">
        <is>
          <t>Not Reported</t>
        </is>
      </c>
      <c r="E780" t="inlineStr">
        <is>
          <t>Not Reported</t>
        </is>
      </c>
      <c r="F780" t="inlineStr">
        <is>
          <t>Not Reported</t>
        </is>
      </c>
      <c r="G780" t="inlineStr">
        <is>
          <t>Not Reported</t>
        </is>
      </c>
      <c r="H780" t="inlineStr"/>
      <c r="I780" t="inlineStr">
        <is>
          <t>Not Reported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>
        <is>
          <t>Not Reported</t>
        </is>
      </c>
      <c r="AF780" t="inlineStr">
        <is>
          <t>Not Reported</t>
        </is>
      </c>
      <c r="AG780" t="inlineStr">
        <is>
          <t>Not Reported</t>
        </is>
      </c>
      <c r="AH780" t="inlineStr">
        <is>
          <t>Not Reported</t>
        </is>
      </c>
      <c r="AI780" t="inlineStr"/>
      <c r="AJ780" t="inlineStr"/>
      <c r="AK780" t="inlineStr">
        <is>
          <t>Not Reported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>
        <is>
          <t>Not Reported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>
        <is>
          <t>201-300</t>
        </is>
      </c>
      <c r="BS780" t="inlineStr">
        <is>
          <t>6-8</t>
        </is>
      </c>
      <c r="BT780" t="inlineStr"/>
      <c r="BU780" t="n">
        <v>7.3</v>
      </c>
      <c r="BV780" t="n">
        <v>14.9</v>
      </c>
      <c r="BW780" t="n">
        <v>5</v>
      </c>
      <c r="BX780" t="n">
        <v>7</v>
      </c>
      <c r="BY780" t="n">
        <v>32.9</v>
      </c>
      <c r="BZ780" t="n">
        <v>20.4</v>
      </c>
      <c r="CA780" t="n">
        <v>2015</v>
      </c>
      <c r="CB780" t="inlineStr">
        <is>
          <t>Shanghai</t>
        </is>
      </c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n">
        <v>250.5</v>
      </c>
      <c r="DA780" t="n">
        <v>7</v>
      </c>
      <c r="DB780" t="n">
        <v>45.22502744237102</v>
      </c>
      <c r="DC780" t="n">
        <v>16.30798274002157</v>
      </c>
      <c r="DD780" t="inlineStr"/>
      <c r="DE780" t="inlineStr">
        <is>
          <t>Missing</t>
        </is>
      </c>
      <c r="DF780" t="inlineStr"/>
      <c r="DG780" t="inlineStr">
        <is>
          <t>Missing</t>
        </is>
      </c>
      <c r="DH780" t="inlineStr"/>
      <c r="DI780" t="n">
        <v>13.70399137001078</v>
      </c>
    </row>
    <row r="781">
      <c r="A781" t="inlineStr">
        <is>
          <t>polytechnic university of catalonia</t>
        </is>
      </c>
      <c r="B781" t="inlineStr"/>
      <c r="C781" t="inlineStr"/>
      <c r="D781" t="inlineStr">
        <is>
          <t>Not Reported</t>
        </is>
      </c>
      <c r="E781" t="inlineStr">
        <is>
          <t>Not Reported</t>
        </is>
      </c>
      <c r="F781" t="inlineStr">
        <is>
          <t>Not Reported</t>
        </is>
      </c>
      <c r="G781" t="inlineStr">
        <is>
          <t>Not Reported</t>
        </is>
      </c>
      <c r="H781" t="inlineStr"/>
      <c r="I781" t="inlineStr">
        <is>
          <t>Not Reported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>
        <is>
          <t>Not Reported</t>
        </is>
      </c>
      <c r="AF781" t="inlineStr">
        <is>
          <t>Not Reported</t>
        </is>
      </c>
      <c r="AG781" t="inlineStr">
        <is>
          <t>Not Reported</t>
        </is>
      </c>
      <c r="AH781" t="inlineStr">
        <is>
          <t>Not Reported</t>
        </is>
      </c>
      <c r="AI781" t="inlineStr"/>
      <c r="AJ781" t="inlineStr"/>
      <c r="AK781" t="inlineStr">
        <is>
          <t>Not Reported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>
        <is>
          <t>401-500</t>
        </is>
      </c>
      <c r="BF781" t="inlineStr">
        <is>
          <t>Spain</t>
        </is>
      </c>
      <c r="BG781" t="n">
        <v>25.2</v>
      </c>
      <c r="BH781" t="inlineStr">
        <is>
          <t>63.9</t>
        </is>
      </c>
      <c r="BI781" t="n">
        <v>14.8</v>
      </c>
      <c r="BJ781" t="n">
        <v>44.7</v>
      </c>
      <c r="BK781" t="inlineStr">
        <is>
          <t>40.9</t>
        </is>
      </c>
      <c r="BL781" t="inlineStr">
        <is>
          <t>-</t>
        </is>
      </c>
      <c r="BM781" t="inlineStr">
        <is>
          <t>22,893</t>
        </is>
      </c>
      <c r="BN781" t="n">
        <v>11.7</v>
      </c>
      <c r="BO781" t="inlineStr">
        <is>
          <t>28%</t>
        </is>
      </c>
      <c r="BP781" t="inlineStr">
        <is>
          <t>12 : 88</t>
        </is>
      </c>
      <c r="BQ781" t="n">
        <v>2016</v>
      </c>
      <c r="BR781" t="inlineStr">
        <is>
          <t>401-500</t>
        </is>
      </c>
      <c r="BS781" t="inlineStr">
        <is>
          <t>9-13</t>
        </is>
      </c>
      <c r="BT781" t="inlineStr"/>
      <c r="BU781" t="n">
        <v>0</v>
      </c>
      <c r="BV781" t="n">
        <v>0</v>
      </c>
      <c r="BW781" t="n">
        <v>5</v>
      </c>
      <c r="BX781" t="n">
        <v>9.300000000000001</v>
      </c>
      <c r="BY781" t="n">
        <v>27.9</v>
      </c>
      <c r="BZ781" t="n">
        <v>14</v>
      </c>
      <c r="CA781" t="n">
        <v>2015</v>
      </c>
      <c r="CB781" t="inlineStr">
        <is>
          <t>Times+Shanghai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n">
        <v>450.5</v>
      </c>
      <c r="CZ781" t="n">
        <v>450.5</v>
      </c>
      <c r="DA781" t="n">
        <v>11</v>
      </c>
      <c r="DB781" t="n">
        <v>18.52852398098375</v>
      </c>
      <c r="DC781" t="n">
        <v>20.90837418662053</v>
      </c>
      <c r="DD781" t="n">
        <v>11.7</v>
      </c>
      <c r="DE781" t="inlineStr">
        <is>
          <t>Times (raw ratio)</t>
        </is>
      </c>
      <c r="DF781" t="n">
        <v>28</v>
      </c>
      <c r="DG781" t="inlineStr">
        <is>
          <t>Times (raw %)</t>
        </is>
      </c>
      <c r="DH781" t="inlineStr"/>
      <c r="DI781" t="n">
        <v>7.921031333102093</v>
      </c>
    </row>
    <row r="782">
      <c r="A782" t="inlineStr">
        <is>
          <t>polytechnic university of milan</t>
        </is>
      </c>
      <c r="B782" t="inlineStr"/>
      <c r="C782" t="inlineStr"/>
      <c r="D782" t="inlineStr">
        <is>
          <t>Not Reported</t>
        </is>
      </c>
      <c r="E782" t="inlineStr">
        <is>
          <t>Not Reported</t>
        </is>
      </c>
      <c r="F782" t="inlineStr">
        <is>
          <t>Not Reported</t>
        </is>
      </c>
      <c r="G782" t="inlineStr">
        <is>
          <t>Not Reported</t>
        </is>
      </c>
      <c r="H782" t="inlineStr"/>
      <c r="I782" t="inlineStr">
        <is>
          <t>Not Reported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>
        <is>
          <t>Not Reported</t>
        </is>
      </c>
      <c r="AF782" t="inlineStr">
        <is>
          <t>Not Reported</t>
        </is>
      </c>
      <c r="AG782" t="inlineStr">
        <is>
          <t>Not Reported</t>
        </is>
      </c>
      <c r="AH782" t="inlineStr">
        <is>
          <t>Not Reported</t>
        </is>
      </c>
      <c r="AI782" t="inlineStr"/>
      <c r="AJ782" t="inlineStr"/>
      <c r="AK782" t="inlineStr">
        <is>
          <t>Not Reported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>
        <is>
          <t>201-250</t>
        </is>
      </c>
      <c r="BF782" t="inlineStr">
        <is>
          <t>Italy</t>
        </is>
      </c>
      <c r="BG782" t="n">
        <v>30.1</v>
      </c>
      <c r="BH782" t="inlineStr">
        <is>
          <t>48.8</t>
        </is>
      </c>
      <c r="BI782" t="n">
        <v>31.7</v>
      </c>
      <c r="BJ782" t="n">
        <v>76.3</v>
      </c>
      <c r="BK782" t="inlineStr">
        <is>
          <t>66.3</t>
        </is>
      </c>
      <c r="BL782" t="inlineStr">
        <is>
          <t>-</t>
        </is>
      </c>
      <c r="BM782" t="inlineStr">
        <is>
          <t>30,025</t>
        </is>
      </c>
      <c r="BN782" t="n">
        <v>22.2</v>
      </c>
      <c r="BO782" t="inlineStr">
        <is>
          <t>12%</t>
        </is>
      </c>
      <c r="BP782" t="inlineStr">
        <is>
          <t>34 : 66</t>
        </is>
      </c>
      <c r="BQ782" t="n">
        <v>2016</v>
      </c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>
        <is>
          <t>Times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n">
        <v>225.5</v>
      </c>
      <c r="CZ782" t="inlineStr"/>
      <c r="DA782" t="inlineStr"/>
      <c r="DB782" t="n">
        <v>67.90564689063618</v>
      </c>
      <c r="DC782" t="n">
        <v>52.99046413359903</v>
      </c>
      <c r="DD782" t="n">
        <v>22.2</v>
      </c>
      <c r="DE782" t="inlineStr">
        <is>
          <t>Times (raw ratio)</t>
        </is>
      </c>
      <c r="DF782" t="n">
        <v>12</v>
      </c>
      <c r="DG782" t="inlineStr">
        <is>
          <t>Times (raw %)</t>
        </is>
      </c>
      <c r="DH782" t="inlineStr"/>
      <c r="DI782" t="n">
        <v>29.9687825182102</v>
      </c>
    </row>
    <row r="783">
      <c r="A783" t="inlineStr">
        <is>
          <t>polytechnic university of turin</t>
        </is>
      </c>
      <c r="B783" t="inlineStr"/>
      <c r="C783" t="inlineStr"/>
      <c r="D783" t="inlineStr">
        <is>
          <t>Not Reported</t>
        </is>
      </c>
      <c r="E783" t="inlineStr">
        <is>
          <t>Not Reported</t>
        </is>
      </c>
      <c r="F783" t="inlineStr">
        <is>
          <t>Not Reported</t>
        </is>
      </c>
      <c r="G783" t="inlineStr">
        <is>
          <t>Not Reported</t>
        </is>
      </c>
      <c r="H783" t="inlineStr"/>
      <c r="I783" t="inlineStr">
        <is>
          <t>Not Reported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>
        <is>
          <t>Not Reported</t>
        </is>
      </c>
      <c r="AF783" t="inlineStr">
        <is>
          <t>Not Reported</t>
        </is>
      </c>
      <c r="AG783" t="inlineStr">
        <is>
          <t>Not Reported</t>
        </is>
      </c>
      <c r="AH783" t="inlineStr">
        <is>
          <t>Not Reported</t>
        </is>
      </c>
      <c r="AI783" t="inlineStr"/>
      <c r="AJ783" t="inlineStr"/>
      <c r="AK783" t="inlineStr">
        <is>
          <t>Not Reported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>
        <is>
          <t>351-400</t>
        </is>
      </c>
      <c r="BF783" t="inlineStr">
        <is>
          <t>Italy</t>
        </is>
      </c>
      <c r="BG783" t="n">
        <v>23.7</v>
      </c>
      <c r="BH783" t="inlineStr">
        <is>
          <t>50.6</t>
        </is>
      </c>
      <c r="BI783" t="n">
        <v>18.6</v>
      </c>
      <c r="BJ783" t="n">
        <v>65.90000000000001</v>
      </c>
      <c r="BK783" t="inlineStr">
        <is>
          <t>42.5</t>
        </is>
      </c>
      <c r="BL783" t="inlineStr">
        <is>
          <t>-</t>
        </is>
      </c>
      <c r="BM783" t="inlineStr">
        <is>
          <t>27,709</t>
        </is>
      </c>
      <c r="BN783" t="n">
        <v>19.6</v>
      </c>
      <c r="BO783" t="inlineStr">
        <is>
          <t>16%</t>
        </is>
      </c>
      <c r="BP783" t="inlineStr">
        <is>
          <t>29 : 71</t>
        </is>
      </c>
      <c r="BQ783" t="n">
        <v>2016</v>
      </c>
      <c r="BR783" t="inlineStr">
        <is>
          <t>401-500</t>
        </is>
      </c>
      <c r="BS783" t="inlineStr">
        <is>
          <t>14-22</t>
        </is>
      </c>
      <c r="BT783" t="inlineStr"/>
      <c r="BU783" t="n">
        <v>0</v>
      </c>
      <c r="BV783" t="n">
        <v>0</v>
      </c>
      <c r="BW783" t="n">
        <v>14.4</v>
      </c>
      <c r="BX783" t="n">
        <v>0</v>
      </c>
      <c r="BY783" t="n">
        <v>26.5</v>
      </c>
      <c r="BZ783" t="n">
        <v>14.1</v>
      </c>
      <c r="CA783" t="n">
        <v>2011</v>
      </c>
      <c r="CB783" t="inlineStr">
        <is>
          <t>Times+Shanghai</t>
        </is>
      </c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n">
        <v>375.5</v>
      </c>
      <c r="CZ783" t="n">
        <v>450.5</v>
      </c>
      <c r="DA783" t="n">
        <v>18</v>
      </c>
      <c r="DB783" t="n">
        <v>23.88949610392871</v>
      </c>
      <c r="DC783" t="n">
        <v>29.2337382182191</v>
      </c>
      <c r="DD783" t="n">
        <v>19.6</v>
      </c>
      <c r="DE783" t="inlineStr">
        <is>
          <t>Times (raw ratio)</t>
        </is>
      </c>
      <c r="DF783" t="n">
        <v>16</v>
      </c>
      <c r="DG783" t="inlineStr">
        <is>
          <t>Times (raw %)</t>
        </is>
      </c>
      <c r="DH783" t="inlineStr"/>
      <c r="DI783" t="n">
        <v>10.28982458267245</v>
      </c>
    </row>
    <row r="784">
      <c r="A784" t="inlineStr">
        <is>
          <t>polytechnic university of valencia</t>
        </is>
      </c>
      <c r="B784" t="inlineStr"/>
      <c r="C784" t="inlineStr"/>
      <c r="D784" t="inlineStr">
        <is>
          <t>Not Reported</t>
        </is>
      </c>
      <c r="E784" t="inlineStr">
        <is>
          <t>Not Reported</t>
        </is>
      </c>
      <c r="F784" t="inlineStr">
        <is>
          <t>Not Reported</t>
        </is>
      </c>
      <c r="G784" t="inlineStr">
        <is>
          <t>Not Reported</t>
        </is>
      </c>
      <c r="H784" t="inlineStr"/>
      <c r="I784" t="inlineStr">
        <is>
          <t>Not Reported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>
        <is>
          <t>Not Reported</t>
        </is>
      </c>
      <c r="AF784" t="inlineStr">
        <is>
          <t>Not Reported</t>
        </is>
      </c>
      <c r="AG784" t="inlineStr">
        <is>
          <t>Not Reported</t>
        </is>
      </c>
      <c r="AH784" t="inlineStr">
        <is>
          <t>Not Reported</t>
        </is>
      </c>
      <c r="AI784" t="inlineStr"/>
      <c r="AJ784" t="inlineStr"/>
      <c r="AK784" t="inlineStr">
        <is>
          <t>Not Reported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>
        <is>
          <t>601-800</t>
        </is>
      </c>
      <c r="BF784" t="inlineStr">
        <is>
          <t>Spain</t>
        </is>
      </c>
      <c r="BG784" t="n">
        <v>20.3</v>
      </c>
      <c r="BH784" t="inlineStr">
        <is>
          <t>32.9</t>
        </is>
      </c>
      <c r="BI784" t="n">
        <v>12.7</v>
      </c>
      <c r="BJ784" t="n">
        <v>34.3</v>
      </c>
      <c r="BK784" t="inlineStr">
        <is>
          <t>43.8</t>
        </is>
      </c>
      <c r="BL784" t="inlineStr">
        <is>
          <t>-</t>
        </is>
      </c>
      <c r="BM784" t="inlineStr">
        <is>
          <t>33,172</t>
        </is>
      </c>
      <c r="BN784" t="n">
        <v>13.6</v>
      </c>
      <c r="BO784" t="inlineStr">
        <is>
          <t>7%</t>
        </is>
      </c>
      <c r="BP784" t="inlineStr">
        <is>
          <t>36 : 64</t>
        </is>
      </c>
      <c r="BQ784" t="n">
        <v>2016</v>
      </c>
      <c r="BR784" t="inlineStr">
        <is>
          <t>301-400</t>
        </is>
      </c>
      <c r="BS784" t="inlineStr">
        <is>
          <t>6-8</t>
        </is>
      </c>
      <c r="BT784" t="inlineStr"/>
      <c r="BU784" t="n">
        <v>0</v>
      </c>
      <c r="BV784" t="n">
        <v>0</v>
      </c>
      <c r="BW784" t="n">
        <v>10.4</v>
      </c>
      <c r="BX784" t="n">
        <v>8.9</v>
      </c>
      <c r="BY784" t="n">
        <v>32.4</v>
      </c>
      <c r="BZ784" t="n">
        <v>14.7</v>
      </c>
      <c r="CA784" t="n">
        <v>2015</v>
      </c>
      <c r="CB784" t="inlineStr">
        <is>
          <t>Times+Shanghai</t>
        </is>
      </c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n">
        <v>700.5</v>
      </c>
      <c r="CZ784" t="n">
        <v>350.5</v>
      </c>
      <c r="DA784" t="n">
        <v>7</v>
      </c>
      <c r="DB784" t="n">
        <v>11.63556531284303</v>
      </c>
      <c r="DC784" t="n">
        <v>20.29408154094028</v>
      </c>
      <c r="DD784" t="n">
        <v>13.6</v>
      </c>
      <c r="DE784" t="inlineStr">
        <is>
          <t>Times (raw ratio)</t>
        </is>
      </c>
      <c r="DF784" t="n">
        <v>7</v>
      </c>
      <c r="DG784" t="inlineStr">
        <is>
          <t>Times (raw %)</t>
        </is>
      </c>
      <c r="DH784" t="inlineStr"/>
      <c r="DI784" t="n">
        <v>9.534860374452625</v>
      </c>
    </row>
    <row r="785">
      <c r="A785" t="inlineStr">
        <is>
          <t>pompeu fabra university</t>
        </is>
      </c>
      <c r="B785" t="inlineStr"/>
      <c r="C785" t="inlineStr"/>
      <c r="D785" t="inlineStr">
        <is>
          <t>Not Reported</t>
        </is>
      </c>
      <c r="E785" t="inlineStr">
        <is>
          <t>Not Reported</t>
        </is>
      </c>
      <c r="F785" t="inlineStr">
        <is>
          <t>Not Reported</t>
        </is>
      </c>
      <c r="G785" t="inlineStr">
        <is>
          <t>Not Reported</t>
        </is>
      </c>
      <c r="H785" t="inlineStr"/>
      <c r="I785" t="inlineStr">
        <is>
          <t>Not Reported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>
        <is>
          <t>Not Reported</t>
        </is>
      </c>
      <c r="AF785" t="inlineStr">
        <is>
          <t>Not Reported</t>
        </is>
      </c>
      <c r="AG785" t="inlineStr">
        <is>
          <t>Not Reported</t>
        </is>
      </c>
      <c r="AH785" t="inlineStr">
        <is>
          <t>Not Reported</t>
        </is>
      </c>
      <c r="AI785" t="inlineStr"/>
      <c r="AJ785" t="inlineStr"/>
      <c r="AK785" t="inlineStr">
        <is>
          <t>Not Reported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>
        <f>164</f>
        <v/>
      </c>
      <c r="BF785" t="inlineStr">
        <is>
          <t>Spain</t>
        </is>
      </c>
      <c r="BG785" t="n">
        <v>32.9</v>
      </c>
      <c r="BH785" t="inlineStr">
        <is>
          <t>63.3</t>
        </is>
      </c>
      <c r="BI785" t="n">
        <v>28</v>
      </c>
      <c r="BJ785" t="n">
        <v>90.7</v>
      </c>
      <c r="BK785" t="inlineStr">
        <is>
          <t>37.2</t>
        </is>
      </c>
      <c r="BL785" t="inlineStr">
        <is>
          <t>51.2</t>
        </is>
      </c>
      <c r="BM785" t="inlineStr">
        <is>
          <t>10,901</t>
        </is>
      </c>
      <c r="BN785" t="n">
        <v>18.3</v>
      </c>
      <c r="BO785" t="inlineStr">
        <is>
          <t>13%</t>
        </is>
      </c>
      <c r="BP785" t="inlineStr">
        <is>
          <t>59 : 41</t>
        </is>
      </c>
      <c r="BQ785" t="n">
        <v>2016</v>
      </c>
      <c r="BR785" t="inlineStr">
        <is>
          <t>201-300</t>
        </is>
      </c>
      <c r="BS785" t="inlineStr">
        <is>
          <t>2-5</t>
        </is>
      </c>
      <c r="BT785" t="inlineStr"/>
      <c r="BU785" t="n">
        <v>0</v>
      </c>
      <c r="BV785" t="n">
        <v>0</v>
      </c>
      <c r="BW785" t="n">
        <v>5</v>
      </c>
      <c r="BX785" t="n">
        <v>19.7</v>
      </c>
      <c r="BY785" t="n">
        <v>26.4</v>
      </c>
      <c r="BZ785" t="n">
        <v>33.6</v>
      </c>
      <c r="CA785" t="n">
        <v>2015</v>
      </c>
      <c r="CB785" t="inlineStr">
        <is>
          <t>Times+Shanghai</t>
        </is>
      </c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n">
        <v>164</v>
      </c>
      <c r="CZ785" t="n">
        <v>250.5</v>
      </c>
      <c r="DA785" t="n">
        <v>3.5</v>
      </c>
      <c r="DB785" t="n">
        <v>60.96133430731847</v>
      </c>
      <c r="DC785" t="n">
        <v>35.57744255252254</v>
      </c>
      <c r="DD785" t="n">
        <v>18.3</v>
      </c>
      <c r="DE785" t="inlineStr">
        <is>
          <t>Times (raw ratio)</t>
        </is>
      </c>
      <c r="DF785" t="n">
        <v>13</v>
      </c>
      <c r="DG785" t="inlineStr">
        <is>
          <t>Times (raw %)</t>
        </is>
      </c>
      <c r="DH785" t="inlineStr"/>
      <c r="DI785" t="n">
        <v>10.34454513513544</v>
      </c>
    </row>
    <row r="786">
      <c r="A786" t="inlineStr">
        <is>
          <t>pondicherry university</t>
        </is>
      </c>
      <c r="B786" t="inlineStr">
        <is>
          <t>1201-1400</t>
        </is>
      </c>
      <c r="C786" t="inlineStr">
        <is>
          <t>1201-1400</t>
        </is>
      </c>
      <c r="D786" t="inlineStr">
        <is>
          <t>India</t>
        </is>
      </c>
      <c r="E786" t="inlineStr">
        <is>
          <t>Asia</t>
        </is>
      </c>
      <c r="F786" t="inlineStr">
        <is>
          <t>M</t>
        </is>
      </c>
      <c r="G786" t="inlineStr">
        <is>
          <t>CO</t>
        </is>
      </c>
      <c r="H786" t="inlineStr">
        <is>
          <t>VH</t>
        </is>
      </c>
      <c r="I786" t="inlineStr">
        <is>
          <t>A</t>
        </is>
      </c>
      <c r="J786" t="n">
        <v>4.1</v>
      </c>
      <c r="K786" t="inlineStr">
        <is>
          <t>601+</t>
        </is>
      </c>
      <c r="L786" t="n">
        <v>2.1</v>
      </c>
      <c r="M786" t="inlineStr">
        <is>
          <t>601+</t>
        </is>
      </c>
      <c r="N786" t="n">
        <v>5.4</v>
      </c>
      <c r="O786" t="inlineStr">
        <is>
          <t>701+</t>
        </is>
      </c>
      <c r="P786" t="n">
        <v>16.5</v>
      </c>
      <c r="Q786" t="inlineStr">
        <is>
          <t>616</t>
        </is>
      </c>
      <c r="R786" t="n">
        <v>1.9</v>
      </c>
      <c r="S786" t="inlineStr">
        <is>
          <t>701+</t>
        </is>
      </c>
      <c r="T786" t="n">
        <v>1.1</v>
      </c>
      <c r="U786" t="inlineStr">
        <is>
          <t>701+</t>
        </is>
      </c>
      <c r="V786" t="n">
        <v>21.1</v>
      </c>
      <c r="W786" t="inlineStr">
        <is>
          <t>701+</t>
        </is>
      </c>
      <c r="X786" t="n">
        <v>2.7</v>
      </c>
      <c r="Y786" t="inlineStr">
        <is>
          <t>701+</t>
        </is>
      </c>
      <c r="Z786" t="n">
        <v>5.8</v>
      </c>
      <c r="AA786" t="inlineStr">
        <is>
          <t>701+</t>
        </is>
      </c>
      <c r="AB786" t="inlineStr"/>
      <c r="AC786" t="inlineStr">
        <is>
          <t>1201-1400</t>
        </is>
      </c>
      <c r="AD786" t="inlineStr">
        <is>
          <t>801-1000</t>
        </is>
      </c>
      <c r="AE786" t="inlineStr">
        <is>
          <t>IN</t>
        </is>
      </c>
      <c r="AF786" t="inlineStr">
        <is>
          <t>India</t>
        </is>
      </c>
      <c r="AG786" t="inlineStr">
        <is>
          <t>XL</t>
        </is>
      </c>
      <c r="AH786" t="inlineStr">
        <is>
          <t>CO</t>
        </is>
      </c>
      <c r="AI786" t="inlineStr">
        <is>
          <t>HI</t>
        </is>
      </c>
      <c r="AJ786" t="n">
        <v>3</v>
      </c>
      <c r="AK786" t="inlineStr">
        <is>
          <t>A</t>
        </is>
      </c>
      <c r="AL786" t="n">
        <v>4</v>
      </c>
      <c r="AM786" t="inlineStr">
        <is>
          <t>601+</t>
        </is>
      </c>
      <c r="AN786" t="n">
        <v>1.9</v>
      </c>
      <c r="AO786" t="inlineStr">
        <is>
          <t>601+</t>
        </is>
      </c>
      <c r="AP786" t="n">
        <v>6.5</v>
      </c>
      <c r="AQ786" t="inlineStr">
        <is>
          <t>701+</t>
        </is>
      </c>
      <c r="AR786" t="n">
        <v>12.2</v>
      </c>
      <c r="AS786" t="inlineStr">
        <is>
          <t>694</t>
        </is>
      </c>
      <c r="AT786" t="n">
        <v>1.1</v>
      </c>
      <c r="AU786" t="inlineStr">
        <is>
          <t>701+</t>
        </is>
      </c>
      <c r="AV786" t="n">
        <v>1.1</v>
      </c>
      <c r="AW786" t="inlineStr">
        <is>
          <t>701+</t>
        </is>
      </c>
      <c r="AX786" t="n">
        <v>1.2</v>
      </c>
      <c r="AY786" t="inlineStr">
        <is>
          <t>701+</t>
        </is>
      </c>
      <c r="AZ786" t="n">
        <v>4.7</v>
      </c>
      <c r="BA786" t="inlineStr">
        <is>
          <t>701+</t>
        </is>
      </c>
      <c r="BB786" t="n">
        <v>8.4</v>
      </c>
      <c r="BC786" t="inlineStr">
        <is>
          <t>695=</t>
        </is>
      </c>
      <c r="BD786" t="inlineStr">
        <is>
          <t>-</t>
        </is>
      </c>
      <c r="BE786" t="inlineStr"/>
      <c r="BF786" t="inlineStr">
        <is>
          <t>Not Reported</t>
        </is>
      </c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>
        <is>
          <t>QS</t>
        </is>
      </c>
      <c r="CC786" t="n">
        <v>1300.5</v>
      </c>
      <c r="CD786" t="n">
        <v>1300.5</v>
      </c>
      <c r="CE786" t="n">
        <v>601</v>
      </c>
      <c r="CF786" t="n">
        <v>601</v>
      </c>
      <c r="CG786" t="n">
        <v>701</v>
      </c>
      <c r="CH786" t="n">
        <v>616</v>
      </c>
      <c r="CI786" t="n">
        <v>701</v>
      </c>
      <c r="CJ786" t="n">
        <v>701</v>
      </c>
      <c r="CK786" t="n">
        <v>701</v>
      </c>
      <c r="CL786" t="n">
        <v>701</v>
      </c>
      <c r="CM786" t="n">
        <v>701</v>
      </c>
      <c r="CN786" t="n">
        <v>1300.5</v>
      </c>
      <c r="CO786" t="n">
        <v>900.5</v>
      </c>
      <c r="CP786" t="n">
        <v>601</v>
      </c>
      <c r="CQ786" t="n">
        <v>601</v>
      </c>
      <c r="CR786" t="n">
        <v>701</v>
      </c>
      <c r="CS786" t="n">
        <v>694</v>
      </c>
      <c r="CT786" t="n">
        <v>701</v>
      </c>
      <c r="CU786" t="n">
        <v>701</v>
      </c>
      <c r="CV786" t="n">
        <v>701</v>
      </c>
      <c r="CW786" t="n">
        <v>701</v>
      </c>
      <c r="CX786" t="n">
        <v>695</v>
      </c>
      <c r="CY786" t="inlineStr"/>
      <c r="CZ786" t="inlineStr"/>
      <c r="DA786" t="inlineStr"/>
      <c r="DB786" t="n">
        <v>7.178571428571416</v>
      </c>
      <c r="DC786" t="n">
        <v>16.5</v>
      </c>
      <c r="DD786" t="inlineStr"/>
      <c r="DE786" t="inlineStr">
        <is>
          <t>QS (score, not ratio)</t>
        </is>
      </c>
      <c r="DF786" t="inlineStr"/>
      <c r="DG786" t="inlineStr">
        <is>
          <t>QS (score, not %)</t>
        </is>
      </c>
      <c r="DH786" t="n">
        <v>4.05</v>
      </c>
      <c r="DI786" t="inlineStr"/>
    </row>
    <row r="787">
      <c r="A787" t="inlineStr">
        <is>
          <t>pontifical catholic university of chile</t>
        </is>
      </c>
      <c r="B787" t="inlineStr"/>
      <c r="C787" t="inlineStr"/>
      <c r="D787" t="inlineStr">
        <is>
          <t>Not Reported</t>
        </is>
      </c>
      <c r="E787" t="inlineStr">
        <is>
          <t>Not Reported</t>
        </is>
      </c>
      <c r="F787" t="inlineStr">
        <is>
          <t>Not Reported</t>
        </is>
      </c>
      <c r="G787" t="inlineStr">
        <is>
          <t>Not Reported</t>
        </is>
      </c>
      <c r="H787" t="inlineStr"/>
      <c r="I787" t="inlineStr">
        <is>
          <t>Not Reported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>
        <is>
          <t>Not Reported</t>
        </is>
      </c>
      <c r="AF787" t="inlineStr">
        <is>
          <t>Not Reported</t>
        </is>
      </c>
      <c r="AG787" t="inlineStr">
        <is>
          <t>Not Reported</t>
        </is>
      </c>
      <c r="AH787" t="inlineStr">
        <is>
          <t>Not Reported</t>
        </is>
      </c>
      <c r="AI787" t="inlineStr"/>
      <c r="AJ787" t="inlineStr"/>
      <c r="AK787" t="inlineStr">
        <is>
          <t>Not Reported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>
        <is>
          <t>401-500</t>
        </is>
      </c>
      <c r="BF787" t="inlineStr">
        <is>
          <t>Chile</t>
        </is>
      </c>
      <c r="BG787" t="n">
        <v>28.2</v>
      </c>
      <c r="BH787" t="inlineStr">
        <is>
          <t>52.4</t>
        </is>
      </c>
      <c r="BI787" t="n">
        <v>21.3</v>
      </c>
      <c r="BJ787" t="n">
        <v>37</v>
      </c>
      <c r="BK787" t="inlineStr">
        <is>
          <t>28.0</t>
        </is>
      </c>
      <c r="BL787" t="inlineStr">
        <is>
          <t>-</t>
        </is>
      </c>
      <c r="BM787" t="inlineStr">
        <is>
          <t>25,075</t>
        </is>
      </c>
      <c r="BN787" t="n">
        <v>15.3</v>
      </c>
      <c r="BO787" t="inlineStr">
        <is>
          <t>7%</t>
        </is>
      </c>
      <c r="BP787" t="inlineStr"/>
      <c r="BQ787" t="n">
        <v>2016</v>
      </c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>
        <is>
          <t>Times</t>
        </is>
      </c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n">
        <v>450.5</v>
      </c>
      <c r="CZ787" t="inlineStr"/>
      <c r="DA787" t="inlineStr"/>
      <c r="DB787" t="n">
        <v>35.7398141529664</v>
      </c>
      <c r="DC787" t="n">
        <v>27.69076998908863</v>
      </c>
      <c r="DD787" t="n">
        <v>15.3</v>
      </c>
      <c r="DE787" t="inlineStr">
        <is>
          <t>Times (raw ratio)</t>
        </is>
      </c>
      <c r="DF787" t="n">
        <v>7</v>
      </c>
      <c r="DG787" t="inlineStr">
        <is>
          <t>Times (raw %)</t>
        </is>
      </c>
      <c r="DH787" t="inlineStr"/>
      <c r="DI787" t="n">
        <v>19.14672216441208</v>
      </c>
    </row>
    <row r="788">
      <c r="A788" t="inlineStr">
        <is>
          <t>pontifical catholic university of paraná</t>
        </is>
      </c>
      <c r="B788" t="inlineStr"/>
      <c r="C788" t="inlineStr"/>
      <c r="D788" t="inlineStr">
        <is>
          <t>Not Reported</t>
        </is>
      </c>
      <c r="E788" t="inlineStr">
        <is>
          <t>Not Reported</t>
        </is>
      </c>
      <c r="F788" t="inlineStr">
        <is>
          <t>Not Reported</t>
        </is>
      </c>
      <c r="G788" t="inlineStr">
        <is>
          <t>Not Reported</t>
        </is>
      </c>
      <c r="H788" t="inlineStr"/>
      <c r="I788" t="inlineStr">
        <is>
          <t>Not Reported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>
        <is>
          <t>Not Reported</t>
        </is>
      </c>
      <c r="AF788" t="inlineStr">
        <is>
          <t>Not Reported</t>
        </is>
      </c>
      <c r="AG788" t="inlineStr">
        <is>
          <t>Not Reported</t>
        </is>
      </c>
      <c r="AH788" t="inlineStr">
        <is>
          <t>Not Reported</t>
        </is>
      </c>
      <c r="AI788" t="inlineStr"/>
      <c r="AJ788" t="inlineStr"/>
      <c r="AK788" t="inlineStr">
        <is>
          <t>Not Reported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>
        <is>
          <t>601-800</t>
        </is>
      </c>
      <c r="BF788" t="inlineStr">
        <is>
          <t>Brazil</t>
        </is>
      </c>
      <c r="BG788" t="n">
        <v>18.4</v>
      </c>
      <c r="BH788" t="inlineStr">
        <is>
          <t>18.6</t>
        </is>
      </c>
      <c r="BI788" t="n">
        <v>6.5</v>
      </c>
      <c r="BJ788" t="n">
        <v>32.2</v>
      </c>
      <c r="BK788" t="inlineStr">
        <is>
          <t>28.0</t>
        </is>
      </c>
      <c r="BL788" t="inlineStr">
        <is>
          <t>-</t>
        </is>
      </c>
      <c r="BM788" t="inlineStr">
        <is>
          <t>7,741</t>
        </is>
      </c>
      <c r="BN788" t="n">
        <v>10.9</v>
      </c>
      <c r="BO788" t="inlineStr">
        <is>
          <t>2%</t>
        </is>
      </c>
      <c r="BP788" t="inlineStr">
        <is>
          <t>1 : 99</t>
        </is>
      </c>
      <c r="BQ788" t="n">
        <v>2016</v>
      </c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>
        <is>
          <t>Times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n">
        <v>700.5</v>
      </c>
      <c r="CZ788" t="inlineStr"/>
      <c r="DA788" t="inlineStr"/>
      <c r="DB788" t="n">
        <v>0</v>
      </c>
      <c r="DC788" t="n">
        <v>17.56130801669988</v>
      </c>
      <c r="DD788" t="n">
        <v>10.9</v>
      </c>
      <c r="DE788" t="inlineStr">
        <is>
          <t>Times (raw ratio)</t>
        </is>
      </c>
      <c r="DF788" t="n">
        <v>2</v>
      </c>
      <c r="DG788" t="inlineStr">
        <is>
          <t>Times (raw %)</t>
        </is>
      </c>
      <c r="DH788" t="inlineStr"/>
      <c r="DI788" t="n">
        <v>3.746097814776275</v>
      </c>
    </row>
    <row r="789">
      <c r="A789" t="inlineStr">
        <is>
          <t>pontifical catholic university of rio de janeiro (puc-rio)</t>
        </is>
      </c>
      <c r="B789" t="inlineStr"/>
      <c r="C789" t="inlineStr"/>
      <c r="D789" t="inlineStr">
        <is>
          <t>Not Reported</t>
        </is>
      </c>
      <c r="E789" t="inlineStr">
        <is>
          <t>Not Reported</t>
        </is>
      </c>
      <c r="F789" t="inlineStr">
        <is>
          <t>Not Reported</t>
        </is>
      </c>
      <c r="G789" t="inlineStr">
        <is>
          <t>Not Reported</t>
        </is>
      </c>
      <c r="H789" t="inlineStr"/>
      <c r="I789" t="inlineStr">
        <is>
          <t>Not Reported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>
        <is>
          <t>Not Reported</t>
        </is>
      </c>
      <c r="AF789" t="inlineStr">
        <is>
          <t>Not Reported</t>
        </is>
      </c>
      <c r="AG789" t="inlineStr">
        <is>
          <t>Not Reported</t>
        </is>
      </c>
      <c r="AH789" t="inlineStr">
        <is>
          <t>Not Reported</t>
        </is>
      </c>
      <c r="AI789" t="inlineStr"/>
      <c r="AJ789" t="inlineStr"/>
      <c r="AK789" t="inlineStr">
        <is>
          <t>Not Reported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>
        <is>
          <t>501-600</t>
        </is>
      </c>
      <c r="BF789" t="inlineStr">
        <is>
          <t>Brazil</t>
        </is>
      </c>
      <c r="BG789" t="n">
        <v>24.5</v>
      </c>
      <c r="BH789" t="inlineStr">
        <is>
          <t>31.3</t>
        </is>
      </c>
      <c r="BI789" t="n">
        <v>24.1</v>
      </c>
      <c r="BJ789" t="n">
        <v>23.1</v>
      </c>
      <c r="BK789" t="inlineStr">
        <is>
          <t>100.0</t>
        </is>
      </c>
      <c r="BL789" t="inlineStr">
        <is>
          <t>-</t>
        </is>
      </c>
      <c r="BM789" t="inlineStr">
        <is>
          <t>14,300</t>
        </is>
      </c>
      <c r="BN789" t="n">
        <v>21.2</v>
      </c>
      <c r="BO789" t="inlineStr">
        <is>
          <t>3%</t>
        </is>
      </c>
      <c r="BP789" t="inlineStr">
        <is>
          <t>49 : 51</t>
        </is>
      </c>
      <c r="BQ789" t="n">
        <v>2016</v>
      </c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>
        <is>
          <t>Times</t>
        </is>
      </c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n">
        <v>550.5</v>
      </c>
      <c r="CZ789" t="inlineStr"/>
      <c r="DA789" t="inlineStr"/>
      <c r="DB789" t="n">
        <v>21.44388849177984</v>
      </c>
      <c r="DC789" t="n">
        <v>22.11317285048048</v>
      </c>
      <c r="DD789" t="n">
        <v>21.2</v>
      </c>
      <c r="DE789" t="inlineStr">
        <is>
          <t>Times (raw ratio)</t>
        </is>
      </c>
      <c r="DF789" t="n">
        <v>3</v>
      </c>
      <c r="DG789" t="inlineStr">
        <is>
          <t>Times (raw %)</t>
        </is>
      </c>
      <c r="DH789" t="inlineStr"/>
      <c r="DI789" t="n">
        <v>22.06035379812695</v>
      </c>
    </row>
    <row r="790">
      <c r="A790" t="inlineStr">
        <is>
          <t>pontifical catholic university of rio grande do sul (pucrs)</t>
        </is>
      </c>
      <c r="B790" t="inlineStr"/>
      <c r="C790" t="inlineStr"/>
      <c r="D790" t="inlineStr">
        <is>
          <t>Not Reported</t>
        </is>
      </c>
      <c r="E790" t="inlineStr">
        <is>
          <t>Not Reported</t>
        </is>
      </c>
      <c r="F790" t="inlineStr">
        <is>
          <t>Not Reported</t>
        </is>
      </c>
      <c r="G790" t="inlineStr">
        <is>
          <t>Not Reported</t>
        </is>
      </c>
      <c r="H790" t="inlineStr"/>
      <c r="I790" t="inlineStr">
        <is>
          <t>Not Reported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>
        <is>
          <t>Not Reported</t>
        </is>
      </c>
      <c r="AF790" t="inlineStr">
        <is>
          <t>Not Reported</t>
        </is>
      </c>
      <c r="AG790" t="inlineStr">
        <is>
          <t>Not Reported</t>
        </is>
      </c>
      <c r="AH790" t="inlineStr">
        <is>
          <t>Not Reported</t>
        </is>
      </c>
      <c r="AI790" t="inlineStr"/>
      <c r="AJ790" t="inlineStr"/>
      <c r="AK790" t="inlineStr">
        <is>
          <t>Not Reported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>
        <is>
          <t>601-800</t>
        </is>
      </c>
      <c r="BF790" t="inlineStr">
        <is>
          <t>Brazil</t>
        </is>
      </c>
      <c r="BG790" t="n">
        <v>21.1</v>
      </c>
      <c r="BH790" t="inlineStr">
        <is>
          <t>18.7</t>
        </is>
      </c>
      <c r="BI790" t="n">
        <v>10.9</v>
      </c>
      <c r="BJ790" t="n">
        <v>27.6</v>
      </c>
      <c r="BK790" t="inlineStr">
        <is>
          <t>52.3</t>
        </is>
      </c>
      <c r="BL790" t="inlineStr">
        <is>
          <t>-</t>
        </is>
      </c>
      <c r="BM790" t="inlineStr">
        <is>
          <t>14,797</t>
        </is>
      </c>
      <c r="BN790" t="n">
        <v>10.1</v>
      </c>
      <c r="BO790" t="inlineStr">
        <is>
          <t>0%</t>
        </is>
      </c>
      <c r="BP790" t="inlineStr">
        <is>
          <t>50 : 50</t>
        </is>
      </c>
      <c r="BQ790" t="n">
        <v>2016</v>
      </c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>
        <is>
          <t>Times</t>
        </is>
      </c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n">
        <v>700.5</v>
      </c>
      <c r="CZ790" t="inlineStr"/>
      <c r="DA790" t="inlineStr"/>
      <c r="DB790" t="n">
        <v>0</v>
      </c>
      <c r="DC790" t="n">
        <v>17.52265479194665</v>
      </c>
      <c r="DD790" t="n">
        <v>10.1</v>
      </c>
      <c r="DE790" t="inlineStr">
        <is>
          <t>Times (raw ratio)</t>
        </is>
      </c>
      <c r="DF790" t="n">
        <v>0</v>
      </c>
      <c r="DG790" t="inlineStr">
        <is>
          <t>Times (raw %)</t>
        </is>
      </c>
      <c r="DH790" t="inlineStr"/>
      <c r="DI790" t="n">
        <v>8.324661810613945</v>
      </c>
    </row>
    <row r="791">
      <c r="A791" t="inlineStr">
        <is>
          <t>pontifical catholic university of valparaíso</t>
        </is>
      </c>
      <c r="B791" t="inlineStr"/>
      <c r="C791" t="inlineStr"/>
      <c r="D791" t="inlineStr">
        <is>
          <t>Not Reported</t>
        </is>
      </c>
      <c r="E791" t="inlineStr">
        <is>
          <t>Not Reported</t>
        </is>
      </c>
      <c r="F791" t="inlineStr">
        <is>
          <t>Not Reported</t>
        </is>
      </c>
      <c r="G791" t="inlineStr">
        <is>
          <t>Not Reported</t>
        </is>
      </c>
      <c r="H791" t="inlineStr"/>
      <c r="I791" t="inlineStr">
        <is>
          <t>Not Reported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>
        <is>
          <t>Not Reported</t>
        </is>
      </c>
      <c r="AF791" t="inlineStr">
        <is>
          <t>Not Reported</t>
        </is>
      </c>
      <c r="AG791" t="inlineStr">
        <is>
          <t>Not Reported</t>
        </is>
      </c>
      <c r="AH791" t="inlineStr">
        <is>
          <t>Not Reported</t>
        </is>
      </c>
      <c r="AI791" t="inlineStr"/>
      <c r="AJ791" t="inlineStr"/>
      <c r="AK791" t="inlineStr">
        <is>
          <t>Not Reported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>
        <is>
          <t>601-800</t>
        </is>
      </c>
      <c r="BF791" t="inlineStr">
        <is>
          <t>Chile</t>
        </is>
      </c>
      <c r="BG791" t="n">
        <v>18.4</v>
      </c>
      <c r="BH791" t="inlineStr">
        <is>
          <t>35.7</t>
        </is>
      </c>
      <c r="BI791" t="n">
        <v>8</v>
      </c>
      <c r="BJ791" t="n">
        <v>10.4</v>
      </c>
      <c r="BK791" t="inlineStr">
        <is>
          <t>44.3</t>
        </is>
      </c>
      <c r="BL791" t="inlineStr">
        <is>
          <t>-</t>
        </is>
      </c>
      <c r="BM791" t="inlineStr">
        <is>
          <t>13,493</t>
        </is>
      </c>
      <c r="BN791" t="n">
        <v>10.4</v>
      </c>
      <c r="BO791" t="inlineStr">
        <is>
          <t>0%</t>
        </is>
      </c>
      <c r="BP791" t="inlineStr">
        <is>
          <t>45 : 55</t>
        </is>
      </c>
      <c r="BQ791" t="n">
        <v>2016</v>
      </c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>
        <is>
          <t>Times</t>
        </is>
      </c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n">
        <v>700.5</v>
      </c>
      <c r="CZ791" t="inlineStr"/>
      <c r="DA791" t="inlineStr"/>
      <c r="DB791" t="n">
        <v>0</v>
      </c>
      <c r="DC791" t="n">
        <v>7.309356397477325</v>
      </c>
      <c r="DD791" t="n">
        <v>10.4</v>
      </c>
      <c r="DE791" t="inlineStr">
        <is>
          <t>Times (raw ratio)</t>
        </is>
      </c>
      <c r="DF791" t="n">
        <v>0</v>
      </c>
      <c r="DG791" t="inlineStr">
        <is>
          <t>Times (raw %)</t>
        </is>
      </c>
      <c r="DH791" t="inlineStr"/>
      <c r="DI791" t="n">
        <v>5.30697190426639</v>
      </c>
    </row>
    <row r="792">
      <c r="A792" t="inlineStr">
        <is>
          <t>pontificia universidad catolica madre y maestra</t>
        </is>
      </c>
      <c r="B792" t="inlineStr">
        <is>
          <t>1201-1400</t>
        </is>
      </c>
      <c r="C792" t="inlineStr">
        <is>
          <t>1201-1400</t>
        </is>
      </c>
      <c r="D792" t="inlineStr">
        <is>
          <t>Dominican Republic</t>
        </is>
      </c>
      <c r="E792" t="inlineStr">
        <is>
          <t>Americas</t>
        </is>
      </c>
      <c r="F792" t="inlineStr">
        <is>
          <t>M</t>
        </is>
      </c>
      <c r="G792" t="inlineStr">
        <is>
          <t>FC</t>
        </is>
      </c>
      <c r="H792" t="inlineStr">
        <is>
          <t>MD</t>
        </is>
      </c>
      <c r="I792" t="inlineStr">
        <is>
          <t>B</t>
        </is>
      </c>
      <c r="J792" t="n">
        <v>4.2</v>
      </c>
      <c r="K792" t="inlineStr">
        <is>
          <t>601+</t>
        </is>
      </c>
      <c r="L792" t="n">
        <v>4.1</v>
      </c>
      <c r="M792" t="inlineStr">
        <is>
          <t>601+</t>
        </is>
      </c>
      <c r="N792" t="n">
        <v>11.2</v>
      </c>
      <c r="O792" t="inlineStr">
        <is>
          <t>701+</t>
        </is>
      </c>
      <c r="P792" t="n">
        <v>1.2</v>
      </c>
      <c r="Q792" t="inlineStr">
        <is>
          <t>701+</t>
        </is>
      </c>
      <c r="R792" t="n">
        <v>9.4</v>
      </c>
      <c r="S792" t="inlineStr">
        <is>
          <t>701+</t>
        </is>
      </c>
      <c r="T792" t="n">
        <v>11.4</v>
      </c>
      <c r="U792" t="inlineStr">
        <is>
          <t>688</t>
        </is>
      </c>
      <c r="V792" t="n">
        <v>4.1</v>
      </c>
      <c r="W792" t="inlineStr">
        <is>
          <t>701+</t>
        </is>
      </c>
      <c r="X792" t="n">
        <v>45.7</v>
      </c>
      <c r="Y792" t="inlineStr">
        <is>
          <t>278</t>
        </is>
      </c>
      <c r="Z792" t="n">
        <v>1</v>
      </c>
      <c r="AA792" t="inlineStr">
        <is>
          <t>701+</t>
        </is>
      </c>
      <c r="AB792" t="inlineStr"/>
      <c r="AC792" t="inlineStr">
        <is>
          <t>1201-1400</t>
        </is>
      </c>
      <c r="AD792" t="inlineStr">
        <is>
          <t>1201-1400</t>
        </is>
      </c>
      <c r="AE792" t="inlineStr">
        <is>
          <t>DO</t>
        </is>
      </c>
      <c r="AF792" t="inlineStr">
        <is>
          <t>Dominican Republic</t>
        </is>
      </c>
      <c r="AG792" t="inlineStr">
        <is>
          <t>M</t>
        </is>
      </c>
      <c r="AH792" t="inlineStr">
        <is>
          <t>FO</t>
        </is>
      </c>
      <c r="AI792" t="inlineStr">
        <is>
          <t>MD</t>
        </is>
      </c>
      <c r="AJ792" t="n">
        <v>4</v>
      </c>
      <c r="AK792" t="inlineStr">
        <is>
          <t>B</t>
        </is>
      </c>
      <c r="AL792" t="n">
        <v>3.6</v>
      </c>
      <c r="AM792" t="inlineStr">
        <is>
          <t>601+</t>
        </is>
      </c>
      <c r="AN792" t="n">
        <v>8</v>
      </c>
      <c r="AO792" t="inlineStr">
        <is>
          <t>601+</t>
        </is>
      </c>
      <c r="AP792" t="n">
        <v>9.800000000000001</v>
      </c>
      <c r="AQ792" t="inlineStr">
        <is>
          <t>701+</t>
        </is>
      </c>
      <c r="AR792" t="n">
        <v>1.2</v>
      </c>
      <c r="AS792" t="inlineStr">
        <is>
          <t>701+</t>
        </is>
      </c>
      <c r="AT792" t="n">
        <v>13.7</v>
      </c>
      <c r="AU792" t="inlineStr">
        <is>
          <t>692</t>
        </is>
      </c>
      <c r="AV792" t="n">
        <v>13.9</v>
      </c>
      <c r="AW792" t="inlineStr">
        <is>
          <t>645</t>
        </is>
      </c>
      <c r="AX792" t="n">
        <v>1</v>
      </c>
      <c r="AY792" t="inlineStr">
        <is>
          <t>701+</t>
        </is>
      </c>
      <c r="AZ792" t="n">
        <v>19.9</v>
      </c>
      <c r="BA792" t="inlineStr">
        <is>
          <t>418</t>
        </is>
      </c>
      <c r="BB792" t="inlineStr"/>
      <c r="BC792" t="inlineStr"/>
      <c r="BD792" t="inlineStr">
        <is>
          <t>-</t>
        </is>
      </c>
      <c r="BE792" t="inlineStr"/>
      <c r="BF792" t="inlineStr">
        <is>
          <t>Not Reported</t>
        </is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>
        <is>
          <t>QS</t>
        </is>
      </c>
      <c r="CC792" t="n">
        <v>1300.5</v>
      </c>
      <c r="CD792" t="n">
        <v>1300.5</v>
      </c>
      <c r="CE792" t="n">
        <v>601</v>
      </c>
      <c r="CF792" t="n">
        <v>601</v>
      </c>
      <c r="CG792" t="n">
        <v>701</v>
      </c>
      <c r="CH792" t="n">
        <v>701</v>
      </c>
      <c r="CI792" t="n">
        <v>701</v>
      </c>
      <c r="CJ792" t="n">
        <v>688</v>
      </c>
      <c r="CK792" t="n">
        <v>701</v>
      </c>
      <c r="CL792" t="n">
        <v>278</v>
      </c>
      <c r="CM792" t="n">
        <v>701</v>
      </c>
      <c r="CN792" t="n">
        <v>1300.5</v>
      </c>
      <c r="CO792" t="n">
        <v>1300.5</v>
      </c>
      <c r="CP792" t="n">
        <v>601</v>
      </c>
      <c r="CQ792" t="n">
        <v>601</v>
      </c>
      <c r="CR792" t="n">
        <v>701</v>
      </c>
      <c r="CS792" t="n">
        <v>701</v>
      </c>
      <c r="CT792" t="n">
        <v>692</v>
      </c>
      <c r="CU792" t="n">
        <v>645</v>
      </c>
      <c r="CV792" t="n">
        <v>701</v>
      </c>
      <c r="CW792" t="n">
        <v>418</v>
      </c>
      <c r="CX792" t="inlineStr"/>
      <c r="CY792" t="inlineStr"/>
      <c r="CZ792" t="inlineStr"/>
      <c r="DA792" t="inlineStr"/>
      <c r="DB792" t="n">
        <v>7.178571428571416</v>
      </c>
      <c r="DC792" t="n">
        <v>1.2</v>
      </c>
      <c r="DD792" t="inlineStr"/>
      <c r="DE792" t="inlineStr">
        <is>
          <t>QS (score, not ratio)</t>
        </is>
      </c>
      <c r="DF792" t="inlineStr"/>
      <c r="DG792" t="inlineStr">
        <is>
          <t>QS (score, not %)</t>
        </is>
      </c>
      <c r="DH792" t="n">
        <v>3.9</v>
      </c>
      <c r="DI792" t="inlineStr"/>
    </row>
    <row r="793">
      <c r="A793" t="inlineStr">
        <is>
          <t>pontificia universidad católica argentina</t>
        </is>
      </c>
      <c r="B793" t="inlineStr">
        <is>
          <t>481</t>
        </is>
      </c>
      <c r="C793" t="inlineStr">
        <is>
          <t>514</t>
        </is>
      </c>
      <c r="D793" t="inlineStr">
        <is>
          <t>Argentina</t>
        </is>
      </c>
      <c r="E793" t="inlineStr">
        <is>
          <t>Americas</t>
        </is>
      </c>
      <c r="F793" t="inlineStr">
        <is>
          <t>L</t>
        </is>
      </c>
      <c r="G793" t="inlineStr">
        <is>
          <t>FC</t>
        </is>
      </c>
      <c r="H793" t="inlineStr">
        <is>
          <t>MD</t>
        </is>
      </c>
      <c r="I793" t="inlineStr">
        <is>
          <t>B</t>
        </is>
      </c>
      <c r="J793" t="n">
        <v>19.9</v>
      </c>
      <c r="K793" t="inlineStr">
        <is>
          <t>446</t>
        </is>
      </c>
      <c r="L793" t="n">
        <v>29.4</v>
      </c>
      <c r="M793" t="inlineStr">
        <is>
          <t>320</t>
        </is>
      </c>
      <c r="N793" t="n">
        <v>99.90000000000001</v>
      </c>
      <c r="O793" t="inlineStr">
        <is>
          <t>19</t>
        </is>
      </c>
      <c r="P793" t="n">
        <v>1.1</v>
      </c>
      <c r="Q793" t="inlineStr">
        <is>
          <t>701+</t>
        </is>
      </c>
      <c r="R793" t="n">
        <v>1.9</v>
      </c>
      <c r="S793" t="inlineStr">
        <is>
          <t>701+</t>
        </is>
      </c>
      <c r="T793" t="n">
        <v>6.7</v>
      </c>
      <c r="U793" t="inlineStr">
        <is>
          <t>701+</t>
        </is>
      </c>
      <c r="V793" t="n">
        <v>12.5</v>
      </c>
      <c r="W793" t="inlineStr">
        <is>
          <t>701+</t>
        </is>
      </c>
      <c r="X793" t="n">
        <v>85.7</v>
      </c>
      <c r="Y793" t="inlineStr">
        <is>
          <t>97</t>
        </is>
      </c>
      <c r="Z793" t="n">
        <v>1</v>
      </c>
      <c r="AA793" t="inlineStr">
        <is>
          <t>701+</t>
        </is>
      </c>
      <c r="AB793" t="n">
        <v>25</v>
      </c>
      <c r="AC793" t="inlineStr"/>
      <c r="AD793" t="inlineStr"/>
      <c r="AE793" t="inlineStr">
        <is>
          <t>Not Reported</t>
        </is>
      </c>
      <c r="AF793" t="inlineStr">
        <is>
          <t>Not Reported</t>
        </is>
      </c>
      <c r="AG793" t="inlineStr">
        <is>
          <t>Not Reported</t>
        </is>
      </c>
      <c r="AH793" t="inlineStr">
        <is>
          <t>Not Reported</t>
        </is>
      </c>
      <c r="AI793" t="inlineStr"/>
      <c r="AJ793" t="inlineStr"/>
      <c r="AK793" t="inlineStr">
        <is>
          <t>Not Reported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>
        <is>
          <t>Not Reported</t>
        </is>
      </c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>
        <is>
          <t>QS</t>
        </is>
      </c>
      <c r="CC793" t="n">
        <v>481</v>
      </c>
      <c r="CD793" t="n">
        <v>514</v>
      </c>
      <c r="CE793" t="n">
        <v>446</v>
      </c>
      <c r="CF793" t="n">
        <v>320</v>
      </c>
      <c r="CG793" t="n">
        <v>19</v>
      </c>
      <c r="CH793" t="n">
        <v>701</v>
      </c>
      <c r="CI793" t="n">
        <v>701</v>
      </c>
      <c r="CJ793" t="n">
        <v>701</v>
      </c>
      <c r="CK793" t="n">
        <v>701</v>
      </c>
      <c r="CL793" t="n">
        <v>97</v>
      </c>
      <c r="CM793" t="n">
        <v>701</v>
      </c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n">
        <v>65.71428571428572</v>
      </c>
      <c r="DC793" t="n">
        <v>1.1</v>
      </c>
      <c r="DD793" t="inlineStr"/>
      <c r="DE793" t="inlineStr">
        <is>
          <t>QS (score, not ratio)</t>
        </is>
      </c>
      <c r="DF793" t="inlineStr"/>
      <c r="DG793" t="inlineStr">
        <is>
          <t>QS (score, not %)</t>
        </is>
      </c>
      <c r="DH793" t="n">
        <v>19.9</v>
      </c>
      <c r="DI793" t="inlineStr"/>
    </row>
    <row r="794">
      <c r="A794" t="inlineStr">
        <is>
          <t>pontificia universidad católica de chile (uc)</t>
        </is>
      </c>
      <c r="B794" t="inlineStr">
        <is>
          <t>93</t>
        </is>
      </c>
      <c r="C794" t="inlineStr">
        <is>
          <t>103</t>
        </is>
      </c>
      <c r="D794" t="inlineStr">
        <is>
          <t>Chile</t>
        </is>
      </c>
      <c r="E794" t="inlineStr">
        <is>
          <t>Americas</t>
        </is>
      </c>
      <c r="F794" t="inlineStr">
        <is>
          <t>L</t>
        </is>
      </c>
      <c r="G794" t="inlineStr">
        <is>
          <t>FC</t>
        </is>
      </c>
      <c r="H794" t="inlineStr">
        <is>
          <t>VH</t>
        </is>
      </c>
      <c r="I794" t="inlineStr">
        <is>
          <t>B</t>
        </is>
      </c>
      <c r="J794" t="n">
        <v>93.7</v>
      </c>
      <c r="K794" t="inlineStr">
        <is>
          <t>37</t>
        </is>
      </c>
      <c r="L794" t="n">
        <v>98</v>
      </c>
      <c r="M794" t="inlineStr">
        <is>
          <t>21</t>
        </is>
      </c>
      <c r="N794" t="n">
        <v>23.7</v>
      </c>
      <c r="O794" t="inlineStr">
        <is>
          <t>614</t>
        </is>
      </c>
      <c r="P794" t="n">
        <v>8.800000000000001</v>
      </c>
      <c r="Q794" t="inlineStr">
        <is>
          <t>701+</t>
        </is>
      </c>
      <c r="R794" t="n">
        <v>26</v>
      </c>
      <c r="S794" t="inlineStr">
        <is>
          <t>524</t>
        </is>
      </c>
      <c r="T794" t="n">
        <v>3.7</v>
      </c>
      <c r="U794" t="inlineStr">
        <is>
          <t>701+</t>
        </is>
      </c>
      <c r="V794" t="n">
        <v>82.5</v>
      </c>
      <c r="W794" t="inlineStr">
        <is>
          <t>285</t>
        </is>
      </c>
      <c r="X794" t="n">
        <v>99.90000000000001</v>
      </c>
      <c r="Y794" t="inlineStr">
        <is>
          <t>12</t>
        </is>
      </c>
      <c r="Z794" t="n">
        <v>79.3</v>
      </c>
      <c r="AA794" t="inlineStr">
        <is>
          <t>159=</t>
        </is>
      </c>
      <c r="AB794" t="n">
        <v>61.5</v>
      </c>
      <c r="AC794" t="inlineStr"/>
      <c r="AD794" t="inlineStr"/>
      <c r="AE794" t="inlineStr">
        <is>
          <t>Not Reported</t>
        </is>
      </c>
      <c r="AF794" t="inlineStr">
        <is>
          <t>Not Reported</t>
        </is>
      </c>
      <c r="AG794" t="inlineStr">
        <is>
          <t>Not Reported</t>
        </is>
      </c>
      <c r="AH794" t="inlineStr">
        <is>
          <t>Not Reported</t>
        </is>
      </c>
      <c r="AI794" t="inlineStr"/>
      <c r="AJ794" t="inlineStr"/>
      <c r="AK794" t="inlineStr">
        <is>
          <t>Not Reported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>
        <is>
          <t>Not Reported</t>
        </is>
      </c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>
        <is>
          <t>QS</t>
        </is>
      </c>
      <c r="CC794" t="n">
        <v>93</v>
      </c>
      <c r="CD794" t="n">
        <v>103</v>
      </c>
      <c r="CE794" t="n">
        <v>37</v>
      </c>
      <c r="CF794" t="n">
        <v>21</v>
      </c>
      <c r="CG794" t="n">
        <v>614</v>
      </c>
      <c r="CH794" t="n">
        <v>701</v>
      </c>
      <c r="CI794" t="n">
        <v>524</v>
      </c>
      <c r="CJ794" t="n">
        <v>701</v>
      </c>
      <c r="CK794" t="n">
        <v>285</v>
      </c>
      <c r="CL794" t="n">
        <v>12</v>
      </c>
      <c r="CM794" t="n">
        <v>159</v>
      </c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n">
        <v>93.42857142857143</v>
      </c>
      <c r="DC794" t="n">
        <v>8.800000000000001</v>
      </c>
      <c r="DD794" t="inlineStr"/>
      <c r="DE794" t="inlineStr">
        <is>
          <t>QS (score, not ratio)</t>
        </is>
      </c>
      <c r="DF794" t="inlineStr"/>
      <c r="DG794" t="inlineStr">
        <is>
          <t>QS (score, not %)</t>
        </is>
      </c>
      <c r="DH794" t="n">
        <v>93.7</v>
      </c>
      <c r="DI794" t="inlineStr"/>
    </row>
    <row r="795">
      <c r="A795" t="inlineStr">
        <is>
          <t>pontificia universidad católica de valparaíso</t>
        </is>
      </c>
      <c r="B795" t="inlineStr">
        <is>
          <t>801-850</t>
        </is>
      </c>
      <c r="C795" t="inlineStr">
        <is>
          <t>681-690</t>
        </is>
      </c>
      <c r="D795" t="inlineStr">
        <is>
          <t>Chile</t>
        </is>
      </c>
      <c r="E795" t="inlineStr">
        <is>
          <t>Americas</t>
        </is>
      </c>
      <c r="F795" t="inlineStr">
        <is>
          <t>L</t>
        </is>
      </c>
      <c r="G795" t="inlineStr">
        <is>
          <t>CO</t>
        </is>
      </c>
      <c r="H795" t="inlineStr">
        <is>
          <t>VH</t>
        </is>
      </c>
      <c r="I795" t="inlineStr">
        <is>
          <t>B</t>
        </is>
      </c>
      <c r="J795" t="n">
        <v>27</v>
      </c>
      <c r="K795" t="inlineStr">
        <is>
          <t>325</t>
        </is>
      </c>
      <c r="L795" t="n">
        <v>24.4</v>
      </c>
      <c r="M795" t="inlineStr">
        <is>
          <t>395</t>
        </is>
      </c>
      <c r="N795" t="n">
        <v>4.7</v>
      </c>
      <c r="O795" t="inlineStr">
        <is>
          <t>701+</t>
        </is>
      </c>
      <c r="P795" t="n">
        <v>6.6</v>
      </c>
      <c r="Q795" t="inlineStr">
        <is>
          <t>701+</t>
        </is>
      </c>
      <c r="R795" t="n">
        <v>11.3</v>
      </c>
      <c r="S795" t="inlineStr">
        <is>
          <t>701+</t>
        </is>
      </c>
      <c r="T795" t="n">
        <v>1.6</v>
      </c>
      <c r="U795" t="inlineStr">
        <is>
          <t>701+</t>
        </is>
      </c>
      <c r="V795" t="n">
        <v>39.9</v>
      </c>
      <c r="W795" t="inlineStr">
        <is>
          <t>701+</t>
        </is>
      </c>
      <c r="X795" t="n">
        <v>8.699999999999999</v>
      </c>
      <c r="Y795" t="inlineStr">
        <is>
          <t>701+</t>
        </is>
      </c>
      <c r="Z795" t="n">
        <v>1.6</v>
      </c>
      <c r="AA795" t="inlineStr">
        <is>
          <t>701+</t>
        </is>
      </c>
      <c r="AB795" t="inlineStr"/>
      <c r="AC795" t="inlineStr"/>
      <c r="AD795" t="inlineStr"/>
      <c r="AE795" t="inlineStr">
        <is>
          <t>Not Reported</t>
        </is>
      </c>
      <c r="AF795" t="inlineStr">
        <is>
          <t>Not Reported</t>
        </is>
      </c>
      <c r="AG795" t="inlineStr">
        <is>
          <t>Not Reported</t>
        </is>
      </c>
      <c r="AH795" t="inlineStr">
        <is>
          <t>Not Reported</t>
        </is>
      </c>
      <c r="AI795" t="inlineStr"/>
      <c r="AJ795" t="inlineStr"/>
      <c r="AK795" t="inlineStr">
        <is>
          <t>Not Reported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>
        <is>
          <t>Not Reported</t>
        </is>
      </c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>
        <is>
          <t>QS</t>
        </is>
      </c>
      <c r="CC795" t="n">
        <v>825.5</v>
      </c>
      <c r="CD795" t="n">
        <v>685.5</v>
      </c>
      <c r="CE795" t="n">
        <v>325</v>
      </c>
      <c r="CF795" t="n">
        <v>395</v>
      </c>
      <c r="CG795" t="n">
        <v>701</v>
      </c>
      <c r="CH795" t="n">
        <v>701</v>
      </c>
      <c r="CI795" t="n">
        <v>701</v>
      </c>
      <c r="CJ795" t="n">
        <v>701</v>
      </c>
      <c r="CK795" t="n">
        <v>701</v>
      </c>
      <c r="CL795" t="n">
        <v>701</v>
      </c>
      <c r="CM795" t="n">
        <v>701</v>
      </c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n">
        <v>41.10714285714285</v>
      </c>
      <c r="DC795" t="n">
        <v>6.6</v>
      </c>
      <c r="DD795" t="inlineStr"/>
      <c r="DE795" t="inlineStr">
        <is>
          <t>QS (score, not ratio)</t>
        </is>
      </c>
      <c r="DF795" t="inlineStr"/>
      <c r="DG795" t="inlineStr">
        <is>
          <t>QS (score, not %)</t>
        </is>
      </c>
      <c r="DH795" t="n">
        <v>27</v>
      </c>
      <c r="DI795" t="inlineStr"/>
    </row>
    <row r="796">
      <c r="A796" t="inlineStr">
        <is>
          <t>pontificia universidad católica del ecuador (puce)</t>
        </is>
      </c>
      <c r="B796" t="inlineStr">
        <is>
          <t>951-1000</t>
        </is>
      </c>
      <c r="C796" t="inlineStr">
        <is>
          <t>901-950</t>
        </is>
      </c>
      <c r="D796" t="inlineStr">
        <is>
          <t>Ecuador</t>
        </is>
      </c>
      <c r="E796" t="inlineStr">
        <is>
          <t>Americas</t>
        </is>
      </c>
      <c r="F796" t="inlineStr">
        <is>
          <t>L</t>
        </is>
      </c>
      <c r="G796" t="inlineStr">
        <is>
          <t>FO</t>
        </is>
      </c>
      <c r="H796" t="inlineStr">
        <is>
          <t>HI</t>
        </is>
      </c>
      <c r="I796" t="inlineStr">
        <is>
          <t>B</t>
        </is>
      </c>
      <c r="J796" t="n">
        <v>17.3</v>
      </c>
      <c r="K796" t="inlineStr">
        <is>
          <t>518</t>
        </is>
      </c>
      <c r="L796" t="n">
        <v>16.2</v>
      </c>
      <c r="M796" t="inlineStr">
        <is>
          <t>524</t>
        </is>
      </c>
      <c r="N796" t="n">
        <v>11.5</v>
      </c>
      <c r="O796" t="inlineStr">
        <is>
          <t>701+</t>
        </is>
      </c>
      <c r="P796" t="n">
        <v>1.3</v>
      </c>
      <c r="Q796" t="inlineStr">
        <is>
          <t>701+</t>
        </is>
      </c>
      <c r="R796" t="n">
        <v>14.2</v>
      </c>
      <c r="S796" t="inlineStr">
        <is>
          <t>677</t>
        </is>
      </c>
      <c r="T796" t="n">
        <v>1.7</v>
      </c>
      <c r="U796" t="inlineStr">
        <is>
          <t>701+</t>
        </is>
      </c>
      <c r="V796" t="n">
        <v>27.1</v>
      </c>
      <c r="W796" t="inlineStr">
        <is>
          <t>701+</t>
        </is>
      </c>
      <c r="X796" t="n">
        <v>34</v>
      </c>
      <c r="Y796" t="inlineStr">
        <is>
          <t>370</t>
        </is>
      </c>
      <c r="Z796" t="n">
        <v>1</v>
      </c>
      <c r="AA796" t="inlineStr">
        <is>
          <t>701+</t>
        </is>
      </c>
      <c r="AB796" t="inlineStr"/>
      <c r="AC796" t="inlineStr"/>
      <c r="AD796" t="inlineStr"/>
      <c r="AE796" t="inlineStr">
        <is>
          <t>Not Reported</t>
        </is>
      </c>
      <c r="AF796" t="inlineStr">
        <is>
          <t>Not Reported</t>
        </is>
      </c>
      <c r="AG796" t="inlineStr">
        <is>
          <t>Not Reported</t>
        </is>
      </c>
      <c r="AH796" t="inlineStr">
        <is>
          <t>Not Reported</t>
        </is>
      </c>
      <c r="AI796" t="inlineStr"/>
      <c r="AJ796" t="inlineStr"/>
      <c r="AK796" t="inlineStr">
        <is>
          <t>Not Reported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>
        <is>
          <t>Not Reported</t>
        </is>
      </c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>
        <is>
          <t>QS</t>
        </is>
      </c>
      <c r="CC796" t="n">
        <v>975.5</v>
      </c>
      <c r="CD796" t="n">
        <v>925.5</v>
      </c>
      <c r="CE796" t="n">
        <v>518</v>
      </c>
      <c r="CF796" t="n">
        <v>524</v>
      </c>
      <c r="CG796" t="n">
        <v>701</v>
      </c>
      <c r="CH796" t="n">
        <v>701</v>
      </c>
      <c r="CI796" t="n">
        <v>677</v>
      </c>
      <c r="CJ796" t="n">
        <v>701</v>
      </c>
      <c r="CK796" t="n">
        <v>701</v>
      </c>
      <c r="CL796" t="n">
        <v>370</v>
      </c>
      <c r="CM796" t="n">
        <v>701</v>
      </c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n">
        <v>30.39285714285714</v>
      </c>
      <c r="DC796" t="n">
        <v>1.3</v>
      </c>
      <c r="DD796" t="inlineStr"/>
      <c r="DE796" t="inlineStr">
        <is>
          <t>QS (score, not ratio)</t>
        </is>
      </c>
      <c r="DF796" t="inlineStr"/>
      <c r="DG796" t="inlineStr">
        <is>
          <t>QS (score, not %)</t>
        </is>
      </c>
      <c r="DH796" t="n">
        <v>17.3</v>
      </c>
      <c r="DI796" t="inlineStr"/>
    </row>
    <row r="797">
      <c r="A797" t="inlineStr">
        <is>
          <t>pontificia universidad católica del perú</t>
        </is>
      </c>
      <c r="B797" t="inlineStr">
        <is>
          <t>359</t>
        </is>
      </c>
      <c r="C797" t="inlineStr">
        <is>
          <t>336</t>
        </is>
      </c>
      <c r="D797" t="inlineStr">
        <is>
          <t>Peru</t>
        </is>
      </c>
      <c r="E797" t="inlineStr">
        <is>
          <t>Americas</t>
        </is>
      </c>
      <c r="F797" t="inlineStr">
        <is>
          <t>L</t>
        </is>
      </c>
      <c r="G797" t="inlineStr">
        <is>
          <t>FO</t>
        </is>
      </c>
      <c r="H797" t="inlineStr">
        <is>
          <t>VH</t>
        </is>
      </c>
      <c r="I797" t="inlineStr">
        <is>
          <t>B</t>
        </is>
      </c>
      <c r="J797" t="n">
        <v>48.4</v>
      </c>
      <c r="K797" t="inlineStr">
        <is>
          <t>169</t>
        </is>
      </c>
      <c r="L797" t="n">
        <v>61.6</v>
      </c>
      <c r="M797" t="inlineStr">
        <is>
          <t>132</t>
        </is>
      </c>
      <c r="N797" t="n">
        <v>33.2</v>
      </c>
      <c r="O797" t="inlineStr">
        <is>
          <t>475</t>
        </is>
      </c>
      <c r="P797" t="n">
        <v>1.6</v>
      </c>
      <c r="Q797" t="inlineStr">
        <is>
          <t>701+</t>
        </is>
      </c>
      <c r="R797" t="n">
        <v>4</v>
      </c>
      <c r="S797" t="inlineStr">
        <is>
          <t>701+</t>
        </is>
      </c>
      <c r="T797" t="n">
        <v>1.3</v>
      </c>
      <c r="U797" t="inlineStr">
        <is>
          <t>701+</t>
        </is>
      </c>
      <c r="V797" t="n">
        <v>38.1</v>
      </c>
      <c r="W797" t="inlineStr">
        <is>
          <t>701+</t>
        </is>
      </c>
      <c r="X797" t="n">
        <v>33</v>
      </c>
      <c r="Y797" t="inlineStr">
        <is>
          <t>385</t>
        </is>
      </c>
      <c r="Z797" t="n">
        <v>29.6</v>
      </c>
      <c r="AA797" t="inlineStr">
        <is>
          <t>447=</t>
        </is>
      </c>
      <c r="AB797" t="n">
        <v>31.9</v>
      </c>
      <c r="AC797" t="inlineStr"/>
      <c r="AD797" t="inlineStr"/>
      <c r="AE797" t="inlineStr">
        <is>
          <t>Not Reported</t>
        </is>
      </c>
      <c r="AF797" t="inlineStr">
        <is>
          <t>Not Reported</t>
        </is>
      </c>
      <c r="AG797" t="inlineStr">
        <is>
          <t>Not Reported</t>
        </is>
      </c>
      <c r="AH797" t="inlineStr">
        <is>
          <t>Not Reported</t>
        </is>
      </c>
      <c r="AI797" t="inlineStr"/>
      <c r="AJ797" t="inlineStr"/>
      <c r="AK797" t="inlineStr">
        <is>
          <t>Not Reported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>
        <is>
          <t>Not Reported</t>
        </is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>
        <is>
          <t>QS</t>
        </is>
      </c>
      <c r="CC797" t="n">
        <v>359</v>
      </c>
      <c r="CD797" t="n">
        <v>336</v>
      </c>
      <c r="CE797" t="n">
        <v>169</v>
      </c>
      <c r="CF797" t="n">
        <v>132</v>
      </c>
      <c r="CG797" t="n">
        <v>475</v>
      </c>
      <c r="CH797" t="n">
        <v>701</v>
      </c>
      <c r="CI797" t="n">
        <v>701</v>
      </c>
      <c r="CJ797" t="n">
        <v>701</v>
      </c>
      <c r="CK797" t="n">
        <v>701</v>
      </c>
      <c r="CL797" t="n">
        <v>385</v>
      </c>
      <c r="CM797" t="n">
        <v>447</v>
      </c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n">
        <v>74.42857142857143</v>
      </c>
      <c r="DC797" t="n">
        <v>1.6</v>
      </c>
      <c r="DD797" t="inlineStr"/>
      <c r="DE797" t="inlineStr">
        <is>
          <t>QS (score, not ratio)</t>
        </is>
      </c>
      <c r="DF797" t="inlineStr"/>
      <c r="DG797" t="inlineStr">
        <is>
          <t>QS (score, not %)</t>
        </is>
      </c>
      <c r="DH797" t="n">
        <v>48.4</v>
      </c>
      <c r="DI797" t="inlineStr"/>
    </row>
    <row r="798">
      <c r="A798" t="inlineStr">
        <is>
          <t>pontificia universidad javeriana</t>
        </is>
      </c>
      <c r="B798" t="inlineStr">
        <is>
          <t>377</t>
        </is>
      </c>
      <c r="C798" t="inlineStr">
        <is>
          <t>347</t>
        </is>
      </c>
      <c r="D798" t="inlineStr">
        <is>
          <t>Colombia</t>
        </is>
      </c>
      <c r="E798" t="inlineStr">
        <is>
          <t>Americas</t>
        </is>
      </c>
      <c r="F798" t="inlineStr">
        <is>
          <t>L</t>
        </is>
      </c>
      <c r="G798" t="inlineStr">
        <is>
          <t>FC</t>
        </is>
      </c>
      <c r="H798" t="inlineStr">
        <is>
          <t>HI</t>
        </is>
      </c>
      <c r="I798" t="inlineStr">
        <is>
          <t>B</t>
        </is>
      </c>
      <c r="J798" t="n">
        <v>45.3</v>
      </c>
      <c r="K798" t="inlineStr">
        <is>
          <t>184</t>
        </is>
      </c>
      <c r="L798" t="n">
        <v>56.6</v>
      </c>
      <c r="M798" t="inlineStr">
        <is>
          <t>145</t>
        </is>
      </c>
      <c r="N798" t="n">
        <v>26.3</v>
      </c>
      <c r="O798" t="inlineStr">
        <is>
          <t>568</t>
        </is>
      </c>
      <c r="P798" t="n">
        <v>1.6</v>
      </c>
      <c r="Q798" t="inlineStr">
        <is>
          <t>701+</t>
        </is>
      </c>
      <c r="R798" t="n">
        <v>3.4</v>
      </c>
      <c r="S798" t="inlineStr">
        <is>
          <t>701+</t>
        </is>
      </c>
      <c r="T798" t="n">
        <v>2.5</v>
      </c>
      <c r="U798" t="inlineStr">
        <is>
          <t>701+</t>
        </is>
      </c>
      <c r="V798" t="n">
        <v>42.2</v>
      </c>
      <c r="W798" t="inlineStr">
        <is>
          <t>701+</t>
        </is>
      </c>
      <c r="X798" t="n">
        <v>78.3</v>
      </c>
      <c r="Y798" t="inlineStr">
        <is>
          <t>127</t>
        </is>
      </c>
      <c r="Z798" t="n">
        <v>11.3</v>
      </c>
      <c r="AA798" t="inlineStr">
        <is>
          <t>636=</t>
        </is>
      </c>
      <c r="AB798" t="n">
        <v>31.1</v>
      </c>
      <c r="AC798">
        <f>347</f>
        <v/>
      </c>
      <c r="AD798" t="inlineStr">
        <is>
          <t>382=</t>
        </is>
      </c>
      <c r="AE798" t="inlineStr">
        <is>
          <t>CO</t>
        </is>
      </c>
      <c r="AF798" t="inlineStr">
        <is>
          <t>Colombia</t>
        </is>
      </c>
      <c r="AG798" t="inlineStr">
        <is>
          <t>L</t>
        </is>
      </c>
      <c r="AH798" t="inlineStr">
        <is>
          <t>FC</t>
        </is>
      </c>
      <c r="AI798" t="inlineStr">
        <is>
          <t>HI</t>
        </is>
      </c>
      <c r="AJ798" t="n">
        <v>5</v>
      </c>
      <c r="AK798" t="inlineStr">
        <is>
          <t>B</t>
        </is>
      </c>
      <c r="AL798" t="n">
        <v>43.2</v>
      </c>
      <c r="AM798" t="inlineStr">
        <is>
          <t>198</t>
        </is>
      </c>
      <c r="AN798" t="n">
        <v>72.7</v>
      </c>
      <c r="AO798" t="inlineStr">
        <is>
          <t>94</t>
        </is>
      </c>
      <c r="AP798" t="n">
        <v>22.9</v>
      </c>
      <c r="AQ798" t="inlineStr">
        <is>
          <t>619</t>
        </is>
      </c>
      <c r="AR798" t="n">
        <v>1.7</v>
      </c>
      <c r="AS798" t="inlineStr">
        <is>
          <t>701+</t>
        </is>
      </c>
      <c r="AT798" t="n">
        <v>4</v>
      </c>
      <c r="AU798" t="inlineStr">
        <is>
          <t>701+</t>
        </is>
      </c>
      <c r="AV798" t="n">
        <v>2.7</v>
      </c>
      <c r="AW798" t="inlineStr">
        <is>
          <t>701+</t>
        </is>
      </c>
      <c r="AX798" t="n">
        <v>4.2</v>
      </c>
      <c r="AY798" t="inlineStr">
        <is>
          <t>701+</t>
        </is>
      </c>
      <c r="AZ798" t="n">
        <v>57.3</v>
      </c>
      <c r="BA798" t="inlineStr">
        <is>
          <t>107</t>
        </is>
      </c>
      <c r="BB798" t="n">
        <v>29.1</v>
      </c>
      <c r="BC798" t="inlineStr">
        <is>
          <t>456=</t>
        </is>
      </c>
      <c r="BD798" t="inlineStr">
        <is>
          <t>31.4</t>
        </is>
      </c>
      <c r="BE798" t="inlineStr"/>
      <c r="BF798" t="inlineStr">
        <is>
          <t>Not Reported</t>
        </is>
      </c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>
        <is>
          <t>QS</t>
        </is>
      </c>
      <c r="CC798" t="n">
        <v>377</v>
      </c>
      <c r="CD798" t="n">
        <v>347</v>
      </c>
      <c r="CE798" t="n">
        <v>184</v>
      </c>
      <c r="CF798" t="n">
        <v>145</v>
      </c>
      <c r="CG798" t="n">
        <v>568</v>
      </c>
      <c r="CH798" t="n">
        <v>701</v>
      </c>
      <c r="CI798" t="n">
        <v>701</v>
      </c>
      <c r="CJ798" t="n">
        <v>701</v>
      </c>
      <c r="CK798" t="n">
        <v>701</v>
      </c>
      <c r="CL798" t="n">
        <v>127</v>
      </c>
      <c r="CM798" t="n">
        <v>636</v>
      </c>
      <c r="CN798" t="n">
        <v>347</v>
      </c>
      <c r="CO798" t="n">
        <v>382</v>
      </c>
      <c r="CP798" t="n">
        <v>198</v>
      </c>
      <c r="CQ798" t="n">
        <v>94</v>
      </c>
      <c r="CR798" t="n">
        <v>619</v>
      </c>
      <c r="CS798" t="n">
        <v>701</v>
      </c>
      <c r="CT798" t="n">
        <v>701</v>
      </c>
      <c r="CU798" t="n">
        <v>701</v>
      </c>
      <c r="CV798" t="n">
        <v>701</v>
      </c>
      <c r="CW798" t="n">
        <v>107</v>
      </c>
      <c r="CX798" t="n">
        <v>456</v>
      </c>
      <c r="CY798" t="inlineStr"/>
      <c r="CZ798" t="inlineStr"/>
      <c r="DA798" t="inlineStr"/>
      <c r="DB798" t="n">
        <v>73.14285714285714</v>
      </c>
      <c r="DC798" t="n">
        <v>1.6</v>
      </c>
      <c r="DD798" t="inlineStr"/>
      <c r="DE798" t="inlineStr">
        <is>
          <t>QS (score, not ratio)</t>
        </is>
      </c>
      <c r="DF798" t="inlineStr"/>
      <c r="DG798" t="inlineStr">
        <is>
          <t>QS (score, not %)</t>
        </is>
      </c>
      <c r="DH798" t="n">
        <v>44.25</v>
      </c>
      <c r="DI798" t="inlineStr"/>
    </row>
    <row r="799">
      <c r="A799" t="inlineStr">
        <is>
          <t>pontificia universidade católica do campinas - puc campinas</t>
        </is>
      </c>
      <c r="B799" t="inlineStr">
        <is>
          <t>1401+</t>
        </is>
      </c>
      <c r="C799" t="inlineStr">
        <is>
          <t>1401+</t>
        </is>
      </c>
      <c r="D799" t="inlineStr">
        <is>
          <t>Brazil</t>
        </is>
      </c>
      <c r="E799" t="inlineStr">
        <is>
          <t>Americas</t>
        </is>
      </c>
      <c r="F799" t="inlineStr">
        <is>
          <t>M</t>
        </is>
      </c>
      <c r="G799" t="inlineStr">
        <is>
          <t>CO</t>
        </is>
      </c>
      <c r="H799" t="inlineStr">
        <is>
          <t>MD</t>
        </is>
      </c>
      <c r="I799" t="inlineStr">
        <is>
          <t>C</t>
        </is>
      </c>
      <c r="J799" t="n">
        <v>4.2</v>
      </c>
      <c r="K799" t="inlineStr">
        <is>
          <t>601+</t>
        </is>
      </c>
      <c r="L799" t="n">
        <v>3.8</v>
      </c>
      <c r="M799" t="inlineStr">
        <is>
          <t>601+</t>
        </is>
      </c>
      <c r="N799" t="n">
        <v>7</v>
      </c>
      <c r="O799" t="inlineStr">
        <is>
          <t>701+</t>
        </is>
      </c>
      <c r="P799" t="n">
        <v>2</v>
      </c>
      <c r="Q799" t="inlineStr">
        <is>
          <t>701+</t>
        </is>
      </c>
      <c r="R799" t="n">
        <v>1.8</v>
      </c>
      <c r="S799" t="inlineStr">
        <is>
          <t>701+</t>
        </is>
      </c>
      <c r="T799" t="n">
        <v>1.2</v>
      </c>
      <c r="U799" t="inlineStr">
        <is>
          <t>701+</t>
        </is>
      </c>
      <c r="V799" t="n">
        <v>2.3</v>
      </c>
      <c r="W799" t="inlineStr">
        <is>
          <t>701+</t>
        </is>
      </c>
      <c r="X799" t="n">
        <v>1.9</v>
      </c>
      <c r="Y799" t="inlineStr">
        <is>
          <t>701+</t>
        </is>
      </c>
      <c r="Z799" t="n">
        <v>1</v>
      </c>
      <c r="AA799" t="inlineStr">
        <is>
          <t>701+</t>
        </is>
      </c>
      <c r="AB799" t="inlineStr"/>
      <c r="AC799" t="inlineStr"/>
      <c r="AD799" t="inlineStr"/>
      <c r="AE799" t="inlineStr">
        <is>
          <t>Not Reported</t>
        </is>
      </c>
      <c r="AF799" t="inlineStr">
        <is>
          <t>Not Reported</t>
        </is>
      </c>
      <c r="AG799" t="inlineStr">
        <is>
          <t>Not Reported</t>
        </is>
      </c>
      <c r="AH799" t="inlineStr">
        <is>
          <t>Not Reported</t>
        </is>
      </c>
      <c r="AI799" t="inlineStr"/>
      <c r="AJ799" t="inlineStr"/>
      <c r="AK799" t="inlineStr">
        <is>
          <t>Not Reported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>
        <is>
          <t>Not Reported</t>
        </is>
      </c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>
        <is>
          <t>QS</t>
        </is>
      </c>
      <c r="CC799" t="n">
        <v>1401</v>
      </c>
      <c r="CD799" t="n">
        <v>1401</v>
      </c>
      <c r="CE799" t="n">
        <v>601</v>
      </c>
      <c r="CF799" t="n">
        <v>601</v>
      </c>
      <c r="CG799" t="n">
        <v>701</v>
      </c>
      <c r="CH799" t="n">
        <v>701</v>
      </c>
      <c r="CI799" t="n">
        <v>701</v>
      </c>
      <c r="CJ799" t="n">
        <v>701</v>
      </c>
      <c r="CK799" t="n">
        <v>701</v>
      </c>
      <c r="CL799" t="n">
        <v>701</v>
      </c>
      <c r="CM799" t="n">
        <v>701</v>
      </c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n">
        <v>0</v>
      </c>
      <c r="DC799" t="n">
        <v>2</v>
      </c>
      <c r="DD799" t="inlineStr"/>
      <c r="DE799" t="inlineStr">
        <is>
          <t>QS (score, not ratio)</t>
        </is>
      </c>
      <c r="DF799" t="inlineStr"/>
      <c r="DG799" t="inlineStr">
        <is>
          <t>QS (score, not %)</t>
        </is>
      </c>
      <c r="DH799" t="n">
        <v>4.2</v>
      </c>
      <c r="DI799" t="inlineStr"/>
    </row>
    <row r="800">
      <c r="A800" t="inlineStr">
        <is>
          <t>pontifícia universidade católica de minas gerais  puc minas</t>
        </is>
      </c>
      <c r="B800" t="inlineStr">
        <is>
          <t>1401+</t>
        </is>
      </c>
      <c r="C800" t="inlineStr">
        <is>
          <t>1401+</t>
        </is>
      </c>
      <c r="D800" t="inlineStr">
        <is>
          <t>Brazil</t>
        </is>
      </c>
      <c r="E800" t="inlineStr">
        <is>
          <t>Americas</t>
        </is>
      </c>
      <c r="F800" t="inlineStr">
        <is>
          <t>XL</t>
        </is>
      </c>
      <c r="G800" t="inlineStr">
        <is>
          <t>FO</t>
        </is>
      </c>
      <c r="H800" t="inlineStr">
        <is>
          <t>HI</t>
        </is>
      </c>
      <c r="I800" t="inlineStr">
        <is>
          <t>B</t>
        </is>
      </c>
      <c r="J800" t="n">
        <v>4.9</v>
      </c>
      <c r="K800" t="inlineStr">
        <is>
          <t>601+</t>
        </is>
      </c>
      <c r="L800" t="n">
        <v>4.6</v>
      </c>
      <c r="M800" t="inlineStr">
        <is>
          <t>601+</t>
        </is>
      </c>
      <c r="N800" t="n">
        <v>1.9</v>
      </c>
      <c r="O800" t="inlineStr">
        <is>
          <t>701+</t>
        </is>
      </c>
      <c r="P800" t="n">
        <v>1.5</v>
      </c>
      <c r="Q800" t="inlineStr">
        <is>
          <t>701+</t>
        </is>
      </c>
      <c r="R800" t="n">
        <v>1.9</v>
      </c>
      <c r="S800" t="inlineStr">
        <is>
          <t>701+</t>
        </is>
      </c>
      <c r="T800" t="n">
        <v>1.1</v>
      </c>
      <c r="U800" t="inlineStr">
        <is>
          <t>701+</t>
        </is>
      </c>
      <c r="V800" t="n">
        <v>8.300000000000001</v>
      </c>
      <c r="W800" t="inlineStr">
        <is>
          <t>701+</t>
        </is>
      </c>
      <c r="X800" t="n">
        <v>9.4</v>
      </c>
      <c r="Y800" t="inlineStr">
        <is>
          <t>701+</t>
        </is>
      </c>
      <c r="Z800" t="n">
        <v>1</v>
      </c>
      <c r="AA800" t="inlineStr">
        <is>
          <t>701+</t>
        </is>
      </c>
      <c r="AB800" t="inlineStr"/>
      <c r="AC800" t="inlineStr"/>
      <c r="AD800" t="inlineStr"/>
      <c r="AE800" t="inlineStr">
        <is>
          <t>Not Reported</t>
        </is>
      </c>
      <c r="AF800" t="inlineStr">
        <is>
          <t>Not Reported</t>
        </is>
      </c>
      <c r="AG800" t="inlineStr">
        <is>
          <t>Not Reported</t>
        </is>
      </c>
      <c r="AH800" t="inlineStr">
        <is>
          <t>Not Reported</t>
        </is>
      </c>
      <c r="AI800" t="inlineStr"/>
      <c r="AJ800" t="inlineStr"/>
      <c r="AK800" t="inlineStr">
        <is>
          <t>Not Reported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>
        <is>
          <t>Not Reported</t>
        </is>
      </c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>
        <is>
          <t>QS</t>
        </is>
      </c>
      <c r="CC800" t="n">
        <v>1401</v>
      </c>
      <c r="CD800" t="n">
        <v>1401</v>
      </c>
      <c r="CE800" t="n">
        <v>601</v>
      </c>
      <c r="CF800" t="n">
        <v>601</v>
      </c>
      <c r="CG800" t="n">
        <v>701</v>
      </c>
      <c r="CH800" t="n">
        <v>701</v>
      </c>
      <c r="CI800" t="n">
        <v>701</v>
      </c>
      <c r="CJ800" t="n">
        <v>701</v>
      </c>
      <c r="CK800" t="n">
        <v>701</v>
      </c>
      <c r="CL800" t="n">
        <v>701</v>
      </c>
      <c r="CM800" t="n">
        <v>701</v>
      </c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n">
        <v>0</v>
      </c>
      <c r="DC800" t="n">
        <v>1.5</v>
      </c>
      <c r="DD800" t="inlineStr"/>
      <c r="DE800" t="inlineStr">
        <is>
          <t>QS (score, not ratio)</t>
        </is>
      </c>
      <c r="DF800" t="inlineStr"/>
      <c r="DG800" t="inlineStr">
        <is>
          <t>QS (score, not %)</t>
        </is>
      </c>
      <c r="DH800" t="n">
        <v>4.9</v>
      </c>
      <c r="DI800" t="inlineStr"/>
    </row>
    <row r="801">
      <c r="A801" t="inlineStr">
        <is>
          <t>pontifícia universidade católica de são paulo</t>
        </is>
      </c>
      <c r="B801" t="inlineStr">
        <is>
          <t>1001-1200</t>
        </is>
      </c>
      <c r="C801" t="inlineStr">
        <is>
          <t>1001-1200</t>
        </is>
      </c>
      <c r="D801" t="inlineStr">
        <is>
          <t>Brazil</t>
        </is>
      </c>
      <c r="E801" t="inlineStr">
        <is>
          <t>Americas</t>
        </is>
      </c>
      <c r="F801" t="inlineStr">
        <is>
          <t>M</t>
        </is>
      </c>
      <c r="G801" t="inlineStr">
        <is>
          <t>FC</t>
        </is>
      </c>
      <c r="H801" t="inlineStr">
        <is>
          <t>MD</t>
        </is>
      </c>
      <c r="I801" t="inlineStr">
        <is>
          <t>B</t>
        </is>
      </c>
      <c r="J801" t="n">
        <v>10.1</v>
      </c>
      <c r="K801" t="inlineStr">
        <is>
          <t>601+</t>
        </is>
      </c>
      <c r="L801" t="n">
        <v>14.8</v>
      </c>
      <c r="M801" t="inlineStr">
        <is>
          <t>562</t>
        </is>
      </c>
      <c r="N801" t="n">
        <v>37.6</v>
      </c>
      <c r="O801" t="inlineStr">
        <is>
          <t>426</t>
        </is>
      </c>
      <c r="P801" t="n">
        <v>1.2</v>
      </c>
      <c r="Q801" t="inlineStr">
        <is>
          <t>701+</t>
        </is>
      </c>
      <c r="R801" t="n">
        <v>3.8</v>
      </c>
      <c r="S801" t="inlineStr">
        <is>
          <t>701+</t>
        </is>
      </c>
      <c r="T801" t="n">
        <v>1.2</v>
      </c>
      <c r="U801" t="inlineStr">
        <is>
          <t>701+</t>
        </is>
      </c>
      <c r="V801" t="n">
        <v>1.8</v>
      </c>
      <c r="W801" t="inlineStr">
        <is>
          <t>701+</t>
        </is>
      </c>
      <c r="X801" t="n">
        <v>34.1</v>
      </c>
      <c r="Y801" t="inlineStr">
        <is>
          <t>369</t>
        </is>
      </c>
      <c r="Z801" t="n">
        <v>1</v>
      </c>
      <c r="AA801" t="inlineStr">
        <is>
          <t>701+</t>
        </is>
      </c>
      <c r="AB801" t="inlineStr"/>
      <c r="AC801" t="inlineStr"/>
      <c r="AD801" t="inlineStr"/>
      <c r="AE801" t="inlineStr">
        <is>
          <t>Not Reported</t>
        </is>
      </c>
      <c r="AF801" t="inlineStr">
        <is>
          <t>Not Reported</t>
        </is>
      </c>
      <c r="AG801" t="inlineStr">
        <is>
          <t>Not Reported</t>
        </is>
      </c>
      <c r="AH801" t="inlineStr">
        <is>
          <t>Not Reported</t>
        </is>
      </c>
      <c r="AI801" t="inlineStr"/>
      <c r="AJ801" t="inlineStr"/>
      <c r="AK801" t="inlineStr">
        <is>
          <t>Not Reported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>
        <is>
          <t>Not Reported</t>
        </is>
      </c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>
        <is>
          <t>QS</t>
        </is>
      </c>
      <c r="CC801" t="n">
        <v>1100.5</v>
      </c>
      <c r="CD801" t="n">
        <v>1100.5</v>
      </c>
      <c r="CE801" t="n">
        <v>601</v>
      </c>
      <c r="CF801" t="n">
        <v>562</v>
      </c>
      <c r="CG801" t="n">
        <v>426</v>
      </c>
      <c r="CH801" t="n">
        <v>701</v>
      </c>
      <c r="CI801" t="n">
        <v>701</v>
      </c>
      <c r="CJ801" t="n">
        <v>701</v>
      </c>
      <c r="CK801" t="n">
        <v>701</v>
      </c>
      <c r="CL801" t="n">
        <v>369</v>
      </c>
      <c r="CM801" t="n">
        <v>701</v>
      </c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n">
        <v>21.46428571428571</v>
      </c>
      <c r="DC801" t="n">
        <v>1.2</v>
      </c>
      <c r="DD801" t="inlineStr"/>
      <c r="DE801" t="inlineStr">
        <is>
          <t>QS (score, not ratio)</t>
        </is>
      </c>
      <c r="DF801" t="inlineStr"/>
      <c r="DG801" t="inlineStr">
        <is>
          <t>QS (score, not %)</t>
        </is>
      </c>
      <c r="DH801" t="n">
        <v>10.1</v>
      </c>
      <c r="DI801" t="inlineStr"/>
    </row>
    <row r="802">
      <c r="A802" t="inlineStr">
        <is>
          <t>pontifícia universidade católica do paraná</t>
        </is>
      </c>
      <c r="B802" t="inlineStr">
        <is>
          <t>1401+</t>
        </is>
      </c>
      <c r="C802" t="inlineStr">
        <is>
          <t>1401+</t>
        </is>
      </c>
      <c r="D802" t="inlineStr">
        <is>
          <t>Brazil</t>
        </is>
      </c>
      <c r="E802" t="inlineStr">
        <is>
          <t>Americas</t>
        </is>
      </c>
      <c r="F802" t="inlineStr">
        <is>
          <t>M</t>
        </is>
      </c>
      <c r="G802" t="inlineStr">
        <is>
          <t>FC</t>
        </is>
      </c>
      <c r="H802" t="inlineStr">
        <is>
          <t>HI</t>
        </is>
      </c>
      <c r="I802" t="inlineStr">
        <is>
          <t>B</t>
        </is>
      </c>
      <c r="J802" t="n">
        <v>4.1</v>
      </c>
      <c r="K802" t="inlineStr">
        <is>
          <t>601+</t>
        </is>
      </c>
      <c r="L802" t="n">
        <v>2.9</v>
      </c>
      <c r="M802" t="inlineStr">
        <is>
          <t>601+</t>
        </is>
      </c>
      <c r="N802" t="n">
        <v>7.6</v>
      </c>
      <c r="O802" t="inlineStr">
        <is>
          <t>701+</t>
        </is>
      </c>
      <c r="P802" t="n">
        <v>3.9</v>
      </c>
      <c r="Q802" t="inlineStr">
        <is>
          <t>701+</t>
        </is>
      </c>
      <c r="R802" t="n">
        <v>1.8</v>
      </c>
      <c r="S802" t="inlineStr">
        <is>
          <t>701+</t>
        </is>
      </c>
      <c r="T802" t="n">
        <v>1.3</v>
      </c>
      <c r="U802" t="inlineStr">
        <is>
          <t>701+</t>
        </is>
      </c>
      <c r="V802" t="n">
        <v>28.9</v>
      </c>
      <c r="W802" t="inlineStr">
        <is>
          <t>701+</t>
        </is>
      </c>
      <c r="X802" t="n">
        <v>3.9</v>
      </c>
      <c r="Y802" t="inlineStr">
        <is>
          <t>701+</t>
        </is>
      </c>
      <c r="Z802" t="n">
        <v>1.4</v>
      </c>
      <c r="AA802" t="inlineStr">
        <is>
          <t>701+</t>
        </is>
      </c>
      <c r="AB802" t="inlineStr"/>
      <c r="AC802" t="inlineStr"/>
      <c r="AD802" t="inlineStr"/>
      <c r="AE802" t="inlineStr">
        <is>
          <t>Not Reported</t>
        </is>
      </c>
      <c r="AF802" t="inlineStr">
        <is>
          <t>Not Reported</t>
        </is>
      </c>
      <c r="AG802" t="inlineStr">
        <is>
          <t>Not Reported</t>
        </is>
      </c>
      <c r="AH802" t="inlineStr">
        <is>
          <t>Not Reported</t>
        </is>
      </c>
      <c r="AI802" t="inlineStr"/>
      <c r="AJ802" t="inlineStr"/>
      <c r="AK802" t="inlineStr">
        <is>
          <t>Not Reported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>
        <is>
          <t>Not Reported</t>
        </is>
      </c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>
        <is>
          <t>QS</t>
        </is>
      </c>
      <c r="CC802" t="n">
        <v>1401</v>
      </c>
      <c r="CD802" t="n">
        <v>1401</v>
      </c>
      <c r="CE802" t="n">
        <v>601</v>
      </c>
      <c r="CF802" t="n">
        <v>601</v>
      </c>
      <c r="CG802" t="n">
        <v>701</v>
      </c>
      <c r="CH802" t="n">
        <v>701</v>
      </c>
      <c r="CI802" t="n">
        <v>701</v>
      </c>
      <c r="CJ802" t="n">
        <v>701</v>
      </c>
      <c r="CK802" t="n">
        <v>701</v>
      </c>
      <c r="CL802" t="n">
        <v>701</v>
      </c>
      <c r="CM802" t="n">
        <v>701</v>
      </c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n">
        <v>0</v>
      </c>
      <c r="DC802" t="n">
        <v>3.9</v>
      </c>
      <c r="DD802" t="inlineStr"/>
      <c r="DE802" t="inlineStr">
        <is>
          <t>QS (score, not ratio)</t>
        </is>
      </c>
      <c r="DF802" t="inlineStr"/>
      <c r="DG802" t="inlineStr">
        <is>
          <t>QS (score, not %)</t>
        </is>
      </c>
      <c r="DH802" t="n">
        <v>4.1</v>
      </c>
      <c r="DI802" t="inlineStr"/>
    </row>
    <row r="803">
      <c r="A803" t="inlineStr">
        <is>
          <t>pontifícia universidade católica do rio de janeiro</t>
        </is>
      </c>
      <c r="B803" t="inlineStr">
        <is>
          <t>611-620</t>
        </is>
      </c>
      <c r="C803" t="inlineStr">
        <is>
          <t>595</t>
        </is>
      </c>
      <c r="D803" t="inlineStr">
        <is>
          <t>Brazil</t>
        </is>
      </c>
      <c r="E803" t="inlineStr">
        <is>
          <t>Americas</t>
        </is>
      </c>
      <c r="F803" t="inlineStr">
        <is>
          <t>M</t>
        </is>
      </c>
      <c r="G803" t="inlineStr">
        <is>
          <t>CO</t>
        </is>
      </c>
      <c r="H803" t="inlineStr">
        <is>
          <t>VH</t>
        </is>
      </c>
      <c r="I803" t="inlineStr">
        <is>
          <t>B</t>
        </is>
      </c>
      <c r="J803" t="n">
        <v>32.4</v>
      </c>
      <c r="K803" t="inlineStr">
        <is>
          <t>271</t>
        </is>
      </c>
      <c r="L803" t="n">
        <v>16.2</v>
      </c>
      <c r="M803" t="inlineStr">
        <is>
          <t>525</t>
        </is>
      </c>
      <c r="N803" t="n">
        <v>10.8</v>
      </c>
      <c r="O803" t="inlineStr">
        <is>
          <t>701+</t>
        </is>
      </c>
      <c r="P803" t="n">
        <v>7.5</v>
      </c>
      <c r="Q803" t="inlineStr">
        <is>
          <t>701+</t>
        </is>
      </c>
      <c r="R803" t="n">
        <v>12.6</v>
      </c>
      <c r="S803" t="inlineStr">
        <is>
          <t>701+</t>
        </is>
      </c>
      <c r="T803" t="n">
        <v>1.6</v>
      </c>
      <c r="U803" t="inlineStr">
        <is>
          <t>701+</t>
        </is>
      </c>
      <c r="V803" t="n">
        <v>44.5</v>
      </c>
      <c r="W803" t="inlineStr">
        <is>
          <t>701+</t>
        </is>
      </c>
      <c r="X803" t="n">
        <v>68</v>
      </c>
      <c r="Y803" t="inlineStr">
        <is>
          <t>172</t>
        </is>
      </c>
      <c r="Z803" t="n">
        <v>5.4</v>
      </c>
      <c r="AA803" t="inlineStr">
        <is>
          <t>701+</t>
        </is>
      </c>
      <c r="AB803" t="inlineStr"/>
      <c r="AC803" t="inlineStr"/>
      <c r="AD803" t="inlineStr"/>
      <c r="AE803" t="inlineStr">
        <is>
          <t>Not Reported</t>
        </is>
      </c>
      <c r="AF803" t="inlineStr">
        <is>
          <t>Not Reported</t>
        </is>
      </c>
      <c r="AG803" t="inlineStr">
        <is>
          <t>Not Reported</t>
        </is>
      </c>
      <c r="AH803" t="inlineStr">
        <is>
          <t>Not Reported</t>
        </is>
      </c>
      <c r="AI803" t="inlineStr"/>
      <c r="AJ803" t="inlineStr"/>
      <c r="AK803" t="inlineStr">
        <is>
          <t>Not Reported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>
        <is>
          <t>Not Reported</t>
        </is>
      </c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>
        <is>
          <t>QS</t>
        </is>
      </c>
      <c r="CC803" t="n">
        <v>615.5</v>
      </c>
      <c r="CD803" t="n">
        <v>595</v>
      </c>
      <c r="CE803" t="n">
        <v>271</v>
      </c>
      <c r="CF803" t="n">
        <v>525</v>
      </c>
      <c r="CG803" t="n">
        <v>701</v>
      </c>
      <c r="CH803" t="n">
        <v>701</v>
      </c>
      <c r="CI803" t="n">
        <v>701</v>
      </c>
      <c r="CJ803" t="n">
        <v>701</v>
      </c>
      <c r="CK803" t="n">
        <v>701</v>
      </c>
      <c r="CL803" t="n">
        <v>172</v>
      </c>
      <c r="CM803" t="n">
        <v>701</v>
      </c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n">
        <v>56.10714285714285</v>
      </c>
      <c r="DC803" t="n">
        <v>7.5</v>
      </c>
      <c r="DD803" t="inlineStr"/>
      <c r="DE803" t="inlineStr">
        <is>
          <t>QS (score, not ratio)</t>
        </is>
      </c>
      <c r="DF803" t="inlineStr"/>
      <c r="DG803" t="inlineStr">
        <is>
          <t>QS (score, not %)</t>
        </is>
      </c>
      <c r="DH803" t="n">
        <v>32.4</v>
      </c>
      <c r="DI803" t="inlineStr"/>
    </row>
    <row r="804">
      <c r="A804" t="inlineStr">
        <is>
          <t>pontifícia universidade católica do rio grande do sul (pucrs)</t>
        </is>
      </c>
      <c r="B804" t="inlineStr">
        <is>
          <t>1201-1400</t>
        </is>
      </c>
      <c r="C804" t="inlineStr">
        <is>
          <t>1201-1400</t>
        </is>
      </c>
      <c r="D804" t="inlineStr">
        <is>
          <t>Brazil</t>
        </is>
      </c>
      <c r="E804" t="inlineStr">
        <is>
          <t>Americas</t>
        </is>
      </c>
      <c r="F804" t="inlineStr">
        <is>
          <t>M</t>
        </is>
      </c>
      <c r="G804" t="inlineStr">
        <is>
          <t>FC</t>
        </is>
      </c>
      <c r="H804" t="inlineStr">
        <is>
          <t>HI</t>
        </is>
      </c>
      <c r="I804" t="inlineStr">
        <is>
          <t>B</t>
        </is>
      </c>
      <c r="J804" t="n">
        <v>6.3</v>
      </c>
      <c r="K804" t="inlineStr">
        <is>
          <t>601+</t>
        </is>
      </c>
      <c r="L804" t="n">
        <v>3.9</v>
      </c>
      <c r="M804" t="inlineStr">
        <is>
          <t>601+</t>
        </is>
      </c>
      <c r="N804" t="n">
        <v>12.3</v>
      </c>
      <c r="O804" t="inlineStr">
        <is>
          <t>701+</t>
        </is>
      </c>
      <c r="P804" t="n">
        <v>9.4</v>
      </c>
      <c r="Q804" t="inlineStr">
        <is>
          <t>701+</t>
        </is>
      </c>
      <c r="R804" t="n">
        <v>2.6</v>
      </c>
      <c r="S804" t="inlineStr">
        <is>
          <t>701+</t>
        </is>
      </c>
      <c r="T804" t="n">
        <v>1.7</v>
      </c>
      <c r="U804" t="inlineStr">
        <is>
          <t>701+</t>
        </is>
      </c>
      <c r="V804" t="n">
        <v>30.5</v>
      </c>
      <c r="W804" t="inlineStr">
        <is>
          <t>701+</t>
        </is>
      </c>
      <c r="X804" t="n">
        <v>9.199999999999999</v>
      </c>
      <c r="Y804" t="inlineStr">
        <is>
          <t>701+</t>
        </is>
      </c>
      <c r="Z804" t="n">
        <v>1.1</v>
      </c>
      <c r="AA804" t="inlineStr">
        <is>
          <t>701+</t>
        </is>
      </c>
      <c r="AB804" t="inlineStr"/>
      <c r="AC804" t="inlineStr"/>
      <c r="AD804" t="inlineStr"/>
      <c r="AE804" t="inlineStr">
        <is>
          <t>Not Reported</t>
        </is>
      </c>
      <c r="AF804" t="inlineStr">
        <is>
          <t>Not Reported</t>
        </is>
      </c>
      <c r="AG804" t="inlineStr">
        <is>
          <t>Not Reported</t>
        </is>
      </c>
      <c r="AH804" t="inlineStr">
        <is>
          <t>Not Reported</t>
        </is>
      </c>
      <c r="AI804" t="inlineStr"/>
      <c r="AJ804" t="inlineStr"/>
      <c r="AK804" t="inlineStr">
        <is>
          <t>Not Reported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>
        <is>
          <t>Not Reported</t>
        </is>
      </c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>
        <is>
          <t>QS</t>
        </is>
      </c>
      <c r="CC804" t="n">
        <v>1300.5</v>
      </c>
      <c r="CD804" t="n">
        <v>1300.5</v>
      </c>
      <c r="CE804" t="n">
        <v>601</v>
      </c>
      <c r="CF804" t="n">
        <v>601</v>
      </c>
      <c r="CG804" t="n">
        <v>701</v>
      </c>
      <c r="CH804" t="n">
        <v>701</v>
      </c>
      <c r="CI804" t="n">
        <v>701</v>
      </c>
      <c r="CJ804" t="n">
        <v>701</v>
      </c>
      <c r="CK804" t="n">
        <v>701</v>
      </c>
      <c r="CL804" t="n">
        <v>701</v>
      </c>
      <c r="CM804" t="n">
        <v>701</v>
      </c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n">
        <v>7.178571428571416</v>
      </c>
      <c r="DC804" t="n">
        <v>9.4</v>
      </c>
      <c r="DD804" t="inlineStr"/>
      <c r="DE804" t="inlineStr">
        <is>
          <t>QS (score, not ratio)</t>
        </is>
      </c>
      <c r="DF804" t="inlineStr"/>
      <c r="DG804" t="inlineStr">
        <is>
          <t>QS (score, not %)</t>
        </is>
      </c>
      <c r="DH804" t="n">
        <v>6.3</v>
      </c>
      <c r="DI804" t="inlineStr"/>
    </row>
    <row r="805">
      <c r="A805" t="inlineStr">
        <is>
          <t>portland state university</t>
        </is>
      </c>
      <c r="B805" t="inlineStr">
        <is>
          <t>1201-1400</t>
        </is>
      </c>
      <c r="C805" t="inlineStr">
        <is>
          <t>1201-1400</t>
        </is>
      </c>
      <c r="D805" t="inlineStr">
        <is>
          <t>United States</t>
        </is>
      </c>
      <c r="E805" t="inlineStr">
        <is>
          <t>Americas</t>
        </is>
      </c>
      <c r="F805" t="inlineStr">
        <is>
          <t>L</t>
        </is>
      </c>
      <c r="G805" t="inlineStr">
        <is>
          <t>CO</t>
        </is>
      </c>
      <c r="H805" t="inlineStr">
        <is>
          <t>VH</t>
        </is>
      </c>
      <c r="I805" t="inlineStr">
        <is>
          <t>A</t>
        </is>
      </c>
      <c r="J805" t="n">
        <v>4.1</v>
      </c>
      <c r="K805" t="inlineStr">
        <is>
          <t>601+</t>
        </is>
      </c>
      <c r="L805" t="n">
        <v>1.7</v>
      </c>
      <c r="M805" t="inlineStr">
        <is>
          <t>601+</t>
        </is>
      </c>
      <c r="N805" t="n">
        <v>9.300000000000001</v>
      </c>
      <c r="O805" t="inlineStr">
        <is>
          <t>701+</t>
        </is>
      </c>
      <c r="P805" t="n">
        <v>9.199999999999999</v>
      </c>
      <c r="Q805" t="inlineStr">
        <is>
          <t>701+</t>
        </is>
      </c>
      <c r="R805" t="n">
        <v>1.6</v>
      </c>
      <c r="S805" t="inlineStr">
        <is>
          <t>701+</t>
        </is>
      </c>
      <c r="T805" t="n">
        <v>6.1</v>
      </c>
      <c r="U805" t="inlineStr">
        <is>
          <t>701+</t>
        </is>
      </c>
      <c r="V805" t="n">
        <v>44.4</v>
      </c>
      <c r="W805" t="inlineStr">
        <is>
          <t>701+</t>
        </is>
      </c>
      <c r="X805" t="n">
        <v>9.699999999999999</v>
      </c>
      <c r="Y805" t="inlineStr">
        <is>
          <t>701+</t>
        </is>
      </c>
      <c r="Z805" t="n">
        <v>6.8</v>
      </c>
      <c r="AA805" t="inlineStr">
        <is>
          <t>701+</t>
        </is>
      </c>
      <c r="AB805" t="inlineStr"/>
      <c r="AC805" t="inlineStr">
        <is>
          <t>1201-1400</t>
        </is>
      </c>
      <c r="AD805" t="inlineStr">
        <is>
          <t>1201-1400</t>
        </is>
      </c>
      <c r="AE805" t="inlineStr">
        <is>
          <t>US</t>
        </is>
      </c>
      <c r="AF805" t="inlineStr">
        <is>
          <t>United States</t>
        </is>
      </c>
      <c r="AG805" t="inlineStr">
        <is>
          <t>L</t>
        </is>
      </c>
      <c r="AH805" t="inlineStr">
        <is>
          <t>CO</t>
        </is>
      </c>
      <c r="AI805" t="inlineStr">
        <is>
          <t>VH</t>
        </is>
      </c>
      <c r="AJ805" t="n">
        <v>4</v>
      </c>
      <c r="AK805" t="inlineStr">
        <is>
          <t>A</t>
        </is>
      </c>
      <c r="AL805" t="n">
        <v>4.3</v>
      </c>
      <c r="AM805" t="inlineStr">
        <is>
          <t>601+</t>
        </is>
      </c>
      <c r="AN805" t="n">
        <v>2.1</v>
      </c>
      <c r="AO805" t="inlineStr">
        <is>
          <t>601+</t>
        </is>
      </c>
      <c r="AP805" t="n">
        <v>9.5</v>
      </c>
      <c r="AQ805" t="inlineStr">
        <is>
          <t>701+</t>
        </is>
      </c>
      <c r="AR805" t="n">
        <v>10.5</v>
      </c>
      <c r="AS805" t="inlineStr">
        <is>
          <t>701+</t>
        </is>
      </c>
      <c r="AT805" t="n">
        <v>1.6</v>
      </c>
      <c r="AU805" t="inlineStr">
        <is>
          <t>701+</t>
        </is>
      </c>
      <c r="AV805" t="n">
        <v>5.3</v>
      </c>
      <c r="AW805" t="inlineStr">
        <is>
          <t>701+</t>
        </is>
      </c>
      <c r="AX805" t="n">
        <v>4.9</v>
      </c>
      <c r="AY805" t="inlineStr">
        <is>
          <t>701+</t>
        </is>
      </c>
      <c r="AZ805" t="n">
        <v>10.3</v>
      </c>
      <c r="BA805" t="inlineStr">
        <is>
          <t>701+</t>
        </is>
      </c>
      <c r="BB805" t="n">
        <v>18.4</v>
      </c>
      <c r="BC805" t="inlineStr">
        <is>
          <t>560=</t>
        </is>
      </c>
      <c r="BD805" t="inlineStr">
        <is>
          <t>-</t>
        </is>
      </c>
      <c r="BE805" t="inlineStr">
        <is>
          <t>501-600</t>
        </is>
      </c>
      <c r="BF805" t="inlineStr">
        <is>
          <t>United States of America</t>
        </is>
      </c>
      <c r="BG805" t="n">
        <v>16.8</v>
      </c>
      <c r="BH805" t="inlineStr">
        <is>
          <t>31.6</t>
        </is>
      </c>
      <c r="BI805" t="n">
        <v>14.4</v>
      </c>
      <c r="BJ805" t="n">
        <v>43.3</v>
      </c>
      <c r="BK805" t="inlineStr">
        <is>
          <t>44.6</t>
        </is>
      </c>
      <c r="BL805" t="inlineStr">
        <is>
          <t>-</t>
        </is>
      </c>
      <c r="BM805" t="inlineStr">
        <is>
          <t>20,398</t>
        </is>
      </c>
      <c r="BN805" t="n">
        <v>22.2</v>
      </c>
      <c r="BO805" t="inlineStr">
        <is>
          <t>8%</t>
        </is>
      </c>
      <c r="BP805" t="inlineStr">
        <is>
          <t>54 : 46</t>
        </is>
      </c>
      <c r="BQ805" t="n">
        <v>2016</v>
      </c>
      <c r="BR805" t="inlineStr">
        <is>
          <t>401-500</t>
        </is>
      </c>
      <c r="BS805" t="inlineStr">
        <is>
          <t>138-154</t>
        </is>
      </c>
      <c r="BT805" t="inlineStr"/>
      <c r="BU805" t="n">
        <v>0</v>
      </c>
      <c r="BV805" t="n">
        <v>0</v>
      </c>
      <c r="BW805" t="n">
        <v>10.2</v>
      </c>
      <c r="BX805" t="n">
        <v>7.6</v>
      </c>
      <c r="BY805" t="n">
        <v>19.5</v>
      </c>
      <c r="BZ805" t="n">
        <v>13.5</v>
      </c>
      <c r="CA805" t="n">
        <v>2010</v>
      </c>
      <c r="CB805" t="inlineStr">
        <is>
          <t>QS+Times+Shanghai</t>
        </is>
      </c>
      <c r="CC805" t="n">
        <v>1300.5</v>
      </c>
      <c r="CD805" t="n">
        <v>1300.5</v>
      </c>
      <c r="CE805" t="n">
        <v>601</v>
      </c>
      <c r="CF805" t="n">
        <v>601</v>
      </c>
      <c r="CG805" t="n">
        <v>701</v>
      </c>
      <c r="CH805" t="n">
        <v>701</v>
      </c>
      <c r="CI805" t="n">
        <v>701</v>
      </c>
      <c r="CJ805" t="n">
        <v>701</v>
      </c>
      <c r="CK805" t="n">
        <v>701</v>
      </c>
      <c r="CL805" t="n">
        <v>701</v>
      </c>
      <c r="CM805" t="n">
        <v>701</v>
      </c>
      <c r="CN805" t="n">
        <v>1300.5</v>
      </c>
      <c r="CO805" t="n">
        <v>1300.5</v>
      </c>
      <c r="CP805" t="n">
        <v>601</v>
      </c>
      <c r="CQ805" t="n">
        <v>601</v>
      </c>
      <c r="CR805" t="n">
        <v>701</v>
      </c>
      <c r="CS805" t="n">
        <v>701</v>
      </c>
      <c r="CT805" t="n">
        <v>701</v>
      </c>
      <c r="CU805" t="n">
        <v>701</v>
      </c>
      <c r="CV805" t="n">
        <v>701</v>
      </c>
      <c r="CW805" t="n">
        <v>701</v>
      </c>
      <c r="CX805" t="n">
        <v>560</v>
      </c>
      <c r="CY805" t="n">
        <v>550.5</v>
      </c>
      <c r="CZ805" t="n">
        <v>450.5</v>
      </c>
      <c r="DA805" t="n">
        <v>146</v>
      </c>
      <c r="DB805" t="n">
        <v>9.979897909784119</v>
      </c>
      <c r="DC805" t="n">
        <v>17.42775418684585</v>
      </c>
      <c r="DD805" t="n">
        <v>22.2</v>
      </c>
      <c r="DE805" t="inlineStr">
        <is>
          <t>Times (raw ratio)</t>
        </is>
      </c>
      <c r="DF805" t="n">
        <v>8</v>
      </c>
      <c r="DG805" t="inlineStr">
        <is>
          <t>Times (raw %)</t>
        </is>
      </c>
      <c r="DH805" t="n">
        <v>4.199999999999999</v>
      </c>
      <c r="DI805" t="n">
        <v>7.065486980368121</v>
      </c>
    </row>
    <row r="806">
      <c r="A806" t="inlineStr">
        <is>
          <t>poznan university of life sciences</t>
        </is>
      </c>
      <c r="B806" t="inlineStr">
        <is>
          <t>851-900</t>
        </is>
      </c>
      <c r="C806" t="inlineStr">
        <is>
          <t>801-850</t>
        </is>
      </c>
      <c r="D806" t="inlineStr">
        <is>
          <t>Poland</t>
        </is>
      </c>
      <c r="E806" t="inlineStr">
        <is>
          <t>Europe</t>
        </is>
      </c>
      <c r="F806" t="inlineStr">
        <is>
          <t>M</t>
        </is>
      </c>
      <c r="G806" t="inlineStr">
        <is>
          <t>FO</t>
        </is>
      </c>
      <c r="H806" t="inlineStr">
        <is>
          <t>VH</t>
        </is>
      </c>
      <c r="I806" t="inlineStr">
        <is>
          <t>A</t>
        </is>
      </c>
      <c r="J806" t="n">
        <v>5.6</v>
      </c>
      <c r="K806" t="inlineStr">
        <is>
          <t>601+</t>
        </is>
      </c>
      <c r="L806" t="n">
        <v>2.2</v>
      </c>
      <c r="M806" t="inlineStr">
        <is>
          <t>601+</t>
        </is>
      </c>
      <c r="N806" t="n">
        <v>94.3</v>
      </c>
      <c r="O806" t="inlineStr">
        <is>
          <t>67</t>
        </is>
      </c>
      <c r="P806" t="n">
        <v>6.4</v>
      </c>
      <c r="Q806" t="inlineStr">
        <is>
          <t>701+</t>
        </is>
      </c>
      <c r="R806" t="n">
        <v>1.9</v>
      </c>
      <c r="S806" t="inlineStr">
        <is>
          <t>701+</t>
        </is>
      </c>
      <c r="T806" t="n">
        <v>7.9</v>
      </c>
      <c r="U806" t="inlineStr">
        <is>
          <t>701+</t>
        </is>
      </c>
      <c r="V806" t="n">
        <v>31</v>
      </c>
      <c r="W806" t="inlineStr">
        <is>
          <t>701+</t>
        </is>
      </c>
      <c r="X806" t="n">
        <v>3.3</v>
      </c>
      <c r="Y806" t="inlineStr">
        <is>
          <t>701+</t>
        </is>
      </c>
      <c r="Z806" t="n">
        <v>1.1</v>
      </c>
      <c r="AA806" t="inlineStr">
        <is>
          <t>701+</t>
        </is>
      </c>
      <c r="AB806" t="inlineStr"/>
      <c r="AC806" t="inlineStr">
        <is>
          <t>801-850</t>
        </is>
      </c>
      <c r="AD806" t="inlineStr">
        <is>
          <t>521-530</t>
        </is>
      </c>
      <c r="AE806" t="inlineStr">
        <is>
          <t>PL</t>
        </is>
      </c>
      <c r="AF806" t="inlineStr">
        <is>
          <t>Poland</t>
        </is>
      </c>
      <c r="AG806" t="inlineStr">
        <is>
          <t>M</t>
        </is>
      </c>
      <c r="AH806" t="inlineStr">
        <is>
          <t>FO</t>
        </is>
      </c>
      <c r="AI806" t="inlineStr">
        <is>
          <t>VH</t>
        </is>
      </c>
      <c r="AJ806" t="n">
        <v>5</v>
      </c>
      <c r="AK806" t="inlineStr">
        <is>
          <t>A</t>
        </is>
      </c>
      <c r="AL806" t="n">
        <v>5.8</v>
      </c>
      <c r="AM806" t="inlineStr">
        <is>
          <t>601+</t>
        </is>
      </c>
      <c r="AN806" t="n">
        <v>1.8</v>
      </c>
      <c r="AO806" t="inlineStr">
        <is>
          <t>601+</t>
        </is>
      </c>
      <c r="AP806" t="n">
        <v>98</v>
      </c>
      <c r="AQ806" t="inlineStr">
        <is>
          <t>46</t>
        </is>
      </c>
      <c r="AR806" t="n">
        <v>5.2</v>
      </c>
      <c r="AS806" t="inlineStr">
        <is>
          <t>701+</t>
        </is>
      </c>
      <c r="AT806" t="n">
        <v>3.2</v>
      </c>
      <c r="AU806" t="inlineStr">
        <is>
          <t>701+</t>
        </is>
      </c>
      <c r="AV806" t="n">
        <v>5.4</v>
      </c>
      <c r="AW806" t="inlineStr">
        <is>
          <t>701+</t>
        </is>
      </c>
      <c r="AX806" t="n">
        <v>1.7</v>
      </c>
      <c r="AY806" t="inlineStr">
        <is>
          <t>701+</t>
        </is>
      </c>
      <c r="AZ806" t="n">
        <v>8.199999999999999</v>
      </c>
      <c r="BA806" t="inlineStr">
        <is>
          <t>701+</t>
        </is>
      </c>
      <c r="BB806" t="n">
        <v>1.1</v>
      </c>
      <c r="BC806" t="inlineStr">
        <is>
          <t>701+</t>
        </is>
      </c>
      <c r="BD806" t="inlineStr">
        <is>
          <t>-</t>
        </is>
      </c>
      <c r="BE806" t="inlineStr"/>
      <c r="BF806" t="inlineStr">
        <is>
          <t>Not Reported</t>
        </is>
      </c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>
        <is>
          <t>QS</t>
        </is>
      </c>
      <c r="CC806" t="n">
        <v>875.5</v>
      </c>
      <c r="CD806" t="n">
        <v>825.5</v>
      </c>
      <c r="CE806" t="n">
        <v>601</v>
      </c>
      <c r="CF806" t="n">
        <v>601</v>
      </c>
      <c r="CG806" t="n">
        <v>67</v>
      </c>
      <c r="CH806" t="n">
        <v>701</v>
      </c>
      <c r="CI806" t="n">
        <v>701</v>
      </c>
      <c r="CJ806" t="n">
        <v>701</v>
      </c>
      <c r="CK806" t="n">
        <v>701</v>
      </c>
      <c r="CL806" t="n">
        <v>701</v>
      </c>
      <c r="CM806" t="n">
        <v>701</v>
      </c>
      <c r="CN806" t="n">
        <v>825.5</v>
      </c>
      <c r="CO806" t="n">
        <v>525.5</v>
      </c>
      <c r="CP806" t="n">
        <v>601</v>
      </c>
      <c r="CQ806" t="n">
        <v>601</v>
      </c>
      <c r="CR806" t="n">
        <v>46</v>
      </c>
      <c r="CS806" t="n">
        <v>701</v>
      </c>
      <c r="CT806" t="n">
        <v>701</v>
      </c>
      <c r="CU806" t="n">
        <v>701</v>
      </c>
      <c r="CV806" t="n">
        <v>701</v>
      </c>
      <c r="CW806" t="n">
        <v>701</v>
      </c>
      <c r="CX806" t="n">
        <v>701</v>
      </c>
      <c r="CY806" t="inlineStr"/>
      <c r="CZ806" t="inlineStr"/>
      <c r="DA806" t="inlineStr"/>
      <c r="DB806" t="n">
        <v>37.53571428571428</v>
      </c>
      <c r="DC806" t="n">
        <v>6.4</v>
      </c>
      <c r="DD806" t="inlineStr"/>
      <c r="DE806" t="inlineStr">
        <is>
          <t>QS (score, not ratio)</t>
        </is>
      </c>
      <c r="DF806" t="inlineStr"/>
      <c r="DG806" t="inlineStr">
        <is>
          <t>QS (score, not %)</t>
        </is>
      </c>
      <c r="DH806" t="n">
        <v>5.699999999999999</v>
      </c>
      <c r="DI806" t="inlineStr"/>
    </row>
    <row r="807">
      <c r="A807" t="inlineStr">
        <is>
          <t>poznan university of technology</t>
        </is>
      </c>
      <c r="B807" t="inlineStr">
        <is>
          <t>1001-1200</t>
        </is>
      </c>
      <c r="C807" t="inlineStr">
        <is>
          <t>1001-1200</t>
        </is>
      </c>
      <c r="D807" t="inlineStr">
        <is>
          <t>Poland</t>
        </is>
      </c>
      <c r="E807" t="inlineStr">
        <is>
          <t>Europe</t>
        </is>
      </c>
      <c r="F807" t="inlineStr">
        <is>
          <t>L</t>
        </is>
      </c>
      <c r="G807" t="inlineStr">
        <is>
          <t>SP</t>
        </is>
      </c>
      <c r="H807" t="inlineStr">
        <is>
          <t>VH</t>
        </is>
      </c>
      <c r="I807" t="inlineStr">
        <is>
          <t>A</t>
        </is>
      </c>
      <c r="J807" t="n">
        <v>7.8</v>
      </c>
      <c r="K807" t="inlineStr">
        <is>
          <t>601+</t>
        </is>
      </c>
      <c r="L807" t="n">
        <v>6.8</v>
      </c>
      <c r="M807" t="inlineStr">
        <is>
          <t>601+</t>
        </is>
      </c>
      <c r="N807" t="n">
        <v>31.6</v>
      </c>
      <c r="O807" t="inlineStr">
        <is>
          <t>501</t>
        </is>
      </c>
      <c r="P807" t="n">
        <v>6.3</v>
      </c>
      <c r="Q807" t="inlineStr">
        <is>
          <t>701+</t>
        </is>
      </c>
      <c r="R807" t="n">
        <v>2.3</v>
      </c>
      <c r="S807" t="inlineStr">
        <is>
          <t>701+</t>
        </is>
      </c>
      <c r="T807" t="n">
        <v>5.7</v>
      </c>
      <c r="U807" t="inlineStr">
        <is>
          <t>701+</t>
        </is>
      </c>
      <c r="V807" t="n">
        <v>44.9</v>
      </c>
      <c r="W807" t="inlineStr">
        <is>
          <t>701+</t>
        </is>
      </c>
      <c r="X807" t="n">
        <v>5.2</v>
      </c>
      <c r="Y807" t="inlineStr">
        <is>
          <t>701+</t>
        </is>
      </c>
      <c r="Z807" t="n">
        <v>1.4</v>
      </c>
      <c r="AA807" t="inlineStr">
        <is>
          <t>701+</t>
        </is>
      </c>
      <c r="AB807" t="inlineStr"/>
      <c r="AC807" t="inlineStr"/>
      <c r="AD807" t="inlineStr"/>
      <c r="AE807" t="inlineStr">
        <is>
          <t>Not Reported</t>
        </is>
      </c>
      <c r="AF807" t="inlineStr">
        <is>
          <t>Not Reported</t>
        </is>
      </c>
      <c r="AG807" t="inlineStr">
        <is>
          <t>Not Reported</t>
        </is>
      </c>
      <c r="AH807" t="inlineStr">
        <is>
          <t>Not Reported</t>
        </is>
      </c>
      <c r="AI807" t="inlineStr"/>
      <c r="AJ807" t="inlineStr"/>
      <c r="AK807" t="inlineStr">
        <is>
          <t>Not Reported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>
        <is>
          <t>Not Reported</t>
        </is>
      </c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>
        <is>
          <t>QS</t>
        </is>
      </c>
      <c r="CC807" t="n">
        <v>1100.5</v>
      </c>
      <c r="CD807" t="n">
        <v>1100.5</v>
      </c>
      <c r="CE807" t="n">
        <v>601</v>
      </c>
      <c r="CF807" t="n">
        <v>601</v>
      </c>
      <c r="CG807" t="n">
        <v>501</v>
      </c>
      <c r="CH807" t="n">
        <v>701</v>
      </c>
      <c r="CI807" t="n">
        <v>701</v>
      </c>
      <c r="CJ807" t="n">
        <v>701</v>
      </c>
      <c r="CK807" t="n">
        <v>701</v>
      </c>
      <c r="CL807" t="n">
        <v>701</v>
      </c>
      <c r="CM807" t="n">
        <v>701</v>
      </c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n">
        <v>21.46428571428571</v>
      </c>
      <c r="DC807" t="n">
        <v>6.3</v>
      </c>
      <c r="DD807" t="inlineStr"/>
      <c r="DE807" t="inlineStr">
        <is>
          <t>QS (score, not ratio)</t>
        </is>
      </c>
      <c r="DF807" t="inlineStr"/>
      <c r="DG807" t="inlineStr">
        <is>
          <t>QS (score, not %)</t>
        </is>
      </c>
      <c r="DH807" t="n">
        <v>7.8</v>
      </c>
      <c r="DI807" t="inlineStr"/>
    </row>
    <row r="808">
      <c r="A808" t="inlineStr">
        <is>
          <t>prince mohammad bin fahd university</t>
        </is>
      </c>
      <c r="B808" t="inlineStr">
        <is>
          <t>513</t>
        </is>
      </c>
      <c r="C808" t="inlineStr">
        <is>
          <t>590</t>
        </is>
      </c>
      <c r="D808" t="inlineStr">
        <is>
          <t>Saudi Arabia</t>
        </is>
      </c>
      <c r="E808" t="inlineStr">
        <is>
          <t>Asia</t>
        </is>
      </c>
      <c r="F808" t="inlineStr">
        <is>
          <t>S</t>
        </is>
      </c>
      <c r="G808" t="inlineStr">
        <is>
          <t>SP</t>
        </is>
      </c>
      <c r="H808" t="inlineStr">
        <is>
          <t>HI</t>
        </is>
      </c>
      <c r="I808" t="inlineStr">
        <is>
          <t>B</t>
        </is>
      </c>
      <c r="J808" t="n">
        <v>20.3</v>
      </c>
      <c r="K808" t="inlineStr">
        <is>
          <t>436</t>
        </is>
      </c>
      <c r="L808" t="n">
        <v>23</v>
      </c>
      <c r="M808" t="inlineStr">
        <is>
          <t>409</t>
        </is>
      </c>
      <c r="N808" t="n">
        <v>23.1</v>
      </c>
      <c r="O808" t="inlineStr">
        <is>
          <t>621</t>
        </is>
      </c>
      <c r="P808" t="n">
        <v>27.8</v>
      </c>
      <c r="Q808" t="inlineStr">
        <is>
          <t>468</t>
        </is>
      </c>
      <c r="R808" t="n">
        <v>100</v>
      </c>
      <c r="S808" t="inlineStr">
        <is>
          <t>11</t>
        </is>
      </c>
      <c r="T808" t="n">
        <v>18.8</v>
      </c>
      <c r="U808" t="inlineStr">
        <is>
          <t>570</t>
        </is>
      </c>
      <c r="V808" t="n">
        <v>23.3</v>
      </c>
      <c r="W808" t="inlineStr">
        <is>
          <t>701+</t>
        </is>
      </c>
      <c r="X808" t="n">
        <v>2.8</v>
      </c>
      <c r="Y808" t="inlineStr">
        <is>
          <t>701+</t>
        </is>
      </c>
      <c r="Z808" t="n">
        <v>1.2</v>
      </c>
      <c r="AA808" t="inlineStr">
        <is>
          <t>701+</t>
        </is>
      </c>
      <c r="AB808" t="n">
        <v>23.7</v>
      </c>
      <c r="AC808">
        <f>590</f>
        <v/>
      </c>
      <c r="AD808" t="inlineStr">
        <is>
          <t>651-700</t>
        </is>
      </c>
      <c r="AE808" t="inlineStr">
        <is>
          <t>SA</t>
        </is>
      </c>
      <c r="AF808" t="inlineStr">
        <is>
          <t>Saudi Arabia</t>
        </is>
      </c>
      <c r="AG808" t="inlineStr">
        <is>
          <t>S</t>
        </is>
      </c>
      <c r="AH808" t="inlineStr">
        <is>
          <t>SP</t>
        </is>
      </c>
      <c r="AI808" t="inlineStr"/>
      <c r="AJ808" t="n">
        <v>2</v>
      </c>
      <c r="AK808" t="inlineStr">
        <is>
          <t>B</t>
        </is>
      </c>
      <c r="AL808" t="n">
        <v>15.4</v>
      </c>
      <c r="AM808" t="inlineStr">
        <is>
          <t>568</t>
        </is>
      </c>
      <c r="AN808" t="n">
        <v>19.1</v>
      </c>
      <c r="AO808" t="inlineStr">
        <is>
          <t>468</t>
        </is>
      </c>
      <c r="AP808" t="n">
        <v>20.8</v>
      </c>
      <c r="AQ808" t="inlineStr">
        <is>
          <t>650</t>
        </is>
      </c>
      <c r="AR808" t="n">
        <v>20.3</v>
      </c>
      <c r="AS808" t="inlineStr">
        <is>
          <t>555</t>
        </is>
      </c>
      <c r="AT808" t="n">
        <v>100</v>
      </c>
      <c r="AU808" t="inlineStr">
        <is>
          <t>11</t>
        </is>
      </c>
      <c r="AV808" t="n">
        <v>20.5</v>
      </c>
      <c r="AW808" t="inlineStr">
        <is>
          <t>542</t>
        </is>
      </c>
      <c r="AX808" t="n">
        <v>1.1</v>
      </c>
      <c r="AY808" t="inlineStr">
        <is>
          <t>701+</t>
        </is>
      </c>
      <c r="AZ808" t="n">
        <v>9.4</v>
      </c>
      <c r="BA808" t="inlineStr">
        <is>
          <t>701+</t>
        </is>
      </c>
      <c r="BB808" t="n">
        <v>1</v>
      </c>
      <c r="BC808" t="inlineStr">
        <is>
          <t>701+</t>
        </is>
      </c>
      <c r="BD808" t="inlineStr">
        <is>
          <t>20.1</t>
        </is>
      </c>
      <c r="BE808" t="inlineStr"/>
      <c r="BF808" t="inlineStr">
        <is>
          <t>Not Reported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>
        <is>
          <t>QS</t>
        </is>
      </c>
      <c r="CC808" t="n">
        <v>513</v>
      </c>
      <c r="CD808" t="n">
        <v>590</v>
      </c>
      <c r="CE808" t="n">
        <v>436</v>
      </c>
      <c r="CF808" t="n">
        <v>409</v>
      </c>
      <c r="CG808" t="n">
        <v>621</v>
      </c>
      <c r="CH808" t="n">
        <v>468</v>
      </c>
      <c r="CI808" t="n">
        <v>11</v>
      </c>
      <c r="CJ808" t="n">
        <v>570</v>
      </c>
      <c r="CK808" t="n">
        <v>701</v>
      </c>
      <c r="CL808" t="n">
        <v>701</v>
      </c>
      <c r="CM808" t="n">
        <v>701</v>
      </c>
      <c r="CN808" t="n">
        <v>590</v>
      </c>
      <c r="CO808" t="n">
        <v>675.5</v>
      </c>
      <c r="CP808" t="n">
        <v>568</v>
      </c>
      <c r="CQ808" t="n">
        <v>468</v>
      </c>
      <c r="CR808" t="n">
        <v>650</v>
      </c>
      <c r="CS808" t="n">
        <v>555</v>
      </c>
      <c r="CT808" t="n">
        <v>11</v>
      </c>
      <c r="CU808" t="n">
        <v>542</v>
      </c>
      <c r="CV808" t="n">
        <v>701</v>
      </c>
      <c r="CW808" t="n">
        <v>701</v>
      </c>
      <c r="CX808" t="n">
        <v>701</v>
      </c>
      <c r="CY808" t="inlineStr"/>
      <c r="CZ808" t="inlineStr"/>
      <c r="DA808" t="inlineStr"/>
      <c r="DB808" t="n">
        <v>63.42857142857143</v>
      </c>
      <c r="DC808" t="n">
        <v>27.8</v>
      </c>
      <c r="DD808" t="inlineStr"/>
      <c r="DE808" t="inlineStr">
        <is>
          <t>QS (score, not ratio)</t>
        </is>
      </c>
      <c r="DF808" t="inlineStr"/>
      <c r="DG808" t="inlineStr">
        <is>
          <t>QS (score, not %)</t>
        </is>
      </c>
      <c r="DH808" t="n">
        <v>17.85</v>
      </c>
      <c r="DI808" t="inlineStr"/>
    </row>
    <row r="809">
      <c r="A809" t="inlineStr">
        <is>
          <t>prince of songkla university</t>
        </is>
      </c>
      <c r="B809" t="inlineStr">
        <is>
          <t>951-1000</t>
        </is>
      </c>
      <c r="C809" t="inlineStr">
        <is>
          <t>901-950</t>
        </is>
      </c>
      <c r="D809" t="inlineStr">
        <is>
          <t>Thailand</t>
        </is>
      </c>
      <c r="E809" t="inlineStr">
        <is>
          <t>Asia</t>
        </is>
      </c>
      <c r="F809" t="inlineStr">
        <is>
          <t>XL</t>
        </is>
      </c>
      <c r="G809" t="inlineStr">
        <is>
          <t>FC</t>
        </is>
      </c>
      <c r="H809" t="inlineStr">
        <is>
          <t>HI</t>
        </is>
      </c>
      <c r="I809" t="inlineStr">
        <is>
          <t>A</t>
        </is>
      </c>
      <c r="J809" t="n">
        <v>21.6</v>
      </c>
      <c r="K809" t="inlineStr">
        <is>
          <t>408</t>
        </is>
      </c>
      <c r="L809" t="n">
        <v>5.6</v>
      </c>
      <c r="M809" t="inlineStr">
        <is>
          <t>601+</t>
        </is>
      </c>
      <c r="N809" t="n">
        <v>16.4</v>
      </c>
      <c r="O809" t="inlineStr">
        <is>
          <t>701+</t>
        </is>
      </c>
      <c r="P809" t="n">
        <v>3.3</v>
      </c>
      <c r="Q809" t="inlineStr">
        <is>
          <t>701+</t>
        </is>
      </c>
      <c r="R809" t="n">
        <v>5.3</v>
      </c>
      <c r="S809" t="inlineStr">
        <is>
          <t>701+</t>
        </is>
      </c>
      <c r="T809" t="n">
        <v>1.9</v>
      </c>
      <c r="U809" t="inlineStr">
        <is>
          <t>701+</t>
        </is>
      </c>
      <c r="V809" t="n">
        <v>40.3</v>
      </c>
      <c r="W809" t="inlineStr">
        <is>
          <t>701+</t>
        </is>
      </c>
      <c r="X809" t="n">
        <v>3.9</v>
      </c>
      <c r="Y809" t="inlineStr">
        <is>
          <t>701+</t>
        </is>
      </c>
      <c r="Z809" t="n">
        <v>24.2</v>
      </c>
      <c r="AA809" t="inlineStr">
        <is>
          <t>497</t>
        </is>
      </c>
      <c r="AB809" t="inlineStr"/>
      <c r="AC809" t="inlineStr">
        <is>
          <t>901-950</t>
        </is>
      </c>
      <c r="AD809" t="inlineStr">
        <is>
          <t>801-1000</t>
        </is>
      </c>
      <c r="AE809" t="inlineStr">
        <is>
          <t>TH</t>
        </is>
      </c>
      <c r="AF809" t="inlineStr">
        <is>
          <t>Thailand</t>
        </is>
      </c>
      <c r="AG809" t="inlineStr">
        <is>
          <t>XL</t>
        </is>
      </c>
      <c r="AH809" t="inlineStr">
        <is>
          <t>FC</t>
        </is>
      </c>
      <c r="AI809" t="inlineStr">
        <is>
          <t>HI</t>
        </is>
      </c>
      <c r="AJ809" t="n">
        <v>4</v>
      </c>
      <c r="AK809" t="inlineStr">
        <is>
          <t>A</t>
        </is>
      </c>
      <c r="AL809" t="n">
        <v>20.1</v>
      </c>
      <c r="AM809" t="inlineStr">
        <is>
          <t>437</t>
        </is>
      </c>
      <c r="AN809" t="n">
        <v>7.1</v>
      </c>
      <c r="AO809" t="inlineStr">
        <is>
          <t>601+</t>
        </is>
      </c>
      <c r="AP809" t="n">
        <v>16.4</v>
      </c>
      <c r="AQ809" t="inlineStr">
        <is>
          <t>701+</t>
        </is>
      </c>
      <c r="AR809" t="n">
        <v>3.2</v>
      </c>
      <c r="AS809" t="inlineStr">
        <is>
          <t>701+</t>
        </is>
      </c>
      <c r="AT809" t="n">
        <v>4.9</v>
      </c>
      <c r="AU809" t="inlineStr">
        <is>
          <t>701+</t>
        </is>
      </c>
      <c r="AV809" t="n">
        <v>1.9</v>
      </c>
      <c r="AW809" t="inlineStr">
        <is>
          <t>701+</t>
        </is>
      </c>
      <c r="AX809" t="n">
        <v>4</v>
      </c>
      <c r="AY809" t="inlineStr">
        <is>
          <t>701+</t>
        </is>
      </c>
      <c r="AZ809" t="n">
        <v>7.7</v>
      </c>
      <c r="BA809" t="inlineStr">
        <is>
          <t>701+</t>
        </is>
      </c>
      <c r="BB809" t="n">
        <v>42.6</v>
      </c>
      <c r="BC809" t="inlineStr">
        <is>
          <t>345=</t>
        </is>
      </c>
      <c r="BD809" t="inlineStr">
        <is>
          <t>-</t>
        </is>
      </c>
      <c r="BE809" t="inlineStr">
        <is>
          <t>601-800</t>
        </is>
      </c>
      <c r="BF809" t="inlineStr">
        <is>
          <t>Thailand</t>
        </is>
      </c>
      <c r="BG809" t="n">
        <v>15.3</v>
      </c>
      <c r="BH809" t="inlineStr">
        <is>
          <t>31.0</t>
        </is>
      </c>
      <c r="BI809" t="n">
        <v>7</v>
      </c>
      <c r="BJ809" t="n">
        <v>22.2</v>
      </c>
      <c r="BK809" t="inlineStr">
        <is>
          <t>31.6</t>
        </is>
      </c>
      <c r="BL809" t="inlineStr">
        <is>
          <t>-</t>
        </is>
      </c>
      <c r="BM809" t="inlineStr">
        <is>
          <t>38,274</t>
        </is>
      </c>
      <c r="BN809" t="n">
        <v>16.1</v>
      </c>
      <c r="BO809" t="inlineStr">
        <is>
          <t>1%</t>
        </is>
      </c>
      <c r="BP809" t="inlineStr">
        <is>
          <t>69 : 31</t>
        </is>
      </c>
      <c r="BQ809" t="n">
        <v>2016</v>
      </c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>
        <is>
          <t>QS+Times</t>
        </is>
      </c>
      <c r="CC809" t="n">
        <v>975.5</v>
      </c>
      <c r="CD809" t="n">
        <v>925.5</v>
      </c>
      <c r="CE809" t="n">
        <v>408</v>
      </c>
      <c r="CF809" t="n">
        <v>601</v>
      </c>
      <c r="CG809" t="n">
        <v>701</v>
      </c>
      <c r="CH809" t="n">
        <v>701</v>
      </c>
      <c r="CI809" t="n">
        <v>701</v>
      </c>
      <c r="CJ809" t="n">
        <v>701</v>
      </c>
      <c r="CK809" t="n">
        <v>701</v>
      </c>
      <c r="CL809" t="n">
        <v>701</v>
      </c>
      <c r="CM809" t="n">
        <v>497</v>
      </c>
      <c r="CN809" t="n">
        <v>925.5</v>
      </c>
      <c r="CO809" t="n">
        <v>900.5</v>
      </c>
      <c r="CP809" t="n">
        <v>437</v>
      </c>
      <c r="CQ809" t="n">
        <v>601</v>
      </c>
      <c r="CR809" t="n">
        <v>701</v>
      </c>
      <c r="CS809" t="n">
        <v>701</v>
      </c>
      <c r="CT809" t="n">
        <v>701</v>
      </c>
      <c r="CU809" t="n">
        <v>701</v>
      </c>
      <c r="CV809" t="n">
        <v>701</v>
      </c>
      <c r="CW809" t="n">
        <v>701</v>
      </c>
      <c r="CX809" t="n">
        <v>345</v>
      </c>
      <c r="CY809" t="n">
        <v>700.5</v>
      </c>
      <c r="CZ809" t="inlineStr"/>
      <c r="DA809" t="inlineStr"/>
      <c r="DB809" t="n">
        <v>15.19642857142857</v>
      </c>
      <c r="DC809" t="n">
        <v>9.607149968894861</v>
      </c>
      <c r="DD809" t="n">
        <v>16.1</v>
      </c>
      <c r="DE809" t="inlineStr">
        <is>
          <t>Times (raw ratio)</t>
        </is>
      </c>
      <c r="DF809" t="n">
        <v>1</v>
      </c>
      <c r="DG809" t="inlineStr">
        <is>
          <t>Times (raw %)</t>
        </is>
      </c>
      <c r="DH809" t="n">
        <v>20.85</v>
      </c>
      <c r="DI809" t="n">
        <v>4.266389177939646</v>
      </c>
    </row>
    <row r="810">
      <c r="A810" t="inlineStr">
        <is>
          <t>prince sultan university</t>
        </is>
      </c>
      <c r="B810" t="inlineStr">
        <is>
          <t>681-690</t>
        </is>
      </c>
      <c r="C810" t="inlineStr"/>
      <c r="D810" t="inlineStr">
        <is>
          <t>Saudi Arabia</t>
        </is>
      </c>
      <c r="E810" t="inlineStr">
        <is>
          <t>Asia</t>
        </is>
      </c>
      <c r="F810" t="inlineStr">
        <is>
          <t>S</t>
        </is>
      </c>
      <c r="G810" t="inlineStr">
        <is>
          <t>SP</t>
        </is>
      </c>
      <c r="H810" t="inlineStr">
        <is>
          <t>VH</t>
        </is>
      </c>
      <c r="I810" t="inlineStr">
        <is>
          <t>B</t>
        </is>
      </c>
      <c r="J810" t="n">
        <v>6.5</v>
      </c>
      <c r="K810" t="inlineStr">
        <is>
          <t>601+</t>
        </is>
      </c>
      <c r="L810" t="n">
        <v>5.3</v>
      </c>
      <c r="M810" t="inlineStr">
        <is>
          <t>601+</t>
        </is>
      </c>
      <c r="N810" t="n">
        <v>14.7</v>
      </c>
      <c r="O810" t="inlineStr">
        <is>
          <t>701+</t>
        </is>
      </c>
      <c r="P810" t="n">
        <v>31.7</v>
      </c>
      <c r="Q810" t="inlineStr">
        <is>
          <t>418</t>
        </is>
      </c>
      <c r="R810" t="n">
        <v>100</v>
      </c>
      <c r="S810" t="inlineStr">
        <is>
          <t>36</t>
        </is>
      </c>
      <c r="T810" t="n">
        <v>13.9</v>
      </c>
      <c r="U810" t="inlineStr">
        <is>
          <t>644</t>
        </is>
      </c>
      <c r="V810" t="n">
        <v>54.3</v>
      </c>
      <c r="W810" t="inlineStr">
        <is>
          <t>701+</t>
        </is>
      </c>
      <c r="X810" t="n">
        <v>11</v>
      </c>
      <c r="Y810" t="inlineStr">
        <is>
          <t>701+</t>
        </is>
      </c>
      <c r="Z810" t="n">
        <v>3.6</v>
      </c>
      <c r="AA810" t="inlineStr">
        <is>
          <t>701+</t>
        </is>
      </c>
      <c r="AB810" t="inlineStr"/>
      <c r="AC810" t="inlineStr"/>
      <c r="AD810" t="inlineStr"/>
      <c r="AE810" t="inlineStr">
        <is>
          <t>Not Reported</t>
        </is>
      </c>
      <c r="AF810" t="inlineStr">
        <is>
          <t>Not Reported</t>
        </is>
      </c>
      <c r="AG810" t="inlineStr">
        <is>
          <t>Not Reported</t>
        </is>
      </c>
      <c r="AH810" t="inlineStr">
        <is>
          <t>Not Reported</t>
        </is>
      </c>
      <c r="AI810" t="inlineStr"/>
      <c r="AJ810" t="inlineStr"/>
      <c r="AK810" t="inlineStr">
        <is>
          <t>Not Reported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>
        <is>
          <t>Not Reported</t>
        </is>
      </c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>
        <is>
          <t>QS</t>
        </is>
      </c>
      <c r="CC810" t="n">
        <v>685.5</v>
      </c>
      <c r="CD810" t="inlineStr"/>
      <c r="CE810" t="n">
        <v>601</v>
      </c>
      <c r="CF810" t="n">
        <v>601</v>
      </c>
      <c r="CG810" t="n">
        <v>701</v>
      </c>
      <c r="CH810" t="n">
        <v>418</v>
      </c>
      <c r="CI810" t="n">
        <v>36</v>
      </c>
      <c r="CJ810" t="n">
        <v>644</v>
      </c>
      <c r="CK810" t="n">
        <v>701</v>
      </c>
      <c r="CL810" t="n">
        <v>701</v>
      </c>
      <c r="CM810" t="n">
        <v>701</v>
      </c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n">
        <v>51.10714285714285</v>
      </c>
      <c r="DC810" t="n">
        <v>31.7</v>
      </c>
      <c r="DD810" t="inlineStr"/>
      <c r="DE810" t="inlineStr">
        <is>
          <t>QS (score, not ratio)</t>
        </is>
      </c>
      <c r="DF810" t="inlineStr"/>
      <c r="DG810" t="inlineStr">
        <is>
          <t>QS (score, not %)</t>
        </is>
      </c>
      <c r="DH810" t="n">
        <v>6.5</v>
      </c>
      <c r="DI810" t="inlineStr"/>
    </row>
    <row r="811">
      <c r="A811" t="inlineStr">
        <is>
          <t>princess nourah bint abdulrahman university</t>
        </is>
      </c>
      <c r="B811" t="inlineStr">
        <is>
          <t>681-690</t>
        </is>
      </c>
      <c r="C811" t="inlineStr">
        <is>
          <t>661-670</t>
        </is>
      </c>
      <c r="D811" t="inlineStr">
        <is>
          <t>Saudi Arabia</t>
        </is>
      </c>
      <c r="E811" t="inlineStr">
        <is>
          <t>Asia</t>
        </is>
      </c>
      <c r="F811" t="inlineStr">
        <is>
          <t>L</t>
        </is>
      </c>
      <c r="G811" t="inlineStr">
        <is>
          <t>CO</t>
        </is>
      </c>
      <c r="H811" t="inlineStr">
        <is>
          <t>VH</t>
        </is>
      </c>
      <c r="I811" t="inlineStr">
        <is>
          <t>A</t>
        </is>
      </c>
      <c r="J811" t="n">
        <v>16.6</v>
      </c>
      <c r="K811" t="inlineStr">
        <is>
          <t>543</t>
        </is>
      </c>
      <c r="L811" t="n">
        <v>14.8</v>
      </c>
      <c r="M811" t="inlineStr">
        <is>
          <t>565</t>
        </is>
      </c>
      <c r="N811" t="n">
        <v>18.9</v>
      </c>
      <c r="O811" t="inlineStr">
        <is>
          <t>701+</t>
        </is>
      </c>
      <c r="P811" t="n">
        <v>2.5</v>
      </c>
      <c r="Q811" t="inlineStr">
        <is>
          <t>701+</t>
        </is>
      </c>
      <c r="R811" t="n">
        <v>94.5</v>
      </c>
      <c r="S811" t="inlineStr">
        <is>
          <t>155</t>
        </is>
      </c>
      <c r="T811" t="n">
        <v>38.4</v>
      </c>
      <c r="U811" t="inlineStr">
        <is>
          <t>364</t>
        </is>
      </c>
      <c r="V811" t="n">
        <v>64</v>
      </c>
      <c r="W811" t="inlineStr">
        <is>
          <t>574</t>
        </is>
      </c>
      <c r="X811" t="n">
        <v>2.3</v>
      </c>
      <c r="Y811" t="inlineStr">
        <is>
          <t>701+</t>
        </is>
      </c>
      <c r="Z811" t="n">
        <v>3.1</v>
      </c>
      <c r="AA811" t="inlineStr">
        <is>
          <t>701+</t>
        </is>
      </c>
      <c r="AB811" t="inlineStr"/>
      <c r="AC811" t="inlineStr">
        <is>
          <t>661-670</t>
        </is>
      </c>
      <c r="AD811" t="inlineStr">
        <is>
          <t>701-750</t>
        </is>
      </c>
      <c r="AE811" t="inlineStr">
        <is>
          <t>SA</t>
        </is>
      </c>
      <c r="AF811" t="inlineStr">
        <is>
          <t>Saudi Arabia</t>
        </is>
      </c>
      <c r="AG811" t="inlineStr">
        <is>
          <t>L</t>
        </is>
      </c>
      <c r="AH811" t="inlineStr">
        <is>
          <t>CO</t>
        </is>
      </c>
      <c r="AI811" t="inlineStr">
        <is>
          <t>HI</t>
        </is>
      </c>
      <c r="AJ811" t="n">
        <v>4</v>
      </c>
      <c r="AK811" t="inlineStr">
        <is>
          <t>A</t>
        </is>
      </c>
      <c r="AL811" t="n">
        <v>16.6</v>
      </c>
      <c r="AM811" t="inlineStr">
        <is>
          <t>532</t>
        </is>
      </c>
      <c r="AN811" t="n">
        <v>16.5</v>
      </c>
      <c r="AO811" t="inlineStr">
        <is>
          <t>519</t>
        </is>
      </c>
      <c r="AP811" t="n">
        <v>19.4</v>
      </c>
      <c r="AQ811" t="inlineStr">
        <is>
          <t>683</t>
        </is>
      </c>
      <c r="AR811" t="n">
        <v>1.9</v>
      </c>
      <c r="AS811" t="inlineStr">
        <is>
          <t>701+</t>
        </is>
      </c>
      <c r="AT811" t="n">
        <v>92.5</v>
      </c>
      <c r="AU811" t="inlineStr">
        <is>
          <t>167</t>
        </is>
      </c>
      <c r="AV811" t="n">
        <v>47.7</v>
      </c>
      <c r="AW811" t="inlineStr">
        <is>
          <t>307</t>
        </is>
      </c>
      <c r="AX811" t="n">
        <v>6.3</v>
      </c>
      <c r="AY811" t="inlineStr">
        <is>
          <t>701+</t>
        </is>
      </c>
      <c r="AZ811" t="n">
        <v>8.199999999999999</v>
      </c>
      <c r="BA811" t="inlineStr">
        <is>
          <t>701+</t>
        </is>
      </c>
      <c r="BB811" t="n">
        <v>2.5</v>
      </c>
      <c r="BC811" t="inlineStr">
        <is>
          <t>701+</t>
        </is>
      </c>
      <c r="BD811" t="inlineStr">
        <is>
          <t>-</t>
        </is>
      </c>
      <c r="BE811" t="inlineStr"/>
      <c r="BF811" t="inlineStr">
        <is>
          <t>Not Reported</t>
        </is>
      </c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>
        <is>
          <t>QS</t>
        </is>
      </c>
      <c r="CC811" t="n">
        <v>685.5</v>
      </c>
      <c r="CD811" t="n">
        <v>665.5</v>
      </c>
      <c r="CE811" t="n">
        <v>543</v>
      </c>
      <c r="CF811" t="n">
        <v>565</v>
      </c>
      <c r="CG811" t="n">
        <v>701</v>
      </c>
      <c r="CH811" t="n">
        <v>701</v>
      </c>
      <c r="CI811" t="n">
        <v>155</v>
      </c>
      <c r="CJ811" t="n">
        <v>364</v>
      </c>
      <c r="CK811" t="n">
        <v>574</v>
      </c>
      <c r="CL811" t="n">
        <v>701</v>
      </c>
      <c r="CM811" t="n">
        <v>701</v>
      </c>
      <c r="CN811" t="n">
        <v>665.5</v>
      </c>
      <c r="CO811" t="n">
        <v>725.5</v>
      </c>
      <c r="CP811" t="n">
        <v>532</v>
      </c>
      <c r="CQ811" t="n">
        <v>519</v>
      </c>
      <c r="CR811" t="n">
        <v>683</v>
      </c>
      <c r="CS811" t="n">
        <v>701</v>
      </c>
      <c r="CT811" t="n">
        <v>167</v>
      </c>
      <c r="CU811" t="n">
        <v>307</v>
      </c>
      <c r="CV811" t="n">
        <v>701</v>
      </c>
      <c r="CW811" t="n">
        <v>701</v>
      </c>
      <c r="CX811" t="n">
        <v>701</v>
      </c>
      <c r="CY811" t="inlineStr"/>
      <c r="CZ811" t="inlineStr"/>
      <c r="DA811" t="inlineStr"/>
      <c r="DB811" t="n">
        <v>51.10714285714285</v>
      </c>
      <c r="DC811" t="n">
        <v>2.5</v>
      </c>
      <c r="DD811" t="inlineStr"/>
      <c r="DE811" t="inlineStr">
        <is>
          <t>QS (score, not ratio)</t>
        </is>
      </c>
      <c r="DF811" t="inlineStr"/>
      <c r="DG811" t="inlineStr">
        <is>
          <t>QS (score, not %)</t>
        </is>
      </c>
      <c r="DH811" t="n">
        <v>16.6</v>
      </c>
      <c r="DI811" t="inlineStr"/>
    </row>
    <row r="812">
      <c r="A812" t="inlineStr">
        <is>
          <t>princess sumaya university for technology</t>
        </is>
      </c>
      <c r="B812" t="inlineStr">
        <is>
          <t>901-950</t>
        </is>
      </c>
      <c r="C812" t="inlineStr">
        <is>
          <t>901-950</t>
        </is>
      </c>
      <c r="D812" t="inlineStr">
        <is>
          <t>Jordan</t>
        </is>
      </c>
      <c r="E812" t="inlineStr">
        <is>
          <t>Asia</t>
        </is>
      </c>
      <c r="F812" t="inlineStr">
        <is>
          <t>S</t>
        </is>
      </c>
      <c r="G812" t="inlineStr">
        <is>
          <t>FO</t>
        </is>
      </c>
      <c r="H812" t="inlineStr">
        <is>
          <t>VH</t>
        </is>
      </c>
      <c r="I812" t="inlineStr">
        <is>
          <t>B</t>
        </is>
      </c>
      <c r="J812" t="n">
        <v>9.1</v>
      </c>
      <c r="K812" t="inlineStr">
        <is>
          <t>601+</t>
        </is>
      </c>
      <c r="L812" t="n">
        <v>25.3</v>
      </c>
      <c r="M812" t="inlineStr">
        <is>
          <t>375</t>
        </is>
      </c>
      <c r="N812" t="n">
        <v>11.9</v>
      </c>
      <c r="O812" t="inlineStr">
        <is>
          <t>701+</t>
        </is>
      </c>
      <c r="P812" t="n">
        <v>5.1</v>
      </c>
      <c r="Q812" t="inlineStr">
        <is>
          <t>701+</t>
        </is>
      </c>
      <c r="R812" t="n">
        <v>47.3</v>
      </c>
      <c r="S812" t="inlineStr">
        <is>
          <t>377</t>
        </is>
      </c>
      <c r="T812" t="n">
        <v>50</v>
      </c>
      <c r="U812" t="inlineStr">
        <is>
          <t>294</t>
        </is>
      </c>
      <c r="V812" t="n">
        <v>6</v>
      </c>
      <c r="W812" t="inlineStr">
        <is>
          <t>701+</t>
        </is>
      </c>
      <c r="X812" t="n">
        <v>5.1</v>
      </c>
      <c r="Y812" t="inlineStr">
        <is>
          <t>701+</t>
        </is>
      </c>
      <c r="Z812" t="n">
        <v>1.2</v>
      </c>
      <c r="AA812" t="inlineStr">
        <is>
          <t>701+</t>
        </is>
      </c>
      <c r="AB812" t="inlineStr"/>
      <c r="AC812" t="inlineStr">
        <is>
          <t>901-950</t>
        </is>
      </c>
      <c r="AD812" t="inlineStr">
        <is>
          <t>801-1000</t>
        </is>
      </c>
      <c r="AE812" t="inlineStr">
        <is>
          <t>JO</t>
        </is>
      </c>
      <c r="AF812" t="inlineStr">
        <is>
          <t>Jordan</t>
        </is>
      </c>
      <c r="AG812" t="inlineStr">
        <is>
          <t>S</t>
        </is>
      </c>
      <c r="AH812" t="inlineStr">
        <is>
          <t>FO</t>
        </is>
      </c>
      <c r="AI812" t="inlineStr">
        <is>
          <t>VH</t>
        </is>
      </c>
      <c r="AJ812" t="n">
        <v>3</v>
      </c>
      <c r="AK812" t="inlineStr">
        <is>
          <t>B</t>
        </is>
      </c>
      <c r="AL812" t="n">
        <v>8</v>
      </c>
      <c r="AM812" t="inlineStr">
        <is>
          <t>601+</t>
        </is>
      </c>
      <c r="AN812" t="n">
        <v>19.5</v>
      </c>
      <c r="AO812" t="inlineStr">
        <is>
          <t>462</t>
        </is>
      </c>
      <c r="AP812" t="n">
        <v>10.7</v>
      </c>
      <c r="AQ812" t="inlineStr">
        <is>
          <t>701+</t>
        </is>
      </c>
      <c r="AR812" t="n">
        <v>4.5</v>
      </c>
      <c r="AS812" t="inlineStr">
        <is>
          <t>701+</t>
        </is>
      </c>
      <c r="AT812" t="n">
        <v>42.1</v>
      </c>
      <c r="AU812" t="inlineStr">
        <is>
          <t>392</t>
        </is>
      </c>
      <c r="AV812" t="n">
        <v>39.9</v>
      </c>
      <c r="AW812" t="inlineStr">
        <is>
          <t>343</t>
        </is>
      </c>
      <c r="AX812" t="n">
        <v>1</v>
      </c>
      <c r="AY812" t="inlineStr">
        <is>
          <t>701+</t>
        </is>
      </c>
      <c r="AZ812" t="n">
        <v>11.7</v>
      </c>
      <c r="BA812" t="inlineStr">
        <is>
          <t>701+</t>
        </is>
      </c>
      <c r="BB812" t="n">
        <v>1</v>
      </c>
      <c r="BC812" t="inlineStr">
        <is>
          <t>701+</t>
        </is>
      </c>
      <c r="BD812" t="inlineStr">
        <is>
          <t>-</t>
        </is>
      </c>
      <c r="BE812" t="inlineStr"/>
      <c r="BF812" t="inlineStr">
        <is>
          <t>Not Reported</t>
        </is>
      </c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>
        <is>
          <t>QS</t>
        </is>
      </c>
      <c r="CC812" t="n">
        <v>925.5</v>
      </c>
      <c r="CD812" t="n">
        <v>925.5</v>
      </c>
      <c r="CE812" t="n">
        <v>601</v>
      </c>
      <c r="CF812" t="n">
        <v>375</v>
      </c>
      <c r="CG812" t="n">
        <v>701</v>
      </c>
      <c r="CH812" t="n">
        <v>701</v>
      </c>
      <c r="CI812" t="n">
        <v>377</v>
      </c>
      <c r="CJ812" t="n">
        <v>294</v>
      </c>
      <c r="CK812" t="n">
        <v>701</v>
      </c>
      <c r="CL812" t="n">
        <v>701</v>
      </c>
      <c r="CM812" t="n">
        <v>701</v>
      </c>
      <c r="CN812" t="n">
        <v>925.5</v>
      </c>
      <c r="CO812" t="n">
        <v>900.5</v>
      </c>
      <c r="CP812" t="n">
        <v>601</v>
      </c>
      <c r="CQ812" t="n">
        <v>462</v>
      </c>
      <c r="CR812" t="n">
        <v>701</v>
      </c>
      <c r="CS812" t="n">
        <v>701</v>
      </c>
      <c r="CT812" t="n">
        <v>392</v>
      </c>
      <c r="CU812" t="n">
        <v>343</v>
      </c>
      <c r="CV812" t="n">
        <v>701</v>
      </c>
      <c r="CW812" t="n">
        <v>701</v>
      </c>
      <c r="CX812" t="n">
        <v>701</v>
      </c>
      <c r="CY812" t="inlineStr"/>
      <c r="CZ812" t="inlineStr"/>
      <c r="DA812" t="inlineStr"/>
      <c r="DB812" t="n">
        <v>33.96428571428571</v>
      </c>
      <c r="DC812" t="n">
        <v>5.1</v>
      </c>
      <c r="DD812" t="inlineStr"/>
      <c r="DE812" t="inlineStr">
        <is>
          <t>QS (score, not ratio)</t>
        </is>
      </c>
      <c r="DF812" t="inlineStr"/>
      <c r="DG812" t="inlineStr">
        <is>
          <t>QS (score, not %)</t>
        </is>
      </c>
      <c r="DH812" t="n">
        <v>8.550000000000001</v>
      </c>
      <c r="DI812" t="inlineStr"/>
    </row>
    <row r="813">
      <c r="A813" t="inlineStr">
        <is>
          <t>princeton university</t>
        </is>
      </c>
      <c r="B813" t="inlineStr">
        <is>
          <t>22</t>
        </is>
      </c>
      <c r="C813" t="inlineStr">
        <is>
          <t>17</t>
        </is>
      </c>
      <c r="D813" t="inlineStr">
        <is>
          <t>United States</t>
        </is>
      </c>
      <c r="E813" t="inlineStr">
        <is>
          <t>Americas</t>
        </is>
      </c>
      <c r="F813" t="inlineStr">
        <is>
          <t>M</t>
        </is>
      </c>
      <c r="G813" t="inlineStr">
        <is>
          <t>CO</t>
        </is>
      </c>
      <c r="H813" t="inlineStr">
        <is>
          <t>VH</t>
        </is>
      </c>
      <c r="I813" t="inlineStr">
        <is>
          <t>B</t>
        </is>
      </c>
      <c r="J813" t="n">
        <v>99.8</v>
      </c>
      <c r="K813" t="inlineStr">
        <is>
          <t>10</t>
        </is>
      </c>
      <c r="L813" t="n">
        <v>98.3</v>
      </c>
      <c r="M813" t="inlineStr">
        <is>
          <t>19</t>
        </is>
      </c>
      <c r="N813" t="n">
        <v>57</v>
      </c>
      <c r="O813" t="inlineStr">
        <is>
          <t>258</t>
        </is>
      </c>
      <c r="P813" t="n">
        <v>100</v>
      </c>
      <c r="Q813" t="inlineStr">
        <is>
          <t>3</t>
        </is>
      </c>
      <c r="R813" t="n">
        <v>9.6</v>
      </c>
      <c r="S813" t="inlineStr">
        <is>
          <t>701+</t>
        </is>
      </c>
      <c r="T813" t="n">
        <v>56.6</v>
      </c>
      <c r="U813" t="inlineStr">
        <is>
          <t>264</t>
        </is>
      </c>
      <c r="V813" t="n">
        <v>78.3</v>
      </c>
      <c r="W813" t="inlineStr">
        <is>
          <t>354</t>
        </is>
      </c>
      <c r="X813" t="n">
        <v>95.7</v>
      </c>
      <c r="Y813" t="inlineStr">
        <is>
          <t>48</t>
        </is>
      </c>
      <c r="Z813" t="n">
        <v>51.5</v>
      </c>
      <c r="AA813" t="inlineStr">
        <is>
          <t>312</t>
        </is>
      </c>
      <c r="AB813" t="n">
        <v>85.5</v>
      </c>
      <c r="AC813">
        <f>17</f>
        <v/>
      </c>
      <c r="AD813" t="inlineStr">
        <is>
          <t>16=</t>
        </is>
      </c>
      <c r="AE813" t="inlineStr">
        <is>
          <t>US</t>
        </is>
      </c>
      <c r="AF813" t="inlineStr">
        <is>
          <t>United States</t>
        </is>
      </c>
      <c r="AG813" t="inlineStr">
        <is>
          <t>M</t>
        </is>
      </c>
      <c r="AH813" t="inlineStr">
        <is>
          <t>CO</t>
        </is>
      </c>
      <c r="AI813" t="inlineStr">
        <is>
          <t>VH</t>
        </is>
      </c>
      <c r="AJ813" t="n">
        <v>5</v>
      </c>
      <c r="AK813" t="inlineStr">
        <is>
          <t>B</t>
        </is>
      </c>
      <c r="AL813" t="n">
        <v>99.8</v>
      </c>
      <c r="AM813" t="inlineStr">
        <is>
          <t>10</t>
        </is>
      </c>
      <c r="AN813" t="n">
        <v>97.5</v>
      </c>
      <c r="AO813" t="inlineStr">
        <is>
          <t>23</t>
        </is>
      </c>
      <c r="AP813" t="n">
        <v>64.5</v>
      </c>
      <c r="AQ813" t="inlineStr">
        <is>
          <t>216</t>
        </is>
      </c>
      <c r="AR813" t="n">
        <v>100</v>
      </c>
      <c r="AS813" t="inlineStr">
        <is>
          <t>2</t>
        </is>
      </c>
      <c r="AT813" t="n">
        <v>16.7</v>
      </c>
      <c r="AU813" t="inlineStr">
        <is>
          <t>640</t>
        </is>
      </c>
      <c r="AV813" t="n">
        <v>57.5</v>
      </c>
      <c r="AW813" t="inlineStr">
        <is>
          <t>261</t>
        </is>
      </c>
      <c r="AX813" t="n">
        <v>52.5</v>
      </c>
      <c r="AY813" t="inlineStr">
        <is>
          <t>298</t>
        </is>
      </c>
      <c r="AZ813" t="n">
        <v>94.59999999999999</v>
      </c>
      <c r="BA813" t="inlineStr">
        <is>
          <t>27</t>
        </is>
      </c>
      <c r="BB813" t="n">
        <v>79.3</v>
      </c>
      <c r="BC813" t="inlineStr">
        <is>
          <t>155</t>
        </is>
      </c>
      <c r="BD813" t="inlineStr">
        <is>
          <t>87.0</t>
        </is>
      </c>
      <c r="BE813" t="inlineStr">
        <is>
          <t>7</t>
        </is>
      </c>
      <c r="BF813" t="inlineStr">
        <is>
          <t>United States of America</t>
        </is>
      </c>
      <c r="BG813" t="n">
        <v>85.09999999999999</v>
      </c>
      <c r="BH813" t="inlineStr">
        <is>
          <t>78.5</t>
        </is>
      </c>
      <c r="BI813" t="n">
        <v>91.90000000000001</v>
      </c>
      <c r="BJ813" t="n">
        <v>99.3</v>
      </c>
      <c r="BK813" t="inlineStr">
        <is>
          <t>52.1</t>
        </is>
      </c>
      <c r="BL813" t="inlineStr">
        <is>
          <t>90.1</t>
        </is>
      </c>
      <c r="BM813" t="inlineStr">
        <is>
          <t>7,929</t>
        </is>
      </c>
      <c r="BN813" t="n">
        <v>8.4</v>
      </c>
      <c r="BO813" t="inlineStr">
        <is>
          <t>27%</t>
        </is>
      </c>
      <c r="BP813" t="inlineStr">
        <is>
          <t>45 : 55</t>
        </is>
      </c>
      <c r="BQ813" t="n">
        <v>2016</v>
      </c>
      <c r="BR813" t="inlineStr">
        <is>
          <t>6</t>
        </is>
      </c>
      <c r="BS813" t="inlineStr">
        <is>
          <t>5</t>
        </is>
      </c>
      <c r="BT813" t="n">
        <v>61</v>
      </c>
      <c r="BU813" t="n">
        <v>53.3</v>
      </c>
      <c r="BV813" t="n">
        <v>93.40000000000001</v>
      </c>
      <c r="BW813" t="n">
        <v>57.1</v>
      </c>
      <c r="BX813" t="n">
        <v>43</v>
      </c>
      <c r="BY813" t="n">
        <v>42.4</v>
      </c>
      <c r="BZ813" t="n">
        <v>70.3</v>
      </c>
      <c r="CA813" t="n">
        <v>2015</v>
      </c>
      <c r="CB813" t="inlineStr">
        <is>
          <t>QS+Times+Shanghai</t>
        </is>
      </c>
      <c r="CC813" t="n">
        <v>22</v>
      </c>
      <c r="CD813" t="n">
        <v>17</v>
      </c>
      <c r="CE813" t="n">
        <v>10</v>
      </c>
      <c r="CF813" t="n">
        <v>19</v>
      </c>
      <c r="CG813" t="n">
        <v>258</v>
      </c>
      <c r="CH813" t="n">
        <v>3</v>
      </c>
      <c r="CI813" t="n">
        <v>701</v>
      </c>
      <c r="CJ813" t="n">
        <v>264</v>
      </c>
      <c r="CK813" t="n">
        <v>354</v>
      </c>
      <c r="CL813" t="n">
        <v>48</v>
      </c>
      <c r="CM813" t="n">
        <v>312</v>
      </c>
      <c r="CN813" t="n">
        <v>17</v>
      </c>
      <c r="CO813" t="n">
        <v>16</v>
      </c>
      <c r="CP813" t="n">
        <v>10</v>
      </c>
      <c r="CQ813" t="n">
        <v>23</v>
      </c>
      <c r="CR813" t="n">
        <v>216</v>
      </c>
      <c r="CS813" t="n">
        <v>2</v>
      </c>
      <c r="CT813" t="n">
        <v>640</v>
      </c>
      <c r="CU813" t="n">
        <v>261</v>
      </c>
      <c r="CV813" t="n">
        <v>298</v>
      </c>
      <c r="CW813" t="n">
        <v>27</v>
      </c>
      <c r="CX813" t="n">
        <v>155</v>
      </c>
      <c r="CY813" t="n">
        <v>7</v>
      </c>
      <c r="CZ813" t="n">
        <v>6</v>
      </c>
      <c r="DA813" t="n">
        <v>5</v>
      </c>
      <c r="DB813" t="n">
        <v>98.84818320649818</v>
      </c>
      <c r="DC813" t="n">
        <v>77.37348765773831</v>
      </c>
      <c r="DD813" t="n">
        <v>8.4</v>
      </c>
      <c r="DE813" t="inlineStr">
        <is>
          <t>Times (raw ratio)</t>
        </is>
      </c>
      <c r="DF813" t="n">
        <v>27</v>
      </c>
      <c r="DG813" t="inlineStr">
        <is>
          <t>Times (raw %)</t>
        </is>
      </c>
      <c r="DH813" t="n">
        <v>99.8</v>
      </c>
      <c r="DI813" t="n">
        <v>66.85518806259661</v>
      </c>
    </row>
    <row r="814">
      <c r="A814" t="inlineStr">
        <is>
          <t>pukyong national university</t>
        </is>
      </c>
      <c r="B814" t="inlineStr">
        <is>
          <t>1201-1400</t>
        </is>
      </c>
      <c r="C814" t="inlineStr">
        <is>
          <t>1201-1400</t>
        </is>
      </c>
      <c r="D814" t="inlineStr">
        <is>
          <t>South Korea</t>
        </is>
      </c>
      <c r="E814" t="inlineStr">
        <is>
          <t>Asia</t>
        </is>
      </c>
      <c r="F814" t="inlineStr">
        <is>
          <t>L</t>
        </is>
      </c>
      <c r="G814" t="inlineStr">
        <is>
          <t>CO</t>
        </is>
      </c>
      <c r="H814" t="inlineStr">
        <is>
          <t>VH</t>
        </is>
      </c>
      <c r="I814" t="inlineStr">
        <is>
          <t>A</t>
        </is>
      </c>
      <c r="J814" t="n">
        <v>5.7</v>
      </c>
      <c r="K814" t="inlineStr">
        <is>
          <t>601+</t>
        </is>
      </c>
      <c r="L814" t="n">
        <v>3.1</v>
      </c>
      <c r="M814" t="inlineStr">
        <is>
          <t>601+</t>
        </is>
      </c>
      <c r="N814" t="n">
        <v>12.7</v>
      </c>
      <c r="O814" t="inlineStr">
        <is>
          <t>701+</t>
        </is>
      </c>
      <c r="P814" t="n">
        <v>7</v>
      </c>
      <c r="Q814" t="inlineStr">
        <is>
          <t>701+</t>
        </is>
      </c>
      <c r="R814" t="n">
        <v>6.2</v>
      </c>
      <c r="S814" t="inlineStr">
        <is>
          <t>701+</t>
        </is>
      </c>
      <c r="T814" t="n">
        <v>7.1</v>
      </c>
      <c r="U814" t="inlineStr">
        <is>
          <t>701+</t>
        </is>
      </c>
      <c r="V814" t="n">
        <v>32.3</v>
      </c>
      <c r="W814" t="inlineStr">
        <is>
          <t>701+</t>
        </is>
      </c>
      <c r="X814" t="n">
        <v>1.6</v>
      </c>
      <c r="Y814" t="inlineStr">
        <is>
          <t>701+</t>
        </is>
      </c>
      <c r="Z814" t="n">
        <v>28.4</v>
      </c>
      <c r="AA814" t="inlineStr">
        <is>
          <t>456=</t>
        </is>
      </c>
      <c r="AB814" t="inlineStr"/>
      <c r="AC814" t="inlineStr">
        <is>
          <t>1201-1400</t>
        </is>
      </c>
      <c r="AD814" t="inlineStr">
        <is>
          <t>1201-1400</t>
        </is>
      </c>
      <c r="AE814" t="inlineStr">
        <is>
          <t>KR</t>
        </is>
      </c>
      <c r="AF814" t="inlineStr">
        <is>
          <t>South Korea</t>
        </is>
      </c>
      <c r="AG814" t="inlineStr">
        <is>
          <t>L</t>
        </is>
      </c>
      <c r="AH814" t="inlineStr">
        <is>
          <t>CO</t>
        </is>
      </c>
      <c r="AI814" t="inlineStr">
        <is>
          <t>VH</t>
        </is>
      </c>
      <c r="AJ814" t="n">
        <v>3</v>
      </c>
      <c r="AK814" t="inlineStr">
        <is>
          <t>A</t>
        </is>
      </c>
      <c r="AL814" t="n">
        <v>6.6</v>
      </c>
      <c r="AM814" t="inlineStr">
        <is>
          <t>601+</t>
        </is>
      </c>
      <c r="AN814" t="n">
        <v>3.4</v>
      </c>
      <c r="AO814" t="inlineStr">
        <is>
          <t>601+</t>
        </is>
      </c>
      <c r="AP814" t="n">
        <v>10.3</v>
      </c>
      <c r="AQ814" t="inlineStr">
        <is>
          <t>701+</t>
        </is>
      </c>
      <c r="AR814" t="n">
        <v>7</v>
      </c>
      <c r="AS814" t="inlineStr">
        <is>
          <t>701+</t>
        </is>
      </c>
      <c r="AT814" t="n">
        <v>6.6</v>
      </c>
      <c r="AU814" t="inlineStr">
        <is>
          <t>701+</t>
        </is>
      </c>
      <c r="AV814" t="n">
        <v>8.1</v>
      </c>
      <c r="AW814" t="inlineStr">
        <is>
          <t>701+</t>
        </is>
      </c>
      <c r="AX814" t="n">
        <v>1.6</v>
      </c>
      <c r="AY814" t="inlineStr">
        <is>
          <t>701+</t>
        </is>
      </c>
      <c r="AZ814" t="n">
        <v>4.2</v>
      </c>
      <c r="BA814" t="inlineStr">
        <is>
          <t>701+</t>
        </is>
      </c>
      <c r="BB814" t="n">
        <v>1.3</v>
      </c>
      <c r="BC814" t="inlineStr">
        <is>
          <t>701+</t>
        </is>
      </c>
      <c r="BD814" t="inlineStr">
        <is>
          <t>-</t>
        </is>
      </c>
      <c r="BE814" t="inlineStr"/>
      <c r="BF814" t="inlineStr">
        <is>
          <t>Not Reported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>
        <is>
          <t>QS</t>
        </is>
      </c>
      <c r="CC814" t="n">
        <v>1300.5</v>
      </c>
      <c r="CD814" t="n">
        <v>1300.5</v>
      </c>
      <c r="CE814" t="n">
        <v>601</v>
      </c>
      <c r="CF814" t="n">
        <v>601</v>
      </c>
      <c r="CG814" t="n">
        <v>701</v>
      </c>
      <c r="CH814" t="n">
        <v>701</v>
      </c>
      <c r="CI814" t="n">
        <v>701</v>
      </c>
      <c r="CJ814" t="n">
        <v>701</v>
      </c>
      <c r="CK814" t="n">
        <v>701</v>
      </c>
      <c r="CL814" t="n">
        <v>701</v>
      </c>
      <c r="CM814" t="n">
        <v>456</v>
      </c>
      <c r="CN814" t="n">
        <v>1300.5</v>
      </c>
      <c r="CO814" t="n">
        <v>1300.5</v>
      </c>
      <c r="CP814" t="n">
        <v>601</v>
      </c>
      <c r="CQ814" t="n">
        <v>601</v>
      </c>
      <c r="CR814" t="n">
        <v>701</v>
      </c>
      <c r="CS814" t="n">
        <v>701</v>
      </c>
      <c r="CT814" t="n">
        <v>701</v>
      </c>
      <c r="CU814" t="n">
        <v>701</v>
      </c>
      <c r="CV814" t="n">
        <v>701</v>
      </c>
      <c r="CW814" t="n">
        <v>701</v>
      </c>
      <c r="CX814" t="n">
        <v>701</v>
      </c>
      <c r="CY814" t="inlineStr"/>
      <c r="CZ814" t="inlineStr"/>
      <c r="DA814" t="inlineStr"/>
      <c r="DB814" t="n">
        <v>7.178571428571416</v>
      </c>
      <c r="DC814" t="n">
        <v>7</v>
      </c>
      <c r="DD814" t="inlineStr"/>
      <c r="DE814" t="inlineStr">
        <is>
          <t>QS (score, not ratio)</t>
        </is>
      </c>
      <c r="DF814" t="inlineStr"/>
      <c r="DG814" t="inlineStr">
        <is>
          <t>QS (score, not %)</t>
        </is>
      </c>
      <c r="DH814" t="n">
        <v>6.15</v>
      </c>
      <c r="DI814" t="inlineStr"/>
    </row>
    <row r="815">
      <c r="A815" t="inlineStr">
        <is>
          <t>purdue university</t>
        </is>
      </c>
      <c r="B815" t="inlineStr">
        <is>
          <t>89</t>
        </is>
      </c>
      <c r="C815" t="inlineStr">
        <is>
          <t>99</t>
        </is>
      </c>
      <c r="D815" t="inlineStr">
        <is>
          <t>United States</t>
        </is>
      </c>
      <c r="E815" t="inlineStr">
        <is>
          <t>Americas</t>
        </is>
      </c>
      <c r="F815" t="inlineStr">
        <is>
          <t>XL</t>
        </is>
      </c>
      <c r="G815" t="inlineStr">
        <is>
          <t>FC</t>
        </is>
      </c>
      <c r="H815" t="inlineStr">
        <is>
          <t>VH</t>
        </is>
      </c>
      <c r="I815" t="inlineStr">
        <is>
          <t>A</t>
        </is>
      </c>
      <c r="J815" t="n">
        <v>63.3</v>
      </c>
      <c r="K815" t="inlineStr">
        <is>
          <t>107</t>
        </is>
      </c>
      <c r="L815" t="n">
        <v>81.09999999999999</v>
      </c>
      <c r="M815" t="inlineStr">
        <is>
          <t>71</t>
        </is>
      </c>
      <c r="N815" t="n">
        <v>11.4</v>
      </c>
      <c r="O815" t="inlineStr">
        <is>
          <t>701+</t>
        </is>
      </c>
      <c r="P815" t="n">
        <v>54.3</v>
      </c>
      <c r="Q815" t="inlineStr">
        <is>
          <t>235</t>
        </is>
      </c>
      <c r="R815" t="n">
        <v>79.59999999999999</v>
      </c>
      <c r="S815" t="inlineStr">
        <is>
          <t>242</t>
        </is>
      </c>
      <c r="T815" t="n">
        <v>45.2</v>
      </c>
      <c r="U815" t="inlineStr">
        <is>
          <t>325</t>
        </is>
      </c>
      <c r="V815" t="n">
        <v>92.90000000000001</v>
      </c>
      <c r="W815" t="inlineStr">
        <is>
          <t>123</t>
        </is>
      </c>
      <c r="X815" t="n">
        <v>63.1</v>
      </c>
      <c r="Y815" t="inlineStr">
        <is>
          <t>188</t>
        </is>
      </c>
      <c r="Z815" t="n">
        <v>90.09999999999999</v>
      </c>
      <c r="AA815" t="inlineStr">
        <is>
          <t>93</t>
        </is>
      </c>
      <c r="AB815" t="n">
        <v>61.7</v>
      </c>
      <c r="AC815" t="inlineStr">
        <is>
          <t>99</t>
        </is>
      </c>
      <c r="AD815" t="inlineStr">
        <is>
          <t>129=</t>
        </is>
      </c>
      <c r="AE815" t="inlineStr">
        <is>
          <t>US</t>
        </is>
      </c>
      <c r="AF815" t="inlineStr">
        <is>
          <t>United States</t>
        </is>
      </c>
      <c r="AG815" t="inlineStr">
        <is>
          <t>XL</t>
        </is>
      </c>
      <c r="AH815" t="inlineStr">
        <is>
          <t>FC</t>
        </is>
      </c>
      <c r="AI815" t="inlineStr">
        <is>
          <t>VH</t>
        </is>
      </c>
      <c r="AJ815" t="n">
        <v>5</v>
      </c>
      <c r="AK815" t="inlineStr">
        <is>
          <t>A</t>
        </is>
      </c>
      <c r="AL815" t="n">
        <v>63.9</v>
      </c>
      <c r="AM815" t="inlineStr">
        <is>
          <t>108</t>
        </is>
      </c>
      <c r="AN815" t="n">
        <v>81.2</v>
      </c>
      <c r="AO815" t="inlineStr">
        <is>
          <t>71</t>
        </is>
      </c>
      <c r="AP815" t="n">
        <v>10.3</v>
      </c>
      <c r="AQ815" t="inlineStr">
        <is>
          <t>701+</t>
        </is>
      </c>
      <c r="AR815" t="n">
        <v>68.40000000000001</v>
      </c>
      <c r="AS815" t="inlineStr">
        <is>
          <t>155</t>
        </is>
      </c>
      <c r="AT815" t="n">
        <v>41.5</v>
      </c>
      <c r="AU815" t="inlineStr">
        <is>
          <t>398</t>
        </is>
      </c>
      <c r="AV815" t="n">
        <v>45.8</v>
      </c>
      <c r="AW815" t="inlineStr">
        <is>
          <t>317</t>
        </is>
      </c>
      <c r="AX815" t="n">
        <v>75.40000000000001</v>
      </c>
      <c r="AY815" t="inlineStr">
        <is>
          <t>170</t>
        </is>
      </c>
      <c r="AZ815" t="n">
        <v>53.4</v>
      </c>
      <c r="BA815" t="inlineStr">
        <is>
          <t>117</t>
        </is>
      </c>
      <c r="BB815" t="n">
        <v>67.40000000000001</v>
      </c>
      <c r="BC815" t="inlineStr">
        <is>
          <t>215=</t>
        </is>
      </c>
      <c r="BD815" t="inlineStr">
        <is>
          <t>60.7</t>
        </is>
      </c>
      <c r="BE815">
        <f>113</f>
        <v/>
      </c>
      <c r="BF815" t="inlineStr">
        <is>
          <t>United States of America</t>
        </is>
      </c>
      <c r="BG815" t="n">
        <v>50.2</v>
      </c>
      <c r="BH815" t="inlineStr">
        <is>
          <t>66.4</t>
        </is>
      </c>
      <c r="BI815" t="n">
        <v>57.7</v>
      </c>
      <c r="BJ815" t="n">
        <v>63.2</v>
      </c>
      <c r="BK815" t="inlineStr">
        <is>
          <t>-</t>
        </is>
      </c>
      <c r="BL815" t="inlineStr">
        <is>
          <t>57.0</t>
        </is>
      </c>
      <c r="BM815" t="inlineStr">
        <is>
          <t>39,256</t>
        </is>
      </c>
      <c r="BN815" t="n">
        <v>18.1</v>
      </c>
      <c r="BO815" t="inlineStr">
        <is>
          <t>22%</t>
        </is>
      </c>
      <c r="BP815" t="inlineStr">
        <is>
          <t>42 : 58</t>
        </is>
      </c>
      <c r="BQ815" t="n">
        <v>2016</v>
      </c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>
        <is>
          <t>QS+Times</t>
        </is>
      </c>
      <c r="CC815" t="n">
        <v>89</v>
      </c>
      <c r="CD815" t="n">
        <v>99</v>
      </c>
      <c r="CE815" t="n">
        <v>107</v>
      </c>
      <c r="CF815" t="n">
        <v>71</v>
      </c>
      <c r="CG815" t="n">
        <v>701</v>
      </c>
      <c r="CH815" t="n">
        <v>235</v>
      </c>
      <c r="CI815" t="n">
        <v>242</v>
      </c>
      <c r="CJ815" t="n">
        <v>325</v>
      </c>
      <c r="CK815" t="n">
        <v>123</v>
      </c>
      <c r="CL815" t="n">
        <v>188</v>
      </c>
      <c r="CM815" t="n">
        <v>93</v>
      </c>
      <c r="CN815" t="n">
        <v>99</v>
      </c>
      <c r="CO815" t="n">
        <v>129</v>
      </c>
      <c r="CP815" t="n">
        <v>108</v>
      </c>
      <c r="CQ815" t="n">
        <v>71</v>
      </c>
      <c r="CR815" t="n">
        <v>701</v>
      </c>
      <c r="CS815" t="n">
        <v>155</v>
      </c>
      <c r="CT815" t="n">
        <v>398</v>
      </c>
      <c r="CU815" t="n">
        <v>317</v>
      </c>
      <c r="CV815" t="n">
        <v>170</v>
      </c>
      <c r="CW815" t="n">
        <v>117</v>
      </c>
      <c r="CX815" t="n">
        <v>215</v>
      </c>
      <c r="CY815" t="n">
        <v>113</v>
      </c>
      <c r="CZ815" t="inlineStr"/>
      <c r="DA815" t="inlineStr"/>
      <c r="DB815" t="n">
        <v>88.85142448687839</v>
      </c>
      <c r="DC815" t="n">
        <v>58.02565661331749</v>
      </c>
      <c r="DD815" t="n">
        <v>18.1</v>
      </c>
      <c r="DE815" t="inlineStr">
        <is>
          <t>Times (raw ratio)</t>
        </is>
      </c>
      <c r="DF815" t="n">
        <v>22</v>
      </c>
      <c r="DG815" t="inlineStr">
        <is>
          <t>Times (raw %)</t>
        </is>
      </c>
      <c r="DH815" t="n">
        <v>63.59999999999999</v>
      </c>
      <c r="DI815" t="n">
        <v>57.02393340270552</v>
      </c>
    </row>
    <row r="816">
      <c r="A816" t="inlineStr">
        <is>
          <t>purdue university - west lafayette</t>
        </is>
      </c>
      <c r="B816" t="inlineStr"/>
      <c r="C816" t="inlineStr"/>
      <c r="D816" t="inlineStr">
        <is>
          <t>Not Reported</t>
        </is>
      </c>
      <c r="E816" t="inlineStr">
        <is>
          <t>Not Reported</t>
        </is>
      </c>
      <c r="F816" t="inlineStr">
        <is>
          <t>Not Reported</t>
        </is>
      </c>
      <c r="G816" t="inlineStr">
        <is>
          <t>Not Reported</t>
        </is>
      </c>
      <c r="H816" t="inlineStr"/>
      <c r="I816" t="inlineStr">
        <is>
          <t>Not Reported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>
        <is>
          <t>Not Reported</t>
        </is>
      </c>
      <c r="AF816" t="inlineStr">
        <is>
          <t>Not Reported</t>
        </is>
      </c>
      <c r="AG816" t="inlineStr">
        <is>
          <t>Not Reported</t>
        </is>
      </c>
      <c r="AH816" t="inlineStr">
        <is>
          <t>Not Reported</t>
        </is>
      </c>
      <c r="AI816" t="inlineStr"/>
      <c r="AJ816" t="inlineStr"/>
      <c r="AK816" t="inlineStr">
        <is>
          <t>Not Reported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>
        <is>
          <t>Not Reported</t>
        </is>
      </c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>
        <is>
          <t>61</t>
        </is>
      </c>
      <c r="BS816" t="inlineStr">
        <is>
          <t>37</t>
        </is>
      </c>
      <c r="BT816" t="n">
        <v>29.2</v>
      </c>
      <c r="BU816" t="n">
        <v>13.6</v>
      </c>
      <c r="BV816" t="n">
        <v>23.1</v>
      </c>
      <c r="BW816" t="n">
        <v>27.7</v>
      </c>
      <c r="BX816" t="n">
        <v>25.1</v>
      </c>
      <c r="BY816" t="n">
        <v>49</v>
      </c>
      <c r="BZ816" t="n">
        <v>22.4</v>
      </c>
      <c r="CA816" t="n">
        <v>2015</v>
      </c>
      <c r="CB816" t="inlineStr">
        <is>
          <t>Shanghai</t>
        </is>
      </c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n">
        <v>61</v>
      </c>
      <c r="DA816" t="n">
        <v>37</v>
      </c>
      <c r="DB816" t="n">
        <v>86.82766190998902</v>
      </c>
      <c r="DC816" t="n">
        <v>36.34190938511327</v>
      </c>
      <c r="DD816" t="inlineStr"/>
      <c r="DE816" t="inlineStr">
        <is>
          <t>Missing</t>
        </is>
      </c>
      <c r="DF816" t="inlineStr"/>
      <c r="DG816" t="inlineStr">
        <is>
          <t>Missing</t>
        </is>
      </c>
      <c r="DH816" t="inlineStr"/>
      <c r="DI816" t="n">
        <v>27.34595469255663</v>
      </c>
    </row>
    <row r="817">
      <c r="A817" t="inlineStr">
        <is>
          <t>pusan national university</t>
        </is>
      </c>
      <c r="B817" t="inlineStr">
        <is>
          <t>524</t>
        </is>
      </c>
      <c r="C817" t="inlineStr">
        <is>
          <t>611-620</t>
        </is>
      </c>
      <c r="D817" t="inlineStr">
        <is>
          <t>South Korea</t>
        </is>
      </c>
      <c r="E817" t="inlineStr">
        <is>
          <t>Asia</t>
        </is>
      </c>
      <c r="F817" t="inlineStr">
        <is>
          <t>L</t>
        </is>
      </c>
      <c r="G817" t="inlineStr">
        <is>
          <t>FC</t>
        </is>
      </c>
      <c r="H817" t="inlineStr">
        <is>
          <t>VH</t>
        </is>
      </c>
      <c r="I817" t="inlineStr">
        <is>
          <t>A</t>
        </is>
      </c>
      <c r="J817" t="n">
        <v>18.7</v>
      </c>
      <c r="K817" t="inlineStr">
        <is>
          <t>482</t>
        </is>
      </c>
      <c r="L817" t="n">
        <v>16.5</v>
      </c>
      <c r="M817" t="inlineStr">
        <is>
          <t>516</t>
        </is>
      </c>
      <c r="N817" t="n">
        <v>43.5</v>
      </c>
      <c r="O817" t="inlineStr">
        <is>
          <t>359</t>
        </is>
      </c>
      <c r="P817" t="n">
        <v>19.5</v>
      </c>
      <c r="Q817" t="inlineStr">
        <is>
          <t>562</t>
        </is>
      </c>
      <c r="R817" t="n">
        <v>10.5</v>
      </c>
      <c r="S817" t="inlineStr">
        <is>
          <t>701+</t>
        </is>
      </c>
      <c r="T817" t="n">
        <v>13.7</v>
      </c>
      <c r="U817" t="inlineStr">
        <is>
          <t>646</t>
        </is>
      </c>
      <c r="V817" t="n">
        <v>57.7</v>
      </c>
      <c r="W817" t="inlineStr">
        <is>
          <t>657</t>
        </is>
      </c>
      <c r="X817" t="n">
        <v>13.8</v>
      </c>
      <c r="Y817" t="inlineStr">
        <is>
          <t>700</t>
        </is>
      </c>
      <c r="Z817" t="n">
        <v>65</v>
      </c>
      <c r="AA817" t="inlineStr">
        <is>
          <t>241=</t>
        </is>
      </c>
      <c r="AB817" t="n">
        <v>23.4</v>
      </c>
      <c r="AC817" t="inlineStr">
        <is>
          <t>611-620</t>
        </is>
      </c>
      <c r="AD817" t="inlineStr">
        <is>
          <t>601-650</t>
        </is>
      </c>
      <c r="AE817" t="inlineStr">
        <is>
          <t>KR</t>
        </is>
      </c>
      <c r="AF817" t="inlineStr">
        <is>
          <t>South Korea</t>
        </is>
      </c>
      <c r="AG817" t="inlineStr">
        <is>
          <t>L</t>
        </is>
      </c>
      <c r="AH817" t="inlineStr">
        <is>
          <t>FC</t>
        </is>
      </c>
      <c r="AI817" t="inlineStr">
        <is>
          <t>VH</t>
        </is>
      </c>
      <c r="AJ817" t="n">
        <v>4</v>
      </c>
      <c r="AK817" t="inlineStr">
        <is>
          <t>A</t>
        </is>
      </c>
      <c r="AL817" t="n">
        <v>23</v>
      </c>
      <c r="AM817" t="inlineStr">
        <is>
          <t>379</t>
        </is>
      </c>
      <c r="AN817" t="n">
        <v>18.5</v>
      </c>
      <c r="AO817" t="inlineStr">
        <is>
          <t>475</t>
        </is>
      </c>
      <c r="AP817" t="n">
        <v>38</v>
      </c>
      <c r="AQ817" t="inlineStr">
        <is>
          <t>416</t>
        </is>
      </c>
      <c r="AR817" t="n">
        <v>17.1</v>
      </c>
      <c r="AS817" t="inlineStr">
        <is>
          <t>599</t>
        </is>
      </c>
      <c r="AT817" t="n">
        <v>10.4</v>
      </c>
      <c r="AU817" t="inlineStr">
        <is>
          <t>701+</t>
        </is>
      </c>
      <c r="AV817" t="n">
        <v>12.4</v>
      </c>
      <c r="AW817" t="inlineStr">
        <is>
          <t>672</t>
        </is>
      </c>
      <c r="AX817" t="n">
        <v>7.9</v>
      </c>
      <c r="AY817" t="inlineStr">
        <is>
          <t>701+</t>
        </is>
      </c>
      <c r="AZ817" t="n">
        <v>13.3</v>
      </c>
      <c r="BA817" t="inlineStr">
        <is>
          <t>643</t>
        </is>
      </c>
      <c r="BB817" t="n">
        <v>8.1</v>
      </c>
      <c r="BC817" t="inlineStr">
        <is>
          <t>701+</t>
        </is>
      </c>
      <c r="BD817" t="inlineStr">
        <is>
          <t>-</t>
        </is>
      </c>
      <c r="BE817" t="inlineStr">
        <is>
          <t>501-600</t>
        </is>
      </c>
      <c r="BF817" t="inlineStr">
        <is>
          <t>South Korea</t>
        </is>
      </c>
      <c r="BG817" t="n">
        <v>27.5</v>
      </c>
      <c r="BH817" t="inlineStr">
        <is>
          <t>32.9</t>
        </is>
      </c>
      <c r="BI817" t="n">
        <v>24.7</v>
      </c>
      <c r="BJ817" t="n">
        <v>20.4</v>
      </c>
      <c r="BK817" t="inlineStr">
        <is>
          <t>66.8</t>
        </is>
      </c>
      <c r="BL817" t="inlineStr">
        <is>
          <t>-</t>
        </is>
      </c>
      <c r="BM817" t="inlineStr">
        <is>
          <t>24,929</t>
        </is>
      </c>
      <c r="BN817" t="n">
        <v>19.7</v>
      </c>
      <c r="BO817" t="inlineStr">
        <is>
          <t>12%</t>
        </is>
      </c>
      <c r="BP817" t="inlineStr">
        <is>
          <t>51 : 49</t>
        </is>
      </c>
      <c r="BQ817" t="n">
        <v>2016</v>
      </c>
      <c r="BR817" t="inlineStr">
        <is>
          <t>401-500</t>
        </is>
      </c>
      <c r="BS817" t="inlineStr">
        <is>
          <t>9-12</t>
        </is>
      </c>
      <c r="BT817" t="inlineStr"/>
      <c r="BU817" t="n">
        <v>0</v>
      </c>
      <c r="BV817" t="n">
        <v>0</v>
      </c>
      <c r="BW817" t="n">
        <v>0</v>
      </c>
      <c r="BX817" t="n">
        <v>4.3</v>
      </c>
      <c r="BY817" t="n">
        <v>35.7</v>
      </c>
      <c r="BZ817" t="n">
        <v>16.1</v>
      </c>
      <c r="CA817" t="n">
        <v>2015</v>
      </c>
      <c r="CB817" t="inlineStr">
        <is>
          <t>QS+Times+Shanghai</t>
        </is>
      </c>
      <c r="CC817" t="n">
        <v>524</v>
      </c>
      <c r="CD817" t="n">
        <v>615.5</v>
      </c>
      <c r="CE817" t="n">
        <v>482</v>
      </c>
      <c r="CF817" t="n">
        <v>516</v>
      </c>
      <c r="CG817" t="n">
        <v>359</v>
      </c>
      <c r="CH817" t="n">
        <v>562</v>
      </c>
      <c r="CI817" t="n">
        <v>701</v>
      </c>
      <c r="CJ817" t="n">
        <v>646</v>
      </c>
      <c r="CK817" t="n">
        <v>657</v>
      </c>
      <c r="CL817" t="n">
        <v>700</v>
      </c>
      <c r="CM817" t="n">
        <v>241</v>
      </c>
      <c r="CN817" t="n">
        <v>615.5</v>
      </c>
      <c r="CO817" t="n">
        <v>625.5</v>
      </c>
      <c r="CP817" t="n">
        <v>379</v>
      </c>
      <c r="CQ817" t="n">
        <v>475</v>
      </c>
      <c r="CR817" t="n">
        <v>416</v>
      </c>
      <c r="CS817" t="n">
        <v>599</v>
      </c>
      <c r="CT817" t="n">
        <v>701</v>
      </c>
      <c r="CU817" t="n">
        <v>672</v>
      </c>
      <c r="CV817" t="n">
        <v>701</v>
      </c>
      <c r="CW817" t="n">
        <v>643</v>
      </c>
      <c r="CX817" t="n">
        <v>701</v>
      </c>
      <c r="CY817" t="n">
        <v>550.5</v>
      </c>
      <c r="CZ817" t="n">
        <v>450.5</v>
      </c>
      <c r="DA817" t="n">
        <v>10.5</v>
      </c>
      <c r="DB817" t="n">
        <v>28.46799314787937</v>
      </c>
      <c r="DC817" t="n">
        <v>18.45087270378253</v>
      </c>
      <c r="DD817" t="n">
        <v>19.7</v>
      </c>
      <c r="DE817" t="inlineStr">
        <is>
          <t>Times (raw ratio)</t>
        </is>
      </c>
      <c r="DF817" t="n">
        <v>12</v>
      </c>
      <c r="DG817" t="inlineStr">
        <is>
          <t>Times (raw %)</t>
        </is>
      </c>
      <c r="DH817" t="n">
        <v>20.85</v>
      </c>
      <c r="DI817" t="n">
        <v>10.66423302766917</v>
      </c>
    </row>
    <row r="818">
      <c r="A818" t="inlineStr">
        <is>
          <t>qassim university</t>
        </is>
      </c>
      <c r="B818" t="inlineStr">
        <is>
          <t>781-790</t>
        </is>
      </c>
      <c r="C818" t="inlineStr">
        <is>
          <t>901-950</t>
        </is>
      </c>
      <c r="D818" t="inlineStr">
        <is>
          <t>Saudi Arabia</t>
        </is>
      </c>
      <c r="E818" t="inlineStr">
        <is>
          <t>Asia</t>
        </is>
      </c>
      <c r="F818" t="inlineStr">
        <is>
          <t>XL</t>
        </is>
      </c>
      <c r="G818" t="inlineStr">
        <is>
          <t>FC</t>
        </is>
      </c>
      <c r="H818" t="inlineStr">
        <is>
          <t>HI</t>
        </is>
      </c>
      <c r="I818" t="inlineStr">
        <is>
          <t>A</t>
        </is>
      </c>
      <c r="J818" t="n">
        <v>10.6</v>
      </c>
      <c r="K818" t="inlineStr">
        <is>
          <t>601+</t>
        </is>
      </c>
      <c r="L818" t="n">
        <v>5</v>
      </c>
      <c r="M818" t="inlineStr">
        <is>
          <t>601+</t>
        </is>
      </c>
      <c r="N818" t="n">
        <v>33.9</v>
      </c>
      <c r="O818" t="inlineStr">
        <is>
          <t>465</t>
        </is>
      </c>
      <c r="P818" t="n">
        <v>1.8</v>
      </c>
      <c r="Q818" t="inlineStr">
        <is>
          <t>701+</t>
        </is>
      </c>
      <c r="R818" t="n">
        <v>98.3</v>
      </c>
      <c r="S818" t="inlineStr">
        <is>
          <t>117</t>
        </is>
      </c>
      <c r="T818" t="n">
        <v>7.9</v>
      </c>
      <c r="U818" t="inlineStr">
        <is>
          <t>701+</t>
        </is>
      </c>
      <c r="V818" t="n">
        <v>68.3</v>
      </c>
      <c r="W818" t="inlineStr">
        <is>
          <t>511</t>
        </is>
      </c>
      <c r="X818" t="n">
        <v>2.4</v>
      </c>
      <c r="Y818" t="inlineStr">
        <is>
          <t>701+</t>
        </is>
      </c>
      <c r="Z818" t="n">
        <v>9.300000000000001</v>
      </c>
      <c r="AA818" t="inlineStr">
        <is>
          <t>683=</t>
        </is>
      </c>
      <c r="AB818" t="inlineStr"/>
      <c r="AC818" t="inlineStr">
        <is>
          <t>901-950</t>
        </is>
      </c>
      <c r="AD818" t="inlineStr">
        <is>
          <t>801-1000</t>
        </is>
      </c>
      <c r="AE818" t="inlineStr">
        <is>
          <t>SA</t>
        </is>
      </c>
      <c r="AF818" t="inlineStr">
        <is>
          <t>Saudi Arabia</t>
        </is>
      </c>
      <c r="AG818" t="inlineStr">
        <is>
          <t>XL</t>
        </is>
      </c>
      <c r="AH818" t="inlineStr">
        <is>
          <t>FC</t>
        </is>
      </c>
      <c r="AI818" t="inlineStr">
        <is>
          <t>HI</t>
        </is>
      </c>
      <c r="AJ818" t="n">
        <v>2</v>
      </c>
      <c r="AK818" t="inlineStr">
        <is>
          <t>A</t>
        </is>
      </c>
      <c r="AL818" t="n">
        <v>7.2</v>
      </c>
      <c r="AM818" t="inlineStr">
        <is>
          <t>601+</t>
        </is>
      </c>
      <c r="AN818" t="n">
        <v>2.9</v>
      </c>
      <c r="AO818" t="inlineStr">
        <is>
          <t>601+</t>
        </is>
      </c>
      <c r="AP818" t="n">
        <v>30.6</v>
      </c>
      <c r="AQ818" t="inlineStr">
        <is>
          <t>513</t>
        </is>
      </c>
      <c r="AR818" t="n">
        <v>1.6</v>
      </c>
      <c r="AS818" t="inlineStr">
        <is>
          <t>701+</t>
        </is>
      </c>
      <c r="AT818" t="n">
        <v>98.40000000000001</v>
      </c>
      <c r="AU818" t="inlineStr">
        <is>
          <t>107</t>
        </is>
      </c>
      <c r="AV818" t="n">
        <v>8.6</v>
      </c>
      <c r="AW818" t="inlineStr">
        <is>
          <t>701+</t>
        </is>
      </c>
      <c r="AX818" t="n">
        <v>8.199999999999999</v>
      </c>
      <c r="AY818" t="inlineStr">
        <is>
          <t>701+</t>
        </is>
      </c>
      <c r="AZ818" t="n">
        <v>8.800000000000001</v>
      </c>
      <c r="BA818" t="inlineStr">
        <is>
          <t>701+</t>
        </is>
      </c>
      <c r="BB818" t="n">
        <v>1.5</v>
      </c>
      <c r="BC818" t="inlineStr">
        <is>
          <t>701+</t>
        </is>
      </c>
      <c r="BD818" t="inlineStr">
        <is>
          <t>-</t>
        </is>
      </c>
      <c r="BE818" t="inlineStr"/>
      <c r="BF818" t="inlineStr">
        <is>
          <t>Not Reported</t>
        </is>
      </c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>
        <is>
          <t>QS</t>
        </is>
      </c>
      <c r="CC818" t="n">
        <v>785.5</v>
      </c>
      <c r="CD818" t="n">
        <v>925.5</v>
      </c>
      <c r="CE818" t="n">
        <v>601</v>
      </c>
      <c r="CF818" t="n">
        <v>601</v>
      </c>
      <c r="CG818" t="n">
        <v>465</v>
      </c>
      <c r="CH818" t="n">
        <v>701</v>
      </c>
      <c r="CI818" t="n">
        <v>117</v>
      </c>
      <c r="CJ818" t="n">
        <v>701</v>
      </c>
      <c r="CK818" t="n">
        <v>511</v>
      </c>
      <c r="CL818" t="n">
        <v>701</v>
      </c>
      <c r="CM818" t="n">
        <v>683</v>
      </c>
      <c r="CN818" t="n">
        <v>925.5</v>
      </c>
      <c r="CO818" t="n">
        <v>900.5</v>
      </c>
      <c r="CP818" t="n">
        <v>601</v>
      </c>
      <c r="CQ818" t="n">
        <v>601</v>
      </c>
      <c r="CR818" t="n">
        <v>513</v>
      </c>
      <c r="CS818" t="n">
        <v>701</v>
      </c>
      <c r="CT818" t="n">
        <v>107</v>
      </c>
      <c r="CU818" t="n">
        <v>701</v>
      </c>
      <c r="CV818" t="n">
        <v>701</v>
      </c>
      <c r="CW818" t="n">
        <v>701</v>
      </c>
      <c r="CX818" t="n">
        <v>701</v>
      </c>
      <c r="CY818" t="inlineStr"/>
      <c r="CZ818" t="inlineStr"/>
      <c r="DA818" t="inlineStr"/>
      <c r="DB818" t="n">
        <v>43.96428571428571</v>
      </c>
      <c r="DC818" t="n">
        <v>1.8</v>
      </c>
      <c r="DD818" t="inlineStr"/>
      <c r="DE818" t="inlineStr">
        <is>
          <t>QS (score, not ratio)</t>
        </is>
      </c>
      <c r="DF818" t="inlineStr"/>
      <c r="DG818" t="inlineStr">
        <is>
          <t>QS (score, not %)</t>
        </is>
      </c>
      <c r="DH818" t="n">
        <v>8.9</v>
      </c>
      <c r="DI818" t="inlineStr"/>
    </row>
    <row r="819">
      <c r="A819" t="inlineStr">
        <is>
          <t>qatar university</t>
        </is>
      </c>
      <c r="B819" t="inlineStr">
        <is>
          <t>122</t>
        </is>
      </c>
      <c r="C819" t="inlineStr">
        <is>
          <t>173</t>
        </is>
      </c>
      <c r="D819" t="inlineStr">
        <is>
          <t>Qatar</t>
        </is>
      </c>
      <c r="E819" t="inlineStr">
        <is>
          <t>Asia</t>
        </is>
      </c>
      <c r="F819" t="inlineStr">
        <is>
          <t>M</t>
        </is>
      </c>
      <c r="G819" t="inlineStr">
        <is>
          <t>FC</t>
        </is>
      </c>
      <c r="H819" t="inlineStr">
        <is>
          <t>VH</t>
        </is>
      </c>
      <c r="I819" t="inlineStr">
        <is>
          <t>A</t>
        </is>
      </c>
      <c r="J819" t="n">
        <v>29.8</v>
      </c>
      <c r="K819" t="inlineStr">
        <is>
          <t>297</t>
        </is>
      </c>
      <c r="L819" t="n">
        <v>50.6</v>
      </c>
      <c r="M819" t="inlineStr">
        <is>
          <t>175</t>
        </is>
      </c>
      <c r="N819" t="n">
        <v>68.09999999999999</v>
      </c>
      <c r="O819" t="inlineStr">
        <is>
          <t>191</t>
        </is>
      </c>
      <c r="P819" t="n">
        <v>48.2</v>
      </c>
      <c r="Q819" t="inlineStr">
        <is>
          <t>277</t>
        </is>
      </c>
      <c r="R819" t="n">
        <v>100</v>
      </c>
      <c r="S819" t="inlineStr">
        <is>
          <t>24</t>
        </is>
      </c>
      <c r="T819" t="n">
        <v>96.5</v>
      </c>
      <c r="U819" t="inlineStr">
        <is>
          <t>83</t>
        </is>
      </c>
      <c r="V819" t="n">
        <v>89.40000000000001</v>
      </c>
      <c r="W819" t="inlineStr">
        <is>
          <t>177</t>
        </is>
      </c>
      <c r="X819" t="n">
        <v>98.59999999999999</v>
      </c>
      <c r="Y819" t="inlineStr">
        <is>
          <t>20</t>
        </is>
      </c>
      <c r="Z819" t="n">
        <v>74</v>
      </c>
      <c r="AA819" t="inlineStr">
        <is>
          <t>196</t>
        </is>
      </c>
      <c r="AB819" t="n">
        <v>55.7</v>
      </c>
      <c r="AC819">
        <f>173</f>
        <v/>
      </c>
      <c r="AD819" t="inlineStr">
        <is>
          <t>208=</t>
        </is>
      </c>
      <c r="AE819" t="inlineStr">
        <is>
          <t>QA</t>
        </is>
      </c>
      <c r="AF819" t="inlineStr">
        <is>
          <t>Qatar</t>
        </is>
      </c>
      <c r="AG819" t="inlineStr">
        <is>
          <t>M</t>
        </is>
      </c>
      <c r="AH819" t="inlineStr">
        <is>
          <t>FC</t>
        </is>
      </c>
      <c r="AI819" t="inlineStr">
        <is>
          <t>VH</t>
        </is>
      </c>
      <c r="AJ819" t="n">
        <v>3</v>
      </c>
      <c r="AK819" t="inlineStr">
        <is>
          <t>A</t>
        </is>
      </c>
      <c r="AL819" t="n">
        <v>27.1</v>
      </c>
      <c r="AM819" t="inlineStr">
        <is>
          <t>320</t>
        </is>
      </c>
      <c r="AN819" t="n">
        <v>43.9</v>
      </c>
      <c r="AO819" t="inlineStr">
        <is>
          <t>206</t>
        </is>
      </c>
      <c r="AP819" t="n">
        <v>64.8</v>
      </c>
      <c r="AQ819" t="inlineStr">
        <is>
          <t>213</t>
        </is>
      </c>
      <c r="AR819" t="n">
        <v>38.8</v>
      </c>
      <c r="AS819" t="inlineStr">
        <is>
          <t>356</t>
        </is>
      </c>
      <c r="AT819" t="n">
        <v>100</v>
      </c>
      <c r="AU819" t="inlineStr">
        <is>
          <t>20</t>
        </is>
      </c>
      <c r="AV819" t="n">
        <v>96.8</v>
      </c>
      <c r="AW819" t="inlineStr">
        <is>
          <t>74</t>
        </is>
      </c>
      <c r="AX819" t="n">
        <v>59.8</v>
      </c>
      <c r="AY819" t="inlineStr">
        <is>
          <t>244</t>
        </is>
      </c>
      <c r="AZ819" t="n">
        <v>95.8</v>
      </c>
      <c r="BA819" t="inlineStr">
        <is>
          <t>24</t>
        </is>
      </c>
      <c r="BB819" t="n">
        <v>35.5</v>
      </c>
      <c r="BC819" t="inlineStr">
        <is>
          <t>397=</t>
        </is>
      </c>
      <c r="BD819" t="inlineStr">
        <is>
          <t>48.7</t>
        </is>
      </c>
      <c r="BE819" t="inlineStr">
        <is>
          <t>601-800</t>
        </is>
      </c>
      <c r="BF819" t="inlineStr">
        <is>
          <t>Qatar</t>
        </is>
      </c>
      <c r="BG819" t="n">
        <v>9.9</v>
      </c>
      <c r="BH819" t="inlineStr">
        <is>
          <t>99.9</t>
        </is>
      </c>
      <c r="BI819" t="n">
        <v>10.3</v>
      </c>
      <c r="BJ819" t="n">
        <v>22.3</v>
      </c>
      <c r="BK819" t="inlineStr">
        <is>
          <t>55.2</t>
        </is>
      </c>
      <c r="BL819" t="inlineStr">
        <is>
          <t>-</t>
        </is>
      </c>
      <c r="BM819" t="inlineStr">
        <is>
          <t>9,583</t>
        </is>
      </c>
      <c r="BN819" t="n">
        <v>19</v>
      </c>
      <c r="BO819" t="inlineStr">
        <is>
          <t>42%</t>
        </is>
      </c>
      <c r="BP819" t="inlineStr">
        <is>
          <t>74 : 26</t>
        </is>
      </c>
      <c r="BQ819" t="n">
        <v>2016</v>
      </c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>
        <is>
          <t>QS+Times</t>
        </is>
      </c>
      <c r="CC819" t="n">
        <v>122</v>
      </c>
      <c r="CD819" t="n">
        <v>173</v>
      </c>
      <c r="CE819" t="n">
        <v>297</v>
      </c>
      <c r="CF819" t="n">
        <v>175</v>
      </c>
      <c r="CG819" t="n">
        <v>191</v>
      </c>
      <c r="CH819" t="n">
        <v>277</v>
      </c>
      <c r="CI819" t="n">
        <v>24</v>
      </c>
      <c r="CJ819" t="n">
        <v>83</v>
      </c>
      <c r="CK819" t="n">
        <v>177</v>
      </c>
      <c r="CL819" t="n">
        <v>20</v>
      </c>
      <c r="CM819" t="n">
        <v>196</v>
      </c>
      <c r="CN819" t="n">
        <v>173</v>
      </c>
      <c r="CO819" t="n">
        <v>208</v>
      </c>
      <c r="CP819" t="n">
        <v>320</v>
      </c>
      <c r="CQ819" t="n">
        <v>206</v>
      </c>
      <c r="CR819" t="n">
        <v>213</v>
      </c>
      <c r="CS819" t="n">
        <v>356</v>
      </c>
      <c r="CT819" t="n">
        <v>20</v>
      </c>
      <c r="CU819" t="n">
        <v>74</v>
      </c>
      <c r="CV819" t="n">
        <v>244</v>
      </c>
      <c r="CW819" t="n">
        <v>24</v>
      </c>
      <c r="CX819" t="n">
        <v>397</v>
      </c>
      <c r="CY819" t="n">
        <v>700.5</v>
      </c>
      <c r="CZ819" t="inlineStr"/>
      <c r="DA819" t="inlineStr"/>
      <c r="DB819" t="n">
        <v>45.67857142857143</v>
      </c>
      <c r="DC819" t="n">
        <v>25.75219582615388</v>
      </c>
      <c r="DD819" t="n">
        <v>19</v>
      </c>
      <c r="DE819" t="inlineStr">
        <is>
          <t>Times (raw ratio)</t>
        </is>
      </c>
      <c r="DF819" t="n">
        <v>42</v>
      </c>
      <c r="DG819" t="inlineStr">
        <is>
          <t>Times (raw %)</t>
        </is>
      </c>
      <c r="DH819" t="n">
        <v>28.45</v>
      </c>
      <c r="DI819" t="n">
        <v>7.700312174817898</v>
      </c>
    </row>
    <row r="820">
      <c r="A820" t="inlineStr">
        <is>
          <t>quaid-i-azam university</t>
        </is>
      </c>
      <c r="B820" t="inlineStr">
        <is>
          <t>315</t>
        </is>
      </c>
      <c r="C820" t="inlineStr">
        <is>
          <t>315</t>
        </is>
      </c>
      <c r="D820" t="inlineStr">
        <is>
          <t>Pakistan</t>
        </is>
      </c>
      <c r="E820" t="inlineStr">
        <is>
          <t>Asia</t>
        </is>
      </c>
      <c r="F820" t="inlineStr">
        <is>
          <t>M</t>
        </is>
      </c>
      <c r="G820" t="inlineStr">
        <is>
          <t>CO</t>
        </is>
      </c>
      <c r="H820" t="inlineStr">
        <is>
          <t>VH</t>
        </is>
      </c>
      <c r="I820" t="inlineStr">
        <is>
          <t>A</t>
        </is>
      </c>
      <c r="J820" t="n">
        <v>17.3</v>
      </c>
      <c r="K820" t="inlineStr">
        <is>
          <t>520</t>
        </is>
      </c>
      <c r="L820" t="n">
        <v>42.4</v>
      </c>
      <c r="M820" t="inlineStr">
        <is>
          <t>218</t>
        </is>
      </c>
      <c r="N820" t="n">
        <v>3.2</v>
      </c>
      <c r="O820" t="inlineStr">
        <is>
          <t>701+</t>
        </is>
      </c>
      <c r="P820" t="n">
        <v>93.59999999999999</v>
      </c>
      <c r="Q820" t="inlineStr">
        <is>
          <t>58</t>
        </is>
      </c>
      <c r="R820" t="n">
        <v>7</v>
      </c>
      <c r="S820" t="inlineStr">
        <is>
          <t>701+</t>
        </is>
      </c>
      <c r="T820" t="n">
        <v>1.9</v>
      </c>
      <c r="U820" t="inlineStr">
        <is>
          <t>701+</t>
        </is>
      </c>
      <c r="V820" t="n">
        <v>65</v>
      </c>
      <c r="W820" t="inlineStr">
        <is>
          <t>557</t>
        </is>
      </c>
      <c r="X820" t="n">
        <v>21</v>
      </c>
      <c r="Y820" t="inlineStr">
        <is>
          <t>546</t>
        </is>
      </c>
      <c r="Z820" t="n">
        <v>3.4</v>
      </c>
      <c r="AA820" t="inlineStr">
        <is>
          <t>701+</t>
        </is>
      </c>
      <c r="AB820" t="n">
        <v>34.8</v>
      </c>
      <c r="AC820">
        <f>315</f>
        <v/>
      </c>
      <c r="AD820" t="inlineStr">
        <is>
          <t>363=</t>
        </is>
      </c>
      <c r="AE820" t="inlineStr">
        <is>
          <t>PK</t>
        </is>
      </c>
      <c r="AF820" t="inlineStr">
        <is>
          <t>Pakistan</t>
        </is>
      </c>
      <c r="AG820" t="inlineStr">
        <is>
          <t>M</t>
        </is>
      </c>
      <c r="AH820" t="inlineStr">
        <is>
          <t>CO</t>
        </is>
      </c>
      <c r="AI820" t="inlineStr">
        <is>
          <t>VH</t>
        </is>
      </c>
      <c r="AJ820" t="n">
        <v>4</v>
      </c>
      <c r="AK820" t="inlineStr">
        <is>
          <t>A</t>
        </is>
      </c>
      <c r="AL820" t="n">
        <v>15.8</v>
      </c>
      <c r="AM820" t="inlineStr">
        <is>
          <t>552</t>
        </is>
      </c>
      <c r="AN820" t="n">
        <v>40.3</v>
      </c>
      <c r="AO820" t="inlineStr">
        <is>
          <t>234</t>
        </is>
      </c>
      <c r="AP820" t="n">
        <v>2.8</v>
      </c>
      <c r="AQ820" t="inlineStr">
        <is>
          <t>701+</t>
        </is>
      </c>
      <c r="AR820" t="n">
        <v>97</v>
      </c>
      <c r="AS820" t="inlineStr">
        <is>
          <t>40</t>
        </is>
      </c>
      <c r="AT820" t="n">
        <v>3.4</v>
      </c>
      <c r="AU820" t="inlineStr">
        <is>
          <t>701+</t>
        </is>
      </c>
      <c r="AV820" t="n">
        <v>1.4</v>
      </c>
      <c r="AW820" t="inlineStr">
        <is>
          <t>701+</t>
        </is>
      </c>
      <c r="AX820" t="n">
        <v>23</v>
      </c>
      <c r="AY820" t="inlineStr">
        <is>
          <t>519</t>
        </is>
      </c>
      <c r="AZ820" t="n">
        <v>5.8</v>
      </c>
      <c r="BA820" t="inlineStr">
        <is>
          <t>701+</t>
        </is>
      </c>
      <c r="BB820" t="n">
        <v>23</v>
      </c>
      <c r="BC820" t="inlineStr">
        <is>
          <t>514=</t>
        </is>
      </c>
      <c r="BD820" t="inlineStr">
        <is>
          <t>33.4</t>
        </is>
      </c>
      <c r="BE820" t="inlineStr">
        <is>
          <t>501-600</t>
        </is>
      </c>
      <c r="BF820" t="inlineStr">
        <is>
          <t>Pakistan</t>
        </is>
      </c>
      <c r="BG820" t="n">
        <v>17.9</v>
      </c>
      <c r="BH820" t="inlineStr">
        <is>
          <t>35.4</t>
        </is>
      </c>
      <c r="BI820" t="n">
        <v>9.9</v>
      </c>
      <c r="BJ820" t="n">
        <v>45.6</v>
      </c>
      <c r="BK820" t="inlineStr">
        <is>
          <t>-</t>
        </is>
      </c>
      <c r="BL820" t="inlineStr">
        <is>
          <t>-</t>
        </is>
      </c>
      <c r="BM820" t="inlineStr">
        <is>
          <t>12,688</t>
        </is>
      </c>
      <c r="BN820" t="n">
        <v>25.7</v>
      </c>
      <c r="BO820" t="inlineStr">
        <is>
          <t>0%</t>
        </is>
      </c>
      <c r="BP820" t="inlineStr">
        <is>
          <t>53 : 47</t>
        </is>
      </c>
      <c r="BQ820" t="n">
        <v>2016</v>
      </c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>
        <is>
          <t>QS+Times</t>
        </is>
      </c>
      <c r="CC820" t="n">
        <v>315</v>
      </c>
      <c r="CD820" t="n">
        <v>315</v>
      </c>
      <c r="CE820" t="n">
        <v>520</v>
      </c>
      <c r="CF820" t="n">
        <v>218</v>
      </c>
      <c r="CG820" t="n">
        <v>701</v>
      </c>
      <c r="CH820" t="n">
        <v>58</v>
      </c>
      <c r="CI820" t="n">
        <v>701</v>
      </c>
      <c r="CJ820" t="n">
        <v>701</v>
      </c>
      <c r="CK820" t="n">
        <v>557</v>
      </c>
      <c r="CL820" t="n">
        <v>546</v>
      </c>
      <c r="CM820" t="n">
        <v>701</v>
      </c>
      <c r="CN820" t="n">
        <v>315</v>
      </c>
      <c r="CO820" t="n">
        <v>363</v>
      </c>
      <c r="CP820" t="n">
        <v>552</v>
      </c>
      <c r="CQ820" t="n">
        <v>234</v>
      </c>
      <c r="CR820" t="n">
        <v>701</v>
      </c>
      <c r="CS820" t="n">
        <v>40</v>
      </c>
      <c r="CT820" t="n">
        <v>701</v>
      </c>
      <c r="CU820" t="n">
        <v>701</v>
      </c>
      <c r="CV820" t="n">
        <v>519</v>
      </c>
      <c r="CW820" t="n">
        <v>701</v>
      </c>
      <c r="CX820" t="n">
        <v>514</v>
      </c>
      <c r="CY820" t="n">
        <v>550.5</v>
      </c>
      <c r="CZ820" t="inlineStr"/>
      <c r="DA820" t="inlineStr"/>
      <c r="DB820" t="n">
        <v>49.50765853160421</v>
      </c>
      <c r="DC820" t="n">
        <v>48.60778344644931</v>
      </c>
      <c r="DD820" t="n">
        <v>25.7</v>
      </c>
      <c r="DE820" t="inlineStr">
        <is>
          <t>Times (raw ratio)</t>
        </is>
      </c>
      <c r="DF820" t="n">
        <v>0</v>
      </c>
      <c r="DG820" t="inlineStr">
        <is>
          <t>Times (raw %)</t>
        </is>
      </c>
      <c r="DH820" t="n">
        <v>16.55</v>
      </c>
      <c r="DI820" t="n">
        <v>7.284079084287201</v>
      </c>
    </row>
    <row r="821">
      <c r="A821" t="inlineStr">
        <is>
          <t>queen margaret university , edinburgh</t>
        </is>
      </c>
      <c r="B821" t="inlineStr">
        <is>
          <t>951-1000</t>
        </is>
      </c>
      <c r="C821" t="inlineStr">
        <is>
          <t>851-900</t>
        </is>
      </c>
      <c r="D821" t="inlineStr">
        <is>
          <t>United Kingdom</t>
        </is>
      </c>
      <c r="E821" t="inlineStr">
        <is>
          <t>Europe</t>
        </is>
      </c>
      <c r="F821" t="inlineStr">
        <is>
          <t>S</t>
        </is>
      </c>
      <c r="G821" t="inlineStr">
        <is>
          <t>FO</t>
        </is>
      </c>
      <c r="H821" t="inlineStr">
        <is>
          <t>VH</t>
        </is>
      </c>
      <c r="I821" t="inlineStr">
        <is>
          <t>A</t>
        </is>
      </c>
      <c r="J821" t="n">
        <v>3.5</v>
      </c>
      <c r="K821" t="inlineStr">
        <is>
          <t>601+</t>
        </is>
      </c>
      <c r="L821" t="n">
        <v>4.3</v>
      </c>
      <c r="M821" t="inlineStr">
        <is>
          <t>601+</t>
        </is>
      </c>
      <c r="N821" t="n">
        <v>5.2</v>
      </c>
      <c r="O821" t="inlineStr">
        <is>
          <t>701+</t>
        </is>
      </c>
      <c r="P821" t="n">
        <v>18.3</v>
      </c>
      <c r="Q821" t="inlineStr">
        <is>
          <t>579</t>
        </is>
      </c>
      <c r="R821" t="n">
        <v>59.9</v>
      </c>
      <c r="S821" t="inlineStr">
        <is>
          <t>326</t>
        </is>
      </c>
      <c r="T821" t="n">
        <v>73.3</v>
      </c>
      <c r="U821" t="inlineStr">
        <is>
          <t>199</t>
        </is>
      </c>
      <c r="V821" t="n">
        <v>3.3</v>
      </c>
      <c r="W821" t="inlineStr">
        <is>
          <t>701+</t>
        </is>
      </c>
      <c r="X821" t="n">
        <v>1.4</v>
      </c>
      <c r="Y821" t="inlineStr">
        <is>
          <t>701+</t>
        </is>
      </c>
      <c r="Z821" t="n">
        <v>1</v>
      </c>
      <c r="AA821" t="inlineStr">
        <is>
          <t>701+</t>
        </is>
      </c>
      <c r="AB821" t="inlineStr"/>
      <c r="AC821" t="inlineStr">
        <is>
          <t>851-900</t>
        </is>
      </c>
      <c r="AD821" t="inlineStr">
        <is>
          <t>801-1000</t>
        </is>
      </c>
      <c r="AE821" t="inlineStr">
        <is>
          <t>UK</t>
        </is>
      </c>
      <c r="AF821" t="inlineStr">
        <is>
          <t>United Kingdom</t>
        </is>
      </c>
      <c r="AG821" t="inlineStr">
        <is>
          <t>S</t>
        </is>
      </c>
      <c r="AH821" t="inlineStr">
        <is>
          <t>FO</t>
        </is>
      </c>
      <c r="AI821" t="inlineStr">
        <is>
          <t>VH</t>
        </is>
      </c>
      <c r="AJ821" t="n">
        <v>2</v>
      </c>
      <c r="AK821" t="inlineStr">
        <is>
          <t>A</t>
        </is>
      </c>
      <c r="AL821" t="n">
        <v>3.8</v>
      </c>
      <c r="AM821" t="inlineStr">
        <is>
          <t>601+</t>
        </is>
      </c>
      <c r="AN821" t="n">
        <v>4</v>
      </c>
      <c r="AO821" t="inlineStr">
        <is>
          <t>601+</t>
        </is>
      </c>
      <c r="AP821" t="n">
        <v>5.3</v>
      </c>
      <c r="AQ821" t="inlineStr">
        <is>
          <t>701+</t>
        </is>
      </c>
      <c r="AR821" t="n">
        <v>17</v>
      </c>
      <c r="AS821" t="inlineStr">
        <is>
          <t>601</t>
        </is>
      </c>
      <c r="AT821" t="n">
        <v>61.2</v>
      </c>
      <c r="AU821" t="inlineStr">
        <is>
          <t>312</t>
        </is>
      </c>
      <c r="AV821" t="n">
        <v>76</v>
      </c>
      <c r="AW821" t="inlineStr">
        <is>
          <t>181</t>
        </is>
      </c>
      <c r="AX821" t="n">
        <v>1</v>
      </c>
      <c r="AY821" t="inlineStr">
        <is>
          <t>701+</t>
        </is>
      </c>
      <c r="AZ821" t="n">
        <v>8.699999999999999</v>
      </c>
      <c r="BA821" t="inlineStr">
        <is>
          <t>701+</t>
        </is>
      </c>
      <c r="BB821" t="n">
        <v>1</v>
      </c>
      <c r="BC821" t="inlineStr">
        <is>
          <t>701+</t>
        </is>
      </c>
      <c r="BD821" t="inlineStr">
        <is>
          <t>-</t>
        </is>
      </c>
      <c r="BE821" t="inlineStr"/>
      <c r="BF821" t="inlineStr">
        <is>
          <t>Not Reported</t>
        </is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>
        <is>
          <t>QS</t>
        </is>
      </c>
      <c r="CC821" t="n">
        <v>975.5</v>
      </c>
      <c r="CD821" t="n">
        <v>875.5</v>
      </c>
      <c r="CE821" t="n">
        <v>601</v>
      </c>
      <c r="CF821" t="n">
        <v>601</v>
      </c>
      <c r="CG821" t="n">
        <v>701</v>
      </c>
      <c r="CH821" t="n">
        <v>579</v>
      </c>
      <c r="CI821" t="n">
        <v>326</v>
      </c>
      <c r="CJ821" t="n">
        <v>199</v>
      </c>
      <c r="CK821" t="n">
        <v>701</v>
      </c>
      <c r="CL821" t="n">
        <v>701</v>
      </c>
      <c r="CM821" t="n">
        <v>701</v>
      </c>
      <c r="CN821" t="n">
        <v>875.5</v>
      </c>
      <c r="CO821" t="n">
        <v>900.5</v>
      </c>
      <c r="CP821" t="n">
        <v>601</v>
      </c>
      <c r="CQ821" t="n">
        <v>601</v>
      </c>
      <c r="CR821" t="n">
        <v>701</v>
      </c>
      <c r="CS821" t="n">
        <v>601</v>
      </c>
      <c r="CT821" t="n">
        <v>312</v>
      </c>
      <c r="CU821" t="n">
        <v>181</v>
      </c>
      <c r="CV821" t="n">
        <v>701</v>
      </c>
      <c r="CW821" t="n">
        <v>701</v>
      </c>
      <c r="CX821" t="n">
        <v>701</v>
      </c>
      <c r="CY821" t="inlineStr"/>
      <c r="CZ821" t="inlineStr"/>
      <c r="DA821" t="inlineStr"/>
      <c r="DB821" t="n">
        <v>30.39285714285714</v>
      </c>
      <c r="DC821" t="n">
        <v>18.3</v>
      </c>
      <c r="DD821" t="inlineStr"/>
      <c r="DE821" t="inlineStr">
        <is>
          <t>QS (score, not ratio)</t>
        </is>
      </c>
      <c r="DF821" t="inlineStr"/>
      <c r="DG821" t="inlineStr">
        <is>
          <t>QS (score, not %)</t>
        </is>
      </c>
      <c r="DH821" t="n">
        <v>3.65</v>
      </c>
      <c r="DI821" t="inlineStr"/>
    </row>
    <row r="822">
      <c r="A822" t="inlineStr">
        <is>
          <t>queen mary, u. of london</t>
        </is>
      </c>
      <c r="B822" t="inlineStr"/>
      <c r="C822" t="inlineStr"/>
      <c r="D822" t="inlineStr">
        <is>
          <t>Not Reported</t>
        </is>
      </c>
      <c r="E822" t="inlineStr">
        <is>
          <t>Not Reported</t>
        </is>
      </c>
      <c r="F822" t="inlineStr">
        <is>
          <t>Not Reported</t>
        </is>
      </c>
      <c r="G822" t="inlineStr">
        <is>
          <t>Not Reported</t>
        </is>
      </c>
      <c r="H822" t="inlineStr"/>
      <c r="I822" t="inlineStr">
        <is>
          <t>Not Reported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>
        <is>
          <t>Not Reported</t>
        </is>
      </c>
      <c r="AF822" t="inlineStr">
        <is>
          <t>Not Reported</t>
        </is>
      </c>
      <c r="AG822" t="inlineStr">
        <is>
          <t>Not Reported</t>
        </is>
      </c>
      <c r="AH822" t="inlineStr">
        <is>
          <t>Not Reported</t>
        </is>
      </c>
      <c r="AI822" t="inlineStr"/>
      <c r="AJ822" t="inlineStr"/>
      <c r="AK822" t="inlineStr">
        <is>
          <t>Not Reported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>
        <is>
          <t>Not Reported</t>
        </is>
      </c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>
        <is>
          <t>201-300</t>
        </is>
      </c>
      <c r="BS822" t="inlineStr">
        <is>
          <t>20-30</t>
        </is>
      </c>
      <c r="BT822" t="inlineStr"/>
      <c r="BU822" t="n">
        <v>18.8</v>
      </c>
      <c r="BV822" t="n">
        <v>0</v>
      </c>
      <c r="BW822" t="n">
        <v>16.2</v>
      </c>
      <c r="BX822" t="n">
        <v>14.3</v>
      </c>
      <c r="BY822" t="n">
        <v>30.2</v>
      </c>
      <c r="BZ822" t="n">
        <v>18.9</v>
      </c>
      <c r="CA822" t="n">
        <v>2012</v>
      </c>
      <c r="CB822" t="inlineStr">
        <is>
          <t>Shanghai</t>
        </is>
      </c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n">
        <v>250.5</v>
      </c>
      <c r="DA822" t="n">
        <v>25</v>
      </c>
      <c r="DB822" t="n">
        <v>45.22502744237102</v>
      </c>
      <c r="DC822" t="n">
        <v>20.45167206040993</v>
      </c>
      <c r="DD822" t="inlineStr"/>
      <c r="DE822" t="inlineStr">
        <is>
          <t>Missing</t>
        </is>
      </c>
      <c r="DF822" t="inlineStr"/>
      <c r="DG822" t="inlineStr">
        <is>
          <t>Missing</t>
        </is>
      </c>
      <c r="DH822" t="inlineStr"/>
      <c r="DI822" t="n">
        <v>14.92583603020496</v>
      </c>
    </row>
    <row r="823">
      <c r="A823" t="inlineStr">
        <is>
          <t>queen mary university of london</t>
        </is>
      </c>
      <c r="B823" t="inlineStr">
        <is>
          <t>120</t>
        </is>
      </c>
      <c r="C823" t="inlineStr">
        <is>
          <t>145</t>
        </is>
      </c>
      <c r="D823" t="inlineStr">
        <is>
          <t>United Kingdom</t>
        </is>
      </c>
      <c r="E823" t="inlineStr">
        <is>
          <t>Europe</t>
        </is>
      </c>
      <c r="F823" t="inlineStr">
        <is>
          <t>L</t>
        </is>
      </c>
      <c r="G823" t="inlineStr">
        <is>
          <t>FC</t>
        </is>
      </c>
      <c r="H823" t="inlineStr">
        <is>
          <t>VH</t>
        </is>
      </c>
      <c r="I823" t="inlineStr">
        <is>
          <t>A</t>
        </is>
      </c>
      <c r="J823" t="n">
        <v>48.3</v>
      </c>
      <c r="K823" t="inlineStr">
        <is>
          <t>170</t>
        </is>
      </c>
      <c r="L823" t="n">
        <v>36.9</v>
      </c>
      <c r="M823" t="inlineStr">
        <is>
          <t>254</t>
        </is>
      </c>
      <c r="N823" t="n">
        <v>30.4</v>
      </c>
      <c r="O823" t="inlineStr">
        <is>
          <t>515</t>
        </is>
      </c>
      <c r="P823" t="n">
        <v>62.8</v>
      </c>
      <c r="Q823" t="inlineStr">
        <is>
          <t>184</t>
        </is>
      </c>
      <c r="R823" t="n">
        <v>99.5</v>
      </c>
      <c r="S823" t="inlineStr">
        <is>
          <t>96</t>
        </is>
      </c>
      <c r="T823" t="n">
        <v>99.2</v>
      </c>
      <c r="U823" t="inlineStr">
        <is>
          <t>54</t>
        </is>
      </c>
      <c r="V823" t="n">
        <v>92.5</v>
      </c>
      <c r="W823" t="inlineStr">
        <is>
          <t>127</t>
        </is>
      </c>
      <c r="X823" t="n">
        <v>21.4</v>
      </c>
      <c r="Y823" t="inlineStr">
        <is>
          <t>534</t>
        </is>
      </c>
      <c r="Z823" t="n">
        <v>95.59999999999999</v>
      </c>
      <c r="AA823" t="inlineStr">
        <is>
          <t>54</t>
        </is>
      </c>
      <c r="AB823" t="n">
        <v>55.8</v>
      </c>
      <c r="AC823">
        <f>145</f>
        <v/>
      </c>
      <c r="AD823" t="inlineStr">
        <is>
          <t>125=</t>
        </is>
      </c>
      <c r="AE823" t="inlineStr">
        <is>
          <t>UK</t>
        </is>
      </c>
      <c r="AF823" t="inlineStr">
        <is>
          <t>United Kingdom</t>
        </is>
      </c>
      <c r="AG823" t="inlineStr">
        <is>
          <t>L</t>
        </is>
      </c>
      <c r="AH823" t="inlineStr">
        <is>
          <t>FC</t>
        </is>
      </c>
      <c r="AI823" t="inlineStr">
        <is>
          <t>VH</t>
        </is>
      </c>
      <c r="AJ823" t="n">
        <v>5</v>
      </c>
      <c r="AK823" t="inlineStr">
        <is>
          <t>A</t>
        </is>
      </c>
      <c r="AL823" t="n">
        <v>48.8</v>
      </c>
      <c r="AM823" t="inlineStr">
        <is>
          <t>168</t>
        </is>
      </c>
      <c r="AN823" t="n">
        <v>32.8</v>
      </c>
      <c r="AO823" t="inlineStr">
        <is>
          <t>300</t>
        </is>
      </c>
      <c r="AP823" t="n">
        <v>38.7</v>
      </c>
      <c r="AQ823" t="inlineStr">
        <is>
          <t>409</t>
        </is>
      </c>
      <c r="AR823" t="n">
        <v>50.7</v>
      </c>
      <c r="AS823" t="inlineStr">
        <is>
          <t>260</t>
        </is>
      </c>
      <c r="AT823" t="n">
        <v>99.7</v>
      </c>
      <c r="AU823" t="inlineStr">
        <is>
          <t>85</t>
        </is>
      </c>
      <c r="AV823" t="n">
        <v>99.40000000000001</v>
      </c>
      <c r="AW823" t="inlineStr">
        <is>
          <t>43</t>
        </is>
      </c>
      <c r="AX823" t="n">
        <v>72.8</v>
      </c>
      <c r="AY823" t="inlineStr">
        <is>
          <t>184</t>
        </is>
      </c>
      <c r="AZ823" t="n">
        <v>16.8</v>
      </c>
      <c r="BA823" t="inlineStr">
        <is>
          <t>506</t>
        </is>
      </c>
      <c r="BB823" t="n">
        <v>69.90000000000001</v>
      </c>
      <c r="BC823" t="inlineStr">
        <is>
          <t>207=</t>
        </is>
      </c>
      <c r="BD823" t="inlineStr">
        <is>
          <t>51.9</t>
        </is>
      </c>
      <c r="BE823" t="inlineStr">
        <is>
          <t>98</t>
        </is>
      </c>
      <c r="BF823" t="inlineStr">
        <is>
          <t>United Kingdom</t>
        </is>
      </c>
      <c r="BG823" t="n">
        <v>34.1</v>
      </c>
      <c r="BH823" t="inlineStr">
        <is>
          <t>93.5</t>
        </is>
      </c>
      <c r="BI823" t="n">
        <v>41.3</v>
      </c>
      <c r="BJ823" t="n">
        <v>93.3</v>
      </c>
      <c r="BK823" t="inlineStr">
        <is>
          <t>36.8</t>
        </is>
      </c>
      <c r="BL823" t="inlineStr">
        <is>
          <t>58.5</t>
        </is>
      </c>
      <c r="BM823" t="inlineStr">
        <is>
          <t>14,260</t>
        </is>
      </c>
      <c r="BN823" t="n">
        <v>14</v>
      </c>
      <c r="BO823" t="inlineStr">
        <is>
          <t>40%</t>
        </is>
      </c>
      <c r="BP823" t="inlineStr">
        <is>
          <t>52 : 48</t>
        </is>
      </c>
      <c r="BQ823" t="n">
        <v>2016</v>
      </c>
      <c r="BR823" t="inlineStr">
        <is>
          <t>151-200</t>
        </is>
      </c>
      <c r="BS823" t="inlineStr">
        <is>
          <t>18-21</t>
        </is>
      </c>
      <c r="BT823" t="inlineStr"/>
      <c r="BU823" t="n">
        <v>17.8</v>
      </c>
      <c r="BV823" t="n">
        <v>0</v>
      </c>
      <c r="BW823" t="n">
        <v>18.1</v>
      </c>
      <c r="BX823" t="n">
        <v>13.7</v>
      </c>
      <c r="BY823" t="n">
        <v>32.1</v>
      </c>
      <c r="BZ823" t="n">
        <v>20.7</v>
      </c>
      <c r="CA823" t="n">
        <v>2015</v>
      </c>
      <c r="CB823" t="inlineStr">
        <is>
          <t>QS+Times+Shanghai</t>
        </is>
      </c>
      <c r="CC823" t="n">
        <v>120</v>
      </c>
      <c r="CD823" t="n">
        <v>145</v>
      </c>
      <c r="CE823" t="n">
        <v>170</v>
      </c>
      <c r="CF823" t="n">
        <v>254</v>
      </c>
      <c r="CG823" t="n">
        <v>515</v>
      </c>
      <c r="CH823" t="n">
        <v>184</v>
      </c>
      <c r="CI823" t="n">
        <v>96</v>
      </c>
      <c r="CJ823" t="n">
        <v>54</v>
      </c>
      <c r="CK823" t="n">
        <v>127</v>
      </c>
      <c r="CL823" t="n">
        <v>534</v>
      </c>
      <c r="CM823" t="n">
        <v>54</v>
      </c>
      <c r="CN823" t="n">
        <v>145</v>
      </c>
      <c r="CO823" t="n">
        <v>125</v>
      </c>
      <c r="CP823" t="n">
        <v>168</v>
      </c>
      <c r="CQ823" t="n">
        <v>300</v>
      </c>
      <c r="CR823" t="n">
        <v>409</v>
      </c>
      <c r="CS823" t="n">
        <v>260</v>
      </c>
      <c r="CT823" t="n">
        <v>85</v>
      </c>
      <c r="CU823" t="n">
        <v>43</v>
      </c>
      <c r="CV823" t="n">
        <v>184</v>
      </c>
      <c r="CW823" t="n">
        <v>506</v>
      </c>
      <c r="CX823" t="n">
        <v>207</v>
      </c>
      <c r="CY823" t="n">
        <v>98</v>
      </c>
      <c r="CZ823" t="n">
        <v>175.5</v>
      </c>
      <c r="DA823" t="n">
        <v>19.5</v>
      </c>
      <c r="DB823" t="n">
        <v>79.77446738784458</v>
      </c>
      <c r="DC823" t="n">
        <v>48.16599334630402</v>
      </c>
      <c r="DD823" t="n">
        <v>14</v>
      </c>
      <c r="DE823" t="inlineStr">
        <is>
          <t>Times (raw ratio)</t>
        </is>
      </c>
      <c r="DF823" t="n">
        <v>40</v>
      </c>
      <c r="DG823" t="inlineStr">
        <is>
          <t>Times (raw %)</t>
        </is>
      </c>
      <c r="DH823" t="n">
        <v>48.55</v>
      </c>
      <c r="DI823" t="n">
        <v>20.52226864994774</v>
      </c>
    </row>
    <row r="824">
      <c r="A824" t="inlineStr">
        <is>
          <t>queen's university</t>
        </is>
      </c>
      <c r="B824" t="inlineStr"/>
      <c r="C824" t="inlineStr"/>
      <c r="D824" t="inlineStr">
        <is>
          <t>Not Reported</t>
        </is>
      </c>
      <c r="E824" t="inlineStr">
        <is>
          <t>Not Reported</t>
        </is>
      </c>
      <c r="F824" t="inlineStr">
        <is>
          <t>Not Reported</t>
        </is>
      </c>
      <c r="G824" t="inlineStr">
        <is>
          <t>Not Reported</t>
        </is>
      </c>
      <c r="H824" t="inlineStr"/>
      <c r="I824" t="inlineStr">
        <is>
          <t>Not Reported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>
        <is>
          <t>Not Reported</t>
        </is>
      </c>
      <c r="AF824" t="inlineStr">
        <is>
          <t>Not Reported</t>
        </is>
      </c>
      <c r="AG824" t="inlineStr">
        <is>
          <t>Not Reported</t>
        </is>
      </c>
      <c r="AH824" t="inlineStr">
        <is>
          <t>Not Reported</t>
        </is>
      </c>
      <c r="AI824" t="inlineStr"/>
      <c r="AJ824" t="inlineStr"/>
      <c r="AK824" t="inlineStr">
        <is>
          <t>Not Reported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>
        <is>
          <t>Not Reported</t>
        </is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>
        <is>
          <t>201-300</t>
        </is>
      </c>
      <c r="BS824" t="inlineStr">
        <is>
          <t>7-16</t>
        </is>
      </c>
      <c r="BT824" t="inlineStr"/>
      <c r="BU824" t="n">
        <v>0</v>
      </c>
      <c r="BV824" t="n">
        <v>0</v>
      </c>
      <c r="BW824" t="n">
        <v>13.1</v>
      </c>
      <c r="BX824" t="n">
        <v>11.9</v>
      </c>
      <c r="BY824" t="n">
        <v>32.6</v>
      </c>
      <c r="BZ824" t="n">
        <v>19</v>
      </c>
      <c r="CA824" t="n">
        <v>2015</v>
      </c>
      <c r="CB824" t="inlineStr">
        <is>
          <t>Shanghai</t>
        </is>
      </c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n">
        <v>250.5</v>
      </c>
      <c r="DA824" t="n">
        <v>11.5</v>
      </c>
      <c r="DB824" t="n">
        <v>45.22502744237102</v>
      </c>
      <c r="DC824" t="n">
        <v>20.19617044228695</v>
      </c>
      <c r="DD824" t="inlineStr"/>
      <c r="DE824" t="inlineStr">
        <is>
          <t>Missing</t>
        </is>
      </c>
      <c r="DF824" t="inlineStr"/>
      <c r="DG824" t="inlineStr">
        <is>
          <t>Missing</t>
        </is>
      </c>
      <c r="DH824" t="inlineStr"/>
      <c r="DI824" t="n">
        <v>10.09808522114347</v>
      </c>
    </row>
    <row r="825">
      <c r="A825" t="inlineStr">
        <is>
          <t>queen's university at kingston</t>
        </is>
      </c>
      <c r="B825" t="inlineStr">
        <is>
          <t>193</t>
        </is>
      </c>
      <c r="C825" t="inlineStr">
        <is>
          <t>209</t>
        </is>
      </c>
      <c r="D825" t="inlineStr">
        <is>
          <t>Canada</t>
        </is>
      </c>
      <c r="E825" t="inlineStr">
        <is>
          <t>Americas</t>
        </is>
      </c>
      <c r="F825" t="inlineStr">
        <is>
          <t>L</t>
        </is>
      </c>
      <c r="G825" t="inlineStr">
        <is>
          <t>FC</t>
        </is>
      </c>
      <c r="H825" t="inlineStr">
        <is>
          <t>VH</t>
        </is>
      </c>
      <c r="I825" t="inlineStr">
        <is>
          <t>A</t>
        </is>
      </c>
      <c r="J825" t="n">
        <v>40.8</v>
      </c>
      <c r="K825" t="inlineStr">
        <is>
          <t>209</t>
        </is>
      </c>
      <c r="L825" t="n">
        <v>56.7</v>
      </c>
      <c r="M825" t="inlineStr">
        <is>
          <t>144</t>
        </is>
      </c>
      <c r="N825" t="n">
        <v>5.4</v>
      </c>
      <c r="O825" t="inlineStr">
        <is>
          <t>701+</t>
        </is>
      </c>
      <c r="P825" t="n">
        <v>42.6</v>
      </c>
      <c r="Q825" t="inlineStr">
        <is>
          <t>322</t>
        </is>
      </c>
      <c r="R825" t="n">
        <v>69.2</v>
      </c>
      <c r="S825" t="inlineStr">
        <is>
          <t>287</t>
        </is>
      </c>
      <c r="T825" t="n">
        <v>26.6</v>
      </c>
      <c r="U825" t="inlineStr">
        <is>
          <t>456</t>
        </is>
      </c>
      <c r="V825" t="n">
        <v>71.2</v>
      </c>
      <c r="W825" t="inlineStr">
        <is>
          <t>467</t>
        </is>
      </c>
      <c r="X825" t="n">
        <v>87.09999999999999</v>
      </c>
      <c r="Y825" t="inlineStr">
        <is>
          <t>93</t>
        </is>
      </c>
      <c r="Z825" t="n">
        <v>93.8</v>
      </c>
      <c r="AA825" t="inlineStr">
        <is>
          <t>64=</t>
        </is>
      </c>
      <c r="AB825" t="n">
        <v>46.8</v>
      </c>
      <c r="AC825" t="inlineStr">
        <is>
          <t>209</t>
        </is>
      </c>
      <c r="AD825" t="inlineStr">
        <is>
          <t>246=</t>
        </is>
      </c>
      <c r="AE825" t="inlineStr">
        <is>
          <t>CA</t>
        </is>
      </c>
      <c r="AF825" t="inlineStr">
        <is>
          <t>Canada</t>
        </is>
      </c>
      <c r="AG825" t="inlineStr">
        <is>
          <t>L</t>
        </is>
      </c>
      <c r="AH825" t="inlineStr">
        <is>
          <t>FC</t>
        </is>
      </c>
      <c r="AI825" t="inlineStr">
        <is>
          <t>VH</t>
        </is>
      </c>
      <c r="AJ825" t="n">
        <v>5</v>
      </c>
      <c r="AK825" t="inlineStr">
        <is>
          <t>A</t>
        </is>
      </c>
      <c r="AL825" t="n">
        <v>40.5</v>
      </c>
      <c r="AM825" t="inlineStr">
        <is>
          <t>209</t>
        </is>
      </c>
      <c r="AN825" t="n">
        <v>56.7</v>
      </c>
      <c r="AO825" t="inlineStr">
        <is>
          <t>146</t>
        </is>
      </c>
      <c r="AP825" t="n">
        <v>5.3</v>
      </c>
      <c r="AQ825" t="inlineStr">
        <is>
          <t>701+</t>
        </is>
      </c>
      <c r="AR825" t="n">
        <v>45.1</v>
      </c>
      <c r="AS825" t="inlineStr">
        <is>
          <t>300</t>
        </is>
      </c>
      <c r="AT825" t="n">
        <v>70.09999999999999</v>
      </c>
      <c r="AU825" t="inlineStr">
        <is>
          <t>278</t>
        </is>
      </c>
      <c r="AV825" t="n">
        <v>30.6</v>
      </c>
      <c r="AW825" t="inlineStr">
        <is>
          <t>417</t>
        </is>
      </c>
      <c r="AX825" t="n">
        <v>22.5</v>
      </c>
      <c r="AY825" t="inlineStr">
        <is>
          <t>523</t>
        </is>
      </c>
      <c r="AZ825" t="n">
        <v>71.5</v>
      </c>
      <c r="BA825" t="inlineStr">
        <is>
          <t>68</t>
        </is>
      </c>
      <c r="BB825" t="n">
        <v>85.40000000000001</v>
      </c>
      <c r="BC825" t="inlineStr">
        <is>
          <t>117</t>
        </is>
      </c>
      <c r="BD825" t="inlineStr">
        <is>
          <t>44.5</t>
        </is>
      </c>
      <c r="BE825" t="inlineStr"/>
      <c r="BF825" t="inlineStr">
        <is>
          <t>Not Reported</t>
        </is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>
        <is>
          <t>QS</t>
        </is>
      </c>
      <c r="CC825" t="n">
        <v>193</v>
      </c>
      <c r="CD825" t="n">
        <v>209</v>
      </c>
      <c r="CE825" t="n">
        <v>209</v>
      </c>
      <c r="CF825" t="n">
        <v>144</v>
      </c>
      <c r="CG825" t="n">
        <v>701</v>
      </c>
      <c r="CH825" t="n">
        <v>322</v>
      </c>
      <c r="CI825" t="n">
        <v>287</v>
      </c>
      <c r="CJ825" t="n">
        <v>456</v>
      </c>
      <c r="CK825" t="n">
        <v>467</v>
      </c>
      <c r="CL825" t="n">
        <v>93</v>
      </c>
      <c r="CM825" t="n">
        <v>64</v>
      </c>
      <c r="CN825" t="n">
        <v>209</v>
      </c>
      <c r="CO825" t="n">
        <v>246</v>
      </c>
      <c r="CP825" t="n">
        <v>209</v>
      </c>
      <c r="CQ825" t="n">
        <v>146</v>
      </c>
      <c r="CR825" t="n">
        <v>701</v>
      </c>
      <c r="CS825" t="n">
        <v>300</v>
      </c>
      <c r="CT825" t="n">
        <v>278</v>
      </c>
      <c r="CU825" t="n">
        <v>417</v>
      </c>
      <c r="CV825" t="n">
        <v>523</v>
      </c>
      <c r="CW825" t="n">
        <v>68</v>
      </c>
      <c r="CX825" t="n">
        <v>117</v>
      </c>
      <c r="CY825" t="inlineStr"/>
      <c r="CZ825" t="inlineStr"/>
      <c r="DA825" t="inlineStr"/>
      <c r="DB825" t="n">
        <v>86.28571428571428</v>
      </c>
      <c r="DC825" t="n">
        <v>42.6</v>
      </c>
      <c r="DD825" t="inlineStr"/>
      <c r="DE825" t="inlineStr">
        <is>
          <t>QS (score, not ratio)</t>
        </is>
      </c>
      <c r="DF825" t="inlineStr"/>
      <c r="DG825" t="inlineStr">
        <is>
          <t>QS (score, not %)</t>
        </is>
      </c>
      <c r="DH825" t="n">
        <v>40.65</v>
      </c>
      <c r="DI825" t="inlineStr"/>
    </row>
    <row r="826">
      <c r="A826" t="inlineStr">
        <is>
          <t>queen's university belfast</t>
        </is>
      </c>
      <c r="B826" t="inlineStr">
        <is>
          <t>206</t>
        </is>
      </c>
      <c r="C826" t="inlineStr">
        <is>
          <t>202</t>
        </is>
      </c>
      <c r="D826" t="inlineStr">
        <is>
          <t>United Kingdom</t>
        </is>
      </c>
      <c r="E826" t="inlineStr">
        <is>
          <t>Europe</t>
        </is>
      </c>
      <c r="F826" t="inlineStr">
        <is>
          <t>L</t>
        </is>
      </c>
      <c r="G826" t="inlineStr">
        <is>
          <t>FC</t>
        </is>
      </c>
      <c r="H826" t="inlineStr">
        <is>
          <t>VH</t>
        </is>
      </c>
      <c r="I826" t="inlineStr">
        <is>
          <t>A</t>
        </is>
      </c>
      <c r="J826" t="n">
        <v>35.4</v>
      </c>
      <c r="K826" t="inlineStr">
        <is>
          <t>249</t>
        </is>
      </c>
      <c r="L826" t="n">
        <v>33.6</v>
      </c>
      <c r="M826" t="inlineStr">
        <is>
          <t>279</t>
        </is>
      </c>
      <c r="N826" t="n">
        <v>28.6</v>
      </c>
      <c r="O826" t="inlineStr">
        <is>
          <t>543</t>
        </is>
      </c>
      <c r="P826" t="n">
        <v>40.6</v>
      </c>
      <c r="Q826" t="inlineStr">
        <is>
          <t>345</t>
        </is>
      </c>
      <c r="R826" t="n">
        <v>100</v>
      </c>
      <c r="S826" t="inlineStr">
        <is>
          <t>74</t>
        </is>
      </c>
      <c r="T826" t="n">
        <v>98.2</v>
      </c>
      <c r="U826" t="inlineStr">
        <is>
          <t>67</t>
        </is>
      </c>
      <c r="V826" t="n">
        <v>92.8</v>
      </c>
      <c r="W826" t="inlineStr">
        <is>
          <t>124</t>
        </is>
      </c>
      <c r="X826" t="n">
        <v>9.9</v>
      </c>
      <c r="Y826" t="inlineStr">
        <is>
          <t>701+</t>
        </is>
      </c>
      <c r="Z826" t="n">
        <v>88.90000000000001</v>
      </c>
      <c r="AA826" t="inlineStr">
        <is>
          <t>103=</t>
        </is>
      </c>
      <c r="AB826" t="n">
        <v>45.7</v>
      </c>
      <c r="AC826" t="inlineStr">
        <is>
          <t>202</t>
        </is>
      </c>
      <c r="AD826" t="inlineStr">
        <is>
          <t>233=</t>
        </is>
      </c>
      <c r="AE826" t="inlineStr">
        <is>
          <t>UK</t>
        </is>
      </c>
      <c r="AF826" t="inlineStr">
        <is>
          <t>United Kingdom</t>
        </is>
      </c>
      <c r="AG826" t="inlineStr">
        <is>
          <t>L</t>
        </is>
      </c>
      <c r="AH826" t="inlineStr">
        <is>
          <t>FC</t>
        </is>
      </c>
      <c r="AI826" t="inlineStr">
        <is>
          <t>VH</t>
        </is>
      </c>
      <c r="AJ826" t="n">
        <v>5</v>
      </c>
      <c r="AK826" t="inlineStr">
        <is>
          <t>A</t>
        </is>
      </c>
      <c r="AL826" t="n">
        <v>33.6</v>
      </c>
      <c r="AM826" t="inlineStr">
        <is>
          <t>258</t>
        </is>
      </c>
      <c r="AN826" t="n">
        <v>30.3</v>
      </c>
      <c r="AO826" t="inlineStr">
        <is>
          <t>321</t>
        </is>
      </c>
      <c r="AP826" t="n">
        <v>27.5</v>
      </c>
      <c r="AQ826" t="inlineStr">
        <is>
          <t>554</t>
        </is>
      </c>
      <c r="AR826" t="n">
        <v>43.5</v>
      </c>
      <c r="AS826" t="inlineStr">
        <is>
          <t>307</t>
        </is>
      </c>
      <c r="AT826" t="n">
        <v>100</v>
      </c>
      <c r="AU826" t="inlineStr">
        <is>
          <t>75</t>
        </is>
      </c>
      <c r="AV826" t="n">
        <v>98.90000000000001</v>
      </c>
      <c r="AW826" t="inlineStr">
        <is>
          <t>54</t>
        </is>
      </c>
      <c r="AX826" t="n">
        <v>84.09999999999999</v>
      </c>
      <c r="AY826" t="inlineStr">
        <is>
          <t>124</t>
        </is>
      </c>
      <c r="AZ826" t="n">
        <v>14.3</v>
      </c>
      <c r="BA826" t="inlineStr">
        <is>
          <t>589</t>
        </is>
      </c>
      <c r="BB826" t="n">
        <v>91</v>
      </c>
      <c r="BC826" t="inlineStr">
        <is>
          <t>87</t>
        </is>
      </c>
      <c r="BD826" t="inlineStr">
        <is>
          <t>45.8</t>
        </is>
      </c>
      <c r="BE826" t="inlineStr"/>
      <c r="BF826" t="inlineStr">
        <is>
          <t>Not Reported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>
        <is>
          <t>301-400</t>
        </is>
      </c>
      <c r="BS826" t="inlineStr">
        <is>
          <t>29-33</t>
        </is>
      </c>
      <c r="BT826" t="inlineStr"/>
      <c r="BU826" t="n">
        <v>17.8</v>
      </c>
      <c r="BV826" t="n">
        <v>0</v>
      </c>
      <c r="BW826" t="n">
        <v>0</v>
      </c>
      <c r="BX826" t="n">
        <v>10.1</v>
      </c>
      <c r="BY826" t="n">
        <v>31.4</v>
      </c>
      <c r="BZ826" t="n">
        <v>17.6</v>
      </c>
      <c r="CA826" t="n">
        <v>2015</v>
      </c>
      <c r="CB826" t="inlineStr">
        <is>
          <t>QS+Shanghai</t>
        </is>
      </c>
      <c r="CC826" t="n">
        <v>206</v>
      </c>
      <c r="CD826" t="n">
        <v>202</v>
      </c>
      <c r="CE826" t="n">
        <v>249</v>
      </c>
      <c r="CF826" t="n">
        <v>279</v>
      </c>
      <c r="CG826" t="n">
        <v>543</v>
      </c>
      <c r="CH826" t="n">
        <v>345</v>
      </c>
      <c r="CI826" t="n">
        <v>74</v>
      </c>
      <c r="CJ826" t="n">
        <v>67</v>
      </c>
      <c r="CK826" t="n">
        <v>124</v>
      </c>
      <c r="CL826" t="n">
        <v>701</v>
      </c>
      <c r="CM826" t="n">
        <v>103</v>
      </c>
      <c r="CN826" t="n">
        <v>202</v>
      </c>
      <c r="CO826" t="n">
        <v>233</v>
      </c>
      <c r="CP826" t="n">
        <v>258</v>
      </c>
      <c r="CQ826" t="n">
        <v>321</v>
      </c>
      <c r="CR826" t="n">
        <v>554</v>
      </c>
      <c r="CS826" t="n">
        <v>307</v>
      </c>
      <c r="CT826" t="n">
        <v>75</v>
      </c>
      <c r="CU826" t="n">
        <v>54</v>
      </c>
      <c r="CV826" t="n">
        <v>124</v>
      </c>
      <c r="CW826" t="n">
        <v>589</v>
      </c>
      <c r="CX826" t="n">
        <v>87</v>
      </c>
      <c r="CY826" t="inlineStr"/>
      <c r="CZ826" t="n">
        <v>350.5</v>
      </c>
      <c r="DA826" t="n">
        <v>31</v>
      </c>
      <c r="DB826" t="n">
        <v>54.31413674141446</v>
      </c>
      <c r="DC826" t="n">
        <v>22.19928083423229</v>
      </c>
      <c r="DD826" t="inlineStr"/>
      <c r="DE826" t="inlineStr">
        <is>
          <t>QS (score, not ratio)</t>
        </is>
      </c>
      <c r="DF826" t="inlineStr"/>
      <c r="DG826" t="inlineStr">
        <is>
          <t>QS (score, not %)</t>
        </is>
      </c>
      <c r="DH826" t="n">
        <v>34.5</v>
      </c>
      <c r="DI826" t="n">
        <v>10.94946062567422</v>
      </c>
    </row>
    <row r="827">
      <c r="A827" t="inlineStr">
        <is>
          <t>queensland university of technology</t>
        </is>
      </c>
      <c r="B827" t="inlineStr"/>
      <c r="C827" t="inlineStr"/>
      <c r="D827" t="inlineStr">
        <is>
          <t>Not Reported</t>
        </is>
      </c>
      <c r="E827" t="inlineStr">
        <is>
          <t>Not Reported</t>
        </is>
      </c>
      <c r="F827" t="inlineStr">
        <is>
          <t>Not Reported</t>
        </is>
      </c>
      <c r="G827" t="inlineStr">
        <is>
          <t>Not Reported</t>
        </is>
      </c>
      <c r="H827" t="inlineStr"/>
      <c r="I827" t="inlineStr">
        <is>
          <t>Not Reported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>
        <is>
          <t>Not Reported</t>
        </is>
      </c>
      <c r="AF827" t="inlineStr">
        <is>
          <t>Not Reported</t>
        </is>
      </c>
      <c r="AG827" t="inlineStr">
        <is>
          <t>Not Reported</t>
        </is>
      </c>
      <c r="AH827" t="inlineStr">
        <is>
          <t>Not Reported</t>
        </is>
      </c>
      <c r="AI827" t="inlineStr"/>
      <c r="AJ827" t="inlineStr"/>
      <c r="AK827" t="inlineStr">
        <is>
          <t>Not Reported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>
        <is>
          <t>251-300</t>
        </is>
      </c>
      <c r="BF827" t="inlineStr">
        <is>
          <t>Australia</t>
        </is>
      </c>
      <c r="BG827" t="n">
        <v>28.8</v>
      </c>
      <c r="BH827" t="inlineStr">
        <is>
          <t>76.0</t>
        </is>
      </c>
      <c r="BI827" t="n">
        <v>35.6</v>
      </c>
      <c r="BJ827" t="n">
        <v>56</v>
      </c>
      <c r="BK827" t="inlineStr">
        <is>
          <t>73.7</t>
        </is>
      </c>
      <c r="BL827" t="inlineStr">
        <is>
          <t>-</t>
        </is>
      </c>
      <c r="BM827" t="inlineStr">
        <is>
          <t>33,391</t>
        </is>
      </c>
      <c r="BN827" t="n">
        <v>35.8</v>
      </c>
      <c r="BO827" t="inlineStr">
        <is>
          <t>17%</t>
        </is>
      </c>
      <c r="BP827" t="inlineStr">
        <is>
          <t>54 : 46</t>
        </is>
      </c>
      <c r="BQ827" t="n">
        <v>2016</v>
      </c>
      <c r="BR827" t="inlineStr">
        <is>
          <t>401-500</t>
        </is>
      </c>
      <c r="BS827" t="inlineStr">
        <is>
          <t>20</t>
        </is>
      </c>
      <c r="BT827" t="inlineStr"/>
      <c r="BU827" t="n">
        <v>0</v>
      </c>
      <c r="BV827" t="n">
        <v>0</v>
      </c>
      <c r="BW827" t="n">
        <v>0</v>
      </c>
      <c r="BX827" t="n">
        <v>3.3</v>
      </c>
      <c r="BY827" t="n">
        <v>34.6</v>
      </c>
      <c r="BZ827" t="n">
        <v>18.5</v>
      </c>
      <c r="CA827" t="n">
        <v>2015</v>
      </c>
      <c r="CB827" t="inlineStr">
        <is>
          <t>Times+Shanghai</t>
        </is>
      </c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n">
        <v>275.5</v>
      </c>
      <c r="CZ827" t="n">
        <v>450.5</v>
      </c>
      <c r="DA827" t="n">
        <v>20</v>
      </c>
      <c r="DB827" t="n">
        <v>31.03745893452199</v>
      </c>
      <c r="DC827" t="n">
        <v>29.73562009578029</v>
      </c>
      <c r="DD827" t="n">
        <v>35.8</v>
      </c>
      <c r="DE827" t="inlineStr">
        <is>
          <t>Times (raw ratio)</t>
        </is>
      </c>
      <c r="DF827" t="n">
        <v>17</v>
      </c>
      <c r="DG827" t="inlineStr">
        <is>
          <t>Times (raw %)</t>
        </is>
      </c>
      <c r="DH827" t="inlineStr"/>
      <c r="DI827" t="n">
        <v>12.69537866771735</v>
      </c>
    </row>
    <row r="828">
      <c r="A828" t="inlineStr">
        <is>
          <t>queensland university of technology (qut)</t>
        </is>
      </c>
      <c r="B828" t="inlineStr">
        <is>
          <t>213</t>
        </is>
      </c>
      <c r="C828" t="inlineStr">
        <is>
          <t>189</t>
        </is>
      </c>
      <c r="D828" t="inlineStr">
        <is>
          <t>Australia</t>
        </is>
      </c>
      <c r="E828" t="inlineStr">
        <is>
          <t>Oceania</t>
        </is>
      </c>
      <c r="F828" t="inlineStr">
        <is>
          <t>XL</t>
        </is>
      </c>
      <c r="G828" t="inlineStr">
        <is>
          <t>CO</t>
        </is>
      </c>
      <c r="H828" t="inlineStr">
        <is>
          <t>VH</t>
        </is>
      </c>
      <c r="I828" t="inlineStr">
        <is>
          <t>A</t>
        </is>
      </c>
      <c r="J828" t="n">
        <v>39.8</v>
      </c>
      <c r="K828" t="inlineStr">
        <is>
          <t>214</t>
        </is>
      </c>
      <c r="L828" t="n">
        <v>33.1</v>
      </c>
      <c r="M828" t="inlineStr">
        <is>
          <t>285</t>
        </is>
      </c>
      <c r="N828" t="n">
        <v>8.1</v>
      </c>
      <c r="O828" t="inlineStr">
        <is>
          <t>701+</t>
        </is>
      </c>
      <c r="P828" t="n">
        <v>59.9</v>
      </c>
      <c r="Q828" t="inlineStr">
        <is>
          <t>202</t>
        </is>
      </c>
      <c r="R828" t="n">
        <v>97.90000000000001</v>
      </c>
      <c r="S828" t="inlineStr">
        <is>
          <t>122</t>
        </is>
      </c>
      <c r="T828" t="n">
        <v>20.7</v>
      </c>
      <c r="U828" t="inlineStr">
        <is>
          <t>530</t>
        </is>
      </c>
      <c r="V828" t="n">
        <v>83.40000000000001</v>
      </c>
      <c r="W828" t="inlineStr">
        <is>
          <t>274</t>
        </is>
      </c>
      <c r="X828" t="n">
        <v>19</v>
      </c>
      <c r="Y828" t="inlineStr">
        <is>
          <t>581</t>
        </is>
      </c>
      <c r="Z828" t="n">
        <v>89.40000000000001</v>
      </c>
      <c r="AA828" t="inlineStr">
        <is>
          <t>100</t>
        </is>
      </c>
      <c r="AB828" t="n">
        <v>44.7</v>
      </c>
      <c r="AC828">
        <f>189</f>
        <v/>
      </c>
      <c r="AD828" t="inlineStr">
        <is>
          <t>222=</t>
        </is>
      </c>
      <c r="AE828" t="inlineStr">
        <is>
          <t>AU</t>
        </is>
      </c>
      <c r="AF828" t="inlineStr">
        <is>
          <t>Australia</t>
        </is>
      </c>
      <c r="AG828" t="inlineStr">
        <is>
          <t>XL</t>
        </is>
      </c>
      <c r="AH828" t="inlineStr">
        <is>
          <t>CO</t>
        </is>
      </c>
      <c r="AI828" t="inlineStr">
        <is>
          <t>VH</t>
        </is>
      </c>
      <c r="AJ828" t="n">
        <v>3</v>
      </c>
      <c r="AK828" t="inlineStr">
        <is>
          <t>A</t>
        </is>
      </c>
      <c r="AL828" t="n">
        <v>40.9</v>
      </c>
      <c r="AM828" t="inlineStr">
        <is>
          <t>205</t>
        </is>
      </c>
      <c r="AN828" t="n">
        <v>37.6</v>
      </c>
      <c r="AO828" t="inlineStr">
        <is>
          <t>261</t>
        </is>
      </c>
      <c r="AP828" t="n">
        <v>7.4</v>
      </c>
      <c r="AQ828" t="inlineStr">
        <is>
          <t>701+</t>
        </is>
      </c>
      <c r="AR828" t="n">
        <v>64.90000000000001</v>
      </c>
      <c r="AS828" t="inlineStr">
        <is>
          <t>176</t>
        </is>
      </c>
      <c r="AT828" t="n">
        <v>96</v>
      </c>
      <c r="AU828" t="inlineStr">
        <is>
          <t>141</t>
        </is>
      </c>
      <c r="AV828" t="n">
        <v>26.4</v>
      </c>
      <c r="AW828" t="inlineStr">
        <is>
          <t>458</t>
        </is>
      </c>
      <c r="AX828" t="n">
        <v>68.8</v>
      </c>
      <c r="AY828" t="inlineStr">
        <is>
          <t>202</t>
        </is>
      </c>
      <c r="AZ828" t="n">
        <v>16.8</v>
      </c>
      <c r="BA828" t="inlineStr">
        <is>
          <t>502</t>
        </is>
      </c>
      <c r="BB828" t="n">
        <v>90.59999999999999</v>
      </c>
      <c r="BC828" t="inlineStr">
        <is>
          <t>89=</t>
        </is>
      </c>
      <c r="BD828" t="inlineStr">
        <is>
          <t>46.8</t>
        </is>
      </c>
      <c r="BE828" t="inlineStr"/>
      <c r="BF828" t="inlineStr">
        <is>
          <t>Not Reported</t>
        </is>
      </c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>
        <is>
          <t>QS</t>
        </is>
      </c>
      <c r="CC828" t="n">
        <v>213</v>
      </c>
      <c r="CD828" t="n">
        <v>189</v>
      </c>
      <c r="CE828" t="n">
        <v>214</v>
      </c>
      <c r="CF828" t="n">
        <v>285</v>
      </c>
      <c r="CG828" t="n">
        <v>701</v>
      </c>
      <c r="CH828" t="n">
        <v>202</v>
      </c>
      <c r="CI828" t="n">
        <v>122</v>
      </c>
      <c r="CJ828" t="n">
        <v>530</v>
      </c>
      <c r="CK828" t="n">
        <v>274</v>
      </c>
      <c r="CL828" t="n">
        <v>581</v>
      </c>
      <c r="CM828" t="n">
        <v>100</v>
      </c>
      <c r="CN828" t="n">
        <v>189</v>
      </c>
      <c r="CO828" t="n">
        <v>222</v>
      </c>
      <c r="CP828" t="n">
        <v>205</v>
      </c>
      <c r="CQ828" t="n">
        <v>261</v>
      </c>
      <c r="CR828" t="n">
        <v>701</v>
      </c>
      <c r="CS828" t="n">
        <v>176</v>
      </c>
      <c r="CT828" t="n">
        <v>141</v>
      </c>
      <c r="CU828" t="n">
        <v>458</v>
      </c>
      <c r="CV828" t="n">
        <v>202</v>
      </c>
      <c r="CW828" t="n">
        <v>502</v>
      </c>
      <c r="CX828" t="n">
        <v>89</v>
      </c>
      <c r="CY828" t="inlineStr"/>
      <c r="CZ828" t="inlineStr"/>
      <c r="DA828" t="inlineStr"/>
      <c r="DB828" t="n">
        <v>84.85714285714286</v>
      </c>
      <c r="DC828" t="n">
        <v>59.9</v>
      </c>
      <c r="DD828" t="inlineStr"/>
      <c r="DE828" t="inlineStr">
        <is>
          <t>QS (score, not ratio)</t>
        </is>
      </c>
      <c r="DF828" t="inlineStr"/>
      <c r="DG828" t="inlineStr">
        <is>
          <t>QS (score, not %)</t>
        </is>
      </c>
      <c r="DH828" t="n">
        <v>40.34999999999999</v>
      </c>
      <c r="DI828" t="inlineStr"/>
    </row>
    <row r="829">
      <c r="A829" t="inlineStr">
        <is>
          <t>queen’s university</t>
        </is>
      </c>
      <c r="B829" t="inlineStr"/>
      <c r="C829" t="inlineStr"/>
      <c r="D829" t="inlineStr">
        <is>
          <t>Not Reported</t>
        </is>
      </c>
      <c r="E829" t="inlineStr">
        <is>
          <t>Not Reported</t>
        </is>
      </c>
      <c r="F829" t="inlineStr">
        <is>
          <t>Not Reported</t>
        </is>
      </c>
      <c r="G829" t="inlineStr">
        <is>
          <t>Not Reported</t>
        </is>
      </c>
      <c r="H829" t="inlineStr"/>
      <c r="I829" t="inlineStr">
        <is>
          <t>Not Reported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>
        <is>
          <t>Not Reported</t>
        </is>
      </c>
      <c r="AF829" t="inlineStr">
        <is>
          <t>Not Reported</t>
        </is>
      </c>
      <c r="AG829" t="inlineStr">
        <is>
          <t>Not Reported</t>
        </is>
      </c>
      <c r="AH829" t="inlineStr">
        <is>
          <t>Not Reported</t>
        </is>
      </c>
      <c r="AI829" t="inlineStr"/>
      <c r="AJ829" t="inlineStr"/>
      <c r="AK829" t="inlineStr">
        <is>
          <t>Not Reported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>
        <is>
          <t>251-300</t>
        </is>
      </c>
      <c r="BF829" t="inlineStr">
        <is>
          <t>Canada</t>
        </is>
      </c>
      <c r="BG829" t="n">
        <v>35.8</v>
      </c>
      <c r="BH829" t="inlineStr">
        <is>
          <t>61.6</t>
        </is>
      </c>
      <c r="BI829" t="n">
        <v>35.8</v>
      </c>
      <c r="BJ829" t="n">
        <v>54.4</v>
      </c>
      <c r="BK829" t="inlineStr">
        <is>
          <t>54.2</t>
        </is>
      </c>
      <c r="BL829" t="inlineStr">
        <is>
          <t>-</t>
        </is>
      </c>
      <c r="BM829" t="inlineStr">
        <is>
          <t>20,488</t>
        </is>
      </c>
      <c r="BN829" t="n">
        <v>22.1</v>
      </c>
      <c r="BO829" t="inlineStr">
        <is>
          <t>10%</t>
        </is>
      </c>
      <c r="BP829" t="inlineStr">
        <is>
          <t>58 : 42</t>
        </is>
      </c>
      <c r="BQ829" t="n">
        <v>2016</v>
      </c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>
        <is>
          <t>Times</t>
        </is>
      </c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n">
        <v>275.5</v>
      </c>
      <c r="CZ829" t="inlineStr"/>
      <c r="DA829" t="inlineStr"/>
      <c r="DB829" t="n">
        <v>60.75768406004289</v>
      </c>
      <c r="DC829" t="n">
        <v>44.04066277115184</v>
      </c>
      <c r="DD829" t="n">
        <v>22.1</v>
      </c>
      <c r="DE829" t="inlineStr">
        <is>
          <t>Times (raw ratio)</t>
        </is>
      </c>
      <c r="DF829" t="n">
        <v>10</v>
      </c>
      <c r="DG829" t="inlineStr">
        <is>
          <t>Times (raw %)</t>
        </is>
      </c>
      <c r="DH829" t="inlineStr"/>
      <c r="DI829" t="n">
        <v>34.23517169614985</v>
      </c>
    </row>
    <row r="830">
      <c r="A830" t="inlineStr">
        <is>
          <t>queen’s university belfast</t>
        </is>
      </c>
      <c r="B830" t="inlineStr"/>
      <c r="C830" t="inlineStr"/>
      <c r="D830" t="inlineStr">
        <is>
          <t>Not Reported</t>
        </is>
      </c>
      <c r="E830" t="inlineStr">
        <is>
          <t>Not Reported</t>
        </is>
      </c>
      <c r="F830" t="inlineStr">
        <is>
          <t>Not Reported</t>
        </is>
      </c>
      <c r="G830" t="inlineStr">
        <is>
          <t>Not Reported</t>
        </is>
      </c>
      <c r="H830" t="inlineStr"/>
      <c r="I830" t="inlineStr">
        <is>
          <t>Not Reported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>
        <is>
          <t>Not Reported</t>
        </is>
      </c>
      <c r="AF830" t="inlineStr">
        <is>
          <t>Not Reported</t>
        </is>
      </c>
      <c r="AG830" t="inlineStr">
        <is>
          <t>Not Reported</t>
        </is>
      </c>
      <c r="AH830" t="inlineStr">
        <is>
          <t>Not Reported</t>
        </is>
      </c>
      <c r="AI830" t="inlineStr"/>
      <c r="AJ830" t="inlineStr"/>
      <c r="AK830" t="inlineStr">
        <is>
          <t>Not Reported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>
        <is>
          <t>200</t>
        </is>
      </c>
      <c r="BF830" t="inlineStr">
        <is>
          <t>United Kingdom</t>
        </is>
      </c>
      <c r="BG830" t="n">
        <v>34.1</v>
      </c>
      <c r="BH830" t="inlineStr">
        <is>
          <t>93.4</t>
        </is>
      </c>
      <c r="BI830" t="n">
        <v>33.3</v>
      </c>
      <c r="BJ830" t="n">
        <v>68.90000000000001</v>
      </c>
      <c r="BK830" t="inlineStr">
        <is>
          <t>35.7</t>
        </is>
      </c>
      <c r="BL830" t="inlineStr">
        <is>
          <t>48.8</t>
        </is>
      </c>
      <c r="BM830" t="inlineStr">
        <is>
          <t>17,940</t>
        </is>
      </c>
      <c r="BN830" t="n">
        <v>17.9</v>
      </c>
      <c r="BO830" t="inlineStr">
        <is>
          <t>30%</t>
        </is>
      </c>
      <c r="BP830" t="inlineStr">
        <is>
          <t>54 : 46</t>
        </is>
      </c>
      <c r="BQ830" t="n">
        <v>2016</v>
      </c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>
        <is>
          <t>Times</t>
        </is>
      </c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n">
        <v>200</v>
      </c>
      <c r="CZ830" t="inlineStr"/>
      <c r="DA830" t="inlineStr"/>
      <c r="DB830" t="n">
        <v>71.55110793423874</v>
      </c>
      <c r="DC830" t="n">
        <v>50.07799104340536</v>
      </c>
      <c r="DD830" t="n">
        <v>17.9</v>
      </c>
      <c r="DE830" t="inlineStr">
        <is>
          <t>Times (raw ratio)</t>
        </is>
      </c>
      <c r="DF830" t="n">
        <v>30</v>
      </c>
      <c r="DG830" t="inlineStr">
        <is>
          <t>Times (raw %)</t>
        </is>
      </c>
      <c r="DH830" t="inlineStr"/>
      <c r="DI830" t="n">
        <v>31.63371488033298</v>
      </c>
    </row>
    <row r="831">
      <c r="A831" t="inlineStr">
        <is>
          <t>radboud university</t>
        </is>
      </c>
      <c r="B831" t="inlineStr">
        <is>
          <t>272</t>
        </is>
      </c>
      <c r="C831" t="inlineStr">
        <is>
          <t>222</t>
        </is>
      </c>
      <c r="D831" t="inlineStr">
        <is>
          <t>Netherlands</t>
        </is>
      </c>
      <c r="E831" t="inlineStr">
        <is>
          <t>Europe</t>
        </is>
      </c>
      <c r="F831" t="inlineStr">
        <is>
          <t>L</t>
        </is>
      </c>
      <c r="G831" t="inlineStr">
        <is>
          <t>FC</t>
        </is>
      </c>
      <c r="H831" t="inlineStr">
        <is>
          <t>VH</t>
        </is>
      </c>
      <c r="I831" t="inlineStr">
        <is>
          <t>A</t>
        </is>
      </c>
      <c r="J831" t="n">
        <v>28</v>
      </c>
      <c r="K831" t="inlineStr">
        <is>
          <t>315</t>
        </is>
      </c>
      <c r="L831" t="n">
        <v>14.1</v>
      </c>
      <c r="M831" t="inlineStr">
        <is>
          <t>582</t>
        </is>
      </c>
      <c r="N831" t="n">
        <v>27</v>
      </c>
      <c r="O831" t="inlineStr">
        <is>
          <t>561</t>
        </is>
      </c>
      <c r="P831" t="n">
        <v>66</v>
      </c>
      <c r="Q831" t="inlineStr">
        <is>
          <t>167</t>
        </is>
      </c>
      <c r="R831" t="n">
        <v>81.3</v>
      </c>
      <c r="S831" t="inlineStr">
        <is>
          <t>233</t>
        </is>
      </c>
      <c r="T831" t="n">
        <v>18.6</v>
      </c>
      <c r="U831" t="inlineStr">
        <is>
          <t>573</t>
        </is>
      </c>
      <c r="V831" t="n">
        <v>93.90000000000001</v>
      </c>
      <c r="W831" t="inlineStr">
        <is>
          <t>101</t>
        </is>
      </c>
      <c r="X831" t="n">
        <v>19.6</v>
      </c>
      <c r="Y831" t="inlineStr">
        <is>
          <t>571</t>
        </is>
      </c>
      <c r="Z831" t="n">
        <v>39.8</v>
      </c>
      <c r="AA831" t="inlineStr">
        <is>
          <t>369=</t>
        </is>
      </c>
      <c r="AB831" t="n">
        <v>38.4</v>
      </c>
      <c r="AC831">
        <f>222</f>
        <v/>
      </c>
      <c r="AD831" t="inlineStr">
        <is>
          <t>232</t>
        </is>
      </c>
      <c r="AE831" t="inlineStr">
        <is>
          <t>NL</t>
        </is>
      </c>
      <c r="AF831" t="inlineStr">
        <is>
          <t>Netherlands</t>
        </is>
      </c>
      <c r="AG831" t="inlineStr">
        <is>
          <t>L</t>
        </is>
      </c>
      <c r="AH831" t="inlineStr">
        <is>
          <t>FC</t>
        </is>
      </c>
      <c r="AI831" t="inlineStr">
        <is>
          <t>VH</t>
        </is>
      </c>
      <c r="AJ831" t="n">
        <v>5</v>
      </c>
      <c r="AK831" t="inlineStr">
        <is>
          <t>A</t>
        </is>
      </c>
      <c r="AL831" t="n">
        <v>28.9</v>
      </c>
      <c r="AM831" t="inlineStr">
        <is>
          <t>302</t>
        </is>
      </c>
      <c r="AN831" t="n">
        <v>13.9</v>
      </c>
      <c r="AO831" t="inlineStr">
        <is>
          <t>585</t>
        </is>
      </c>
      <c r="AP831" t="n">
        <v>27.6</v>
      </c>
      <c r="AQ831" t="inlineStr">
        <is>
          <t>551</t>
        </is>
      </c>
      <c r="AR831" t="n">
        <v>74.90000000000001</v>
      </c>
      <c r="AS831" t="inlineStr">
        <is>
          <t>129</t>
        </is>
      </c>
      <c r="AT831" t="n">
        <v>78.3</v>
      </c>
      <c r="AU831" t="inlineStr">
        <is>
          <t>236</t>
        </is>
      </c>
      <c r="AV831" t="n">
        <v>20.2</v>
      </c>
      <c r="AW831" t="inlineStr">
        <is>
          <t>544</t>
        </is>
      </c>
      <c r="AX831" t="n">
        <v>78.8</v>
      </c>
      <c r="AY831" t="inlineStr">
        <is>
          <t>155</t>
        </is>
      </c>
      <c r="AZ831" t="n">
        <v>15.7</v>
      </c>
      <c r="BA831" t="inlineStr">
        <is>
          <t>533</t>
        </is>
      </c>
      <c r="BB831" t="n">
        <v>82.7</v>
      </c>
      <c r="BC831" t="inlineStr">
        <is>
          <t>133=</t>
        </is>
      </c>
      <c r="BD831" t="inlineStr">
        <is>
          <t>42.5</t>
        </is>
      </c>
      <c r="BE831" t="inlineStr"/>
      <c r="BF831" t="inlineStr">
        <is>
          <t>Not Reported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>
        <is>
          <t>QS</t>
        </is>
      </c>
      <c r="CC831" t="n">
        <v>272</v>
      </c>
      <c r="CD831" t="n">
        <v>222</v>
      </c>
      <c r="CE831" t="n">
        <v>315</v>
      </c>
      <c r="CF831" t="n">
        <v>582</v>
      </c>
      <c r="CG831" t="n">
        <v>561</v>
      </c>
      <c r="CH831" t="n">
        <v>167</v>
      </c>
      <c r="CI831" t="n">
        <v>233</v>
      </c>
      <c r="CJ831" t="n">
        <v>573</v>
      </c>
      <c r="CK831" t="n">
        <v>101</v>
      </c>
      <c r="CL831" t="n">
        <v>571</v>
      </c>
      <c r="CM831" t="n">
        <v>369</v>
      </c>
      <c r="CN831" t="n">
        <v>222</v>
      </c>
      <c r="CO831" t="n">
        <v>232</v>
      </c>
      <c r="CP831" t="n">
        <v>302</v>
      </c>
      <c r="CQ831" t="n">
        <v>585</v>
      </c>
      <c r="CR831" t="n">
        <v>551</v>
      </c>
      <c r="CS831" t="n">
        <v>129</v>
      </c>
      <c r="CT831" t="n">
        <v>236</v>
      </c>
      <c r="CU831" t="n">
        <v>544</v>
      </c>
      <c r="CV831" t="n">
        <v>155</v>
      </c>
      <c r="CW831" t="n">
        <v>533</v>
      </c>
      <c r="CX831" t="n">
        <v>133</v>
      </c>
      <c r="CY831" t="inlineStr"/>
      <c r="CZ831" t="inlineStr"/>
      <c r="DA831" t="inlineStr"/>
      <c r="DB831" t="n">
        <v>80.64285714285714</v>
      </c>
      <c r="DC831" t="n">
        <v>66</v>
      </c>
      <c r="DD831" t="inlineStr"/>
      <c r="DE831" t="inlineStr">
        <is>
          <t>QS (score, not ratio)</t>
        </is>
      </c>
      <c r="DF831" t="inlineStr"/>
      <c r="DG831" t="inlineStr">
        <is>
          <t>QS (score, not %)</t>
        </is>
      </c>
      <c r="DH831" t="n">
        <v>28.45</v>
      </c>
      <c r="DI831" t="inlineStr"/>
    </row>
    <row r="832">
      <c r="A832" t="inlineStr">
        <is>
          <t>radboud university nijmegen</t>
        </is>
      </c>
      <c r="B832" t="inlineStr"/>
      <c r="C832" t="inlineStr"/>
      <c r="D832" t="inlineStr">
        <is>
          <t>Not Reported</t>
        </is>
      </c>
      <c r="E832" t="inlineStr">
        <is>
          <t>Not Reported</t>
        </is>
      </c>
      <c r="F832" t="inlineStr">
        <is>
          <t>Not Reported</t>
        </is>
      </c>
      <c r="G832" t="inlineStr">
        <is>
          <t>Not Reported</t>
        </is>
      </c>
      <c r="H832" t="inlineStr"/>
      <c r="I832" t="inlineStr">
        <is>
          <t>Not Reported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>
        <is>
          <t>Not Reported</t>
        </is>
      </c>
      <c r="AF832" t="inlineStr">
        <is>
          <t>Not Reported</t>
        </is>
      </c>
      <c r="AG832" t="inlineStr">
        <is>
          <t>Not Reported</t>
        </is>
      </c>
      <c r="AH832" t="inlineStr">
        <is>
          <t>Not Reported</t>
        </is>
      </c>
      <c r="AI832" t="inlineStr"/>
      <c r="AJ832" t="inlineStr"/>
      <c r="AK832" t="inlineStr">
        <is>
          <t>Not Reported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>
        <f>125</f>
        <v/>
      </c>
      <c r="BF832" t="inlineStr">
        <is>
          <t>Netherlands</t>
        </is>
      </c>
      <c r="BG832" t="n">
        <v>34.3</v>
      </c>
      <c r="BH832" t="inlineStr">
        <is>
          <t>60.9</t>
        </is>
      </c>
      <c r="BI832" t="n">
        <v>48.5</v>
      </c>
      <c r="BJ832" t="n">
        <v>84.90000000000001</v>
      </c>
      <c r="BK832" t="inlineStr">
        <is>
          <t>39.2</t>
        </is>
      </c>
      <c r="BL832" t="inlineStr">
        <is>
          <t>55.9</t>
        </is>
      </c>
      <c r="BM832" t="inlineStr">
        <is>
          <t>17,713</t>
        </is>
      </c>
      <c r="BN832" t="n">
        <v>13</v>
      </c>
      <c r="BO832" t="inlineStr">
        <is>
          <t>10%</t>
        </is>
      </c>
      <c r="BP832" t="inlineStr">
        <is>
          <t>58 : 42</t>
        </is>
      </c>
      <c r="BQ832" t="n">
        <v>2016</v>
      </c>
      <c r="BR832" t="inlineStr">
        <is>
          <t>101-150</t>
        </is>
      </c>
      <c r="BS832" t="inlineStr">
        <is>
          <t>5-7</t>
        </is>
      </c>
      <c r="BT832" t="inlineStr"/>
      <c r="BU832" t="n">
        <v>16.2</v>
      </c>
      <c r="BV832" t="n">
        <v>0</v>
      </c>
      <c r="BW832" t="n">
        <v>12.3</v>
      </c>
      <c r="BX832" t="n">
        <v>19.3</v>
      </c>
      <c r="BY832" t="n">
        <v>50.4</v>
      </c>
      <c r="BZ832" t="n">
        <v>32.2</v>
      </c>
      <c r="CA832" t="n">
        <v>2015</v>
      </c>
      <c r="CB832" t="inlineStr">
        <is>
          <t>Times+Shanghai</t>
        </is>
      </c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n">
        <v>125</v>
      </c>
      <c r="CZ832" t="n">
        <v>125.5</v>
      </c>
      <c r="DA832" t="n">
        <v>6</v>
      </c>
      <c r="DB832" t="n">
        <v>77.47022532167794</v>
      </c>
      <c r="DC832" t="n">
        <v>47.74030959829982</v>
      </c>
      <c r="DD832" t="n">
        <v>13</v>
      </c>
      <c r="DE832" t="inlineStr">
        <is>
          <t>Times (raw ratio)</t>
        </is>
      </c>
      <c r="DF832" t="n">
        <v>10</v>
      </c>
      <c r="DG832" t="inlineStr">
        <is>
          <t>Times (raw %)</t>
        </is>
      </c>
      <c r="DH832" t="inlineStr"/>
      <c r="DI832" t="n">
        <v>24.48892784058318</v>
      </c>
    </row>
    <row r="833">
      <c r="A833" t="inlineStr">
        <is>
          <t>rajshahi university</t>
        </is>
      </c>
      <c r="B833" t="inlineStr">
        <is>
          <t>1201-1400</t>
        </is>
      </c>
      <c r="C833" t="inlineStr">
        <is>
          <t>1401+</t>
        </is>
      </c>
      <c r="D833" t="inlineStr">
        <is>
          <t>Bangladesh</t>
        </is>
      </c>
      <c r="E833" t="inlineStr">
        <is>
          <t>Asia</t>
        </is>
      </c>
      <c r="F833" t="inlineStr">
        <is>
          <t>L</t>
        </is>
      </c>
      <c r="G833" t="inlineStr">
        <is>
          <t>CO</t>
        </is>
      </c>
      <c r="H833" t="inlineStr">
        <is>
          <t>HI</t>
        </is>
      </c>
      <c r="I833" t="inlineStr">
        <is>
          <t>Not Reported</t>
        </is>
      </c>
      <c r="J833" t="n">
        <v>10.4</v>
      </c>
      <c r="K833" t="inlineStr">
        <is>
          <t>601+</t>
        </is>
      </c>
      <c r="L833" t="n">
        <v>9.800000000000001</v>
      </c>
      <c r="M833" t="inlineStr">
        <is>
          <t>601+</t>
        </is>
      </c>
      <c r="N833" t="n">
        <v>3.9</v>
      </c>
      <c r="O833" t="inlineStr">
        <is>
          <t>701+</t>
        </is>
      </c>
      <c r="P833" t="n">
        <v>3</v>
      </c>
      <c r="Q833" t="inlineStr">
        <is>
          <t>701+</t>
        </is>
      </c>
      <c r="R833" t="n">
        <v>1</v>
      </c>
      <c r="S833" t="inlineStr">
        <is>
          <t>701+</t>
        </is>
      </c>
      <c r="T833" t="n">
        <v>1.1</v>
      </c>
      <c r="U833" t="inlineStr">
        <is>
          <t>701+</t>
        </is>
      </c>
      <c r="V833" t="n">
        <v>16.4</v>
      </c>
      <c r="W833" t="inlineStr">
        <is>
          <t>701+</t>
        </is>
      </c>
      <c r="X833" t="n">
        <v>3.7</v>
      </c>
      <c r="Y833" t="inlineStr">
        <is>
          <t>701+</t>
        </is>
      </c>
      <c r="Z833" t="n">
        <v>1.1</v>
      </c>
      <c r="AA833" t="inlineStr">
        <is>
          <t>701+</t>
        </is>
      </c>
      <c r="AB833" t="inlineStr"/>
      <c r="AC833" t="inlineStr">
        <is>
          <t>1401+</t>
        </is>
      </c>
      <c r="AD833" t="inlineStr"/>
      <c r="AE833" t="inlineStr">
        <is>
          <t>BD</t>
        </is>
      </c>
      <c r="AF833" t="inlineStr">
        <is>
          <t>Bangladesh</t>
        </is>
      </c>
      <c r="AG833" t="inlineStr">
        <is>
          <t>Not Reported</t>
        </is>
      </c>
      <c r="AH833" t="inlineStr">
        <is>
          <t>CO</t>
        </is>
      </c>
      <c r="AI833" t="inlineStr"/>
      <c r="AJ833" t="n">
        <v>4</v>
      </c>
      <c r="AK833" t="inlineStr">
        <is>
          <t>Not Reported</t>
        </is>
      </c>
      <c r="AL833" t="n">
        <v>9.199999999999999</v>
      </c>
      <c r="AM833" t="inlineStr">
        <is>
          <t>601+</t>
        </is>
      </c>
      <c r="AN833" t="n">
        <v>9.699999999999999</v>
      </c>
      <c r="AO833" t="inlineStr">
        <is>
          <t>601+</t>
        </is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1.1</v>
      </c>
      <c r="AY833" t="inlineStr">
        <is>
          <t>701+</t>
        </is>
      </c>
      <c r="AZ833" t="inlineStr"/>
      <c r="BA833" t="inlineStr"/>
      <c r="BB833" t="inlineStr"/>
      <c r="BC833" t="inlineStr"/>
      <c r="BD833" t="inlineStr">
        <is>
          <t>-</t>
        </is>
      </c>
      <c r="BE833" t="inlineStr"/>
      <c r="BF833" t="inlineStr">
        <is>
          <t>Not Reported</t>
        </is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>
        <is>
          <t>QS</t>
        </is>
      </c>
      <c r="CC833" t="n">
        <v>1300.5</v>
      </c>
      <c r="CD833" t="n">
        <v>1401</v>
      </c>
      <c r="CE833" t="n">
        <v>601</v>
      </c>
      <c r="CF833" t="n">
        <v>601</v>
      </c>
      <c r="CG833" t="n">
        <v>701</v>
      </c>
      <c r="CH833" t="n">
        <v>701</v>
      </c>
      <c r="CI833" t="n">
        <v>701</v>
      </c>
      <c r="CJ833" t="n">
        <v>701</v>
      </c>
      <c r="CK833" t="n">
        <v>701</v>
      </c>
      <c r="CL833" t="n">
        <v>701</v>
      </c>
      <c r="CM833" t="n">
        <v>701</v>
      </c>
      <c r="CN833" t="n">
        <v>1401</v>
      </c>
      <c r="CO833" t="inlineStr"/>
      <c r="CP833" t="n">
        <v>601</v>
      </c>
      <c r="CQ833" t="n">
        <v>601</v>
      </c>
      <c r="CR833" t="inlineStr"/>
      <c r="CS833" t="inlineStr"/>
      <c r="CT833" t="inlineStr"/>
      <c r="CU833" t="inlineStr"/>
      <c r="CV833" t="n">
        <v>701</v>
      </c>
      <c r="CW833" t="inlineStr"/>
      <c r="CX833" t="inlineStr"/>
      <c r="CY833" t="inlineStr"/>
      <c r="CZ833" t="inlineStr"/>
      <c r="DA833" t="inlineStr"/>
      <c r="DB833" t="n">
        <v>7.178571428571416</v>
      </c>
      <c r="DC833" t="n">
        <v>3</v>
      </c>
      <c r="DD833" t="inlineStr"/>
      <c r="DE833" t="inlineStr">
        <is>
          <t>QS (score, not ratio)</t>
        </is>
      </c>
      <c r="DF833" t="inlineStr"/>
      <c r="DG833" t="inlineStr">
        <is>
          <t>QS (score, not %)</t>
        </is>
      </c>
      <c r="DH833" t="n">
        <v>9.800000000000001</v>
      </c>
      <c r="DI833" t="inlineStr"/>
    </row>
    <row r="834">
      <c r="A834" t="inlineStr">
        <is>
          <t>renmin (people's) university of china</t>
        </is>
      </c>
      <c r="B834" t="inlineStr">
        <is>
          <t>621-630</t>
        </is>
      </c>
      <c r="C834" t="inlineStr">
        <is>
          <t>556</t>
        </is>
      </c>
      <c r="D834" t="inlineStr">
        <is>
          <t>China (Mainland)</t>
        </is>
      </c>
      <c r="E834" t="inlineStr">
        <is>
          <t>Asia</t>
        </is>
      </c>
      <c r="F834" t="inlineStr">
        <is>
          <t>L</t>
        </is>
      </c>
      <c r="G834" t="inlineStr">
        <is>
          <t>FO</t>
        </is>
      </c>
      <c r="H834" t="inlineStr">
        <is>
          <t>VH</t>
        </is>
      </c>
      <c r="I834" t="inlineStr">
        <is>
          <t>A</t>
        </is>
      </c>
      <c r="J834" t="n">
        <v>19.5</v>
      </c>
      <c r="K834" t="inlineStr">
        <is>
          <t>459</t>
        </is>
      </c>
      <c r="L834" t="n">
        <v>37.3</v>
      </c>
      <c r="M834" t="inlineStr">
        <is>
          <t>252</t>
        </is>
      </c>
      <c r="N834" t="n">
        <v>16.3</v>
      </c>
      <c r="O834" t="inlineStr">
        <is>
          <t>701+</t>
        </is>
      </c>
      <c r="P834" t="n">
        <v>7.9</v>
      </c>
      <c r="Q834" t="inlineStr">
        <is>
          <t>701+</t>
        </is>
      </c>
      <c r="R834" t="n">
        <v>6.6</v>
      </c>
      <c r="S834" t="inlineStr">
        <is>
          <t>701+</t>
        </is>
      </c>
      <c r="T834" t="n">
        <v>4.9</v>
      </c>
      <c r="U834" t="inlineStr">
        <is>
          <t>701+</t>
        </is>
      </c>
      <c r="V834" t="n">
        <v>24.3</v>
      </c>
      <c r="W834" t="inlineStr">
        <is>
          <t>701+</t>
        </is>
      </c>
      <c r="X834" t="n">
        <v>81.2</v>
      </c>
      <c r="Y834" t="inlineStr">
        <is>
          <t>120</t>
        </is>
      </c>
      <c r="Z834" t="n">
        <v>9.699999999999999</v>
      </c>
      <c r="AA834" t="inlineStr">
        <is>
          <t>676=</t>
        </is>
      </c>
      <c r="AB834" t="inlineStr"/>
      <c r="AC834">
        <f>556</f>
        <v/>
      </c>
      <c r="AD834" t="inlineStr">
        <is>
          <t>601-650</t>
        </is>
      </c>
      <c r="AE834" t="inlineStr">
        <is>
          <t>CN</t>
        </is>
      </c>
      <c r="AF834" t="inlineStr">
        <is>
          <t>China (Mainland)</t>
        </is>
      </c>
      <c r="AG834" t="inlineStr">
        <is>
          <t>L</t>
        </is>
      </c>
      <c r="AH834" t="inlineStr">
        <is>
          <t>FO</t>
        </is>
      </c>
      <c r="AI834" t="inlineStr">
        <is>
          <t>VH</t>
        </is>
      </c>
      <c r="AJ834" t="n">
        <v>4</v>
      </c>
      <c r="AK834" t="inlineStr">
        <is>
          <t>A</t>
        </is>
      </c>
      <c r="AL834" t="n">
        <v>23.7</v>
      </c>
      <c r="AM834" t="inlineStr">
        <is>
          <t>363</t>
        </is>
      </c>
      <c r="AN834" t="n">
        <v>40.4</v>
      </c>
      <c r="AO834" t="inlineStr">
        <is>
          <t>233</t>
        </is>
      </c>
      <c r="AP834" t="n">
        <v>17.2</v>
      </c>
      <c r="AQ834" t="inlineStr">
        <is>
          <t>701+</t>
        </is>
      </c>
      <c r="AR834" t="n">
        <v>8</v>
      </c>
      <c r="AS834" t="inlineStr">
        <is>
          <t>701+</t>
        </is>
      </c>
      <c r="AT834" t="n">
        <v>7</v>
      </c>
      <c r="AU834" t="inlineStr">
        <is>
          <t>701+</t>
        </is>
      </c>
      <c r="AV834" t="n">
        <v>5.3</v>
      </c>
      <c r="AW834" t="inlineStr">
        <is>
          <t>701+</t>
        </is>
      </c>
      <c r="AX834" t="n">
        <v>1.5</v>
      </c>
      <c r="AY834" t="inlineStr">
        <is>
          <t>701+</t>
        </is>
      </c>
      <c r="AZ834" t="n">
        <v>62.4</v>
      </c>
      <c r="BA834" t="inlineStr">
        <is>
          <t>94</t>
        </is>
      </c>
      <c r="BB834" t="n">
        <v>18.2</v>
      </c>
      <c r="BC834" t="inlineStr">
        <is>
          <t>564=</t>
        </is>
      </c>
      <c r="BD834" t="inlineStr">
        <is>
          <t>21.1</t>
        </is>
      </c>
      <c r="BE834" t="inlineStr"/>
      <c r="BF834" t="inlineStr">
        <is>
          <t>Not Reported</t>
        </is>
      </c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>
        <is>
          <t>QS</t>
        </is>
      </c>
      <c r="CC834" t="n">
        <v>625.5</v>
      </c>
      <c r="CD834" t="n">
        <v>556</v>
      </c>
      <c r="CE834" t="n">
        <v>459</v>
      </c>
      <c r="CF834" t="n">
        <v>252</v>
      </c>
      <c r="CG834" t="n">
        <v>701</v>
      </c>
      <c r="CH834" t="n">
        <v>701</v>
      </c>
      <c r="CI834" t="n">
        <v>701</v>
      </c>
      <c r="CJ834" t="n">
        <v>701</v>
      </c>
      <c r="CK834" t="n">
        <v>701</v>
      </c>
      <c r="CL834" t="n">
        <v>120</v>
      </c>
      <c r="CM834" t="n">
        <v>676</v>
      </c>
      <c r="CN834" t="n">
        <v>556</v>
      </c>
      <c r="CO834" t="n">
        <v>625.5</v>
      </c>
      <c r="CP834" t="n">
        <v>363</v>
      </c>
      <c r="CQ834" t="n">
        <v>233</v>
      </c>
      <c r="CR834" t="n">
        <v>701</v>
      </c>
      <c r="CS834" t="n">
        <v>701</v>
      </c>
      <c r="CT834" t="n">
        <v>701</v>
      </c>
      <c r="CU834" t="n">
        <v>701</v>
      </c>
      <c r="CV834" t="n">
        <v>701</v>
      </c>
      <c r="CW834" t="n">
        <v>94</v>
      </c>
      <c r="CX834" t="n">
        <v>564</v>
      </c>
      <c r="CY834" t="inlineStr"/>
      <c r="CZ834" t="inlineStr"/>
      <c r="DA834" t="inlineStr"/>
      <c r="DB834" t="n">
        <v>55.39285714285715</v>
      </c>
      <c r="DC834" t="n">
        <v>7.9</v>
      </c>
      <c r="DD834" t="inlineStr"/>
      <c r="DE834" t="inlineStr">
        <is>
          <t>QS (score, not ratio)</t>
        </is>
      </c>
      <c r="DF834" t="inlineStr"/>
      <c r="DG834" t="inlineStr">
        <is>
          <t>QS (score, not %)</t>
        </is>
      </c>
      <c r="DH834" t="n">
        <v>21.6</v>
      </c>
      <c r="DI834" t="inlineStr"/>
    </row>
    <row r="835">
      <c r="A835" t="inlineStr">
        <is>
          <t>renmin university of china</t>
        </is>
      </c>
      <c r="B835" t="inlineStr"/>
      <c r="C835" t="inlineStr"/>
      <c r="D835" t="inlineStr">
        <is>
          <t>Not Reported</t>
        </is>
      </c>
      <c r="E835" t="inlineStr">
        <is>
          <t>Not Reported</t>
        </is>
      </c>
      <c r="F835" t="inlineStr">
        <is>
          <t>Not Reported</t>
        </is>
      </c>
      <c r="G835" t="inlineStr">
        <is>
          <t>Not Reported</t>
        </is>
      </c>
      <c r="H835" t="inlineStr"/>
      <c r="I835" t="inlineStr">
        <is>
          <t>Not Reported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>
        <is>
          <t>Not Reported</t>
        </is>
      </c>
      <c r="AF835" t="inlineStr">
        <is>
          <t>Not Reported</t>
        </is>
      </c>
      <c r="AG835" t="inlineStr">
        <is>
          <t>Not Reported</t>
        </is>
      </c>
      <c r="AH835" t="inlineStr">
        <is>
          <t>Not Reported</t>
        </is>
      </c>
      <c r="AI835" t="inlineStr"/>
      <c r="AJ835" t="inlineStr"/>
      <c r="AK835" t="inlineStr">
        <is>
          <t>Not Reported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>
        <is>
          <t>501-600</t>
        </is>
      </c>
      <c r="BF835" t="inlineStr">
        <is>
          <t>China</t>
        </is>
      </c>
      <c r="BG835" t="n">
        <v>34.7</v>
      </c>
      <c r="BH835" t="inlineStr">
        <is>
          <t>40.1</t>
        </is>
      </c>
      <c r="BI835" t="n">
        <v>13.7</v>
      </c>
      <c r="BJ835" t="n">
        <v>30.7</v>
      </c>
      <c r="BK835" t="inlineStr">
        <is>
          <t>42.5</t>
        </is>
      </c>
      <c r="BL835" t="inlineStr">
        <is>
          <t>-</t>
        </is>
      </c>
      <c r="BM835" t="inlineStr">
        <is>
          <t>24,954</t>
        </is>
      </c>
      <c r="BN835" t="n">
        <v>12.7</v>
      </c>
      <c r="BO835" t="inlineStr">
        <is>
          <t>6%</t>
        </is>
      </c>
      <c r="BP835" t="inlineStr"/>
      <c r="BQ835" t="n">
        <v>2016</v>
      </c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>
        <is>
          <t>Times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n">
        <v>550.5</v>
      </c>
      <c r="CZ835" t="inlineStr"/>
      <c r="DA835" t="inlineStr"/>
      <c r="DB835" t="n">
        <v>21.44388849177984</v>
      </c>
      <c r="DC835" t="n">
        <v>20.54829651973526</v>
      </c>
      <c r="DD835" t="n">
        <v>12.7</v>
      </c>
      <c r="DE835" t="inlineStr">
        <is>
          <t>Times (raw ratio)</t>
        </is>
      </c>
      <c r="DF835" t="n">
        <v>6</v>
      </c>
      <c r="DG835" t="inlineStr">
        <is>
          <t>Times (raw %)</t>
        </is>
      </c>
      <c r="DH835" t="inlineStr"/>
      <c r="DI835" t="n">
        <v>11.23829344432882</v>
      </c>
    </row>
    <row r="836">
      <c r="A836" t="inlineStr">
        <is>
          <t>rensselaer polytechnic institute</t>
        </is>
      </c>
      <c r="B836" t="inlineStr">
        <is>
          <t>601-610</t>
        </is>
      </c>
      <c r="C836" t="inlineStr">
        <is>
          <t>494</t>
        </is>
      </c>
      <c r="D836" t="inlineStr">
        <is>
          <t>United States</t>
        </is>
      </c>
      <c r="E836" t="inlineStr">
        <is>
          <t>Americas</t>
        </is>
      </c>
      <c r="F836" t="inlineStr">
        <is>
          <t>M</t>
        </is>
      </c>
      <c r="G836" t="inlineStr">
        <is>
          <t>CO</t>
        </is>
      </c>
      <c r="H836" t="inlineStr">
        <is>
          <t>VH</t>
        </is>
      </c>
      <c r="I836" t="inlineStr">
        <is>
          <t>B</t>
        </is>
      </c>
      <c r="J836" t="n">
        <v>8</v>
      </c>
      <c r="K836" t="inlineStr">
        <is>
          <t>601+</t>
        </is>
      </c>
      <c r="L836" t="n">
        <v>8.4</v>
      </c>
      <c r="M836" t="inlineStr">
        <is>
          <t>601+</t>
        </is>
      </c>
      <c r="N836" t="n">
        <v>19.7</v>
      </c>
      <c r="O836" t="inlineStr">
        <is>
          <t>681</t>
        </is>
      </c>
      <c r="P836" t="n">
        <v>56.6</v>
      </c>
      <c r="Q836" t="inlineStr">
        <is>
          <t>221</t>
        </is>
      </c>
      <c r="R836" t="n">
        <v>3.7</v>
      </c>
      <c r="S836" t="inlineStr">
        <is>
          <t>701+</t>
        </is>
      </c>
      <c r="T836" t="n">
        <v>29.9</v>
      </c>
      <c r="U836" t="inlineStr">
        <is>
          <t>430</t>
        </is>
      </c>
      <c r="V836" t="n">
        <v>25</v>
      </c>
      <c r="W836" t="inlineStr">
        <is>
          <t>701+</t>
        </is>
      </c>
      <c r="X836" t="n">
        <v>31.4</v>
      </c>
      <c r="Y836" t="inlineStr">
        <is>
          <t>402</t>
        </is>
      </c>
      <c r="Z836" t="n">
        <v>2.8</v>
      </c>
      <c r="AA836" t="inlineStr">
        <is>
          <t>701+</t>
        </is>
      </c>
      <c r="AB836" t="inlineStr"/>
      <c r="AC836">
        <f>494</f>
        <v/>
      </c>
      <c r="AD836" t="inlineStr">
        <is>
          <t>461=</t>
        </is>
      </c>
      <c r="AE836" t="inlineStr">
        <is>
          <t>US</t>
        </is>
      </c>
      <c r="AF836" t="inlineStr">
        <is>
          <t>United States</t>
        </is>
      </c>
      <c r="AG836" t="inlineStr">
        <is>
          <t>M</t>
        </is>
      </c>
      <c r="AH836" t="inlineStr">
        <is>
          <t>CO</t>
        </is>
      </c>
      <c r="AI836" t="inlineStr">
        <is>
          <t>VH</t>
        </is>
      </c>
      <c r="AJ836" t="n">
        <v>5</v>
      </c>
      <c r="AK836" t="inlineStr">
        <is>
          <t>B</t>
        </is>
      </c>
      <c r="AL836" t="n">
        <v>8.300000000000001</v>
      </c>
      <c r="AM836" t="inlineStr">
        <is>
          <t>601+</t>
        </is>
      </c>
      <c r="AN836" t="n">
        <v>7</v>
      </c>
      <c r="AO836" t="inlineStr">
        <is>
          <t>601+</t>
        </is>
      </c>
      <c r="AP836" t="n">
        <v>19.5</v>
      </c>
      <c r="AQ836" t="inlineStr">
        <is>
          <t>682</t>
        </is>
      </c>
      <c r="AR836" t="n">
        <v>70.7</v>
      </c>
      <c r="AS836" t="inlineStr">
        <is>
          <t>144</t>
        </is>
      </c>
      <c r="AT836" t="n">
        <v>4</v>
      </c>
      <c r="AU836" t="inlineStr">
        <is>
          <t>701+</t>
        </is>
      </c>
      <c r="AV836" t="n">
        <v>44.3</v>
      </c>
      <c r="AW836" t="inlineStr">
        <is>
          <t>326</t>
        </is>
      </c>
      <c r="AX836" t="n">
        <v>1.6</v>
      </c>
      <c r="AY836" t="inlineStr">
        <is>
          <t>701+</t>
        </is>
      </c>
      <c r="AZ836" t="n">
        <v>24.1</v>
      </c>
      <c r="BA836" t="inlineStr">
        <is>
          <t>350</t>
        </is>
      </c>
      <c r="BB836" t="n">
        <v>2.7</v>
      </c>
      <c r="BC836" t="inlineStr">
        <is>
          <t>701+</t>
        </is>
      </c>
      <c r="BD836" t="inlineStr">
        <is>
          <t>23.4</t>
        </is>
      </c>
      <c r="BE836" t="inlineStr">
        <is>
          <t>251-300</t>
        </is>
      </c>
      <c r="BF836" t="inlineStr">
        <is>
          <t>United States of America</t>
        </is>
      </c>
      <c r="BG836" t="n">
        <v>30.4</v>
      </c>
      <c r="BH836" t="inlineStr">
        <is>
          <t>40.3</t>
        </is>
      </c>
      <c r="BI836" t="n">
        <v>31.5</v>
      </c>
      <c r="BJ836" t="n">
        <v>65.09999999999999</v>
      </c>
      <c r="BK836" t="inlineStr">
        <is>
          <t>79.6</t>
        </is>
      </c>
      <c r="BL836" t="inlineStr">
        <is>
          <t>-</t>
        </is>
      </c>
      <c r="BM836" t="inlineStr">
        <is>
          <t>6,671</t>
        </is>
      </c>
      <c r="BN836" t="n">
        <v>15</v>
      </c>
      <c r="BO836" t="inlineStr">
        <is>
          <t>16%</t>
        </is>
      </c>
      <c r="BP836" t="inlineStr">
        <is>
          <t>30 : 70</t>
        </is>
      </c>
      <c r="BQ836" t="n">
        <v>2016</v>
      </c>
      <c r="BR836" t="inlineStr">
        <is>
          <t>301-400</t>
        </is>
      </c>
      <c r="BS836" t="inlineStr">
        <is>
          <t>103-125</t>
        </is>
      </c>
      <c r="BT836" t="inlineStr"/>
      <c r="BU836" t="n">
        <v>12.6</v>
      </c>
      <c r="BV836" t="n">
        <v>0</v>
      </c>
      <c r="BW836" t="n">
        <v>13.9</v>
      </c>
      <c r="BX836" t="n">
        <v>12</v>
      </c>
      <c r="BY836" t="n">
        <v>22.1</v>
      </c>
      <c r="BZ836" t="n">
        <v>23.5</v>
      </c>
      <c r="CA836" t="n">
        <v>2015</v>
      </c>
      <c r="CB836" t="inlineStr">
        <is>
          <t>QS+Times+Shanghai</t>
        </is>
      </c>
      <c r="CC836" t="n">
        <v>605.5</v>
      </c>
      <c r="CD836" t="n">
        <v>494</v>
      </c>
      <c r="CE836" t="n">
        <v>601</v>
      </c>
      <c r="CF836" t="n">
        <v>601</v>
      </c>
      <c r="CG836" t="n">
        <v>681</v>
      </c>
      <c r="CH836" t="n">
        <v>221</v>
      </c>
      <c r="CI836" t="n">
        <v>701</v>
      </c>
      <c r="CJ836" t="n">
        <v>430</v>
      </c>
      <c r="CK836" t="n">
        <v>701</v>
      </c>
      <c r="CL836" t="n">
        <v>402</v>
      </c>
      <c r="CM836" t="n">
        <v>701</v>
      </c>
      <c r="CN836" t="n">
        <v>494</v>
      </c>
      <c r="CO836" t="n">
        <v>461</v>
      </c>
      <c r="CP836" t="n">
        <v>601</v>
      </c>
      <c r="CQ836" t="n">
        <v>601</v>
      </c>
      <c r="CR836" t="n">
        <v>682</v>
      </c>
      <c r="CS836" t="n">
        <v>144</v>
      </c>
      <c r="CT836" t="n">
        <v>701</v>
      </c>
      <c r="CU836" t="n">
        <v>326</v>
      </c>
      <c r="CV836" t="n">
        <v>701</v>
      </c>
      <c r="CW836" t="n">
        <v>350</v>
      </c>
      <c r="CX836" t="n">
        <v>701</v>
      </c>
      <c r="CY836" t="n">
        <v>275.5</v>
      </c>
      <c r="CZ836" t="n">
        <v>350.5</v>
      </c>
      <c r="DA836" t="n">
        <v>114</v>
      </c>
      <c r="DB836" t="n">
        <v>46.95008108571917</v>
      </c>
      <c r="DC836" t="n">
        <v>36.18045187528374</v>
      </c>
      <c r="DD836" t="n">
        <v>15</v>
      </c>
      <c r="DE836" t="inlineStr">
        <is>
          <t>Times (raw ratio)</t>
        </is>
      </c>
      <c r="DF836" t="n">
        <v>16</v>
      </c>
      <c r="DG836" t="inlineStr">
        <is>
          <t>Times (raw %)</t>
        </is>
      </c>
      <c r="DH836" t="n">
        <v>8.15</v>
      </c>
      <c r="DI836" t="n">
        <v>14.44522920321896</v>
      </c>
    </row>
    <row r="837">
      <c r="A837" t="inlineStr">
        <is>
          <t>rheinische friedrich-wilhelms-universität bonn</t>
        </is>
      </c>
      <c r="B837" t="inlineStr">
        <is>
          <t>227</t>
        </is>
      </c>
      <c r="C837" t="inlineStr">
        <is>
          <t>239</t>
        </is>
      </c>
      <c r="D837" t="inlineStr">
        <is>
          <t>Germany</t>
        </is>
      </c>
      <c r="E837" t="inlineStr">
        <is>
          <t>Europe</t>
        </is>
      </c>
      <c r="F837" t="inlineStr">
        <is>
          <t>L</t>
        </is>
      </c>
      <c r="G837" t="inlineStr">
        <is>
          <t>FC</t>
        </is>
      </c>
      <c r="H837" t="inlineStr">
        <is>
          <t>VH</t>
        </is>
      </c>
      <c r="I837" t="inlineStr">
        <is>
          <t>A</t>
        </is>
      </c>
      <c r="J837" t="n">
        <v>52.8</v>
      </c>
      <c r="K837" t="inlineStr">
        <is>
          <t>153</t>
        </is>
      </c>
      <c r="L837" t="n">
        <v>24.1</v>
      </c>
      <c r="M837" t="inlineStr">
        <is>
          <t>399</t>
        </is>
      </c>
      <c r="N837" t="n">
        <v>62.7</v>
      </c>
      <c r="O837" t="inlineStr">
        <is>
          <t>221</t>
        </is>
      </c>
      <c r="P837" t="n">
        <v>17.2</v>
      </c>
      <c r="Q837" t="inlineStr">
        <is>
          <t>598</t>
        </is>
      </c>
      <c r="R837" t="n">
        <v>44.3</v>
      </c>
      <c r="S837" t="inlineStr">
        <is>
          <t>399</t>
        </is>
      </c>
      <c r="T837" t="n">
        <v>38.9</v>
      </c>
      <c r="U837" t="inlineStr">
        <is>
          <t>361</t>
        </is>
      </c>
      <c r="V837" t="n">
        <v>94.7</v>
      </c>
      <c r="W837" t="inlineStr">
        <is>
          <t>83</t>
        </is>
      </c>
      <c r="X837" t="n">
        <v>35.4</v>
      </c>
      <c r="Y837" t="inlineStr">
        <is>
          <t>357</t>
        </is>
      </c>
      <c r="Z837" t="n">
        <v>83.2</v>
      </c>
      <c r="AA837" t="inlineStr">
        <is>
          <t>138</t>
        </is>
      </c>
      <c r="AB837" t="n">
        <v>43.5</v>
      </c>
      <c r="AC837" t="inlineStr"/>
      <c r="AD837" t="inlineStr"/>
      <c r="AE837" t="inlineStr">
        <is>
          <t>Not Reported</t>
        </is>
      </c>
      <c r="AF837" t="inlineStr">
        <is>
          <t>Not Reported</t>
        </is>
      </c>
      <c r="AG837" t="inlineStr">
        <is>
          <t>Not Reported</t>
        </is>
      </c>
      <c r="AH837" t="inlineStr">
        <is>
          <t>Not Reported</t>
        </is>
      </c>
      <c r="AI837" t="inlineStr"/>
      <c r="AJ837" t="inlineStr"/>
      <c r="AK837" t="inlineStr">
        <is>
          <t>Not Reported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>
        <is>
          <t>Not Reported</t>
        </is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>
        <is>
          <t>QS</t>
        </is>
      </c>
      <c r="CC837" t="n">
        <v>227</v>
      </c>
      <c r="CD837" t="n">
        <v>239</v>
      </c>
      <c r="CE837" t="n">
        <v>153</v>
      </c>
      <c r="CF837" t="n">
        <v>399</v>
      </c>
      <c r="CG837" t="n">
        <v>221</v>
      </c>
      <c r="CH837" t="n">
        <v>598</v>
      </c>
      <c r="CI837" t="n">
        <v>399</v>
      </c>
      <c r="CJ837" t="n">
        <v>361</v>
      </c>
      <c r="CK837" t="n">
        <v>83</v>
      </c>
      <c r="CL837" t="n">
        <v>357</v>
      </c>
      <c r="CM837" t="n">
        <v>138</v>
      </c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n">
        <v>83.85714285714286</v>
      </c>
      <c r="DC837" t="n">
        <v>17.2</v>
      </c>
      <c r="DD837" t="inlineStr"/>
      <c r="DE837" t="inlineStr">
        <is>
          <t>QS (score, not ratio)</t>
        </is>
      </c>
      <c r="DF837" t="inlineStr"/>
      <c r="DG837" t="inlineStr">
        <is>
          <t>QS (score, not %)</t>
        </is>
      </c>
      <c r="DH837" t="n">
        <v>52.8</v>
      </c>
      <c r="DI837" t="inlineStr"/>
    </row>
    <row r="838">
      <c r="A838" t="inlineStr">
        <is>
          <t>rhodes university</t>
        </is>
      </c>
      <c r="B838" t="inlineStr">
        <is>
          <t>951-1000</t>
        </is>
      </c>
      <c r="C838" t="inlineStr">
        <is>
          <t>901-950</t>
        </is>
      </c>
      <c r="D838" t="inlineStr">
        <is>
          <t>South Africa</t>
        </is>
      </c>
      <c r="E838" t="inlineStr">
        <is>
          <t>Africa</t>
        </is>
      </c>
      <c r="F838" t="inlineStr">
        <is>
          <t>M</t>
        </is>
      </c>
      <c r="G838" t="inlineStr">
        <is>
          <t>CO</t>
        </is>
      </c>
      <c r="H838" t="inlineStr">
        <is>
          <t>VH</t>
        </is>
      </c>
      <c r="I838" t="inlineStr">
        <is>
          <t>A</t>
        </is>
      </c>
      <c r="J838" t="n">
        <v>6.3</v>
      </c>
      <c r="K838" t="inlineStr">
        <is>
          <t>601+</t>
        </is>
      </c>
      <c r="L838" t="n">
        <v>7.7</v>
      </c>
      <c r="M838" t="inlineStr">
        <is>
          <t>601+</t>
        </is>
      </c>
      <c r="N838" t="n">
        <v>12.9</v>
      </c>
      <c r="O838" t="inlineStr">
        <is>
          <t>701+</t>
        </is>
      </c>
      <c r="P838" t="n">
        <v>12.6</v>
      </c>
      <c r="Q838" t="inlineStr">
        <is>
          <t>679</t>
        </is>
      </c>
      <c r="R838" t="inlineStr"/>
      <c r="S838" t="inlineStr"/>
      <c r="T838" t="n">
        <v>33.2</v>
      </c>
      <c r="U838" t="inlineStr">
        <is>
          <t>403</t>
        </is>
      </c>
      <c r="V838" t="n">
        <v>54.5</v>
      </c>
      <c r="W838" t="inlineStr">
        <is>
          <t>701+</t>
        </is>
      </c>
      <c r="X838" t="n">
        <v>35.5</v>
      </c>
      <c r="Y838" t="inlineStr">
        <is>
          <t>356</t>
        </is>
      </c>
      <c r="Z838" t="n">
        <v>2.9</v>
      </c>
      <c r="AA838" t="inlineStr">
        <is>
          <t>701+</t>
        </is>
      </c>
      <c r="AB838" t="inlineStr"/>
      <c r="AC838" t="inlineStr">
        <is>
          <t>901-950</t>
        </is>
      </c>
      <c r="AD838" t="inlineStr">
        <is>
          <t>801-1000</t>
        </is>
      </c>
      <c r="AE838" t="inlineStr">
        <is>
          <t>ZA</t>
        </is>
      </c>
      <c r="AF838" t="inlineStr">
        <is>
          <t>South Africa</t>
        </is>
      </c>
      <c r="AG838" t="inlineStr">
        <is>
          <t>M</t>
        </is>
      </c>
      <c r="AH838" t="inlineStr">
        <is>
          <t>CO</t>
        </is>
      </c>
      <c r="AI838" t="inlineStr">
        <is>
          <t>VH</t>
        </is>
      </c>
      <c r="AJ838" t="n">
        <v>5</v>
      </c>
      <c r="AK838" t="inlineStr">
        <is>
          <t>A</t>
        </is>
      </c>
      <c r="AL838" t="n">
        <v>6.7</v>
      </c>
      <c r="AM838" t="inlineStr">
        <is>
          <t>601+</t>
        </is>
      </c>
      <c r="AN838" t="n">
        <v>9.5</v>
      </c>
      <c r="AO838" t="inlineStr">
        <is>
          <t>601+</t>
        </is>
      </c>
      <c r="AP838" t="n">
        <v>13.6</v>
      </c>
      <c r="AQ838" t="inlineStr">
        <is>
          <t>701+</t>
        </is>
      </c>
      <c r="AR838" t="n">
        <v>16.5</v>
      </c>
      <c r="AS838" t="inlineStr">
        <is>
          <t>607</t>
        </is>
      </c>
      <c r="AT838" t="inlineStr"/>
      <c r="AU838" t="inlineStr"/>
      <c r="AV838" t="n">
        <v>35.8</v>
      </c>
      <c r="AW838" t="inlineStr">
        <is>
          <t>375</t>
        </is>
      </c>
      <c r="AX838" t="n">
        <v>11.6</v>
      </c>
      <c r="AY838" t="inlineStr">
        <is>
          <t>641</t>
        </is>
      </c>
      <c r="AZ838" t="n">
        <v>19.6</v>
      </c>
      <c r="BA838" t="inlineStr">
        <is>
          <t>429</t>
        </is>
      </c>
      <c r="BB838" t="n">
        <v>6.5</v>
      </c>
      <c r="BC838" t="inlineStr">
        <is>
          <t>701+</t>
        </is>
      </c>
      <c r="BD838" t="inlineStr">
        <is>
          <t>-</t>
        </is>
      </c>
      <c r="BE838" t="inlineStr"/>
      <c r="BF838" t="inlineStr">
        <is>
          <t>Not Reported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>
        <is>
          <t>QS</t>
        </is>
      </c>
      <c r="CC838" t="n">
        <v>975.5</v>
      </c>
      <c r="CD838" t="n">
        <v>925.5</v>
      </c>
      <c r="CE838" t="n">
        <v>601</v>
      </c>
      <c r="CF838" t="n">
        <v>601</v>
      </c>
      <c r="CG838" t="n">
        <v>701</v>
      </c>
      <c r="CH838" t="n">
        <v>679</v>
      </c>
      <c r="CI838" t="inlineStr"/>
      <c r="CJ838" t="n">
        <v>403</v>
      </c>
      <c r="CK838" t="n">
        <v>701</v>
      </c>
      <c r="CL838" t="n">
        <v>356</v>
      </c>
      <c r="CM838" t="n">
        <v>701</v>
      </c>
      <c r="CN838" t="n">
        <v>925.5</v>
      </c>
      <c r="CO838" t="n">
        <v>900.5</v>
      </c>
      <c r="CP838" t="n">
        <v>601</v>
      </c>
      <c r="CQ838" t="n">
        <v>601</v>
      </c>
      <c r="CR838" t="n">
        <v>701</v>
      </c>
      <c r="CS838" t="n">
        <v>607</v>
      </c>
      <c r="CT838" t="inlineStr"/>
      <c r="CU838" t="n">
        <v>375</v>
      </c>
      <c r="CV838" t="n">
        <v>641</v>
      </c>
      <c r="CW838" t="n">
        <v>429</v>
      </c>
      <c r="CX838" t="n">
        <v>701</v>
      </c>
      <c r="CY838" t="inlineStr"/>
      <c r="CZ838" t="inlineStr"/>
      <c r="DA838" t="inlineStr"/>
      <c r="DB838" t="n">
        <v>30.39285714285714</v>
      </c>
      <c r="DC838" t="n">
        <v>12.6</v>
      </c>
      <c r="DD838" t="inlineStr"/>
      <c r="DE838" t="inlineStr">
        <is>
          <t>QS (score, not ratio)</t>
        </is>
      </c>
      <c r="DF838" t="inlineStr"/>
      <c r="DG838" t="inlineStr">
        <is>
          <t>QS (score, not %)</t>
        </is>
      </c>
      <c r="DH838" t="n">
        <v>6.5</v>
      </c>
      <c r="DI838" t="inlineStr"/>
    </row>
    <row r="839">
      <c r="A839" t="inlineStr">
        <is>
          <t>rice university</t>
        </is>
      </c>
      <c r="B839" t="inlineStr">
        <is>
          <t>141</t>
        </is>
      </c>
      <c r="C839" t="inlineStr">
        <is>
          <t>145</t>
        </is>
      </c>
      <c r="D839" t="inlineStr">
        <is>
          <t>United States</t>
        </is>
      </c>
      <c r="E839" t="inlineStr">
        <is>
          <t>Americas</t>
        </is>
      </c>
      <c r="F839" t="inlineStr">
        <is>
          <t>M</t>
        </is>
      </c>
      <c r="G839" t="inlineStr">
        <is>
          <t>CO</t>
        </is>
      </c>
      <c r="H839" t="inlineStr">
        <is>
          <t>VH</t>
        </is>
      </c>
      <c r="I839" t="inlineStr">
        <is>
          <t>B</t>
        </is>
      </c>
      <c r="J839" t="n">
        <v>39.1</v>
      </c>
      <c r="K839" t="inlineStr">
        <is>
          <t>220</t>
        </is>
      </c>
      <c r="L839" t="n">
        <v>27.3</v>
      </c>
      <c r="M839" t="inlineStr">
        <is>
          <t>350</t>
        </is>
      </c>
      <c r="N839" t="n">
        <v>62.5</v>
      </c>
      <c r="O839" t="inlineStr">
        <is>
          <t>222</t>
        </is>
      </c>
      <c r="P839" t="n">
        <v>87.90000000000001</v>
      </c>
      <c r="Q839" t="inlineStr">
        <is>
          <t>83</t>
        </is>
      </c>
      <c r="R839" t="n">
        <v>77.5</v>
      </c>
      <c r="S839" t="inlineStr">
        <is>
          <t>247</t>
        </is>
      </c>
      <c r="T839" t="n">
        <v>94.09999999999999</v>
      </c>
      <c r="U839" t="inlineStr">
        <is>
          <t>99</t>
        </is>
      </c>
      <c r="V839" t="n">
        <v>62.2</v>
      </c>
      <c r="W839" t="inlineStr">
        <is>
          <t>602</t>
        </is>
      </c>
      <c r="X839" t="n">
        <v>29.5</v>
      </c>
      <c r="Y839" t="inlineStr">
        <is>
          <t>421</t>
        </is>
      </c>
      <c r="Z839" t="n">
        <v>20.6</v>
      </c>
      <c r="AA839" t="inlineStr">
        <is>
          <t>529</t>
        </is>
      </c>
      <c r="AB839" t="n">
        <v>53.6</v>
      </c>
      <c r="AC839">
        <f>145</f>
        <v/>
      </c>
      <c r="AD839" t="inlineStr">
        <is>
          <t>100</t>
        </is>
      </c>
      <c r="AE839" t="inlineStr">
        <is>
          <t>US</t>
        </is>
      </c>
      <c r="AF839" t="inlineStr">
        <is>
          <t>United States</t>
        </is>
      </c>
      <c r="AG839" t="inlineStr">
        <is>
          <t>M</t>
        </is>
      </c>
      <c r="AH839" t="inlineStr">
        <is>
          <t>FC</t>
        </is>
      </c>
      <c r="AI839" t="inlineStr">
        <is>
          <t>VH</t>
        </is>
      </c>
      <c r="AJ839" t="n">
        <v>5</v>
      </c>
      <c r="AK839" t="inlineStr">
        <is>
          <t>B</t>
        </is>
      </c>
      <c r="AL839" t="n">
        <v>38.7</v>
      </c>
      <c r="AM839" t="inlineStr">
        <is>
          <t>222</t>
        </is>
      </c>
      <c r="AN839" t="n">
        <v>22.9</v>
      </c>
      <c r="AO839" t="inlineStr">
        <is>
          <t>415</t>
        </is>
      </c>
      <c r="AP839" t="n">
        <v>65.90000000000001</v>
      </c>
      <c r="AQ839" t="inlineStr">
        <is>
          <t>205</t>
        </is>
      </c>
      <c r="AR839" t="n">
        <v>82.5</v>
      </c>
      <c r="AS839" t="inlineStr">
        <is>
          <t>101</t>
        </is>
      </c>
      <c r="AT839" t="n">
        <v>91</v>
      </c>
      <c r="AU839" t="inlineStr">
        <is>
          <t>176</t>
        </is>
      </c>
      <c r="AV839" t="n">
        <v>94.8</v>
      </c>
      <c r="AW839" t="inlineStr">
        <is>
          <t>89</t>
        </is>
      </c>
      <c r="AX839" t="n">
        <v>9.800000000000001</v>
      </c>
      <c r="AY839" t="inlineStr">
        <is>
          <t>671</t>
        </is>
      </c>
      <c r="AZ839" t="n">
        <v>30</v>
      </c>
      <c r="BA839" t="inlineStr">
        <is>
          <t>262</t>
        </is>
      </c>
      <c r="BB839" t="n">
        <v>42.6</v>
      </c>
      <c r="BC839" t="inlineStr">
        <is>
          <t>345=</t>
        </is>
      </c>
      <c r="BD839" t="inlineStr">
        <is>
          <t>51.9</t>
        </is>
      </c>
      <c r="BE839">
        <f>101</f>
        <v/>
      </c>
      <c r="BF839" t="inlineStr">
        <is>
          <t>United States of America</t>
        </is>
      </c>
      <c r="BG839" t="n">
        <v>37.9</v>
      </c>
      <c r="BH839" t="inlineStr">
        <is>
          <t>66.6</t>
        </is>
      </c>
      <c r="BI839" t="n">
        <v>35.1</v>
      </c>
      <c r="BJ839" t="n">
        <v>99.7</v>
      </c>
      <c r="BK839" t="inlineStr">
        <is>
          <t>41.7</t>
        </is>
      </c>
      <c r="BL839" t="inlineStr">
        <is>
          <t>57.9</t>
        </is>
      </c>
      <c r="BM839" t="inlineStr">
        <is>
          <t>6,333</t>
        </is>
      </c>
      <c r="BN839" t="n">
        <v>9</v>
      </c>
      <c r="BO839" t="inlineStr">
        <is>
          <t>26%</t>
        </is>
      </c>
      <c r="BP839" t="inlineStr">
        <is>
          <t>44 : 56</t>
        </is>
      </c>
      <c r="BQ839" t="n">
        <v>2016</v>
      </c>
      <c r="BR839" t="inlineStr">
        <is>
          <t>84</t>
        </is>
      </c>
      <c r="BS839" t="inlineStr">
        <is>
          <t>45</t>
        </is>
      </c>
      <c r="BT839" t="n">
        <v>26</v>
      </c>
      <c r="BU839" t="n">
        <v>16.2</v>
      </c>
      <c r="BV839" t="n">
        <v>21.7</v>
      </c>
      <c r="BW839" t="n">
        <v>28.1</v>
      </c>
      <c r="BX839" t="n">
        <v>22.8</v>
      </c>
      <c r="BY839" t="n">
        <v>29.2</v>
      </c>
      <c r="BZ839" t="n">
        <v>34.3</v>
      </c>
      <c r="CA839" t="n">
        <v>2015</v>
      </c>
      <c r="CB839" t="inlineStr">
        <is>
          <t>QS+Times+Shanghai</t>
        </is>
      </c>
      <c r="CC839" t="n">
        <v>141</v>
      </c>
      <c r="CD839" t="n">
        <v>145</v>
      </c>
      <c r="CE839" t="n">
        <v>220</v>
      </c>
      <c r="CF839" t="n">
        <v>350</v>
      </c>
      <c r="CG839" t="n">
        <v>222</v>
      </c>
      <c r="CH839" t="n">
        <v>83</v>
      </c>
      <c r="CI839" t="n">
        <v>247</v>
      </c>
      <c r="CJ839" t="n">
        <v>99</v>
      </c>
      <c r="CK839" t="n">
        <v>602</v>
      </c>
      <c r="CL839" t="n">
        <v>421</v>
      </c>
      <c r="CM839" t="n">
        <v>529</v>
      </c>
      <c r="CN839" t="n">
        <v>145</v>
      </c>
      <c r="CO839" t="n">
        <v>100</v>
      </c>
      <c r="CP839" t="n">
        <v>222</v>
      </c>
      <c r="CQ839" t="n">
        <v>415</v>
      </c>
      <c r="CR839" t="n">
        <v>205</v>
      </c>
      <c r="CS839" t="n">
        <v>101</v>
      </c>
      <c r="CT839" t="n">
        <v>176</v>
      </c>
      <c r="CU839" t="n">
        <v>89</v>
      </c>
      <c r="CV839" t="n">
        <v>671</v>
      </c>
      <c r="CW839" t="n">
        <v>262</v>
      </c>
      <c r="CX839" t="n">
        <v>345</v>
      </c>
      <c r="CY839" t="n">
        <v>101</v>
      </c>
      <c r="CZ839" t="n">
        <v>84</v>
      </c>
      <c r="DA839" t="n">
        <v>45</v>
      </c>
      <c r="DB839" t="n">
        <v>85.82744666032164</v>
      </c>
      <c r="DC839" t="n">
        <v>54.5655431064561</v>
      </c>
      <c r="DD839" t="n">
        <v>9</v>
      </c>
      <c r="DE839" t="inlineStr">
        <is>
          <t>Times (raw ratio)</t>
        </is>
      </c>
      <c r="DF839" t="n">
        <v>26</v>
      </c>
      <c r="DG839" t="inlineStr">
        <is>
          <t>Times (raw %)</t>
        </is>
      </c>
      <c r="DH839" t="n">
        <v>38.90000000000001</v>
      </c>
      <c r="DI839" t="n">
        <v>24.62627185139536</v>
      </c>
    </row>
    <row r="840">
      <c r="A840" t="inlineStr">
        <is>
          <t>riga stradins university</t>
        </is>
      </c>
      <c r="B840" t="inlineStr">
        <is>
          <t>951-1000</t>
        </is>
      </c>
      <c r="C840" t="inlineStr">
        <is>
          <t>901-950</t>
        </is>
      </c>
      <c r="D840" t="inlineStr">
        <is>
          <t>Latvia</t>
        </is>
      </c>
      <c r="E840" t="inlineStr">
        <is>
          <t>Europe</t>
        </is>
      </c>
      <c r="F840" t="inlineStr">
        <is>
          <t>M</t>
        </is>
      </c>
      <c r="G840" t="inlineStr">
        <is>
          <t>SP</t>
        </is>
      </c>
      <c r="H840" t="inlineStr">
        <is>
          <t>MD</t>
        </is>
      </c>
      <c r="I840" t="inlineStr">
        <is>
          <t>A</t>
        </is>
      </c>
      <c r="J840" t="n">
        <v>6.1</v>
      </c>
      <c r="K840" t="inlineStr">
        <is>
          <t>601+</t>
        </is>
      </c>
      <c r="L840" t="n">
        <v>13.4</v>
      </c>
      <c r="M840" t="inlineStr">
        <is>
          <t>601+</t>
        </is>
      </c>
      <c r="N840" t="n">
        <v>14.1</v>
      </c>
      <c r="O840" t="inlineStr">
        <is>
          <t>701+</t>
        </is>
      </c>
      <c r="P840" t="n">
        <v>1.9</v>
      </c>
      <c r="Q840" t="inlineStr">
        <is>
          <t>701+</t>
        </is>
      </c>
      <c r="R840" t="n">
        <v>22.3</v>
      </c>
      <c r="S840" t="inlineStr">
        <is>
          <t>565</t>
        </is>
      </c>
      <c r="T840" t="n">
        <v>90.8</v>
      </c>
      <c r="U840" t="inlineStr">
        <is>
          <t>118</t>
        </is>
      </c>
      <c r="V840" t="n">
        <v>15.1</v>
      </c>
      <c r="W840" t="inlineStr">
        <is>
          <t>701+</t>
        </is>
      </c>
      <c r="X840" t="n">
        <v>11.4</v>
      </c>
      <c r="Y840" t="inlineStr">
        <is>
          <t>701+</t>
        </is>
      </c>
      <c r="Z840" t="n">
        <v>1.1</v>
      </c>
      <c r="AA840" t="inlineStr">
        <is>
          <t>701+</t>
        </is>
      </c>
      <c r="AB840" t="inlineStr"/>
      <c r="AC840" t="inlineStr">
        <is>
          <t>901-950</t>
        </is>
      </c>
      <c r="AD840" t="inlineStr">
        <is>
          <t>801-1000</t>
        </is>
      </c>
      <c r="AE840" t="inlineStr">
        <is>
          <t>LV</t>
        </is>
      </c>
      <c r="AF840" t="inlineStr">
        <is>
          <t>Latvia</t>
        </is>
      </c>
      <c r="AG840" t="inlineStr">
        <is>
          <t>M</t>
        </is>
      </c>
      <c r="AH840" t="inlineStr">
        <is>
          <t>SP</t>
        </is>
      </c>
      <c r="AI840" t="inlineStr"/>
      <c r="AJ840" t="n">
        <v>4</v>
      </c>
      <c r="AK840" t="inlineStr">
        <is>
          <t>A</t>
        </is>
      </c>
      <c r="AL840" t="n">
        <v>6.7</v>
      </c>
      <c r="AM840" t="inlineStr">
        <is>
          <t>601+</t>
        </is>
      </c>
      <c r="AN840" t="n">
        <v>14.1</v>
      </c>
      <c r="AO840" t="inlineStr">
        <is>
          <t>578</t>
        </is>
      </c>
      <c r="AP840" t="n">
        <v>14.4</v>
      </c>
      <c r="AQ840" t="inlineStr">
        <is>
          <t>701+</t>
        </is>
      </c>
      <c r="AR840" t="n">
        <v>1.8</v>
      </c>
      <c r="AS840" t="inlineStr">
        <is>
          <t>701+</t>
        </is>
      </c>
      <c r="AT840" t="n">
        <v>16.9</v>
      </c>
      <c r="AU840" t="inlineStr">
        <is>
          <t>633</t>
        </is>
      </c>
      <c r="AV840" t="n">
        <v>86.40000000000001</v>
      </c>
      <c r="AW840" t="inlineStr">
        <is>
          <t>138</t>
        </is>
      </c>
      <c r="AX840" t="n">
        <v>1</v>
      </c>
      <c r="AY840" t="inlineStr">
        <is>
          <t>701+</t>
        </is>
      </c>
      <c r="AZ840" t="n">
        <v>11.7</v>
      </c>
      <c r="BA840" t="inlineStr">
        <is>
          <t>701+</t>
        </is>
      </c>
      <c r="BB840" t="n">
        <v>4.1</v>
      </c>
      <c r="BC840" t="inlineStr">
        <is>
          <t>701+</t>
        </is>
      </c>
      <c r="BD840" t="inlineStr">
        <is>
          <t>-</t>
        </is>
      </c>
      <c r="BE840" t="inlineStr"/>
      <c r="BF840" t="inlineStr">
        <is>
          <t>Not Reported</t>
        </is>
      </c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>
        <is>
          <t>QS</t>
        </is>
      </c>
      <c r="CC840" t="n">
        <v>975.5</v>
      </c>
      <c r="CD840" t="n">
        <v>925.5</v>
      </c>
      <c r="CE840" t="n">
        <v>601</v>
      </c>
      <c r="CF840" t="n">
        <v>601</v>
      </c>
      <c r="CG840" t="n">
        <v>701</v>
      </c>
      <c r="CH840" t="n">
        <v>701</v>
      </c>
      <c r="CI840" t="n">
        <v>565</v>
      </c>
      <c r="CJ840" t="n">
        <v>118</v>
      </c>
      <c r="CK840" t="n">
        <v>701</v>
      </c>
      <c r="CL840" t="n">
        <v>701</v>
      </c>
      <c r="CM840" t="n">
        <v>701</v>
      </c>
      <c r="CN840" t="n">
        <v>925.5</v>
      </c>
      <c r="CO840" t="n">
        <v>900.5</v>
      </c>
      <c r="CP840" t="n">
        <v>601</v>
      </c>
      <c r="CQ840" t="n">
        <v>578</v>
      </c>
      <c r="CR840" t="n">
        <v>701</v>
      </c>
      <c r="CS840" t="n">
        <v>701</v>
      </c>
      <c r="CT840" t="n">
        <v>633</v>
      </c>
      <c r="CU840" t="n">
        <v>138</v>
      </c>
      <c r="CV840" t="n">
        <v>701</v>
      </c>
      <c r="CW840" t="n">
        <v>701</v>
      </c>
      <c r="CX840" t="n">
        <v>701</v>
      </c>
      <c r="CY840" t="inlineStr"/>
      <c r="CZ840" t="inlineStr"/>
      <c r="DA840" t="inlineStr"/>
      <c r="DB840" t="n">
        <v>30.39285714285714</v>
      </c>
      <c r="DC840" t="n">
        <v>1.9</v>
      </c>
      <c r="DD840" t="inlineStr"/>
      <c r="DE840" t="inlineStr">
        <is>
          <t>QS (score, not ratio)</t>
        </is>
      </c>
      <c r="DF840" t="inlineStr"/>
      <c r="DG840" t="inlineStr">
        <is>
          <t>QS (score, not %)</t>
        </is>
      </c>
      <c r="DH840" t="n">
        <v>6.4</v>
      </c>
      <c r="DI840" t="inlineStr"/>
    </row>
    <row r="841">
      <c r="A841" t="inlineStr">
        <is>
          <t>riga technical university</t>
        </is>
      </c>
      <c r="B841" t="inlineStr">
        <is>
          <t>721-730</t>
        </is>
      </c>
      <c r="C841" t="inlineStr">
        <is>
          <t>751-760</t>
        </is>
      </c>
      <c r="D841" t="inlineStr">
        <is>
          <t>Latvia</t>
        </is>
      </c>
      <c r="E841" t="inlineStr">
        <is>
          <t>Europe</t>
        </is>
      </c>
      <c r="F841" t="inlineStr">
        <is>
          <t>M</t>
        </is>
      </c>
      <c r="G841" t="inlineStr">
        <is>
          <t>CO</t>
        </is>
      </c>
      <c r="H841" t="inlineStr">
        <is>
          <t>VH</t>
        </is>
      </c>
      <c r="I841" t="inlineStr">
        <is>
          <t>A</t>
        </is>
      </c>
      <c r="J841" t="n">
        <v>11.5</v>
      </c>
      <c r="K841" t="inlineStr">
        <is>
          <t>601+</t>
        </is>
      </c>
      <c r="L841" t="n">
        <v>26.8</v>
      </c>
      <c r="M841" t="inlineStr">
        <is>
          <t>358</t>
        </is>
      </c>
      <c r="N841" t="n">
        <v>22</v>
      </c>
      <c r="O841" t="inlineStr">
        <is>
          <t>638</t>
        </is>
      </c>
      <c r="P841" t="n">
        <v>3</v>
      </c>
      <c r="Q841" t="inlineStr">
        <is>
          <t>701+</t>
        </is>
      </c>
      <c r="R841" t="n">
        <v>15.7</v>
      </c>
      <c r="S841" t="inlineStr">
        <is>
          <t>657</t>
        </is>
      </c>
      <c r="T841" t="n">
        <v>72</v>
      </c>
      <c r="U841" t="inlineStr">
        <is>
          <t>203</t>
        </is>
      </c>
      <c r="V841" t="n">
        <v>29.9</v>
      </c>
      <c r="W841" t="inlineStr">
        <is>
          <t>701+</t>
        </is>
      </c>
      <c r="X841" t="n">
        <v>35</v>
      </c>
      <c r="Y841" t="inlineStr">
        <is>
          <t>362</t>
        </is>
      </c>
      <c r="Z841" t="n">
        <v>6.8</v>
      </c>
      <c r="AA841" t="inlineStr">
        <is>
          <t>701+</t>
        </is>
      </c>
      <c r="AB841" t="inlineStr"/>
      <c r="AC841" t="inlineStr">
        <is>
          <t>751-760</t>
        </is>
      </c>
      <c r="AD841" t="inlineStr">
        <is>
          <t>751-800</t>
        </is>
      </c>
      <c r="AE841" t="inlineStr">
        <is>
          <t>LV</t>
        </is>
      </c>
      <c r="AF841" t="inlineStr">
        <is>
          <t>Latvia</t>
        </is>
      </c>
      <c r="AG841" t="inlineStr">
        <is>
          <t>M</t>
        </is>
      </c>
      <c r="AH841" t="inlineStr">
        <is>
          <t>CO</t>
        </is>
      </c>
      <c r="AI841" t="inlineStr">
        <is>
          <t>VH</t>
        </is>
      </c>
      <c r="AJ841" t="n">
        <v>5</v>
      </c>
      <c r="AK841" t="inlineStr">
        <is>
          <t>A</t>
        </is>
      </c>
      <c r="AL841" t="n">
        <v>11.4</v>
      </c>
      <c r="AM841" t="inlineStr">
        <is>
          <t>601+</t>
        </is>
      </c>
      <c r="AN841" t="n">
        <v>28.2</v>
      </c>
      <c r="AO841" t="inlineStr">
        <is>
          <t>343</t>
        </is>
      </c>
      <c r="AP841" t="n">
        <v>19.7</v>
      </c>
      <c r="AQ841" t="inlineStr">
        <is>
          <t>673</t>
        </is>
      </c>
      <c r="AR841" t="n">
        <v>2.9</v>
      </c>
      <c r="AS841" t="inlineStr">
        <is>
          <t>701+</t>
        </is>
      </c>
      <c r="AT841" t="n">
        <v>16.4</v>
      </c>
      <c r="AU841" t="inlineStr">
        <is>
          <t>644</t>
        </is>
      </c>
      <c r="AV841" t="n">
        <v>59.9</v>
      </c>
      <c r="AW841" t="inlineStr">
        <is>
          <t>248</t>
        </is>
      </c>
      <c r="AX841" t="n">
        <v>1.4</v>
      </c>
      <c r="AY841" t="inlineStr">
        <is>
          <t>701+</t>
        </is>
      </c>
      <c r="AZ841" t="n">
        <v>18.5</v>
      </c>
      <c r="BA841" t="inlineStr">
        <is>
          <t>452</t>
        </is>
      </c>
      <c r="BB841" t="n">
        <v>15.2</v>
      </c>
      <c r="BC841" t="inlineStr">
        <is>
          <t>608=</t>
        </is>
      </c>
      <c r="BD841" t="inlineStr">
        <is>
          <t>-</t>
        </is>
      </c>
      <c r="BE841" t="inlineStr"/>
      <c r="BF841" t="inlineStr">
        <is>
          <t>Not Reported</t>
        </is>
      </c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>
        <is>
          <t>QS</t>
        </is>
      </c>
      <c r="CC841" t="n">
        <v>725.5</v>
      </c>
      <c r="CD841" t="n">
        <v>755.5</v>
      </c>
      <c r="CE841" t="n">
        <v>601</v>
      </c>
      <c r="CF841" t="n">
        <v>358</v>
      </c>
      <c r="CG841" t="n">
        <v>638</v>
      </c>
      <c r="CH841" t="n">
        <v>701</v>
      </c>
      <c r="CI841" t="n">
        <v>657</v>
      </c>
      <c r="CJ841" t="n">
        <v>203</v>
      </c>
      <c r="CK841" t="n">
        <v>701</v>
      </c>
      <c r="CL841" t="n">
        <v>362</v>
      </c>
      <c r="CM841" t="n">
        <v>701</v>
      </c>
      <c r="CN841" t="n">
        <v>755.5</v>
      </c>
      <c r="CO841" t="n">
        <v>775.5</v>
      </c>
      <c r="CP841" t="n">
        <v>601</v>
      </c>
      <c r="CQ841" t="n">
        <v>343</v>
      </c>
      <c r="CR841" t="n">
        <v>673</v>
      </c>
      <c r="CS841" t="n">
        <v>701</v>
      </c>
      <c r="CT841" t="n">
        <v>644</v>
      </c>
      <c r="CU841" t="n">
        <v>248</v>
      </c>
      <c r="CV841" t="n">
        <v>701</v>
      </c>
      <c r="CW841" t="n">
        <v>452</v>
      </c>
      <c r="CX841" t="n">
        <v>608</v>
      </c>
      <c r="CY841" t="inlineStr"/>
      <c r="CZ841" t="inlineStr"/>
      <c r="DA841" t="inlineStr"/>
      <c r="DB841" t="n">
        <v>48.25000000000001</v>
      </c>
      <c r="DC841" t="n">
        <v>3</v>
      </c>
      <c r="DD841" t="inlineStr"/>
      <c r="DE841" t="inlineStr">
        <is>
          <t>QS (score, not ratio)</t>
        </is>
      </c>
      <c r="DF841" t="inlineStr"/>
      <c r="DG841" t="inlineStr">
        <is>
          <t>QS (score, not %)</t>
        </is>
      </c>
      <c r="DH841" t="n">
        <v>11.45</v>
      </c>
      <c r="DI841" t="inlineStr"/>
    </row>
    <row r="842">
      <c r="A842" t="inlineStr">
        <is>
          <t>rikkyo university</t>
        </is>
      </c>
      <c r="B842" t="inlineStr">
        <is>
          <t>1201-1400</t>
        </is>
      </c>
      <c r="C842" t="inlineStr">
        <is>
          <t>1201-1400</t>
        </is>
      </c>
      <c r="D842" t="inlineStr">
        <is>
          <t>Japan</t>
        </is>
      </c>
      <c r="E842" t="inlineStr">
        <is>
          <t>Asia</t>
        </is>
      </c>
      <c r="F842" t="inlineStr">
        <is>
          <t>L</t>
        </is>
      </c>
      <c r="G842" t="inlineStr">
        <is>
          <t>FO</t>
        </is>
      </c>
      <c r="H842" t="inlineStr">
        <is>
          <t>HI</t>
        </is>
      </c>
      <c r="I842" t="inlineStr">
        <is>
          <t>C</t>
        </is>
      </c>
      <c r="J842" t="n">
        <v>4</v>
      </c>
      <c r="K842" t="inlineStr">
        <is>
          <t>601+</t>
        </is>
      </c>
      <c r="L842" t="n">
        <v>9.6</v>
      </c>
      <c r="M842" t="inlineStr">
        <is>
          <t>601+</t>
        </is>
      </c>
      <c r="N842" t="n">
        <v>8.199999999999999</v>
      </c>
      <c r="O842" t="inlineStr">
        <is>
          <t>701+</t>
        </is>
      </c>
      <c r="P842" t="n">
        <v>2.1</v>
      </c>
      <c r="Q842" t="inlineStr">
        <is>
          <t>701+</t>
        </is>
      </c>
      <c r="R842" t="n">
        <v>23.7</v>
      </c>
      <c r="S842" t="inlineStr">
        <is>
          <t>552</t>
        </is>
      </c>
      <c r="T842" t="n">
        <v>5.6</v>
      </c>
      <c r="U842" t="inlineStr">
        <is>
          <t>701+</t>
        </is>
      </c>
      <c r="V842" t="n">
        <v>13.7</v>
      </c>
      <c r="W842" t="inlineStr">
        <is>
          <t>701+</t>
        </is>
      </c>
      <c r="X842" t="n">
        <v>5.8</v>
      </c>
      <c r="Y842" t="inlineStr">
        <is>
          <t>701+</t>
        </is>
      </c>
      <c r="Z842" t="n">
        <v>1.2</v>
      </c>
      <c r="AA842" t="inlineStr">
        <is>
          <t>701+</t>
        </is>
      </c>
      <c r="AB842" t="inlineStr"/>
      <c r="AC842" t="inlineStr">
        <is>
          <t>1201-1400</t>
        </is>
      </c>
      <c r="AD842" t="inlineStr">
        <is>
          <t>1201-1400</t>
        </is>
      </c>
      <c r="AE842" t="inlineStr">
        <is>
          <t>JP</t>
        </is>
      </c>
      <c r="AF842" t="inlineStr">
        <is>
          <t>Japan</t>
        </is>
      </c>
      <c r="AG842" t="inlineStr">
        <is>
          <t>L</t>
        </is>
      </c>
      <c r="AH842" t="inlineStr">
        <is>
          <t>FO</t>
        </is>
      </c>
      <c r="AI842" t="inlineStr">
        <is>
          <t>HI</t>
        </is>
      </c>
      <c r="AJ842" t="n">
        <v>5</v>
      </c>
      <c r="AK842" t="inlineStr">
        <is>
          <t>C</t>
        </is>
      </c>
      <c r="AL842" t="n">
        <v>4.1</v>
      </c>
      <c r="AM842" t="inlineStr">
        <is>
          <t>601+</t>
        </is>
      </c>
      <c r="AN842" t="n">
        <v>12</v>
      </c>
      <c r="AO842" t="inlineStr">
        <is>
          <t>601+</t>
        </is>
      </c>
      <c r="AP842" t="n">
        <v>10.1</v>
      </c>
      <c r="AQ842" t="inlineStr">
        <is>
          <t>701+</t>
        </is>
      </c>
      <c r="AR842" t="n">
        <v>2.6</v>
      </c>
      <c r="AS842" t="inlineStr">
        <is>
          <t>701+</t>
        </is>
      </c>
      <c r="AT842" t="n">
        <v>24.9</v>
      </c>
      <c r="AU842" t="inlineStr">
        <is>
          <t>537</t>
        </is>
      </c>
      <c r="AV842" t="n">
        <v>6.2</v>
      </c>
      <c r="AW842" t="inlineStr">
        <is>
          <t>701+</t>
        </is>
      </c>
      <c r="AX842" t="n">
        <v>1</v>
      </c>
      <c r="AY842" t="inlineStr">
        <is>
          <t>701+</t>
        </is>
      </c>
      <c r="AZ842" t="n">
        <v>8.6</v>
      </c>
      <c r="BA842" t="inlineStr">
        <is>
          <t>701+</t>
        </is>
      </c>
      <c r="BB842" t="n">
        <v>1</v>
      </c>
      <c r="BC842" t="inlineStr">
        <is>
          <t>701+</t>
        </is>
      </c>
      <c r="BD842" t="inlineStr">
        <is>
          <t>-</t>
        </is>
      </c>
      <c r="BE842" t="inlineStr"/>
      <c r="BF842" t="inlineStr">
        <is>
          <t>Not Reported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>
        <is>
          <t>QS</t>
        </is>
      </c>
      <c r="CC842" t="n">
        <v>1300.5</v>
      </c>
      <c r="CD842" t="n">
        <v>1300.5</v>
      </c>
      <c r="CE842" t="n">
        <v>601</v>
      </c>
      <c r="CF842" t="n">
        <v>601</v>
      </c>
      <c r="CG842" t="n">
        <v>701</v>
      </c>
      <c r="CH842" t="n">
        <v>701</v>
      </c>
      <c r="CI842" t="n">
        <v>552</v>
      </c>
      <c r="CJ842" t="n">
        <v>701</v>
      </c>
      <c r="CK842" t="n">
        <v>701</v>
      </c>
      <c r="CL842" t="n">
        <v>701</v>
      </c>
      <c r="CM842" t="n">
        <v>701</v>
      </c>
      <c r="CN842" t="n">
        <v>1300.5</v>
      </c>
      <c r="CO842" t="n">
        <v>1300.5</v>
      </c>
      <c r="CP842" t="n">
        <v>601</v>
      </c>
      <c r="CQ842" t="n">
        <v>601</v>
      </c>
      <c r="CR842" t="n">
        <v>701</v>
      </c>
      <c r="CS842" t="n">
        <v>701</v>
      </c>
      <c r="CT842" t="n">
        <v>537</v>
      </c>
      <c r="CU842" t="n">
        <v>701</v>
      </c>
      <c r="CV842" t="n">
        <v>701</v>
      </c>
      <c r="CW842" t="n">
        <v>701</v>
      </c>
      <c r="CX842" t="n">
        <v>701</v>
      </c>
      <c r="CY842" t="inlineStr"/>
      <c r="CZ842" t="inlineStr"/>
      <c r="DA842" t="inlineStr"/>
      <c r="DB842" t="n">
        <v>7.178571428571416</v>
      </c>
      <c r="DC842" t="n">
        <v>2.1</v>
      </c>
      <c r="DD842" t="inlineStr"/>
      <c r="DE842" t="inlineStr">
        <is>
          <t>QS (score, not ratio)</t>
        </is>
      </c>
      <c r="DF842" t="inlineStr"/>
      <c r="DG842" t="inlineStr">
        <is>
          <t>QS (score, not %)</t>
        </is>
      </c>
      <c r="DH842" t="n">
        <v>4.05</v>
      </c>
      <c r="DI842" t="inlineStr"/>
    </row>
    <row r="843">
      <c r="A843" t="inlineStr">
        <is>
          <t>rio de janeiro state university (uerj)</t>
        </is>
      </c>
      <c r="B843" t="inlineStr"/>
      <c r="C843" t="inlineStr"/>
      <c r="D843" t="inlineStr">
        <is>
          <t>Not Reported</t>
        </is>
      </c>
      <c r="E843" t="inlineStr">
        <is>
          <t>Not Reported</t>
        </is>
      </c>
      <c r="F843" t="inlineStr">
        <is>
          <t>Not Reported</t>
        </is>
      </c>
      <c r="G843" t="inlineStr">
        <is>
          <t>Not Reported</t>
        </is>
      </c>
      <c r="H843" t="inlineStr"/>
      <c r="I843" t="inlineStr">
        <is>
          <t>Not Reported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>
        <is>
          <t>Not Reported</t>
        </is>
      </c>
      <c r="AF843" t="inlineStr">
        <is>
          <t>Not Reported</t>
        </is>
      </c>
      <c r="AG843" t="inlineStr">
        <is>
          <t>Not Reported</t>
        </is>
      </c>
      <c r="AH843" t="inlineStr">
        <is>
          <t>Not Reported</t>
        </is>
      </c>
      <c r="AI843" t="inlineStr"/>
      <c r="AJ843" t="inlineStr"/>
      <c r="AK843" t="inlineStr">
        <is>
          <t>Not Reported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>
        <is>
          <t>601-800</t>
        </is>
      </c>
      <c r="BF843" t="inlineStr">
        <is>
          <t>Brazil</t>
        </is>
      </c>
      <c r="BG843" t="n">
        <v>21.7</v>
      </c>
      <c r="BH843" t="inlineStr">
        <is>
          <t>16.8</t>
        </is>
      </c>
      <c r="BI843" t="n">
        <v>9.1</v>
      </c>
      <c r="BJ843" t="n">
        <v>12.3</v>
      </c>
      <c r="BK843" t="inlineStr">
        <is>
          <t>30.8</t>
        </is>
      </c>
      <c r="BL843" t="inlineStr">
        <is>
          <t>-</t>
        </is>
      </c>
      <c r="BM843" t="inlineStr">
        <is>
          <t>28,757</t>
        </is>
      </c>
      <c r="BN843" t="n">
        <v>10.1</v>
      </c>
      <c r="BO843" t="inlineStr">
        <is>
          <t>0%</t>
        </is>
      </c>
      <c r="BP843" t="inlineStr">
        <is>
          <t>46 : 54</t>
        </is>
      </c>
      <c r="BQ843" t="n">
        <v>2016</v>
      </c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>
        <is>
          <t>Times</t>
        </is>
      </c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n">
        <v>700.5</v>
      </c>
      <c r="CZ843" t="inlineStr"/>
      <c r="DA843" t="inlineStr"/>
      <c r="DB843" t="n">
        <v>0</v>
      </c>
      <c r="DC843" t="n">
        <v>8.843215358495495</v>
      </c>
      <c r="DD843" t="n">
        <v>10.1</v>
      </c>
      <c r="DE843" t="inlineStr">
        <is>
          <t>Times (raw ratio)</t>
        </is>
      </c>
      <c r="DF843" t="n">
        <v>0</v>
      </c>
      <c r="DG843" t="inlineStr">
        <is>
          <t>Times (raw %)</t>
        </is>
      </c>
      <c r="DH843" t="inlineStr"/>
      <c r="DI843" t="n">
        <v>6.451612903225806</v>
      </c>
    </row>
    <row r="844">
      <c r="A844" t="inlineStr">
        <is>
          <t>ritsumeikan asia pacific university</t>
        </is>
      </c>
      <c r="B844" t="inlineStr">
        <is>
          <t>901-950</t>
        </is>
      </c>
      <c r="C844" t="inlineStr">
        <is>
          <t>801-850</t>
        </is>
      </c>
      <c r="D844" t="inlineStr">
        <is>
          <t>Japan</t>
        </is>
      </c>
      <c r="E844" t="inlineStr">
        <is>
          <t>Asia</t>
        </is>
      </c>
      <c r="F844" t="inlineStr">
        <is>
          <t>M</t>
        </is>
      </c>
      <c r="G844" t="inlineStr">
        <is>
          <t>SP</t>
        </is>
      </c>
      <c r="H844" t="inlineStr">
        <is>
          <t>LO</t>
        </is>
      </c>
      <c r="I844" t="inlineStr">
        <is>
          <t>C</t>
        </is>
      </c>
      <c r="J844" t="n">
        <v>6.1</v>
      </c>
      <c r="K844" t="inlineStr">
        <is>
          <t>601+</t>
        </is>
      </c>
      <c r="L844" t="n">
        <v>8.300000000000001</v>
      </c>
      <c r="M844" t="inlineStr">
        <is>
          <t>601+</t>
        </is>
      </c>
      <c r="N844" t="n">
        <v>2.6</v>
      </c>
      <c r="O844" t="inlineStr">
        <is>
          <t>701+</t>
        </is>
      </c>
      <c r="P844" t="n">
        <v>2.5</v>
      </c>
      <c r="Q844" t="inlineStr">
        <is>
          <t>701+</t>
        </is>
      </c>
      <c r="R844" t="n">
        <v>99.90000000000001</v>
      </c>
      <c r="S844" t="inlineStr">
        <is>
          <t>85</t>
        </is>
      </c>
      <c r="T844" t="n">
        <v>99.40000000000001</v>
      </c>
      <c r="U844" t="inlineStr">
        <is>
          <t>50</t>
        </is>
      </c>
      <c r="V844" t="n">
        <v>3.7</v>
      </c>
      <c r="W844" t="inlineStr">
        <is>
          <t>701+</t>
        </is>
      </c>
      <c r="X844" t="n">
        <v>1.9</v>
      </c>
      <c r="Y844" t="inlineStr">
        <is>
          <t>701+</t>
        </is>
      </c>
      <c r="Z844" t="n">
        <v>1</v>
      </c>
      <c r="AA844" t="inlineStr">
        <is>
          <t>701+</t>
        </is>
      </c>
      <c r="AB844" t="inlineStr"/>
      <c r="AC844" t="inlineStr">
        <is>
          <t>801-850</t>
        </is>
      </c>
      <c r="AD844" t="inlineStr">
        <is>
          <t>801-1000</t>
        </is>
      </c>
      <c r="AE844" t="inlineStr">
        <is>
          <t>JP</t>
        </is>
      </c>
      <c r="AF844" t="inlineStr">
        <is>
          <t>Japan</t>
        </is>
      </c>
      <c r="AG844" t="inlineStr">
        <is>
          <t>M</t>
        </is>
      </c>
      <c r="AH844" t="inlineStr">
        <is>
          <t>SP</t>
        </is>
      </c>
      <c r="AI844" t="inlineStr"/>
      <c r="AJ844" t="n">
        <v>2</v>
      </c>
      <c r="AK844" t="inlineStr">
        <is>
          <t>C</t>
        </is>
      </c>
      <c r="AL844" t="n">
        <v>5.1</v>
      </c>
      <c r="AM844" t="inlineStr">
        <is>
          <t>601+</t>
        </is>
      </c>
      <c r="AN844" t="n">
        <v>9.4</v>
      </c>
      <c r="AO844" t="inlineStr">
        <is>
          <t>601+</t>
        </is>
      </c>
      <c r="AP844" t="n">
        <v>2.4</v>
      </c>
      <c r="AQ844" t="inlineStr">
        <is>
          <t>701+</t>
        </is>
      </c>
      <c r="AR844" t="n">
        <v>2.6</v>
      </c>
      <c r="AS844" t="inlineStr">
        <is>
          <t>701+</t>
        </is>
      </c>
      <c r="AT844" t="n">
        <v>99.59999999999999</v>
      </c>
      <c r="AU844" t="inlineStr">
        <is>
          <t>87</t>
        </is>
      </c>
      <c r="AV844" t="n">
        <v>99.59999999999999</v>
      </c>
      <c r="AW844" t="inlineStr">
        <is>
          <t>37</t>
        </is>
      </c>
      <c r="AX844" t="n">
        <v>1</v>
      </c>
      <c r="AY844" t="inlineStr">
        <is>
          <t>701+</t>
        </is>
      </c>
      <c r="AZ844" t="n">
        <v>7.8</v>
      </c>
      <c r="BA844" t="inlineStr">
        <is>
          <t>701+</t>
        </is>
      </c>
      <c r="BB844" t="n">
        <v>1</v>
      </c>
      <c r="BC844" t="inlineStr">
        <is>
          <t>701+</t>
        </is>
      </c>
      <c r="BD844" t="inlineStr">
        <is>
          <t>-</t>
        </is>
      </c>
      <c r="BE844" t="inlineStr"/>
      <c r="BF844" t="inlineStr">
        <is>
          <t>Not Reported</t>
        </is>
      </c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>
        <is>
          <t>QS</t>
        </is>
      </c>
      <c r="CC844" t="n">
        <v>925.5</v>
      </c>
      <c r="CD844" t="n">
        <v>825.5</v>
      </c>
      <c r="CE844" t="n">
        <v>601</v>
      </c>
      <c r="CF844" t="n">
        <v>601</v>
      </c>
      <c r="CG844" t="n">
        <v>701</v>
      </c>
      <c r="CH844" t="n">
        <v>701</v>
      </c>
      <c r="CI844" t="n">
        <v>85</v>
      </c>
      <c r="CJ844" t="n">
        <v>50</v>
      </c>
      <c r="CK844" t="n">
        <v>701</v>
      </c>
      <c r="CL844" t="n">
        <v>701</v>
      </c>
      <c r="CM844" t="n">
        <v>701</v>
      </c>
      <c r="CN844" t="n">
        <v>825.5</v>
      </c>
      <c r="CO844" t="n">
        <v>900.5</v>
      </c>
      <c r="CP844" t="n">
        <v>601</v>
      </c>
      <c r="CQ844" t="n">
        <v>601</v>
      </c>
      <c r="CR844" t="n">
        <v>701</v>
      </c>
      <c r="CS844" t="n">
        <v>701</v>
      </c>
      <c r="CT844" t="n">
        <v>87</v>
      </c>
      <c r="CU844" t="n">
        <v>37</v>
      </c>
      <c r="CV844" t="n">
        <v>701</v>
      </c>
      <c r="CW844" t="n">
        <v>701</v>
      </c>
      <c r="CX844" t="n">
        <v>701</v>
      </c>
      <c r="CY844" t="inlineStr"/>
      <c r="CZ844" t="inlineStr"/>
      <c r="DA844" t="inlineStr"/>
      <c r="DB844" t="n">
        <v>33.96428571428571</v>
      </c>
      <c r="DC844" t="n">
        <v>2.5</v>
      </c>
      <c r="DD844" t="inlineStr"/>
      <c r="DE844" t="inlineStr">
        <is>
          <t>QS (score, not ratio)</t>
        </is>
      </c>
      <c r="DF844" t="inlineStr"/>
      <c r="DG844" t="inlineStr">
        <is>
          <t>QS (score, not %)</t>
        </is>
      </c>
      <c r="DH844" t="n">
        <v>5.6</v>
      </c>
      <c r="DI844" t="inlineStr"/>
    </row>
    <row r="845">
      <c r="A845" t="inlineStr">
        <is>
          <t>ritsumeikan university</t>
        </is>
      </c>
      <c r="B845" t="inlineStr">
        <is>
          <t>641-650</t>
        </is>
      </c>
      <c r="C845" t="inlineStr">
        <is>
          <t>631-640</t>
        </is>
      </c>
      <c r="D845" t="inlineStr">
        <is>
          <t>Japan</t>
        </is>
      </c>
      <c r="E845" t="inlineStr">
        <is>
          <t>Asia</t>
        </is>
      </c>
      <c r="F845" t="inlineStr">
        <is>
          <t>XL</t>
        </is>
      </c>
      <c r="G845" t="inlineStr">
        <is>
          <t>CO</t>
        </is>
      </c>
      <c r="H845" t="inlineStr">
        <is>
          <t>HI</t>
        </is>
      </c>
      <c r="I845" t="inlineStr">
        <is>
          <t>B</t>
        </is>
      </c>
      <c r="J845" t="n">
        <v>16.6</v>
      </c>
      <c r="K845" t="inlineStr">
        <is>
          <t>539</t>
        </is>
      </c>
      <c r="L845" t="n">
        <v>55.7</v>
      </c>
      <c r="M845" t="inlineStr">
        <is>
          <t>148</t>
        </is>
      </c>
      <c r="N845" t="n">
        <v>7.8</v>
      </c>
      <c r="O845" t="inlineStr">
        <is>
          <t>701+</t>
        </is>
      </c>
      <c r="P845" t="n">
        <v>3.1</v>
      </c>
      <c r="Q845" t="inlineStr">
        <is>
          <t>701+</t>
        </is>
      </c>
      <c r="R845" t="n">
        <v>28.4</v>
      </c>
      <c r="S845" t="inlineStr">
        <is>
          <t>505</t>
        </is>
      </c>
      <c r="T845" t="n">
        <v>9.6</v>
      </c>
      <c r="U845" t="inlineStr">
        <is>
          <t>701+</t>
        </is>
      </c>
      <c r="V845" t="n">
        <v>30.9</v>
      </c>
      <c r="W845" t="inlineStr">
        <is>
          <t>701+</t>
        </is>
      </c>
      <c r="X845" t="n">
        <v>3.9</v>
      </c>
      <c r="Y845" t="inlineStr">
        <is>
          <t>701+</t>
        </is>
      </c>
      <c r="Z845" t="n">
        <v>39.5</v>
      </c>
      <c r="AA845" t="inlineStr">
        <is>
          <t>371=</t>
        </is>
      </c>
      <c r="AB845" t="inlineStr"/>
      <c r="AC845" t="inlineStr">
        <is>
          <t>631-640</t>
        </is>
      </c>
      <c r="AD845" t="inlineStr">
        <is>
          <t>701-750</t>
        </is>
      </c>
      <c r="AE845" t="inlineStr">
        <is>
          <t>JP</t>
        </is>
      </c>
      <c r="AF845" t="inlineStr">
        <is>
          <t>Japan</t>
        </is>
      </c>
      <c r="AG845" t="inlineStr">
        <is>
          <t>XL</t>
        </is>
      </c>
      <c r="AH845" t="inlineStr">
        <is>
          <t>CO</t>
        </is>
      </c>
      <c r="AI845" t="inlineStr">
        <is>
          <t>HI</t>
        </is>
      </c>
      <c r="AJ845" t="n">
        <v>5</v>
      </c>
      <c r="AK845" t="inlineStr">
        <is>
          <t>B</t>
        </is>
      </c>
      <c r="AL845" t="n">
        <v>15.2</v>
      </c>
      <c r="AM845" t="inlineStr">
        <is>
          <t>572</t>
        </is>
      </c>
      <c r="AN845" t="n">
        <v>68.40000000000001</v>
      </c>
      <c r="AO845" t="inlineStr">
        <is>
          <t>108</t>
        </is>
      </c>
      <c r="AP845" t="n">
        <v>8.1</v>
      </c>
      <c r="AQ845" t="inlineStr">
        <is>
          <t>701+</t>
        </is>
      </c>
      <c r="AR845" t="n">
        <v>3.8</v>
      </c>
      <c r="AS845" t="inlineStr">
        <is>
          <t>701+</t>
        </is>
      </c>
      <c r="AT845" t="n">
        <v>24.7</v>
      </c>
      <c r="AU845" t="inlineStr">
        <is>
          <t>540</t>
        </is>
      </c>
      <c r="AV845" t="n">
        <v>10.2</v>
      </c>
      <c r="AW845" t="inlineStr">
        <is>
          <t>701+</t>
        </is>
      </c>
      <c r="AX845" t="n">
        <v>2</v>
      </c>
      <c r="AY845" t="inlineStr">
        <is>
          <t>701+</t>
        </is>
      </c>
      <c r="AZ845" t="n">
        <v>8.699999999999999</v>
      </c>
      <c r="BA845" t="inlineStr">
        <is>
          <t>701+</t>
        </is>
      </c>
      <c r="BB845" t="n">
        <v>2.2</v>
      </c>
      <c r="BC845" t="inlineStr">
        <is>
          <t>701+</t>
        </is>
      </c>
      <c r="BD845" t="inlineStr">
        <is>
          <t>-</t>
        </is>
      </c>
      <c r="BE845" t="inlineStr"/>
      <c r="BF845" t="inlineStr">
        <is>
          <t>Not Reported</t>
        </is>
      </c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>
        <is>
          <t>QS</t>
        </is>
      </c>
      <c r="CC845" t="n">
        <v>645.5</v>
      </c>
      <c r="CD845" t="n">
        <v>635.5</v>
      </c>
      <c r="CE845" t="n">
        <v>539</v>
      </c>
      <c r="CF845" t="n">
        <v>148</v>
      </c>
      <c r="CG845" t="n">
        <v>701</v>
      </c>
      <c r="CH845" t="n">
        <v>701</v>
      </c>
      <c r="CI845" t="n">
        <v>505</v>
      </c>
      <c r="CJ845" t="n">
        <v>701</v>
      </c>
      <c r="CK845" t="n">
        <v>701</v>
      </c>
      <c r="CL845" t="n">
        <v>701</v>
      </c>
      <c r="CM845" t="n">
        <v>371</v>
      </c>
      <c r="CN845" t="n">
        <v>635.5</v>
      </c>
      <c r="CO845" t="n">
        <v>725.5</v>
      </c>
      <c r="CP845" t="n">
        <v>572</v>
      </c>
      <c r="CQ845" t="n">
        <v>108</v>
      </c>
      <c r="CR845" t="n">
        <v>701</v>
      </c>
      <c r="CS845" t="n">
        <v>701</v>
      </c>
      <c r="CT845" t="n">
        <v>540</v>
      </c>
      <c r="CU845" t="n">
        <v>701</v>
      </c>
      <c r="CV845" t="n">
        <v>701</v>
      </c>
      <c r="CW845" t="n">
        <v>701</v>
      </c>
      <c r="CX845" t="n">
        <v>701</v>
      </c>
      <c r="CY845" t="inlineStr"/>
      <c r="CZ845" t="inlineStr"/>
      <c r="DA845" t="inlineStr"/>
      <c r="DB845" t="n">
        <v>53.96428571428572</v>
      </c>
      <c r="DC845" t="n">
        <v>3.1</v>
      </c>
      <c r="DD845" t="inlineStr"/>
      <c r="DE845" t="inlineStr">
        <is>
          <t>QS (score, not ratio)</t>
        </is>
      </c>
      <c r="DF845" t="inlineStr"/>
      <c r="DG845" t="inlineStr">
        <is>
          <t>QS (score, not %)</t>
        </is>
      </c>
      <c r="DH845" t="n">
        <v>15.9</v>
      </c>
      <c r="DI845" t="inlineStr"/>
    </row>
    <row r="846">
      <c r="A846" t="inlineStr">
        <is>
          <t>rmit university</t>
        </is>
      </c>
      <c r="B846" t="inlineStr">
        <is>
          <t>123</t>
        </is>
      </c>
      <c r="C846" t="inlineStr">
        <is>
          <t>140</t>
        </is>
      </c>
      <c r="D846" t="inlineStr">
        <is>
          <t>Australia</t>
        </is>
      </c>
      <c r="E846" t="inlineStr">
        <is>
          <t>Oceania</t>
        </is>
      </c>
      <c r="F846" t="inlineStr">
        <is>
          <t>XL</t>
        </is>
      </c>
      <c r="G846" t="inlineStr">
        <is>
          <t>CO</t>
        </is>
      </c>
      <c r="H846" t="inlineStr">
        <is>
          <t>VH</t>
        </is>
      </c>
      <c r="I846" t="inlineStr">
        <is>
          <t>A</t>
        </is>
      </c>
      <c r="J846" t="n">
        <v>40.4</v>
      </c>
      <c r="K846" t="inlineStr">
        <is>
          <t>210</t>
        </is>
      </c>
      <c r="L846" t="n">
        <v>48</v>
      </c>
      <c r="M846" t="inlineStr">
        <is>
          <t>192</t>
        </is>
      </c>
      <c r="N846" t="n">
        <v>5.2</v>
      </c>
      <c r="O846" t="inlineStr">
        <is>
          <t>701+</t>
        </is>
      </c>
      <c r="P846" t="n">
        <v>77.7</v>
      </c>
      <c r="Q846" t="inlineStr">
        <is>
          <t>122</t>
        </is>
      </c>
      <c r="R846" t="n">
        <v>100</v>
      </c>
      <c r="S846" t="inlineStr">
        <is>
          <t>45</t>
        </is>
      </c>
      <c r="T846" t="n">
        <v>91.40000000000001</v>
      </c>
      <c r="U846" t="inlineStr">
        <is>
          <t>116</t>
        </is>
      </c>
      <c r="V846" t="n">
        <v>83.2</v>
      </c>
      <c r="W846" t="inlineStr">
        <is>
          <t>276</t>
        </is>
      </c>
      <c r="X846" t="n">
        <v>38.4</v>
      </c>
      <c r="Y846" t="inlineStr">
        <is>
          <t>334</t>
        </is>
      </c>
      <c r="Z846" t="n">
        <v>93.90000000000001</v>
      </c>
      <c r="AA846" t="inlineStr">
        <is>
          <t>62=</t>
        </is>
      </c>
      <c r="AB846" t="n">
        <v>55.5</v>
      </c>
      <c r="AC846" t="inlineStr">
        <is>
          <t>140</t>
        </is>
      </c>
      <c r="AD846" t="inlineStr">
        <is>
          <t>190=</t>
        </is>
      </c>
      <c r="AE846" t="inlineStr">
        <is>
          <t>AU</t>
        </is>
      </c>
      <c r="AF846" t="inlineStr">
        <is>
          <t>Australia</t>
        </is>
      </c>
      <c r="AG846" t="inlineStr">
        <is>
          <t>XL</t>
        </is>
      </c>
      <c r="AH846" t="inlineStr">
        <is>
          <t>CO</t>
        </is>
      </c>
      <c r="AI846" t="inlineStr">
        <is>
          <t>VH</t>
        </is>
      </c>
      <c r="AJ846" t="n">
        <v>3</v>
      </c>
      <c r="AK846" t="inlineStr">
        <is>
          <t>A</t>
        </is>
      </c>
      <c r="AL846" t="n">
        <v>38.6</v>
      </c>
      <c r="AM846" t="inlineStr">
        <is>
          <t>223</t>
        </is>
      </c>
      <c r="AN846" t="n">
        <v>49.6</v>
      </c>
      <c r="AO846" t="inlineStr">
        <is>
          <t>173</t>
        </is>
      </c>
      <c r="AP846" t="n">
        <v>5.4</v>
      </c>
      <c r="AQ846" t="inlineStr">
        <is>
          <t>701+</t>
        </is>
      </c>
      <c r="AR846" t="n">
        <v>68.59999999999999</v>
      </c>
      <c r="AS846" t="inlineStr">
        <is>
          <t>151</t>
        </is>
      </c>
      <c r="AT846" t="n">
        <v>100</v>
      </c>
      <c r="AU846" t="inlineStr">
        <is>
          <t>37</t>
        </is>
      </c>
      <c r="AV846" t="n">
        <v>92.8</v>
      </c>
      <c r="AW846" t="inlineStr">
        <is>
          <t>102</t>
        </is>
      </c>
      <c r="AX846" t="n">
        <v>57.3</v>
      </c>
      <c r="AY846" t="inlineStr">
        <is>
          <t>267</t>
        </is>
      </c>
      <c r="AZ846" t="n">
        <v>28.8</v>
      </c>
      <c r="BA846" t="inlineStr">
        <is>
          <t>277</t>
        </is>
      </c>
      <c r="BB846" t="n">
        <v>96.2</v>
      </c>
      <c r="BC846" t="inlineStr">
        <is>
          <t>43</t>
        </is>
      </c>
      <c r="BD846" t="inlineStr">
        <is>
          <t>52.4</t>
        </is>
      </c>
      <c r="BE846" t="inlineStr">
        <is>
          <t>401-500</t>
        </is>
      </c>
      <c r="BF846" t="inlineStr">
        <is>
          <t>Australia</t>
        </is>
      </c>
      <c r="BG846" t="n">
        <v>24.7</v>
      </c>
      <c r="BH846" t="inlineStr">
        <is>
          <t>82.1</t>
        </is>
      </c>
      <c r="BI846" t="n">
        <v>17.7</v>
      </c>
      <c r="BJ846" t="n">
        <v>44.6</v>
      </c>
      <c r="BK846" t="inlineStr">
        <is>
          <t>37.0</t>
        </is>
      </c>
      <c r="BL846" t="inlineStr">
        <is>
          <t>-</t>
        </is>
      </c>
      <c r="BM846" t="inlineStr">
        <is>
          <t>29,501</t>
        </is>
      </c>
      <c r="BN846" t="n">
        <v>18.1</v>
      </c>
      <c r="BO846" t="inlineStr">
        <is>
          <t>25%</t>
        </is>
      </c>
      <c r="BP846" t="inlineStr">
        <is>
          <t>47 : 53</t>
        </is>
      </c>
      <c r="BQ846" t="n">
        <v>2016</v>
      </c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>
        <is>
          <t>QS+Times</t>
        </is>
      </c>
      <c r="CC846" t="n">
        <v>123</v>
      </c>
      <c r="CD846" t="n">
        <v>140</v>
      </c>
      <c r="CE846" t="n">
        <v>210</v>
      </c>
      <c r="CF846" t="n">
        <v>192</v>
      </c>
      <c r="CG846" t="n">
        <v>701</v>
      </c>
      <c r="CH846" t="n">
        <v>122</v>
      </c>
      <c r="CI846" t="n">
        <v>45</v>
      </c>
      <c r="CJ846" t="n">
        <v>116</v>
      </c>
      <c r="CK846" t="n">
        <v>276</v>
      </c>
      <c r="CL846" t="n">
        <v>334</v>
      </c>
      <c r="CM846" t="n">
        <v>62</v>
      </c>
      <c r="CN846" t="n">
        <v>140</v>
      </c>
      <c r="CO846" t="n">
        <v>190</v>
      </c>
      <c r="CP846" t="n">
        <v>223</v>
      </c>
      <c r="CQ846" t="n">
        <v>173</v>
      </c>
      <c r="CR846" t="n">
        <v>701</v>
      </c>
      <c r="CS846" t="n">
        <v>151</v>
      </c>
      <c r="CT846" t="n">
        <v>37</v>
      </c>
      <c r="CU846" t="n">
        <v>102</v>
      </c>
      <c r="CV846" t="n">
        <v>267</v>
      </c>
      <c r="CW846" t="n">
        <v>277</v>
      </c>
      <c r="CX846" t="n">
        <v>43</v>
      </c>
      <c r="CY846" t="n">
        <v>450.5</v>
      </c>
      <c r="CZ846" t="inlineStr"/>
      <c r="DA846" t="inlineStr"/>
      <c r="DB846" t="n">
        <v>63.51276421934034</v>
      </c>
      <c r="DC846" t="n">
        <v>45.67591661856955</v>
      </c>
      <c r="DD846" t="n">
        <v>18.1</v>
      </c>
      <c r="DE846" t="inlineStr">
        <is>
          <t>Times (raw ratio)</t>
        </is>
      </c>
      <c r="DF846" t="n">
        <v>25</v>
      </c>
      <c r="DG846" t="inlineStr">
        <is>
          <t>Times (raw %)</t>
        </is>
      </c>
      <c r="DH846" t="n">
        <v>39.5</v>
      </c>
      <c r="DI846" t="n">
        <v>15.4006243496358</v>
      </c>
    </row>
    <row r="847">
      <c r="A847" t="inlineStr">
        <is>
          <t>robert gordon university</t>
        </is>
      </c>
      <c r="B847" t="inlineStr">
        <is>
          <t>901-950</t>
        </is>
      </c>
      <c r="C847" t="inlineStr">
        <is>
          <t>901-950</t>
        </is>
      </c>
      <c r="D847" t="inlineStr">
        <is>
          <t>United Kingdom</t>
        </is>
      </c>
      <c r="E847" t="inlineStr">
        <is>
          <t>Europe</t>
        </is>
      </c>
      <c r="F847" t="inlineStr">
        <is>
          <t>M</t>
        </is>
      </c>
      <c r="G847" t="inlineStr">
        <is>
          <t>CO</t>
        </is>
      </c>
      <c r="H847" t="inlineStr">
        <is>
          <t>HI</t>
        </is>
      </c>
      <c r="I847" t="inlineStr">
        <is>
          <t>A</t>
        </is>
      </c>
      <c r="J847" t="n">
        <v>3.7</v>
      </c>
      <c r="K847" t="inlineStr">
        <is>
          <t>601+</t>
        </is>
      </c>
      <c r="L847" t="n">
        <v>11.5</v>
      </c>
      <c r="M847" t="inlineStr">
        <is>
          <t>601+</t>
        </is>
      </c>
      <c r="N847" t="n">
        <v>5.6</v>
      </c>
      <c r="O847" t="inlineStr">
        <is>
          <t>701+</t>
        </is>
      </c>
      <c r="P847" t="n">
        <v>5.3</v>
      </c>
      <c r="Q847" t="inlineStr">
        <is>
          <t>701+</t>
        </is>
      </c>
      <c r="R847" t="n">
        <v>62.6</v>
      </c>
      <c r="S847" t="inlineStr">
        <is>
          <t>312</t>
        </is>
      </c>
      <c r="T847" t="n">
        <v>74.09999999999999</v>
      </c>
      <c r="U847" t="inlineStr">
        <is>
          <t>191</t>
        </is>
      </c>
      <c r="V847" t="n">
        <v>35.8</v>
      </c>
      <c r="W847" t="inlineStr">
        <is>
          <t>701+</t>
        </is>
      </c>
      <c r="X847" t="n">
        <v>5.6</v>
      </c>
      <c r="Y847" t="inlineStr">
        <is>
          <t>701+</t>
        </is>
      </c>
      <c r="Z847" t="n">
        <v>5.8</v>
      </c>
      <c r="AA847" t="inlineStr">
        <is>
          <t>701+</t>
        </is>
      </c>
      <c r="AB847" t="inlineStr"/>
      <c r="AC847" t="inlineStr">
        <is>
          <t>901-950</t>
        </is>
      </c>
      <c r="AD847" t="inlineStr">
        <is>
          <t>801-1000</t>
        </is>
      </c>
      <c r="AE847" t="inlineStr">
        <is>
          <t>UK</t>
        </is>
      </c>
      <c r="AF847" t="inlineStr">
        <is>
          <t>United Kingdom</t>
        </is>
      </c>
      <c r="AG847" t="inlineStr">
        <is>
          <t>M</t>
        </is>
      </c>
      <c r="AH847" t="inlineStr">
        <is>
          <t>CO</t>
        </is>
      </c>
      <c r="AI847" t="inlineStr">
        <is>
          <t>HI</t>
        </is>
      </c>
      <c r="AJ847" t="n">
        <v>3</v>
      </c>
      <c r="AK847" t="inlineStr">
        <is>
          <t>A</t>
        </is>
      </c>
      <c r="AL847" t="n">
        <v>3.5</v>
      </c>
      <c r="AM847" t="inlineStr">
        <is>
          <t>601+</t>
        </is>
      </c>
      <c r="AN847" t="n">
        <v>11.7</v>
      </c>
      <c r="AO847" t="inlineStr">
        <is>
          <t>601+</t>
        </is>
      </c>
      <c r="AP847" t="n">
        <v>5.4</v>
      </c>
      <c r="AQ847" t="inlineStr">
        <is>
          <t>701+</t>
        </is>
      </c>
      <c r="AR847" t="n">
        <v>4.9</v>
      </c>
      <c r="AS847" t="inlineStr">
        <is>
          <t>701+</t>
        </is>
      </c>
      <c r="AT847" t="n">
        <v>63.9</v>
      </c>
      <c r="AU847" t="inlineStr">
        <is>
          <t>300</t>
        </is>
      </c>
      <c r="AV847" t="n">
        <v>76.7</v>
      </c>
      <c r="AW847" t="inlineStr">
        <is>
          <t>175</t>
        </is>
      </c>
      <c r="AX847" t="n">
        <v>1.5</v>
      </c>
      <c r="AY847" t="inlineStr">
        <is>
          <t>701+</t>
        </is>
      </c>
      <c r="AZ847" t="n">
        <v>9.800000000000001</v>
      </c>
      <c r="BA847" t="inlineStr">
        <is>
          <t>701+</t>
        </is>
      </c>
      <c r="BB847" t="n">
        <v>1.2</v>
      </c>
      <c r="BC847" t="inlineStr">
        <is>
          <t>701+</t>
        </is>
      </c>
      <c r="BD847" t="inlineStr">
        <is>
          <t>-</t>
        </is>
      </c>
      <c r="BE847" t="inlineStr"/>
      <c r="BF847" t="inlineStr">
        <is>
          <t>Not Reported</t>
        </is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>
        <is>
          <t>QS</t>
        </is>
      </c>
      <c r="CC847" t="n">
        <v>925.5</v>
      </c>
      <c r="CD847" t="n">
        <v>925.5</v>
      </c>
      <c r="CE847" t="n">
        <v>601</v>
      </c>
      <c r="CF847" t="n">
        <v>601</v>
      </c>
      <c r="CG847" t="n">
        <v>701</v>
      </c>
      <c r="CH847" t="n">
        <v>701</v>
      </c>
      <c r="CI847" t="n">
        <v>312</v>
      </c>
      <c r="CJ847" t="n">
        <v>191</v>
      </c>
      <c r="CK847" t="n">
        <v>701</v>
      </c>
      <c r="CL847" t="n">
        <v>701</v>
      </c>
      <c r="CM847" t="n">
        <v>701</v>
      </c>
      <c r="CN847" t="n">
        <v>925.5</v>
      </c>
      <c r="CO847" t="n">
        <v>900.5</v>
      </c>
      <c r="CP847" t="n">
        <v>601</v>
      </c>
      <c r="CQ847" t="n">
        <v>601</v>
      </c>
      <c r="CR847" t="n">
        <v>701</v>
      </c>
      <c r="CS847" t="n">
        <v>701</v>
      </c>
      <c r="CT847" t="n">
        <v>300</v>
      </c>
      <c r="CU847" t="n">
        <v>175</v>
      </c>
      <c r="CV847" t="n">
        <v>701</v>
      </c>
      <c r="CW847" t="n">
        <v>701</v>
      </c>
      <c r="CX847" t="n">
        <v>701</v>
      </c>
      <c r="CY847" t="inlineStr"/>
      <c r="CZ847" t="inlineStr"/>
      <c r="DA847" t="inlineStr"/>
      <c r="DB847" t="n">
        <v>33.96428571428571</v>
      </c>
      <c r="DC847" t="n">
        <v>5.3</v>
      </c>
      <c r="DD847" t="inlineStr"/>
      <c r="DE847" t="inlineStr">
        <is>
          <t>QS (score, not ratio)</t>
        </is>
      </c>
      <c r="DF847" t="inlineStr"/>
      <c r="DG847" t="inlineStr">
        <is>
          <t>QS (score, not %)</t>
        </is>
      </c>
      <c r="DH847" t="n">
        <v>3.6</v>
      </c>
      <c r="DI847" t="inlineStr"/>
    </row>
    <row r="848">
      <c r="A848" t="inlineStr">
        <is>
          <t>rochester institute of technology</t>
        </is>
      </c>
      <c r="B848" t="inlineStr"/>
      <c r="C848" t="inlineStr"/>
      <c r="D848" t="inlineStr">
        <is>
          <t>Not Reported</t>
        </is>
      </c>
      <c r="E848" t="inlineStr">
        <is>
          <t>Not Reported</t>
        </is>
      </c>
      <c r="F848" t="inlineStr">
        <is>
          <t>Not Reported</t>
        </is>
      </c>
      <c r="G848" t="inlineStr">
        <is>
          <t>Not Reported</t>
        </is>
      </c>
      <c r="H848" t="inlineStr"/>
      <c r="I848" t="inlineStr">
        <is>
          <t>Not Reported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>
        <is>
          <t>Not Reported</t>
        </is>
      </c>
      <c r="AF848" t="inlineStr">
        <is>
          <t>Not Reported</t>
        </is>
      </c>
      <c r="AG848" t="inlineStr">
        <is>
          <t>Not Reported</t>
        </is>
      </c>
      <c r="AH848" t="inlineStr">
        <is>
          <t>Not Reported</t>
        </is>
      </c>
      <c r="AI848" t="inlineStr"/>
      <c r="AJ848" t="inlineStr"/>
      <c r="AK848" t="inlineStr">
        <is>
          <t>Not Reported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>
        <is>
          <t>601-800</t>
        </is>
      </c>
      <c r="BF848" t="inlineStr">
        <is>
          <t>United States of America</t>
        </is>
      </c>
      <c r="BG848" t="n">
        <v>17.4</v>
      </c>
      <c r="BH848" t="inlineStr">
        <is>
          <t>29.8</t>
        </is>
      </c>
      <c r="BI848" t="n">
        <v>13.4</v>
      </c>
      <c r="BJ848" t="n">
        <v>25.1</v>
      </c>
      <c r="BK848" t="inlineStr">
        <is>
          <t>30.4</t>
        </is>
      </c>
      <c r="BL848" t="inlineStr">
        <is>
          <t>-</t>
        </is>
      </c>
      <c r="BM848" t="inlineStr">
        <is>
          <t>12,965</t>
        </is>
      </c>
      <c r="BN848" t="n">
        <v>13.5</v>
      </c>
      <c r="BO848" t="inlineStr">
        <is>
          <t>13%</t>
        </is>
      </c>
      <c r="BP848" t="inlineStr">
        <is>
          <t>34 : 66</t>
        </is>
      </c>
      <c r="BQ848" t="n">
        <v>2016</v>
      </c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>
        <is>
          <t>Times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n">
        <v>700.5</v>
      </c>
      <c r="CZ848" t="inlineStr"/>
      <c r="DA848" t="inlineStr"/>
      <c r="DB848" t="n">
        <v>0</v>
      </c>
      <c r="DC848" t="n">
        <v>17.55820101362026</v>
      </c>
      <c r="DD848" t="n">
        <v>13.5</v>
      </c>
      <c r="DE848" t="inlineStr">
        <is>
          <t>Times (raw ratio)</t>
        </is>
      </c>
      <c r="DF848" t="n">
        <v>13</v>
      </c>
      <c r="DG848" t="inlineStr">
        <is>
          <t>Times (raw %)</t>
        </is>
      </c>
      <c r="DH848" t="inlineStr"/>
      <c r="DI848" t="n">
        <v>10.9261186264308</v>
      </c>
    </row>
    <row r="849">
      <c r="A849" t="inlineStr">
        <is>
          <t>rochester institute of technology (rit)</t>
        </is>
      </c>
      <c r="B849" t="inlineStr">
        <is>
          <t>1001-1200</t>
        </is>
      </c>
      <c r="C849" t="inlineStr">
        <is>
          <t>1001-1200</t>
        </is>
      </c>
      <c r="D849" t="inlineStr">
        <is>
          <t>United States</t>
        </is>
      </c>
      <c r="E849" t="inlineStr">
        <is>
          <t>Americas</t>
        </is>
      </c>
      <c r="F849" t="inlineStr">
        <is>
          <t>L</t>
        </is>
      </c>
      <c r="G849" t="inlineStr">
        <is>
          <t>CO</t>
        </is>
      </c>
      <c r="H849" t="inlineStr">
        <is>
          <t>VH</t>
        </is>
      </c>
      <c r="I849" t="inlineStr">
        <is>
          <t>B</t>
        </is>
      </c>
      <c r="J849" t="n">
        <v>7.2</v>
      </c>
      <c r="K849" t="inlineStr">
        <is>
          <t>601+</t>
        </is>
      </c>
      <c r="L849" t="n">
        <v>10.7</v>
      </c>
      <c r="M849" t="inlineStr">
        <is>
          <t>601+</t>
        </is>
      </c>
      <c r="N849" t="n">
        <v>19.2</v>
      </c>
      <c r="O849" t="inlineStr">
        <is>
          <t>695</t>
        </is>
      </c>
      <c r="P849" t="n">
        <v>6.3</v>
      </c>
      <c r="Q849" t="inlineStr">
        <is>
          <t>701+</t>
        </is>
      </c>
      <c r="R849" t="n">
        <v>4.7</v>
      </c>
      <c r="S849" t="inlineStr">
        <is>
          <t>701+</t>
        </is>
      </c>
      <c r="T849" t="n">
        <v>16.1</v>
      </c>
      <c r="U849" t="inlineStr">
        <is>
          <t>604</t>
        </is>
      </c>
      <c r="V849" t="n">
        <v>36.8</v>
      </c>
      <c r="W849" t="inlineStr">
        <is>
          <t>701+</t>
        </is>
      </c>
      <c r="X849" t="n">
        <v>9</v>
      </c>
      <c r="Y849" t="inlineStr">
        <is>
          <t>701+</t>
        </is>
      </c>
      <c r="Z849" t="n">
        <v>34.5</v>
      </c>
      <c r="AA849" t="inlineStr">
        <is>
          <t>411=</t>
        </is>
      </c>
      <c r="AB849" t="inlineStr"/>
      <c r="AC849" t="inlineStr">
        <is>
          <t>1001-1200</t>
        </is>
      </c>
      <c r="AD849" t="inlineStr">
        <is>
          <t>1001-1200</t>
        </is>
      </c>
      <c r="AE849" t="inlineStr">
        <is>
          <t>US</t>
        </is>
      </c>
      <c r="AF849" t="inlineStr">
        <is>
          <t>United States</t>
        </is>
      </c>
      <c r="AG849" t="inlineStr">
        <is>
          <t>L</t>
        </is>
      </c>
      <c r="AH849" t="inlineStr">
        <is>
          <t>CO</t>
        </is>
      </c>
      <c r="AI849" t="inlineStr">
        <is>
          <t>VH</t>
        </is>
      </c>
      <c r="AJ849" t="n">
        <v>5</v>
      </c>
      <c r="AK849" t="inlineStr">
        <is>
          <t>B</t>
        </is>
      </c>
      <c r="AL849" t="n">
        <v>6.2</v>
      </c>
      <c r="AM849" t="inlineStr">
        <is>
          <t>601+</t>
        </is>
      </c>
      <c r="AN849" t="n">
        <v>9.4</v>
      </c>
      <c r="AO849" t="inlineStr">
        <is>
          <t>601+</t>
        </is>
      </c>
      <c r="AP849" t="n">
        <v>19.8</v>
      </c>
      <c r="AQ849" t="inlineStr">
        <is>
          <t>672</t>
        </is>
      </c>
      <c r="AR849" t="n">
        <v>7.6</v>
      </c>
      <c r="AS849" t="inlineStr">
        <is>
          <t>701+</t>
        </is>
      </c>
      <c r="AT849" t="n">
        <v>5</v>
      </c>
      <c r="AU849" t="inlineStr">
        <is>
          <t>701+</t>
        </is>
      </c>
      <c r="AV849" t="n">
        <v>17.7</v>
      </c>
      <c r="AW849" t="inlineStr">
        <is>
          <t>579</t>
        </is>
      </c>
      <c r="AX849" t="n">
        <v>7.8</v>
      </c>
      <c r="AY849" t="inlineStr">
        <is>
          <t>701+</t>
        </is>
      </c>
      <c r="AZ849" t="n">
        <v>17.3</v>
      </c>
      <c r="BA849" t="inlineStr">
        <is>
          <t>482</t>
        </is>
      </c>
      <c r="BB849" t="n">
        <v>1.9</v>
      </c>
      <c r="BC849" t="inlineStr">
        <is>
          <t>701+</t>
        </is>
      </c>
      <c r="BD849" t="inlineStr">
        <is>
          <t>-</t>
        </is>
      </c>
      <c r="BE849" t="inlineStr"/>
      <c r="BF849" t="inlineStr">
        <is>
          <t>Not Reported</t>
        </is>
      </c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>
        <is>
          <t>QS</t>
        </is>
      </c>
      <c r="CC849" t="n">
        <v>1100.5</v>
      </c>
      <c r="CD849" t="n">
        <v>1100.5</v>
      </c>
      <c r="CE849" t="n">
        <v>601</v>
      </c>
      <c r="CF849" t="n">
        <v>601</v>
      </c>
      <c r="CG849" t="n">
        <v>695</v>
      </c>
      <c r="CH849" t="n">
        <v>701</v>
      </c>
      <c r="CI849" t="n">
        <v>701</v>
      </c>
      <c r="CJ849" t="n">
        <v>604</v>
      </c>
      <c r="CK849" t="n">
        <v>701</v>
      </c>
      <c r="CL849" t="n">
        <v>701</v>
      </c>
      <c r="CM849" t="n">
        <v>411</v>
      </c>
      <c r="CN849" t="n">
        <v>1100.5</v>
      </c>
      <c r="CO849" t="n">
        <v>1100.5</v>
      </c>
      <c r="CP849" t="n">
        <v>601</v>
      </c>
      <c r="CQ849" t="n">
        <v>601</v>
      </c>
      <c r="CR849" t="n">
        <v>672</v>
      </c>
      <c r="CS849" t="n">
        <v>701</v>
      </c>
      <c r="CT849" t="n">
        <v>701</v>
      </c>
      <c r="CU849" t="n">
        <v>579</v>
      </c>
      <c r="CV849" t="n">
        <v>701</v>
      </c>
      <c r="CW849" t="n">
        <v>482</v>
      </c>
      <c r="CX849" t="n">
        <v>701</v>
      </c>
      <c r="CY849" t="inlineStr"/>
      <c r="CZ849" t="inlineStr"/>
      <c r="DA849" t="inlineStr"/>
      <c r="DB849" t="n">
        <v>21.46428571428571</v>
      </c>
      <c r="DC849" t="n">
        <v>6.3</v>
      </c>
      <c r="DD849" t="inlineStr"/>
      <c r="DE849" t="inlineStr">
        <is>
          <t>QS (score, not ratio)</t>
        </is>
      </c>
      <c r="DF849" t="inlineStr"/>
      <c r="DG849" t="inlineStr">
        <is>
          <t>QS (score, not %)</t>
        </is>
      </c>
      <c r="DH849" t="n">
        <v>6.7</v>
      </c>
      <c r="DI849" t="inlineStr"/>
    </row>
    <row r="850">
      <c r="A850" t="inlineStr">
        <is>
          <t>rockefeller university</t>
        </is>
      </c>
      <c r="B850" t="inlineStr"/>
      <c r="C850" t="inlineStr"/>
      <c r="D850" t="inlineStr">
        <is>
          <t>Not Reported</t>
        </is>
      </c>
      <c r="E850" t="inlineStr">
        <is>
          <t>Not Reported</t>
        </is>
      </c>
      <c r="F850" t="inlineStr">
        <is>
          <t>Not Reported</t>
        </is>
      </c>
      <c r="G850" t="inlineStr">
        <is>
          <t>Not Reported</t>
        </is>
      </c>
      <c r="H850" t="inlineStr"/>
      <c r="I850" t="inlineStr">
        <is>
          <t>Not Reported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>
        <is>
          <t>Not Reported</t>
        </is>
      </c>
      <c r="AF850" t="inlineStr">
        <is>
          <t>Not Reported</t>
        </is>
      </c>
      <c r="AG850" t="inlineStr">
        <is>
          <t>Not Reported</t>
        </is>
      </c>
      <c r="AH850" t="inlineStr">
        <is>
          <t>Not Reported</t>
        </is>
      </c>
      <c r="AI850" t="inlineStr"/>
      <c r="AJ850" t="inlineStr"/>
      <c r="AK850" t="inlineStr">
        <is>
          <t>Not Reported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>
        <is>
          <t>Not Reported</t>
        </is>
      </c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>
        <is>
          <t>33</t>
        </is>
      </c>
      <c r="BS850" t="inlineStr">
        <is>
          <t>25</t>
        </is>
      </c>
      <c r="BT850" t="n">
        <v>36.5</v>
      </c>
      <c r="BU850" t="n">
        <v>17</v>
      </c>
      <c r="BV850" t="n">
        <v>59.8</v>
      </c>
      <c r="BW850" t="n">
        <v>30.3</v>
      </c>
      <c r="BX850" t="n">
        <v>40.9</v>
      </c>
      <c r="BY850" t="n">
        <v>19</v>
      </c>
      <c r="BZ850" t="n">
        <v>39.6</v>
      </c>
      <c r="CA850" t="n">
        <v>2015</v>
      </c>
      <c r="CB850" t="inlineStr">
        <is>
          <t>Shanghai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n">
        <v>33</v>
      </c>
      <c r="DA850" t="n">
        <v>25</v>
      </c>
      <c r="DB850" t="n">
        <v>92.97475301866081</v>
      </c>
      <c r="DC850" t="n">
        <v>21.46067961165048</v>
      </c>
      <c r="DD850" t="inlineStr"/>
      <c r="DE850" t="inlineStr">
        <is>
          <t>Missing</t>
        </is>
      </c>
      <c r="DF850" t="inlineStr"/>
      <c r="DG850" t="inlineStr">
        <is>
          <t>Missing</t>
        </is>
      </c>
      <c r="DH850" t="inlineStr"/>
      <c r="DI850" t="n">
        <v>29.93033980582524</v>
      </c>
    </row>
    <row r="851">
      <c r="A851" t="inlineStr">
        <is>
          <t>royal college of surgeons in ireland</t>
        </is>
      </c>
      <c r="B851" t="inlineStr"/>
      <c r="C851" t="inlineStr"/>
      <c r="D851" t="inlineStr">
        <is>
          <t>Not Reported</t>
        </is>
      </c>
      <c r="E851" t="inlineStr">
        <is>
          <t>Not Reported</t>
        </is>
      </c>
      <c r="F851" t="inlineStr">
        <is>
          <t>Not Reported</t>
        </is>
      </c>
      <c r="G851" t="inlineStr">
        <is>
          <t>Not Reported</t>
        </is>
      </c>
      <c r="H851" t="inlineStr"/>
      <c r="I851" t="inlineStr">
        <is>
          <t>Not Reported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>
        <is>
          <t>Not Reported</t>
        </is>
      </c>
      <c r="AF851" t="inlineStr">
        <is>
          <t>Not Reported</t>
        </is>
      </c>
      <c r="AG851" t="inlineStr">
        <is>
          <t>Not Reported</t>
        </is>
      </c>
      <c r="AH851" t="inlineStr">
        <is>
          <t>Not Reported</t>
        </is>
      </c>
      <c r="AI851" t="inlineStr"/>
      <c r="AJ851" t="inlineStr"/>
      <c r="AK851" t="inlineStr">
        <is>
          <t>Not Reported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>
        <is>
          <t>251-300</t>
        </is>
      </c>
      <c r="BF851" t="inlineStr">
        <is>
          <t>Republic of Ireland</t>
        </is>
      </c>
      <c r="BG851" t="n">
        <v>29.9</v>
      </c>
      <c r="BH851" t="inlineStr">
        <is>
          <t>90.1</t>
        </is>
      </c>
      <c r="BI851" t="n">
        <v>20.1</v>
      </c>
      <c r="BJ851" t="n">
        <v>65.3</v>
      </c>
      <c r="BK851" t="inlineStr">
        <is>
          <t>33.9</t>
        </is>
      </c>
      <c r="BL851" t="inlineStr">
        <is>
          <t>-</t>
        </is>
      </c>
      <c r="BM851" t="inlineStr">
        <is>
          <t>2,473</t>
        </is>
      </c>
      <c r="BN851" t="n">
        <v>15.6</v>
      </c>
      <c r="BO851" t="inlineStr">
        <is>
          <t>63%</t>
        </is>
      </c>
      <c r="BP851" t="inlineStr">
        <is>
          <t>55 : 45</t>
        </is>
      </c>
      <c r="BQ851" t="n">
        <v>2016</v>
      </c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>
        <is>
          <t>Times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n">
        <v>275.5</v>
      </c>
      <c r="CZ851" t="inlineStr"/>
      <c r="DA851" t="inlineStr"/>
      <c r="DB851" t="n">
        <v>60.75768406004289</v>
      </c>
      <c r="DC851" t="n">
        <v>41.38828270147071</v>
      </c>
      <c r="DD851" t="n">
        <v>15.6</v>
      </c>
      <c r="DE851" t="inlineStr">
        <is>
          <t>Times (raw ratio)</t>
        </is>
      </c>
      <c r="DF851" t="n">
        <v>63</v>
      </c>
      <c r="DG851" t="inlineStr">
        <is>
          <t>Times (raw %)</t>
        </is>
      </c>
      <c r="DH851" t="inlineStr"/>
      <c r="DI851" t="n">
        <v>17.89802289281998</v>
      </c>
    </row>
    <row r="852">
      <c r="A852" t="inlineStr">
        <is>
          <t>royal holloway, u. of london</t>
        </is>
      </c>
      <c r="B852" t="inlineStr"/>
      <c r="C852" t="inlineStr"/>
      <c r="D852" t="inlineStr">
        <is>
          <t>Not Reported</t>
        </is>
      </c>
      <c r="E852" t="inlineStr">
        <is>
          <t>Not Reported</t>
        </is>
      </c>
      <c r="F852" t="inlineStr">
        <is>
          <t>Not Reported</t>
        </is>
      </c>
      <c r="G852" t="inlineStr">
        <is>
          <t>Not Reported</t>
        </is>
      </c>
      <c r="H852" t="inlineStr"/>
      <c r="I852" t="inlineStr">
        <is>
          <t>Not Reported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>
        <is>
          <t>Not Reported</t>
        </is>
      </c>
      <c r="AF852" t="inlineStr">
        <is>
          <t>Not Reported</t>
        </is>
      </c>
      <c r="AG852" t="inlineStr">
        <is>
          <t>Not Reported</t>
        </is>
      </c>
      <c r="AH852" t="inlineStr">
        <is>
          <t>Not Reported</t>
        </is>
      </c>
      <c r="AI852" t="inlineStr"/>
      <c r="AJ852" t="inlineStr"/>
      <c r="AK852" t="inlineStr">
        <is>
          <t>Not Reported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>
        <is>
          <t>Not Reported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>
        <is>
          <t>402-501</t>
        </is>
      </c>
      <c r="BS852" t="inlineStr">
        <is>
          <t>37-40</t>
        </is>
      </c>
      <c r="BT852" t="inlineStr"/>
      <c r="BU852" t="n">
        <v>0</v>
      </c>
      <c r="BV852" t="n">
        <v>0</v>
      </c>
      <c r="BW852" t="n">
        <v>7.3</v>
      </c>
      <c r="BX852" t="n">
        <v>12.1</v>
      </c>
      <c r="BY852" t="n">
        <v>16.2</v>
      </c>
      <c r="BZ852" t="n">
        <v>18</v>
      </c>
      <c r="CA852" t="n">
        <v>2009</v>
      </c>
      <c r="CB852" t="inlineStr">
        <is>
          <t>Shanghai</t>
        </is>
      </c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n">
        <v>451.5</v>
      </c>
      <c r="DA852" t="n">
        <v>38.5</v>
      </c>
      <c r="DB852" t="n">
        <v>1.097694840834251</v>
      </c>
      <c r="DC852" t="n">
        <v>8.450431499460626</v>
      </c>
      <c r="DD852" t="inlineStr"/>
      <c r="DE852" t="inlineStr">
        <is>
          <t>Missing</t>
        </is>
      </c>
      <c r="DF852" t="inlineStr"/>
      <c r="DG852" t="inlineStr">
        <is>
          <t>Missing</t>
        </is>
      </c>
      <c r="DH852" t="inlineStr"/>
      <c r="DI852" t="n">
        <v>4.225215749730313</v>
      </c>
    </row>
    <row r="853">
      <c r="A853" t="inlineStr">
        <is>
          <t>royal holloway university of london</t>
        </is>
      </c>
      <c r="B853" t="inlineStr">
        <is>
          <t>477</t>
        </is>
      </c>
      <c r="C853" t="inlineStr">
        <is>
          <t>413</t>
        </is>
      </c>
      <c r="D853" t="inlineStr">
        <is>
          <t>United Kingdom</t>
        </is>
      </c>
      <c r="E853" t="inlineStr">
        <is>
          <t>Europe</t>
        </is>
      </c>
      <c r="F853" t="inlineStr">
        <is>
          <t>M</t>
        </is>
      </c>
      <c r="G853" t="inlineStr">
        <is>
          <t>CO</t>
        </is>
      </c>
      <c r="H853" t="inlineStr">
        <is>
          <t>VH</t>
        </is>
      </c>
      <c r="I853" t="inlineStr">
        <is>
          <t>A</t>
        </is>
      </c>
      <c r="J853" t="n">
        <v>14.9</v>
      </c>
      <c r="K853" t="inlineStr">
        <is>
          <t>585</t>
        </is>
      </c>
      <c r="L853" t="n">
        <v>5.7</v>
      </c>
      <c r="M853" t="inlineStr">
        <is>
          <t>601+</t>
        </is>
      </c>
      <c r="N853" t="n">
        <v>13</v>
      </c>
      <c r="O853" t="inlineStr">
        <is>
          <t>701+</t>
        </is>
      </c>
      <c r="P853" t="n">
        <v>27.2</v>
      </c>
      <c r="Q853" t="inlineStr">
        <is>
          <t>474</t>
        </is>
      </c>
      <c r="R853" t="n">
        <v>94.09999999999999</v>
      </c>
      <c r="S853" t="inlineStr">
        <is>
          <t>161</t>
        </is>
      </c>
      <c r="T853" t="n">
        <v>86.90000000000001</v>
      </c>
      <c r="U853" t="inlineStr">
        <is>
          <t>141</t>
        </is>
      </c>
      <c r="V853" t="n">
        <v>73.2</v>
      </c>
      <c r="W853" t="inlineStr">
        <is>
          <t>434</t>
        </is>
      </c>
      <c r="X853" t="n">
        <v>7.2</v>
      </c>
      <c r="Y853" t="inlineStr">
        <is>
          <t>701+</t>
        </is>
      </c>
      <c r="Z853" t="n">
        <v>19.7</v>
      </c>
      <c r="AA853" t="inlineStr">
        <is>
          <t>537=</t>
        </is>
      </c>
      <c r="AB853" t="n">
        <v>25.1</v>
      </c>
      <c r="AC853">
        <f>413</f>
        <v/>
      </c>
      <c r="AD853" t="inlineStr">
        <is>
          <t>402=</t>
        </is>
      </c>
      <c r="AE853" t="inlineStr">
        <is>
          <t>UK</t>
        </is>
      </c>
      <c r="AF853" t="inlineStr">
        <is>
          <t>United Kingdom</t>
        </is>
      </c>
      <c r="AG853" t="inlineStr">
        <is>
          <t>M</t>
        </is>
      </c>
      <c r="AH853" t="inlineStr">
        <is>
          <t>CO</t>
        </is>
      </c>
      <c r="AI853" t="inlineStr">
        <is>
          <t>VH</t>
        </is>
      </c>
      <c r="AJ853" t="n">
        <v>5</v>
      </c>
      <c r="AK853" t="inlineStr">
        <is>
          <t>A</t>
        </is>
      </c>
      <c r="AL853" t="n">
        <v>16</v>
      </c>
      <c r="AM853" t="inlineStr">
        <is>
          <t>546</t>
        </is>
      </c>
      <c r="AN853" t="n">
        <v>5.7</v>
      </c>
      <c r="AO853" t="inlineStr">
        <is>
          <t>601+</t>
        </is>
      </c>
      <c r="AP853" t="n">
        <v>13.7</v>
      </c>
      <c r="AQ853" t="inlineStr">
        <is>
          <t>701+</t>
        </is>
      </c>
      <c r="AR853" t="n">
        <v>36.3</v>
      </c>
      <c r="AS853" t="inlineStr">
        <is>
          <t>384</t>
        </is>
      </c>
      <c r="AT853" t="n">
        <v>94.40000000000001</v>
      </c>
      <c r="AU853" t="inlineStr">
        <is>
          <t>155</t>
        </is>
      </c>
      <c r="AV853" t="n">
        <v>88.7</v>
      </c>
      <c r="AW853" t="inlineStr">
        <is>
          <t>125</t>
        </is>
      </c>
      <c r="AX853" t="n">
        <v>23.7</v>
      </c>
      <c r="AY853" t="inlineStr">
        <is>
          <t>511</t>
        </is>
      </c>
      <c r="AZ853" t="n">
        <v>11.1</v>
      </c>
      <c r="BA853" t="inlineStr">
        <is>
          <t>701+</t>
        </is>
      </c>
      <c r="BB853" t="n">
        <v>38.1</v>
      </c>
      <c r="BC853" t="inlineStr">
        <is>
          <t>377=</t>
        </is>
      </c>
      <c r="BD853" t="inlineStr">
        <is>
          <t>27.1</t>
        </is>
      </c>
      <c r="BE853" t="inlineStr">
        <is>
          <t>129</t>
        </is>
      </c>
      <c r="BF853" t="inlineStr">
        <is>
          <t>Not Reported</t>
        </is>
      </c>
      <c r="BG853" t="n">
        <v>35.1</v>
      </c>
      <c r="BH853" t="inlineStr">
        <is>
          <t>92.7</t>
        </is>
      </c>
      <c r="BI853" t="n">
        <v>33.2</v>
      </c>
      <c r="BJ853" t="n">
        <v>91.2</v>
      </c>
      <c r="BK853" t="inlineStr">
        <is>
          <t>34.4</t>
        </is>
      </c>
      <c r="BL853" t="inlineStr">
        <is>
          <t>55.7</t>
        </is>
      </c>
      <c r="BM853" t="inlineStr">
        <is>
          <t>8,747</t>
        </is>
      </c>
      <c r="BN853" t="n">
        <v>15.9</v>
      </c>
      <c r="BO853" t="inlineStr">
        <is>
          <t>37%</t>
        </is>
      </c>
      <c r="BP853" t="inlineStr">
        <is>
          <t>57 : 43</t>
        </is>
      </c>
      <c r="BQ853" t="n">
        <v>2016</v>
      </c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>
        <is>
          <t>QS</t>
        </is>
      </c>
      <c r="CC853" t="n">
        <v>477</v>
      </c>
      <c r="CD853" t="n">
        <v>413</v>
      </c>
      <c r="CE853" t="n">
        <v>585</v>
      </c>
      <c r="CF853" t="n">
        <v>601</v>
      </c>
      <c r="CG853" t="n">
        <v>701</v>
      </c>
      <c r="CH853" t="n">
        <v>474</v>
      </c>
      <c r="CI853" t="n">
        <v>161</v>
      </c>
      <c r="CJ853" t="n">
        <v>141</v>
      </c>
      <c r="CK853" t="n">
        <v>434</v>
      </c>
      <c r="CL853" t="n">
        <v>701</v>
      </c>
      <c r="CM853" t="n">
        <v>537</v>
      </c>
      <c r="CN853" t="n">
        <v>413</v>
      </c>
      <c r="CO853" t="n">
        <v>402</v>
      </c>
      <c r="CP853" t="n">
        <v>546</v>
      </c>
      <c r="CQ853" t="n">
        <v>601</v>
      </c>
      <c r="CR853" t="n">
        <v>701</v>
      </c>
      <c r="CS853" t="n">
        <v>384</v>
      </c>
      <c r="CT853" t="n">
        <v>155</v>
      </c>
      <c r="CU853" t="n">
        <v>125</v>
      </c>
      <c r="CV853" t="n">
        <v>511</v>
      </c>
      <c r="CW853" t="n">
        <v>701</v>
      </c>
      <c r="CX853" t="n">
        <v>377</v>
      </c>
      <c r="CY853" t="n">
        <v>129</v>
      </c>
      <c r="CZ853" t="inlineStr"/>
      <c r="DA853" t="inlineStr"/>
      <c r="DB853" t="n">
        <v>73.8506075768406</v>
      </c>
      <c r="DC853" t="n">
        <v>49.94092467220241</v>
      </c>
      <c r="DD853" t="n">
        <v>15.9</v>
      </c>
      <c r="DE853" t="inlineStr">
        <is>
          <t>Times (raw ratio)</t>
        </is>
      </c>
      <c r="DF853" t="n">
        <v>37</v>
      </c>
      <c r="DG853" t="inlineStr">
        <is>
          <t>Times (raw %)</t>
        </is>
      </c>
      <c r="DH853" t="n">
        <v>15.45</v>
      </c>
      <c r="DI853" t="n">
        <v>31.52965660770032</v>
      </c>
    </row>
    <row r="854">
      <c r="A854" t="inlineStr">
        <is>
          <t>royal institute of technology</t>
        </is>
      </c>
      <c r="B854" t="inlineStr"/>
      <c r="C854" t="inlineStr"/>
      <c r="D854" t="inlineStr">
        <is>
          <t>Not Reported</t>
        </is>
      </c>
      <c r="E854" t="inlineStr">
        <is>
          <t>Not Reported</t>
        </is>
      </c>
      <c r="F854" t="inlineStr">
        <is>
          <t>Not Reported</t>
        </is>
      </c>
      <c r="G854" t="inlineStr">
        <is>
          <t>Not Reported</t>
        </is>
      </c>
      <c r="H854" t="inlineStr"/>
      <c r="I854" t="inlineStr">
        <is>
          <t>Not Reported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>
        <is>
          <t>Not Reported</t>
        </is>
      </c>
      <c r="AF854" t="inlineStr">
        <is>
          <t>Not Reported</t>
        </is>
      </c>
      <c r="AG854" t="inlineStr">
        <is>
          <t>Not Reported</t>
        </is>
      </c>
      <c r="AH854" t="inlineStr">
        <is>
          <t>Not Reported</t>
        </is>
      </c>
      <c r="AI854" t="inlineStr"/>
      <c r="AJ854" t="inlineStr"/>
      <c r="AK854" t="inlineStr">
        <is>
          <t>Not Reported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>
        <is>
          <t>Not Reported</t>
        </is>
      </c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>
        <is>
          <t>201-300</t>
        </is>
      </c>
      <c r="BS854" t="inlineStr">
        <is>
          <t>6-8</t>
        </is>
      </c>
      <c r="BT854" t="inlineStr"/>
      <c r="BU854" t="n">
        <v>0</v>
      </c>
      <c r="BV854" t="n">
        <v>14.9</v>
      </c>
      <c r="BW854" t="n">
        <v>3.6</v>
      </c>
      <c r="BX854" t="n">
        <v>9.9</v>
      </c>
      <c r="BY854" t="n">
        <v>38</v>
      </c>
      <c r="BZ854" t="n">
        <v>23.5</v>
      </c>
      <c r="CA854" t="n">
        <v>2014</v>
      </c>
      <c r="CB854" t="inlineStr">
        <is>
          <t>Shanghai</t>
        </is>
      </c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n">
        <v>250.5</v>
      </c>
      <c r="DA854" t="n">
        <v>7</v>
      </c>
      <c r="DB854" t="n">
        <v>45.22502744237102</v>
      </c>
      <c r="DC854" t="n">
        <v>18.35879180151025</v>
      </c>
      <c r="DD854" t="inlineStr"/>
      <c r="DE854" t="inlineStr">
        <is>
          <t>Missing</t>
        </is>
      </c>
      <c r="DF854" t="inlineStr"/>
      <c r="DG854" t="inlineStr">
        <is>
          <t>Missing</t>
        </is>
      </c>
      <c r="DH854" t="inlineStr"/>
      <c r="DI854" t="n">
        <v>12.90439590075512</v>
      </c>
    </row>
    <row r="855">
      <c r="A855" t="inlineStr">
        <is>
          <t>royal veterinary college</t>
        </is>
      </c>
      <c r="B855" t="inlineStr"/>
      <c r="C855" t="inlineStr"/>
      <c r="D855" t="inlineStr">
        <is>
          <t>Not Reported</t>
        </is>
      </c>
      <c r="E855" t="inlineStr">
        <is>
          <t>Not Reported</t>
        </is>
      </c>
      <c r="F855" t="inlineStr">
        <is>
          <t>Not Reported</t>
        </is>
      </c>
      <c r="G855" t="inlineStr">
        <is>
          <t>Not Reported</t>
        </is>
      </c>
      <c r="H855" t="inlineStr"/>
      <c r="I855" t="inlineStr">
        <is>
          <t>Not Reported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>
        <is>
          <t>Not Reported</t>
        </is>
      </c>
      <c r="AF855" t="inlineStr">
        <is>
          <t>Not Reported</t>
        </is>
      </c>
      <c r="AG855" t="inlineStr">
        <is>
          <t>Not Reported</t>
        </is>
      </c>
      <c r="AH855" t="inlineStr">
        <is>
          <t>Not Reported</t>
        </is>
      </c>
      <c r="AI855" t="inlineStr"/>
      <c r="AJ855" t="inlineStr"/>
      <c r="AK855" t="inlineStr">
        <is>
          <t>Not Reported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201-250</t>
        </is>
      </c>
      <c r="BF855" t="inlineStr">
        <is>
          <t>United Kingdom</t>
        </is>
      </c>
      <c r="BG855" t="n">
        <v>26</v>
      </c>
      <c r="BH855" t="inlineStr">
        <is>
          <t>81.7</t>
        </is>
      </c>
      <c r="BI855" t="n">
        <v>27.8</v>
      </c>
      <c r="BJ855" t="n">
        <v>74.90000000000001</v>
      </c>
      <c r="BK855" t="inlineStr">
        <is>
          <t>45.5</t>
        </is>
      </c>
      <c r="BL855" t="inlineStr">
        <is>
          <t>-</t>
        </is>
      </c>
      <c r="BM855" t="inlineStr">
        <is>
          <t>1,819</t>
        </is>
      </c>
      <c r="BN855" t="n">
        <v>10.9</v>
      </c>
      <c r="BO855" t="inlineStr">
        <is>
          <t>18%</t>
        </is>
      </c>
      <c r="BP855" t="inlineStr">
        <is>
          <t>77 : 23</t>
        </is>
      </c>
      <c r="BQ855" t="n">
        <v>2016</v>
      </c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>
        <is>
          <t>Times</t>
        </is>
      </c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n">
        <v>225.5</v>
      </c>
      <c r="CZ855" t="inlineStr"/>
      <c r="DA855" t="inlineStr"/>
      <c r="DB855" t="n">
        <v>67.90564689063618</v>
      </c>
      <c r="DC855" t="n">
        <v>50.25282579297038</v>
      </c>
      <c r="DD855" t="n">
        <v>10.9</v>
      </c>
      <c r="DE855" t="inlineStr">
        <is>
          <t>Times (raw ratio)</t>
        </is>
      </c>
      <c r="DF855" t="n">
        <v>18</v>
      </c>
      <c r="DG855" t="inlineStr">
        <is>
          <t>Times (raw %)</t>
        </is>
      </c>
      <c r="DH855" t="inlineStr"/>
      <c r="DI855" t="n">
        <v>25.91050988553591</v>
      </c>
    </row>
    <row r="856">
      <c r="A856" t="inlineStr">
        <is>
          <t>rudn university</t>
        </is>
      </c>
      <c r="B856" t="inlineStr">
        <is>
          <t>316</t>
        </is>
      </c>
      <c r="C856" t="inlineStr">
        <is>
          <t>342</t>
        </is>
      </c>
      <c r="D856" t="inlineStr">
        <is>
          <t>Russia</t>
        </is>
      </c>
      <c r="E856" t="inlineStr">
        <is>
          <t>Europe</t>
        </is>
      </c>
      <c r="F856" t="inlineStr">
        <is>
          <t>L</t>
        </is>
      </c>
      <c r="G856" t="inlineStr">
        <is>
          <t>FC</t>
        </is>
      </c>
      <c r="H856" t="inlineStr">
        <is>
          <t>VH</t>
        </is>
      </c>
      <c r="I856" t="inlineStr">
        <is>
          <t>A</t>
        </is>
      </c>
      <c r="J856" t="n">
        <v>24.4</v>
      </c>
      <c r="K856" t="inlineStr">
        <is>
          <t>357</t>
        </is>
      </c>
      <c r="L856" t="n">
        <v>48.7</v>
      </c>
      <c r="M856" t="inlineStr">
        <is>
          <t>186</t>
        </is>
      </c>
      <c r="N856" t="n">
        <v>92</v>
      </c>
      <c r="O856" t="inlineStr">
        <is>
          <t>79</t>
        </is>
      </c>
      <c r="P856" t="n">
        <v>2.1</v>
      </c>
      <c r="Q856" t="inlineStr">
        <is>
          <t>701+</t>
        </is>
      </c>
      <c r="R856" t="n">
        <v>8</v>
      </c>
      <c r="S856" t="inlineStr">
        <is>
          <t>701+</t>
        </is>
      </c>
      <c r="T856" t="n">
        <v>92.2</v>
      </c>
      <c r="U856" t="inlineStr">
        <is>
          <t>107</t>
        </is>
      </c>
      <c r="V856" t="n">
        <v>89.7</v>
      </c>
      <c r="W856" t="inlineStr">
        <is>
          <t>170</t>
        </is>
      </c>
      <c r="X856" t="n">
        <v>10</v>
      </c>
      <c r="Y856" t="inlineStr">
        <is>
          <t>701+</t>
        </is>
      </c>
      <c r="Z856" t="n">
        <v>24</v>
      </c>
      <c r="AA856" t="inlineStr">
        <is>
          <t>498=</t>
        </is>
      </c>
      <c r="AB856" t="n">
        <v>34.7</v>
      </c>
      <c r="AC856" t="inlineStr">
        <is>
          <t>342</t>
        </is>
      </c>
      <c r="AD856" t="inlineStr">
        <is>
          <t>295</t>
        </is>
      </c>
      <c r="AE856" t="inlineStr">
        <is>
          <t>RU</t>
        </is>
      </c>
      <c r="AF856" t="inlineStr">
        <is>
          <t>Russia</t>
        </is>
      </c>
      <c r="AG856" t="inlineStr">
        <is>
          <t>L</t>
        </is>
      </c>
      <c r="AH856" t="inlineStr">
        <is>
          <t>FC</t>
        </is>
      </c>
      <c r="AI856" t="inlineStr">
        <is>
          <t>VH</t>
        </is>
      </c>
      <c r="AJ856" t="n">
        <v>4</v>
      </c>
      <c r="AK856" t="inlineStr">
        <is>
          <t>A</t>
        </is>
      </c>
      <c r="AL856" t="n">
        <v>22.4</v>
      </c>
      <c r="AM856" t="inlineStr">
        <is>
          <t>395</t>
        </is>
      </c>
      <c r="AN856" t="n">
        <v>45</v>
      </c>
      <c r="AO856" t="inlineStr">
        <is>
          <t>192</t>
        </is>
      </c>
      <c r="AP856" t="n">
        <v>92.2</v>
      </c>
      <c r="AQ856" t="inlineStr">
        <is>
          <t>74</t>
        </is>
      </c>
      <c r="AR856" t="n">
        <v>2</v>
      </c>
      <c r="AS856" t="inlineStr">
        <is>
          <t>701+</t>
        </is>
      </c>
      <c r="AT856" t="n">
        <v>8.199999999999999</v>
      </c>
      <c r="AU856" t="inlineStr">
        <is>
          <t>701+</t>
        </is>
      </c>
      <c r="AV856" t="n">
        <v>92.7</v>
      </c>
      <c r="AW856" t="inlineStr">
        <is>
          <t>103</t>
        </is>
      </c>
      <c r="AX856" t="n">
        <v>60.1</v>
      </c>
      <c r="AY856" t="inlineStr">
        <is>
          <t>242</t>
        </is>
      </c>
      <c r="AZ856" t="n">
        <v>12.2</v>
      </c>
      <c r="BA856" t="inlineStr">
        <is>
          <t>701+</t>
        </is>
      </c>
      <c r="BB856" t="n">
        <v>4.4</v>
      </c>
      <c r="BC856" t="inlineStr">
        <is>
          <t>701+</t>
        </is>
      </c>
      <c r="BD856" t="inlineStr">
        <is>
          <t>32.0</t>
        </is>
      </c>
      <c r="BE856" t="inlineStr"/>
      <c r="BF856" t="inlineStr">
        <is>
          <t>Not Reported</t>
        </is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>
        <is>
          <t>QS</t>
        </is>
      </c>
      <c r="CC856" t="n">
        <v>316</v>
      </c>
      <c r="CD856" t="n">
        <v>342</v>
      </c>
      <c r="CE856" t="n">
        <v>357</v>
      </c>
      <c r="CF856" t="n">
        <v>186</v>
      </c>
      <c r="CG856" t="n">
        <v>79</v>
      </c>
      <c r="CH856" t="n">
        <v>701</v>
      </c>
      <c r="CI856" t="n">
        <v>701</v>
      </c>
      <c r="CJ856" t="n">
        <v>107</v>
      </c>
      <c r="CK856" t="n">
        <v>170</v>
      </c>
      <c r="CL856" t="n">
        <v>701</v>
      </c>
      <c r="CM856" t="n">
        <v>498</v>
      </c>
      <c r="CN856" t="n">
        <v>342</v>
      </c>
      <c r="CO856" t="n">
        <v>295</v>
      </c>
      <c r="CP856" t="n">
        <v>395</v>
      </c>
      <c r="CQ856" t="n">
        <v>192</v>
      </c>
      <c r="CR856" t="n">
        <v>74</v>
      </c>
      <c r="CS856" t="n">
        <v>701</v>
      </c>
      <c r="CT856" t="n">
        <v>701</v>
      </c>
      <c r="CU856" t="n">
        <v>103</v>
      </c>
      <c r="CV856" t="n">
        <v>242</v>
      </c>
      <c r="CW856" t="n">
        <v>701</v>
      </c>
      <c r="CX856" t="n">
        <v>701</v>
      </c>
      <c r="CY856" t="inlineStr"/>
      <c r="CZ856" t="inlineStr"/>
      <c r="DA856" t="inlineStr"/>
      <c r="DB856" t="n">
        <v>77.5</v>
      </c>
      <c r="DC856" t="n">
        <v>2.1</v>
      </c>
      <c r="DD856" t="inlineStr"/>
      <c r="DE856" t="inlineStr">
        <is>
          <t>QS (score, not ratio)</t>
        </is>
      </c>
      <c r="DF856" t="inlineStr"/>
      <c r="DG856" t="inlineStr">
        <is>
          <t>QS (score, not %)</t>
        </is>
      </c>
      <c r="DH856" t="n">
        <v>23.4</v>
      </c>
      <c r="DI856" t="inlineStr"/>
    </row>
    <row r="857">
      <c r="A857" t="inlineStr">
        <is>
          <t>ruhr university bochum</t>
        </is>
      </c>
      <c r="B857" t="inlineStr"/>
      <c r="C857" t="inlineStr"/>
      <c r="D857" t="inlineStr">
        <is>
          <t>Not Reported</t>
        </is>
      </c>
      <c r="E857" t="inlineStr">
        <is>
          <t>Not Reported</t>
        </is>
      </c>
      <c r="F857" t="inlineStr">
        <is>
          <t>Not Reported</t>
        </is>
      </c>
      <c r="G857" t="inlineStr">
        <is>
          <t>Not Reported</t>
        </is>
      </c>
      <c r="H857" t="inlineStr"/>
      <c r="I857" t="inlineStr">
        <is>
          <t>Not Reported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>
        <is>
          <t>Not Reported</t>
        </is>
      </c>
      <c r="AF857" t="inlineStr">
        <is>
          <t>Not Reported</t>
        </is>
      </c>
      <c r="AG857" t="inlineStr">
        <is>
          <t>Not Reported</t>
        </is>
      </c>
      <c r="AH857" t="inlineStr">
        <is>
          <t>Not Reported</t>
        </is>
      </c>
      <c r="AI857" t="inlineStr"/>
      <c r="AJ857" t="inlineStr"/>
      <c r="AK857" t="inlineStr">
        <is>
          <t>Not Reported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251-300</t>
        </is>
      </c>
      <c r="BF857" t="inlineStr">
        <is>
          <t>Germany</t>
        </is>
      </c>
      <c r="BG857" t="n">
        <v>32.8</v>
      </c>
      <c r="BH857" t="inlineStr">
        <is>
          <t>51.7</t>
        </is>
      </c>
      <c r="BI857" t="n">
        <v>30</v>
      </c>
      <c r="BJ857" t="n">
        <v>54.4</v>
      </c>
      <c r="BK857" t="inlineStr">
        <is>
          <t>66.6</t>
        </is>
      </c>
      <c r="BL857" t="inlineStr">
        <is>
          <t>-</t>
        </is>
      </c>
      <c r="BM857" t="inlineStr">
        <is>
          <t>38,675</t>
        </is>
      </c>
      <c r="BN857" t="n">
        <v>46.3</v>
      </c>
      <c r="BO857" t="inlineStr">
        <is>
          <t>13%</t>
        </is>
      </c>
      <c r="BP857" t="inlineStr">
        <is>
          <t>48 : 52</t>
        </is>
      </c>
      <c r="BQ857" t="n">
        <v>2016</v>
      </c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>
        <is>
          <t>Times</t>
        </is>
      </c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n">
        <v>275.5</v>
      </c>
      <c r="CZ857" t="inlineStr"/>
      <c r="DA857" t="inlineStr"/>
      <c r="DB857" t="n">
        <v>60.75768406004289</v>
      </c>
      <c r="DC857" t="n">
        <v>41.0229728648043</v>
      </c>
      <c r="DD857" t="n">
        <v>46.3</v>
      </c>
      <c r="DE857" t="inlineStr">
        <is>
          <t>Times (raw ratio)</t>
        </is>
      </c>
      <c r="DF857" t="n">
        <v>13</v>
      </c>
      <c r="DG857" t="inlineStr">
        <is>
          <t>Times (raw %)</t>
        </is>
      </c>
      <c r="DH857" t="inlineStr"/>
      <c r="DI857" t="n">
        <v>28.19979188345474</v>
      </c>
    </row>
    <row r="858">
      <c r="A858" t="inlineStr">
        <is>
          <t>ruhr-universität bochum</t>
        </is>
      </c>
      <c r="B858" t="inlineStr">
        <is>
          <t>396</t>
        </is>
      </c>
      <c r="C858" t="inlineStr">
        <is>
          <t>375</t>
        </is>
      </c>
      <c r="D858" t="inlineStr">
        <is>
          <t>Germany</t>
        </is>
      </c>
      <c r="E858" t="inlineStr">
        <is>
          <t>Europe</t>
        </is>
      </c>
      <c r="F858" t="inlineStr">
        <is>
          <t>XL</t>
        </is>
      </c>
      <c r="G858" t="inlineStr">
        <is>
          <t>FC</t>
        </is>
      </c>
      <c r="H858" t="inlineStr">
        <is>
          <t>VH</t>
        </is>
      </c>
      <c r="I858" t="inlineStr">
        <is>
          <t>A</t>
        </is>
      </c>
      <c r="J858" t="n">
        <v>20.3</v>
      </c>
      <c r="K858" t="inlineStr">
        <is>
          <t>437</t>
        </is>
      </c>
      <c r="L858" t="n">
        <v>8.800000000000001</v>
      </c>
      <c r="M858" t="inlineStr">
        <is>
          <t>601+</t>
        </is>
      </c>
      <c r="N858" t="n">
        <v>2.5</v>
      </c>
      <c r="O858" t="inlineStr">
        <is>
          <t>701+</t>
        </is>
      </c>
      <c r="P858" t="n">
        <v>53.4</v>
      </c>
      <c r="Q858" t="inlineStr">
        <is>
          <t>240</t>
        </is>
      </c>
      <c r="R858" t="n">
        <v>48.8</v>
      </c>
      <c r="S858" t="inlineStr">
        <is>
          <t>371</t>
        </is>
      </c>
      <c r="T858" t="n">
        <v>39.3</v>
      </c>
      <c r="U858" t="inlineStr">
        <is>
          <t>358</t>
        </is>
      </c>
      <c r="V858" t="n">
        <v>87.3</v>
      </c>
      <c r="W858" t="inlineStr">
        <is>
          <t>209</t>
        </is>
      </c>
      <c r="X858" t="n">
        <v>16.2</v>
      </c>
      <c r="Y858" t="inlineStr">
        <is>
          <t>632</t>
        </is>
      </c>
      <c r="Z858" t="n">
        <v>53.5</v>
      </c>
      <c r="AA858" t="inlineStr">
        <is>
          <t>295=</t>
        </is>
      </c>
      <c r="AB858" t="n">
        <v>29.7</v>
      </c>
      <c r="AC858" t="inlineStr"/>
      <c r="AD858" t="inlineStr"/>
      <c r="AE858" t="inlineStr">
        <is>
          <t>Not Reported</t>
        </is>
      </c>
      <c r="AF858" t="inlineStr">
        <is>
          <t>Not Reported</t>
        </is>
      </c>
      <c r="AG858" t="inlineStr">
        <is>
          <t>Not Reported</t>
        </is>
      </c>
      <c r="AH858" t="inlineStr">
        <is>
          <t>Not Reported</t>
        </is>
      </c>
      <c r="AI858" t="inlineStr"/>
      <c r="AJ858" t="inlineStr"/>
      <c r="AK858" t="inlineStr">
        <is>
          <t>Not Reported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>
        <is>
          <t>Not Reported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>
        <is>
          <t>QS</t>
        </is>
      </c>
      <c r="CC858" t="n">
        <v>396</v>
      </c>
      <c r="CD858" t="n">
        <v>375</v>
      </c>
      <c r="CE858" t="n">
        <v>437</v>
      </c>
      <c r="CF858" t="n">
        <v>601</v>
      </c>
      <c r="CG858" t="n">
        <v>701</v>
      </c>
      <c r="CH858" t="n">
        <v>240</v>
      </c>
      <c r="CI858" t="n">
        <v>371</v>
      </c>
      <c r="CJ858" t="n">
        <v>358</v>
      </c>
      <c r="CK858" t="n">
        <v>209</v>
      </c>
      <c r="CL858" t="n">
        <v>632</v>
      </c>
      <c r="CM858" t="n">
        <v>295</v>
      </c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n">
        <v>71.78571428571428</v>
      </c>
      <c r="DC858" t="n">
        <v>53.4</v>
      </c>
      <c r="DD858" t="inlineStr"/>
      <c r="DE858" t="inlineStr">
        <is>
          <t>QS (score, not ratio)</t>
        </is>
      </c>
      <c r="DF858" t="inlineStr"/>
      <c r="DG858" t="inlineStr">
        <is>
          <t>QS (score, not %)</t>
        </is>
      </c>
      <c r="DH858" t="n">
        <v>20.3</v>
      </c>
      <c r="DI858" t="inlineStr"/>
    </row>
    <row r="859">
      <c r="A859" t="inlineStr">
        <is>
          <t>ruprecht-karls-universität heidelberg</t>
        </is>
      </c>
      <c r="B859" t="inlineStr">
        <is>
          <t>84</t>
        </is>
      </c>
      <c r="C859" t="inlineStr">
        <is>
          <t>87</t>
        </is>
      </c>
      <c r="D859" t="inlineStr">
        <is>
          <t>Germany</t>
        </is>
      </c>
      <c r="E859" t="inlineStr">
        <is>
          <t>Europe</t>
        </is>
      </c>
      <c r="F859" t="inlineStr">
        <is>
          <t>L</t>
        </is>
      </c>
      <c r="G859" t="inlineStr">
        <is>
          <t>FO</t>
        </is>
      </c>
      <c r="H859" t="inlineStr">
        <is>
          <t>VH</t>
        </is>
      </c>
      <c r="I859" t="inlineStr">
        <is>
          <t>A</t>
        </is>
      </c>
      <c r="J859" t="n">
        <v>76.90000000000001</v>
      </c>
      <c r="K859" t="inlineStr">
        <is>
          <t>76</t>
        </is>
      </c>
      <c r="L859" t="n">
        <v>59.4</v>
      </c>
      <c r="M859" t="inlineStr">
        <is>
          <t>136</t>
        </is>
      </c>
      <c r="N859" t="n">
        <v>99.40000000000001</v>
      </c>
      <c r="O859" t="inlineStr">
        <is>
          <t>32</t>
        </is>
      </c>
      <c r="P859" t="n">
        <v>32.7</v>
      </c>
      <c r="Q859" t="inlineStr">
        <is>
          <t>401</t>
        </is>
      </c>
      <c r="R859" t="n">
        <v>54.2</v>
      </c>
      <c r="S859" t="inlineStr">
        <is>
          <t>346</t>
        </is>
      </c>
      <c r="T859" t="n">
        <v>53.6</v>
      </c>
      <c r="U859" t="inlineStr">
        <is>
          <t>275</t>
        </is>
      </c>
      <c r="V859" t="n">
        <v>94.5</v>
      </c>
      <c r="W859" t="inlineStr">
        <is>
          <t>88</t>
        </is>
      </c>
      <c r="X859" t="n">
        <v>25.2</v>
      </c>
      <c r="Y859" t="inlineStr">
        <is>
          <t>463</t>
        </is>
      </c>
      <c r="Z859" t="n">
        <v>77.59999999999999</v>
      </c>
      <c r="AA859" t="inlineStr">
        <is>
          <t>170=</t>
        </is>
      </c>
      <c r="AB859" t="n">
        <v>63.7</v>
      </c>
      <c r="AC859" t="inlineStr"/>
      <c r="AD859" t="inlineStr"/>
      <c r="AE859" t="inlineStr">
        <is>
          <t>Not Reported</t>
        </is>
      </c>
      <c r="AF859" t="inlineStr">
        <is>
          <t>Not Reported</t>
        </is>
      </c>
      <c r="AG859" t="inlineStr">
        <is>
          <t>Not Reported</t>
        </is>
      </c>
      <c r="AH859" t="inlineStr">
        <is>
          <t>Not Reported</t>
        </is>
      </c>
      <c r="AI859" t="inlineStr"/>
      <c r="AJ859" t="inlineStr"/>
      <c r="AK859" t="inlineStr">
        <is>
          <t>Not Reported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>
        <is>
          <t>Not Reported</t>
        </is>
      </c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>
        <is>
          <t>QS</t>
        </is>
      </c>
      <c r="CC859" t="n">
        <v>84</v>
      </c>
      <c r="CD859" t="n">
        <v>87</v>
      </c>
      <c r="CE859" t="n">
        <v>76</v>
      </c>
      <c r="CF859" t="n">
        <v>136</v>
      </c>
      <c r="CG859" t="n">
        <v>32</v>
      </c>
      <c r="CH859" t="n">
        <v>401</v>
      </c>
      <c r="CI859" t="n">
        <v>346</v>
      </c>
      <c r="CJ859" t="n">
        <v>275</v>
      </c>
      <c r="CK859" t="n">
        <v>88</v>
      </c>
      <c r="CL859" t="n">
        <v>463</v>
      </c>
      <c r="CM859" t="n">
        <v>170</v>
      </c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n">
        <v>94.07142857142857</v>
      </c>
      <c r="DC859" t="n">
        <v>32.7</v>
      </c>
      <c r="DD859" t="inlineStr"/>
      <c r="DE859" t="inlineStr">
        <is>
          <t>QS (score, not ratio)</t>
        </is>
      </c>
      <c r="DF859" t="inlineStr"/>
      <c r="DG859" t="inlineStr">
        <is>
          <t>QS (score, not %)</t>
        </is>
      </c>
      <c r="DH859" t="n">
        <v>76.90000000000001</v>
      </c>
      <c r="DI859" t="inlineStr"/>
    </row>
    <row r="860">
      <c r="A860" t="inlineStr">
        <is>
          <t>rush university</t>
        </is>
      </c>
      <c r="B860" t="inlineStr"/>
      <c r="C860" t="inlineStr"/>
      <c r="D860" t="inlineStr">
        <is>
          <t>Not Reported</t>
        </is>
      </c>
      <c r="E860" t="inlineStr">
        <is>
          <t>Not Reported</t>
        </is>
      </c>
      <c r="F860" t="inlineStr">
        <is>
          <t>Not Reported</t>
        </is>
      </c>
      <c r="G860" t="inlineStr">
        <is>
          <t>Not Reported</t>
        </is>
      </c>
      <c r="H860" t="inlineStr"/>
      <c r="I860" t="inlineStr">
        <is>
          <t>Not Reported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>
        <is>
          <t>Not Reported</t>
        </is>
      </c>
      <c r="AF860" t="inlineStr">
        <is>
          <t>Not Reported</t>
        </is>
      </c>
      <c r="AG860" t="inlineStr">
        <is>
          <t>Not Reported</t>
        </is>
      </c>
      <c r="AH860" t="inlineStr">
        <is>
          <t>Not Reported</t>
        </is>
      </c>
      <c r="AI860" t="inlineStr"/>
      <c r="AJ860" t="inlineStr"/>
      <c r="AK860" t="inlineStr">
        <is>
          <t>Not Reported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>
        <is>
          <t>201-250</t>
        </is>
      </c>
      <c r="BF860" t="inlineStr">
        <is>
          <t>United States of America</t>
        </is>
      </c>
      <c r="BG860" t="n">
        <v>37.7</v>
      </c>
      <c r="BH860" t="inlineStr">
        <is>
          <t>21.8</t>
        </is>
      </c>
      <c r="BI860" t="n">
        <v>17.4</v>
      </c>
      <c r="BJ860" t="n">
        <v>88.90000000000001</v>
      </c>
      <c r="BK860" t="inlineStr">
        <is>
          <t>45.4</t>
        </is>
      </c>
      <c r="BL860" t="inlineStr">
        <is>
          <t>-</t>
        </is>
      </c>
      <c r="BM860" t="inlineStr">
        <is>
          <t>1,855</t>
        </is>
      </c>
      <c r="BN860" t="n">
        <v>2.1</v>
      </c>
      <c r="BO860" t="inlineStr">
        <is>
          <t>5%</t>
        </is>
      </c>
      <c r="BP860" t="inlineStr">
        <is>
          <t>71 : 29</t>
        </is>
      </c>
      <c r="BQ860" t="n">
        <v>2016</v>
      </c>
      <c r="BR860" t="inlineStr">
        <is>
          <t>401-500</t>
        </is>
      </c>
      <c r="BS860" t="inlineStr">
        <is>
          <t>126-146</t>
        </is>
      </c>
      <c r="BT860" t="inlineStr"/>
      <c r="BU860" t="n">
        <v>0</v>
      </c>
      <c r="BV860" t="n">
        <v>0</v>
      </c>
      <c r="BW860" t="n">
        <v>10.7</v>
      </c>
      <c r="BX860" t="n">
        <v>6.7</v>
      </c>
      <c r="BY860" t="n">
        <v>24.9</v>
      </c>
      <c r="BZ860" t="n">
        <v>16.6</v>
      </c>
      <c r="CA860" t="n">
        <v>2015</v>
      </c>
      <c r="CB860" t="inlineStr">
        <is>
          <t>Times+Shanghai</t>
        </is>
      </c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n">
        <v>225.5</v>
      </c>
      <c r="CZ860" t="n">
        <v>450.5</v>
      </c>
      <c r="DA860" t="n">
        <v>136</v>
      </c>
      <c r="DB860" t="n">
        <v>34.61144034981864</v>
      </c>
      <c r="DC860" t="n">
        <v>33.38490199637556</v>
      </c>
      <c r="DD860" t="n">
        <v>2.1</v>
      </c>
      <c r="DE860" t="inlineStr">
        <is>
          <t>Times (raw ratio)</t>
        </is>
      </c>
      <c r="DF860" t="n">
        <v>5</v>
      </c>
      <c r="DG860" t="inlineStr">
        <is>
          <t>Times (raw %)</t>
        </is>
      </c>
      <c r="DH860" t="inlineStr"/>
      <c r="DI860" t="n">
        <v>8.954885159853486</v>
      </c>
    </row>
    <row r="861">
      <c r="A861" t="inlineStr">
        <is>
          <t>russian presidential academy of national economy and public administration</t>
        </is>
      </c>
      <c r="B861" t="inlineStr">
        <is>
          <t>1001-1200</t>
        </is>
      </c>
      <c r="C861" t="inlineStr">
        <is>
          <t>1001-1200</t>
        </is>
      </c>
      <c r="D861" t="inlineStr">
        <is>
          <t>Russia</t>
        </is>
      </c>
      <c r="E861" t="inlineStr">
        <is>
          <t>Europe</t>
        </is>
      </c>
      <c r="F861" t="inlineStr">
        <is>
          <t>XL</t>
        </is>
      </c>
      <c r="G861" t="inlineStr">
        <is>
          <t>SP</t>
        </is>
      </c>
      <c r="H861" t="inlineStr">
        <is>
          <t>VH</t>
        </is>
      </c>
      <c r="I861" t="inlineStr">
        <is>
          <t>A</t>
        </is>
      </c>
      <c r="J861" t="n">
        <v>4.9</v>
      </c>
      <c r="K861" t="inlineStr">
        <is>
          <t>601+</t>
        </is>
      </c>
      <c r="L861" t="n">
        <v>7.6</v>
      </c>
      <c r="M861" t="inlineStr">
        <is>
          <t>601+</t>
        </is>
      </c>
      <c r="N861" t="n">
        <v>47.8</v>
      </c>
      <c r="O861" t="inlineStr">
        <is>
          <t>327</t>
        </is>
      </c>
      <c r="P861" t="n">
        <v>1.1</v>
      </c>
      <c r="Q861" t="inlineStr">
        <is>
          <t>701+</t>
        </is>
      </c>
      <c r="R861" t="n">
        <v>1.8</v>
      </c>
      <c r="S861" t="inlineStr">
        <is>
          <t>701+</t>
        </is>
      </c>
      <c r="T861" t="n">
        <v>2.8</v>
      </c>
      <c r="U861" t="inlineStr">
        <is>
          <t>701+</t>
        </is>
      </c>
      <c r="V861" t="n">
        <v>17.7</v>
      </c>
      <c r="W861" t="inlineStr">
        <is>
          <t>701+</t>
        </is>
      </c>
      <c r="X861" t="n">
        <v>41.8</v>
      </c>
      <c r="Y861" t="inlineStr">
        <is>
          <t>309</t>
        </is>
      </c>
      <c r="Z861" t="n">
        <v>1</v>
      </c>
      <c r="AA861" t="inlineStr">
        <is>
          <t>701+</t>
        </is>
      </c>
      <c r="AB861" t="inlineStr"/>
      <c r="AC861" t="inlineStr">
        <is>
          <t>1001-1200</t>
        </is>
      </c>
      <c r="AD861" t="inlineStr">
        <is>
          <t>801-1000</t>
        </is>
      </c>
      <c r="AE861" t="inlineStr">
        <is>
          <t>RU</t>
        </is>
      </c>
      <c r="AF861" t="inlineStr">
        <is>
          <t>Russia</t>
        </is>
      </c>
      <c r="AG861" t="inlineStr">
        <is>
          <t>XL</t>
        </is>
      </c>
      <c r="AH861" t="inlineStr">
        <is>
          <t>FO</t>
        </is>
      </c>
      <c r="AI861" t="inlineStr">
        <is>
          <t>HI</t>
        </is>
      </c>
      <c r="AJ861" t="n">
        <v>3</v>
      </c>
      <c r="AK861" t="inlineStr">
        <is>
          <t>A</t>
        </is>
      </c>
      <c r="AL861" t="n">
        <v>5.2</v>
      </c>
      <c r="AM861" t="inlineStr">
        <is>
          <t>601+</t>
        </is>
      </c>
      <c r="AN861" t="n">
        <v>6.8</v>
      </c>
      <c r="AO861" t="inlineStr">
        <is>
          <t>601+</t>
        </is>
      </c>
      <c r="AP861" t="n">
        <v>49</v>
      </c>
      <c r="AQ861" t="inlineStr">
        <is>
          <t>320</t>
        </is>
      </c>
      <c r="AR861" t="n">
        <v>1.1</v>
      </c>
      <c r="AS861" t="inlineStr">
        <is>
          <t>701+</t>
        </is>
      </c>
      <c r="AT861" t="n">
        <v>2</v>
      </c>
      <c r="AU861" t="inlineStr">
        <is>
          <t>701+</t>
        </is>
      </c>
      <c r="AV861" t="n">
        <v>3</v>
      </c>
      <c r="AW861" t="inlineStr">
        <is>
          <t>701+</t>
        </is>
      </c>
      <c r="AX861" t="n">
        <v>1.1</v>
      </c>
      <c r="AY861" t="inlineStr">
        <is>
          <t>701+</t>
        </is>
      </c>
      <c r="AZ861" t="n">
        <v>26</v>
      </c>
      <c r="BA861" t="inlineStr">
        <is>
          <t>315</t>
        </is>
      </c>
      <c r="BB861" t="n">
        <v>1.1</v>
      </c>
      <c r="BC861" t="inlineStr">
        <is>
          <t>701+</t>
        </is>
      </c>
      <c r="BD861" t="inlineStr">
        <is>
          <t>-</t>
        </is>
      </c>
      <c r="BE861" t="inlineStr"/>
      <c r="BF861" t="inlineStr">
        <is>
          <t>Not Reported</t>
        </is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>
        <is>
          <t>QS</t>
        </is>
      </c>
      <c r="CC861" t="n">
        <v>1100.5</v>
      </c>
      <c r="CD861" t="n">
        <v>1100.5</v>
      </c>
      <c r="CE861" t="n">
        <v>601</v>
      </c>
      <c r="CF861" t="n">
        <v>601</v>
      </c>
      <c r="CG861" t="n">
        <v>327</v>
      </c>
      <c r="CH861" t="n">
        <v>701</v>
      </c>
      <c r="CI861" t="n">
        <v>701</v>
      </c>
      <c r="CJ861" t="n">
        <v>701</v>
      </c>
      <c r="CK861" t="n">
        <v>701</v>
      </c>
      <c r="CL861" t="n">
        <v>309</v>
      </c>
      <c r="CM861" t="n">
        <v>701</v>
      </c>
      <c r="CN861" t="n">
        <v>1100.5</v>
      </c>
      <c r="CO861" t="n">
        <v>900.5</v>
      </c>
      <c r="CP861" t="n">
        <v>601</v>
      </c>
      <c r="CQ861" t="n">
        <v>601</v>
      </c>
      <c r="CR861" t="n">
        <v>320</v>
      </c>
      <c r="CS861" t="n">
        <v>701</v>
      </c>
      <c r="CT861" t="n">
        <v>701</v>
      </c>
      <c r="CU861" t="n">
        <v>701</v>
      </c>
      <c r="CV861" t="n">
        <v>701</v>
      </c>
      <c r="CW861" t="n">
        <v>315</v>
      </c>
      <c r="CX861" t="n">
        <v>701</v>
      </c>
      <c r="CY861" t="inlineStr"/>
      <c r="CZ861" t="inlineStr"/>
      <c r="DA861" t="inlineStr"/>
      <c r="DB861" t="n">
        <v>21.46428571428571</v>
      </c>
      <c r="DC861" t="n">
        <v>1.1</v>
      </c>
      <c r="DD861" t="inlineStr"/>
      <c r="DE861" t="inlineStr">
        <is>
          <t>QS (score, not ratio)</t>
        </is>
      </c>
      <c r="DF861" t="inlineStr"/>
      <c r="DG861" t="inlineStr">
        <is>
          <t>QS (score, not %)</t>
        </is>
      </c>
      <c r="DH861" t="n">
        <v>5.050000000000001</v>
      </c>
      <c r="DI861" t="inlineStr"/>
    </row>
    <row r="862">
      <c r="A862" t="inlineStr">
        <is>
          <t>russian state agrarian university - moscow timiryazev agricultural academy</t>
        </is>
      </c>
      <c r="B862" t="inlineStr">
        <is>
          <t>1401+</t>
        </is>
      </c>
      <c r="C862" t="inlineStr">
        <is>
          <t>1201-1400</t>
        </is>
      </c>
      <c r="D862" t="inlineStr">
        <is>
          <t>Russia</t>
        </is>
      </c>
      <c r="E862" t="inlineStr">
        <is>
          <t>Europe</t>
        </is>
      </c>
      <c r="F862" t="inlineStr">
        <is>
          <t>L</t>
        </is>
      </c>
      <c r="G862" t="inlineStr">
        <is>
          <t>FO</t>
        </is>
      </c>
      <c r="H862" t="inlineStr">
        <is>
          <t>HI</t>
        </is>
      </c>
      <c r="I862" t="inlineStr">
        <is>
          <t>A</t>
        </is>
      </c>
      <c r="J862" t="n">
        <v>7</v>
      </c>
      <c r="K862" t="inlineStr">
        <is>
          <t>601+</t>
        </is>
      </c>
      <c r="L862" t="n">
        <v>4.1</v>
      </c>
      <c r="M862" t="inlineStr">
        <is>
          <t>601+</t>
        </is>
      </c>
      <c r="N862" t="n">
        <v>6.4</v>
      </c>
      <c r="O862" t="inlineStr">
        <is>
          <t>701+</t>
        </is>
      </c>
      <c r="P862" t="n">
        <v>1.3</v>
      </c>
      <c r="Q862" t="inlineStr">
        <is>
          <t>701+</t>
        </is>
      </c>
      <c r="R862" t="n">
        <v>1.9</v>
      </c>
      <c r="S862" t="inlineStr">
        <is>
          <t>701+</t>
        </is>
      </c>
      <c r="T862" t="n">
        <v>4.4</v>
      </c>
      <c r="U862" t="inlineStr">
        <is>
          <t>701+</t>
        </is>
      </c>
      <c r="V862" t="n">
        <v>9</v>
      </c>
      <c r="W862" t="inlineStr">
        <is>
          <t>701+</t>
        </is>
      </c>
      <c r="X862" t="n">
        <v>5.6</v>
      </c>
      <c r="Y862" t="inlineStr">
        <is>
          <t>701+</t>
        </is>
      </c>
      <c r="Z862" t="n">
        <v>1.2</v>
      </c>
      <c r="AA862" t="inlineStr">
        <is>
          <t>701+</t>
        </is>
      </c>
      <c r="AB862" t="inlineStr"/>
      <c r="AC862" t="inlineStr">
        <is>
          <t>1201-1400</t>
        </is>
      </c>
      <c r="AD862" t="inlineStr">
        <is>
          <t>1201-1400</t>
        </is>
      </c>
      <c r="AE862" t="inlineStr">
        <is>
          <t>RU</t>
        </is>
      </c>
      <c r="AF862" t="inlineStr">
        <is>
          <t>Russia</t>
        </is>
      </c>
      <c r="AG862" t="inlineStr">
        <is>
          <t>L</t>
        </is>
      </c>
      <c r="AH862" t="inlineStr">
        <is>
          <t>FO</t>
        </is>
      </c>
      <c r="AI862" t="inlineStr">
        <is>
          <t>HI</t>
        </is>
      </c>
      <c r="AJ862" t="n">
        <v>5</v>
      </c>
      <c r="AK862" t="inlineStr">
        <is>
          <t>A</t>
        </is>
      </c>
      <c r="AL862" t="n">
        <v>7.1</v>
      </c>
      <c r="AM862" t="inlineStr">
        <is>
          <t>601+</t>
        </is>
      </c>
      <c r="AN862" t="n">
        <v>3.5</v>
      </c>
      <c r="AO862" t="inlineStr">
        <is>
          <t>601+</t>
        </is>
      </c>
      <c r="AP862" t="n">
        <v>7.7</v>
      </c>
      <c r="AQ862" t="inlineStr">
        <is>
          <t>701+</t>
        </is>
      </c>
      <c r="AR862" t="n">
        <v>1.3</v>
      </c>
      <c r="AS862" t="inlineStr">
        <is>
          <t>701+</t>
        </is>
      </c>
      <c r="AT862" t="n">
        <v>2</v>
      </c>
      <c r="AU862" t="inlineStr">
        <is>
          <t>701+</t>
        </is>
      </c>
      <c r="AV862" t="n">
        <v>4.8</v>
      </c>
      <c r="AW862" t="inlineStr">
        <is>
          <t>701+</t>
        </is>
      </c>
      <c r="AX862" t="n">
        <v>1</v>
      </c>
      <c r="AY862" t="inlineStr">
        <is>
          <t>701+</t>
        </is>
      </c>
      <c r="AZ862" t="n">
        <v>9.9</v>
      </c>
      <c r="BA862" t="inlineStr">
        <is>
          <t>701+</t>
        </is>
      </c>
      <c r="BB862" t="n">
        <v>5.3</v>
      </c>
      <c r="BC862" t="inlineStr">
        <is>
          <t>701+</t>
        </is>
      </c>
      <c r="BD862" t="inlineStr">
        <is>
          <t>-</t>
        </is>
      </c>
      <c r="BE862" t="inlineStr"/>
      <c r="BF862" t="inlineStr">
        <is>
          <t>Not Reported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>
        <is>
          <t>QS</t>
        </is>
      </c>
      <c r="CC862" t="n">
        <v>1401</v>
      </c>
      <c r="CD862" t="n">
        <v>1300.5</v>
      </c>
      <c r="CE862" t="n">
        <v>601</v>
      </c>
      <c r="CF862" t="n">
        <v>601</v>
      </c>
      <c r="CG862" t="n">
        <v>701</v>
      </c>
      <c r="CH862" t="n">
        <v>701</v>
      </c>
      <c r="CI862" t="n">
        <v>701</v>
      </c>
      <c r="CJ862" t="n">
        <v>701</v>
      </c>
      <c r="CK862" t="n">
        <v>701</v>
      </c>
      <c r="CL862" t="n">
        <v>701</v>
      </c>
      <c r="CM862" t="n">
        <v>701</v>
      </c>
      <c r="CN862" t="n">
        <v>1300.5</v>
      </c>
      <c r="CO862" t="n">
        <v>1300.5</v>
      </c>
      <c r="CP862" t="n">
        <v>601</v>
      </c>
      <c r="CQ862" t="n">
        <v>601</v>
      </c>
      <c r="CR862" t="n">
        <v>701</v>
      </c>
      <c r="CS862" t="n">
        <v>701</v>
      </c>
      <c r="CT862" t="n">
        <v>701</v>
      </c>
      <c r="CU862" t="n">
        <v>701</v>
      </c>
      <c r="CV862" t="n">
        <v>701</v>
      </c>
      <c r="CW862" t="n">
        <v>701</v>
      </c>
      <c r="CX862" t="n">
        <v>701</v>
      </c>
      <c r="CY862" t="inlineStr"/>
      <c r="CZ862" t="inlineStr"/>
      <c r="DA862" t="inlineStr"/>
      <c r="DB862" t="n">
        <v>0</v>
      </c>
      <c r="DC862" t="n">
        <v>1.3</v>
      </c>
      <c r="DD862" t="inlineStr"/>
      <c r="DE862" t="inlineStr">
        <is>
          <t>QS (score, not ratio)</t>
        </is>
      </c>
      <c r="DF862" t="inlineStr"/>
      <c r="DG862" t="inlineStr">
        <is>
          <t>QS (score, not %)</t>
        </is>
      </c>
      <c r="DH862" t="n">
        <v>7.05</v>
      </c>
      <c r="DI862" t="inlineStr"/>
    </row>
    <row r="863">
      <c r="A863" t="inlineStr">
        <is>
          <t>russian state university for the humanities</t>
        </is>
      </c>
      <c r="B863" t="inlineStr">
        <is>
          <t>1401+</t>
        </is>
      </c>
      <c r="C863" t="inlineStr">
        <is>
          <t>1201-1400</t>
        </is>
      </c>
      <c r="D863" t="inlineStr">
        <is>
          <t>Russia</t>
        </is>
      </c>
      <c r="E863" t="inlineStr">
        <is>
          <t>Europe</t>
        </is>
      </c>
      <c r="F863" t="inlineStr">
        <is>
          <t>M</t>
        </is>
      </c>
      <c r="G863" t="inlineStr">
        <is>
          <t>FO</t>
        </is>
      </c>
      <c r="H863" t="inlineStr">
        <is>
          <t>VH</t>
        </is>
      </c>
      <c r="I863" t="inlineStr">
        <is>
          <t>A</t>
        </is>
      </c>
      <c r="J863" t="n">
        <v>5.1</v>
      </c>
      <c r="K863" t="inlineStr">
        <is>
          <t>601+</t>
        </is>
      </c>
      <c r="L863" t="n">
        <v>2.6</v>
      </c>
      <c r="M863" t="inlineStr">
        <is>
          <t>601+</t>
        </is>
      </c>
      <c r="N863" t="n">
        <v>14.2</v>
      </c>
      <c r="O863" t="inlineStr">
        <is>
          <t>701+</t>
        </is>
      </c>
      <c r="P863" t="n">
        <v>1.2</v>
      </c>
      <c r="Q863" t="inlineStr">
        <is>
          <t>701+</t>
        </is>
      </c>
      <c r="R863" t="n">
        <v>1.8</v>
      </c>
      <c r="S863" t="inlineStr">
        <is>
          <t>701+</t>
        </is>
      </c>
      <c r="T863" t="n">
        <v>4</v>
      </c>
      <c r="U863" t="inlineStr">
        <is>
          <t>701+</t>
        </is>
      </c>
      <c r="V863" t="n">
        <v>7.5</v>
      </c>
      <c r="W863" t="inlineStr">
        <is>
          <t>701+</t>
        </is>
      </c>
      <c r="X863" t="n">
        <v>3.3</v>
      </c>
      <c r="Y863" t="inlineStr">
        <is>
          <t>701+</t>
        </is>
      </c>
      <c r="Z863" t="n">
        <v>1</v>
      </c>
      <c r="AA863" t="inlineStr">
        <is>
          <t>701+</t>
        </is>
      </c>
      <c r="AB863" t="inlineStr"/>
      <c r="AC863" t="inlineStr">
        <is>
          <t>1201-1400</t>
        </is>
      </c>
      <c r="AD863" t="inlineStr">
        <is>
          <t>1201-1400</t>
        </is>
      </c>
      <c r="AE863" t="inlineStr">
        <is>
          <t>RU</t>
        </is>
      </c>
      <c r="AF863" t="inlineStr">
        <is>
          <t>Russia</t>
        </is>
      </c>
      <c r="AG863" t="inlineStr">
        <is>
          <t>M</t>
        </is>
      </c>
      <c r="AH863" t="inlineStr">
        <is>
          <t>FO</t>
        </is>
      </c>
      <c r="AI863" t="inlineStr">
        <is>
          <t>VH</t>
        </is>
      </c>
      <c r="AJ863" t="n">
        <v>3</v>
      </c>
      <c r="AK863" t="inlineStr">
        <is>
          <t>A</t>
        </is>
      </c>
      <c r="AL863" t="n">
        <v>5.4</v>
      </c>
      <c r="AM863" t="inlineStr">
        <is>
          <t>601+</t>
        </is>
      </c>
      <c r="AN863" t="n">
        <v>2.6</v>
      </c>
      <c r="AO863" t="inlineStr">
        <is>
          <t>601+</t>
        </is>
      </c>
      <c r="AP863" t="n">
        <v>17.5</v>
      </c>
      <c r="AQ863" t="inlineStr">
        <is>
          <t>701+</t>
        </is>
      </c>
      <c r="AR863" t="n">
        <v>1.3</v>
      </c>
      <c r="AS863" t="inlineStr">
        <is>
          <t>701+</t>
        </is>
      </c>
      <c r="AT863" t="n">
        <v>1.7</v>
      </c>
      <c r="AU863" t="inlineStr">
        <is>
          <t>701+</t>
        </is>
      </c>
      <c r="AV863" t="n">
        <v>4.1</v>
      </c>
      <c r="AW863" t="inlineStr">
        <is>
          <t>701+</t>
        </is>
      </c>
      <c r="AX863" t="n">
        <v>1</v>
      </c>
      <c r="AY863" t="inlineStr">
        <is>
          <t>701+</t>
        </is>
      </c>
      <c r="AZ863" t="n">
        <v>8.6</v>
      </c>
      <c r="BA863" t="inlineStr">
        <is>
          <t>701+</t>
        </is>
      </c>
      <c r="BB863" t="n">
        <v>1</v>
      </c>
      <c r="BC863" t="inlineStr">
        <is>
          <t>701+</t>
        </is>
      </c>
      <c r="BD863" t="inlineStr">
        <is>
          <t>-</t>
        </is>
      </c>
      <c r="BE863" t="inlineStr"/>
      <c r="BF863" t="inlineStr">
        <is>
          <t>Not Reported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>
        <is>
          <t>QS</t>
        </is>
      </c>
      <c r="CC863" t="n">
        <v>1401</v>
      </c>
      <c r="CD863" t="n">
        <v>1300.5</v>
      </c>
      <c r="CE863" t="n">
        <v>601</v>
      </c>
      <c r="CF863" t="n">
        <v>601</v>
      </c>
      <c r="CG863" t="n">
        <v>701</v>
      </c>
      <c r="CH863" t="n">
        <v>701</v>
      </c>
      <c r="CI863" t="n">
        <v>701</v>
      </c>
      <c r="CJ863" t="n">
        <v>701</v>
      </c>
      <c r="CK863" t="n">
        <v>701</v>
      </c>
      <c r="CL863" t="n">
        <v>701</v>
      </c>
      <c r="CM863" t="n">
        <v>701</v>
      </c>
      <c r="CN863" t="n">
        <v>1300.5</v>
      </c>
      <c r="CO863" t="n">
        <v>1300.5</v>
      </c>
      <c r="CP863" t="n">
        <v>601</v>
      </c>
      <c r="CQ863" t="n">
        <v>601</v>
      </c>
      <c r="CR863" t="n">
        <v>701</v>
      </c>
      <c r="CS863" t="n">
        <v>701</v>
      </c>
      <c r="CT863" t="n">
        <v>701</v>
      </c>
      <c r="CU863" t="n">
        <v>701</v>
      </c>
      <c r="CV863" t="n">
        <v>701</v>
      </c>
      <c r="CW863" t="n">
        <v>701</v>
      </c>
      <c r="CX863" t="n">
        <v>701</v>
      </c>
      <c r="CY863" t="inlineStr"/>
      <c r="CZ863" t="inlineStr"/>
      <c r="DA863" t="inlineStr"/>
      <c r="DB863" t="n">
        <v>0</v>
      </c>
      <c r="DC863" t="n">
        <v>1.2</v>
      </c>
      <c r="DD863" t="inlineStr"/>
      <c r="DE863" t="inlineStr">
        <is>
          <t>QS (score, not ratio)</t>
        </is>
      </c>
      <c r="DF863" t="inlineStr"/>
      <c r="DG863" t="inlineStr">
        <is>
          <t>QS (score, not %)</t>
        </is>
      </c>
      <c r="DH863" t="n">
        <v>5.25</v>
      </c>
      <c r="DI863" t="inlineStr"/>
    </row>
    <row r="864">
      <c r="A864" t="inlineStr">
        <is>
          <t>rutgers, the state university of new jersey</t>
        </is>
      </c>
      <c r="B864" t="inlineStr"/>
      <c r="C864" t="inlineStr"/>
      <c r="D864" t="inlineStr">
        <is>
          <t>Not Reported</t>
        </is>
      </c>
      <c r="E864" t="inlineStr">
        <is>
          <t>Not Reported</t>
        </is>
      </c>
      <c r="F864" t="inlineStr">
        <is>
          <t>Not Reported</t>
        </is>
      </c>
      <c r="G864" t="inlineStr">
        <is>
          <t>Not Reported</t>
        </is>
      </c>
      <c r="H864" t="inlineStr"/>
      <c r="I864" t="inlineStr">
        <is>
          <t>Not Reported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>
        <is>
          <t>Not Reported</t>
        </is>
      </c>
      <c r="AF864" t="inlineStr">
        <is>
          <t>Not Reported</t>
        </is>
      </c>
      <c r="AG864" t="inlineStr">
        <is>
          <t>Not Reported</t>
        </is>
      </c>
      <c r="AH864" t="inlineStr">
        <is>
          <t>Not Reported</t>
        </is>
      </c>
      <c r="AI864" t="inlineStr"/>
      <c r="AJ864" t="inlineStr"/>
      <c r="AK864" t="inlineStr">
        <is>
          <t>Not Reported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>
        <f>123</f>
        <v/>
      </c>
      <c r="BF864" t="inlineStr">
        <is>
          <t>United States of America</t>
        </is>
      </c>
      <c r="BG864" t="n">
        <v>43.9</v>
      </c>
      <c r="BH864" t="inlineStr">
        <is>
          <t>34.7</t>
        </is>
      </c>
      <c r="BI864" t="n">
        <v>55.7</v>
      </c>
      <c r="BJ864" t="n">
        <v>75.40000000000001</v>
      </c>
      <c r="BK864" t="inlineStr">
        <is>
          <t>35.9</t>
        </is>
      </c>
      <c r="BL864" t="inlineStr">
        <is>
          <t>56.0</t>
        </is>
      </c>
      <c r="BM864" t="inlineStr">
        <is>
          <t>37,032</t>
        </is>
      </c>
      <c r="BN864" t="n">
        <v>17.3</v>
      </c>
      <c r="BO864" t="inlineStr">
        <is>
          <t>8%</t>
        </is>
      </c>
      <c r="BP864" t="inlineStr">
        <is>
          <t>51 : 49</t>
        </is>
      </c>
      <c r="BQ864" t="n">
        <v>2016</v>
      </c>
      <c r="BR864" t="inlineStr">
        <is>
          <t>54</t>
        </is>
      </c>
      <c r="BS864" t="inlineStr">
        <is>
          <t>37</t>
        </is>
      </c>
      <c r="BT864" t="n">
        <v>30.9</v>
      </c>
      <c r="BU864" t="n">
        <v>13.1</v>
      </c>
      <c r="BV864" t="n">
        <v>19.9</v>
      </c>
      <c r="BW864" t="n">
        <v>40.1</v>
      </c>
      <c r="BX864" t="n">
        <v>27.9</v>
      </c>
      <c r="BY864" t="n">
        <v>43.7</v>
      </c>
      <c r="BZ864" t="n">
        <v>23.2</v>
      </c>
      <c r="CA864" t="n">
        <v>2010</v>
      </c>
      <c r="CB864" t="inlineStr">
        <is>
          <t>Times+Shanghai</t>
        </is>
      </c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n">
        <v>123</v>
      </c>
      <c r="CZ864" t="n">
        <v>54</v>
      </c>
      <c r="DA864" t="n">
        <v>37</v>
      </c>
      <c r="DB864" t="n">
        <v>85.46170269025468</v>
      </c>
      <c r="DC864" t="n">
        <v>52.35260836047179</v>
      </c>
      <c r="DD864" t="n">
        <v>17.3</v>
      </c>
      <c r="DE864" t="inlineStr">
        <is>
          <t>Times (raw ratio)</t>
        </is>
      </c>
      <c r="DF864" t="n">
        <v>8</v>
      </c>
      <c r="DG864" t="inlineStr">
        <is>
          <t>Times (raw %)</t>
        </is>
      </c>
      <c r="DH864" t="inlineStr"/>
      <c r="DI864" t="n">
        <v>33.46184377339767</v>
      </c>
    </row>
    <row r="865">
      <c r="A865" t="inlineStr">
        <is>
          <t>rutgers, the state university of new jersey - new brunswick</t>
        </is>
      </c>
      <c r="B865" t="inlineStr"/>
      <c r="C865" t="inlineStr"/>
      <c r="D865" t="inlineStr">
        <is>
          <t>Not Reported</t>
        </is>
      </c>
      <c r="E865" t="inlineStr">
        <is>
          <t>Not Reported</t>
        </is>
      </c>
      <c r="F865" t="inlineStr">
        <is>
          <t>Not Reported</t>
        </is>
      </c>
      <c r="G865" t="inlineStr">
        <is>
          <t>Not Reported</t>
        </is>
      </c>
      <c r="H865" t="inlineStr"/>
      <c r="I865" t="inlineStr">
        <is>
          <t>Not Reported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>
        <is>
          <t>Not Reported</t>
        </is>
      </c>
      <c r="AF865" t="inlineStr">
        <is>
          <t>Not Reported</t>
        </is>
      </c>
      <c r="AG865" t="inlineStr">
        <is>
          <t>Not Reported</t>
        </is>
      </c>
      <c r="AH865" t="inlineStr">
        <is>
          <t>Not Reported</t>
        </is>
      </c>
      <c r="AI865" t="inlineStr"/>
      <c r="AJ865" t="inlineStr"/>
      <c r="AK865" t="inlineStr">
        <is>
          <t>Not Reported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>
        <is>
          <t>Not Reported</t>
        </is>
      </c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>
        <is>
          <t>64</t>
        </is>
      </c>
      <c r="BS865" t="inlineStr">
        <is>
          <t>39</t>
        </is>
      </c>
      <c r="BT865" t="n">
        <v>28.5</v>
      </c>
      <c r="BU865" t="n">
        <v>10.3</v>
      </c>
      <c r="BV865" t="n">
        <v>18.8</v>
      </c>
      <c r="BW865" t="n">
        <v>34.5</v>
      </c>
      <c r="BX865" t="n">
        <v>24.8</v>
      </c>
      <c r="BY865" t="n">
        <v>44.6</v>
      </c>
      <c r="BZ865" t="n">
        <v>22.9</v>
      </c>
      <c r="CA865" t="n">
        <v>2015</v>
      </c>
      <c r="CB865" t="inlineStr">
        <is>
          <t>Shanghai</t>
        </is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n">
        <v>64</v>
      </c>
      <c r="DA865" t="n">
        <v>39</v>
      </c>
      <c r="DB865" t="n">
        <v>86.16904500548847</v>
      </c>
      <c r="DC865" t="n">
        <v>37.36866235167206</v>
      </c>
      <c r="DD865" t="inlineStr"/>
      <c r="DE865" t="inlineStr">
        <is>
          <t>Missing</t>
        </is>
      </c>
      <c r="DF865" t="inlineStr"/>
      <c r="DG865" t="inlineStr">
        <is>
          <t>Missing</t>
        </is>
      </c>
      <c r="DH865" t="inlineStr"/>
      <c r="DI865" t="n">
        <v>25.95933117583603</v>
      </c>
    </row>
    <row r="866">
      <c r="A866" t="inlineStr">
        <is>
          <t>rutgers universitynew brunswick</t>
        </is>
      </c>
      <c r="B866" t="inlineStr">
        <is>
          <t>328</t>
        </is>
      </c>
      <c r="C866" t="inlineStr">
        <is>
          <t>299</t>
        </is>
      </c>
      <c r="D866" t="inlineStr">
        <is>
          <t>United States</t>
        </is>
      </c>
      <c r="E866" t="inlineStr">
        <is>
          <t>Americas</t>
        </is>
      </c>
      <c r="F866" t="inlineStr">
        <is>
          <t>XL</t>
        </is>
      </c>
      <c r="G866" t="inlineStr">
        <is>
          <t>CO</t>
        </is>
      </c>
      <c r="H866" t="inlineStr">
        <is>
          <t>VH</t>
        </is>
      </c>
      <c r="I866" t="inlineStr">
        <is>
          <t>A</t>
        </is>
      </c>
      <c r="J866" t="n">
        <v>36.2</v>
      </c>
      <c r="K866" t="inlineStr">
        <is>
          <t>243</t>
        </is>
      </c>
      <c r="L866" t="n">
        <v>28.1</v>
      </c>
      <c r="M866" t="inlineStr">
        <is>
          <t>340</t>
        </is>
      </c>
      <c r="N866" t="n">
        <v>46.3</v>
      </c>
      <c r="O866" t="inlineStr">
        <is>
          <t>333</t>
        </is>
      </c>
      <c r="P866" t="n">
        <v>12.8</v>
      </c>
      <c r="Q866" t="inlineStr">
        <is>
          <t>671</t>
        </is>
      </c>
      <c r="R866" t="n">
        <v>18</v>
      </c>
      <c r="S866" t="inlineStr">
        <is>
          <t>625</t>
        </is>
      </c>
      <c r="T866" t="n">
        <v>28.2</v>
      </c>
      <c r="U866" t="inlineStr">
        <is>
          <t>443</t>
        </is>
      </c>
      <c r="V866" t="n">
        <v>78</v>
      </c>
      <c r="W866" t="inlineStr">
        <is>
          <t>361</t>
        </is>
      </c>
      <c r="X866" t="n">
        <v>25.7</v>
      </c>
      <c r="Y866" t="inlineStr">
        <is>
          <t>459</t>
        </is>
      </c>
      <c r="Z866" t="n">
        <v>95.40000000000001</v>
      </c>
      <c r="AA866" t="inlineStr">
        <is>
          <t>55=</t>
        </is>
      </c>
      <c r="AB866" t="n">
        <v>33.8</v>
      </c>
      <c r="AC866" t="inlineStr"/>
      <c r="AD866" t="inlineStr"/>
      <c r="AE866" t="inlineStr">
        <is>
          <t>Not Reported</t>
        </is>
      </c>
      <c r="AF866" t="inlineStr">
        <is>
          <t>Not Reported</t>
        </is>
      </c>
      <c r="AG866" t="inlineStr">
        <is>
          <t>Not Reported</t>
        </is>
      </c>
      <c r="AH866" t="inlineStr">
        <is>
          <t>Not Reported</t>
        </is>
      </c>
      <c r="AI866" t="inlineStr"/>
      <c r="AJ866" t="inlineStr"/>
      <c r="AK866" t="inlineStr">
        <is>
          <t>Not Reported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>
        <is>
          <t>Not Reported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>
        <is>
          <t>QS</t>
        </is>
      </c>
      <c r="CC866" t="n">
        <v>328</v>
      </c>
      <c r="CD866" t="n">
        <v>299</v>
      </c>
      <c r="CE866" t="n">
        <v>243</v>
      </c>
      <c r="CF866" t="n">
        <v>340</v>
      </c>
      <c r="CG866" t="n">
        <v>333</v>
      </c>
      <c r="CH866" t="n">
        <v>671</v>
      </c>
      <c r="CI866" t="n">
        <v>625</v>
      </c>
      <c r="CJ866" t="n">
        <v>443</v>
      </c>
      <c r="CK866" t="n">
        <v>361</v>
      </c>
      <c r="CL866" t="n">
        <v>459</v>
      </c>
      <c r="CM866" t="n">
        <v>55</v>
      </c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n">
        <v>76.64285714285714</v>
      </c>
      <c r="DC866" t="n">
        <v>12.8</v>
      </c>
      <c r="DD866" t="inlineStr"/>
      <c r="DE866" t="inlineStr">
        <is>
          <t>QS (score, not ratio)</t>
        </is>
      </c>
      <c r="DF866" t="inlineStr"/>
      <c r="DG866" t="inlineStr">
        <is>
          <t>QS (score, not %)</t>
        </is>
      </c>
      <c r="DH866" t="n">
        <v>36.2</v>
      </c>
      <c r="DI866" t="inlineStr"/>
    </row>
    <row r="867">
      <c r="A867" t="inlineStr">
        <is>
          <t>rutgers universitynewark</t>
        </is>
      </c>
      <c r="B867" t="inlineStr">
        <is>
          <t>801-850</t>
        </is>
      </c>
      <c r="C867" t="inlineStr">
        <is>
          <t>771-780</t>
        </is>
      </c>
      <c r="D867" t="inlineStr">
        <is>
          <t>United States</t>
        </is>
      </c>
      <c r="E867" t="inlineStr">
        <is>
          <t>Americas</t>
        </is>
      </c>
      <c r="F867" t="inlineStr">
        <is>
          <t>M</t>
        </is>
      </c>
      <c r="G867" t="inlineStr">
        <is>
          <t>CO</t>
        </is>
      </c>
      <c r="H867" t="inlineStr">
        <is>
          <t>VH</t>
        </is>
      </c>
      <c r="I867" t="inlineStr">
        <is>
          <t>A</t>
        </is>
      </c>
      <c r="J867" t="n">
        <v>10.1</v>
      </c>
      <c r="K867" t="inlineStr">
        <is>
          <t>601+</t>
        </is>
      </c>
      <c r="L867" t="n">
        <v>4.9</v>
      </c>
      <c r="M867" t="inlineStr">
        <is>
          <t>601+</t>
        </is>
      </c>
      <c r="N867" t="n">
        <v>17.5</v>
      </c>
      <c r="O867" t="inlineStr">
        <is>
          <t>701+</t>
        </is>
      </c>
      <c r="P867" t="n">
        <v>17.6</v>
      </c>
      <c r="Q867" t="inlineStr">
        <is>
          <t>587</t>
        </is>
      </c>
      <c r="R867" t="n">
        <v>25.3</v>
      </c>
      <c r="S867" t="inlineStr">
        <is>
          <t>529</t>
        </is>
      </c>
      <c r="T867" t="n">
        <v>32.7</v>
      </c>
      <c r="U867" t="inlineStr">
        <is>
          <t>408</t>
        </is>
      </c>
      <c r="V867" t="n">
        <v>27.9</v>
      </c>
      <c r="W867" t="inlineStr">
        <is>
          <t>701+</t>
        </is>
      </c>
      <c r="X867" t="n">
        <v>36.9</v>
      </c>
      <c r="Y867" t="inlineStr">
        <is>
          <t>346</t>
        </is>
      </c>
      <c r="Z867" t="n">
        <v>29.3</v>
      </c>
      <c r="AA867" t="inlineStr">
        <is>
          <t>451=</t>
        </is>
      </c>
      <c r="AB867" t="inlineStr"/>
      <c r="AC867" t="inlineStr"/>
      <c r="AD867" t="inlineStr"/>
      <c r="AE867" t="inlineStr">
        <is>
          <t>Not Reported</t>
        </is>
      </c>
      <c r="AF867" t="inlineStr">
        <is>
          <t>Not Reported</t>
        </is>
      </c>
      <c r="AG867" t="inlineStr">
        <is>
          <t>Not Reported</t>
        </is>
      </c>
      <c r="AH867" t="inlineStr">
        <is>
          <t>Not Reported</t>
        </is>
      </c>
      <c r="AI867" t="inlineStr"/>
      <c r="AJ867" t="inlineStr"/>
      <c r="AK867" t="inlineStr">
        <is>
          <t>Not Reported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>
        <is>
          <t>Not Reported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>
        <is>
          <t>QS</t>
        </is>
      </c>
      <c r="CC867" t="n">
        <v>825.5</v>
      </c>
      <c r="CD867" t="n">
        <v>775.5</v>
      </c>
      <c r="CE867" t="n">
        <v>601</v>
      </c>
      <c r="CF867" t="n">
        <v>601</v>
      </c>
      <c r="CG867" t="n">
        <v>701</v>
      </c>
      <c r="CH867" t="n">
        <v>587</v>
      </c>
      <c r="CI867" t="n">
        <v>529</v>
      </c>
      <c r="CJ867" t="n">
        <v>408</v>
      </c>
      <c r="CK867" t="n">
        <v>701</v>
      </c>
      <c r="CL867" t="n">
        <v>346</v>
      </c>
      <c r="CM867" t="n">
        <v>451</v>
      </c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n">
        <v>41.10714285714285</v>
      </c>
      <c r="DC867" t="n">
        <v>17.6</v>
      </c>
      <c r="DD867" t="inlineStr"/>
      <c r="DE867" t="inlineStr">
        <is>
          <t>QS (score, not ratio)</t>
        </is>
      </c>
      <c r="DF867" t="inlineStr"/>
      <c r="DG867" t="inlineStr">
        <is>
          <t>QS (score, not %)</t>
        </is>
      </c>
      <c r="DH867" t="n">
        <v>10.1</v>
      </c>
      <c r="DI867" t="inlineStr"/>
    </row>
    <row r="868">
      <c r="A868" t="inlineStr">
        <is>
          <t>rwth aachen university</t>
        </is>
      </c>
      <c r="B868" t="inlineStr">
        <is>
          <t>99</t>
        </is>
      </c>
      <c r="C868" t="inlineStr">
        <is>
          <t>106</t>
        </is>
      </c>
      <c r="D868" t="inlineStr">
        <is>
          <t>Germany</t>
        </is>
      </c>
      <c r="E868" t="inlineStr">
        <is>
          <t>Europe</t>
        </is>
      </c>
      <c r="F868" t="inlineStr">
        <is>
          <t>XL</t>
        </is>
      </c>
      <c r="G868" t="inlineStr">
        <is>
          <t>FC</t>
        </is>
      </c>
      <c r="H868" t="inlineStr">
        <is>
          <t>VH</t>
        </is>
      </c>
      <c r="I868" t="inlineStr">
        <is>
          <t>A</t>
        </is>
      </c>
      <c r="J868" t="n">
        <v>46.6</v>
      </c>
      <c r="K868" t="inlineStr">
        <is>
          <t>173</t>
        </is>
      </c>
      <c r="L868" t="n">
        <v>93.7</v>
      </c>
      <c r="M868" t="inlineStr">
        <is>
          <t>41</t>
        </is>
      </c>
      <c r="N868" t="n">
        <v>6.3</v>
      </c>
      <c r="O868" t="inlineStr">
        <is>
          <t>701+</t>
        </is>
      </c>
      <c r="P868" t="n">
        <v>71.90000000000001</v>
      </c>
      <c r="Q868" t="inlineStr">
        <is>
          <t>149</t>
        </is>
      </c>
      <c r="R868" t="n">
        <v>48.6</v>
      </c>
      <c r="S868" t="inlineStr">
        <is>
          <t>373</t>
        </is>
      </c>
      <c r="T868" t="n">
        <v>85.5</v>
      </c>
      <c r="U868" t="inlineStr">
        <is>
          <t>149</t>
        </is>
      </c>
      <c r="V868" t="n">
        <v>86.09999999999999</v>
      </c>
      <c r="W868" t="inlineStr">
        <is>
          <t>233</t>
        </is>
      </c>
      <c r="X868" t="n">
        <v>33.4</v>
      </c>
      <c r="Y868" t="inlineStr">
        <is>
          <t>379</t>
        </is>
      </c>
      <c r="Z868" t="n">
        <v>84.8</v>
      </c>
      <c r="AA868" t="inlineStr">
        <is>
          <t>127=</t>
        </is>
      </c>
      <c r="AB868" t="n">
        <v>59.9</v>
      </c>
      <c r="AC868" t="inlineStr">
        <is>
          <t>106</t>
        </is>
      </c>
      <c r="AD868" t="inlineStr">
        <is>
          <t>147=</t>
        </is>
      </c>
      <c r="AE868" t="inlineStr">
        <is>
          <t>DE</t>
        </is>
      </c>
      <c r="AF868" t="inlineStr">
        <is>
          <t>Germany</t>
        </is>
      </c>
      <c r="AG868" t="inlineStr">
        <is>
          <t>XL</t>
        </is>
      </c>
      <c r="AH868" t="inlineStr">
        <is>
          <t>FC</t>
        </is>
      </c>
      <c r="AI868" t="inlineStr">
        <is>
          <t>VH</t>
        </is>
      </c>
      <c r="AJ868" t="n">
        <v>5</v>
      </c>
      <c r="AK868" t="inlineStr">
        <is>
          <t>A</t>
        </is>
      </c>
      <c r="AL868" t="n">
        <v>49.7</v>
      </c>
      <c r="AM868" t="inlineStr">
        <is>
          <t>163</t>
        </is>
      </c>
      <c r="AN868" t="n">
        <v>93</v>
      </c>
      <c r="AO868" t="inlineStr">
        <is>
          <t>44</t>
        </is>
      </c>
      <c r="AP868" t="n">
        <v>5.5</v>
      </c>
      <c r="AQ868" t="inlineStr">
        <is>
          <t>701+</t>
        </is>
      </c>
      <c r="AR868" t="n">
        <v>78.7</v>
      </c>
      <c r="AS868" t="inlineStr">
        <is>
          <t>120</t>
        </is>
      </c>
      <c r="AT868" t="n">
        <v>49</v>
      </c>
      <c r="AU868" t="inlineStr">
        <is>
          <t>362</t>
        </is>
      </c>
      <c r="AV868" t="n">
        <v>83</v>
      </c>
      <c r="AW868" t="inlineStr">
        <is>
          <t>151</t>
        </is>
      </c>
      <c r="AX868" t="n">
        <v>63.5</v>
      </c>
      <c r="AY868" t="inlineStr">
        <is>
          <t>223</t>
        </is>
      </c>
      <c r="AZ868" t="n">
        <v>23.9</v>
      </c>
      <c r="BA868" t="inlineStr">
        <is>
          <t>354</t>
        </is>
      </c>
      <c r="BB868" t="n">
        <v>53.4</v>
      </c>
      <c r="BC868" t="inlineStr">
        <is>
          <t>288=</t>
        </is>
      </c>
      <c r="BD868" t="inlineStr">
        <is>
          <t>59.3</t>
        </is>
      </c>
      <c r="BE868">
        <f>110</f>
        <v/>
      </c>
      <c r="BF868" t="inlineStr">
        <is>
          <t>Germany</t>
        </is>
      </c>
      <c r="BG868" t="n">
        <v>49.4</v>
      </c>
      <c r="BH868" t="inlineStr">
        <is>
          <t>54.1</t>
        </is>
      </c>
      <c r="BI868" t="n">
        <v>56.3</v>
      </c>
      <c r="BJ868" t="n">
        <v>63.2</v>
      </c>
      <c r="BK868" t="inlineStr">
        <is>
          <t>98.1</t>
        </is>
      </c>
      <c r="BL868" t="inlineStr">
        <is>
          <t>57.2</t>
        </is>
      </c>
      <c r="BM868" t="inlineStr">
        <is>
          <t>37,917</t>
        </is>
      </c>
      <c r="BN868" t="n">
        <v>27.6</v>
      </c>
      <c r="BO868" t="inlineStr">
        <is>
          <t>16%</t>
        </is>
      </c>
      <c r="BP868" t="inlineStr">
        <is>
          <t>31 : 69</t>
        </is>
      </c>
      <c r="BQ868" t="n">
        <v>2016</v>
      </c>
      <c r="BR868" t="inlineStr">
        <is>
          <t>201-300</t>
        </is>
      </c>
      <c r="BS868" t="inlineStr">
        <is>
          <t>14-21</t>
        </is>
      </c>
      <c r="BT868" t="inlineStr"/>
      <c r="BU868" t="n">
        <v>0</v>
      </c>
      <c r="BV868" t="n">
        <v>0</v>
      </c>
      <c r="BW868" t="n">
        <v>16.3</v>
      </c>
      <c r="BX868" t="n">
        <v>6.3</v>
      </c>
      <c r="BY868" t="n">
        <v>40.6</v>
      </c>
      <c r="BZ868" t="n">
        <v>21.6</v>
      </c>
      <c r="CA868" t="n">
        <v>2015</v>
      </c>
      <c r="CB868" t="inlineStr">
        <is>
          <t>QS+Times+Shanghai</t>
        </is>
      </c>
      <c r="CC868" t="n">
        <v>99</v>
      </c>
      <c r="CD868" t="n">
        <v>106</v>
      </c>
      <c r="CE868" t="n">
        <v>173</v>
      </c>
      <c r="CF868" t="n">
        <v>41</v>
      </c>
      <c r="CG868" t="n">
        <v>701</v>
      </c>
      <c r="CH868" t="n">
        <v>149</v>
      </c>
      <c r="CI868" t="n">
        <v>373</v>
      </c>
      <c r="CJ868" t="n">
        <v>149</v>
      </c>
      <c r="CK868" t="n">
        <v>233</v>
      </c>
      <c r="CL868" t="n">
        <v>379</v>
      </c>
      <c r="CM868" t="n">
        <v>127</v>
      </c>
      <c r="CN868" t="n">
        <v>106</v>
      </c>
      <c r="CO868" t="n">
        <v>147</v>
      </c>
      <c r="CP868" t="n">
        <v>163</v>
      </c>
      <c r="CQ868" t="n">
        <v>44</v>
      </c>
      <c r="CR868" t="n">
        <v>701</v>
      </c>
      <c r="CS868" t="n">
        <v>120</v>
      </c>
      <c r="CT868" t="n">
        <v>362</v>
      </c>
      <c r="CU868" t="n">
        <v>151</v>
      </c>
      <c r="CV868" t="n">
        <v>223</v>
      </c>
      <c r="CW868" t="n">
        <v>354</v>
      </c>
      <c r="CX868" t="n">
        <v>288</v>
      </c>
      <c r="CY868" t="n">
        <v>110</v>
      </c>
      <c r="CZ868" t="n">
        <v>250.5</v>
      </c>
      <c r="DA868" t="n">
        <v>17.5</v>
      </c>
      <c r="DB868" t="n">
        <v>74.21415615722589</v>
      </c>
      <c r="DC868" t="n">
        <v>48.48849682403649</v>
      </c>
      <c r="DD868" t="n">
        <v>27.6</v>
      </c>
      <c r="DE868" t="inlineStr">
        <is>
          <t>Times (raw ratio)</t>
        </is>
      </c>
      <c r="DF868" t="n">
        <v>16</v>
      </c>
      <c r="DG868" t="inlineStr">
        <is>
          <t>Times (raw %)</t>
        </is>
      </c>
      <c r="DH868" t="n">
        <v>48.15000000000001</v>
      </c>
      <c r="DI868" t="n">
        <v>21.55788953658709</v>
      </c>
    </row>
    <row r="869">
      <c r="A869" t="inlineStr">
        <is>
          <t>s.d. asfendiyarov kazakh national medical university</t>
        </is>
      </c>
      <c r="B869" t="inlineStr">
        <is>
          <t>951-1000</t>
        </is>
      </c>
      <c r="C869" t="inlineStr">
        <is>
          <t>901-950</t>
        </is>
      </c>
      <c r="D869" t="inlineStr">
        <is>
          <t>Kazakhstan</t>
        </is>
      </c>
      <c r="E869" t="inlineStr">
        <is>
          <t>Asia</t>
        </is>
      </c>
      <c r="F869" t="inlineStr">
        <is>
          <t>M</t>
        </is>
      </c>
      <c r="G869" t="inlineStr">
        <is>
          <t>SP</t>
        </is>
      </c>
      <c r="H869" t="inlineStr">
        <is>
          <t>LO</t>
        </is>
      </c>
      <c r="I869" t="inlineStr">
        <is>
          <t>A</t>
        </is>
      </c>
      <c r="J869" t="n">
        <v>6.7</v>
      </c>
      <c r="K869" t="inlineStr">
        <is>
          <t>601+</t>
        </is>
      </c>
      <c r="L869" t="n">
        <v>4.2</v>
      </c>
      <c r="M869" t="inlineStr">
        <is>
          <t>601+</t>
        </is>
      </c>
      <c r="N869" t="n">
        <v>59.7</v>
      </c>
      <c r="O869" t="inlineStr">
        <is>
          <t>245</t>
        </is>
      </c>
      <c r="P869" t="n">
        <v>1.1</v>
      </c>
      <c r="Q869" t="inlineStr">
        <is>
          <t>701+</t>
        </is>
      </c>
      <c r="R869" t="n">
        <v>10.4</v>
      </c>
      <c r="S869" t="inlineStr">
        <is>
          <t>701+</t>
        </is>
      </c>
      <c r="T869" t="n">
        <v>64.7</v>
      </c>
      <c r="U869" t="inlineStr">
        <is>
          <t>231</t>
        </is>
      </c>
      <c r="V869" t="n">
        <v>3.9</v>
      </c>
      <c r="W869" t="inlineStr">
        <is>
          <t>701+</t>
        </is>
      </c>
      <c r="X869" t="n">
        <v>3.4</v>
      </c>
      <c r="Y869" t="inlineStr">
        <is>
          <t>701+</t>
        </is>
      </c>
      <c r="Z869" t="n">
        <v>1.1</v>
      </c>
      <c r="AA869" t="inlineStr">
        <is>
          <t>701+</t>
        </is>
      </c>
      <c r="AB869" t="inlineStr"/>
      <c r="AC869" t="inlineStr">
        <is>
          <t>901-950</t>
        </is>
      </c>
      <c r="AD869" t="inlineStr">
        <is>
          <t>651-700</t>
        </is>
      </c>
      <c r="AE869" t="inlineStr">
        <is>
          <t>KZ</t>
        </is>
      </c>
      <c r="AF869" t="inlineStr">
        <is>
          <t>Kazakhstan</t>
        </is>
      </c>
      <c r="AG869" t="inlineStr">
        <is>
          <t>M</t>
        </is>
      </c>
      <c r="AH869" t="inlineStr">
        <is>
          <t>SP</t>
        </is>
      </c>
      <c r="AI869" t="inlineStr"/>
      <c r="AJ869" t="n">
        <v>2</v>
      </c>
      <c r="AK869" t="inlineStr">
        <is>
          <t>A</t>
        </is>
      </c>
      <c r="AL869" t="n">
        <v>5.5</v>
      </c>
      <c r="AM869" t="inlineStr">
        <is>
          <t>601+</t>
        </is>
      </c>
      <c r="AN869" t="n">
        <v>3.8</v>
      </c>
      <c r="AO869" t="inlineStr">
        <is>
          <t>601+</t>
        </is>
      </c>
      <c r="AP869" t="n">
        <v>59.3</v>
      </c>
      <c r="AQ869" t="inlineStr">
        <is>
          <t>240</t>
        </is>
      </c>
      <c r="AR869" t="n">
        <v>1.1</v>
      </c>
      <c r="AS869" t="inlineStr">
        <is>
          <t>701+</t>
        </is>
      </c>
      <c r="AT869" t="n">
        <v>9.6</v>
      </c>
      <c r="AU869" t="inlineStr">
        <is>
          <t>701+</t>
        </is>
      </c>
      <c r="AV869" t="n">
        <v>55.6</v>
      </c>
      <c r="AW869" t="inlineStr">
        <is>
          <t>266</t>
        </is>
      </c>
      <c r="AX869" t="n">
        <v>1</v>
      </c>
      <c r="AY869" t="inlineStr">
        <is>
          <t>701+</t>
        </is>
      </c>
      <c r="AZ869" t="n">
        <v>12.5</v>
      </c>
      <c r="BA869" t="inlineStr">
        <is>
          <t>695</t>
        </is>
      </c>
      <c r="BB869" t="n">
        <v>1</v>
      </c>
      <c r="BC869" t="inlineStr">
        <is>
          <t>701+</t>
        </is>
      </c>
      <c r="BD869" t="inlineStr">
        <is>
          <t>-</t>
        </is>
      </c>
      <c r="BE869" t="inlineStr"/>
      <c r="BF869" t="inlineStr">
        <is>
          <t>Not Reported</t>
        </is>
      </c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>
        <is>
          <t>QS</t>
        </is>
      </c>
      <c r="CC869" t="n">
        <v>975.5</v>
      </c>
      <c r="CD869" t="n">
        <v>925.5</v>
      </c>
      <c r="CE869" t="n">
        <v>601</v>
      </c>
      <c r="CF869" t="n">
        <v>601</v>
      </c>
      <c r="CG869" t="n">
        <v>245</v>
      </c>
      <c r="CH869" t="n">
        <v>701</v>
      </c>
      <c r="CI869" t="n">
        <v>701</v>
      </c>
      <c r="CJ869" t="n">
        <v>231</v>
      </c>
      <c r="CK869" t="n">
        <v>701</v>
      </c>
      <c r="CL869" t="n">
        <v>701</v>
      </c>
      <c r="CM869" t="n">
        <v>701</v>
      </c>
      <c r="CN869" t="n">
        <v>925.5</v>
      </c>
      <c r="CO869" t="n">
        <v>675.5</v>
      </c>
      <c r="CP869" t="n">
        <v>601</v>
      </c>
      <c r="CQ869" t="n">
        <v>601</v>
      </c>
      <c r="CR869" t="n">
        <v>240</v>
      </c>
      <c r="CS869" t="n">
        <v>701</v>
      </c>
      <c r="CT869" t="n">
        <v>701</v>
      </c>
      <c r="CU869" t="n">
        <v>266</v>
      </c>
      <c r="CV869" t="n">
        <v>701</v>
      </c>
      <c r="CW869" t="n">
        <v>695</v>
      </c>
      <c r="CX869" t="n">
        <v>701</v>
      </c>
      <c r="CY869" t="inlineStr"/>
      <c r="CZ869" t="inlineStr"/>
      <c r="DA869" t="inlineStr"/>
      <c r="DB869" t="n">
        <v>30.39285714285714</v>
      </c>
      <c r="DC869" t="n">
        <v>1.1</v>
      </c>
      <c r="DD869" t="inlineStr"/>
      <c r="DE869" t="inlineStr">
        <is>
          <t>QS (score, not ratio)</t>
        </is>
      </c>
      <c r="DF869" t="inlineStr"/>
      <c r="DG869" t="inlineStr">
        <is>
          <t>QS (score, not %)</t>
        </is>
      </c>
      <c r="DH869" t="n">
        <v>6.1</v>
      </c>
      <c r="DI869" t="inlineStr"/>
    </row>
    <row r="870">
      <c r="A870" t="inlineStr">
        <is>
          <t>saarland university</t>
        </is>
      </c>
      <c r="B870" t="inlineStr"/>
      <c r="C870" t="inlineStr"/>
      <c r="D870" t="inlineStr">
        <is>
          <t>Not Reported</t>
        </is>
      </c>
      <c r="E870" t="inlineStr">
        <is>
          <t>Not Reported</t>
        </is>
      </c>
      <c r="F870" t="inlineStr">
        <is>
          <t>Not Reported</t>
        </is>
      </c>
      <c r="G870" t="inlineStr">
        <is>
          <t>Not Reported</t>
        </is>
      </c>
      <c r="H870" t="inlineStr"/>
      <c r="I870" t="inlineStr">
        <is>
          <t>Not Reported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>
        <is>
          <t>Not Reported</t>
        </is>
      </c>
      <c r="AF870" t="inlineStr">
        <is>
          <t>Not Reported</t>
        </is>
      </c>
      <c r="AG870" t="inlineStr">
        <is>
          <t>Not Reported</t>
        </is>
      </c>
      <c r="AH870" t="inlineStr">
        <is>
          <t>Not Reported</t>
        </is>
      </c>
      <c r="AI870" t="inlineStr"/>
      <c r="AJ870" t="inlineStr"/>
      <c r="AK870" t="inlineStr">
        <is>
          <t>Not Reported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>
        <is>
          <t>Not Reported</t>
        </is>
      </c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>
        <is>
          <t>403-510</t>
        </is>
      </c>
      <c r="BS870" t="inlineStr">
        <is>
          <t>37-41</t>
        </is>
      </c>
      <c r="BT870" t="inlineStr"/>
      <c r="BU870" t="n">
        <v>0</v>
      </c>
      <c r="BV870" t="n">
        <v>0</v>
      </c>
      <c r="BW870" t="n">
        <v>0</v>
      </c>
      <c r="BX870" t="n">
        <v>9.6</v>
      </c>
      <c r="BY870" t="n">
        <v>27.6</v>
      </c>
      <c r="BZ870" t="n">
        <v>13.2</v>
      </c>
      <c r="CA870" t="n">
        <v>2007</v>
      </c>
      <c r="CB870" t="inlineStr">
        <is>
          <t>Shanghai</t>
        </is>
      </c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n">
        <v>456.5</v>
      </c>
      <c r="DA870" t="n">
        <v>39</v>
      </c>
      <c r="DB870" t="n">
        <v>0</v>
      </c>
      <c r="DC870" t="n">
        <v>10.94929881337648</v>
      </c>
      <c r="DD870" t="inlineStr"/>
      <c r="DE870" t="inlineStr">
        <is>
          <t>Missing</t>
        </is>
      </c>
      <c r="DF870" t="inlineStr"/>
      <c r="DG870" t="inlineStr">
        <is>
          <t>Missing</t>
        </is>
      </c>
      <c r="DH870" t="inlineStr"/>
      <c r="DI870" t="n">
        <v>5.474649406688242</v>
      </c>
    </row>
    <row r="871">
      <c r="A871" t="inlineStr">
        <is>
          <t>sabanci university</t>
        </is>
      </c>
      <c r="B871" t="inlineStr">
        <is>
          <t>516</t>
        </is>
      </c>
      <c r="C871" t="inlineStr">
        <is>
          <t>526</t>
        </is>
      </c>
      <c r="D871" t="inlineStr">
        <is>
          <t>Turkey</t>
        </is>
      </c>
      <c r="E871" t="inlineStr">
        <is>
          <t>Asia</t>
        </is>
      </c>
      <c r="F871" t="inlineStr">
        <is>
          <t>S</t>
        </is>
      </c>
      <c r="G871" t="inlineStr">
        <is>
          <t>CO</t>
        </is>
      </c>
      <c r="H871" t="inlineStr">
        <is>
          <t>VH</t>
        </is>
      </c>
      <c r="I871" t="inlineStr">
        <is>
          <t>B</t>
        </is>
      </c>
      <c r="J871" t="n">
        <v>19.5</v>
      </c>
      <c r="K871" t="inlineStr">
        <is>
          <t>457</t>
        </is>
      </c>
      <c r="L871" t="n">
        <v>44.6</v>
      </c>
      <c r="M871" t="inlineStr">
        <is>
          <t>206</t>
        </is>
      </c>
      <c r="N871" t="n">
        <v>38.2</v>
      </c>
      <c r="O871" t="inlineStr">
        <is>
          <t>416</t>
        </is>
      </c>
      <c r="P871" t="n">
        <v>19.4</v>
      </c>
      <c r="Q871" t="inlineStr">
        <is>
          <t>565</t>
        </is>
      </c>
      <c r="R871" t="n">
        <v>32</v>
      </c>
      <c r="S871" t="inlineStr">
        <is>
          <t>483</t>
        </is>
      </c>
      <c r="T871" t="n">
        <v>14.2</v>
      </c>
      <c r="U871" t="inlineStr">
        <is>
          <t>637</t>
        </is>
      </c>
      <c r="V871" t="n">
        <v>25.9</v>
      </c>
      <c r="W871" t="inlineStr">
        <is>
          <t>701+</t>
        </is>
      </c>
      <c r="X871" t="n">
        <v>7.2</v>
      </c>
      <c r="Y871" t="inlineStr">
        <is>
          <t>701+</t>
        </is>
      </c>
      <c r="Z871" t="n">
        <v>7.9</v>
      </c>
      <c r="AA871" t="inlineStr">
        <is>
          <t>701+</t>
        </is>
      </c>
      <c r="AB871" t="n">
        <v>23.6</v>
      </c>
      <c r="AC871">
        <f>526</f>
        <v/>
      </c>
      <c r="AD871" t="inlineStr">
        <is>
          <t>531-540</t>
        </is>
      </c>
      <c r="AE871" t="inlineStr">
        <is>
          <t>TR</t>
        </is>
      </c>
      <c r="AF871" t="inlineStr">
        <is>
          <t>Turkey</t>
        </is>
      </c>
      <c r="AG871" t="inlineStr">
        <is>
          <t>S</t>
        </is>
      </c>
      <c r="AH871" t="inlineStr">
        <is>
          <t>CO</t>
        </is>
      </c>
      <c r="AI871" t="inlineStr">
        <is>
          <t>VH</t>
        </is>
      </c>
      <c r="AJ871" t="n">
        <v>3</v>
      </c>
      <c r="AK871" t="inlineStr">
        <is>
          <t>B</t>
        </is>
      </c>
      <c r="AL871" t="n">
        <v>18.1</v>
      </c>
      <c r="AM871" t="inlineStr">
        <is>
          <t>496</t>
        </is>
      </c>
      <c r="AN871" t="n">
        <v>37.5</v>
      </c>
      <c r="AO871" t="inlineStr">
        <is>
          <t>262</t>
        </is>
      </c>
      <c r="AP871" t="n">
        <v>34.5</v>
      </c>
      <c r="AQ871" t="inlineStr">
        <is>
          <t>465</t>
        </is>
      </c>
      <c r="AR871" t="n">
        <v>19.2</v>
      </c>
      <c r="AS871" t="inlineStr">
        <is>
          <t>567</t>
        </is>
      </c>
      <c r="AT871" t="n">
        <v>37</v>
      </c>
      <c r="AU871" t="inlineStr">
        <is>
          <t>437</t>
        </is>
      </c>
      <c r="AV871" t="n">
        <v>15</v>
      </c>
      <c r="AW871" t="inlineStr">
        <is>
          <t>620</t>
        </is>
      </c>
      <c r="AX871" t="n">
        <v>1.8</v>
      </c>
      <c r="AY871" t="inlineStr">
        <is>
          <t>701+</t>
        </is>
      </c>
      <c r="AZ871" t="n">
        <v>11.2</v>
      </c>
      <c r="BA871" t="inlineStr">
        <is>
          <t>701+</t>
        </is>
      </c>
      <c r="BB871" t="n">
        <v>15.4</v>
      </c>
      <c r="BC871" t="inlineStr">
        <is>
          <t>603=</t>
        </is>
      </c>
      <c r="BD871" t="inlineStr">
        <is>
          <t>22.3</t>
        </is>
      </c>
      <c r="BE871" t="inlineStr"/>
      <c r="BF871" t="inlineStr">
        <is>
          <t>Not Reported</t>
        </is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>
        <is>
          <t>QS</t>
        </is>
      </c>
      <c r="CC871" t="n">
        <v>516</v>
      </c>
      <c r="CD871" t="n">
        <v>526</v>
      </c>
      <c r="CE871" t="n">
        <v>457</v>
      </c>
      <c r="CF871" t="n">
        <v>206</v>
      </c>
      <c r="CG871" t="n">
        <v>416</v>
      </c>
      <c r="CH871" t="n">
        <v>565</v>
      </c>
      <c r="CI871" t="n">
        <v>483</v>
      </c>
      <c r="CJ871" t="n">
        <v>637</v>
      </c>
      <c r="CK871" t="n">
        <v>701</v>
      </c>
      <c r="CL871" t="n">
        <v>701</v>
      </c>
      <c r="CM871" t="n">
        <v>701</v>
      </c>
      <c r="CN871" t="n">
        <v>526</v>
      </c>
      <c r="CO871" t="n">
        <v>535.5</v>
      </c>
      <c r="CP871" t="n">
        <v>496</v>
      </c>
      <c r="CQ871" t="n">
        <v>262</v>
      </c>
      <c r="CR871" t="n">
        <v>465</v>
      </c>
      <c r="CS871" t="n">
        <v>567</v>
      </c>
      <c r="CT871" t="n">
        <v>437</v>
      </c>
      <c r="CU871" t="n">
        <v>620</v>
      </c>
      <c r="CV871" t="n">
        <v>701</v>
      </c>
      <c r="CW871" t="n">
        <v>701</v>
      </c>
      <c r="CX871" t="n">
        <v>603</v>
      </c>
      <c r="CY871" t="inlineStr"/>
      <c r="CZ871" t="inlineStr"/>
      <c r="DA871" t="inlineStr"/>
      <c r="DB871" t="n">
        <v>63.21428571428571</v>
      </c>
      <c r="DC871" t="n">
        <v>19.4</v>
      </c>
      <c r="DD871" t="inlineStr"/>
      <c r="DE871" t="inlineStr">
        <is>
          <t>QS (score, not ratio)</t>
        </is>
      </c>
      <c r="DF871" t="inlineStr"/>
      <c r="DG871" t="inlineStr">
        <is>
          <t>QS (score, not %)</t>
        </is>
      </c>
      <c r="DH871" t="n">
        <v>18.8</v>
      </c>
      <c r="DI871" t="inlineStr"/>
    </row>
    <row r="872">
      <c r="A872" t="inlineStr">
        <is>
          <t>sabancı university</t>
        </is>
      </c>
      <c r="B872" t="inlineStr"/>
      <c r="C872" t="inlineStr"/>
      <c r="D872" t="inlineStr">
        <is>
          <t>Not Reported</t>
        </is>
      </c>
      <c r="E872" t="inlineStr">
        <is>
          <t>Not Reported</t>
        </is>
      </c>
      <c r="F872" t="inlineStr">
        <is>
          <t>Not Reported</t>
        </is>
      </c>
      <c r="G872" t="inlineStr">
        <is>
          <t>Not Reported</t>
        </is>
      </c>
      <c r="H872" t="inlineStr"/>
      <c r="I872" t="inlineStr">
        <is>
          <t>Not Reported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>
        <is>
          <t>Not Reported</t>
        </is>
      </c>
      <c r="AF872" t="inlineStr">
        <is>
          <t>Not Reported</t>
        </is>
      </c>
      <c r="AG872" t="inlineStr">
        <is>
          <t>Not Reported</t>
        </is>
      </c>
      <c r="AH872" t="inlineStr">
        <is>
          <t>Not Reported</t>
        </is>
      </c>
      <c r="AI872" t="inlineStr"/>
      <c r="AJ872" t="inlineStr"/>
      <c r="AK872" t="inlineStr">
        <is>
          <t>Not Reported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>
        <is>
          <t>351-400</t>
        </is>
      </c>
      <c r="BF872" t="inlineStr">
        <is>
          <t>Turkey</t>
        </is>
      </c>
      <c r="BG872" t="n">
        <v>22.3</v>
      </c>
      <c r="BH872" t="inlineStr">
        <is>
          <t>42.7</t>
        </is>
      </c>
      <c r="BI872" t="n">
        <v>32.3</v>
      </c>
      <c r="BJ872" t="n">
        <v>52.8</v>
      </c>
      <c r="BK872" t="inlineStr">
        <is>
          <t>70.0</t>
        </is>
      </c>
      <c r="BL872" t="inlineStr">
        <is>
          <t>-</t>
        </is>
      </c>
      <c r="BM872" t="inlineStr">
        <is>
          <t>2,739</t>
        </is>
      </c>
      <c r="BN872" t="n">
        <v>15.9</v>
      </c>
      <c r="BO872" t="inlineStr">
        <is>
          <t>6%</t>
        </is>
      </c>
      <c r="BP872" t="inlineStr">
        <is>
          <t>39 : 61</t>
        </is>
      </c>
      <c r="BQ872" t="n">
        <v>2016</v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>
        <is>
          <t>Times</t>
        </is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n">
        <v>375.5</v>
      </c>
      <c r="CZ872" t="inlineStr"/>
      <c r="DA872" t="inlineStr"/>
      <c r="DB872" t="n">
        <v>46.46175839885633</v>
      </c>
      <c r="DC872" t="n">
        <v>41.40992640088976</v>
      </c>
      <c r="DD872" t="n">
        <v>15.9</v>
      </c>
      <c r="DE872" t="inlineStr">
        <is>
          <t>Times (raw ratio)</t>
        </is>
      </c>
      <c r="DF872" t="n">
        <v>6</v>
      </c>
      <c r="DG872" t="inlineStr">
        <is>
          <t>Times (raw %)</t>
        </is>
      </c>
      <c r="DH872" t="inlineStr"/>
      <c r="DI872" t="n">
        <v>30.59313215400624</v>
      </c>
    </row>
    <row r="873">
      <c r="A873" t="inlineStr">
        <is>
          <t>saint joseph university of beirut (usj)</t>
        </is>
      </c>
      <c r="B873" t="inlineStr">
        <is>
          <t>711-720</t>
        </is>
      </c>
      <c r="C873" t="inlineStr">
        <is>
          <t>631-640</t>
        </is>
      </c>
      <c r="D873" t="inlineStr">
        <is>
          <t>Lebanon</t>
        </is>
      </c>
      <c r="E873" t="inlineStr">
        <is>
          <t>Asia</t>
        </is>
      </c>
      <c r="F873" t="inlineStr">
        <is>
          <t>M</t>
        </is>
      </c>
      <c r="G873" t="inlineStr">
        <is>
          <t>FC</t>
        </is>
      </c>
      <c r="H873" t="inlineStr">
        <is>
          <t>HI</t>
        </is>
      </c>
      <c r="I873" t="inlineStr">
        <is>
          <t>B</t>
        </is>
      </c>
      <c r="J873" t="n">
        <v>8.199999999999999</v>
      </c>
      <c r="K873" t="inlineStr">
        <is>
          <t>601+</t>
        </is>
      </c>
      <c r="L873" t="n">
        <v>16.4</v>
      </c>
      <c r="M873" t="inlineStr">
        <is>
          <t>518</t>
        </is>
      </c>
      <c r="N873" t="n">
        <v>50.7</v>
      </c>
      <c r="O873" t="inlineStr">
        <is>
          <t>305</t>
        </is>
      </c>
      <c r="P873" t="n">
        <v>2.4</v>
      </c>
      <c r="Q873" t="inlineStr">
        <is>
          <t>701+</t>
        </is>
      </c>
      <c r="R873" t="n">
        <v>91.3</v>
      </c>
      <c r="S873" t="inlineStr">
        <is>
          <t>184</t>
        </is>
      </c>
      <c r="T873" t="n">
        <v>25.8</v>
      </c>
      <c r="U873" t="inlineStr">
        <is>
          <t>467</t>
        </is>
      </c>
      <c r="V873" t="n">
        <v>13.1</v>
      </c>
      <c r="W873" t="inlineStr">
        <is>
          <t>701+</t>
        </is>
      </c>
      <c r="X873" t="n">
        <v>33.4</v>
      </c>
      <c r="Y873" t="inlineStr">
        <is>
          <t>382</t>
        </is>
      </c>
      <c r="Z873" t="n">
        <v>1.4</v>
      </c>
      <c r="AA873" t="inlineStr">
        <is>
          <t>701+</t>
        </is>
      </c>
      <c r="AB873" t="inlineStr"/>
      <c r="AC873" t="inlineStr">
        <is>
          <t>631-640</t>
        </is>
      </c>
      <c r="AD873" t="inlineStr">
        <is>
          <t>531-540</t>
        </is>
      </c>
      <c r="AE873" t="inlineStr">
        <is>
          <t>LB</t>
        </is>
      </c>
      <c r="AF873" t="inlineStr">
        <is>
          <t>Lebanon</t>
        </is>
      </c>
      <c r="AG873" t="inlineStr">
        <is>
          <t>M</t>
        </is>
      </c>
      <c r="AH873" t="inlineStr">
        <is>
          <t>FC</t>
        </is>
      </c>
      <c r="AI873" t="inlineStr">
        <is>
          <t>HI</t>
        </is>
      </c>
      <c r="AJ873" t="n">
        <v>5</v>
      </c>
      <c r="AK873" t="inlineStr">
        <is>
          <t>B</t>
        </is>
      </c>
      <c r="AL873" t="n">
        <v>9.199999999999999</v>
      </c>
      <c r="AM873" t="inlineStr">
        <is>
          <t>601+</t>
        </is>
      </c>
      <c r="AN873" t="n">
        <v>27.6</v>
      </c>
      <c r="AO873" t="inlineStr">
        <is>
          <t>354</t>
        </is>
      </c>
      <c r="AP873" t="n">
        <v>46.8</v>
      </c>
      <c r="AQ873" t="inlineStr">
        <is>
          <t>334</t>
        </is>
      </c>
      <c r="AR873" t="n">
        <v>2.5</v>
      </c>
      <c r="AS873" t="inlineStr">
        <is>
          <t>701+</t>
        </is>
      </c>
      <c r="AT873" t="n">
        <v>90.8</v>
      </c>
      <c r="AU873" t="inlineStr">
        <is>
          <t>178</t>
        </is>
      </c>
      <c r="AV873" t="n">
        <v>19.7</v>
      </c>
      <c r="AW873" t="inlineStr">
        <is>
          <t>552</t>
        </is>
      </c>
      <c r="AX873" t="n">
        <v>1</v>
      </c>
      <c r="AY873" t="inlineStr">
        <is>
          <t>701+</t>
        </is>
      </c>
      <c r="AZ873" t="n">
        <v>13</v>
      </c>
      <c r="BA873" t="inlineStr">
        <is>
          <t>664</t>
        </is>
      </c>
      <c r="BB873" t="n">
        <v>9.699999999999999</v>
      </c>
      <c r="BC873" t="inlineStr">
        <is>
          <t>673=</t>
        </is>
      </c>
      <c r="BD873" t="inlineStr">
        <is>
          <t>-</t>
        </is>
      </c>
      <c r="BE873" t="inlineStr"/>
      <c r="BF873" t="inlineStr">
        <is>
          <t>Not Reported</t>
        </is>
      </c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>
        <is>
          <t>QS</t>
        </is>
      </c>
      <c r="CC873" t="n">
        <v>715.5</v>
      </c>
      <c r="CD873" t="n">
        <v>635.5</v>
      </c>
      <c r="CE873" t="n">
        <v>601</v>
      </c>
      <c r="CF873" t="n">
        <v>518</v>
      </c>
      <c r="CG873" t="n">
        <v>305</v>
      </c>
      <c r="CH873" t="n">
        <v>701</v>
      </c>
      <c r="CI873" t="n">
        <v>184</v>
      </c>
      <c r="CJ873" t="n">
        <v>467</v>
      </c>
      <c r="CK873" t="n">
        <v>701</v>
      </c>
      <c r="CL873" t="n">
        <v>382</v>
      </c>
      <c r="CM873" t="n">
        <v>701</v>
      </c>
      <c r="CN873" t="n">
        <v>635.5</v>
      </c>
      <c r="CO873" t="n">
        <v>535.5</v>
      </c>
      <c r="CP873" t="n">
        <v>601</v>
      </c>
      <c r="CQ873" t="n">
        <v>354</v>
      </c>
      <c r="CR873" t="n">
        <v>334</v>
      </c>
      <c r="CS873" t="n">
        <v>701</v>
      </c>
      <c r="CT873" t="n">
        <v>178</v>
      </c>
      <c r="CU873" t="n">
        <v>552</v>
      </c>
      <c r="CV873" t="n">
        <v>701</v>
      </c>
      <c r="CW873" t="n">
        <v>664</v>
      </c>
      <c r="CX873" t="n">
        <v>673</v>
      </c>
      <c r="CY873" t="inlineStr"/>
      <c r="CZ873" t="inlineStr"/>
      <c r="DA873" t="inlineStr"/>
      <c r="DB873" t="n">
        <v>48.96428571428572</v>
      </c>
      <c r="DC873" t="n">
        <v>2.4</v>
      </c>
      <c r="DD873" t="inlineStr"/>
      <c r="DE873" t="inlineStr">
        <is>
          <t>QS (score, not ratio)</t>
        </is>
      </c>
      <c r="DF873" t="inlineStr"/>
      <c r="DG873" t="inlineStr">
        <is>
          <t>QS (score, not %)</t>
        </is>
      </c>
      <c r="DH873" t="n">
        <v>8.699999999999999</v>
      </c>
      <c r="DI873" t="inlineStr"/>
    </row>
    <row r="874">
      <c r="A874" t="inlineStr">
        <is>
          <t>saint louis university</t>
        </is>
      </c>
      <c r="B874" t="inlineStr"/>
      <c r="C874" t="inlineStr"/>
      <c r="D874" t="inlineStr">
        <is>
          <t>Not Reported</t>
        </is>
      </c>
      <c r="E874" t="inlineStr">
        <is>
          <t>Not Reported</t>
        </is>
      </c>
      <c r="F874" t="inlineStr">
        <is>
          <t>Not Reported</t>
        </is>
      </c>
      <c r="G874" t="inlineStr">
        <is>
          <t>Not Reported</t>
        </is>
      </c>
      <c r="H874" t="inlineStr"/>
      <c r="I874" t="inlineStr">
        <is>
          <t>Not Reported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>
        <is>
          <t>Not Reported</t>
        </is>
      </c>
      <c r="AF874" t="inlineStr">
        <is>
          <t>Not Reported</t>
        </is>
      </c>
      <c r="AG874" t="inlineStr">
        <is>
          <t>Not Reported</t>
        </is>
      </c>
      <c r="AH874" t="inlineStr">
        <is>
          <t>Not Reported</t>
        </is>
      </c>
      <c r="AI874" t="inlineStr"/>
      <c r="AJ874" t="inlineStr"/>
      <c r="AK874" t="inlineStr">
        <is>
          <t>Not Reported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>
        <is>
          <t>251-300</t>
        </is>
      </c>
      <c r="BF874" t="inlineStr">
        <is>
          <t>United States of America</t>
        </is>
      </c>
      <c r="BG874" t="n">
        <v>36.9</v>
      </c>
      <c r="BH874" t="inlineStr">
        <is>
          <t>26.6</t>
        </is>
      </c>
      <c r="BI874" t="n">
        <v>10.9</v>
      </c>
      <c r="BJ874" t="n">
        <v>85</v>
      </c>
      <c r="BK874" t="inlineStr">
        <is>
          <t>29.9</t>
        </is>
      </c>
      <c r="BL874" t="inlineStr">
        <is>
          <t>-</t>
        </is>
      </c>
      <c r="BM874" t="inlineStr">
        <is>
          <t>11,919</t>
        </is>
      </c>
      <c r="BN874" t="n">
        <v>5.8</v>
      </c>
      <c r="BO874" t="inlineStr">
        <is>
          <t>8%</t>
        </is>
      </c>
      <c r="BP874" t="inlineStr">
        <is>
          <t>58 : 42</t>
        </is>
      </c>
      <c r="BQ874" t="n">
        <v>2016</v>
      </c>
      <c r="BR874" t="inlineStr">
        <is>
          <t>401-500</t>
        </is>
      </c>
      <c r="BS874" t="inlineStr">
        <is>
          <t>126-146</t>
        </is>
      </c>
      <c r="BT874" t="inlineStr"/>
      <c r="BU874" t="n">
        <v>0</v>
      </c>
      <c r="BV874" t="n">
        <v>11.5</v>
      </c>
      <c r="BW874" t="n">
        <v>5.1</v>
      </c>
      <c r="BX874" t="n">
        <v>5</v>
      </c>
      <c r="BY874" t="n">
        <v>24.2</v>
      </c>
      <c r="BZ874" t="n">
        <v>11.8</v>
      </c>
      <c r="CA874" t="n">
        <v>2015</v>
      </c>
      <c r="CB874" t="inlineStr">
        <is>
          <t>Times+Shanghai</t>
        </is>
      </c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n">
        <v>275.5</v>
      </c>
      <c r="CZ874" t="n">
        <v>450.5</v>
      </c>
      <c r="DA874" t="n">
        <v>136</v>
      </c>
      <c r="DB874" t="n">
        <v>31.03745893452199</v>
      </c>
      <c r="DC874" t="n">
        <v>29.11833194680771</v>
      </c>
      <c r="DD874" t="n">
        <v>5.8</v>
      </c>
      <c r="DE874" t="inlineStr">
        <is>
          <t>Times (raw ratio)</t>
        </is>
      </c>
      <c r="DF874" t="n">
        <v>8</v>
      </c>
      <c r="DG874" t="inlineStr">
        <is>
          <t>Times (raw %)</t>
        </is>
      </c>
      <c r="DH874" t="inlineStr"/>
      <c r="DI874" t="n">
        <v>8.631102804409736</v>
      </c>
    </row>
    <row r="875">
      <c r="A875" t="inlineStr">
        <is>
          <t>saint petersburg electrotechnical university etu-leti</t>
        </is>
      </c>
      <c r="B875" t="inlineStr">
        <is>
          <t>1001-1200</t>
        </is>
      </c>
      <c r="C875" t="inlineStr">
        <is>
          <t>951-1000</t>
        </is>
      </c>
      <c r="D875" t="inlineStr">
        <is>
          <t>Russia</t>
        </is>
      </c>
      <c r="E875" t="inlineStr">
        <is>
          <t>Europe</t>
        </is>
      </c>
      <c r="F875" t="inlineStr">
        <is>
          <t>M</t>
        </is>
      </c>
      <c r="G875" t="inlineStr">
        <is>
          <t>FO</t>
        </is>
      </c>
      <c r="H875" t="inlineStr">
        <is>
          <t>VH</t>
        </is>
      </c>
      <c r="I875" t="inlineStr">
        <is>
          <t>A</t>
        </is>
      </c>
      <c r="J875" t="n">
        <v>5.4</v>
      </c>
      <c r="K875" t="inlineStr">
        <is>
          <t>601+</t>
        </is>
      </c>
      <c r="L875" t="n">
        <v>3.6</v>
      </c>
      <c r="M875" t="inlineStr">
        <is>
          <t>601+</t>
        </is>
      </c>
      <c r="N875" t="n">
        <v>46.4</v>
      </c>
      <c r="O875" t="inlineStr">
        <is>
          <t>332</t>
        </is>
      </c>
      <c r="P875" t="n">
        <v>1.8</v>
      </c>
      <c r="Q875" t="inlineStr">
        <is>
          <t>701+</t>
        </is>
      </c>
      <c r="R875" t="n">
        <v>4.2</v>
      </c>
      <c r="S875" t="inlineStr">
        <is>
          <t>701+</t>
        </is>
      </c>
      <c r="T875" t="n">
        <v>46.3</v>
      </c>
      <c r="U875" t="inlineStr">
        <is>
          <t>319</t>
        </is>
      </c>
      <c r="V875" t="n">
        <v>14.6</v>
      </c>
      <c r="W875" t="inlineStr">
        <is>
          <t>701+</t>
        </is>
      </c>
      <c r="X875" t="n">
        <v>5.6</v>
      </c>
      <c r="Y875" t="inlineStr">
        <is>
          <t>701+</t>
        </is>
      </c>
      <c r="Z875" t="n">
        <v>1.1</v>
      </c>
      <c r="AA875" t="inlineStr">
        <is>
          <t>701+</t>
        </is>
      </c>
      <c r="AB875" t="inlineStr"/>
      <c r="AC875" t="inlineStr">
        <is>
          <t>951-1000</t>
        </is>
      </c>
      <c r="AD875" t="inlineStr">
        <is>
          <t>751-800</t>
        </is>
      </c>
      <c r="AE875" t="inlineStr">
        <is>
          <t>RU</t>
        </is>
      </c>
      <c r="AF875" t="inlineStr">
        <is>
          <t>Russia</t>
        </is>
      </c>
      <c r="AG875" t="inlineStr">
        <is>
          <t>M</t>
        </is>
      </c>
      <c r="AH875" t="inlineStr">
        <is>
          <t>FO</t>
        </is>
      </c>
      <c r="AI875" t="inlineStr">
        <is>
          <t>VH</t>
        </is>
      </c>
      <c r="AJ875" t="n">
        <v>5</v>
      </c>
      <c r="AK875" t="inlineStr">
        <is>
          <t>A</t>
        </is>
      </c>
      <c r="AL875" t="n">
        <v>5.7</v>
      </c>
      <c r="AM875" t="inlineStr">
        <is>
          <t>601+</t>
        </is>
      </c>
      <c r="AN875" t="n">
        <v>3.5</v>
      </c>
      <c r="AO875" t="inlineStr">
        <is>
          <t>601+</t>
        </is>
      </c>
      <c r="AP875" t="n">
        <v>49.4</v>
      </c>
      <c r="AQ875" t="inlineStr">
        <is>
          <t>315</t>
        </is>
      </c>
      <c r="AR875" t="n">
        <v>1.8</v>
      </c>
      <c r="AS875" t="inlineStr">
        <is>
          <t>701+</t>
        </is>
      </c>
      <c r="AT875" t="n">
        <v>4.6</v>
      </c>
      <c r="AU875" t="inlineStr">
        <is>
          <t>701+</t>
        </is>
      </c>
      <c r="AV875" t="n">
        <v>49.2</v>
      </c>
      <c r="AW875" t="inlineStr">
        <is>
          <t>302</t>
        </is>
      </c>
      <c r="AX875" t="n">
        <v>1.1</v>
      </c>
      <c r="AY875" t="inlineStr">
        <is>
          <t>701+</t>
        </is>
      </c>
      <c r="AZ875" t="n">
        <v>9.4</v>
      </c>
      <c r="BA875" t="inlineStr">
        <is>
          <t>701+</t>
        </is>
      </c>
      <c r="BB875" t="n">
        <v>1.2</v>
      </c>
      <c r="BC875" t="inlineStr">
        <is>
          <t>701+</t>
        </is>
      </c>
      <c r="BD875" t="inlineStr">
        <is>
          <t>-</t>
        </is>
      </c>
      <c r="BE875" t="inlineStr"/>
      <c r="BF875" t="inlineStr">
        <is>
          <t>Not Reported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>
        <is>
          <t>QS</t>
        </is>
      </c>
      <c r="CC875" t="n">
        <v>1100.5</v>
      </c>
      <c r="CD875" t="n">
        <v>975.5</v>
      </c>
      <c r="CE875" t="n">
        <v>601</v>
      </c>
      <c r="CF875" t="n">
        <v>601</v>
      </c>
      <c r="CG875" t="n">
        <v>332</v>
      </c>
      <c r="CH875" t="n">
        <v>701</v>
      </c>
      <c r="CI875" t="n">
        <v>701</v>
      </c>
      <c r="CJ875" t="n">
        <v>319</v>
      </c>
      <c r="CK875" t="n">
        <v>701</v>
      </c>
      <c r="CL875" t="n">
        <v>701</v>
      </c>
      <c r="CM875" t="n">
        <v>701</v>
      </c>
      <c r="CN875" t="n">
        <v>975.5</v>
      </c>
      <c r="CO875" t="n">
        <v>775.5</v>
      </c>
      <c r="CP875" t="n">
        <v>601</v>
      </c>
      <c r="CQ875" t="n">
        <v>601</v>
      </c>
      <c r="CR875" t="n">
        <v>315</v>
      </c>
      <c r="CS875" t="n">
        <v>701</v>
      </c>
      <c r="CT875" t="n">
        <v>701</v>
      </c>
      <c r="CU875" t="n">
        <v>302</v>
      </c>
      <c r="CV875" t="n">
        <v>701</v>
      </c>
      <c r="CW875" t="n">
        <v>701</v>
      </c>
      <c r="CX875" t="n">
        <v>701</v>
      </c>
      <c r="CY875" t="inlineStr"/>
      <c r="CZ875" t="inlineStr"/>
      <c r="DA875" t="inlineStr"/>
      <c r="DB875" t="n">
        <v>21.46428571428571</v>
      </c>
      <c r="DC875" t="n">
        <v>1.8</v>
      </c>
      <c r="DD875" t="inlineStr"/>
      <c r="DE875" t="inlineStr">
        <is>
          <t>QS (score, not ratio)</t>
        </is>
      </c>
      <c r="DF875" t="inlineStr"/>
      <c r="DG875" t="inlineStr">
        <is>
          <t>QS (score, not %)</t>
        </is>
      </c>
      <c r="DH875" t="n">
        <v>5.550000000000001</v>
      </c>
      <c r="DI875" t="inlineStr"/>
    </row>
    <row r="876">
      <c r="A876" t="inlineStr">
        <is>
          <t>saint-petersburg mining university</t>
        </is>
      </c>
      <c r="B876" t="inlineStr">
        <is>
          <t>1001-1200</t>
        </is>
      </c>
      <c r="C876" t="inlineStr">
        <is>
          <t>1001-1200</t>
        </is>
      </c>
      <c r="D876" t="inlineStr">
        <is>
          <t>Russia</t>
        </is>
      </c>
      <c r="E876" t="inlineStr">
        <is>
          <t>Europe</t>
        </is>
      </c>
      <c r="F876" t="inlineStr">
        <is>
          <t>M</t>
        </is>
      </c>
      <c r="G876" t="inlineStr">
        <is>
          <t>FO</t>
        </is>
      </c>
      <c r="H876" t="inlineStr">
        <is>
          <t>VH</t>
        </is>
      </c>
      <c r="I876" t="inlineStr">
        <is>
          <t>A</t>
        </is>
      </c>
      <c r="J876" t="n">
        <v>3.6</v>
      </c>
      <c r="K876" t="inlineStr">
        <is>
          <t>601+</t>
        </is>
      </c>
      <c r="L876" t="n">
        <v>3.2</v>
      </c>
      <c r="M876" t="inlineStr">
        <is>
          <t>601+</t>
        </is>
      </c>
      <c r="N876" t="n">
        <v>64.09999999999999</v>
      </c>
      <c r="O876" t="inlineStr">
        <is>
          <t>213</t>
        </is>
      </c>
      <c r="P876" t="n">
        <v>2.1</v>
      </c>
      <c r="Q876" t="inlineStr">
        <is>
          <t>701+</t>
        </is>
      </c>
      <c r="R876" t="n">
        <v>21.1</v>
      </c>
      <c r="S876" t="inlineStr">
        <is>
          <t>586</t>
        </is>
      </c>
      <c r="T876" t="n">
        <v>29.3</v>
      </c>
      <c r="U876" t="inlineStr">
        <is>
          <t>436</t>
        </is>
      </c>
      <c r="V876" t="n">
        <v>6.5</v>
      </c>
      <c r="W876" t="inlineStr">
        <is>
          <t>701+</t>
        </is>
      </c>
      <c r="X876" t="n">
        <v>8</v>
      </c>
      <c r="Y876" t="inlineStr">
        <is>
          <t>701+</t>
        </is>
      </c>
      <c r="Z876" t="n">
        <v>1.1</v>
      </c>
      <c r="AA876" t="inlineStr">
        <is>
          <t>701+</t>
        </is>
      </c>
      <c r="AB876" t="inlineStr"/>
      <c r="AC876" t="inlineStr">
        <is>
          <t>1001-1200</t>
        </is>
      </c>
      <c r="AD876" t="inlineStr">
        <is>
          <t>801-1000</t>
        </is>
      </c>
      <c r="AE876" t="inlineStr">
        <is>
          <t>RU</t>
        </is>
      </c>
      <c r="AF876" t="inlineStr">
        <is>
          <t>Russia</t>
        </is>
      </c>
      <c r="AG876" t="inlineStr">
        <is>
          <t>M</t>
        </is>
      </c>
      <c r="AH876" t="inlineStr">
        <is>
          <t>FO</t>
        </is>
      </c>
      <c r="AI876" t="inlineStr">
        <is>
          <t>VH</t>
        </is>
      </c>
      <c r="AJ876" t="n">
        <v>5</v>
      </c>
      <c r="AK876" t="inlineStr">
        <is>
          <t>A</t>
        </is>
      </c>
      <c r="AL876" t="n">
        <v>3.7</v>
      </c>
      <c r="AM876" t="inlineStr">
        <is>
          <t>601+</t>
        </is>
      </c>
      <c r="AN876" t="n">
        <v>3.1</v>
      </c>
      <c r="AO876" t="inlineStr">
        <is>
          <t>601+</t>
        </is>
      </c>
      <c r="AP876" t="n">
        <v>53.9</v>
      </c>
      <c r="AQ876" t="inlineStr">
        <is>
          <t>285</t>
        </is>
      </c>
      <c r="AR876" t="n">
        <v>2.2</v>
      </c>
      <c r="AS876" t="inlineStr">
        <is>
          <t>701+</t>
        </is>
      </c>
      <c r="AT876" t="n">
        <v>19.7</v>
      </c>
      <c r="AU876" t="inlineStr">
        <is>
          <t>592</t>
        </is>
      </c>
      <c r="AV876" t="n">
        <v>20.6</v>
      </c>
      <c r="AW876" t="inlineStr">
        <is>
          <t>539</t>
        </is>
      </c>
      <c r="AX876" t="n">
        <v>1</v>
      </c>
      <c r="AY876" t="inlineStr">
        <is>
          <t>701+</t>
        </is>
      </c>
      <c r="AZ876" t="n">
        <v>12</v>
      </c>
      <c r="BA876" t="inlineStr">
        <is>
          <t>701+</t>
        </is>
      </c>
      <c r="BB876" t="n">
        <v>4.1</v>
      </c>
      <c r="BC876" t="inlineStr">
        <is>
          <t>701+</t>
        </is>
      </c>
      <c r="BD876" t="inlineStr">
        <is>
          <t>-</t>
        </is>
      </c>
      <c r="BE876" t="inlineStr"/>
      <c r="BF876" t="inlineStr">
        <is>
          <t>Not Reported</t>
        </is>
      </c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>
        <is>
          <t>QS</t>
        </is>
      </c>
      <c r="CC876" t="n">
        <v>1100.5</v>
      </c>
      <c r="CD876" t="n">
        <v>1100.5</v>
      </c>
      <c r="CE876" t="n">
        <v>601</v>
      </c>
      <c r="CF876" t="n">
        <v>601</v>
      </c>
      <c r="CG876" t="n">
        <v>213</v>
      </c>
      <c r="CH876" t="n">
        <v>701</v>
      </c>
      <c r="CI876" t="n">
        <v>586</v>
      </c>
      <c r="CJ876" t="n">
        <v>436</v>
      </c>
      <c r="CK876" t="n">
        <v>701</v>
      </c>
      <c r="CL876" t="n">
        <v>701</v>
      </c>
      <c r="CM876" t="n">
        <v>701</v>
      </c>
      <c r="CN876" t="n">
        <v>1100.5</v>
      </c>
      <c r="CO876" t="n">
        <v>900.5</v>
      </c>
      <c r="CP876" t="n">
        <v>601</v>
      </c>
      <c r="CQ876" t="n">
        <v>601</v>
      </c>
      <c r="CR876" t="n">
        <v>285</v>
      </c>
      <c r="CS876" t="n">
        <v>701</v>
      </c>
      <c r="CT876" t="n">
        <v>592</v>
      </c>
      <c r="CU876" t="n">
        <v>539</v>
      </c>
      <c r="CV876" t="n">
        <v>701</v>
      </c>
      <c r="CW876" t="n">
        <v>701</v>
      </c>
      <c r="CX876" t="n">
        <v>701</v>
      </c>
      <c r="CY876" t="inlineStr"/>
      <c r="CZ876" t="inlineStr"/>
      <c r="DA876" t="inlineStr"/>
      <c r="DB876" t="n">
        <v>21.46428571428571</v>
      </c>
      <c r="DC876" t="n">
        <v>2.1</v>
      </c>
      <c r="DD876" t="inlineStr"/>
      <c r="DE876" t="inlineStr">
        <is>
          <t>QS (score, not ratio)</t>
        </is>
      </c>
      <c r="DF876" t="inlineStr"/>
      <c r="DG876" t="inlineStr">
        <is>
          <t>QS (score, not %)</t>
        </is>
      </c>
      <c r="DH876" t="n">
        <v>3.65</v>
      </c>
      <c r="DI876" t="inlineStr"/>
    </row>
    <row r="877">
      <c r="A877" t="inlineStr">
        <is>
          <t>saint petersburg state university</t>
        </is>
      </c>
      <c r="B877" t="inlineStr">
        <is>
          <t>365</t>
        </is>
      </c>
      <c r="C877" t="inlineStr">
        <is>
          <t>315</t>
        </is>
      </c>
      <c r="D877" t="inlineStr">
        <is>
          <t>Russia</t>
        </is>
      </c>
      <c r="E877" t="inlineStr">
        <is>
          <t>Europe</t>
        </is>
      </c>
      <c r="F877" t="inlineStr">
        <is>
          <t>L</t>
        </is>
      </c>
      <c r="G877" t="inlineStr">
        <is>
          <t>FC</t>
        </is>
      </c>
      <c r="H877" t="inlineStr">
        <is>
          <t>VH</t>
        </is>
      </c>
      <c r="I877" t="inlineStr">
        <is>
          <t>A</t>
        </is>
      </c>
      <c r="J877" t="n">
        <v>36.3</v>
      </c>
      <c r="K877" t="inlineStr">
        <is>
          <t>238</t>
        </is>
      </c>
      <c r="L877" t="n">
        <v>30.5</v>
      </c>
      <c r="M877" t="inlineStr">
        <is>
          <t>309</t>
        </is>
      </c>
      <c r="N877" t="n">
        <v>59.4</v>
      </c>
      <c r="O877" t="inlineStr">
        <is>
          <t>247</t>
        </is>
      </c>
      <c r="P877" t="n">
        <v>4.6</v>
      </c>
      <c r="Q877" t="inlineStr">
        <is>
          <t>701+</t>
        </is>
      </c>
      <c r="R877" t="n">
        <v>4.9</v>
      </c>
      <c r="S877" t="inlineStr">
        <is>
          <t>701+</t>
        </is>
      </c>
      <c r="T877" t="n">
        <v>38.9</v>
      </c>
      <c r="U877" t="inlineStr">
        <is>
          <t>360</t>
        </is>
      </c>
      <c r="V877" t="n">
        <v>83.90000000000001</v>
      </c>
      <c r="W877" t="inlineStr">
        <is>
          <t>263</t>
        </is>
      </c>
      <c r="X877" t="n">
        <v>71.7</v>
      </c>
      <c r="Y877" t="inlineStr">
        <is>
          <t>150</t>
        </is>
      </c>
      <c r="Z877" t="n">
        <v>3.2</v>
      </c>
      <c r="AA877" t="inlineStr">
        <is>
          <t>701+</t>
        </is>
      </c>
      <c r="AB877" t="n">
        <v>31.6</v>
      </c>
      <c r="AC877">
        <f>315</f>
        <v/>
      </c>
      <c r="AD877" t="inlineStr">
        <is>
          <t>270=</t>
        </is>
      </c>
      <c r="AE877" t="inlineStr">
        <is>
          <t>RU</t>
        </is>
      </c>
      <c r="AF877" t="inlineStr">
        <is>
          <t>Russia</t>
        </is>
      </c>
      <c r="AG877" t="inlineStr">
        <is>
          <t>L</t>
        </is>
      </c>
      <c r="AH877" t="inlineStr">
        <is>
          <t>FC</t>
        </is>
      </c>
      <c r="AI877" t="inlineStr">
        <is>
          <t>VH</t>
        </is>
      </c>
      <c r="AJ877" t="n">
        <v>5</v>
      </c>
      <c r="AK877" t="inlineStr">
        <is>
          <t>A</t>
        </is>
      </c>
      <c r="AL877" t="n">
        <v>40.8</v>
      </c>
      <c r="AM877" t="inlineStr">
        <is>
          <t>207</t>
        </is>
      </c>
      <c r="AN877" t="n">
        <v>24</v>
      </c>
      <c r="AO877" t="inlineStr">
        <is>
          <t>403</t>
        </is>
      </c>
      <c r="AP877" t="n">
        <v>61.6</v>
      </c>
      <c r="AQ877" t="inlineStr">
        <is>
          <t>228</t>
        </is>
      </c>
      <c r="AR877" t="n">
        <v>5.1</v>
      </c>
      <c r="AS877" t="inlineStr">
        <is>
          <t>701+</t>
        </is>
      </c>
      <c r="AT877" t="n">
        <v>5.2</v>
      </c>
      <c r="AU877" t="inlineStr">
        <is>
          <t>701+</t>
        </is>
      </c>
      <c r="AV877" t="n">
        <v>41.7</v>
      </c>
      <c r="AW877" t="inlineStr">
        <is>
          <t>335</t>
        </is>
      </c>
      <c r="AX877" t="n">
        <v>69.5</v>
      </c>
      <c r="AY877" t="inlineStr">
        <is>
          <t>198</t>
        </is>
      </c>
      <c r="AZ877" t="n">
        <v>52.8</v>
      </c>
      <c r="BA877" t="inlineStr">
        <is>
          <t>120</t>
        </is>
      </c>
      <c r="BB877" t="n">
        <v>36.1</v>
      </c>
      <c r="BC877" t="inlineStr">
        <is>
          <t>391=</t>
        </is>
      </c>
      <c r="BD877" t="inlineStr">
        <is>
          <t>33.4</t>
        </is>
      </c>
      <c r="BE877" t="inlineStr">
        <is>
          <t>401-500</t>
        </is>
      </c>
      <c r="BF877" t="inlineStr">
        <is>
          <t>Russian Federation</t>
        </is>
      </c>
      <c r="BG877" t="n">
        <v>47.9</v>
      </c>
      <c r="BH877" t="inlineStr">
        <is>
          <t>33.0</t>
        </is>
      </c>
      <c r="BI877" t="n">
        <v>31.4</v>
      </c>
      <c r="BJ877" t="n">
        <v>14.5</v>
      </c>
      <c r="BK877" t="inlineStr">
        <is>
          <t>29.5</t>
        </is>
      </c>
      <c r="BL877" t="inlineStr">
        <is>
          <t>-</t>
        </is>
      </c>
      <c r="BM877" t="inlineStr">
        <is>
          <t>20,836</t>
        </is>
      </c>
      <c r="BN877" t="n">
        <v>5.2</v>
      </c>
      <c r="BO877" t="inlineStr">
        <is>
          <t>7%</t>
        </is>
      </c>
      <c r="BP877" t="inlineStr">
        <is>
          <t>60 : 40</t>
        </is>
      </c>
      <c r="BQ877" t="n">
        <v>2016</v>
      </c>
      <c r="BR877" t="inlineStr">
        <is>
          <t>301-400</t>
        </is>
      </c>
      <c r="BS877" t="inlineStr">
        <is>
          <t>2</t>
        </is>
      </c>
      <c r="BT877" t="inlineStr"/>
      <c r="BU877" t="n">
        <v>26.7</v>
      </c>
      <c r="BV877" t="n">
        <v>0</v>
      </c>
      <c r="BW877" t="n">
        <v>0</v>
      </c>
      <c r="BX877" t="n">
        <v>6.7</v>
      </c>
      <c r="BY877" t="n">
        <v>29.7</v>
      </c>
      <c r="BZ877" t="n">
        <v>17.4</v>
      </c>
      <c r="CA877" t="n">
        <v>2015</v>
      </c>
      <c r="CB877" t="inlineStr">
        <is>
          <t>QS+Times+Shanghai</t>
        </is>
      </c>
      <c r="CC877" t="n">
        <v>365</v>
      </c>
      <c r="CD877" t="n">
        <v>315</v>
      </c>
      <c r="CE877" t="n">
        <v>238</v>
      </c>
      <c r="CF877" t="n">
        <v>309</v>
      </c>
      <c r="CG877" t="n">
        <v>247</v>
      </c>
      <c r="CH877" t="n">
        <v>701</v>
      </c>
      <c r="CI877" t="n">
        <v>701</v>
      </c>
      <c r="CJ877" t="n">
        <v>360</v>
      </c>
      <c r="CK877" t="n">
        <v>263</v>
      </c>
      <c r="CL877" t="n">
        <v>150</v>
      </c>
      <c r="CM877" t="n">
        <v>701</v>
      </c>
      <c r="CN877" t="n">
        <v>315</v>
      </c>
      <c r="CO877" t="n">
        <v>270</v>
      </c>
      <c r="CP877" t="n">
        <v>207</v>
      </c>
      <c r="CQ877" t="n">
        <v>403</v>
      </c>
      <c r="CR877" t="n">
        <v>228</v>
      </c>
      <c r="CS877" t="n">
        <v>701</v>
      </c>
      <c r="CT877" t="n">
        <v>701</v>
      </c>
      <c r="CU877" t="n">
        <v>335</v>
      </c>
      <c r="CV877" t="n">
        <v>198</v>
      </c>
      <c r="CW877" t="n">
        <v>120</v>
      </c>
      <c r="CX877" t="n">
        <v>391</v>
      </c>
      <c r="CY877" t="n">
        <v>450.5</v>
      </c>
      <c r="CZ877" t="n">
        <v>350.5</v>
      </c>
      <c r="DA877" t="n">
        <v>2</v>
      </c>
      <c r="DB877" t="n">
        <v>44.33698159288415</v>
      </c>
      <c r="DC877" t="n">
        <v>14.37642319137768</v>
      </c>
      <c r="DD877" t="n">
        <v>5.2</v>
      </c>
      <c r="DE877" t="inlineStr">
        <is>
          <t>Times (raw ratio)</t>
        </is>
      </c>
      <c r="DF877" t="n">
        <v>7</v>
      </c>
      <c r="DG877" t="inlineStr">
        <is>
          <t>Times (raw %)</t>
        </is>
      </c>
      <c r="DH877" t="n">
        <v>38.55</v>
      </c>
      <c r="DI877" t="n">
        <v>16.10411549906999</v>
      </c>
    </row>
    <row r="878">
      <c r="A878" t="inlineStr">
        <is>
          <t>saitama university</t>
        </is>
      </c>
      <c r="B878" t="inlineStr">
        <is>
          <t>1201-1400</t>
        </is>
      </c>
      <c r="C878" t="inlineStr">
        <is>
          <t>1201-1400</t>
        </is>
      </c>
      <c r="D878" t="inlineStr">
        <is>
          <t>Japan</t>
        </is>
      </c>
      <c r="E878" t="inlineStr">
        <is>
          <t>Asia</t>
        </is>
      </c>
      <c r="F878" t="inlineStr">
        <is>
          <t>M</t>
        </is>
      </c>
      <c r="G878" t="inlineStr">
        <is>
          <t>CO</t>
        </is>
      </c>
      <c r="H878" t="inlineStr">
        <is>
          <t>VH</t>
        </is>
      </c>
      <c r="I878" t="inlineStr">
        <is>
          <t>A</t>
        </is>
      </c>
      <c r="J878" t="n">
        <v>4.9</v>
      </c>
      <c r="K878" t="inlineStr">
        <is>
          <t>601+</t>
        </is>
      </c>
      <c r="L878" t="n">
        <v>1.6</v>
      </c>
      <c r="M878" t="inlineStr">
        <is>
          <t>601+</t>
        </is>
      </c>
      <c r="N878" t="n">
        <v>11.5</v>
      </c>
      <c r="O878" t="inlineStr">
        <is>
          <t>701+</t>
        </is>
      </c>
      <c r="P878" t="n">
        <v>6.8</v>
      </c>
      <c r="Q878" t="inlineStr">
        <is>
          <t>701+</t>
        </is>
      </c>
      <c r="R878" t="n">
        <v>9.699999999999999</v>
      </c>
      <c r="S878" t="inlineStr">
        <is>
          <t>701+</t>
        </is>
      </c>
      <c r="T878" t="n">
        <v>4.9</v>
      </c>
      <c r="U878" t="inlineStr">
        <is>
          <t>701+</t>
        </is>
      </c>
      <c r="V878" t="n">
        <v>18.1</v>
      </c>
      <c r="W878" t="inlineStr">
        <is>
          <t>701+</t>
        </is>
      </c>
      <c r="X878" t="n">
        <v>1.8</v>
      </c>
      <c r="Y878" t="inlineStr">
        <is>
          <t>701+</t>
        </is>
      </c>
      <c r="Z878" t="n">
        <v>1.1</v>
      </c>
      <c r="AA878" t="inlineStr">
        <is>
          <t>701+</t>
        </is>
      </c>
      <c r="AB878" t="inlineStr"/>
      <c r="AC878" t="inlineStr">
        <is>
          <t>1201-1400</t>
        </is>
      </c>
      <c r="AD878" t="inlineStr">
        <is>
          <t>1001-1200</t>
        </is>
      </c>
      <c r="AE878" t="inlineStr">
        <is>
          <t>JP</t>
        </is>
      </c>
      <c r="AF878" t="inlineStr">
        <is>
          <t>Japan</t>
        </is>
      </c>
      <c r="AG878" t="inlineStr">
        <is>
          <t>M</t>
        </is>
      </c>
      <c r="AH878" t="inlineStr">
        <is>
          <t>CO</t>
        </is>
      </c>
      <c r="AI878" t="inlineStr">
        <is>
          <t>VH</t>
        </is>
      </c>
      <c r="AJ878" t="n">
        <v>4</v>
      </c>
      <c r="AK878" t="inlineStr">
        <is>
          <t>A</t>
        </is>
      </c>
      <c r="AL878" t="n">
        <v>4.5</v>
      </c>
      <c r="AM878" t="inlineStr">
        <is>
          <t>601+</t>
        </is>
      </c>
      <c r="AN878" t="n">
        <v>1.8</v>
      </c>
      <c r="AO878" t="inlineStr">
        <is>
          <t>601+</t>
        </is>
      </c>
      <c r="AP878" t="n">
        <v>14.1</v>
      </c>
      <c r="AQ878" t="inlineStr">
        <is>
          <t>701+</t>
        </is>
      </c>
      <c r="AR878" t="n">
        <v>9.199999999999999</v>
      </c>
      <c r="AS878" t="inlineStr">
        <is>
          <t>701+</t>
        </is>
      </c>
      <c r="AT878" t="n">
        <v>10.5</v>
      </c>
      <c r="AU878" t="inlineStr">
        <is>
          <t>701+</t>
        </is>
      </c>
      <c r="AV878" t="n">
        <v>6.2</v>
      </c>
      <c r="AW878" t="inlineStr">
        <is>
          <t>701+</t>
        </is>
      </c>
      <c r="AX878" t="n">
        <v>1.2</v>
      </c>
      <c r="AY878" t="inlineStr">
        <is>
          <t>701+</t>
        </is>
      </c>
      <c r="AZ878" t="n">
        <v>7.9</v>
      </c>
      <c r="BA878" t="inlineStr">
        <is>
          <t>701+</t>
        </is>
      </c>
      <c r="BB878" t="n">
        <v>2.2</v>
      </c>
      <c r="BC878" t="inlineStr">
        <is>
          <t>701+</t>
        </is>
      </c>
      <c r="BD878" t="inlineStr">
        <is>
          <t>-</t>
        </is>
      </c>
      <c r="BE878" t="inlineStr">
        <is>
          <t>601-800</t>
        </is>
      </c>
      <c r="BF878" t="inlineStr">
        <is>
          <t>Japan</t>
        </is>
      </c>
      <c r="BG878" t="n">
        <v>18.6</v>
      </c>
      <c r="BH878" t="inlineStr">
        <is>
          <t>20.6</t>
        </is>
      </c>
      <c r="BI878" t="n">
        <v>9.6</v>
      </c>
      <c r="BJ878" t="n">
        <v>23.4</v>
      </c>
      <c r="BK878" t="inlineStr">
        <is>
          <t>29.6</t>
        </is>
      </c>
      <c r="BL878" t="inlineStr">
        <is>
          <t>-</t>
        </is>
      </c>
      <c r="BM878" t="inlineStr">
        <is>
          <t>7,469</t>
        </is>
      </c>
      <c r="BN878" t="n">
        <v>11.7</v>
      </c>
      <c r="BO878" t="inlineStr">
        <is>
          <t>2%</t>
        </is>
      </c>
      <c r="BP878" t="inlineStr">
        <is>
          <t>33 : 67</t>
        </is>
      </c>
      <c r="BQ878" t="n">
        <v>2016</v>
      </c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>
        <is>
          <t>QS+Times</t>
        </is>
      </c>
      <c r="CC878" t="n">
        <v>1300.5</v>
      </c>
      <c r="CD878" t="n">
        <v>1300.5</v>
      </c>
      <c r="CE878" t="n">
        <v>601</v>
      </c>
      <c r="CF878" t="n">
        <v>601</v>
      </c>
      <c r="CG878" t="n">
        <v>701</v>
      </c>
      <c r="CH878" t="n">
        <v>701</v>
      </c>
      <c r="CI878" t="n">
        <v>701</v>
      </c>
      <c r="CJ878" t="n">
        <v>701</v>
      </c>
      <c r="CK878" t="n">
        <v>701</v>
      </c>
      <c r="CL878" t="n">
        <v>701</v>
      </c>
      <c r="CM878" t="n">
        <v>701</v>
      </c>
      <c r="CN878" t="n">
        <v>1300.5</v>
      </c>
      <c r="CO878" t="n">
        <v>1100.5</v>
      </c>
      <c r="CP878" t="n">
        <v>601</v>
      </c>
      <c r="CQ878" t="n">
        <v>601</v>
      </c>
      <c r="CR878" t="n">
        <v>701</v>
      </c>
      <c r="CS878" t="n">
        <v>701</v>
      </c>
      <c r="CT878" t="n">
        <v>701</v>
      </c>
      <c r="CU878" t="n">
        <v>701</v>
      </c>
      <c r="CV878" t="n">
        <v>701</v>
      </c>
      <c r="CW878" t="n">
        <v>701</v>
      </c>
      <c r="CX878" t="n">
        <v>701</v>
      </c>
      <c r="CY878" t="n">
        <v>700.5</v>
      </c>
      <c r="CZ878" t="inlineStr"/>
      <c r="DA878" t="inlineStr"/>
      <c r="DB878" t="n">
        <v>3.589285714285708</v>
      </c>
      <c r="DC878" t="n">
        <v>12.08051329797318</v>
      </c>
      <c r="DD878" t="n">
        <v>11.7</v>
      </c>
      <c r="DE878" t="inlineStr">
        <is>
          <t>Times (raw ratio)</t>
        </is>
      </c>
      <c r="DF878" t="n">
        <v>2</v>
      </c>
      <c r="DG878" t="inlineStr">
        <is>
          <t>Times (raw %)</t>
        </is>
      </c>
      <c r="DH878" t="n">
        <v>4.7</v>
      </c>
      <c r="DI878" t="n">
        <v>6.971904266389177</v>
      </c>
    </row>
    <row r="879">
      <c r="A879" t="inlineStr">
        <is>
          <t>sakarya university</t>
        </is>
      </c>
      <c r="B879" t="inlineStr">
        <is>
          <t>1401+</t>
        </is>
      </c>
      <c r="C879" t="inlineStr">
        <is>
          <t>1401+</t>
        </is>
      </c>
      <c r="D879" t="inlineStr">
        <is>
          <t>Turkey</t>
        </is>
      </c>
      <c r="E879" t="inlineStr">
        <is>
          <t>Asia</t>
        </is>
      </c>
      <c r="F879" t="inlineStr">
        <is>
          <t>XL</t>
        </is>
      </c>
      <c r="G879" t="inlineStr">
        <is>
          <t>FC</t>
        </is>
      </c>
      <c r="H879" t="inlineStr">
        <is>
          <t>HI</t>
        </is>
      </c>
      <c r="I879" t="inlineStr">
        <is>
          <t>A</t>
        </is>
      </c>
      <c r="J879" t="n">
        <v>4.6</v>
      </c>
      <c r="K879" t="inlineStr">
        <is>
          <t>601+</t>
        </is>
      </c>
      <c r="L879" t="n">
        <v>3.1</v>
      </c>
      <c r="M879" t="inlineStr">
        <is>
          <t>601+</t>
        </is>
      </c>
      <c r="N879" t="n">
        <v>3.1</v>
      </c>
      <c r="O879" t="inlineStr">
        <is>
          <t>701+</t>
        </is>
      </c>
      <c r="P879" t="n">
        <v>3.3</v>
      </c>
      <c r="Q879" t="inlineStr">
        <is>
          <t>701+</t>
        </is>
      </c>
      <c r="R879" t="n">
        <v>1.4</v>
      </c>
      <c r="S879" t="inlineStr">
        <is>
          <t>701+</t>
        </is>
      </c>
      <c r="T879" t="n">
        <v>11.3</v>
      </c>
      <c r="U879" t="inlineStr">
        <is>
          <t>691</t>
        </is>
      </c>
      <c r="V879" t="n">
        <v>27.6</v>
      </c>
      <c r="W879" t="inlineStr">
        <is>
          <t>701+</t>
        </is>
      </c>
      <c r="X879" t="n">
        <v>1.9</v>
      </c>
      <c r="Y879" t="inlineStr">
        <is>
          <t>701+</t>
        </is>
      </c>
      <c r="Z879" t="n">
        <v>2.7</v>
      </c>
      <c r="AA879" t="inlineStr">
        <is>
          <t>701+</t>
        </is>
      </c>
      <c r="AB879" t="inlineStr"/>
      <c r="AC879" t="inlineStr">
        <is>
          <t>1401+</t>
        </is>
      </c>
      <c r="AD879" t="inlineStr">
        <is>
          <t>1401+</t>
        </is>
      </c>
      <c r="AE879" t="inlineStr">
        <is>
          <t>TR</t>
        </is>
      </c>
      <c r="AF879" t="inlineStr">
        <is>
          <t>Turkey</t>
        </is>
      </c>
      <c r="AG879" t="inlineStr">
        <is>
          <t>XL</t>
        </is>
      </c>
      <c r="AH879" t="inlineStr">
        <is>
          <t>FC</t>
        </is>
      </c>
      <c r="AI879" t="inlineStr">
        <is>
          <t>MD</t>
        </is>
      </c>
      <c r="AJ879" t="n">
        <v>3</v>
      </c>
      <c r="AK879" t="inlineStr">
        <is>
          <t>A</t>
        </is>
      </c>
      <c r="AL879" t="n">
        <v>3.7</v>
      </c>
      <c r="AM879" t="inlineStr">
        <is>
          <t>601+</t>
        </is>
      </c>
      <c r="AN879" t="n">
        <v>3</v>
      </c>
      <c r="AO879" t="inlineStr">
        <is>
          <t>601+</t>
        </is>
      </c>
      <c r="AP879" t="n">
        <v>2.8</v>
      </c>
      <c r="AQ879" t="inlineStr">
        <is>
          <t>701+</t>
        </is>
      </c>
      <c r="AR879" t="n">
        <v>3.1</v>
      </c>
      <c r="AS879" t="inlineStr">
        <is>
          <t>701+</t>
        </is>
      </c>
      <c r="AT879" t="n">
        <v>1.7</v>
      </c>
      <c r="AU879" t="inlineStr">
        <is>
          <t>701+</t>
        </is>
      </c>
      <c r="AV879" t="n">
        <v>12.6</v>
      </c>
      <c r="AW879" t="inlineStr">
        <is>
          <t>669</t>
        </is>
      </c>
      <c r="AX879" t="n">
        <v>1.3</v>
      </c>
      <c r="AY879" t="inlineStr">
        <is>
          <t>701+</t>
        </is>
      </c>
      <c r="AZ879" t="n">
        <v>7.5</v>
      </c>
      <c r="BA879" t="inlineStr">
        <is>
          <t>701+</t>
        </is>
      </c>
      <c r="BB879" t="n">
        <v>1</v>
      </c>
      <c r="BC879" t="inlineStr">
        <is>
          <t>701+</t>
        </is>
      </c>
      <c r="BD879" t="inlineStr">
        <is>
          <t>-</t>
        </is>
      </c>
      <c r="BE879" t="inlineStr"/>
      <c r="BF879" t="inlineStr">
        <is>
          <t>Not Reported</t>
        </is>
      </c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>
        <is>
          <t>QS</t>
        </is>
      </c>
      <c r="CC879" t="n">
        <v>1401</v>
      </c>
      <c r="CD879" t="n">
        <v>1401</v>
      </c>
      <c r="CE879" t="n">
        <v>601</v>
      </c>
      <c r="CF879" t="n">
        <v>601</v>
      </c>
      <c r="CG879" t="n">
        <v>701</v>
      </c>
      <c r="CH879" t="n">
        <v>701</v>
      </c>
      <c r="CI879" t="n">
        <v>701</v>
      </c>
      <c r="CJ879" t="n">
        <v>691</v>
      </c>
      <c r="CK879" t="n">
        <v>701</v>
      </c>
      <c r="CL879" t="n">
        <v>701</v>
      </c>
      <c r="CM879" t="n">
        <v>701</v>
      </c>
      <c r="CN879" t="n">
        <v>1401</v>
      </c>
      <c r="CO879" t="n">
        <v>1401</v>
      </c>
      <c r="CP879" t="n">
        <v>601</v>
      </c>
      <c r="CQ879" t="n">
        <v>601</v>
      </c>
      <c r="CR879" t="n">
        <v>701</v>
      </c>
      <c r="CS879" t="n">
        <v>701</v>
      </c>
      <c r="CT879" t="n">
        <v>701</v>
      </c>
      <c r="CU879" t="n">
        <v>669</v>
      </c>
      <c r="CV879" t="n">
        <v>701</v>
      </c>
      <c r="CW879" t="n">
        <v>701</v>
      </c>
      <c r="CX879" t="n">
        <v>701</v>
      </c>
      <c r="CY879" t="inlineStr"/>
      <c r="CZ879" t="inlineStr"/>
      <c r="DA879" t="inlineStr"/>
      <c r="DB879" t="n">
        <v>0</v>
      </c>
      <c r="DC879" t="n">
        <v>3.3</v>
      </c>
      <c r="DD879" t="inlineStr"/>
      <c r="DE879" t="inlineStr">
        <is>
          <t>QS (score, not ratio)</t>
        </is>
      </c>
      <c r="DF879" t="inlineStr"/>
      <c r="DG879" t="inlineStr">
        <is>
          <t>QS (score, not %)</t>
        </is>
      </c>
      <c r="DH879" t="n">
        <v>4.15</v>
      </c>
      <c r="DI879" t="inlineStr"/>
    </row>
    <row r="880">
      <c r="A880" t="inlineStr">
        <is>
          <t>saken seifullin kazakh agrotechnical university</t>
        </is>
      </c>
      <c r="B880" t="inlineStr">
        <is>
          <t>1201-1400</t>
        </is>
      </c>
      <c r="C880" t="inlineStr">
        <is>
          <t>1201-1400</t>
        </is>
      </c>
      <c r="D880" t="inlineStr">
        <is>
          <t>Kazakhstan</t>
        </is>
      </c>
      <c r="E880" t="inlineStr">
        <is>
          <t>Asia</t>
        </is>
      </c>
      <c r="F880" t="inlineStr">
        <is>
          <t>M</t>
        </is>
      </c>
      <c r="G880" t="inlineStr">
        <is>
          <t>FO</t>
        </is>
      </c>
      <c r="H880" t="inlineStr">
        <is>
          <t>HI</t>
        </is>
      </c>
      <c r="I880" t="inlineStr">
        <is>
          <t>B</t>
        </is>
      </c>
      <c r="J880" t="n">
        <v>9.699999999999999</v>
      </c>
      <c r="K880" t="inlineStr">
        <is>
          <t>601+</t>
        </is>
      </c>
      <c r="L880" t="n">
        <v>9.300000000000001</v>
      </c>
      <c r="M880" t="inlineStr">
        <is>
          <t>601+</t>
        </is>
      </c>
      <c r="N880" t="n">
        <v>27.8</v>
      </c>
      <c r="O880" t="inlineStr">
        <is>
          <t>550</t>
        </is>
      </c>
      <c r="P880" t="n">
        <v>1.2</v>
      </c>
      <c r="Q880" t="inlineStr">
        <is>
          <t>701+</t>
        </is>
      </c>
      <c r="R880" t="n">
        <v>10.1</v>
      </c>
      <c r="S880" t="inlineStr">
        <is>
          <t>701+</t>
        </is>
      </c>
      <c r="T880" t="n">
        <v>4.2</v>
      </c>
      <c r="U880" t="inlineStr">
        <is>
          <t>701+</t>
        </is>
      </c>
      <c r="V880" t="n">
        <v>2.6</v>
      </c>
      <c r="W880" t="inlineStr">
        <is>
          <t>701+</t>
        </is>
      </c>
      <c r="X880" t="n">
        <v>3.4</v>
      </c>
      <c r="Y880" t="inlineStr">
        <is>
          <t>701+</t>
        </is>
      </c>
      <c r="Z880" t="n">
        <v>2</v>
      </c>
      <c r="AA880" t="inlineStr">
        <is>
          <t>701+</t>
        </is>
      </c>
      <c r="AB880" t="inlineStr"/>
      <c r="AC880" t="inlineStr">
        <is>
          <t>1201-1400</t>
        </is>
      </c>
      <c r="AD880" t="inlineStr">
        <is>
          <t>1201-1400</t>
        </is>
      </c>
      <c r="AE880" t="inlineStr">
        <is>
          <t>KZ</t>
        </is>
      </c>
      <c r="AF880" t="inlineStr">
        <is>
          <t>Kazakhstan</t>
        </is>
      </c>
      <c r="AG880" t="inlineStr">
        <is>
          <t>M</t>
        </is>
      </c>
      <c r="AH880" t="inlineStr">
        <is>
          <t>FO</t>
        </is>
      </c>
      <c r="AI880" t="inlineStr">
        <is>
          <t>HI</t>
        </is>
      </c>
      <c r="AJ880" t="n">
        <v>4</v>
      </c>
      <c r="AK880" t="inlineStr">
        <is>
          <t>B</t>
        </is>
      </c>
      <c r="AL880" t="n">
        <v>8.300000000000001</v>
      </c>
      <c r="AM880" t="inlineStr">
        <is>
          <t>601+</t>
        </is>
      </c>
      <c r="AN880" t="n">
        <v>6.8</v>
      </c>
      <c r="AO880" t="inlineStr">
        <is>
          <t>601+</t>
        </is>
      </c>
      <c r="AP880" t="n">
        <v>22.2</v>
      </c>
      <c r="AQ880" t="inlineStr">
        <is>
          <t>627</t>
        </is>
      </c>
      <c r="AR880" t="n">
        <v>1.1</v>
      </c>
      <c r="AS880" t="inlineStr">
        <is>
          <t>701+</t>
        </is>
      </c>
      <c r="AT880" t="n">
        <v>8.5</v>
      </c>
      <c r="AU880" t="inlineStr">
        <is>
          <t>701+</t>
        </is>
      </c>
      <c r="AV880" t="n">
        <v>4.1</v>
      </c>
      <c r="AW880" t="inlineStr">
        <is>
          <t>701+</t>
        </is>
      </c>
      <c r="AX880" t="n">
        <v>1</v>
      </c>
      <c r="AY880" t="inlineStr">
        <is>
          <t>701+</t>
        </is>
      </c>
      <c r="AZ880" t="n">
        <v>12.4</v>
      </c>
      <c r="BA880" t="inlineStr">
        <is>
          <t>701+</t>
        </is>
      </c>
      <c r="BB880" t="n">
        <v>1</v>
      </c>
      <c r="BC880" t="inlineStr">
        <is>
          <t>701+</t>
        </is>
      </c>
      <c r="BD880" t="inlineStr">
        <is>
          <t>-</t>
        </is>
      </c>
      <c r="BE880" t="inlineStr"/>
      <c r="BF880" t="inlineStr">
        <is>
          <t>Not Reported</t>
        </is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>
        <is>
          <t>QS</t>
        </is>
      </c>
      <c r="CC880" t="n">
        <v>1300.5</v>
      </c>
      <c r="CD880" t="n">
        <v>1300.5</v>
      </c>
      <c r="CE880" t="n">
        <v>601</v>
      </c>
      <c r="CF880" t="n">
        <v>601</v>
      </c>
      <c r="CG880" t="n">
        <v>550</v>
      </c>
      <c r="CH880" t="n">
        <v>701</v>
      </c>
      <c r="CI880" t="n">
        <v>701</v>
      </c>
      <c r="CJ880" t="n">
        <v>701</v>
      </c>
      <c r="CK880" t="n">
        <v>701</v>
      </c>
      <c r="CL880" t="n">
        <v>701</v>
      </c>
      <c r="CM880" t="n">
        <v>701</v>
      </c>
      <c r="CN880" t="n">
        <v>1300.5</v>
      </c>
      <c r="CO880" t="n">
        <v>1300.5</v>
      </c>
      <c r="CP880" t="n">
        <v>601</v>
      </c>
      <c r="CQ880" t="n">
        <v>601</v>
      </c>
      <c r="CR880" t="n">
        <v>627</v>
      </c>
      <c r="CS880" t="n">
        <v>701</v>
      </c>
      <c r="CT880" t="n">
        <v>701</v>
      </c>
      <c r="CU880" t="n">
        <v>701</v>
      </c>
      <c r="CV880" t="n">
        <v>701</v>
      </c>
      <c r="CW880" t="n">
        <v>701</v>
      </c>
      <c r="CX880" t="n">
        <v>701</v>
      </c>
      <c r="CY880" t="inlineStr"/>
      <c r="CZ880" t="inlineStr"/>
      <c r="DA880" t="inlineStr"/>
      <c r="DB880" t="n">
        <v>7.178571428571416</v>
      </c>
      <c r="DC880" t="n">
        <v>1.2</v>
      </c>
      <c r="DD880" t="inlineStr"/>
      <c r="DE880" t="inlineStr">
        <is>
          <t>QS (score, not ratio)</t>
        </is>
      </c>
      <c r="DF880" t="inlineStr"/>
      <c r="DG880" t="inlineStr">
        <is>
          <t>QS (score, not %)</t>
        </is>
      </c>
      <c r="DH880" t="n">
        <v>9</v>
      </c>
      <c r="DI880" t="inlineStr"/>
    </row>
    <row r="881">
      <c r="A881" t="inlineStr">
        <is>
          <t>samara national research university (samara university)</t>
        </is>
      </c>
      <c r="B881" t="inlineStr">
        <is>
          <t>1001-1200</t>
        </is>
      </c>
      <c r="C881" t="inlineStr">
        <is>
          <t>901-950</t>
        </is>
      </c>
      <c r="D881" t="inlineStr">
        <is>
          <t>Russia</t>
        </is>
      </c>
      <c r="E881" t="inlineStr">
        <is>
          <t>Europe</t>
        </is>
      </c>
      <c r="F881" t="inlineStr">
        <is>
          <t>M</t>
        </is>
      </c>
      <c r="G881" t="inlineStr">
        <is>
          <t>CO</t>
        </is>
      </c>
      <c r="H881" t="inlineStr">
        <is>
          <t>VH</t>
        </is>
      </c>
      <c r="I881" t="inlineStr">
        <is>
          <t>A</t>
        </is>
      </c>
      <c r="J881" t="n">
        <v>4.1</v>
      </c>
      <c r="K881" t="inlineStr">
        <is>
          <t>601+</t>
        </is>
      </c>
      <c r="L881" t="n">
        <v>2.2</v>
      </c>
      <c r="M881" t="inlineStr">
        <is>
          <t>601+</t>
        </is>
      </c>
      <c r="N881" t="n">
        <v>75.40000000000001</v>
      </c>
      <c r="O881" t="inlineStr">
        <is>
          <t>165</t>
        </is>
      </c>
      <c r="P881" t="n">
        <v>2.1</v>
      </c>
      <c r="Q881" t="inlineStr">
        <is>
          <t>701+</t>
        </is>
      </c>
      <c r="R881" t="n">
        <v>2.2</v>
      </c>
      <c r="S881" t="inlineStr">
        <is>
          <t>701+</t>
        </is>
      </c>
      <c r="T881" t="n">
        <v>12.3</v>
      </c>
      <c r="U881" t="inlineStr">
        <is>
          <t>673</t>
        </is>
      </c>
      <c r="V881" t="n">
        <v>17</v>
      </c>
      <c r="W881" t="inlineStr">
        <is>
          <t>701+</t>
        </is>
      </c>
      <c r="X881" t="n">
        <v>9.1</v>
      </c>
      <c r="Y881" t="inlineStr">
        <is>
          <t>701+</t>
        </is>
      </c>
      <c r="Z881" t="n">
        <v>1.2</v>
      </c>
      <c r="AA881" t="inlineStr">
        <is>
          <t>701+</t>
        </is>
      </c>
      <c r="AB881" t="inlineStr"/>
      <c r="AC881" t="inlineStr">
        <is>
          <t>901-950</t>
        </is>
      </c>
      <c r="AD881" t="inlineStr">
        <is>
          <t>601-650</t>
        </is>
      </c>
      <c r="AE881" t="inlineStr">
        <is>
          <t>RU</t>
        </is>
      </c>
      <c r="AF881" t="inlineStr">
        <is>
          <t>Russia</t>
        </is>
      </c>
      <c r="AG881" t="inlineStr">
        <is>
          <t>M</t>
        </is>
      </c>
      <c r="AH881" t="inlineStr">
        <is>
          <t>CO</t>
        </is>
      </c>
      <c r="AI881" t="inlineStr">
        <is>
          <t>VH</t>
        </is>
      </c>
      <c r="AJ881" t="n">
        <v>4</v>
      </c>
      <c r="AK881" t="inlineStr">
        <is>
          <t>A</t>
        </is>
      </c>
      <c r="AL881" t="n">
        <v>4.6</v>
      </c>
      <c r="AM881" t="inlineStr">
        <is>
          <t>601+</t>
        </is>
      </c>
      <c r="AN881" t="n">
        <v>2.2</v>
      </c>
      <c r="AO881" t="inlineStr">
        <is>
          <t>601+</t>
        </is>
      </c>
      <c r="AP881" t="n">
        <v>81.8</v>
      </c>
      <c r="AQ881" t="inlineStr">
        <is>
          <t>130</t>
        </is>
      </c>
      <c r="AR881" t="n">
        <v>2.3</v>
      </c>
      <c r="AS881" t="inlineStr">
        <is>
          <t>701+</t>
        </is>
      </c>
      <c r="AT881" t="n">
        <v>2.8</v>
      </c>
      <c r="AU881" t="inlineStr">
        <is>
          <t>701+</t>
        </is>
      </c>
      <c r="AV881" t="n">
        <v>14.3</v>
      </c>
      <c r="AW881" t="inlineStr">
        <is>
          <t>637</t>
        </is>
      </c>
      <c r="AX881" t="n">
        <v>1.1</v>
      </c>
      <c r="AY881" t="inlineStr">
        <is>
          <t>701+</t>
        </is>
      </c>
      <c r="AZ881" t="n">
        <v>10.6</v>
      </c>
      <c r="BA881" t="inlineStr">
        <is>
          <t>701+</t>
        </is>
      </c>
      <c r="BB881" t="n">
        <v>3.3</v>
      </c>
      <c r="BC881" t="inlineStr">
        <is>
          <t>701+</t>
        </is>
      </c>
      <c r="BD881" t="inlineStr">
        <is>
          <t>-</t>
        </is>
      </c>
      <c r="BE881" t="inlineStr"/>
      <c r="BF881" t="inlineStr">
        <is>
          <t>Not Reported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>
        <is>
          <t>QS</t>
        </is>
      </c>
      <c r="CC881" t="n">
        <v>1100.5</v>
      </c>
      <c r="CD881" t="n">
        <v>925.5</v>
      </c>
      <c r="CE881" t="n">
        <v>601</v>
      </c>
      <c r="CF881" t="n">
        <v>601</v>
      </c>
      <c r="CG881" t="n">
        <v>165</v>
      </c>
      <c r="CH881" t="n">
        <v>701</v>
      </c>
      <c r="CI881" t="n">
        <v>701</v>
      </c>
      <c r="CJ881" t="n">
        <v>673</v>
      </c>
      <c r="CK881" t="n">
        <v>701</v>
      </c>
      <c r="CL881" t="n">
        <v>701</v>
      </c>
      <c r="CM881" t="n">
        <v>701</v>
      </c>
      <c r="CN881" t="n">
        <v>925.5</v>
      </c>
      <c r="CO881" t="n">
        <v>625.5</v>
      </c>
      <c r="CP881" t="n">
        <v>601</v>
      </c>
      <c r="CQ881" t="n">
        <v>601</v>
      </c>
      <c r="CR881" t="n">
        <v>130</v>
      </c>
      <c r="CS881" t="n">
        <v>701</v>
      </c>
      <c r="CT881" t="n">
        <v>701</v>
      </c>
      <c r="CU881" t="n">
        <v>637</v>
      </c>
      <c r="CV881" t="n">
        <v>701</v>
      </c>
      <c r="CW881" t="n">
        <v>701</v>
      </c>
      <c r="CX881" t="n">
        <v>701</v>
      </c>
      <c r="CY881" t="inlineStr"/>
      <c r="CZ881" t="inlineStr"/>
      <c r="DA881" t="inlineStr"/>
      <c r="DB881" t="n">
        <v>21.46428571428571</v>
      </c>
      <c r="DC881" t="n">
        <v>2.1</v>
      </c>
      <c r="DD881" t="inlineStr"/>
      <c r="DE881" t="inlineStr">
        <is>
          <t>QS (score, not ratio)</t>
        </is>
      </c>
      <c r="DF881" t="inlineStr"/>
      <c r="DG881" t="inlineStr">
        <is>
          <t>QS (score, not %)</t>
        </is>
      </c>
      <c r="DH881" t="n">
        <v>4.35</v>
      </c>
      <c r="DI881" t="inlineStr"/>
    </row>
    <row r="882">
      <c r="A882" t="inlineStr">
        <is>
          <t>san diego state university</t>
        </is>
      </c>
      <c r="B882" t="inlineStr">
        <is>
          <t>1001-1200</t>
        </is>
      </c>
      <c r="C882" t="inlineStr">
        <is>
          <t>1001-1200</t>
        </is>
      </c>
      <c r="D882" t="inlineStr">
        <is>
          <t>United States</t>
        </is>
      </c>
      <c r="E882" t="inlineStr">
        <is>
          <t>Americas</t>
        </is>
      </c>
      <c r="F882" t="inlineStr">
        <is>
          <t>XL</t>
        </is>
      </c>
      <c r="G882" t="inlineStr">
        <is>
          <t>CO</t>
        </is>
      </c>
      <c r="H882" t="inlineStr">
        <is>
          <t>VH</t>
        </is>
      </c>
      <c r="I882" t="inlineStr">
        <is>
          <t>A</t>
        </is>
      </c>
      <c r="J882" t="n">
        <v>5.4</v>
      </c>
      <c r="K882" t="inlineStr">
        <is>
          <t>601+</t>
        </is>
      </c>
      <c r="L882" t="n">
        <v>3</v>
      </c>
      <c r="M882" t="inlineStr">
        <is>
          <t>601+</t>
        </is>
      </c>
      <c r="N882" t="n">
        <v>3.3</v>
      </c>
      <c r="O882" t="inlineStr">
        <is>
          <t>701+</t>
        </is>
      </c>
      <c r="P882" t="n">
        <v>14.3</v>
      </c>
      <c r="Q882" t="inlineStr">
        <is>
          <t>648</t>
        </is>
      </c>
      <c r="R882" t="n">
        <v>5.2</v>
      </c>
      <c r="S882" t="inlineStr">
        <is>
          <t>701+</t>
        </is>
      </c>
      <c r="T882" t="n">
        <v>3.5</v>
      </c>
      <c r="U882" t="inlineStr">
        <is>
          <t>701+</t>
        </is>
      </c>
      <c r="V882" t="n">
        <v>68.7</v>
      </c>
      <c r="W882" t="inlineStr">
        <is>
          <t>502</t>
        </is>
      </c>
      <c r="X882" t="n">
        <v>15.8</v>
      </c>
      <c r="Y882" t="inlineStr">
        <is>
          <t>639</t>
        </is>
      </c>
      <c r="Z882" t="n">
        <v>9.4</v>
      </c>
      <c r="AA882" t="inlineStr">
        <is>
          <t>680=</t>
        </is>
      </c>
      <c r="AB882" t="inlineStr"/>
      <c r="AC882" t="inlineStr">
        <is>
          <t>1001-1200</t>
        </is>
      </c>
      <c r="AD882" t="inlineStr">
        <is>
          <t>1001-1200</t>
        </is>
      </c>
      <c r="AE882" t="inlineStr">
        <is>
          <t>US</t>
        </is>
      </c>
      <c r="AF882" t="inlineStr">
        <is>
          <t>United States</t>
        </is>
      </c>
      <c r="AG882" t="inlineStr">
        <is>
          <t>XL</t>
        </is>
      </c>
      <c r="AH882" t="inlineStr">
        <is>
          <t>CO</t>
        </is>
      </c>
      <c r="AI882" t="inlineStr">
        <is>
          <t>VH</t>
        </is>
      </c>
      <c r="AJ882" t="n">
        <v>5</v>
      </c>
      <c r="AK882" t="inlineStr">
        <is>
          <t>A</t>
        </is>
      </c>
      <c r="AL882" t="n">
        <v>5.2</v>
      </c>
      <c r="AM882" t="inlineStr">
        <is>
          <t>601+</t>
        </is>
      </c>
      <c r="AN882" t="n">
        <v>3</v>
      </c>
      <c r="AO882" t="inlineStr">
        <is>
          <t>601+</t>
        </is>
      </c>
      <c r="AP882" t="n">
        <v>3.2</v>
      </c>
      <c r="AQ882" t="inlineStr">
        <is>
          <t>701+</t>
        </is>
      </c>
      <c r="AR882" t="n">
        <v>17.1</v>
      </c>
      <c r="AS882" t="inlineStr">
        <is>
          <t>598</t>
        </is>
      </c>
      <c r="AT882" t="n">
        <v>6.5</v>
      </c>
      <c r="AU882" t="inlineStr">
        <is>
          <t>701+</t>
        </is>
      </c>
      <c r="AV882" t="n">
        <v>4.4</v>
      </c>
      <c r="AW882" t="inlineStr">
        <is>
          <t>701+</t>
        </is>
      </c>
      <c r="AX882" t="n">
        <v>27.1</v>
      </c>
      <c r="AY882" t="inlineStr">
        <is>
          <t>479</t>
        </is>
      </c>
      <c r="AZ882" t="n">
        <v>17.8</v>
      </c>
      <c r="BA882" t="inlineStr">
        <is>
          <t>467</t>
        </is>
      </c>
      <c r="BB882" t="n">
        <v>23.7</v>
      </c>
      <c r="BC882" t="inlineStr">
        <is>
          <t>506=</t>
        </is>
      </c>
      <c r="BD882" t="inlineStr">
        <is>
          <t>-</t>
        </is>
      </c>
      <c r="BE882" t="inlineStr">
        <is>
          <t>351-400</t>
        </is>
      </c>
      <c r="BF882" t="inlineStr">
        <is>
          <t>United States of America</t>
        </is>
      </c>
      <c r="BG882" t="n">
        <v>20.3</v>
      </c>
      <c r="BH882" t="inlineStr">
        <is>
          <t>25.9</t>
        </is>
      </c>
      <c r="BI882" t="n">
        <v>27</v>
      </c>
      <c r="BJ882" t="n">
        <v>62.7</v>
      </c>
      <c r="BK882" t="inlineStr">
        <is>
          <t>29.3</t>
        </is>
      </c>
      <c r="BL882" t="inlineStr">
        <is>
          <t>-</t>
        </is>
      </c>
      <c r="BM882" t="inlineStr">
        <is>
          <t>27,420</t>
        </is>
      </c>
      <c r="BN882" t="n">
        <v>31.7</v>
      </c>
      <c r="BO882" t="inlineStr">
        <is>
          <t>5%</t>
        </is>
      </c>
      <c r="BP882" t="inlineStr">
        <is>
          <t>57 : 43</t>
        </is>
      </c>
      <c r="BQ882" t="n">
        <v>2016</v>
      </c>
      <c r="BR882" t="inlineStr">
        <is>
          <t>301-400</t>
        </is>
      </c>
      <c r="BS882" t="inlineStr">
        <is>
          <t>103-125</t>
        </is>
      </c>
      <c r="BT882" t="inlineStr"/>
      <c r="BU882" t="n">
        <v>0</v>
      </c>
      <c r="BV882" t="n">
        <v>0</v>
      </c>
      <c r="BW882" t="n">
        <v>14.3</v>
      </c>
      <c r="BX882" t="n">
        <v>10.1</v>
      </c>
      <c r="BY882" t="n">
        <v>24.2</v>
      </c>
      <c r="BZ882" t="n">
        <v>16.2</v>
      </c>
      <c r="CA882" t="n">
        <v>2015</v>
      </c>
      <c r="CB882" t="inlineStr">
        <is>
          <t>QS+Times+Shanghai</t>
        </is>
      </c>
      <c r="CC882" t="n">
        <v>1100.5</v>
      </c>
      <c r="CD882" t="n">
        <v>1100.5</v>
      </c>
      <c r="CE882" t="n">
        <v>601</v>
      </c>
      <c r="CF882" t="n">
        <v>601</v>
      </c>
      <c r="CG882" t="n">
        <v>701</v>
      </c>
      <c r="CH882" t="n">
        <v>648</v>
      </c>
      <c r="CI882" t="n">
        <v>701</v>
      </c>
      <c r="CJ882" t="n">
        <v>701</v>
      </c>
      <c r="CK882" t="n">
        <v>502</v>
      </c>
      <c r="CL882" t="n">
        <v>639</v>
      </c>
      <c r="CM882" t="n">
        <v>680</v>
      </c>
      <c r="CN882" t="n">
        <v>1100.5</v>
      </c>
      <c r="CO882" t="n">
        <v>1100.5</v>
      </c>
      <c r="CP882" t="n">
        <v>601</v>
      </c>
      <c r="CQ882" t="n">
        <v>601</v>
      </c>
      <c r="CR882" t="n">
        <v>701</v>
      </c>
      <c r="CS882" t="n">
        <v>598</v>
      </c>
      <c r="CT882" t="n">
        <v>701</v>
      </c>
      <c r="CU882" t="n">
        <v>701</v>
      </c>
      <c r="CV882" t="n">
        <v>479</v>
      </c>
      <c r="CW882" t="n">
        <v>467</v>
      </c>
      <c r="CX882" t="n">
        <v>506</v>
      </c>
      <c r="CY882" t="n">
        <v>375.5</v>
      </c>
      <c r="CZ882" t="n">
        <v>350.5</v>
      </c>
      <c r="DA882" t="n">
        <v>114</v>
      </c>
      <c r="DB882" t="n">
        <v>30.39905824627603</v>
      </c>
      <c r="DC882" t="n">
        <v>26.83117189573246</v>
      </c>
      <c r="DD882" t="n">
        <v>31.7</v>
      </c>
      <c r="DE882" t="inlineStr">
        <is>
          <t>Times (raw ratio)</t>
        </is>
      </c>
      <c r="DF882" t="n">
        <v>5</v>
      </c>
      <c r="DG882" t="inlineStr">
        <is>
          <t>Times (raw %)</t>
        </is>
      </c>
      <c r="DH882" t="n">
        <v>5.300000000000001</v>
      </c>
      <c r="DI882" t="n">
        <v>11.52177918318185</v>
      </c>
    </row>
    <row r="883">
      <c r="A883" t="inlineStr">
        <is>
          <t>san francisco state university</t>
        </is>
      </c>
      <c r="B883" t="inlineStr">
        <is>
          <t>1201-1400</t>
        </is>
      </c>
      <c r="C883" t="inlineStr">
        <is>
          <t>1201-1400</t>
        </is>
      </c>
      <c r="D883" t="inlineStr">
        <is>
          <t>United States</t>
        </is>
      </c>
      <c r="E883" t="inlineStr">
        <is>
          <t>Americas</t>
        </is>
      </c>
      <c r="F883" t="inlineStr">
        <is>
          <t>L</t>
        </is>
      </c>
      <c r="G883" t="inlineStr">
        <is>
          <t>CO</t>
        </is>
      </c>
      <c r="H883" t="inlineStr">
        <is>
          <t>HI</t>
        </is>
      </c>
      <c r="I883" t="inlineStr">
        <is>
          <t>Not Reported</t>
        </is>
      </c>
      <c r="J883" t="n">
        <v>4.5</v>
      </c>
      <c r="K883" t="inlineStr">
        <is>
          <t>601+</t>
        </is>
      </c>
      <c r="L883" t="n">
        <v>3.1</v>
      </c>
      <c r="M883" t="inlineStr">
        <is>
          <t>601+</t>
        </is>
      </c>
      <c r="N883" t="n">
        <v>5.7</v>
      </c>
      <c r="O883" t="inlineStr">
        <is>
          <t>701+</t>
        </is>
      </c>
      <c r="P883" t="n">
        <v>4</v>
      </c>
      <c r="Q883" t="inlineStr">
        <is>
          <t>701+</t>
        </is>
      </c>
      <c r="R883" t="n">
        <v>3.4</v>
      </c>
      <c r="S883" t="inlineStr">
        <is>
          <t>701+</t>
        </is>
      </c>
      <c r="T883" t="n">
        <v>5</v>
      </c>
      <c r="U883" t="inlineStr">
        <is>
          <t>701+</t>
        </is>
      </c>
      <c r="V883" t="n">
        <v>35.6</v>
      </c>
      <c r="W883" t="inlineStr">
        <is>
          <t>701+</t>
        </is>
      </c>
      <c r="X883" t="n">
        <v>7.6</v>
      </c>
      <c r="Y883" t="inlineStr">
        <is>
          <t>701+</t>
        </is>
      </c>
      <c r="Z883" t="n">
        <v>1.7</v>
      </c>
      <c r="AA883" t="inlineStr">
        <is>
          <t>701+</t>
        </is>
      </c>
      <c r="AB883" t="inlineStr"/>
      <c r="AC883" t="inlineStr">
        <is>
          <t>1201-1400</t>
        </is>
      </c>
      <c r="AD883" t="inlineStr">
        <is>
          <t>1201-1400</t>
        </is>
      </c>
      <c r="AE883" t="inlineStr">
        <is>
          <t>US</t>
        </is>
      </c>
      <c r="AF883" t="inlineStr">
        <is>
          <t>United States</t>
        </is>
      </c>
      <c r="AG883" t="inlineStr">
        <is>
          <t>L</t>
        </is>
      </c>
      <c r="AH883" t="inlineStr">
        <is>
          <t>CO</t>
        </is>
      </c>
      <c r="AI883" t="inlineStr">
        <is>
          <t>HI</t>
        </is>
      </c>
      <c r="AJ883" t="n">
        <v>5</v>
      </c>
      <c r="AK883" t="inlineStr">
        <is>
          <t>Not Reported</t>
        </is>
      </c>
      <c r="AL883" t="n">
        <v>4.9</v>
      </c>
      <c r="AM883" t="inlineStr">
        <is>
          <t>601+</t>
        </is>
      </c>
      <c r="AN883" t="n">
        <v>2.4</v>
      </c>
      <c r="AO883" t="inlineStr">
        <is>
          <t>601+</t>
        </is>
      </c>
      <c r="AP883" t="n">
        <v>5.2</v>
      </c>
      <c r="AQ883" t="inlineStr">
        <is>
          <t>701+</t>
        </is>
      </c>
      <c r="AR883" t="n">
        <v>4.8</v>
      </c>
      <c r="AS883" t="inlineStr">
        <is>
          <t>701+</t>
        </is>
      </c>
      <c r="AT883" t="n">
        <v>4.5</v>
      </c>
      <c r="AU883" t="inlineStr">
        <is>
          <t>701+</t>
        </is>
      </c>
      <c r="AV883" t="n">
        <v>6.8</v>
      </c>
      <c r="AW883" t="inlineStr">
        <is>
          <t>701+</t>
        </is>
      </c>
      <c r="AX883" t="n">
        <v>1.5</v>
      </c>
      <c r="AY883" t="inlineStr">
        <is>
          <t>701+</t>
        </is>
      </c>
      <c r="AZ883" t="n">
        <v>10.9</v>
      </c>
      <c r="BA883" t="inlineStr">
        <is>
          <t>701+</t>
        </is>
      </c>
      <c r="BB883" t="inlineStr"/>
      <c r="BC883" t="inlineStr"/>
      <c r="BD883" t="inlineStr">
        <is>
          <t>-</t>
        </is>
      </c>
      <c r="BE883" t="inlineStr"/>
      <c r="BF883" t="inlineStr">
        <is>
          <t>Not Reported</t>
        </is>
      </c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>
        <is>
          <t>QS</t>
        </is>
      </c>
      <c r="CC883" t="n">
        <v>1300.5</v>
      </c>
      <c r="CD883" t="n">
        <v>1300.5</v>
      </c>
      <c r="CE883" t="n">
        <v>601</v>
      </c>
      <c r="CF883" t="n">
        <v>601</v>
      </c>
      <c r="CG883" t="n">
        <v>701</v>
      </c>
      <c r="CH883" t="n">
        <v>701</v>
      </c>
      <c r="CI883" t="n">
        <v>701</v>
      </c>
      <c r="CJ883" t="n">
        <v>701</v>
      </c>
      <c r="CK883" t="n">
        <v>701</v>
      </c>
      <c r="CL883" t="n">
        <v>701</v>
      </c>
      <c r="CM883" t="n">
        <v>701</v>
      </c>
      <c r="CN883" t="n">
        <v>1300.5</v>
      </c>
      <c r="CO883" t="n">
        <v>1300.5</v>
      </c>
      <c r="CP883" t="n">
        <v>601</v>
      </c>
      <c r="CQ883" t="n">
        <v>601</v>
      </c>
      <c r="CR883" t="n">
        <v>701</v>
      </c>
      <c r="CS883" t="n">
        <v>701</v>
      </c>
      <c r="CT883" t="n">
        <v>701</v>
      </c>
      <c r="CU883" t="n">
        <v>701</v>
      </c>
      <c r="CV883" t="n">
        <v>701</v>
      </c>
      <c r="CW883" t="n">
        <v>701</v>
      </c>
      <c r="CX883" t="inlineStr"/>
      <c r="CY883" t="inlineStr"/>
      <c r="CZ883" t="inlineStr"/>
      <c r="DA883" t="inlineStr"/>
      <c r="DB883" t="n">
        <v>7.178571428571416</v>
      </c>
      <c r="DC883" t="n">
        <v>4</v>
      </c>
      <c r="DD883" t="inlineStr"/>
      <c r="DE883" t="inlineStr">
        <is>
          <t>QS (score, not ratio)</t>
        </is>
      </c>
      <c r="DF883" t="inlineStr"/>
      <c r="DG883" t="inlineStr">
        <is>
          <t>QS (score, not %)</t>
        </is>
      </c>
      <c r="DH883" t="n">
        <v>4.7</v>
      </c>
      <c r="DI883" t="inlineStr"/>
    </row>
    <row r="884">
      <c r="A884" t="inlineStr">
        <is>
          <t>sao paulo state university</t>
        </is>
      </c>
      <c r="B884" t="inlineStr"/>
      <c r="C884" t="inlineStr"/>
      <c r="D884" t="inlineStr">
        <is>
          <t>Not Reported</t>
        </is>
      </c>
      <c r="E884" t="inlineStr">
        <is>
          <t>Not Reported</t>
        </is>
      </c>
      <c r="F884" t="inlineStr">
        <is>
          <t>Not Reported</t>
        </is>
      </c>
      <c r="G884" t="inlineStr">
        <is>
          <t>Not Reported</t>
        </is>
      </c>
      <c r="H884" t="inlineStr"/>
      <c r="I884" t="inlineStr">
        <is>
          <t>Not Reported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>
        <is>
          <t>Not Reported</t>
        </is>
      </c>
      <c r="AF884" t="inlineStr">
        <is>
          <t>Not Reported</t>
        </is>
      </c>
      <c r="AG884" t="inlineStr">
        <is>
          <t>Not Reported</t>
        </is>
      </c>
      <c r="AH884" t="inlineStr">
        <is>
          <t>Not Reported</t>
        </is>
      </c>
      <c r="AI884" t="inlineStr"/>
      <c r="AJ884" t="inlineStr"/>
      <c r="AK884" t="inlineStr">
        <is>
          <t>Not Reported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>
        <is>
          <t>Not Reported</t>
        </is>
      </c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>
        <is>
          <t>301-400</t>
        </is>
      </c>
      <c r="BS884" t="inlineStr">
        <is>
          <t>3-5</t>
        </is>
      </c>
      <c r="BT884" t="inlineStr"/>
      <c r="BU884" t="n">
        <v>0</v>
      </c>
      <c r="BV884" t="n">
        <v>0</v>
      </c>
      <c r="BW884" t="n">
        <v>0</v>
      </c>
      <c r="BX884" t="n">
        <v>5.5</v>
      </c>
      <c r="BY884" t="n">
        <v>42.2</v>
      </c>
      <c r="BZ884" t="n">
        <v>19.6</v>
      </c>
      <c r="CA884" t="n">
        <v>2011</v>
      </c>
      <c r="CB884" t="inlineStr">
        <is>
          <t>Shanghai</t>
        </is>
      </c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n">
        <v>350.5</v>
      </c>
      <c r="DA884" t="n">
        <v>4</v>
      </c>
      <c r="DB884" t="n">
        <v>23.27113062568606</v>
      </c>
      <c r="DC884" t="n">
        <v>18.82416396979504</v>
      </c>
      <c r="DD884" t="inlineStr"/>
      <c r="DE884" t="inlineStr">
        <is>
          <t>Missing</t>
        </is>
      </c>
      <c r="DF884" t="inlineStr"/>
      <c r="DG884" t="inlineStr">
        <is>
          <t>Missing</t>
        </is>
      </c>
      <c r="DH884" t="inlineStr"/>
      <c r="DI884" t="n">
        <v>9.412081984897521</v>
      </c>
    </row>
    <row r="885">
      <c r="A885" t="inlineStr">
        <is>
          <t>sapienza university of rome</t>
        </is>
      </c>
      <c r="B885" t="inlineStr">
        <is>
          <t>132</t>
        </is>
      </c>
      <c r="C885" t="inlineStr">
        <is>
          <t>134</t>
        </is>
      </c>
      <c r="D885" t="inlineStr">
        <is>
          <t>Italy</t>
        </is>
      </c>
      <c r="E885" t="inlineStr">
        <is>
          <t>Europe</t>
        </is>
      </c>
      <c r="F885" t="inlineStr">
        <is>
          <t>XL</t>
        </is>
      </c>
      <c r="G885" t="inlineStr">
        <is>
          <t>FC</t>
        </is>
      </c>
      <c r="H885" t="inlineStr">
        <is>
          <t>VH</t>
        </is>
      </c>
      <c r="I885" t="inlineStr">
        <is>
          <t>A</t>
        </is>
      </c>
      <c r="J885" t="n">
        <v>80.7</v>
      </c>
      <c r="K885" t="inlineStr">
        <is>
          <t>70</t>
        </is>
      </c>
      <c r="L885" t="n">
        <v>48.5</v>
      </c>
      <c r="M885" t="inlineStr">
        <is>
          <t>189</t>
        </is>
      </c>
      <c r="N885" t="n">
        <v>5</v>
      </c>
      <c r="O885" t="inlineStr">
        <is>
          <t>701+</t>
        </is>
      </c>
      <c r="P885" t="n">
        <v>45.3</v>
      </c>
      <c r="Q885" t="inlineStr">
        <is>
          <t>305</t>
        </is>
      </c>
      <c r="R885" t="n">
        <v>3.1</v>
      </c>
      <c r="S885" t="inlineStr">
        <is>
          <t>701+</t>
        </is>
      </c>
      <c r="T885" t="n">
        <v>8</v>
      </c>
      <c r="U885" t="inlineStr">
        <is>
          <t>701+</t>
        </is>
      </c>
      <c r="V885" t="n">
        <v>97.09999999999999</v>
      </c>
      <c r="W885" t="inlineStr">
        <is>
          <t>41</t>
        </is>
      </c>
      <c r="X885" t="n">
        <v>88</v>
      </c>
      <c r="Y885" t="inlineStr">
        <is>
          <t>87</t>
        </is>
      </c>
      <c r="Z885" t="n">
        <v>72.3</v>
      </c>
      <c r="AA885" t="inlineStr">
        <is>
          <t>205=</t>
        </is>
      </c>
      <c r="AB885" t="n">
        <v>54.2</v>
      </c>
      <c r="AC885">
        <f>134</f>
        <v/>
      </c>
      <c r="AD885" t="inlineStr">
        <is>
          <t>171</t>
        </is>
      </c>
      <c r="AE885" t="inlineStr">
        <is>
          <t>IT</t>
        </is>
      </c>
      <c r="AF885" t="inlineStr">
        <is>
          <t>Italy</t>
        </is>
      </c>
      <c r="AG885" t="inlineStr">
        <is>
          <t>XL</t>
        </is>
      </c>
      <c r="AH885" t="inlineStr">
        <is>
          <t>FC</t>
        </is>
      </c>
      <c r="AI885" t="inlineStr">
        <is>
          <t>VH</t>
        </is>
      </c>
      <c r="AJ885" t="n">
        <v>5</v>
      </c>
      <c r="AK885" t="inlineStr">
        <is>
          <t>A</t>
        </is>
      </c>
      <c r="AL885" t="n">
        <v>79.2</v>
      </c>
      <c r="AM885" t="inlineStr">
        <is>
          <t>74</t>
        </is>
      </c>
      <c r="AN885" t="n">
        <v>41</v>
      </c>
      <c r="AO885" t="inlineStr">
        <is>
          <t>229</t>
        </is>
      </c>
      <c r="AP885" t="n">
        <v>4.6</v>
      </c>
      <c r="AQ885" t="inlineStr">
        <is>
          <t>701+</t>
        </is>
      </c>
      <c r="AR885" t="n">
        <v>44.9</v>
      </c>
      <c r="AS885" t="inlineStr">
        <is>
          <t>301</t>
        </is>
      </c>
      <c r="AT885" t="n">
        <v>3</v>
      </c>
      <c r="AU885" t="inlineStr">
        <is>
          <t>701+</t>
        </is>
      </c>
      <c r="AV885" t="n">
        <v>10.8</v>
      </c>
      <c r="AW885" t="inlineStr">
        <is>
          <t>697</t>
        </is>
      </c>
      <c r="AX885" t="n">
        <v>96.90000000000001</v>
      </c>
      <c r="AY885" t="inlineStr">
        <is>
          <t>33</t>
        </is>
      </c>
      <c r="AZ885" t="n">
        <v>59.8</v>
      </c>
      <c r="BA885" t="inlineStr">
        <is>
          <t>101</t>
        </is>
      </c>
      <c r="BB885" t="n">
        <v>92</v>
      </c>
      <c r="BC885" t="inlineStr">
        <is>
          <t>79</t>
        </is>
      </c>
      <c r="BD885" t="inlineStr">
        <is>
          <t>52.9</t>
        </is>
      </c>
      <c r="BE885" t="inlineStr">
        <is>
          <t>201-250</t>
        </is>
      </c>
      <c r="BF885" t="inlineStr">
        <is>
          <t>Italy</t>
        </is>
      </c>
      <c r="BG885" t="n">
        <v>38</v>
      </c>
      <c r="BH885" t="inlineStr">
        <is>
          <t>34.7</t>
        </is>
      </c>
      <c r="BI885" t="n">
        <v>37.3</v>
      </c>
      <c r="BJ885" t="n">
        <v>61.5</v>
      </c>
      <c r="BK885" t="inlineStr">
        <is>
          <t>32.6</t>
        </is>
      </c>
      <c r="BL885" t="inlineStr">
        <is>
          <t>-</t>
        </is>
      </c>
      <c r="BM885" t="inlineStr">
        <is>
          <t>120,986</t>
        </is>
      </c>
      <c r="BN885" t="n">
        <v>32.3</v>
      </c>
      <c r="BO885" t="inlineStr">
        <is>
          <t>7%</t>
        </is>
      </c>
      <c r="BP885" t="inlineStr">
        <is>
          <t>59 : 41</t>
        </is>
      </c>
      <c r="BQ885" t="n">
        <v>2016</v>
      </c>
      <c r="BR885" t="inlineStr">
        <is>
          <t>151-200</t>
        </is>
      </c>
      <c r="BS885" t="inlineStr">
        <is>
          <t>1-5</t>
        </is>
      </c>
      <c r="BT885" t="inlineStr"/>
      <c r="BU885" t="n">
        <v>11.5</v>
      </c>
      <c r="BV885" t="n">
        <v>13.3</v>
      </c>
      <c r="BW885" t="n">
        <v>5.1</v>
      </c>
      <c r="BX885" t="n">
        <v>12.1</v>
      </c>
      <c r="BY885" t="n">
        <v>52</v>
      </c>
      <c r="BZ885" t="n">
        <v>17.8</v>
      </c>
      <c r="CA885" t="n">
        <v>2015</v>
      </c>
      <c r="CB885" t="inlineStr">
        <is>
          <t>QS+Times+Shanghai</t>
        </is>
      </c>
      <c r="CC885" t="n">
        <v>132</v>
      </c>
      <c r="CD885" t="n">
        <v>134</v>
      </c>
      <c r="CE885" t="n">
        <v>70</v>
      </c>
      <c r="CF885" t="n">
        <v>189</v>
      </c>
      <c r="CG885" t="n">
        <v>701</v>
      </c>
      <c r="CH885" t="n">
        <v>305</v>
      </c>
      <c r="CI885" t="n">
        <v>701</v>
      </c>
      <c r="CJ885" t="n">
        <v>701</v>
      </c>
      <c r="CK885" t="n">
        <v>41</v>
      </c>
      <c r="CL885" t="n">
        <v>87</v>
      </c>
      <c r="CM885" t="n">
        <v>205</v>
      </c>
      <c r="CN885" t="n">
        <v>134</v>
      </c>
      <c r="CO885" t="n">
        <v>171</v>
      </c>
      <c r="CP885" t="n">
        <v>74</v>
      </c>
      <c r="CQ885" t="n">
        <v>229</v>
      </c>
      <c r="CR885" t="n">
        <v>701</v>
      </c>
      <c r="CS885" t="n">
        <v>301</v>
      </c>
      <c r="CT885" t="n">
        <v>701</v>
      </c>
      <c r="CU885" t="n">
        <v>697</v>
      </c>
      <c r="CV885" t="n">
        <v>33</v>
      </c>
      <c r="CW885" t="n">
        <v>101</v>
      </c>
      <c r="CX885" t="n">
        <v>79</v>
      </c>
      <c r="CY885" t="n">
        <v>225.5</v>
      </c>
      <c r="CZ885" t="n">
        <v>175.5</v>
      </c>
      <c r="DA885" t="n">
        <v>3</v>
      </c>
      <c r="DB885" t="n">
        <v>73.41298469612602</v>
      </c>
      <c r="DC885" t="n">
        <v>39.08969983490532</v>
      </c>
      <c r="DD885" t="n">
        <v>32.3</v>
      </c>
      <c r="DE885" t="inlineStr">
        <is>
          <t>Times (raw ratio)</t>
        </is>
      </c>
      <c r="DF885" t="n">
        <v>7</v>
      </c>
      <c r="DG885" t="inlineStr">
        <is>
          <t>Times (raw %)</t>
        </is>
      </c>
      <c r="DH885" t="n">
        <v>79.95</v>
      </c>
      <c r="DI885" t="n">
        <v>22.78322210211181</v>
      </c>
    </row>
    <row r="886">
      <c r="A886" t="inlineStr">
        <is>
          <t>satbayev university</t>
        </is>
      </c>
      <c r="B886" t="inlineStr">
        <is>
          <t>405</t>
        </is>
      </c>
      <c r="C886" t="inlineStr">
        <is>
          <t>481</t>
        </is>
      </c>
      <c r="D886" t="inlineStr">
        <is>
          <t>Kazakhstan</t>
        </is>
      </c>
      <c r="E886" t="inlineStr">
        <is>
          <t>Asia</t>
        </is>
      </c>
      <c r="F886" t="inlineStr">
        <is>
          <t>M</t>
        </is>
      </c>
      <c r="G886" t="inlineStr">
        <is>
          <t>FO</t>
        </is>
      </c>
      <c r="H886" t="inlineStr">
        <is>
          <t>VH</t>
        </is>
      </c>
      <c r="I886" t="inlineStr">
        <is>
          <t>A</t>
        </is>
      </c>
      <c r="J886" t="n">
        <v>27.8</v>
      </c>
      <c r="K886" t="inlineStr">
        <is>
          <t>318</t>
        </is>
      </c>
      <c r="L886" t="n">
        <v>43.4</v>
      </c>
      <c r="M886" t="inlineStr">
        <is>
          <t>211</t>
        </is>
      </c>
      <c r="N886" t="n">
        <v>88.09999999999999</v>
      </c>
      <c r="O886" t="inlineStr">
        <is>
          <t>94</t>
        </is>
      </c>
      <c r="P886" t="n">
        <v>1.2</v>
      </c>
      <c r="Q886" t="inlineStr">
        <is>
          <t>701+</t>
        </is>
      </c>
      <c r="R886" t="n">
        <v>66.7</v>
      </c>
      <c r="S886" t="inlineStr">
        <is>
          <t>296</t>
        </is>
      </c>
      <c r="T886" t="n">
        <v>16.9</v>
      </c>
      <c r="U886" t="inlineStr">
        <is>
          <t>588</t>
        </is>
      </c>
      <c r="V886" t="n">
        <v>15</v>
      </c>
      <c r="W886" t="inlineStr">
        <is>
          <t>701+</t>
        </is>
      </c>
      <c r="X886" t="n">
        <v>23.6</v>
      </c>
      <c r="Y886" t="inlineStr">
        <is>
          <t>477</t>
        </is>
      </c>
      <c r="Z886" t="n">
        <v>3.8</v>
      </c>
      <c r="AA886" t="inlineStr">
        <is>
          <t>701+</t>
        </is>
      </c>
      <c r="AB886" t="n">
        <v>29.3</v>
      </c>
      <c r="AC886">
        <f>481</f>
        <v/>
      </c>
      <c r="AD886" t="inlineStr">
        <is>
          <t>405</t>
        </is>
      </c>
      <c r="AE886" t="inlineStr">
        <is>
          <t>KZ</t>
        </is>
      </c>
      <c r="AF886" t="inlineStr">
        <is>
          <t>Kazakhstan</t>
        </is>
      </c>
      <c r="AG886" t="inlineStr">
        <is>
          <t>M</t>
        </is>
      </c>
      <c r="AH886" t="inlineStr">
        <is>
          <t>FO</t>
        </is>
      </c>
      <c r="AI886" t="inlineStr">
        <is>
          <t>VH</t>
        </is>
      </c>
      <c r="AJ886" t="n">
        <v>4</v>
      </c>
      <c r="AK886" t="inlineStr">
        <is>
          <t>A</t>
        </is>
      </c>
      <c r="AL886" t="n">
        <v>23.3</v>
      </c>
      <c r="AM886" t="inlineStr">
        <is>
          <t>370</t>
        </is>
      </c>
      <c r="AN886" t="n">
        <v>36</v>
      </c>
      <c r="AO886" t="inlineStr">
        <is>
          <t>272</t>
        </is>
      </c>
      <c r="AP886" t="n">
        <v>84.3</v>
      </c>
      <c r="AQ886" t="inlineStr">
        <is>
          <t>111</t>
        </is>
      </c>
      <c r="AR886" t="n">
        <v>1.2</v>
      </c>
      <c r="AS886" t="inlineStr">
        <is>
          <t>701+</t>
        </is>
      </c>
      <c r="AT886" t="n">
        <v>40.5</v>
      </c>
      <c r="AU886" t="inlineStr">
        <is>
          <t>407</t>
        </is>
      </c>
      <c r="AV886" t="n">
        <v>4.2</v>
      </c>
      <c r="AW886" t="inlineStr">
        <is>
          <t>701+</t>
        </is>
      </c>
      <c r="AX886" t="n">
        <v>1</v>
      </c>
      <c r="AY886" t="inlineStr">
        <is>
          <t>701+</t>
        </is>
      </c>
      <c r="AZ886" t="n">
        <v>10.5</v>
      </c>
      <c r="BA886" t="inlineStr">
        <is>
          <t>701+</t>
        </is>
      </c>
      <c r="BB886" t="n">
        <v>1.3</v>
      </c>
      <c r="BC886" t="inlineStr">
        <is>
          <t>701+</t>
        </is>
      </c>
      <c r="BD886" t="inlineStr">
        <is>
          <t>23.9</t>
        </is>
      </c>
      <c r="BE886" t="inlineStr"/>
      <c r="BF886" t="inlineStr">
        <is>
          <t>Not Reported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>
        <is>
          <t>QS</t>
        </is>
      </c>
      <c r="CC886" t="n">
        <v>405</v>
      </c>
      <c r="CD886" t="n">
        <v>481</v>
      </c>
      <c r="CE886" t="n">
        <v>318</v>
      </c>
      <c r="CF886" t="n">
        <v>211</v>
      </c>
      <c r="CG886" t="n">
        <v>94</v>
      </c>
      <c r="CH886" t="n">
        <v>701</v>
      </c>
      <c r="CI886" t="n">
        <v>296</v>
      </c>
      <c r="CJ886" t="n">
        <v>588</v>
      </c>
      <c r="CK886" t="n">
        <v>701</v>
      </c>
      <c r="CL886" t="n">
        <v>477</v>
      </c>
      <c r="CM886" t="n">
        <v>701</v>
      </c>
      <c r="CN886" t="n">
        <v>481</v>
      </c>
      <c r="CO886" t="n">
        <v>405</v>
      </c>
      <c r="CP886" t="n">
        <v>370</v>
      </c>
      <c r="CQ886" t="n">
        <v>272</v>
      </c>
      <c r="CR886" t="n">
        <v>111</v>
      </c>
      <c r="CS886" t="n">
        <v>701</v>
      </c>
      <c r="CT886" t="n">
        <v>407</v>
      </c>
      <c r="CU886" t="n">
        <v>701</v>
      </c>
      <c r="CV886" t="n">
        <v>701</v>
      </c>
      <c r="CW886" t="n">
        <v>701</v>
      </c>
      <c r="CX886" t="n">
        <v>701</v>
      </c>
      <c r="CY886" t="inlineStr"/>
      <c r="CZ886" t="inlineStr"/>
      <c r="DA886" t="inlineStr"/>
      <c r="DB886" t="n">
        <v>71.14285714285714</v>
      </c>
      <c r="DC886" t="n">
        <v>1.2</v>
      </c>
      <c r="DD886" t="inlineStr"/>
      <c r="DE886" t="inlineStr">
        <is>
          <t>QS (score, not ratio)</t>
        </is>
      </c>
      <c r="DF886" t="inlineStr"/>
      <c r="DG886" t="inlineStr">
        <is>
          <t>QS (score, not %)</t>
        </is>
      </c>
      <c r="DH886" t="n">
        <v>25.55</v>
      </c>
      <c r="DI886" t="inlineStr"/>
    </row>
    <row r="887">
      <c r="A887" t="inlineStr">
        <is>
          <t>sathyabama institute of science and technology (deemed to be university)</t>
        </is>
      </c>
      <c r="B887" t="inlineStr">
        <is>
          <t>1201-1400</t>
        </is>
      </c>
      <c r="C887" t="inlineStr">
        <is>
          <t>1001-1200</t>
        </is>
      </c>
      <c r="D887" t="inlineStr">
        <is>
          <t>India</t>
        </is>
      </c>
      <c r="E887" t="inlineStr">
        <is>
          <t>Asia</t>
        </is>
      </c>
      <c r="F887" t="inlineStr">
        <is>
          <t>L</t>
        </is>
      </c>
      <c r="G887" t="inlineStr">
        <is>
          <t>CO</t>
        </is>
      </c>
      <c r="H887" t="inlineStr">
        <is>
          <t>VH</t>
        </is>
      </c>
      <c r="I887" t="inlineStr">
        <is>
          <t>B</t>
        </is>
      </c>
      <c r="J887" t="n">
        <v>6.8</v>
      </c>
      <c r="K887" t="inlineStr">
        <is>
          <t>601+</t>
        </is>
      </c>
      <c r="L887" t="n">
        <v>3.7</v>
      </c>
      <c r="M887" t="inlineStr">
        <is>
          <t>601+</t>
        </is>
      </c>
      <c r="N887" t="n">
        <v>24.8</v>
      </c>
      <c r="O887" t="inlineStr">
        <is>
          <t>596</t>
        </is>
      </c>
      <c r="P887" t="n">
        <v>4.3</v>
      </c>
      <c r="Q887" t="inlineStr">
        <is>
          <t>701+</t>
        </is>
      </c>
      <c r="R887" t="n">
        <v>5.3</v>
      </c>
      <c r="S887" t="inlineStr">
        <is>
          <t>701+</t>
        </is>
      </c>
      <c r="T887" t="n">
        <v>3.5</v>
      </c>
      <c r="U887" t="inlineStr">
        <is>
          <t>701+</t>
        </is>
      </c>
      <c r="V887" t="n">
        <v>17</v>
      </c>
      <c r="W887" t="inlineStr">
        <is>
          <t>701+</t>
        </is>
      </c>
      <c r="X887" t="n">
        <v>1.9</v>
      </c>
      <c r="Y887" t="inlineStr">
        <is>
          <t>701+</t>
        </is>
      </c>
      <c r="Z887" t="n">
        <v>3.1</v>
      </c>
      <c r="AA887" t="inlineStr">
        <is>
          <t>701+</t>
        </is>
      </c>
      <c r="AB887" t="inlineStr"/>
      <c r="AC887" t="inlineStr">
        <is>
          <t>1001-1200</t>
        </is>
      </c>
      <c r="AD887" t="inlineStr">
        <is>
          <t>1001-1200</t>
        </is>
      </c>
      <c r="AE887" t="inlineStr">
        <is>
          <t>IN</t>
        </is>
      </c>
      <c r="AF887" t="inlineStr">
        <is>
          <t>India</t>
        </is>
      </c>
      <c r="AG887" t="inlineStr">
        <is>
          <t>L</t>
        </is>
      </c>
      <c r="AH887" t="inlineStr">
        <is>
          <t>CO</t>
        </is>
      </c>
      <c r="AI887" t="inlineStr">
        <is>
          <t>VH</t>
        </is>
      </c>
      <c r="AJ887" t="n">
        <v>3</v>
      </c>
      <c r="AK887" t="inlineStr">
        <is>
          <t>B</t>
        </is>
      </c>
      <c r="AL887" t="n">
        <v>5</v>
      </c>
      <c r="AM887" t="inlineStr">
        <is>
          <t>601+</t>
        </is>
      </c>
      <c r="AN887" t="n">
        <v>6.3</v>
      </c>
      <c r="AO887" t="inlineStr">
        <is>
          <t>601+</t>
        </is>
      </c>
      <c r="AP887" t="n">
        <v>29.1</v>
      </c>
      <c r="AQ887" t="inlineStr">
        <is>
          <t>530</t>
        </is>
      </c>
      <c r="AR887" t="n">
        <v>3.9</v>
      </c>
      <c r="AS887" t="inlineStr">
        <is>
          <t>701+</t>
        </is>
      </c>
      <c r="AT887" t="n">
        <v>5.9</v>
      </c>
      <c r="AU887" t="inlineStr">
        <is>
          <t>701+</t>
        </is>
      </c>
      <c r="AV887" t="n">
        <v>4.1</v>
      </c>
      <c r="AW887" t="inlineStr">
        <is>
          <t>701+</t>
        </is>
      </c>
      <c r="AX887" t="n">
        <v>1.1</v>
      </c>
      <c r="AY887" t="inlineStr">
        <is>
          <t>701+</t>
        </is>
      </c>
      <c r="AZ887" t="n">
        <v>8.699999999999999</v>
      </c>
      <c r="BA887" t="inlineStr">
        <is>
          <t>701+</t>
        </is>
      </c>
      <c r="BB887" t="n">
        <v>7.5</v>
      </c>
      <c r="BC887" t="inlineStr">
        <is>
          <t>701+</t>
        </is>
      </c>
      <c r="BD887" t="inlineStr">
        <is>
          <t>-</t>
        </is>
      </c>
      <c r="BE887" t="inlineStr"/>
      <c r="BF887" t="inlineStr">
        <is>
          <t>Not Reported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>
        <is>
          <t>QS</t>
        </is>
      </c>
      <c r="CC887" t="n">
        <v>1300.5</v>
      </c>
      <c r="CD887" t="n">
        <v>1100.5</v>
      </c>
      <c r="CE887" t="n">
        <v>601</v>
      </c>
      <c r="CF887" t="n">
        <v>601</v>
      </c>
      <c r="CG887" t="n">
        <v>596</v>
      </c>
      <c r="CH887" t="n">
        <v>701</v>
      </c>
      <c r="CI887" t="n">
        <v>701</v>
      </c>
      <c r="CJ887" t="n">
        <v>701</v>
      </c>
      <c r="CK887" t="n">
        <v>701</v>
      </c>
      <c r="CL887" t="n">
        <v>701</v>
      </c>
      <c r="CM887" t="n">
        <v>701</v>
      </c>
      <c r="CN887" t="n">
        <v>1100.5</v>
      </c>
      <c r="CO887" t="n">
        <v>1100.5</v>
      </c>
      <c r="CP887" t="n">
        <v>601</v>
      </c>
      <c r="CQ887" t="n">
        <v>601</v>
      </c>
      <c r="CR887" t="n">
        <v>530</v>
      </c>
      <c r="CS887" t="n">
        <v>701</v>
      </c>
      <c r="CT887" t="n">
        <v>701</v>
      </c>
      <c r="CU887" t="n">
        <v>701</v>
      </c>
      <c r="CV887" t="n">
        <v>701</v>
      </c>
      <c r="CW887" t="n">
        <v>701</v>
      </c>
      <c r="CX887" t="n">
        <v>701</v>
      </c>
      <c r="CY887" t="inlineStr"/>
      <c r="CZ887" t="inlineStr"/>
      <c r="DA887" t="inlineStr"/>
      <c r="DB887" t="n">
        <v>7.178571428571416</v>
      </c>
      <c r="DC887" t="n">
        <v>4.3</v>
      </c>
      <c r="DD887" t="inlineStr"/>
      <c r="DE887" t="inlineStr">
        <is>
          <t>QS (score, not ratio)</t>
        </is>
      </c>
      <c r="DF887" t="inlineStr"/>
      <c r="DG887" t="inlineStr">
        <is>
          <t>QS (score, not %)</t>
        </is>
      </c>
      <c r="DH887" t="n">
        <v>5.9</v>
      </c>
      <c r="DI887" t="inlineStr"/>
    </row>
    <row r="888">
      <c r="A888" t="inlineStr">
        <is>
          <t>saveetha institute of medical and technical sciences (deemed to be university)</t>
        </is>
      </c>
      <c r="B888" t="inlineStr">
        <is>
          <t>951-1000</t>
        </is>
      </c>
      <c r="C888" t="inlineStr"/>
      <c r="D888" t="inlineStr">
        <is>
          <t>India</t>
        </is>
      </c>
      <c r="E888" t="inlineStr">
        <is>
          <t>Asia</t>
        </is>
      </c>
      <c r="F888" t="inlineStr">
        <is>
          <t>L</t>
        </is>
      </c>
      <c r="G888" t="inlineStr">
        <is>
          <t>FO</t>
        </is>
      </c>
      <c r="H888" t="inlineStr">
        <is>
          <t>VH</t>
        </is>
      </c>
      <c r="I888" t="inlineStr">
        <is>
          <t>B</t>
        </is>
      </c>
      <c r="J888" t="n">
        <v>5.5</v>
      </c>
      <c r="K888" t="inlineStr">
        <is>
          <t>601+</t>
        </is>
      </c>
      <c r="L888" t="n">
        <v>2.6</v>
      </c>
      <c r="M888" t="inlineStr">
        <is>
          <t>601+</t>
        </is>
      </c>
      <c r="N888" t="n">
        <v>21.1</v>
      </c>
      <c r="O888" t="inlineStr">
        <is>
          <t>655</t>
        </is>
      </c>
      <c r="P888" t="n">
        <v>7.2</v>
      </c>
      <c r="Q888" t="inlineStr">
        <is>
          <t>701+</t>
        </is>
      </c>
      <c r="R888" t="n">
        <v>87.09999999999999</v>
      </c>
      <c r="S888" t="inlineStr">
        <is>
          <t>210</t>
        </is>
      </c>
      <c r="T888" t="n">
        <v>7.2</v>
      </c>
      <c r="U888" t="inlineStr">
        <is>
          <t>701+</t>
        </is>
      </c>
      <c r="V888" t="n">
        <v>60.8</v>
      </c>
      <c r="W888" t="inlineStr">
        <is>
          <t>625</t>
        </is>
      </c>
      <c r="X888" t="n">
        <v>1.9</v>
      </c>
      <c r="Y888" t="inlineStr">
        <is>
          <t>701+</t>
        </is>
      </c>
      <c r="Z888" t="n">
        <v>1.7</v>
      </c>
      <c r="AA888" t="inlineStr">
        <is>
          <t>701+</t>
        </is>
      </c>
      <c r="AB888" t="inlineStr"/>
      <c r="AC888" t="inlineStr"/>
      <c r="AD888" t="inlineStr"/>
      <c r="AE888" t="inlineStr">
        <is>
          <t>Not Reported</t>
        </is>
      </c>
      <c r="AF888" t="inlineStr">
        <is>
          <t>Not Reported</t>
        </is>
      </c>
      <c r="AG888" t="inlineStr">
        <is>
          <t>Not Reported</t>
        </is>
      </c>
      <c r="AH888" t="inlineStr">
        <is>
          <t>Not Reported</t>
        </is>
      </c>
      <c r="AI888" t="inlineStr"/>
      <c r="AJ888" t="inlineStr"/>
      <c r="AK888" t="inlineStr">
        <is>
          <t>Not Reported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>
        <is>
          <t>Not Reported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>
        <is>
          <t>QS</t>
        </is>
      </c>
      <c r="CC888" t="n">
        <v>975.5</v>
      </c>
      <c r="CD888" t="inlineStr"/>
      <c r="CE888" t="n">
        <v>601</v>
      </c>
      <c r="CF888" t="n">
        <v>601</v>
      </c>
      <c r="CG888" t="n">
        <v>655</v>
      </c>
      <c r="CH888" t="n">
        <v>701</v>
      </c>
      <c r="CI888" t="n">
        <v>210</v>
      </c>
      <c r="CJ888" t="n">
        <v>701</v>
      </c>
      <c r="CK888" t="n">
        <v>625</v>
      </c>
      <c r="CL888" t="n">
        <v>701</v>
      </c>
      <c r="CM888" t="n">
        <v>701</v>
      </c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n">
        <v>30.39285714285714</v>
      </c>
      <c r="DC888" t="n">
        <v>7.2</v>
      </c>
      <c r="DD888" t="inlineStr"/>
      <c r="DE888" t="inlineStr">
        <is>
          <t>QS (score, not ratio)</t>
        </is>
      </c>
      <c r="DF888" t="inlineStr"/>
      <c r="DG888" t="inlineStr">
        <is>
          <t>QS (score, not %)</t>
        </is>
      </c>
      <c r="DH888" t="n">
        <v>5.5</v>
      </c>
      <c r="DI888" t="inlineStr"/>
    </row>
    <row r="889">
      <c r="A889" t="inlineStr">
        <is>
          <t>savitribai phule pune university</t>
        </is>
      </c>
      <c r="B889" t="inlineStr">
        <is>
          <t>631-640</t>
        </is>
      </c>
      <c r="C889" t="inlineStr">
        <is>
          <t>711-720</t>
        </is>
      </c>
      <c r="D889" t="inlineStr">
        <is>
          <t>India</t>
        </is>
      </c>
      <c r="E889" t="inlineStr">
        <is>
          <t>Asia</t>
        </is>
      </c>
      <c r="F889" t="inlineStr">
        <is>
          <t>M</t>
        </is>
      </c>
      <c r="G889" t="inlineStr">
        <is>
          <t>CO</t>
        </is>
      </c>
      <c r="H889" t="inlineStr">
        <is>
          <t>VH</t>
        </is>
      </c>
      <c r="I889" t="inlineStr">
        <is>
          <t>A</t>
        </is>
      </c>
      <c r="J889" t="n">
        <v>8.9</v>
      </c>
      <c r="K889" t="inlineStr">
        <is>
          <t>601+</t>
        </is>
      </c>
      <c r="L889" t="n">
        <v>18.3</v>
      </c>
      <c r="M889" t="inlineStr">
        <is>
          <t>483</t>
        </is>
      </c>
      <c r="N889" t="n">
        <v>48.8</v>
      </c>
      <c r="O889" t="inlineStr">
        <is>
          <t>320</t>
        </is>
      </c>
      <c r="P889" t="n">
        <v>35.3</v>
      </c>
      <c r="Q889" t="inlineStr">
        <is>
          <t>381</t>
        </is>
      </c>
      <c r="R889" t="n">
        <v>1.4</v>
      </c>
      <c r="S889" t="inlineStr">
        <is>
          <t>701+</t>
        </is>
      </c>
      <c r="T889" t="n">
        <v>2.5</v>
      </c>
      <c r="U889" t="inlineStr">
        <is>
          <t>701+</t>
        </is>
      </c>
      <c r="V889" t="n">
        <v>44.2</v>
      </c>
      <c r="W889" t="inlineStr">
        <is>
          <t>701+</t>
        </is>
      </c>
      <c r="X889" t="n">
        <v>14.4</v>
      </c>
      <c r="Y889" t="inlineStr">
        <is>
          <t>677</t>
        </is>
      </c>
      <c r="Z889" t="n">
        <v>1.8</v>
      </c>
      <c r="AA889" t="inlineStr">
        <is>
          <t>701+</t>
        </is>
      </c>
      <c r="AB889" t="inlineStr"/>
      <c r="AC889" t="inlineStr">
        <is>
          <t>711-720</t>
        </is>
      </c>
      <c r="AD889" t="inlineStr">
        <is>
          <t>541-550</t>
        </is>
      </c>
      <c r="AE889" t="inlineStr">
        <is>
          <t>IN</t>
        </is>
      </c>
      <c r="AF889" t="inlineStr">
        <is>
          <t>India</t>
        </is>
      </c>
      <c r="AG889" t="inlineStr">
        <is>
          <t>M</t>
        </is>
      </c>
      <c r="AH889" t="inlineStr">
        <is>
          <t>CO</t>
        </is>
      </c>
      <c r="AI889" t="inlineStr">
        <is>
          <t>VH</t>
        </is>
      </c>
      <c r="AJ889" t="n">
        <v>4</v>
      </c>
      <c r="AK889" t="inlineStr">
        <is>
          <t>A</t>
        </is>
      </c>
      <c r="AL889" t="n">
        <v>7.8</v>
      </c>
      <c r="AM889" t="inlineStr">
        <is>
          <t>601+</t>
        </is>
      </c>
      <c r="AN889" t="n">
        <v>11.3</v>
      </c>
      <c r="AO889" t="inlineStr">
        <is>
          <t>601+</t>
        </is>
      </c>
      <c r="AP889" t="n">
        <v>55.1</v>
      </c>
      <c r="AQ889" t="inlineStr">
        <is>
          <t>276</t>
        </is>
      </c>
      <c r="AR889" t="n">
        <v>30.4</v>
      </c>
      <c r="AS889" t="inlineStr">
        <is>
          <t>432</t>
        </is>
      </c>
      <c r="AT889" t="n">
        <v>1.2</v>
      </c>
      <c r="AU889" t="inlineStr">
        <is>
          <t>701+</t>
        </is>
      </c>
      <c r="AV889" t="n">
        <v>3.3</v>
      </c>
      <c r="AW889" t="inlineStr">
        <is>
          <t>701+</t>
        </is>
      </c>
      <c r="AX889" t="n">
        <v>3</v>
      </c>
      <c r="AY889" t="inlineStr">
        <is>
          <t>701+</t>
        </is>
      </c>
      <c r="AZ889" t="n">
        <v>7.2</v>
      </c>
      <c r="BA889" t="inlineStr">
        <is>
          <t>701+</t>
        </is>
      </c>
      <c r="BB889" t="n">
        <v>4.9</v>
      </c>
      <c r="BC889" t="inlineStr">
        <is>
          <t>701+</t>
        </is>
      </c>
      <c r="BD889" t="inlineStr">
        <is>
          <t>-</t>
        </is>
      </c>
      <c r="BE889" t="inlineStr">
        <is>
          <t>601-800</t>
        </is>
      </c>
      <c r="BF889" t="inlineStr">
        <is>
          <t>India</t>
        </is>
      </c>
      <c r="BG889" t="n">
        <v>38.3</v>
      </c>
      <c r="BH889" t="inlineStr">
        <is>
          <t>17.3</t>
        </is>
      </c>
      <c r="BI889" t="n">
        <v>12.4</v>
      </c>
      <c r="BJ889" t="n">
        <v>11.4</v>
      </c>
      <c r="BK889" t="inlineStr">
        <is>
          <t>29.3</t>
        </is>
      </c>
      <c r="BL889" t="inlineStr">
        <is>
          <t>-</t>
        </is>
      </c>
      <c r="BM889" t="inlineStr">
        <is>
          <t>4,858</t>
        </is>
      </c>
      <c r="BN889" t="n">
        <v>14.6</v>
      </c>
      <c r="BO889" t="inlineStr">
        <is>
          <t>3%</t>
        </is>
      </c>
      <c r="BP889" t="inlineStr">
        <is>
          <t>25 : 75</t>
        </is>
      </c>
      <c r="BQ889" t="n">
        <v>2016</v>
      </c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>
        <is>
          <t>QS+Times</t>
        </is>
      </c>
      <c r="CC889" t="n">
        <v>635.5</v>
      </c>
      <c r="CD889" t="n">
        <v>715.5</v>
      </c>
      <c r="CE889" t="n">
        <v>601</v>
      </c>
      <c r="CF889" t="n">
        <v>483</v>
      </c>
      <c r="CG889" t="n">
        <v>320</v>
      </c>
      <c r="CH889" t="n">
        <v>381</v>
      </c>
      <c r="CI889" t="n">
        <v>701</v>
      </c>
      <c r="CJ889" t="n">
        <v>701</v>
      </c>
      <c r="CK889" t="n">
        <v>701</v>
      </c>
      <c r="CL889" t="n">
        <v>677</v>
      </c>
      <c r="CM889" t="n">
        <v>701</v>
      </c>
      <c r="CN889" t="n">
        <v>715.5</v>
      </c>
      <c r="CO889" t="n">
        <v>545.5</v>
      </c>
      <c r="CP889" t="n">
        <v>601</v>
      </c>
      <c r="CQ889" t="n">
        <v>601</v>
      </c>
      <c r="CR889" t="n">
        <v>276</v>
      </c>
      <c r="CS889" t="n">
        <v>432</v>
      </c>
      <c r="CT889" t="n">
        <v>701</v>
      </c>
      <c r="CU889" t="n">
        <v>701</v>
      </c>
      <c r="CV889" t="n">
        <v>701</v>
      </c>
      <c r="CW889" t="n">
        <v>701</v>
      </c>
      <c r="CX889" t="n">
        <v>701</v>
      </c>
      <c r="CY889" t="n">
        <v>700.5</v>
      </c>
      <c r="CZ889" t="inlineStr"/>
      <c r="DA889" t="inlineStr"/>
      <c r="DB889" t="n">
        <v>27.33928571428571</v>
      </c>
      <c r="DC889" t="n">
        <v>18.50314084659339</v>
      </c>
      <c r="DD889" t="n">
        <v>14.6</v>
      </c>
      <c r="DE889" t="inlineStr">
        <is>
          <t>Times (raw ratio)</t>
        </is>
      </c>
      <c r="DF889" t="n">
        <v>3</v>
      </c>
      <c r="DG889" t="inlineStr">
        <is>
          <t>Times (raw %)</t>
        </is>
      </c>
      <c r="DH889" t="n">
        <v>8.35</v>
      </c>
      <c r="DI889" t="n">
        <v>9.88553590010406</v>
      </c>
    </row>
    <row r="890">
      <c r="A890" t="inlineStr">
        <is>
          <t>sciences po</t>
        </is>
      </c>
      <c r="B890" t="inlineStr">
        <is>
          <t>350</t>
        </is>
      </c>
      <c r="C890" t="inlineStr">
        <is>
          <t>319</t>
        </is>
      </c>
      <c r="D890" t="inlineStr">
        <is>
          <t>France</t>
        </is>
      </c>
      <c r="E890" t="inlineStr">
        <is>
          <t>Europe</t>
        </is>
      </c>
      <c r="F890" t="inlineStr">
        <is>
          <t>L</t>
        </is>
      </c>
      <c r="G890" t="inlineStr">
        <is>
          <t>SP</t>
        </is>
      </c>
      <c r="H890" t="inlineStr">
        <is>
          <t>VH</t>
        </is>
      </c>
      <c r="I890" t="inlineStr">
        <is>
          <t>A</t>
        </is>
      </c>
      <c r="J890" t="n">
        <v>16.8</v>
      </c>
      <c r="K890" t="inlineStr">
        <is>
          <t>535</t>
        </is>
      </c>
      <c r="L890" t="n">
        <v>34.8</v>
      </c>
      <c r="M890" t="inlineStr">
        <is>
          <t>271</t>
        </is>
      </c>
      <c r="N890" t="n">
        <v>81.09999999999999</v>
      </c>
      <c r="O890" t="inlineStr">
        <is>
          <t>125</t>
        </is>
      </c>
      <c r="P890" t="n">
        <v>2.8</v>
      </c>
      <c r="Q890" t="inlineStr">
        <is>
          <t>701+</t>
        </is>
      </c>
      <c r="R890" t="n">
        <v>52.7</v>
      </c>
      <c r="S890" t="inlineStr">
        <is>
          <t>354</t>
        </is>
      </c>
      <c r="T890" t="n">
        <v>97.2</v>
      </c>
      <c r="U890" t="inlineStr">
        <is>
          <t>78</t>
        </is>
      </c>
      <c r="V890" t="n">
        <v>31.4</v>
      </c>
      <c r="W890" t="inlineStr">
        <is>
          <t>701+</t>
        </is>
      </c>
      <c r="X890" t="n">
        <v>97.7</v>
      </c>
      <c r="Y890" t="inlineStr">
        <is>
          <t>30</t>
        </is>
      </c>
      <c r="Z890" t="n">
        <v>7.2</v>
      </c>
      <c r="AA890" t="inlineStr">
        <is>
          <t>701+</t>
        </is>
      </c>
      <c r="AB890" t="n">
        <v>32.5</v>
      </c>
      <c r="AC890">
        <f>319</f>
        <v/>
      </c>
      <c r="AD890" t="inlineStr">
        <is>
          <t>259</t>
        </is>
      </c>
      <c r="AE890" t="inlineStr">
        <is>
          <t>FR</t>
        </is>
      </c>
      <c r="AF890" t="inlineStr">
        <is>
          <t>France</t>
        </is>
      </c>
      <c r="AG890" t="inlineStr">
        <is>
          <t>L</t>
        </is>
      </c>
      <c r="AH890" t="inlineStr">
        <is>
          <t>SP</t>
        </is>
      </c>
      <c r="AI890" t="inlineStr"/>
      <c r="AJ890" t="n">
        <v>5</v>
      </c>
      <c r="AK890" t="inlineStr">
        <is>
          <t>A</t>
        </is>
      </c>
      <c r="AL890" t="n">
        <v>17.7</v>
      </c>
      <c r="AM890" t="inlineStr">
        <is>
          <t>502</t>
        </is>
      </c>
      <c r="AN890" t="n">
        <v>27.6</v>
      </c>
      <c r="AO890" t="inlineStr">
        <is>
          <t>353</t>
        </is>
      </c>
      <c r="AP890" t="n">
        <v>88</v>
      </c>
      <c r="AQ890" t="inlineStr">
        <is>
          <t>94</t>
        </is>
      </c>
      <c r="AR890" t="n">
        <v>3.2</v>
      </c>
      <c r="AS890" t="inlineStr">
        <is>
          <t>701+</t>
        </is>
      </c>
      <c r="AT890" t="n">
        <v>54.9</v>
      </c>
      <c r="AU890" t="inlineStr">
        <is>
          <t>337</t>
        </is>
      </c>
      <c r="AV890" t="n">
        <v>97.09999999999999</v>
      </c>
      <c r="AW890" t="inlineStr">
        <is>
          <t>73</t>
        </is>
      </c>
      <c r="AX890" t="n">
        <v>1.4</v>
      </c>
      <c r="AY890" t="inlineStr">
        <is>
          <t>701+</t>
        </is>
      </c>
      <c r="AZ890" t="n">
        <v>76.3</v>
      </c>
      <c r="BA890" t="inlineStr">
        <is>
          <t>55</t>
        </is>
      </c>
      <c r="BB890" t="n">
        <v>54.6</v>
      </c>
      <c r="BC890" t="inlineStr">
        <is>
          <t>279=</t>
        </is>
      </c>
      <c r="BD890" t="inlineStr">
        <is>
          <t>33.2</t>
        </is>
      </c>
      <c r="BE890" t="inlineStr"/>
      <c r="BF890" t="inlineStr">
        <is>
          <t>Not Reported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>
        <is>
          <t>QS</t>
        </is>
      </c>
      <c r="CC890" t="n">
        <v>350</v>
      </c>
      <c r="CD890" t="n">
        <v>319</v>
      </c>
      <c r="CE890" t="n">
        <v>535</v>
      </c>
      <c r="CF890" t="n">
        <v>271</v>
      </c>
      <c r="CG890" t="n">
        <v>125</v>
      </c>
      <c r="CH890" t="n">
        <v>701</v>
      </c>
      <c r="CI890" t="n">
        <v>354</v>
      </c>
      <c r="CJ890" t="n">
        <v>78</v>
      </c>
      <c r="CK890" t="n">
        <v>701</v>
      </c>
      <c r="CL890" t="n">
        <v>30</v>
      </c>
      <c r="CM890" t="n">
        <v>701</v>
      </c>
      <c r="CN890" t="n">
        <v>319</v>
      </c>
      <c r="CO890" t="n">
        <v>259</v>
      </c>
      <c r="CP890" t="n">
        <v>502</v>
      </c>
      <c r="CQ890" t="n">
        <v>353</v>
      </c>
      <c r="CR890" t="n">
        <v>94</v>
      </c>
      <c r="CS890" t="n">
        <v>701</v>
      </c>
      <c r="CT890" t="n">
        <v>337</v>
      </c>
      <c r="CU890" t="n">
        <v>73</v>
      </c>
      <c r="CV890" t="n">
        <v>701</v>
      </c>
      <c r="CW890" t="n">
        <v>55</v>
      </c>
      <c r="CX890" t="n">
        <v>279</v>
      </c>
      <c r="CY890" t="inlineStr"/>
      <c r="CZ890" t="inlineStr"/>
      <c r="DA890" t="inlineStr"/>
      <c r="DB890" t="n">
        <v>75.07142857142857</v>
      </c>
      <c r="DC890" t="n">
        <v>2.8</v>
      </c>
      <c r="DD890" t="inlineStr"/>
      <c r="DE890" t="inlineStr">
        <is>
          <t>QS (score, not ratio)</t>
        </is>
      </c>
      <c r="DF890" t="inlineStr"/>
      <c r="DG890" t="inlineStr">
        <is>
          <t>QS (score, not %)</t>
        </is>
      </c>
      <c r="DH890" t="n">
        <v>17.25</v>
      </c>
      <c r="DI890" t="inlineStr"/>
    </row>
    <row r="891">
      <c r="A891" t="inlineStr">
        <is>
          <t>scuola normale superiore di pisa</t>
        </is>
      </c>
      <c r="B891" t="inlineStr"/>
      <c r="C891" t="inlineStr"/>
      <c r="D891" t="inlineStr">
        <is>
          <t>Not Reported</t>
        </is>
      </c>
      <c r="E891" t="inlineStr">
        <is>
          <t>Not Reported</t>
        </is>
      </c>
      <c r="F891" t="inlineStr">
        <is>
          <t>Not Reported</t>
        </is>
      </c>
      <c r="G891" t="inlineStr">
        <is>
          <t>Not Reported</t>
        </is>
      </c>
      <c r="H891" t="inlineStr"/>
      <c r="I891" t="inlineStr">
        <is>
          <t>Not Reported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>
        <is>
          <t>Not Reported</t>
        </is>
      </c>
      <c r="AF891" t="inlineStr">
        <is>
          <t>Not Reported</t>
        </is>
      </c>
      <c r="AG891" t="inlineStr">
        <is>
          <t>Not Reported</t>
        </is>
      </c>
      <c r="AH891" t="inlineStr">
        <is>
          <t>Not Reported</t>
        </is>
      </c>
      <c r="AI891" t="inlineStr"/>
      <c r="AJ891" t="inlineStr"/>
      <c r="AK891" t="inlineStr">
        <is>
          <t>Not Reported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>
        <is>
          <t>112</t>
        </is>
      </c>
      <c r="BF891" t="inlineStr">
        <is>
          <t>Italy</t>
        </is>
      </c>
      <c r="BG891" t="n">
        <v>54.2</v>
      </c>
      <c r="BH891" t="inlineStr">
        <is>
          <t>46.3</t>
        </is>
      </c>
      <c r="BI891" t="n">
        <v>53.1</v>
      </c>
      <c r="BJ891" t="n">
        <v>67.2</v>
      </c>
      <c r="BK891" t="inlineStr">
        <is>
          <t>52.0</t>
        </is>
      </c>
      <c r="BL891" t="inlineStr">
        <is>
          <t>57.1</t>
        </is>
      </c>
      <c r="BM891" t="inlineStr">
        <is>
          <t>462</t>
        </is>
      </c>
      <c r="BN891" t="n">
        <v>16.5</v>
      </c>
      <c r="BO891" t="inlineStr">
        <is>
          <t>5%</t>
        </is>
      </c>
      <c r="BP891" t="inlineStr">
        <is>
          <t>28 : 72</t>
        </is>
      </c>
      <c r="BQ891" t="n">
        <v>2016</v>
      </c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>
        <is>
          <t>Times</t>
        </is>
      </c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n">
        <v>112</v>
      </c>
      <c r="CZ891" t="inlineStr"/>
      <c r="DA891" t="inlineStr"/>
      <c r="DB891" t="n">
        <v>84.13152251608291</v>
      </c>
      <c r="DC891" t="n">
        <v>59.51943614740044</v>
      </c>
      <c r="DD891" t="n">
        <v>16.5</v>
      </c>
      <c r="DE891" t="inlineStr">
        <is>
          <t>Times (raw ratio)</t>
        </is>
      </c>
      <c r="DF891" t="n">
        <v>5</v>
      </c>
      <c r="DG891" t="inlineStr">
        <is>
          <t>Times (raw %)</t>
        </is>
      </c>
      <c r="DH891" t="inlineStr"/>
      <c r="DI891" t="n">
        <v>52.2372528616025</v>
      </c>
    </row>
    <row r="892">
      <c r="A892" t="inlineStr">
        <is>
          <t>scuola normale superiore - pisa</t>
        </is>
      </c>
      <c r="B892" t="inlineStr"/>
      <c r="C892" t="inlineStr"/>
      <c r="D892" t="inlineStr">
        <is>
          <t>Not Reported</t>
        </is>
      </c>
      <c r="E892" t="inlineStr">
        <is>
          <t>Not Reported</t>
        </is>
      </c>
      <c r="F892" t="inlineStr">
        <is>
          <t>Not Reported</t>
        </is>
      </c>
      <c r="G892" t="inlineStr">
        <is>
          <t>Not Reported</t>
        </is>
      </c>
      <c r="H892" t="inlineStr"/>
      <c r="I892" t="inlineStr">
        <is>
          <t>Not Reported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>
        <is>
          <t>Not Reported</t>
        </is>
      </c>
      <c r="AF892" t="inlineStr">
        <is>
          <t>Not Reported</t>
        </is>
      </c>
      <c r="AG892" t="inlineStr">
        <is>
          <t>Not Reported</t>
        </is>
      </c>
      <c r="AH892" t="inlineStr">
        <is>
          <t>Not Reported</t>
        </is>
      </c>
      <c r="AI892" t="inlineStr"/>
      <c r="AJ892" t="inlineStr"/>
      <c r="AK892" t="inlineStr">
        <is>
          <t>Not Reported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>
        <is>
          <t>Not Reported</t>
        </is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>
        <is>
          <t>301-400</t>
        </is>
      </c>
      <c r="BS892" t="inlineStr">
        <is>
          <t>9-10</t>
        </is>
      </c>
      <c r="BT892" t="inlineStr"/>
      <c r="BU892" t="n">
        <v>0</v>
      </c>
      <c r="BV892" t="n">
        <v>0</v>
      </c>
      <c r="BW892" t="n">
        <v>7.2</v>
      </c>
      <c r="BX892" t="n">
        <v>6.1</v>
      </c>
      <c r="BY892" t="n">
        <v>17.2</v>
      </c>
      <c r="BZ892" t="n">
        <v>57.2</v>
      </c>
      <c r="CA892" t="n">
        <v>2015</v>
      </c>
      <c r="CB892" t="inlineStr">
        <is>
          <t>Shanghai</t>
        </is>
      </c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n">
        <v>350.5</v>
      </c>
      <c r="DA892" t="n">
        <v>9.5</v>
      </c>
      <c r="DB892" t="n">
        <v>23.27113062568606</v>
      </c>
      <c r="DC892" t="n">
        <v>8.939805825242718</v>
      </c>
      <c r="DD892" t="inlineStr"/>
      <c r="DE892" t="inlineStr">
        <is>
          <t>Missing</t>
        </is>
      </c>
      <c r="DF892" t="inlineStr"/>
      <c r="DG892" t="inlineStr">
        <is>
          <t>Missing</t>
        </is>
      </c>
      <c r="DH892" t="inlineStr"/>
      <c r="DI892" t="n">
        <v>4.469902912621359</v>
      </c>
    </row>
    <row r="893">
      <c r="A893" t="inlineStr">
        <is>
          <t>scuola superiore sant’anna</t>
        </is>
      </c>
      <c r="B893" t="inlineStr"/>
      <c r="C893" t="inlineStr"/>
      <c r="D893" t="inlineStr">
        <is>
          <t>Not Reported</t>
        </is>
      </c>
      <c r="E893" t="inlineStr">
        <is>
          <t>Not Reported</t>
        </is>
      </c>
      <c r="F893" t="inlineStr">
        <is>
          <t>Not Reported</t>
        </is>
      </c>
      <c r="G893" t="inlineStr">
        <is>
          <t>Not Reported</t>
        </is>
      </c>
      <c r="H893" t="inlineStr"/>
      <c r="I893" t="inlineStr">
        <is>
          <t>Not Reported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>
        <is>
          <t>Not Reported</t>
        </is>
      </c>
      <c r="AF893" t="inlineStr">
        <is>
          <t>Not Reported</t>
        </is>
      </c>
      <c r="AG893" t="inlineStr">
        <is>
          <t>Not Reported</t>
        </is>
      </c>
      <c r="AH893" t="inlineStr">
        <is>
          <t>Not Reported</t>
        </is>
      </c>
      <c r="AI893" t="inlineStr"/>
      <c r="AJ893" t="inlineStr"/>
      <c r="AK893" t="inlineStr">
        <is>
          <t>Not Reported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>
        <f>180</f>
        <v/>
      </c>
      <c r="BF893" t="inlineStr">
        <is>
          <t>Italy</t>
        </is>
      </c>
      <c r="BG893" t="n">
        <v>42.5</v>
      </c>
      <c r="BH893" t="inlineStr">
        <is>
          <t>45.2</t>
        </is>
      </c>
      <c r="BI893" t="n">
        <v>23.2</v>
      </c>
      <c r="BJ893" t="n">
        <v>84.5</v>
      </c>
      <c r="BK893" t="inlineStr">
        <is>
          <t>71.2</t>
        </is>
      </c>
      <c r="BL893" t="inlineStr">
        <is>
          <t>50.2</t>
        </is>
      </c>
      <c r="BM893" t="inlineStr">
        <is>
          <t>769</t>
        </is>
      </c>
      <c r="BN893" t="n">
        <v>8.5</v>
      </c>
      <c r="BO893" t="inlineStr">
        <is>
          <t>17%</t>
        </is>
      </c>
      <c r="BP893" t="inlineStr">
        <is>
          <t>35 : 65</t>
        </is>
      </c>
      <c r="BQ893" t="n">
        <v>2016</v>
      </c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>
        <is>
          <t>Times</t>
        </is>
      </c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n">
        <v>180</v>
      </c>
      <c r="CZ893" t="inlineStr"/>
      <c r="DA893" t="inlineStr"/>
      <c r="DB893" t="n">
        <v>74.41029306647604</v>
      </c>
      <c r="DC893" t="n">
        <v>52.71778511756057</v>
      </c>
      <c r="DD893" t="n">
        <v>8.5</v>
      </c>
      <c r="DE893" t="inlineStr">
        <is>
          <t>Times (raw ratio)</t>
        </is>
      </c>
      <c r="DF893" t="n">
        <v>17</v>
      </c>
      <c r="DG893" t="inlineStr">
        <is>
          <t>Times (raw %)</t>
        </is>
      </c>
      <c r="DH893" t="inlineStr"/>
      <c r="DI893" t="n">
        <v>21.12382934443288</v>
      </c>
    </row>
    <row r="894">
      <c r="A894" t="inlineStr">
        <is>
          <t>seattle university</t>
        </is>
      </c>
      <c r="B894" t="inlineStr">
        <is>
          <t>1201-1400</t>
        </is>
      </c>
      <c r="C894" t="inlineStr">
        <is>
          <t>1201-1400</t>
        </is>
      </c>
      <c r="D894" t="inlineStr">
        <is>
          <t>United States</t>
        </is>
      </c>
      <c r="E894" t="inlineStr">
        <is>
          <t>Americas</t>
        </is>
      </c>
      <c r="F894" t="inlineStr">
        <is>
          <t>M</t>
        </is>
      </c>
      <c r="G894" t="inlineStr">
        <is>
          <t>CO</t>
        </is>
      </c>
      <c r="H894" t="inlineStr">
        <is>
          <t>HI</t>
        </is>
      </c>
      <c r="I894" t="inlineStr">
        <is>
          <t>B</t>
        </is>
      </c>
      <c r="J894" t="n">
        <v>5.4</v>
      </c>
      <c r="K894" t="inlineStr">
        <is>
          <t>601+</t>
        </is>
      </c>
      <c r="L894" t="n">
        <v>6.4</v>
      </c>
      <c r="M894" t="inlineStr">
        <is>
          <t>601+</t>
        </is>
      </c>
      <c r="N894" t="n">
        <v>32.2</v>
      </c>
      <c r="O894" t="inlineStr">
        <is>
          <t>490</t>
        </is>
      </c>
      <c r="P894" t="n">
        <v>2.1</v>
      </c>
      <c r="Q894" t="inlineStr">
        <is>
          <t>701+</t>
        </is>
      </c>
      <c r="R894" t="n">
        <v>1.5</v>
      </c>
      <c r="S894" t="inlineStr">
        <is>
          <t>701+</t>
        </is>
      </c>
      <c r="T894" t="n">
        <v>13.2</v>
      </c>
      <c r="U894" t="inlineStr">
        <is>
          <t>656</t>
        </is>
      </c>
      <c r="V894" t="n">
        <v>6.3</v>
      </c>
      <c r="W894" t="inlineStr">
        <is>
          <t>701+</t>
        </is>
      </c>
      <c r="X894" t="n">
        <v>10.1</v>
      </c>
      <c r="Y894" t="inlineStr">
        <is>
          <t>701+</t>
        </is>
      </c>
      <c r="Z894" t="n">
        <v>2.4</v>
      </c>
      <c r="AA894" t="inlineStr">
        <is>
          <t>701+</t>
        </is>
      </c>
      <c r="AB894" t="inlineStr"/>
      <c r="AC894" t="inlineStr">
        <is>
          <t>1201-1400</t>
        </is>
      </c>
      <c r="AD894" t="inlineStr">
        <is>
          <t>1001-1200</t>
        </is>
      </c>
      <c r="AE894" t="inlineStr">
        <is>
          <t>US</t>
        </is>
      </c>
      <c r="AF894" t="inlineStr">
        <is>
          <t>United States</t>
        </is>
      </c>
      <c r="AG894" t="inlineStr">
        <is>
          <t>M</t>
        </is>
      </c>
      <c r="AH894" t="inlineStr">
        <is>
          <t>CO</t>
        </is>
      </c>
      <c r="AI894" t="inlineStr">
        <is>
          <t>HI</t>
        </is>
      </c>
      <c r="AJ894" t="n">
        <v>4</v>
      </c>
      <c r="AK894" t="inlineStr">
        <is>
          <t>B</t>
        </is>
      </c>
      <c r="AL894" t="n">
        <v>5.4</v>
      </c>
      <c r="AM894" t="inlineStr">
        <is>
          <t>601+</t>
        </is>
      </c>
      <c r="AN894" t="n">
        <v>4.2</v>
      </c>
      <c r="AO894" t="inlineStr">
        <is>
          <t>601+</t>
        </is>
      </c>
      <c r="AP894" t="n">
        <v>29.3</v>
      </c>
      <c r="AQ894" t="inlineStr">
        <is>
          <t>529</t>
        </is>
      </c>
      <c r="AR894" t="n">
        <v>2.4</v>
      </c>
      <c r="AS894" t="inlineStr">
        <is>
          <t>701+</t>
        </is>
      </c>
      <c r="AT894" t="n">
        <v>1.5</v>
      </c>
      <c r="AU894" t="inlineStr">
        <is>
          <t>701+</t>
        </is>
      </c>
      <c r="AV894" t="n">
        <v>13.9</v>
      </c>
      <c r="AW894" t="inlineStr">
        <is>
          <t>644</t>
        </is>
      </c>
      <c r="AX894" t="n">
        <v>1</v>
      </c>
      <c r="AY894" t="inlineStr">
        <is>
          <t>701+</t>
        </is>
      </c>
      <c r="AZ894" t="n">
        <v>13.6</v>
      </c>
      <c r="BA894" t="inlineStr">
        <is>
          <t>633</t>
        </is>
      </c>
      <c r="BB894" t="n">
        <v>1</v>
      </c>
      <c r="BC894" t="inlineStr">
        <is>
          <t>701+</t>
        </is>
      </c>
      <c r="BD894" t="inlineStr">
        <is>
          <t>-</t>
        </is>
      </c>
      <c r="BE894" t="inlineStr"/>
      <c r="BF894" t="inlineStr">
        <is>
          <t>Not Reported</t>
        </is>
      </c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>
        <is>
          <t>QS</t>
        </is>
      </c>
      <c r="CC894" t="n">
        <v>1300.5</v>
      </c>
      <c r="CD894" t="n">
        <v>1300.5</v>
      </c>
      <c r="CE894" t="n">
        <v>601</v>
      </c>
      <c r="CF894" t="n">
        <v>601</v>
      </c>
      <c r="CG894" t="n">
        <v>490</v>
      </c>
      <c r="CH894" t="n">
        <v>701</v>
      </c>
      <c r="CI894" t="n">
        <v>701</v>
      </c>
      <c r="CJ894" t="n">
        <v>656</v>
      </c>
      <c r="CK894" t="n">
        <v>701</v>
      </c>
      <c r="CL894" t="n">
        <v>701</v>
      </c>
      <c r="CM894" t="n">
        <v>701</v>
      </c>
      <c r="CN894" t="n">
        <v>1300.5</v>
      </c>
      <c r="CO894" t="n">
        <v>1100.5</v>
      </c>
      <c r="CP894" t="n">
        <v>601</v>
      </c>
      <c r="CQ894" t="n">
        <v>601</v>
      </c>
      <c r="CR894" t="n">
        <v>529</v>
      </c>
      <c r="CS894" t="n">
        <v>701</v>
      </c>
      <c r="CT894" t="n">
        <v>701</v>
      </c>
      <c r="CU894" t="n">
        <v>644</v>
      </c>
      <c r="CV894" t="n">
        <v>701</v>
      </c>
      <c r="CW894" t="n">
        <v>633</v>
      </c>
      <c r="CX894" t="n">
        <v>701</v>
      </c>
      <c r="CY894" t="inlineStr"/>
      <c r="CZ894" t="inlineStr"/>
      <c r="DA894" t="inlineStr"/>
      <c r="DB894" t="n">
        <v>7.178571428571416</v>
      </c>
      <c r="DC894" t="n">
        <v>2.1</v>
      </c>
      <c r="DD894" t="inlineStr"/>
      <c r="DE894" t="inlineStr">
        <is>
          <t>QS (score, not ratio)</t>
        </is>
      </c>
      <c r="DF894" t="inlineStr"/>
      <c r="DG894" t="inlineStr">
        <is>
          <t>QS (score, not %)</t>
        </is>
      </c>
      <c r="DH894" t="n">
        <v>5.4</v>
      </c>
      <c r="DI894" t="inlineStr"/>
    </row>
    <row r="895">
      <c r="A895" t="inlineStr">
        <is>
          <t>sechenov university</t>
        </is>
      </c>
      <c r="B895" t="inlineStr">
        <is>
          <t>791-800</t>
        </is>
      </c>
      <c r="C895" t="inlineStr">
        <is>
          <t>771-780</t>
        </is>
      </c>
      <c r="D895" t="inlineStr">
        <is>
          <t>Russia</t>
        </is>
      </c>
      <c r="E895" t="inlineStr">
        <is>
          <t>Europe</t>
        </is>
      </c>
      <c r="F895" t="inlineStr">
        <is>
          <t>L</t>
        </is>
      </c>
      <c r="G895" t="inlineStr">
        <is>
          <t>SP</t>
        </is>
      </c>
      <c r="H895" t="inlineStr">
        <is>
          <t>VH</t>
        </is>
      </c>
      <c r="I895" t="inlineStr">
        <is>
          <t>A</t>
        </is>
      </c>
      <c r="J895" t="n">
        <v>5.3</v>
      </c>
      <c r="K895" t="inlineStr">
        <is>
          <t>601+</t>
        </is>
      </c>
      <c r="L895" t="n">
        <v>5</v>
      </c>
      <c r="M895" t="inlineStr">
        <is>
          <t>601+</t>
        </is>
      </c>
      <c r="N895" t="n">
        <v>57.4</v>
      </c>
      <c r="O895" t="inlineStr">
        <is>
          <t>256</t>
        </is>
      </c>
      <c r="P895" t="n">
        <v>4.3</v>
      </c>
      <c r="Q895" t="inlineStr">
        <is>
          <t>701+</t>
        </is>
      </c>
      <c r="R895" t="n">
        <v>9</v>
      </c>
      <c r="S895" t="inlineStr">
        <is>
          <t>701+</t>
        </is>
      </c>
      <c r="T895" t="n">
        <v>63</v>
      </c>
      <c r="U895" t="inlineStr">
        <is>
          <t>241</t>
        </is>
      </c>
      <c r="V895" t="n">
        <v>83.59999999999999</v>
      </c>
      <c r="W895" t="inlineStr">
        <is>
          <t>272</t>
        </is>
      </c>
      <c r="X895" t="n">
        <v>1.9</v>
      </c>
      <c r="Y895" t="inlineStr">
        <is>
          <t>701+</t>
        </is>
      </c>
      <c r="Z895" t="n">
        <v>1</v>
      </c>
      <c r="AA895" t="inlineStr">
        <is>
          <t>701+</t>
        </is>
      </c>
      <c r="AB895" t="inlineStr"/>
      <c r="AC895" t="inlineStr">
        <is>
          <t>771-780</t>
        </is>
      </c>
      <c r="AD895" t="inlineStr">
        <is>
          <t>651-700</t>
        </is>
      </c>
      <c r="AE895" t="inlineStr">
        <is>
          <t>RU</t>
        </is>
      </c>
      <c r="AF895" t="inlineStr">
        <is>
          <t>Russia</t>
        </is>
      </c>
      <c r="AG895" t="inlineStr">
        <is>
          <t>L</t>
        </is>
      </c>
      <c r="AH895" t="inlineStr">
        <is>
          <t>SP</t>
        </is>
      </c>
      <c r="AI895" t="inlineStr"/>
      <c r="AJ895" t="n">
        <v>4</v>
      </c>
      <c r="AK895" t="inlineStr">
        <is>
          <t>A</t>
        </is>
      </c>
      <c r="AL895" t="n">
        <v>5.8</v>
      </c>
      <c r="AM895" t="inlineStr">
        <is>
          <t>601+</t>
        </is>
      </c>
      <c r="AN895" t="n">
        <v>4.4</v>
      </c>
      <c r="AO895" t="inlineStr">
        <is>
          <t>601+</t>
        </is>
      </c>
      <c r="AP895" t="n">
        <v>59.7</v>
      </c>
      <c r="AQ895" t="inlineStr">
        <is>
          <t>239</t>
        </is>
      </c>
      <c r="AR895" t="n">
        <v>3.4</v>
      </c>
      <c r="AS895" t="inlineStr">
        <is>
          <t>701+</t>
        </is>
      </c>
      <c r="AT895" t="n">
        <v>9.6</v>
      </c>
      <c r="AU895" t="inlineStr">
        <is>
          <t>701+</t>
        </is>
      </c>
      <c r="AV895" t="n">
        <v>66</v>
      </c>
      <c r="AW895" t="inlineStr">
        <is>
          <t>228</t>
        </is>
      </c>
      <c r="AX895" t="n">
        <v>46.5</v>
      </c>
      <c r="AY895" t="inlineStr">
        <is>
          <t>334</t>
        </is>
      </c>
      <c r="AZ895" t="n">
        <v>4.7</v>
      </c>
      <c r="BA895" t="inlineStr">
        <is>
          <t>701+</t>
        </is>
      </c>
      <c r="BB895" t="n">
        <v>1.1</v>
      </c>
      <c r="BC895" t="inlineStr">
        <is>
          <t>701+</t>
        </is>
      </c>
      <c r="BD895" t="inlineStr">
        <is>
          <t>-</t>
        </is>
      </c>
      <c r="BE895" t="inlineStr"/>
      <c r="BF895" t="inlineStr">
        <is>
          <t>Not Reported</t>
        </is>
      </c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>
        <is>
          <t>QS</t>
        </is>
      </c>
      <c r="CC895" t="n">
        <v>795.5</v>
      </c>
      <c r="CD895" t="n">
        <v>775.5</v>
      </c>
      <c r="CE895" t="n">
        <v>601</v>
      </c>
      <c r="CF895" t="n">
        <v>601</v>
      </c>
      <c r="CG895" t="n">
        <v>256</v>
      </c>
      <c r="CH895" t="n">
        <v>701</v>
      </c>
      <c r="CI895" t="n">
        <v>701</v>
      </c>
      <c r="CJ895" t="n">
        <v>241</v>
      </c>
      <c r="CK895" t="n">
        <v>272</v>
      </c>
      <c r="CL895" t="n">
        <v>701</v>
      </c>
      <c r="CM895" t="n">
        <v>701</v>
      </c>
      <c r="CN895" t="n">
        <v>775.5</v>
      </c>
      <c r="CO895" t="n">
        <v>675.5</v>
      </c>
      <c r="CP895" t="n">
        <v>601</v>
      </c>
      <c r="CQ895" t="n">
        <v>601</v>
      </c>
      <c r="CR895" t="n">
        <v>239</v>
      </c>
      <c r="CS895" t="n">
        <v>701</v>
      </c>
      <c r="CT895" t="n">
        <v>701</v>
      </c>
      <c r="CU895" t="n">
        <v>228</v>
      </c>
      <c r="CV895" t="n">
        <v>334</v>
      </c>
      <c r="CW895" t="n">
        <v>701</v>
      </c>
      <c r="CX895" t="n">
        <v>701</v>
      </c>
      <c r="CY895" t="inlineStr"/>
      <c r="CZ895" t="inlineStr"/>
      <c r="DA895" t="inlineStr"/>
      <c r="DB895" t="n">
        <v>43.25</v>
      </c>
      <c r="DC895" t="n">
        <v>4.3</v>
      </c>
      <c r="DD895" t="inlineStr"/>
      <c r="DE895" t="inlineStr">
        <is>
          <t>QS (score, not ratio)</t>
        </is>
      </c>
      <c r="DF895" t="inlineStr"/>
      <c r="DG895" t="inlineStr">
        <is>
          <t>QS (score, not %)</t>
        </is>
      </c>
      <c r="DH895" t="n">
        <v>5.55</v>
      </c>
      <c r="DI895" t="inlineStr"/>
    </row>
    <row r="896">
      <c r="A896" t="inlineStr">
        <is>
          <t>sejong university</t>
        </is>
      </c>
      <c r="B896" t="inlineStr">
        <is>
          <t>396</t>
        </is>
      </c>
      <c r="C896" t="inlineStr">
        <is>
          <t>436</t>
        </is>
      </c>
      <c r="D896" t="inlineStr">
        <is>
          <t>South Korea</t>
        </is>
      </c>
      <c r="E896" t="inlineStr">
        <is>
          <t>Asia</t>
        </is>
      </c>
      <c r="F896" t="inlineStr">
        <is>
          <t>L</t>
        </is>
      </c>
      <c r="G896" t="inlineStr">
        <is>
          <t>CO</t>
        </is>
      </c>
      <c r="H896" t="inlineStr">
        <is>
          <t>VH</t>
        </is>
      </c>
      <c r="I896" t="inlineStr">
        <is>
          <t>B</t>
        </is>
      </c>
      <c r="J896" t="n">
        <v>10.8</v>
      </c>
      <c r="K896" t="inlineStr">
        <is>
          <t>601+</t>
        </is>
      </c>
      <c r="L896" t="n">
        <v>16.1</v>
      </c>
      <c r="M896" t="inlineStr">
        <is>
          <t>528</t>
        </is>
      </c>
      <c r="N896" t="n">
        <v>11.9</v>
      </c>
      <c r="O896" t="inlineStr">
        <is>
          <t>701+</t>
        </is>
      </c>
      <c r="P896" t="n">
        <v>76.90000000000001</v>
      </c>
      <c r="Q896" t="inlineStr">
        <is>
          <t>127</t>
        </is>
      </c>
      <c r="R896" t="n">
        <v>23.8</v>
      </c>
      <c r="S896" t="inlineStr">
        <is>
          <t>551</t>
        </is>
      </c>
      <c r="T896" t="n">
        <v>31.2</v>
      </c>
      <c r="U896" t="inlineStr">
        <is>
          <t>418</t>
        </is>
      </c>
      <c r="V896" t="n">
        <v>64.09999999999999</v>
      </c>
      <c r="W896" t="inlineStr">
        <is>
          <t>570</t>
        </is>
      </c>
      <c r="X896" t="n">
        <v>1.8</v>
      </c>
      <c r="Y896" t="inlineStr">
        <is>
          <t>701+</t>
        </is>
      </c>
      <c r="Z896" t="n">
        <v>45.9</v>
      </c>
      <c r="AA896" t="inlineStr">
        <is>
          <t>336=</t>
        </is>
      </c>
      <c r="AB896" t="n">
        <v>29.7</v>
      </c>
      <c r="AC896">
        <f>436</f>
        <v/>
      </c>
      <c r="AD896" t="inlineStr">
        <is>
          <t>551-560</t>
        </is>
      </c>
      <c r="AE896" t="inlineStr">
        <is>
          <t>KR</t>
        </is>
      </c>
      <c r="AF896" t="inlineStr">
        <is>
          <t>South Korea</t>
        </is>
      </c>
      <c r="AG896" t="inlineStr">
        <is>
          <t>L</t>
        </is>
      </c>
      <c r="AH896" t="inlineStr">
        <is>
          <t>CO</t>
        </is>
      </c>
      <c r="AI896" t="inlineStr">
        <is>
          <t>VH</t>
        </is>
      </c>
      <c r="AJ896" t="n">
        <v>3</v>
      </c>
      <c r="AK896" t="inlineStr">
        <is>
          <t>B</t>
        </is>
      </c>
      <c r="AL896" t="n">
        <v>13.8</v>
      </c>
      <c r="AM896" t="inlineStr">
        <is>
          <t>601+</t>
        </is>
      </c>
      <c r="AN896" t="n">
        <v>17.3</v>
      </c>
      <c r="AO896" t="inlineStr">
        <is>
          <t>504</t>
        </is>
      </c>
      <c r="AP896" t="n">
        <v>14.7</v>
      </c>
      <c r="AQ896" t="inlineStr">
        <is>
          <t>701+</t>
        </is>
      </c>
      <c r="AR896" t="n">
        <v>65.5</v>
      </c>
      <c r="AS896" t="inlineStr">
        <is>
          <t>169</t>
        </is>
      </c>
      <c r="AT896" t="n">
        <v>24.6</v>
      </c>
      <c r="AU896" t="inlineStr">
        <is>
          <t>542</t>
        </is>
      </c>
      <c r="AV896" t="n">
        <v>26.7</v>
      </c>
      <c r="AW896" t="inlineStr">
        <is>
          <t>451</t>
        </is>
      </c>
      <c r="AX896" t="n">
        <v>29.2</v>
      </c>
      <c r="AY896" t="inlineStr">
        <is>
          <t>462</t>
        </is>
      </c>
      <c r="AZ896" t="n">
        <v>5.7</v>
      </c>
      <c r="BA896" t="inlineStr">
        <is>
          <t>701+</t>
        </is>
      </c>
      <c r="BB896" t="n">
        <v>8.699999999999999</v>
      </c>
      <c r="BC896" t="inlineStr">
        <is>
          <t>691=</t>
        </is>
      </c>
      <c r="BD896" t="inlineStr">
        <is>
          <t>26.0</t>
        </is>
      </c>
      <c r="BE896" t="inlineStr">
        <is>
          <t>601-800</t>
        </is>
      </c>
      <c r="BF896" t="inlineStr">
        <is>
          <t>South Korea</t>
        </is>
      </c>
      <c r="BG896" t="n">
        <v>18.9</v>
      </c>
      <c r="BH896" t="inlineStr">
        <is>
          <t>25.2</t>
        </is>
      </c>
      <c r="BI896" t="n">
        <v>12.2</v>
      </c>
      <c r="BJ896" t="n">
        <v>38.7</v>
      </c>
      <c r="BK896" t="inlineStr">
        <is>
          <t>35.4</t>
        </is>
      </c>
      <c r="BL896" t="inlineStr">
        <is>
          <t>-</t>
        </is>
      </c>
      <c r="BM896" t="inlineStr">
        <is>
          <t>11,704</t>
        </is>
      </c>
      <c r="BN896" t="n">
        <v>15.5</v>
      </c>
      <c r="BO896" t="inlineStr">
        <is>
          <t>3%</t>
        </is>
      </c>
      <c r="BP896" t="inlineStr">
        <is>
          <t>43 : 57</t>
        </is>
      </c>
      <c r="BQ896" t="n">
        <v>2016</v>
      </c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>
        <is>
          <t>QS+Times</t>
        </is>
      </c>
      <c r="CC896" t="n">
        <v>396</v>
      </c>
      <c r="CD896" t="n">
        <v>436</v>
      </c>
      <c r="CE896" t="n">
        <v>601</v>
      </c>
      <c r="CF896" t="n">
        <v>528</v>
      </c>
      <c r="CG896" t="n">
        <v>701</v>
      </c>
      <c r="CH896" t="n">
        <v>127</v>
      </c>
      <c r="CI896" t="n">
        <v>551</v>
      </c>
      <c r="CJ896" t="n">
        <v>418</v>
      </c>
      <c r="CK896" t="n">
        <v>570</v>
      </c>
      <c r="CL896" t="n">
        <v>701</v>
      </c>
      <c r="CM896" t="n">
        <v>336</v>
      </c>
      <c r="CN896" t="n">
        <v>436</v>
      </c>
      <c r="CO896" t="n">
        <v>555.5</v>
      </c>
      <c r="CP896" t="n">
        <v>601</v>
      </c>
      <c r="CQ896" t="n">
        <v>504</v>
      </c>
      <c r="CR896" t="n">
        <v>701</v>
      </c>
      <c r="CS896" t="n">
        <v>169</v>
      </c>
      <c r="CT896" t="n">
        <v>542</v>
      </c>
      <c r="CU896" t="n">
        <v>451</v>
      </c>
      <c r="CV896" t="n">
        <v>462</v>
      </c>
      <c r="CW896" t="n">
        <v>701</v>
      </c>
      <c r="CX896" t="n">
        <v>691</v>
      </c>
      <c r="CY896" t="n">
        <v>700.5</v>
      </c>
      <c r="CZ896" t="inlineStr"/>
      <c r="DA896" t="inlineStr"/>
      <c r="DB896" t="n">
        <v>35.89285714285714</v>
      </c>
      <c r="DC896" t="n">
        <v>41.51096164729442</v>
      </c>
      <c r="DD896" t="n">
        <v>15.5</v>
      </c>
      <c r="DE896" t="inlineStr">
        <is>
          <t>Times (raw ratio)</t>
        </is>
      </c>
      <c r="DF896" t="n">
        <v>3</v>
      </c>
      <c r="DG896" t="inlineStr">
        <is>
          <t>Times (raw %)</t>
        </is>
      </c>
      <c r="DH896" t="n">
        <v>12.3</v>
      </c>
      <c r="DI896" t="n">
        <v>9.67741935483871</v>
      </c>
    </row>
    <row r="897">
      <c r="A897" t="inlineStr">
        <is>
          <t>semmelweis university</t>
        </is>
      </c>
      <c r="B897" t="inlineStr"/>
      <c r="C897" t="inlineStr"/>
      <c r="D897" t="inlineStr">
        <is>
          <t>Not Reported</t>
        </is>
      </c>
      <c r="E897" t="inlineStr">
        <is>
          <t>Not Reported</t>
        </is>
      </c>
      <c r="F897" t="inlineStr">
        <is>
          <t>Not Reported</t>
        </is>
      </c>
      <c r="G897" t="inlineStr">
        <is>
          <t>Not Reported</t>
        </is>
      </c>
      <c r="H897" t="inlineStr"/>
      <c r="I897" t="inlineStr">
        <is>
          <t>Not Reported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>
        <is>
          <t>Not Reported</t>
        </is>
      </c>
      <c r="AF897" t="inlineStr">
        <is>
          <t>Not Reported</t>
        </is>
      </c>
      <c r="AG897" t="inlineStr">
        <is>
          <t>Not Reported</t>
        </is>
      </c>
      <c r="AH897" t="inlineStr">
        <is>
          <t>Not Reported</t>
        </is>
      </c>
      <c r="AI897" t="inlineStr"/>
      <c r="AJ897" t="inlineStr"/>
      <c r="AK897" t="inlineStr">
        <is>
          <t>Not Reported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>
        <is>
          <t>501-600</t>
        </is>
      </c>
      <c r="BF897" t="inlineStr">
        <is>
          <t>Hungary</t>
        </is>
      </c>
      <c r="BG897" t="n">
        <v>19.6</v>
      </c>
      <c r="BH897" t="inlineStr">
        <is>
          <t>81.7</t>
        </is>
      </c>
      <c r="BI897" t="n">
        <v>10.6</v>
      </c>
      <c r="BJ897" t="n">
        <v>41.5</v>
      </c>
      <c r="BK897" t="inlineStr">
        <is>
          <t>30.7</t>
        </is>
      </c>
      <c r="BL897" t="inlineStr">
        <is>
          <t>-</t>
        </is>
      </c>
      <c r="BM897" t="inlineStr">
        <is>
          <t>12,920</t>
        </is>
      </c>
      <c r="BN897" t="n">
        <v>10.9</v>
      </c>
      <c r="BO897" t="inlineStr">
        <is>
          <t>25%</t>
        </is>
      </c>
      <c r="BP897" t="inlineStr">
        <is>
          <t>64 : 36</t>
        </is>
      </c>
      <c r="BQ897" t="n">
        <v>2016</v>
      </c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>
        <is>
          <t>Times</t>
        </is>
      </c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n">
        <v>550.5</v>
      </c>
      <c r="CZ897" t="inlineStr"/>
      <c r="DA897" t="inlineStr"/>
      <c r="DB897" t="n">
        <v>21.44388849177984</v>
      </c>
      <c r="DC897" t="n">
        <v>24.40098033846322</v>
      </c>
      <c r="DD897" t="n">
        <v>10.9</v>
      </c>
      <c r="DE897" t="inlineStr">
        <is>
          <t>Times (raw ratio)</t>
        </is>
      </c>
      <c r="DF897" t="n">
        <v>25</v>
      </c>
      <c r="DG897" t="inlineStr">
        <is>
          <t>Times (raw %)</t>
        </is>
      </c>
      <c r="DH897" t="inlineStr"/>
      <c r="DI897" t="n">
        <v>8.012486992715921</v>
      </c>
    </row>
    <row r="898">
      <c r="A898" t="inlineStr">
        <is>
          <t>seoul national university</t>
        </is>
      </c>
      <c r="B898" t="inlineStr">
        <is>
          <t>31</t>
        </is>
      </c>
      <c r="C898" t="inlineStr">
        <is>
          <t>41</t>
        </is>
      </c>
      <c r="D898" t="inlineStr">
        <is>
          <t>South Korea</t>
        </is>
      </c>
      <c r="E898" t="inlineStr">
        <is>
          <t>Asia</t>
        </is>
      </c>
      <c r="F898" t="inlineStr">
        <is>
          <t>L</t>
        </is>
      </c>
      <c r="G898" t="inlineStr">
        <is>
          <t>FC</t>
        </is>
      </c>
      <c r="H898" t="inlineStr">
        <is>
          <t>VH</t>
        </is>
      </c>
      <c r="I898" t="inlineStr">
        <is>
          <t>A</t>
        </is>
      </c>
      <c r="J898" t="n">
        <v>98.5</v>
      </c>
      <c r="K898" t="inlineStr">
        <is>
          <t>20</t>
        </is>
      </c>
      <c r="L898" t="n">
        <v>98.59999999999999</v>
      </c>
      <c r="M898" t="inlineStr">
        <is>
          <t>16</t>
        </is>
      </c>
      <c r="N898" t="n">
        <v>83.09999999999999</v>
      </c>
      <c r="O898" t="inlineStr">
        <is>
          <t>117</t>
        </is>
      </c>
      <c r="P898" t="n">
        <v>71.7</v>
      </c>
      <c r="Q898" t="inlineStr">
        <is>
          <t>151</t>
        </is>
      </c>
      <c r="R898" t="n">
        <v>10.5</v>
      </c>
      <c r="S898" t="inlineStr">
        <is>
          <t>701+</t>
        </is>
      </c>
      <c r="T898" t="n">
        <v>16.9</v>
      </c>
      <c r="U898" t="inlineStr">
        <is>
          <t>586</t>
        </is>
      </c>
      <c r="V898" t="n">
        <v>73.2</v>
      </c>
      <c r="W898" t="inlineStr">
        <is>
          <t>435</t>
        </is>
      </c>
      <c r="X898" t="n">
        <v>100</v>
      </c>
      <c r="Y898" t="inlineStr">
        <is>
          <t>4</t>
        </is>
      </c>
      <c r="Z898" t="n">
        <v>96</v>
      </c>
      <c r="AA898" t="inlineStr">
        <is>
          <t>46=</t>
        </is>
      </c>
      <c r="AB898" t="n">
        <v>82.3</v>
      </c>
      <c r="AC898" t="inlineStr">
        <is>
          <t>41</t>
        </is>
      </c>
      <c r="AD898" t="inlineStr">
        <is>
          <t>29</t>
        </is>
      </c>
      <c r="AE898" t="inlineStr">
        <is>
          <t>KR</t>
        </is>
      </c>
      <c r="AF898" t="inlineStr">
        <is>
          <t>South Korea</t>
        </is>
      </c>
      <c r="AG898" t="inlineStr">
        <is>
          <t>L</t>
        </is>
      </c>
      <c r="AH898" t="inlineStr">
        <is>
          <t>FC</t>
        </is>
      </c>
      <c r="AI898" t="inlineStr">
        <is>
          <t>VH</t>
        </is>
      </c>
      <c r="AJ898" t="n">
        <v>4</v>
      </c>
      <c r="AK898" t="inlineStr">
        <is>
          <t>A</t>
        </is>
      </c>
      <c r="AL898" t="n">
        <v>99</v>
      </c>
      <c r="AM898" t="inlineStr">
        <is>
          <t>18</t>
        </is>
      </c>
      <c r="AN898" t="n">
        <v>98.2</v>
      </c>
      <c r="AO898" t="inlineStr">
        <is>
          <t>17</t>
        </is>
      </c>
      <c r="AP898" t="n">
        <v>85.09999999999999</v>
      </c>
      <c r="AQ898" t="inlineStr">
        <is>
          <t>105</t>
        </is>
      </c>
      <c r="AR898" t="n">
        <v>64.90000000000001</v>
      </c>
      <c r="AS898" t="inlineStr">
        <is>
          <t>175</t>
        </is>
      </c>
      <c r="AT898" t="n">
        <v>11.5</v>
      </c>
      <c r="AU898" t="inlineStr">
        <is>
          <t>701+</t>
        </is>
      </c>
      <c r="AV898" t="n">
        <v>14.5</v>
      </c>
      <c r="AW898" t="inlineStr">
        <is>
          <t>631</t>
        </is>
      </c>
      <c r="AX898" t="n">
        <v>36.9</v>
      </c>
      <c r="AY898" t="inlineStr">
        <is>
          <t>401</t>
        </is>
      </c>
      <c r="AZ898" t="n">
        <v>100</v>
      </c>
      <c r="BA898" t="inlineStr">
        <is>
          <t>8</t>
        </is>
      </c>
      <c r="BB898" t="n">
        <v>73.8</v>
      </c>
      <c r="BC898" t="inlineStr">
        <is>
          <t>181</t>
        </is>
      </c>
      <c r="BD898" t="inlineStr">
        <is>
          <t>78.5</t>
        </is>
      </c>
      <c r="BE898" t="inlineStr">
        <is>
          <t>85</t>
        </is>
      </c>
      <c r="BF898" t="inlineStr">
        <is>
          <t>South Korea</t>
        </is>
      </c>
      <c r="BG898" t="n">
        <v>66.5</v>
      </c>
      <c r="BH898" t="inlineStr">
        <is>
          <t>30.9</t>
        </is>
      </c>
      <c r="BI898" t="n">
        <v>70.5</v>
      </c>
      <c r="BJ898" t="n">
        <v>50</v>
      </c>
      <c r="BK898" t="inlineStr">
        <is>
          <t>85.4</t>
        </is>
      </c>
      <c r="BL898" t="inlineStr">
        <is>
          <t>60.5</t>
        </is>
      </c>
      <c r="BM898" t="inlineStr">
        <is>
          <t>26,389</t>
        </is>
      </c>
      <c r="BN898" t="n">
        <v>13.9</v>
      </c>
      <c r="BO898" t="inlineStr">
        <is>
          <t>10%</t>
        </is>
      </c>
      <c r="BP898" t="inlineStr"/>
      <c r="BQ898" t="n">
        <v>2016</v>
      </c>
      <c r="BR898" t="inlineStr">
        <is>
          <t>101-150</t>
        </is>
      </c>
      <c r="BS898" t="inlineStr">
        <is>
          <t>1</t>
        </is>
      </c>
      <c r="BT898" t="inlineStr"/>
      <c r="BU898" t="n">
        <v>0</v>
      </c>
      <c r="BV898" t="n">
        <v>0</v>
      </c>
      <c r="BW898" t="n">
        <v>12.3</v>
      </c>
      <c r="BX898" t="n">
        <v>17.9</v>
      </c>
      <c r="BY898" t="n">
        <v>67.09999999999999</v>
      </c>
      <c r="BZ898" t="n">
        <v>23.5</v>
      </c>
      <c r="CA898" t="n">
        <v>2015</v>
      </c>
      <c r="CB898" t="inlineStr">
        <is>
          <t>QS+Times+Shanghai</t>
        </is>
      </c>
      <c r="CC898" t="n">
        <v>31</v>
      </c>
      <c r="CD898" t="n">
        <v>41</v>
      </c>
      <c r="CE898" t="n">
        <v>20</v>
      </c>
      <c r="CF898" t="n">
        <v>16</v>
      </c>
      <c r="CG898" t="n">
        <v>117</v>
      </c>
      <c r="CH898" t="n">
        <v>151</v>
      </c>
      <c r="CI898" t="n">
        <v>701</v>
      </c>
      <c r="CJ898" t="n">
        <v>586</v>
      </c>
      <c r="CK898" t="n">
        <v>435</v>
      </c>
      <c r="CL898" t="n">
        <v>4</v>
      </c>
      <c r="CM898" t="n">
        <v>46</v>
      </c>
      <c r="CN898" t="n">
        <v>41</v>
      </c>
      <c r="CO898" t="n">
        <v>29</v>
      </c>
      <c r="CP898" t="n">
        <v>18</v>
      </c>
      <c r="CQ898" t="n">
        <v>17</v>
      </c>
      <c r="CR898" t="n">
        <v>105</v>
      </c>
      <c r="CS898" t="n">
        <v>175</v>
      </c>
      <c r="CT898" t="n">
        <v>701</v>
      </c>
      <c r="CU898" t="n">
        <v>631</v>
      </c>
      <c r="CV898" t="n">
        <v>401</v>
      </c>
      <c r="CW898" t="n">
        <v>8</v>
      </c>
      <c r="CX898" t="n">
        <v>181</v>
      </c>
      <c r="CY898" t="n">
        <v>85</v>
      </c>
      <c r="CZ898" t="n">
        <v>125.5</v>
      </c>
      <c r="DA898" t="n">
        <v>1</v>
      </c>
      <c r="DB898" t="n">
        <v>86.17198792165777</v>
      </c>
      <c r="DC898" t="n">
        <v>53.64905484276668</v>
      </c>
      <c r="DD898" t="n">
        <v>13.9</v>
      </c>
      <c r="DE898" t="inlineStr">
        <is>
          <t>Times (raw ratio)</t>
        </is>
      </c>
      <c r="DF898" t="n">
        <v>10</v>
      </c>
      <c r="DG898" t="inlineStr">
        <is>
          <t>Times (raw %)</t>
        </is>
      </c>
      <c r="DH898" t="n">
        <v>98.75</v>
      </c>
      <c r="DI898" t="n">
        <v>29.43051233264522</v>
      </c>
    </row>
    <row r="899">
      <c r="A899" t="inlineStr">
        <is>
          <t>seoul national university of science and technology</t>
        </is>
      </c>
      <c r="B899" t="inlineStr">
        <is>
          <t>1201-1400</t>
        </is>
      </c>
      <c r="C899" t="inlineStr">
        <is>
          <t>1001-1200</t>
        </is>
      </c>
      <c r="D899" t="inlineStr">
        <is>
          <t>South Korea</t>
        </is>
      </c>
      <c r="E899" t="inlineStr">
        <is>
          <t>Asia</t>
        </is>
      </c>
      <c r="F899" t="inlineStr">
        <is>
          <t>M</t>
        </is>
      </c>
      <c r="G899" t="inlineStr">
        <is>
          <t>FO</t>
        </is>
      </c>
      <c r="H899" t="inlineStr">
        <is>
          <t>VH</t>
        </is>
      </c>
      <c r="I899" t="inlineStr">
        <is>
          <t>A</t>
        </is>
      </c>
      <c r="J899" t="n">
        <v>6.4</v>
      </c>
      <c r="K899" t="inlineStr">
        <is>
          <t>601+</t>
        </is>
      </c>
      <c r="L899" t="n">
        <v>3.6</v>
      </c>
      <c r="M899" t="inlineStr">
        <is>
          <t>601+</t>
        </is>
      </c>
      <c r="N899" t="n">
        <v>12.8</v>
      </c>
      <c r="O899" t="inlineStr">
        <is>
          <t>701+</t>
        </is>
      </c>
      <c r="P899" t="n">
        <v>10.3</v>
      </c>
      <c r="Q899" t="inlineStr">
        <is>
          <t>701+</t>
        </is>
      </c>
      <c r="R899" t="n">
        <v>9.6</v>
      </c>
      <c r="S899" t="inlineStr">
        <is>
          <t>701+</t>
        </is>
      </c>
      <c r="T899" t="n">
        <v>11.9</v>
      </c>
      <c r="U899" t="inlineStr">
        <is>
          <t>683</t>
        </is>
      </c>
      <c r="V899" t="n">
        <v>12.4</v>
      </c>
      <c r="W899" t="inlineStr">
        <is>
          <t>701+</t>
        </is>
      </c>
      <c r="X899" t="n">
        <v>1.9</v>
      </c>
      <c r="Y899" t="inlineStr">
        <is>
          <t>701+</t>
        </is>
      </c>
      <c r="Z899" t="n">
        <v>9.800000000000001</v>
      </c>
      <c r="AA899" t="inlineStr">
        <is>
          <t>672=</t>
        </is>
      </c>
      <c r="AB899" t="inlineStr"/>
      <c r="AC899" t="inlineStr">
        <is>
          <t>1001-1200</t>
        </is>
      </c>
      <c r="AD899" t="inlineStr">
        <is>
          <t>1001-1200</t>
        </is>
      </c>
      <c r="AE899" t="inlineStr">
        <is>
          <t>KR</t>
        </is>
      </c>
      <c r="AF899" t="inlineStr">
        <is>
          <t>South Korea</t>
        </is>
      </c>
      <c r="AG899" t="inlineStr">
        <is>
          <t>M</t>
        </is>
      </c>
      <c r="AH899" t="inlineStr">
        <is>
          <t>FO</t>
        </is>
      </c>
      <c r="AI899" t="inlineStr">
        <is>
          <t>VH</t>
        </is>
      </c>
      <c r="AJ899" t="n">
        <v>3</v>
      </c>
      <c r="AK899" t="inlineStr">
        <is>
          <t>A</t>
        </is>
      </c>
      <c r="AL899" t="n">
        <v>7.4</v>
      </c>
      <c r="AM899" t="inlineStr">
        <is>
          <t>601+</t>
        </is>
      </c>
      <c r="AN899" t="n">
        <v>3.8</v>
      </c>
      <c r="AO899" t="inlineStr">
        <is>
          <t>601+</t>
        </is>
      </c>
      <c r="AP899" t="n">
        <v>10.8</v>
      </c>
      <c r="AQ899" t="inlineStr">
        <is>
          <t>701+</t>
        </is>
      </c>
      <c r="AR899" t="n">
        <v>10</v>
      </c>
      <c r="AS899" t="inlineStr">
        <is>
          <t>701+</t>
        </is>
      </c>
      <c r="AT899" t="n">
        <v>11.1</v>
      </c>
      <c r="AU899" t="inlineStr">
        <is>
          <t>701+</t>
        </is>
      </c>
      <c r="AV899" t="n">
        <v>11.9</v>
      </c>
      <c r="AW899" t="inlineStr">
        <is>
          <t>680</t>
        </is>
      </c>
      <c r="AX899" t="n">
        <v>1</v>
      </c>
      <c r="AY899" t="inlineStr">
        <is>
          <t>701+</t>
        </is>
      </c>
      <c r="AZ899" t="n">
        <v>7.6</v>
      </c>
      <c r="BA899" t="inlineStr">
        <is>
          <t>701+</t>
        </is>
      </c>
      <c r="BB899" t="n">
        <v>1</v>
      </c>
      <c r="BC899" t="inlineStr">
        <is>
          <t>701+</t>
        </is>
      </c>
      <c r="BD899" t="inlineStr">
        <is>
          <t>-</t>
        </is>
      </c>
      <c r="BE899" t="inlineStr"/>
      <c r="BF899" t="inlineStr">
        <is>
          <t>Not Reported</t>
        </is>
      </c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>
        <is>
          <t>QS</t>
        </is>
      </c>
      <c r="CC899" t="n">
        <v>1300.5</v>
      </c>
      <c r="CD899" t="n">
        <v>1100.5</v>
      </c>
      <c r="CE899" t="n">
        <v>601</v>
      </c>
      <c r="CF899" t="n">
        <v>601</v>
      </c>
      <c r="CG899" t="n">
        <v>701</v>
      </c>
      <c r="CH899" t="n">
        <v>701</v>
      </c>
      <c r="CI899" t="n">
        <v>701</v>
      </c>
      <c r="CJ899" t="n">
        <v>683</v>
      </c>
      <c r="CK899" t="n">
        <v>701</v>
      </c>
      <c r="CL899" t="n">
        <v>701</v>
      </c>
      <c r="CM899" t="n">
        <v>672</v>
      </c>
      <c r="CN899" t="n">
        <v>1100.5</v>
      </c>
      <c r="CO899" t="n">
        <v>1100.5</v>
      </c>
      <c r="CP899" t="n">
        <v>601</v>
      </c>
      <c r="CQ899" t="n">
        <v>601</v>
      </c>
      <c r="CR899" t="n">
        <v>701</v>
      </c>
      <c r="CS899" t="n">
        <v>701</v>
      </c>
      <c r="CT899" t="n">
        <v>701</v>
      </c>
      <c r="CU899" t="n">
        <v>680</v>
      </c>
      <c r="CV899" t="n">
        <v>701</v>
      </c>
      <c r="CW899" t="n">
        <v>701</v>
      </c>
      <c r="CX899" t="n">
        <v>701</v>
      </c>
      <c r="CY899" t="inlineStr"/>
      <c r="CZ899" t="inlineStr"/>
      <c r="DA899" t="inlineStr"/>
      <c r="DB899" t="n">
        <v>7.178571428571416</v>
      </c>
      <c r="DC899" t="n">
        <v>10.3</v>
      </c>
      <c r="DD899" t="inlineStr"/>
      <c r="DE899" t="inlineStr">
        <is>
          <t>QS (score, not ratio)</t>
        </is>
      </c>
      <c r="DF899" t="inlineStr"/>
      <c r="DG899" t="inlineStr">
        <is>
          <t>QS (score, not %)</t>
        </is>
      </c>
      <c r="DH899" t="n">
        <v>6.9</v>
      </c>
      <c r="DI899" t="inlineStr"/>
    </row>
    <row r="900">
      <c r="A900" t="inlineStr">
        <is>
          <t>shahid beheshti university</t>
        </is>
      </c>
      <c r="B900" t="inlineStr"/>
      <c r="C900" t="inlineStr"/>
      <c r="D900" t="inlineStr">
        <is>
          <t>Not Reported</t>
        </is>
      </c>
      <c r="E900" t="inlineStr">
        <is>
          <t>Not Reported</t>
        </is>
      </c>
      <c r="F900" t="inlineStr">
        <is>
          <t>Not Reported</t>
        </is>
      </c>
      <c r="G900" t="inlineStr">
        <is>
          <t>Not Reported</t>
        </is>
      </c>
      <c r="H900" t="inlineStr"/>
      <c r="I900" t="inlineStr">
        <is>
          <t>Not Reported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>
        <is>
          <t>Not Reported</t>
        </is>
      </c>
      <c r="AF900" t="inlineStr">
        <is>
          <t>Not Reported</t>
        </is>
      </c>
      <c r="AG900" t="inlineStr">
        <is>
          <t>Not Reported</t>
        </is>
      </c>
      <c r="AH900" t="inlineStr">
        <is>
          <t>Not Reported</t>
        </is>
      </c>
      <c r="AI900" t="inlineStr"/>
      <c r="AJ900" t="inlineStr"/>
      <c r="AK900" t="inlineStr">
        <is>
          <t>Not Reported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>
        <is>
          <t>601-800</t>
        </is>
      </c>
      <c r="BF900" t="inlineStr">
        <is>
          <t>Iran</t>
        </is>
      </c>
      <c r="BG900" t="n">
        <v>20.5</v>
      </c>
      <c r="BH900" t="inlineStr">
        <is>
          <t>13.8</t>
        </is>
      </c>
      <c r="BI900" t="n">
        <v>19</v>
      </c>
      <c r="BJ900" t="n">
        <v>11.4</v>
      </c>
      <c r="BK900" t="inlineStr">
        <is>
          <t>58.9</t>
        </is>
      </c>
      <c r="BL900" t="inlineStr">
        <is>
          <t>-</t>
        </is>
      </c>
      <c r="BM900" t="inlineStr">
        <is>
          <t>17,800</t>
        </is>
      </c>
      <c r="BN900" t="n">
        <v>24.9</v>
      </c>
      <c r="BO900" t="inlineStr">
        <is>
          <t>1%</t>
        </is>
      </c>
      <c r="BP900" t="inlineStr">
        <is>
          <t>52 : 48</t>
        </is>
      </c>
      <c r="BQ900" t="n">
        <v>2016</v>
      </c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>
        <is>
          <t>Times</t>
        </is>
      </c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n">
        <v>700.5</v>
      </c>
      <c r="CZ900" t="inlineStr"/>
      <c r="DA900" t="inlineStr"/>
      <c r="DB900" t="n">
        <v>0</v>
      </c>
      <c r="DC900" t="n">
        <v>13.53863426676834</v>
      </c>
      <c r="DD900" t="n">
        <v>24.9</v>
      </c>
      <c r="DE900" t="inlineStr">
        <is>
          <t>Times (raw ratio)</t>
        </is>
      </c>
      <c r="DF900" t="n">
        <v>1</v>
      </c>
      <c r="DG900" t="inlineStr">
        <is>
          <t>Times (raw %)</t>
        </is>
      </c>
      <c r="DH900" t="inlineStr"/>
      <c r="DI900" t="n">
        <v>16.75338189386056</v>
      </c>
    </row>
    <row r="901">
      <c r="A901" t="inlineStr">
        <is>
          <t>shahid beheshti university (sbu)</t>
        </is>
      </c>
      <c r="B901" t="inlineStr">
        <is>
          <t>851-900</t>
        </is>
      </c>
      <c r="C901" t="inlineStr">
        <is>
          <t>951-1000</t>
        </is>
      </c>
      <c r="D901" t="inlineStr">
        <is>
          <t>Iran, Islamic Republic of</t>
        </is>
      </c>
      <c r="E901" t="inlineStr">
        <is>
          <t>Asia</t>
        </is>
      </c>
      <c r="F901" t="inlineStr">
        <is>
          <t>L</t>
        </is>
      </c>
      <c r="G901" t="inlineStr">
        <is>
          <t>FO</t>
        </is>
      </c>
      <c r="H901" t="inlineStr">
        <is>
          <t>VH</t>
        </is>
      </c>
      <c r="I901" t="inlineStr">
        <is>
          <t>A</t>
        </is>
      </c>
      <c r="J901" t="n">
        <v>7.9</v>
      </c>
      <c r="K901" t="inlineStr">
        <is>
          <t>601+</t>
        </is>
      </c>
      <c r="L901" t="n">
        <v>7.3</v>
      </c>
      <c r="M901" t="inlineStr">
        <is>
          <t>601+</t>
        </is>
      </c>
      <c r="N901" t="n">
        <v>4.1</v>
      </c>
      <c r="O901" t="inlineStr">
        <is>
          <t>701+</t>
        </is>
      </c>
      <c r="P901" t="n">
        <v>33.3</v>
      </c>
      <c r="Q901" t="inlineStr">
        <is>
          <t>397</t>
        </is>
      </c>
      <c r="R901" t="n">
        <v>1.6</v>
      </c>
      <c r="S901" t="inlineStr">
        <is>
          <t>701+</t>
        </is>
      </c>
      <c r="T901" t="n">
        <v>1.6</v>
      </c>
      <c r="U901" t="inlineStr">
        <is>
          <t>701+</t>
        </is>
      </c>
      <c r="V901" t="n">
        <v>64.7</v>
      </c>
      <c r="W901" t="inlineStr">
        <is>
          <t>563</t>
        </is>
      </c>
      <c r="X901" t="n">
        <v>19</v>
      </c>
      <c r="Y901" t="inlineStr">
        <is>
          <t>582</t>
        </is>
      </c>
      <c r="Z901" t="n">
        <v>1.5</v>
      </c>
      <c r="AA901" t="inlineStr">
        <is>
          <t>701+</t>
        </is>
      </c>
      <c r="AB901" t="inlineStr"/>
      <c r="AC901" t="inlineStr">
        <is>
          <t>951-1000</t>
        </is>
      </c>
      <c r="AD901" t="inlineStr">
        <is>
          <t>1001-1200</t>
        </is>
      </c>
      <c r="AE901" t="inlineStr">
        <is>
          <t>IR</t>
        </is>
      </c>
      <c r="AF901" t="inlineStr">
        <is>
          <t>Iran, Islamic Republic of</t>
        </is>
      </c>
      <c r="AG901" t="inlineStr">
        <is>
          <t>L</t>
        </is>
      </c>
      <c r="AH901" t="inlineStr">
        <is>
          <t>FO</t>
        </is>
      </c>
      <c r="AI901" t="inlineStr">
        <is>
          <t>VH</t>
        </is>
      </c>
      <c r="AJ901" t="n">
        <v>4</v>
      </c>
      <c r="AK901" t="inlineStr">
        <is>
          <t>A</t>
        </is>
      </c>
      <c r="AL901" t="n">
        <v>6.7</v>
      </c>
      <c r="AM901" t="inlineStr">
        <is>
          <t>601+</t>
        </is>
      </c>
      <c r="AN901" t="n">
        <v>12.3</v>
      </c>
      <c r="AO901" t="inlineStr">
        <is>
          <t>601+</t>
        </is>
      </c>
      <c r="AP901" t="n">
        <v>4</v>
      </c>
      <c r="AQ901" t="inlineStr">
        <is>
          <t>701+</t>
        </is>
      </c>
      <c r="AR901" t="n">
        <v>29.1</v>
      </c>
      <c r="AS901" t="inlineStr">
        <is>
          <t>442</t>
        </is>
      </c>
      <c r="AT901" t="n">
        <v>1.6</v>
      </c>
      <c r="AU901" t="inlineStr">
        <is>
          <t>701+</t>
        </is>
      </c>
      <c r="AV901" t="n">
        <v>1.7</v>
      </c>
      <c r="AW901" t="inlineStr">
        <is>
          <t>701+</t>
        </is>
      </c>
      <c r="AX901" t="n">
        <v>8.5</v>
      </c>
      <c r="AY901" t="inlineStr">
        <is>
          <t>701+</t>
        </is>
      </c>
      <c r="AZ901" t="n">
        <v>6.9</v>
      </c>
      <c r="BA901" t="inlineStr">
        <is>
          <t>701+</t>
        </is>
      </c>
      <c r="BB901" t="n">
        <v>1.9</v>
      </c>
      <c r="BC901" t="inlineStr">
        <is>
          <t>701+</t>
        </is>
      </c>
      <c r="BD901" t="inlineStr">
        <is>
          <t>-</t>
        </is>
      </c>
      <c r="BE901" t="inlineStr"/>
      <c r="BF901" t="inlineStr">
        <is>
          <t>Not Reported</t>
        </is>
      </c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>
        <is>
          <t>QS</t>
        </is>
      </c>
      <c r="CC901" t="n">
        <v>875.5</v>
      </c>
      <c r="CD901" t="n">
        <v>975.5</v>
      </c>
      <c r="CE901" t="n">
        <v>601</v>
      </c>
      <c r="CF901" t="n">
        <v>601</v>
      </c>
      <c r="CG901" t="n">
        <v>701</v>
      </c>
      <c r="CH901" t="n">
        <v>397</v>
      </c>
      <c r="CI901" t="n">
        <v>701</v>
      </c>
      <c r="CJ901" t="n">
        <v>701</v>
      </c>
      <c r="CK901" t="n">
        <v>563</v>
      </c>
      <c r="CL901" t="n">
        <v>582</v>
      </c>
      <c r="CM901" t="n">
        <v>701</v>
      </c>
      <c r="CN901" t="n">
        <v>975.5</v>
      </c>
      <c r="CO901" t="n">
        <v>1100.5</v>
      </c>
      <c r="CP901" t="n">
        <v>601</v>
      </c>
      <c r="CQ901" t="n">
        <v>601</v>
      </c>
      <c r="CR901" t="n">
        <v>701</v>
      </c>
      <c r="CS901" t="n">
        <v>442</v>
      </c>
      <c r="CT901" t="n">
        <v>701</v>
      </c>
      <c r="CU901" t="n">
        <v>701</v>
      </c>
      <c r="CV901" t="n">
        <v>701</v>
      </c>
      <c r="CW901" t="n">
        <v>701</v>
      </c>
      <c r="CX901" t="n">
        <v>701</v>
      </c>
      <c r="CY901" t="inlineStr"/>
      <c r="CZ901" t="inlineStr"/>
      <c r="DA901" t="inlineStr"/>
      <c r="DB901" t="n">
        <v>37.53571428571428</v>
      </c>
      <c r="DC901" t="n">
        <v>33.3</v>
      </c>
      <c r="DD901" t="inlineStr"/>
      <c r="DE901" t="inlineStr">
        <is>
          <t>QS (score, not ratio)</t>
        </is>
      </c>
      <c r="DF901" t="inlineStr"/>
      <c r="DG901" t="inlineStr">
        <is>
          <t>QS (score, not %)</t>
        </is>
      </c>
      <c r="DH901" t="n">
        <v>7.300000000000001</v>
      </c>
      <c r="DI901" t="inlineStr"/>
    </row>
    <row r="902">
      <c r="A902" t="inlineStr">
        <is>
          <t>shahjalal university of science and technology</t>
        </is>
      </c>
      <c r="B902" t="inlineStr">
        <is>
          <t>1201-1400</t>
        </is>
      </c>
      <c r="C902" t="inlineStr">
        <is>
          <t>1401+</t>
        </is>
      </c>
      <c r="D902" t="inlineStr">
        <is>
          <t>Bangladesh</t>
        </is>
      </c>
      <c r="E902" t="inlineStr">
        <is>
          <t>Asia</t>
        </is>
      </c>
      <c r="F902" t="inlineStr">
        <is>
          <t>M</t>
        </is>
      </c>
      <c r="G902" t="inlineStr">
        <is>
          <t>FO</t>
        </is>
      </c>
      <c r="H902" t="inlineStr">
        <is>
          <t>VH</t>
        </is>
      </c>
      <c r="I902" t="inlineStr">
        <is>
          <t>Not Reported</t>
        </is>
      </c>
      <c r="J902" t="n">
        <v>7.6</v>
      </c>
      <c r="K902" t="inlineStr">
        <is>
          <t>601+</t>
        </is>
      </c>
      <c r="L902" t="n">
        <v>11.8</v>
      </c>
      <c r="M902" t="inlineStr">
        <is>
          <t>601+</t>
        </is>
      </c>
      <c r="N902" t="n">
        <v>11.8</v>
      </c>
      <c r="O902" t="inlineStr">
        <is>
          <t>701+</t>
        </is>
      </c>
      <c r="P902" t="n">
        <v>5.3</v>
      </c>
      <c r="Q902" t="inlineStr">
        <is>
          <t>701+</t>
        </is>
      </c>
      <c r="R902" t="inlineStr"/>
      <c r="S902" t="inlineStr"/>
      <c r="T902" t="inlineStr"/>
      <c r="U902" t="inlineStr"/>
      <c r="V902" t="n">
        <v>12.8</v>
      </c>
      <c r="W902" t="inlineStr">
        <is>
          <t>701+</t>
        </is>
      </c>
      <c r="X902" t="n">
        <v>3.9</v>
      </c>
      <c r="Y902" t="inlineStr">
        <is>
          <t>701+</t>
        </is>
      </c>
      <c r="Z902" t="n">
        <v>1</v>
      </c>
      <c r="AA902" t="inlineStr">
        <is>
          <t>701+</t>
        </is>
      </c>
      <c r="AB902" t="inlineStr"/>
      <c r="AC902" t="inlineStr">
        <is>
          <t>1401+</t>
        </is>
      </c>
      <c r="AD902" t="inlineStr"/>
      <c r="AE902" t="inlineStr">
        <is>
          <t>BD</t>
        </is>
      </c>
      <c r="AF902" t="inlineStr">
        <is>
          <t>Bangladesh</t>
        </is>
      </c>
      <c r="AG902" t="inlineStr">
        <is>
          <t>Not Reported</t>
        </is>
      </c>
      <c r="AH902" t="inlineStr">
        <is>
          <t>FO</t>
        </is>
      </c>
      <c r="AI902" t="inlineStr"/>
      <c r="AJ902" t="n">
        <v>3</v>
      </c>
      <c r="AK902" t="inlineStr">
        <is>
          <t>Not Reported</t>
        </is>
      </c>
      <c r="AL902" t="n">
        <v>6.8</v>
      </c>
      <c r="AM902" t="inlineStr">
        <is>
          <t>601+</t>
        </is>
      </c>
      <c r="AN902" t="n">
        <v>8.9</v>
      </c>
      <c r="AO902" t="inlineStr">
        <is>
          <t>601+</t>
        </is>
      </c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1</v>
      </c>
      <c r="AY902" t="inlineStr">
        <is>
          <t>701+</t>
        </is>
      </c>
      <c r="AZ902" t="inlineStr"/>
      <c r="BA902" t="inlineStr"/>
      <c r="BB902" t="inlineStr"/>
      <c r="BC902" t="inlineStr"/>
      <c r="BD902" t="inlineStr">
        <is>
          <t>-</t>
        </is>
      </c>
      <c r="BE902" t="inlineStr"/>
      <c r="BF902" t="inlineStr">
        <is>
          <t>Not Reported</t>
        </is>
      </c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>
        <is>
          <t>QS</t>
        </is>
      </c>
      <c r="CC902" t="n">
        <v>1300.5</v>
      </c>
      <c r="CD902" t="n">
        <v>1401</v>
      </c>
      <c r="CE902" t="n">
        <v>601</v>
      </c>
      <c r="CF902" t="n">
        <v>601</v>
      </c>
      <c r="CG902" t="n">
        <v>701</v>
      </c>
      <c r="CH902" t="n">
        <v>701</v>
      </c>
      <c r="CI902" t="inlineStr"/>
      <c r="CJ902" t="inlineStr"/>
      <c r="CK902" t="n">
        <v>701</v>
      </c>
      <c r="CL902" t="n">
        <v>701</v>
      </c>
      <c r="CM902" t="n">
        <v>701</v>
      </c>
      <c r="CN902" t="n">
        <v>1401</v>
      </c>
      <c r="CO902" t="inlineStr"/>
      <c r="CP902" t="n">
        <v>601</v>
      </c>
      <c r="CQ902" t="n">
        <v>601</v>
      </c>
      <c r="CR902" t="inlineStr"/>
      <c r="CS902" t="inlineStr"/>
      <c r="CT902" t="inlineStr"/>
      <c r="CU902" t="inlineStr"/>
      <c r="CV902" t="n">
        <v>701</v>
      </c>
      <c r="CW902" t="inlineStr"/>
      <c r="CX902" t="inlineStr"/>
      <c r="CY902" t="inlineStr"/>
      <c r="CZ902" t="inlineStr"/>
      <c r="DA902" t="inlineStr"/>
      <c r="DB902" t="n">
        <v>7.178571428571416</v>
      </c>
      <c r="DC902" t="n">
        <v>5.3</v>
      </c>
      <c r="DD902" t="inlineStr"/>
      <c r="DE902" t="inlineStr">
        <is>
          <t>QS (score, not ratio)</t>
        </is>
      </c>
      <c r="DF902" t="inlineStr"/>
      <c r="DG902" t="inlineStr">
        <is>
          <t>Missing</t>
        </is>
      </c>
      <c r="DH902" t="n">
        <v>7.199999999999999</v>
      </c>
      <c r="DI902" t="inlineStr"/>
    </row>
    <row r="903">
      <c r="A903" t="inlineStr">
        <is>
          <t>shandong university</t>
        </is>
      </c>
      <c r="B903" t="inlineStr">
        <is>
          <t>316</t>
        </is>
      </c>
      <c r="C903" t="inlineStr">
        <is>
          <t>360</t>
        </is>
      </c>
      <c r="D903" t="inlineStr">
        <is>
          <t>China (Mainland)</t>
        </is>
      </c>
      <c r="E903" t="inlineStr">
        <is>
          <t>Asia</t>
        </is>
      </c>
      <c r="F903" t="inlineStr">
        <is>
          <t>XL</t>
        </is>
      </c>
      <c r="G903" t="inlineStr">
        <is>
          <t>FC</t>
        </is>
      </c>
      <c r="H903" t="inlineStr">
        <is>
          <t>VH</t>
        </is>
      </c>
      <c r="I903" t="inlineStr">
        <is>
          <t>A</t>
        </is>
      </c>
      <c r="J903" t="n">
        <v>16.6</v>
      </c>
      <c r="K903" t="inlineStr">
        <is>
          <t>538</t>
        </is>
      </c>
      <c r="L903" t="n">
        <v>35.5</v>
      </c>
      <c r="M903" t="inlineStr">
        <is>
          <t>268</t>
        </is>
      </c>
      <c r="N903" t="n">
        <v>16.7</v>
      </c>
      <c r="O903" t="inlineStr">
        <is>
          <t>701+</t>
        </is>
      </c>
      <c r="P903" t="n">
        <v>88.2</v>
      </c>
      <c r="Q903" t="inlineStr">
        <is>
          <t>81</t>
        </is>
      </c>
      <c r="R903" t="n">
        <v>8.199999999999999</v>
      </c>
      <c r="S903" t="inlineStr">
        <is>
          <t>701+</t>
        </is>
      </c>
      <c r="T903" t="n">
        <v>3.1</v>
      </c>
      <c r="U903" t="inlineStr">
        <is>
          <t>701+</t>
        </is>
      </c>
      <c r="V903" t="n">
        <v>64.09999999999999</v>
      </c>
      <c r="W903" t="inlineStr">
        <is>
          <t>572</t>
        </is>
      </c>
      <c r="X903" t="n">
        <v>20.7</v>
      </c>
      <c r="Y903" t="inlineStr">
        <is>
          <t>553</t>
        </is>
      </c>
      <c r="Z903" t="n">
        <v>19.7</v>
      </c>
      <c r="AA903" t="inlineStr">
        <is>
          <t>537=</t>
        </is>
      </c>
      <c r="AB903" t="n">
        <v>34.7</v>
      </c>
      <c r="AC903">
        <f>360</f>
        <v/>
      </c>
      <c r="AD903" t="inlineStr">
        <is>
          <t>396=</t>
        </is>
      </c>
      <c r="AE903" t="inlineStr">
        <is>
          <t>CN</t>
        </is>
      </c>
      <c r="AF903" t="inlineStr">
        <is>
          <t>China (Mainland)</t>
        </is>
      </c>
      <c r="AG903" t="inlineStr">
        <is>
          <t>XL</t>
        </is>
      </c>
      <c r="AH903" t="inlineStr">
        <is>
          <t>FC</t>
        </is>
      </c>
      <c r="AI903" t="inlineStr">
        <is>
          <t>VH</t>
        </is>
      </c>
      <c r="AJ903" t="n">
        <v>4</v>
      </c>
      <c r="AK903" t="inlineStr">
        <is>
          <t>A</t>
        </is>
      </c>
      <c r="AL903" t="n">
        <v>15.6</v>
      </c>
      <c r="AM903" t="inlineStr">
        <is>
          <t>558</t>
        </is>
      </c>
      <c r="AN903" t="n">
        <v>31.8</v>
      </c>
      <c r="AO903" t="inlineStr">
        <is>
          <t>310</t>
        </is>
      </c>
      <c r="AP903" t="n">
        <v>17.6</v>
      </c>
      <c r="AQ903" t="inlineStr">
        <is>
          <t>701+</t>
        </is>
      </c>
      <c r="AR903" t="n">
        <v>78.7</v>
      </c>
      <c r="AS903" t="inlineStr">
        <is>
          <t>118</t>
        </is>
      </c>
      <c r="AT903" t="n">
        <v>8.800000000000001</v>
      </c>
      <c r="AU903" t="inlineStr">
        <is>
          <t>701+</t>
        </is>
      </c>
      <c r="AV903" t="n">
        <v>3.4</v>
      </c>
      <c r="AW903" t="inlineStr">
        <is>
          <t>701+</t>
        </is>
      </c>
      <c r="AX903" t="n">
        <v>16.3</v>
      </c>
      <c r="AY903" t="inlineStr">
        <is>
          <t>580</t>
        </is>
      </c>
      <c r="AZ903" t="n">
        <v>17.4</v>
      </c>
      <c r="BA903" t="inlineStr">
        <is>
          <t>480</t>
        </is>
      </c>
      <c r="BB903" t="n">
        <v>28.4</v>
      </c>
      <c r="BC903" t="inlineStr">
        <is>
          <t>463=</t>
        </is>
      </c>
      <c r="BD903" t="inlineStr">
        <is>
          <t>30.7</t>
        </is>
      </c>
      <c r="BE903" t="inlineStr"/>
      <c r="BF903" t="inlineStr">
        <is>
          <t>Not Reported</t>
        </is>
      </c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>
        <is>
          <t>301-400</t>
        </is>
      </c>
      <c r="BS903" t="inlineStr">
        <is>
          <t>14-27</t>
        </is>
      </c>
      <c r="BT903" t="inlineStr"/>
      <c r="BU903" t="n">
        <v>0</v>
      </c>
      <c r="BV903" t="n">
        <v>0</v>
      </c>
      <c r="BW903" t="n">
        <v>0</v>
      </c>
      <c r="BX903" t="n">
        <v>3.4</v>
      </c>
      <c r="BY903" t="n">
        <v>53.1</v>
      </c>
      <c r="BZ903" t="n">
        <v>15.3</v>
      </c>
      <c r="CA903" t="n">
        <v>2015</v>
      </c>
      <c r="CB903" t="inlineStr">
        <is>
          <t>QS+Shanghai</t>
        </is>
      </c>
      <c r="CC903" t="n">
        <v>316</v>
      </c>
      <c r="CD903" t="n">
        <v>360</v>
      </c>
      <c r="CE903" t="n">
        <v>538</v>
      </c>
      <c r="CF903" t="n">
        <v>268</v>
      </c>
      <c r="CG903" t="n">
        <v>701</v>
      </c>
      <c r="CH903" t="n">
        <v>81</v>
      </c>
      <c r="CI903" t="n">
        <v>701</v>
      </c>
      <c r="CJ903" t="n">
        <v>701</v>
      </c>
      <c r="CK903" t="n">
        <v>572</v>
      </c>
      <c r="CL903" t="n">
        <v>553</v>
      </c>
      <c r="CM903" t="n">
        <v>537</v>
      </c>
      <c r="CN903" t="n">
        <v>360</v>
      </c>
      <c r="CO903" t="n">
        <v>396</v>
      </c>
      <c r="CP903" t="n">
        <v>558</v>
      </c>
      <c r="CQ903" t="n">
        <v>310</v>
      </c>
      <c r="CR903" t="n">
        <v>701</v>
      </c>
      <c r="CS903" t="n">
        <v>118</v>
      </c>
      <c r="CT903" t="n">
        <v>701</v>
      </c>
      <c r="CU903" t="n">
        <v>701</v>
      </c>
      <c r="CV903" t="n">
        <v>580</v>
      </c>
      <c r="CW903" t="n">
        <v>480</v>
      </c>
      <c r="CX903" t="n">
        <v>463</v>
      </c>
      <c r="CY903" t="inlineStr"/>
      <c r="CZ903" t="n">
        <v>350.5</v>
      </c>
      <c r="DA903" t="n">
        <v>20.5</v>
      </c>
      <c r="DB903" t="n">
        <v>50.38556531284303</v>
      </c>
      <c r="DC903" t="n">
        <v>45.86889608054656</v>
      </c>
      <c r="DD903" t="inlineStr"/>
      <c r="DE903" t="inlineStr">
        <is>
          <t>QS (score, not ratio)</t>
        </is>
      </c>
      <c r="DF903" t="inlineStr"/>
      <c r="DG903" t="inlineStr">
        <is>
          <t>QS (score, not %)</t>
        </is>
      </c>
      <c r="DH903" t="n">
        <v>16.1</v>
      </c>
      <c r="DI903" t="n">
        <v>12.35167206040992</v>
      </c>
    </row>
    <row r="904">
      <c r="A904" t="inlineStr">
        <is>
          <t>shanghai international studies university</t>
        </is>
      </c>
      <c r="B904" t="inlineStr">
        <is>
          <t>1201-1400</t>
        </is>
      </c>
      <c r="C904" t="inlineStr">
        <is>
          <t>1001-1200</t>
        </is>
      </c>
      <c r="D904" t="inlineStr">
        <is>
          <t>China (Mainland)</t>
        </is>
      </c>
      <c r="E904" t="inlineStr">
        <is>
          <t>Asia</t>
        </is>
      </c>
      <c r="F904" t="inlineStr">
        <is>
          <t>L</t>
        </is>
      </c>
      <c r="G904" t="inlineStr">
        <is>
          <t>SP</t>
        </is>
      </c>
      <c r="H904" t="inlineStr">
        <is>
          <t>VH</t>
        </is>
      </c>
      <c r="I904" t="inlineStr">
        <is>
          <t>A</t>
        </is>
      </c>
      <c r="J904" t="n">
        <v>4.9</v>
      </c>
      <c r="K904" t="inlineStr">
        <is>
          <t>601+</t>
        </is>
      </c>
      <c r="L904" t="n">
        <v>2.9</v>
      </c>
      <c r="M904" t="inlineStr">
        <is>
          <t>601+</t>
        </is>
      </c>
      <c r="N904" t="n">
        <v>16.7</v>
      </c>
      <c r="O904" t="inlineStr">
        <is>
          <t>701+</t>
        </is>
      </c>
      <c r="P904" t="n">
        <v>1.8</v>
      </c>
      <c r="Q904" t="inlineStr">
        <is>
          <t>701+</t>
        </is>
      </c>
      <c r="R904" t="n">
        <v>26.9</v>
      </c>
      <c r="S904" t="inlineStr">
        <is>
          <t>518</t>
        </is>
      </c>
      <c r="T904" t="n">
        <v>27.3</v>
      </c>
      <c r="U904" t="inlineStr">
        <is>
          <t>454</t>
        </is>
      </c>
      <c r="V904" t="n">
        <v>5.4</v>
      </c>
      <c r="W904" t="inlineStr">
        <is>
          <t>701+</t>
        </is>
      </c>
      <c r="X904" t="n">
        <v>5.2</v>
      </c>
      <c r="Y904" t="inlineStr">
        <is>
          <t>701+</t>
        </is>
      </c>
      <c r="Z904" t="n">
        <v>1</v>
      </c>
      <c r="AA904" t="inlineStr">
        <is>
          <t>701+</t>
        </is>
      </c>
      <c r="AB904" t="inlineStr"/>
      <c r="AC904" t="inlineStr">
        <is>
          <t>1001-1200</t>
        </is>
      </c>
      <c r="AD904" t="inlineStr">
        <is>
          <t>1001-1200</t>
        </is>
      </c>
      <c r="AE904" t="inlineStr">
        <is>
          <t>CN</t>
        </is>
      </c>
      <c r="AF904" t="inlineStr">
        <is>
          <t>China (Mainland)</t>
        </is>
      </c>
      <c r="AG904" t="inlineStr">
        <is>
          <t>L</t>
        </is>
      </c>
      <c r="AH904" t="inlineStr">
        <is>
          <t>SP</t>
        </is>
      </c>
      <c r="AI904" t="inlineStr"/>
      <c r="AJ904" t="n">
        <v>3</v>
      </c>
      <c r="AK904" t="inlineStr">
        <is>
          <t>A</t>
        </is>
      </c>
      <c r="AL904" t="n">
        <v>5.3</v>
      </c>
      <c r="AM904" t="inlineStr">
        <is>
          <t>601+</t>
        </is>
      </c>
      <c r="AN904" t="n">
        <v>2.5</v>
      </c>
      <c r="AO904" t="inlineStr">
        <is>
          <t>601+</t>
        </is>
      </c>
      <c r="AP904" t="n">
        <v>17.6</v>
      </c>
      <c r="AQ904" t="inlineStr">
        <is>
          <t>701+</t>
        </is>
      </c>
      <c r="AR904" t="n">
        <v>1.7</v>
      </c>
      <c r="AS904" t="inlineStr">
        <is>
          <t>701+</t>
        </is>
      </c>
      <c r="AT904" t="n">
        <v>28.2</v>
      </c>
      <c r="AU904" t="inlineStr">
        <is>
          <t>500</t>
        </is>
      </c>
      <c r="AV904" t="n">
        <v>29.6</v>
      </c>
      <c r="AW904" t="inlineStr">
        <is>
          <t>424</t>
        </is>
      </c>
      <c r="AX904" t="n">
        <v>1</v>
      </c>
      <c r="AY904" t="inlineStr">
        <is>
          <t>701+</t>
        </is>
      </c>
      <c r="AZ904" t="n">
        <v>6.8</v>
      </c>
      <c r="BA904" t="inlineStr">
        <is>
          <t>701+</t>
        </is>
      </c>
      <c r="BB904" t="n">
        <v>1</v>
      </c>
      <c r="BC904" t="inlineStr">
        <is>
          <t>701+</t>
        </is>
      </c>
      <c r="BD904" t="inlineStr">
        <is>
          <t>-</t>
        </is>
      </c>
      <c r="BE904" t="inlineStr"/>
      <c r="BF904" t="inlineStr">
        <is>
          <t>Not Reported</t>
        </is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>
        <is>
          <t>QS</t>
        </is>
      </c>
      <c r="CC904" t="n">
        <v>1300.5</v>
      </c>
      <c r="CD904" t="n">
        <v>1100.5</v>
      </c>
      <c r="CE904" t="n">
        <v>601</v>
      </c>
      <c r="CF904" t="n">
        <v>601</v>
      </c>
      <c r="CG904" t="n">
        <v>701</v>
      </c>
      <c r="CH904" t="n">
        <v>701</v>
      </c>
      <c r="CI904" t="n">
        <v>518</v>
      </c>
      <c r="CJ904" t="n">
        <v>454</v>
      </c>
      <c r="CK904" t="n">
        <v>701</v>
      </c>
      <c r="CL904" t="n">
        <v>701</v>
      </c>
      <c r="CM904" t="n">
        <v>701</v>
      </c>
      <c r="CN904" t="n">
        <v>1100.5</v>
      </c>
      <c r="CO904" t="n">
        <v>1100.5</v>
      </c>
      <c r="CP904" t="n">
        <v>601</v>
      </c>
      <c r="CQ904" t="n">
        <v>601</v>
      </c>
      <c r="CR904" t="n">
        <v>701</v>
      </c>
      <c r="CS904" t="n">
        <v>701</v>
      </c>
      <c r="CT904" t="n">
        <v>500</v>
      </c>
      <c r="CU904" t="n">
        <v>424</v>
      </c>
      <c r="CV904" t="n">
        <v>701</v>
      </c>
      <c r="CW904" t="n">
        <v>701</v>
      </c>
      <c r="CX904" t="n">
        <v>701</v>
      </c>
      <c r="CY904" t="inlineStr"/>
      <c r="CZ904" t="inlineStr"/>
      <c r="DA904" t="inlineStr"/>
      <c r="DB904" t="n">
        <v>7.178571428571416</v>
      </c>
      <c r="DC904" t="n">
        <v>1.8</v>
      </c>
      <c r="DD904" t="inlineStr"/>
      <c r="DE904" t="inlineStr">
        <is>
          <t>QS (score, not ratio)</t>
        </is>
      </c>
      <c r="DF904" t="inlineStr"/>
      <c r="DG904" t="inlineStr">
        <is>
          <t>QS (score, not %)</t>
        </is>
      </c>
      <c r="DH904" t="n">
        <v>5.1</v>
      </c>
      <c r="DI904" t="inlineStr"/>
    </row>
    <row r="905">
      <c r="A905" t="inlineStr">
        <is>
          <t>shanghai jiao tong university</t>
        </is>
      </c>
      <c r="B905" t="inlineStr">
        <is>
          <t>45</t>
        </is>
      </c>
      <c r="C905" t="inlineStr">
        <is>
          <t>51</t>
        </is>
      </c>
      <c r="D905" t="inlineStr">
        <is>
          <t>China (Mainland)</t>
        </is>
      </c>
      <c r="E905" t="inlineStr">
        <is>
          <t>Asia</t>
        </is>
      </c>
      <c r="F905" t="inlineStr">
        <is>
          <t>XL</t>
        </is>
      </c>
      <c r="G905" t="inlineStr">
        <is>
          <t>FC</t>
        </is>
      </c>
      <c r="H905" t="inlineStr">
        <is>
          <t>VH</t>
        </is>
      </c>
      <c r="I905" t="inlineStr">
        <is>
          <t>A</t>
        </is>
      </c>
      <c r="J905" t="n">
        <v>84</v>
      </c>
      <c r="K905" t="inlineStr">
        <is>
          <t>57</t>
        </is>
      </c>
      <c r="L905" t="n">
        <v>86.3</v>
      </c>
      <c r="M905" t="inlineStr">
        <is>
          <t>62</t>
        </is>
      </c>
      <c r="N905" t="n">
        <v>58.6</v>
      </c>
      <c r="O905" t="inlineStr">
        <is>
          <t>251</t>
        </is>
      </c>
      <c r="P905" t="n">
        <v>99.59999999999999</v>
      </c>
      <c r="Q905" t="inlineStr">
        <is>
          <t>17</t>
        </is>
      </c>
      <c r="R905" t="n">
        <v>23.1</v>
      </c>
      <c r="S905" t="inlineStr">
        <is>
          <t>558</t>
        </is>
      </c>
      <c r="T905" t="n">
        <v>19.6</v>
      </c>
      <c r="U905" t="inlineStr">
        <is>
          <t>553</t>
        </is>
      </c>
      <c r="V905" t="n">
        <v>73.7</v>
      </c>
      <c r="W905" t="inlineStr">
        <is>
          <t>424</t>
        </is>
      </c>
      <c r="X905" t="n">
        <v>73.5</v>
      </c>
      <c r="Y905" t="inlineStr">
        <is>
          <t>144</t>
        </is>
      </c>
      <c r="Z905" t="n">
        <v>80.3</v>
      </c>
      <c r="AA905" t="inlineStr">
        <is>
          <t>154</t>
        </is>
      </c>
      <c r="AB905" t="n">
        <v>77.8</v>
      </c>
      <c r="AC905" t="inlineStr">
        <is>
          <t>51</t>
        </is>
      </c>
      <c r="AD905" t="inlineStr">
        <is>
          <t>46</t>
        </is>
      </c>
      <c r="AE905" t="inlineStr">
        <is>
          <t>CN</t>
        </is>
      </c>
      <c r="AF905" t="inlineStr">
        <is>
          <t>China (Mainland)</t>
        </is>
      </c>
      <c r="AG905" t="inlineStr">
        <is>
          <t>XL</t>
        </is>
      </c>
      <c r="AH905" t="inlineStr">
        <is>
          <t>FC</t>
        </is>
      </c>
      <c r="AI905" t="inlineStr">
        <is>
          <t>VH</t>
        </is>
      </c>
      <c r="AJ905" t="n">
        <v>4</v>
      </c>
      <c r="AK905" t="inlineStr">
        <is>
          <t>A</t>
        </is>
      </c>
      <c r="AL905" t="n">
        <v>83.7</v>
      </c>
      <c r="AM905" t="inlineStr">
        <is>
          <t>61</t>
        </is>
      </c>
      <c r="AN905" t="n">
        <v>83.3</v>
      </c>
      <c r="AO905" t="inlineStr">
        <is>
          <t>64</t>
        </is>
      </c>
      <c r="AP905" t="n">
        <v>54.7</v>
      </c>
      <c r="AQ905" t="inlineStr">
        <is>
          <t>279</t>
        </is>
      </c>
      <c r="AR905" t="n">
        <v>99.40000000000001</v>
      </c>
      <c r="AS905" t="inlineStr">
        <is>
          <t>15</t>
        </is>
      </c>
      <c r="AT905" t="n">
        <v>39.2</v>
      </c>
      <c r="AU905" t="inlineStr">
        <is>
          <t>415</t>
        </is>
      </c>
      <c r="AV905" t="n">
        <v>35.5</v>
      </c>
      <c r="AW905" t="inlineStr">
        <is>
          <t>377</t>
        </is>
      </c>
      <c r="AX905" t="n">
        <v>38.3</v>
      </c>
      <c r="AY905" t="inlineStr">
        <is>
          <t>390</t>
        </is>
      </c>
      <c r="AZ905" t="n">
        <v>55.5</v>
      </c>
      <c r="BA905" t="inlineStr">
        <is>
          <t>113</t>
        </is>
      </c>
      <c r="BB905" t="n">
        <v>44.1</v>
      </c>
      <c r="BC905" t="inlineStr">
        <is>
          <t>339=</t>
        </is>
      </c>
      <c r="BD905" t="inlineStr">
        <is>
          <t>74.3</t>
        </is>
      </c>
      <c r="BE905" t="inlineStr">
        <is>
          <t>301-350</t>
        </is>
      </c>
      <c r="BF905" t="inlineStr">
        <is>
          <t>China</t>
        </is>
      </c>
      <c r="BG905" t="n">
        <v>37.8</v>
      </c>
      <c r="BH905" t="inlineStr">
        <is>
          <t>27.5</t>
        </is>
      </c>
      <c r="BI905" t="n">
        <v>45.2</v>
      </c>
      <c r="BJ905" t="n">
        <v>34</v>
      </c>
      <c r="BK905" t="inlineStr">
        <is>
          <t>92.9</t>
        </is>
      </c>
      <c r="BL905" t="inlineStr">
        <is>
          <t>-</t>
        </is>
      </c>
      <c r="BM905" t="inlineStr">
        <is>
          <t>38,191</t>
        </is>
      </c>
      <c r="BN905" t="n">
        <v>12.8</v>
      </c>
      <c r="BO905" t="inlineStr">
        <is>
          <t>6%</t>
        </is>
      </c>
      <c r="BP905" t="inlineStr">
        <is>
          <t>37 : 63</t>
        </is>
      </c>
      <c r="BQ905" t="n">
        <v>2016</v>
      </c>
      <c r="BR905" t="inlineStr">
        <is>
          <t>101-150</t>
        </is>
      </c>
      <c r="BS905" t="inlineStr">
        <is>
          <t>1-4</t>
        </is>
      </c>
      <c r="BT905" t="inlineStr"/>
      <c r="BU905" t="n">
        <v>0</v>
      </c>
      <c r="BV905" t="n">
        <v>0</v>
      </c>
      <c r="BW905" t="n">
        <v>12.6</v>
      </c>
      <c r="BX905" t="n">
        <v>10.6</v>
      </c>
      <c r="BY905" t="n">
        <v>68.5</v>
      </c>
      <c r="BZ905" t="n">
        <v>23</v>
      </c>
      <c r="CA905" t="n">
        <v>2015</v>
      </c>
      <c r="CB905" t="inlineStr">
        <is>
          <t>QS+Times+Shanghai</t>
        </is>
      </c>
      <c r="CC905" t="n">
        <v>45</v>
      </c>
      <c r="CD905" t="n">
        <v>51</v>
      </c>
      <c r="CE905" t="n">
        <v>57</v>
      </c>
      <c r="CF905" t="n">
        <v>62</v>
      </c>
      <c r="CG905" t="n">
        <v>251</v>
      </c>
      <c r="CH905" t="n">
        <v>17</v>
      </c>
      <c r="CI905" t="n">
        <v>558</v>
      </c>
      <c r="CJ905" t="n">
        <v>553</v>
      </c>
      <c r="CK905" t="n">
        <v>424</v>
      </c>
      <c r="CL905" t="n">
        <v>144</v>
      </c>
      <c r="CM905" t="n">
        <v>154</v>
      </c>
      <c r="CN905" t="n">
        <v>51</v>
      </c>
      <c r="CO905" t="n">
        <v>46</v>
      </c>
      <c r="CP905" t="n">
        <v>61</v>
      </c>
      <c r="CQ905" t="n">
        <v>64</v>
      </c>
      <c r="CR905" t="n">
        <v>279</v>
      </c>
      <c r="CS905" t="n">
        <v>15</v>
      </c>
      <c r="CT905" t="n">
        <v>415</v>
      </c>
      <c r="CU905" t="n">
        <v>377</v>
      </c>
      <c r="CV905" t="n">
        <v>390</v>
      </c>
      <c r="CW905" t="n">
        <v>113</v>
      </c>
      <c r="CX905" t="n">
        <v>339</v>
      </c>
      <c r="CY905" t="n">
        <v>325.5</v>
      </c>
      <c r="CZ905" t="n">
        <v>125.5</v>
      </c>
      <c r="DA905" t="n">
        <v>2.5</v>
      </c>
      <c r="DB905" t="n">
        <v>74.37808751660656</v>
      </c>
      <c r="DC905" t="n">
        <v>51.08688947323021</v>
      </c>
      <c r="DD905" t="n">
        <v>12.8</v>
      </c>
      <c r="DE905" t="inlineStr">
        <is>
          <t>Times (raw ratio)</t>
        </is>
      </c>
      <c r="DF905" t="n">
        <v>6</v>
      </c>
      <c r="DG905" t="inlineStr">
        <is>
          <t>Times (raw %)</t>
        </is>
      </c>
      <c r="DH905" t="n">
        <v>83.84999999999999</v>
      </c>
      <c r="DI905" t="n">
        <v>24.52721335986988</v>
      </c>
    </row>
    <row r="906">
      <c r="A906" t="inlineStr">
        <is>
          <t>shanghai normal university</t>
        </is>
      </c>
      <c r="B906" t="inlineStr">
        <is>
          <t>1401+</t>
        </is>
      </c>
      <c r="C906" t="inlineStr">
        <is>
          <t>1201-1400</t>
        </is>
      </c>
      <c r="D906" t="inlineStr">
        <is>
          <t>China (Mainland)</t>
        </is>
      </c>
      <c r="E906" t="inlineStr">
        <is>
          <t>Asia</t>
        </is>
      </c>
      <c r="F906" t="inlineStr">
        <is>
          <t>XL</t>
        </is>
      </c>
      <c r="G906" t="inlineStr">
        <is>
          <t>CO</t>
        </is>
      </c>
      <c r="H906" t="inlineStr">
        <is>
          <t>HI</t>
        </is>
      </c>
      <c r="I906" t="inlineStr">
        <is>
          <t>A</t>
        </is>
      </c>
      <c r="J906" t="n">
        <v>5</v>
      </c>
      <c r="K906" t="inlineStr">
        <is>
          <t>601+</t>
        </is>
      </c>
      <c r="L906" t="n">
        <v>1.6</v>
      </c>
      <c r="M906" t="inlineStr">
        <is>
          <t>601+</t>
        </is>
      </c>
      <c r="N906" t="n">
        <v>10.9</v>
      </c>
      <c r="O906" t="inlineStr">
        <is>
          <t>701+</t>
        </is>
      </c>
      <c r="P906" t="n">
        <v>4.3</v>
      </c>
      <c r="Q906" t="inlineStr">
        <is>
          <t>701+</t>
        </is>
      </c>
      <c r="R906" t="n">
        <v>4.5</v>
      </c>
      <c r="S906" t="inlineStr">
        <is>
          <t>701+</t>
        </is>
      </c>
      <c r="T906" t="n">
        <v>1.6</v>
      </c>
      <c r="U906" t="inlineStr">
        <is>
          <t>701+</t>
        </is>
      </c>
      <c r="V906" t="n">
        <v>26.5</v>
      </c>
      <c r="W906" t="inlineStr">
        <is>
          <t>701+</t>
        </is>
      </c>
      <c r="X906" t="n">
        <v>1.5</v>
      </c>
      <c r="Y906" t="inlineStr">
        <is>
          <t>701+</t>
        </is>
      </c>
      <c r="Z906" t="n">
        <v>1.3</v>
      </c>
      <c r="AA906" t="inlineStr">
        <is>
          <t>701+</t>
        </is>
      </c>
      <c r="AB906" t="inlineStr"/>
      <c r="AC906" t="inlineStr">
        <is>
          <t>1201-1400</t>
        </is>
      </c>
      <c r="AD906" t="inlineStr">
        <is>
          <t>1201-1400</t>
        </is>
      </c>
      <c r="AE906" t="inlineStr">
        <is>
          <t>CN</t>
        </is>
      </c>
      <c r="AF906" t="inlineStr">
        <is>
          <t>China (Mainland)</t>
        </is>
      </c>
      <c r="AG906" t="inlineStr">
        <is>
          <t>XL</t>
        </is>
      </c>
      <c r="AH906" t="inlineStr">
        <is>
          <t>CO</t>
        </is>
      </c>
      <c r="AI906" t="inlineStr">
        <is>
          <t>HI</t>
        </is>
      </c>
      <c r="AJ906" t="n">
        <v>3</v>
      </c>
      <c r="AK906" t="inlineStr">
        <is>
          <t>A</t>
        </is>
      </c>
      <c r="AL906" t="n">
        <v>4.3</v>
      </c>
      <c r="AM906" t="inlineStr">
        <is>
          <t>601+</t>
        </is>
      </c>
      <c r="AN906" t="n">
        <v>1.4</v>
      </c>
      <c r="AO906" t="inlineStr">
        <is>
          <t>601+</t>
        </is>
      </c>
      <c r="AP906" t="n">
        <v>13.4</v>
      </c>
      <c r="AQ906" t="inlineStr">
        <is>
          <t>701+</t>
        </is>
      </c>
      <c r="AR906" t="n">
        <v>3.8</v>
      </c>
      <c r="AS906" t="inlineStr">
        <is>
          <t>701+</t>
        </is>
      </c>
      <c r="AT906" t="n">
        <v>4.4</v>
      </c>
      <c r="AU906" t="inlineStr">
        <is>
          <t>701+</t>
        </is>
      </c>
      <c r="AV906" t="n">
        <v>2.9</v>
      </c>
      <c r="AW906" t="inlineStr">
        <is>
          <t>701+</t>
        </is>
      </c>
      <c r="AX906" t="n">
        <v>1.1</v>
      </c>
      <c r="AY906" t="inlineStr">
        <is>
          <t>701+</t>
        </is>
      </c>
      <c r="AZ906" t="n">
        <v>7.4</v>
      </c>
      <c r="BA906" t="inlineStr">
        <is>
          <t>701+</t>
        </is>
      </c>
      <c r="BB906" t="n">
        <v>1.1</v>
      </c>
      <c r="BC906" t="inlineStr">
        <is>
          <t>701+</t>
        </is>
      </c>
      <c r="BD906" t="inlineStr">
        <is>
          <t>-</t>
        </is>
      </c>
      <c r="BE906" t="inlineStr"/>
      <c r="BF906" t="inlineStr">
        <is>
          <t>Not Reported</t>
        </is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>
        <is>
          <t>QS</t>
        </is>
      </c>
      <c r="CC906" t="n">
        <v>1401</v>
      </c>
      <c r="CD906" t="n">
        <v>1300.5</v>
      </c>
      <c r="CE906" t="n">
        <v>601</v>
      </c>
      <c r="CF906" t="n">
        <v>601</v>
      </c>
      <c r="CG906" t="n">
        <v>701</v>
      </c>
      <c r="CH906" t="n">
        <v>701</v>
      </c>
      <c r="CI906" t="n">
        <v>701</v>
      </c>
      <c r="CJ906" t="n">
        <v>701</v>
      </c>
      <c r="CK906" t="n">
        <v>701</v>
      </c>
      <c r="CL906" t="n">
        <v>701</v>
      </c>
      <c r="CM906" t="n">
        <v>701</v>
      </c>
      <c r="CN906" t="n">
        <v>1300.5</v>
      </c>
      <c r="CO906" t="n">
        <v>1300.5</v>
      </c>
      <c r="CP906" t="n">
        <v>601</v>
      </c>
      <c r="CQ906" t="n">
        <v>601</v>
      </c>
      <c r="CR906" t="n">
        <v>701</v>
      </c>
      <c r="CS906" t="n">
        <v>701</v>
      </c>
      <c r="CT906" t="n">
        <v>701</v>
      </c>
      <c r="CU906" t="n">
        <v>701</v>
      </c>
      <c r="CV906" t="n">
        <v>701</v>
      </c>
      <c r="CW906" t="n">
        <v>701</v>
      </c>
      <c r="CX906" t="n">
        <v>701</v>
      </c>
      <c r="CY906" t="inlineStr"/>
      <c r="CZ906" t="inlineStr"/>
      <c r="DA906" t="inlineStr"/>
      <c r="DB906" t="n">
        <v>0</v>
      </c>
      <c r="DC906" t="n">
        <v>4.3</v>
      </c>
      <c r="DD906" t="inlineStr"/>
      <c r="DE906" t="inlineStr">
        <is>
          <t>QS (score, not ratio)</t>
        </is>
      </c>
      <c r="DF906" t="inlineStr"/>
      <c r="DG906" t="inlineStr">
        <is>
          <t>QS (score, not %)</t>
        </is>
      </c>
      <c r="DH906" t="n">
        <v>4.65</v>
      </c>
      <c r="DI906" t="inlineStr"/>
    </row>
    <row r="907">
      <c r="A907" t="inlineStr">
        <is>
          <t>shanghai university</t>
        </is>
      </c>
      <c r="B907" t="inlineStr">
        <is>
          <t>489</t>
        </is>
      </c>
      <c r="C907" t="inlineStr">
        <is>
          <t>514</t>
        </is>
      </c>
      <c r="D907" t="inlineStr">
        <is>
          <t>China (Mainland)</t>
        </is>
      </c>
      <c r="E907" t="inlineStr">
        <is>
          <t>Asia</t>
        </is>
      </c>
      <c r="F907" t="inlineStr">
        <is>
          <t>XL</t>
        </is>
      </c>
      <c r="G907" t="inlineStr">
        <is>
          <t>FO</t>
        </is>
      </c>
      <c r="H907" t="inlineStr">
        <is>
          <t>VH</t>
        </is>
      </c>
      <c r="I907" t="inlineStr">
        <is>
          <t>A</t>
        </is>
      </c>
      <c r="J907" t="n">
        <v>20.3</v>
      </c>
      <c r="K907" t="inlineStr">
        <is>
          <t>435</t>
        </is>
      </c>
      <c r="L907" t="n">
        <v>13.1</v>
      </c>
      <c r="M907" t="inlineStr">
        <is>
          <t>601+</t>
        </is>
      </c>
      <c r="N907" t="n">
        <v>50.8</v>
      </c>
      <c r="O907" t="inlineStr">
        <is>
          <t>303</t>
        </is>
      </c>
      <c r="P907" t="n">
        <v>30.5</v>
      </c>
      <c r="Q907" t="inlineStr">
        <is>
          <t>429</t>
        </is>
      </c>
      <c r="R907" t="n">
        <v>40.9</v>
      </c>
      <c r="S907" t="inlineStr">
        <is>
          <t>415</t>
        </is>
      </c>
      <c r="T907" t="n">
        <v>5.3</v>
      </c>
      <c r="U907" t="inlineStr">
        <is>
          <t>701+</t>
        </is>
      </c>
      <c r="V907" t="n">
        <v>58.7</v>
      </c>
      <c r="W907" t="inlineStr">
        <is>
          <t>649</t>
        </is>
      </c>
      <c r="X907" t="n">
        <v>8.9</v>
      </c>
      <c r="Y907" t="inlineStr">
        <is>
          <t>701+</t>
        </is>
      </c>
      <c r="Z907" t="n">
        <v>10.5</v>
      </c>
      <c r="AA907" t="inlineStr">
        <is>
          <t>655=</t>
        </is>
      </c>
      <c r="AB907" t="n">
        <v>24.5</v>
      </c>
      <c r="AC907">
        <f>514</f>
        <v/>
      </c>
      <c r="AD907" t="inlineStr">
        <is>
          <t>422=</t>
        </is>
      </c>
      <c r="AE907" t="inlineStr">
        <is>
          <t>CN</t>
        </is>
      </c>
      <c r="AF907" t="inlineStr">
        <is>
          <t>China (Mainland)</t>
        </is>
      </c>
      <c r="AG907" t="inlineStr">
        <is>
          <t>XL</t>
        </is>
      </c>
      <c r="AH907" t="inlineStr">
        <is>
          <t>CO</t>
        </is>
      </c>
      <c r="AI907" t="inlineStr">
        <is>
          <t>VH</t>
        </is>
      </c>
      <c r="AJ907" t="n">
        <v>3</v>
      </c>
      <c r="AK907" t="inlineStr">
        <is>
          <t>A</t>
        </is>
      </c>
      <c r="AL907" t="n">
        <v>22.2</v>
      </c>
      <c r="AM907" t="inlineStr">
        <is>
          <t>397</t>
        </is>
      </c>
      <c r="AN907" t="n">
        <v>9</v>
      </c>
      <c r="AO907" t="inlineStr">
        <is>
          <t>601+</t>
        </is>
      </c>
      <c r="AP907" t="n">
        <v>53.3</v>
      </c>
      <c r="AQ907" t="inlineStr">
        <is>
          <t>291</t>
        </is>
      </c>
      <c r="AR907" t="n">
        <v>25.4</v>
      </c>
      <c r="AS907" t="inlineStr">
        <is>
          <t>476</t>
        </is>
      </c>
      <c r="AT907" t="n">
        <v>43.8</v>
      </c>
      <c r="AU907" t="inlineStr">
        <is>
          <t>383</t>
        </is>
      </c>
      <c r="AV907" t="n">
        <v>5.9</v>
      </c>
      <c r="AW907" t="inlineStr">
        <is>
          <t>701+</t>
        </is>
      </c>
      <c r="AX907" t="n">
        <v>11.5</v>
      </c>
      <c r="AY907" t="inlineStr">
        <is>
          <t>643</t>
        </is>
      </c>
      <c r="AZ907" t="n">
        <v>11.1</v>
      </c>
      <c r="BA907" t="inlineStr">
        <is>
          <t>701+</t>
        </is>
      </c>
      <c r="BB907" t="n">
        <v>15.8</v>
      </c>
      <c r="BC907" t="inlineStr">
        <is>
          <t>598=</t>
        </is>
      </c>
      <c r="BD907" t="inlineStr">
        <is>
          <t>22.7</t>
        </is>
      </c>
      <c r="BE907" t="inlineStr">
        <is>
          <t>601-800</t>
        </is>
      </c>
      <c r="BF907" t="inlineStr">
        <is>
          <t>China</t>
        </is>
      </c>
      <c r="BG907" t="n">
        <v>19.1</v>
      </c>
      <c r="BH907" t="inlineStr">
        <is>
          <t>15.8</t>
        </is>
      </c>
      <c r="BI907" t="n">
        <v>16.1</v>
      </c>
      <c r="BJ907" t="n">
        <v>14.8</v>
      </c>
      <c r="BK907" t="inlineStr">
        <is>
          <t>45.7</t>
        </is>
      </c>
      <c r="BL907" t="inlineStr">
        <is>
          <t>-</t>
        </is>
      </c>
      <c r="BM907" t="inlineStr">
        <is>
          <t>46,044</t>
        </is>
      </c>
      <c r="BN907" t="n">
        <v>17.5</v>
      </c>
      <c r="BO907" t="inlineStr">
        <is>
          <t>3%</t>
        </is>
      </c>
      <c r="BP907" t="inlineStr">
        <is>
          <t>48 : 52</t>
        </is>
      </c>
      <c r="BQ907" t="n">
        <v>2016</v>
      </c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>
        <is>
          <t>QS+Times</t>
        </is>
      </c>
      <c r="CC907" t="n">
        <v>489</v>
      </c>
      <c r="CD907" t="n">
        <v>514</v>
      </c>
      <c r="CE907" t="n">
        <v>435</v>
      </c>
      <c r="CF907" t="n">
        <v>601</v>
      </c>
      <c r="CG907" t="n">
        <v>303</v>
      </c>
      <c r="CH907" t="n">
        <v>429</v>
      </c>
      <c r="CI907" t="n">
        <v>415</v>
      </c>
      <c r="CJ907" t="n">
        <v>701</v>
      </c>
      <c r="CK907" t="n">
        <v>649</v>
      </c>
      <c r="CL907" t="n">
        <v>701</v>
      </c>
      <c r="CM907" t="n">
        <v>655</v>
      </c>
      <c r="CN907" t="n">
        <v>514</v>
      </c>
      <c r="CO907" t="n">
        <v>422</v>
      </c>
      <c r="CP907" t="n">
        <v>397</v>
      </c>
      <c r="CQ907" t="n">
        <v>601</v>
      </c>
      <c r="CR907" t="n">
        <v>291</v>
      </c>
      <c r="CS907" t="n">
        <v>476</v>
      </c>
      <c r="CT907" t="n">
        <v>383</v>
      </c>
      <c r="CU907" t="n">
        <v>701</v>
      </c>
      <c r="CV907" t="n">
        <v>643</v>
      </c>
      <c r="CW907" t="n">
        <v>701</v>
      </c>
      <c r="CX907" t="n">
        <v>598</v>
      </c>
      <c r="CY907" t="n">
        <v>700.5</v>
      </c>
      <c r="CZ907" t="inlineStr"/>
      <c r="DA907" t="inlineStr"/>
      <c r="DB907" t="n">
        <v>32.57142857142857</v>
      </c>
      <c r="DC907" t="n">
        <v>19.33362472458261</v>
      </c>
      <c r="DD907" t="n">
        <v>17.5</v>
      </c>
      <c r="DE907" t="inlineStr">
        <is>
          <t>Times (raw ratio)</t>
        </is>
      </c>
      <c r="DF907" t="n">
        <v>3</v>
      </c>
      <c r="DG907" t="inlineStr">
        <is>
          <t>Times (raw %)</t>
        </is>
      </c>
      <c r="DH907" t="n">
        <v>21.25</v>
      </c>
      <c r="DI907" t="n">
        <v>13.73569198751301</v>
      </c>
    </row>
    <row r="908">
      <c r="A908" t="inlineStr">
        <is>
          <t>shanghai university of finance and economics</t>
        </is>
      </c>
      <c r="B908" t="inlineStr">
        <is>
          <t>1201-1400</t>
        </is>
      </c>
      <c r="C908" t="inlineStr">
        <is>
          <t>1201-1400</t>
        </is>
      </c>
      <c r="D908" t="inlineStr">
        <is>
          <t>China (Mainland)</t>
        </is>
      </c>
      <c r="E908" t="inlineStr">
        <is>
          <t>Asia</t>
        </is>
      </c>
      <c r="F908" t="inlineStr">
        <is>
          <t>L</t>
        </is>
      </c>
      <c r="G908" t="inlineStr">
        <is>
          <t>FO</t>
        </is>
      </c>
      <c r="H908" t="inlineStr">
        <is>
          <t>VH</t>
        </is>
      </c>
      <c r="I908" t="inlineStr">
        <is>
          <t>A</t>
        </is>
      </c>
      <c r="J908" t="n">
        <v>4.5</v>
      </c>
      <c r="K908" t="inlineStr">
        <is>
          <t>601+</t>
        </is>
      </c>
      <c r="L908" t="n">
        <v>5.2</v>
      </c>
      <c r="M908" t="inlineStr">
        <is>
          <t>601+</t>
        </is>
      </c>
      <c r="N908" t="n">
        <v>8.9</v>
      </c>
      <c r="O908" t="inlineStr">
        <is>
          <t>701+</t>
        </is>
      </c>
      <c r="P908" t="n">
        <v>3.5</v>
      </c>
      <c r="Q908" t="inlineStr">
        <is>
          <t>701+</t>
        </is>
      </c>
      <c r="R908" t="n">
        <v>15.5</v>
      </c>
      <c r="S908" t="inlineStr">
        <is>
          <t>662</t>
        </is>
      </c>
      <c r="T908" t="n">
        <v>2.1</v>
      </c>
      <c r="U908" t="inlineStr">
        <is>
          <t>701+</t>
        </is>
      </c>
      <c r="V908" t="n">
        <v>14.9</v>
      </c>
      <c r="W908" t="inlineStr">
        <is>
          <t>701+</t>
        </is>
      </c>
      <c r="X908" t="n">
        <v>42.6</v>
      </c>
      <c r="Y908" t="inlineStr">
        <is>
          <t>304</t>
        </is>
      </c>
      <c r="Z908" t="n">
        <v>1.4</v>
      </c>
      <c r="AA908" t="inlineStr">
        <is>
          <t>701+</t>
        </is>
      </c>
      <c r="AB908" t="inlineStr"/>
      <c r="AC908" t="inlineStr">
        <is>
          <t>1201-1400</t>
        </is>
      </c>
      <c r="AD908" t="inlineStr">
        <is>
          <t>1201-1400</t>
        </is>
      </c>
      <c r="AE908" t="inlineStr">
        <is>
          <t>CN</t>
        </is>
      </c>
      <c r="AF908" t="inlineStr">
        <is>
          <t>China (Mainland)</t>
        </is>
      </c>
      <c r="AG908" t="inlineStr">
        <is>
          <t>L</t>
        </is>
      </c>
      <c r="AH908" t="inlineStr">
        <is>
          <t>FO</t>
        </is>
      </c>
      <c r="AI908" t="inlineStr">
        <is>
          <t>HI</t>
        </is>
      </c>
      <c r="AJ908" t="n">
        <v>4</v>
      </c>
      <c r="AK908" t="inlineStr">
        <is>
          <t>A</t>
        </is>
      </c>
      <c r="AL908" t="n">
        <v>5.2</v>
      </c>
      <c r="AM908" t="inlineStr">
        <is>
          <t>601+</t>
        </is>
      </c>
      <c r="AN908" t="n">
        <v>4.4</v>
      </c>
      <c r="AO908" t="inlineStr">
        <is>
          <t>601+</t>
        </is>
      </c>
      <c r="AP908" t="n">
        <v>9.300000000000001</v>
      </c>
      <c r="AQ908" t="inlineStr">
        <is>
          <t>701+</t>
        </is>
      </c>
      <c r="AR908" t="n">
        <v>3.3</v>
      </c>
      <c r="AS908" t="inlineStr">
        <is>
          <t>701+</t>
        </is>
      </c>
      <c r="AT908" t="n">
        <v>16.4</v>
      </c>
      <c r="AU908" t="inlineStr">
        <is>
          <t>643</t>
        </is>
      </c>
      <c r="AV908" t="n">
        <v>2.3</v>
      </c>
      <c r="AW908" t="inlineStr">
        <is>
          <t>701+</t>
        </is>
      </c>
      <c r="AX908" t="n">
        <v>1</v>
      </c>
      <c r="AY908" t="inlineStr">
        <is>
          <t>701+</t>
        </is>
      </c>
      <c r="AZ908" t="n">
        <v>20.2</v>
      </c>
      <c r="BA908" t="inlineStr">
        <is>
          <t>415</t>
        </is>
      </c>
      <c r="BB908" t="n">
        <v>1.2</v>
      </c>
      <c r="BC908" t="inlineStr">
        <is>
          <t>701+</t>
        </is>
      </c>
      <c r="BD908" t="inlineStr">
        <is>
          <t>-</t>
        </is>
      </c>
      <c r="BE908" t="inlineStr"/>
      <c r="BF908" t="inlineStr">
        <is>
          <t>Not Reported</t>
        </is>
      </c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>
        <is>
          <t>QS</t>
        </is>
      </c>
      <c r="CC908" t="n">
        <v>1300.5</v>
      </c>
      <c r="CD908" t="n">
        <v>1300.5</v>
      </c>
      <c r="CE908" t="n">
        <v>601</v>
      </c>
      <c r="CF908" t="n">
        <v>601</v>
      </c>
      <c r="CG908" t="n">
        <v>701</v>
      </c>
      <c r="CH908" t="n">
        <v>701</v>
      </c>
      <c r="CI908" t="n">
        <v>662</v>
      </c>
      <c r="CJ908" t="n">
        <v>701</v>
      </c>
      <c r="CK908" t="n">
        <v>701</v>
      </c>
      <c r="CL908" t="n">
        <v>304</v>
      </c>
      <c r="CM908" t="n">
        <v>701</v>
      </c>
      <c r="CN908" t="n">
        <v>1300.5</v>
      </c>
      <c r="CO908" t="n">
        <v>1300.5</v>
      </c>
      <c r="CP908" t="n">
        <v>601</v>
      </c>
      <c r="CQ908" t="n">
        <v>601</v>
      </c>
      <c r="CR908" t="n">
        <v>701</v>
      </c>
      <c r="CS908" t="n">
        <v>701</v>
      </c>
      <c r="CT908" t="n">
        <v>643</v>
      </c>
      <c r="CU908" t="n">
        <v>701</v>
      </c>
      <c r="CV908" t="n">
        <v>701</v>
      </c>
      <c r="CW908" t="n">
        <v>415</v>
      </c>
      <c r="CX908" t="n">
        <v>701</v>
      </c>
      <c r="CY908" t="inlineStr"/>
      <c r="CZ908" t="inlineStr"/>
      <c r="DA908" t="inlineStr"/>
      <c r="DB908" t="n">
        <v>7.178571428571416</v>
      </c>
      <c r="DC908" t="n">
        <v>3.5</v>
      </c>
      <c r="DD908" t="inlineStr"/>
      <c r="DE908" t="inlineStr">
        <is>
          <t>QS (score, not ratio)</t>
        </is>
      </c>
      <c r="DF908" t="inlineStr"/>
      <c r="DG908" t="inlineStr">
        <is>
          <t>QS (score, not %)</t>
        </is>
      </c>
      <c r="DH908" t="n">
        <v>4.85</v>
      </c>
      <c r="DI908" t="inlineStr"/>
    </row>
    <row r="909">
      <c r="A909" t="inlineStr">
        <is>
          <t>shantou university</t>
        </is>
      </c>
      <c r="B909" t="inlineStr"/>
      <c r="C909" t="inlineStr"/>
      <c r="D909" t="inlineStr">
        <is>
          <t>Not Reported</t>
        </is>
      </c>
      <c r="E909" t="inlineStr">
        <is>
          <t>Not Reported</t>
        </is>
      </c>
      <c r="F909" t="inlineStr">
        <is>
          <t>Not Reported</t>
        </is>
      </c>
      <c r="G909" t="inlineStr">
        <is>
          <t>Not Reported</t>
        </is>
      </c>
      <c r="H909" t="inlineStr"/>
      <c r="I909" t="inlineStr">
        <is>
          <t>Not Reported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>
        <is>
          <t>Not Reported</t>
        </is>
      </c>
      <c r="AF909" t="inlineStr">
        <is>
          <t>Not Reported</t>
        </is>
      </c>
      <c r="AG909" t="inlineStr">
        <is>
          <t>Not Reported</t>
        </is>
      </c>
      <c r="AH909" t="inlineStr">
        <is>
          <t>Not Reported</t>
        </is>
      </c>
      <c r="AI909" t="inlineStr"/>
      <c r="AJ909" t="inlineStr"/>
      <c r="AK909" t="inlineStr">
        <is>
          <t>Not Reported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>
        <is>
          <t>601-800</t>
        </is>
      </c>
      <c r="BF909" t="inlineStr">
        <is>
          <t>China</t>
        </is>
      </c>
      <c r="BG909" t="n">
        <v>17.6</v>
      </c>
      <c r="BH909" t="inlineStr">
        <is>
          <t>30.7</t>
        </is>
      </c>
      <c r="BI909" t="n">
        <v>9.1</v>
      </c>
      <c r="BJ909" t="n">
        <v>28.3</v>
      </c>
      <c r="BK909" t="inlineStr">
        <is>
          <t>30.7</t>
        </is>
      </c>
      <c r="BL909" t="inlineStr">
        <is>
          <t>-</t>
        </is>
      </c>
      <c r="BM909" t="inlineStr">
        <is>
          <t>9,593</t>
        </is>
      </c>
      <c r="BN909" t="n">
        <v>13.5</v>
      </c>
      <c r="BO909" t="inlineStr">
        <is>
          <t>0%</t>
        </is>
      </c>
      <c r="BP909" t="inlineStr">
        <is>
          <t>48 : 52</t>
        </is>
      </c>
      <c r="BQ909" t="n">
        <v>2016</v>
      </c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>
        <is>
          <t>Times</t>
        </is>
      </c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n">
        <v>700.5</v>
      </c>
      <c r="CZ909" t="inlineStr"/>
      <c r="DA909" t="inlineStr"/>
      <c r="DB909" t="n">
        <v>0</v>
      </c>
      <c r="DC909" t="n">
        <v>16.94038135039833</v>
      </c>
      <c r="DD909" t="n">
        <v>13.5</v>
      </c>
      <c r="DE909" t="inlineStr">
        <is>
          <t>Times (raw ratio)</t>
        </is>
      </c>
      <c r="DF909" t="n">
        <v>0</v>
      </c>
      <c r="DG909" t="inlineStr">
        <is>
          <t>Times (raw %)</t>
        </is>
      </c>
      <c r="DH909" t="inlineStr"/>
      <c r="DI909" t="n">
        <v>6.451612903225806</v>
      </c>
    </row>
    <row r="910">
      <c r="A910" t="inlineStr">
        <is>
          <t>sharif university of technology</t>
        </is>
      </c>
      <c r="B910" t="inlineStr">
        <is>
          <t>342</t>
        </is>
      </c>
      <c r="C910" t="inlineStr">
        <is>
          <t>334</t>
        </is>
      </c>
      <c r="D910" t="inlineStr">
        <is>
          <t>Iran, Islamic Republic of</t>
        </is>
      </c>
      <c r="E910" t="inlineStr">
        <is>
          <t>Asia</t>
        </is>
      </c>
      <c r="F910" t="inlineStr">
        <is>
          <t>M</t>
        </is>
      </c>
      <c r="G910" t="inlineStr">
        <is>
          <t>FO</t>
        </is>
      </c>
      <c r="H910" t="inlineStr">
        <is>
          <t>VH</t>
        </is>
      </c>
      <c r="I910" t="inlineStr">
        <is>
          <t>A</t>
        </is>
      </c>
      <c r="J910" t="n">
        <v>11.5</v>
      </c>
      <c r="K910" t="inlineStr">
        <is>
          <t>601+</t>
        </is>
      </c>
      <c r="L910" t="n">
        <v>33.6</v>
      </c>
      <c r="M910" t="inlineStr">
        <is>
          <t>278</t>
        </is>
      </c>
      <c r="N910" t="n">
        <v>5.1</v>
      </c>
      <c r="O910" t="inlineStr">
        <is>
          <t>701+</t>
        </is>
      </c>
      <c r="P910" t="n">
        <v>99.90000000000001</v>
      </c>
      <c r="Q910" t="inlineStr">
        <is>
          <t>13</t>
        </is>
      </c>
      <c r="R910" t="n">
        <v>2.9</v>
      </c>
      <c r="S910" t="inlineStr">
        <is>
          <t>701+</t>
        </is>
      </c>
      <c r="T910" t="n">
        <v>1.2</v>
      </c>
      <c r="U910" t="inlineStr">
        <is>
          <t>701+</t>
        </is>
      </c>
      <c r="V910" t="n">
        <v>61.4</v>
      </c>
      <c r="W910" t="inlineStr">
        <is>
          <t>610</t>
        </is>
      </c>
      <c r="X910" t="n">
        <v>28.2</v>
      </c>
      <c r="Y910" t="inlineStr">
        <is>
          <t>436</t>
        </is>
      </c>
      <c r="Z910" t="n">
        <v>1.3</v>
      </c>
      <c r="AA910" t="inlineStr">
        <is>
          <t>701+</t>
        </is>
      </c>
      <c r="AB910" t="n">
        <v>33</v>
      </c>
      <c r="AC910" t="inlineStr">
        <is>
          <t>334</t>
        </is>
      </c>
      <c r="AD910" t="inlineStr">
        <is>
          <t>380=</t>
        </is>
      </c>
      <c r="AE910" t="inlineStr">
        <is>
          <t>IR</t>
        </is>
      </c>
      <c r="AF910" t="inlineStr">
        <is>
          <t>Iran, Islamic Republic of</t>
        </is>
      </c>
      <c r="AG910" t="inlineStr">
        <is>
          <t>M</t>
        </is>
      </c>
      <c r="AH910" t="inlineStr">
        <is>
          <t>FO</t>
        </is>
      </c>
      <c r="AI910" t="inlineStr">
        <is>
          <t>VH</t>
        </is>
      </c>
      <c r="AJ910" t="n">
        <v>4</v>
      </c>
      <c r="AK910" t="inlineStr">
        <is>
          <t>A</t>
        </is>
      </c>
      <c r="AL910" t="n">
        <v>10.1</v>
      </c>
      <c r="AM910" t="inlineStr">
        <is>
          <t>601+</t>
        </is>
      </c>
      <c r="AN910" t="n">
        <v>43.8</v>
      </c>
      <c r="AO910" t="inlineStr">
        <is>
          <t>207</t>
        </is>
      </c>
      <c r="AP910" t="n">
        <v>6.1</v>
      </c>
      <c r="AQ910" t="inlineStr">
        <is>
          <t>701+</t>
        </is>
      </c>
      <c r="AR910" t="n">
        <v>99.09999999999999</v>
      </c>
      <c r="AS910" t="inlineStr">
        <is>
          <t>19</t>
        </is>
      </c>
      <c r="AT910" t="n">
        <v>7.3</v>
      </c>
      <c r="AU910" t="inlineStr">
        <is>
          <t>701+</t>
        </is>
      </c>
      <c r="AV910" t="n">
        <v>1.3</v>
      </c>
      <c r="AW910" t="inlineStr">
        <is>
          <t>701+</t>
        </is>
      </c>
      <c r="AX910" t="n">
        <v>9.699999999999999</v>
      </c>
      <c r="AY910" t="inlineStr">
        <is>
          <t>675</t>
        </is>
      </c>
      <c r="AZ910" t="n">
        <v>25.7</v>
      </c>
      <c r="BA910" t="inlineStr">
        <is>
          <t>321</t>
        </is>
      </c>
      <c r="BB910" t="n">
        <v>1.9</v>
      </c>
      <c r="BC910" t="inlineStr">
        <is>
          <t>701+</t>
        </is>
      </c>
      <c r="BD910" t="inlineStr">
        <is>
          <t>32.4</t>
        </is>
      </c>
      <c r="BE910" t="inlineStr">
        <is>
          <t>401-500</t>
        </is>
      </c>
      <c r="BF910" t="inlineStr">
        <is>
          <t>Iran</t>
        </is>
      </c>
      <c r="BG910" t="n">
        <v>26.6</v>
      </c>
      <c r="BH910" t="inlineStr">
        <is>
          <t>15.9</t>
        </is>
      </c>
      <c r="BI910" t="n">
        <v>30.1</v>
      </c>
      <c r="BJ910" t="n">
        <v>33.7</v>
      </c>
      <c r="BK910" t="inlineStr">
        <is>
          <t>87.8</t>
        </is>
      </c>
      <c r="BL910" t="inlineStr">
        <is>
          <t>-</t>
        </is>
      </c>
      <c r="BM910" t="inlineStr">
        <is>
          <t>10,977</t>
        </is>
      </c>
      <c r="BN910" t="n">
        <v>18.7</v>
      </c>
      <c r="BO910" t="inlineStr">
        <is>
          <t>0%</t>
        </is>
      </c>
      <c r="BP910" t="inlineStr">
        <is>
          <t>27 : 73</t>
        </is>
      </c>
      <c r="BQ910" t="n">
        <v>2016</v>
      </c>
      <c r="BR910" t="inlineStr">
        <is>
          <t>401-500</t>
        </is>
      </c>
      <c r="BS910" t="inlineStr">
        <is>
          <t>2</t>
        </is>
      </c>
      <c r="BT910" t="inlineStr"/>
      <c r="BU910" t="n">
        <v>15.4</v>
      </c>
      <c r="BV910" t="n">
        <v>0</v>
      </c>
      <c r="BW910" t="n">
        <v>3.6</v>
      </c>
      <c r="BX910" t="n">
        <v>0</v>
      </c>
      <c r="BY910" t="n">
        <v>29.1</v>
      </c>
      <c r="BZ910" t="n">
        <v>15.3</v>
      </c>
      <c r="CA910" t="n">
        <v>2015</v>
      </c>
      <c r="CB910" t="inlineStr">
        <is>
          <t>QS+Times+Shanghai</t>
        </is>
      </c>
      <c r="CC910" t="n">
        <v>342</v>
      </c>
      <c r="CD910" t="n">
        <v>334</v>
      </c>
      <c r="CE910" t="n">
        <v>601</v>
      </c>
      <c r="CF910" t="n">
        <v>278</v>
      </c>
      <c r="CG910" t="n">
        <v>701</v>
      </c>
      <c r="CH910" t="n">
        <v>13</v>
      </c>
      <c r="CI910" t="n">
        <v>701</v>
      </c>
      <c r="CJ910" t="n">
        <v>701</v>
      </c>
      <c r="CK910" t="n">
        <v>610</v>
      </c>
      <c r="CL910" t="n">
        <v>436</v>
      </c>
      <c r="CM910" t="n">
        <v>701</v>
      </c>
      <c r="CN910" t="n">
        <v>334</v>
      </c>
      <c r="CO910" t="n">
        <v>380</v>
      </c>
      <c r="CP910" t="n">
        <v>601</v>
      </c>
      <c r="CQ910" t="n">
        <v>207</v>
      </c>
      <c r="CR910" t="n">
        <v>701</v>
      </c>
      <c r="CS910" t="n">
        <v>19</v>
      </c>
      <c r="CT910" t="n">
        <v>701</v>
      </c>
      <c r="CU910" t="n">
        <v>701</v>
      </c>
      <c r="CV910" t="n">
        <v>675</v>
      </c>
      <c r="CW910" t="n">
        <v>321</v>
      </c>
      <c r="CX910" t="n">
        <v>701</v>
      </c>
      <c r="CY910" t="n">
        <v>450.5</v>
      </c>
      <c r="CZ910" t="n">
        <v>450.5</v>
      </c>
      <c r="DA910" t="n">
        <v>2</v>
      </c>
      <c r="DB910" t="n">
        <v>37.56663503494155</v>
      </c>
      <c r="DC910" t="n">
        <v>37.64306152045838</v>
      </c>
      <c r="DD910" t="n">
        <v>18.7</v>
      </c>
      <c r="DE910" t="inlineStr">
        <is>
          <t>Times (raw ratio)</t>
        </is>
      </c>
      <c r="DF910" t="n">
        <v>0</v>
      </c>
      <c r="DG910" t="inlineStr">
        <is>
          <t>Times (raw %)</t>
        </is>
      </c>
      <c r="DH910" t="n">
        <v>10.8</v>
      </c>
      <c r="DI910" t="n">
        <v>14.16411415203733</v>
      </c>
    </row>
    <row r="911">
      <c r="A911" t="inlineStr">
        <is>
          <t>sheffield hallam university</t>
        </is>
      </c>
      <c r="B911" t="inlineStr">
        <is>
          <t>1001-1200</t>
        </is>
      </c>
      <c r="C911" t="inlineStr">
        <is>
          <t>1001-1200</t>
        </is>
      </c>
      <c r="D911" t="inlineStr">
        <is>
          <t>United Kingdom</t>
        </is>
      </c>
      <c r="E911" t="inlineStr">
        <is>
          <t>Europe</t>
        </is>
      </c>
      <c r="F911" t="inlineStr">
        <is>
          <t>L</t>
        </is>
      </c>
      <c r="G911" t="inlineStr">
        <is>
          <t>CO</t>
        </is>
      </c>
      <c r="H911" t="inlineStr">
        <is>
          <t>HI</t>
        </is>
      </c>
      <c r="I911" t="inlineStr">
        <is>
          <t>A</t>
        </is>
      </c>
      <c r="J911" t="n">
        <v>6.7</v>
      </c>
      <c r="K911" t="inlineStr">
        <is>
          <t>601+</t>
        </is>
      </c>
      <c r="L911" t="n">
        <v>8.6</v>
      </c>
      <c r="M911" t="inlineStr">
        <is>
          <t>601+</t>
        </is>
      </c>
      <c r="N911" t="n">
        <v>9.5</v>
      </c>
      <c r="O911" t="inlineStr">
        <is>
          <t>701+</t>
        </is>
      </c>
      <c r="P911" t="n">
        <v>4.5</v>
      </c>
      <c r="Q911" t="inlineStr">
        <is>
          <t>701+</t>
        </is>
      </c>
      <c r="R911" t="n">
        <v>33.6</v>
      </c>
      <c r="S911" t="inlineStr">
        <is>
          <t>473</t>
        </is>
      </c>
      <c r="T911" t="n">
        <v>33.1</v>
      </c>
      <c r="U911" t="inlineStr">
        <is>
          <t>405</t>
        </is>
      </c>
      <c r="V911" t="n">
        <v>50.4</v>
      </c>
      <c r="W911" t="inlineStr">
        <is>
          <t>701+</t>
        </is>
      </c>
      <c r="X911" t="n">
        <v>8.6</v>
      </c>
      <c r="Y911" t="inlineStr">
        <is>
          <t>701+</t>
        </is>
      </c>
      <c r="Z911" t="n">
        <v>2.2</v>
      </c>
      <c r="AA911" t="inlineStr">
        <is>
          <t>701+</t>
        </is>
      </c>
      <c r="AB911" t="inlineStr"/>
      <c r="AC911" t="inlineStr">
        <is>
          <t>1001-1200</t>
        </is>
      </c>
      <c r="AD911" t="inlineStr">
        <is>
          <t>1001-1200</t>
        </is>
      </c>
      <c r="AE911" t="inlineStr">
        <is>
          <t>UK</t>
        </is>
      </c>
      <c r="AF911" t="inlineStr">
        <is>
          <t>United Kingdom</t>
        </is>
      </c>
      <c r="AG911" t="inlineStr">
        <is>
          <t>L</t>
        </is>
      </c>
      <c r="AH911" t="inlineStr">
        <is>
          <t>CO</t>
        </is>
      </c>
      <c r="AI911" t="inlineStr">
        <is>
          <t>HI</t>
        </is>
      </c>
      <c r="AJ911" t="n">
        <v>3</v>
      </c>
      <c r="AK911" t="inlineStr">
        <is>
          <t>A</t>
        </is>
      </c>
      <c r="AL911" t="n">
        <v>6.5</v>
      </c>
      <c r="AM911" t="inlineStr">
        <is>
          <t>601+</t>
        </is>
      </c>
      <c r="AN911" t="n">
        <v>12.1</v>
      </c>
      <c r="AO911" t="inlineStr">
        <is>
          <t>601+</t>
        </is>
      </c>
      <c r="AP911" t="n">
        <v>10</v>
      </c>
      <c r="AQ911" t="inlineStr">
        <is>
          <t>701+</t>
        </is>
      </c>
      <c r="AR911" t="n">
        <v>4.9</v>
      </c>
      <c r="AS911" t="inlineStr">
        <is>
          <t>701+</t>
        </is>
      </c>
      <c r="AT911" t="n">
        <v>35</v>
      </c>
      <c r="AU911" t="inlineStr">
        <is>
          <t>455</t>
        </is>
      </c>
      <c r="AV911" t="n">
        <v>30.9</v>
      </c>
      <c r="AW911" t="inlineStr">
        <is>
          <t>412</t>
        </is>
      </c>
      <c r="AX911" t="n">
        <v>6.7</v>
      </c>
      <c r="AY911" t="inlineStr">
        <is>
          <t>701+</t>
        </is>
      </c>
      <c r="AZ911" t="n">
        <v>11.9</v>
      </c>
      <c r="BA911" t="inlineStr">
        <is>
          <t>701+</t>
        </is>
      </c>
      <c r="BB911" t="n">
        <v>2.5</v>
      </c>
      <c r="BC911" t="inlineStr">
        <is>
          <t>701+</t>
        </is>
      </c>
      <c r="BD911" t="inlineStr">
        <is>
          <t>-</t>
        </is>
      </c>
      <c r="BE911" t="inlineStr">
        <is>
          <t>601-800</t>
        </is>
      </c>
      <c r="BF911" t="inlineStr">
        <is>
          <t>United Kingdom</t>
        </is>
      </c>
      <c r="BG911" t="n">
        <v>17.3</v>
      </c>
      <c r="BH911" t="inlineStr">
        <is>
          <t>47.0</t>
        </is>
      </c>
      <c r="BI911" t="n">
        <v>9.4</v>
      </c>
      <c r="BJ911" t="n">
        <v>20.1</v>
      </c>
      <c r="BK911" t="inlineStr">
        <is>
          <t>28.6</t>
        </is>
      </c>
      <c r="BL911" t="inlineStr">
        <is>
          <t>-</t>
        </is>
      </c>
      <c r="BM911" t="inlineStr">
        <is>
          <t>27,477</t>
        </is>
      </c>
      <c r="BN911" t="n">
        <v>18.8</v>
      </c>
      <c r="BO911" t="inlineStr">
        <is>
          <t>15%</t>
        </is>
      </c>
      <c r="BP911" t="inlineStr">
        <is>
          <t>53 : 47</t>
        </is>
      </c>
      <c r="BQ911" t="n">
        <v>2016</v>
      </c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>
        <is>
          <t>QS+Times</t>
        </is>
      </c>
      <c r="CC911" t="n">
        <v>1100.5</v>
      </c>
      <c r="CD911" t="n">
        <v>1100.5</v>
      </c>
      <c r="CE911" t="n">
        <v>601</v>
      </c>
      <c r="CF911" t="n">
        <v>601</v>
      </c>
      <c r="CG911" t="n">
        <v>701</v>
      </c>
      <c r="CH911" t="n">
        <v>701</v>
      </c>
      <c r="CI911" t="n">
        <v>473</v>
      </c>
      <c r="CJ911" t="n">
        <v>405</v>
      </c>
      <c r="CK911" t="n">
        <v>701</v>
      </c>
      <c r="CL911" t="n">
        <v>701</v>
      </c>
      <c r="CM911" t="n">
        <v>701</v>
      </c>
      <c r="CN911" t="n">
        <v>1100.5</v>
      </c>
      <c r="CO911" t="n">
        <v>1100.5</v>
      </c>
      <c r="CP911" t="n">
        <v>601</v>
      </c>
      <c r="CQ911" t="n">
        <v>601</v>
      </c>
      <c r="CR911" t="n">
        <v>701</v>
      </c>
      <c r="CS911" t="n">
        <v>701</v>
      </c>
      <c r="CT911" t="n">
        <v>455</v>
      </c>
      <c r="CU911" t="n">
        <v>412</v>
      </c>
      <c r="CV911" t="n">
        <v>701</v>
      </c>
      <c r="CW911" t="n">
        <v>701</v>
      </c>
      <c r="CX911" t="n">
        <v>701</v>
      </c>
      <c r="CY911" t="n">
        <v>700.5</v>
      </c>
      <c r="CZ911" t="inlineStr"/>
      <c r="DA911" t="inlineStr"/>
      <c r="DB911" t="n">
        <v>10.73214285714285</v>
      </c>
      <c r="DC911" t="n">
        <v>10.13111412566476</v>
      </c>
      <c r="DD911" t="n">
        <v>18.8</v>
      </c>
      <c r="DE911" t="inlineStr">
        <is>
          <t>Times (raw ratio)</t>
        </is>
      </c>
      <c r="DF911" t="n">
        <v>15</v>
      </c>
      <c r="DG911" t="inlineStr">
        <is>
          <t>Times (raw %)</t>
        </is>
      </c>
      <c r="DH911" t="n">
        <v>6.6</v>
      </c>
      <c r="DI911" t="n">
        <v>6.763787721123831</v>
      </c>
    </row>
    <row r="912">
      <c r="A912" t="inlineStr">
        <is>
          <t>shenzhen university</t>
        </is>
      </c>
      <c r="B912" t="inlineStr">
        <is>
          <t>508</t>
        </is>
      </c>
      <c r="C912" t="inlineStr">
        <is>
          <t>595</t>
        </is>
      </c>
      <c r="D912" t="inlineStr">
        <is>
          <t>China (Mainland)</t>
        </is>
      </c>
      <c r="E912" t="inlineStr">
        <is>
          <t>Asia</t>
        </is>
      </c>
      <c r="F912" t="inlineStr">
        <is>
          <t>XL</t>
        </is>
      </c>
      <c r="G912" t="inlineStr">
        <is>
          <t>CO</t>
        </is>
      </c>
      <c r="H912" t="inlineStr">
        <is>
          <t>VH</t>
        </is>
      </c>
      <c r="I912" t="inlineStr">
        <is>
          <t>A</t>
        </is>
      </c>
      <c r="J912" t="n">
        <v>7.7</v>
      </c>
      <c r="K912" t="inlineStr">
        <is>
          <t>601+</t>
        </is>
      </c>
      <c r="L912" t="n">
        <v>3.2</v>
      </c>
      <c r="M912" t="inlineStr">
        <is>
          <t>601+</t>
        </is>
      </c>
      <c r="N912" t="n">
        <v>42.1</v>
      </c>
      <c r="O912" t="inlineStr">
        <is>
          <t>369</t>
        </is>
      </c>
      <c r="P912" t="n">
        <v>64.5</v>
      </c>
      <c r="Q912" t="inlineStr">
        <is>
          <t>175</t>
        </is>
      </c>
      <c r="R912" t="n">
        <v>11</v>
      </c>
      <c r="S912" t="inlineStr">
        <is>
          <t>701+</t>
        </is>
      </c>
      <c r="T912" t="n">
        <v>1.4</v>
      </c>
      <c r="U912" t="inlineStr">
        <is>
          <t>701+</t>
        </is>
      </c>
      <c r="V912" t="n">
        <v>65.09999999999999</v>
      </c>
      <c r="W912" t="inlineStr">
        <is>
          <t>555</t>
        </is>
      </c>
      <c r="X912" t="n">
        <v>15.8</v>
      </c>
      <c r="Y912" t="inlineStr">
        <is>
          <t>637</t>
        </is>
      </c>
      <c r="Z912" t="n">
        <v>7.4</v>
      </c>
      <c r="AA912" t="inlineStr">
        <is>
          <t>701+</t>
        </is>
      </c>
      <c r="AB912" t="n">
        <v>23.9</v>
      </c>
      <c r="AC912">
        <f>595</f>
        <v/>
      </c>
      <c r="AD912" t="inlineStr">
        <is>
          <t>581-590</t>
        </is>
      </c>
      <c r="AE912" t="inlineStr">
        <is>
          <t>CN</t>
        </is>
      </c>
      <c r="AF912" t="inlineStr">
        <is>
          <t>China (Mainland)</t>
        </is>
      </c>
      <c r="AG912" t="inlineStr">
        <is>
          <t>XL</t>
        </is>
      </c>
      <c r="AH912" t="inlineStr">
        <is>
          <t>CO</t>
        </is>
      </c>
      <c r="AI912" t="inlineStr">
        <is>
          <t>VH</t>
        </is>
      </c>
      <c r="AJ912" t="n">
        <v>3</v>
      </c>
      <c r="AK912" t="inlineStr">
        <is>
          <t>A</t>
        </is>
      </c>
      <c r="AL912" t="n">
        <v>8.4</v>
      </c>
      <c r="AM912" t="inlineStr">
        <is>
          <t>601+</t>
        </is>
      </c>
      <c r="AN912" t="n">
        <v>2.3</v>
      </c>
      <c r="AO912" t="inlineStr">
        <is>
          <t>601+</t>
        </is>
      </c>
      <c r="AP912" t="n">
        <v>55.2</v>
      </c>
      <c r="AQ912" t="inlineStr">
        <is>
          <t>275</t>
        </is>
      </c>
      <c r="AR912" t="n">
        <v>42.6</v>
      </c>
      <c r="AS912" t="inlineStr">
        <is>
          <t>314</t>
        </is>
      </c>
      <c r="AT912" t="n">
        <v>13.2</v>
      </c>
      <c r="AU912" t="inlineStr">
        <is>
          <t>698</t>
        </is>
      </c>
      <c r="AV912" t="n">
        <v>1.4</v>
      </c>
      <c r="AW912" t="inlineStr">
        <is>
          <t>701+</t>
        </is>
      </c>
      <c r="AX912" t="n">
        <v>14.3</v>
      </c>
      <c r="AY912" t="inlineStr">
        <is>
          <t>609</t>
        </is>
      </c>
      <c r="AZ912" t="n">
        <v>17.6</v>
      </c>
      <c r="BA912" t="inlineStr">
        <is>
          <t>472</t>
        </is>
      </c>
      <c r="BB912" t="n">
        <v>15.8</v>
      </c>
      <c r="BC912" t="inlineStr">
        <is>
          <t>598=</t>
        </is>
      </c>
      <c r="BD912" t="inlineStr">
        <is>
          <t>19.9</t>
        </is>
      </c>
      <c r="BE912" t="inlineStr"/>
      <c r="BF912" t="inlineStr">
        <is>
          <t>Not Reported</t>
        </is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>
        <is>
          <t>QS</t>
        </is>
      </c>
      <c r="CC912" t="n">
        <v>508</v>
      </c>
      <c r="CD912" t="n">
        <v>595</v>
      </c>
      <c r="CE912" t="n">
        <v>601</v>
      </c>
      <c r="CF912" t="n">
        <v>601</v>
      </c>
      <c r="CG912" t="n">
        <v>369</v>
      </c>
      <c r="CH912" t="n">
        <v>175</v>
      </c>
      <c r="CI912" t="n">
        <v>701</v>
      </c>
      <c r="CJ912" t="n">
        <v>701</v>
      </c>
      <c r="CK912" t="n">
        <v>555</v>
      </c>
      <c r="CL912" t="n">
        <v>637</v>
      </c>
      <c r="CM912" t="n">
        <v>701</v>
      </c>
      <c r="CN912" t="n">
        <v>595</v>
      </c>
      <c r="CO912" t="n">
        <v>585.5</v>
      </c>
      <c r="CP912" t="n">
        <v>601</v>
      </c>
      <c r="CQ912" t="n">
        <v>601</v>
      </c>
      <c r="CR912" t="n">
        <v>275</v>
      </c>
      <c r="CS912" t="n">
        <v>314</v>
      </c>
      <c r="CT912" t="n">
        <v>698</v>
      </c>
      <c r="CU912" t="n">
        <v>701</v>
      </c>
      <c r="CV912" t="n">
        <v>609</v>
      </c>
      <c r="CW912" t="n">
        <v>472</v>
      </c>
      <c r="CX912" t="n">
        <v>598</v>
      </c>
      <c r="CY912" t="inlineStr"/>
      <c r="CZ912" t="inlineStr"/>
      <c r="DA912" t="inlineStr"/>
      <c r="DB912" t="n">
        <v>63.78571428571428</v>
      </c>
      <c r="DC912" t="n">
        <v>64.5</v>
      </c>
      <c r="DD912" t="inlineStr"/>
      <c r="DE912" t="inlineStr">
        <is>
          <t>QS (score, not ratio)</t>
        </is>
      </c>
      <c r="DF912" t="inlineStr"/>
      <c r="DG912" t="inlineStr">
        <is>
          <t>QS (score, not %)</t>
        </is>
      </c>
      <c r="DH912" t="n">
        <v>8.050000000000001</v>
      </c>
      <c r="DI912" t="inlineStr"/>
    </row>
    <row r="913">
      <c r="A913" t="inlineStr">
        <is>
          <t>shibaura institute of technology</t>
        </is>
      </c>
      <c r="B913" t="inlineStr">
        <is>
          <t>1401+</t>
        </is>
      </c>
      <c r="C913" t="inlineStr">
        <is>
          <t>1201-1400</t>
        </is>
      </c>
      <c r="D913" t="inlineStr">
        <is>
          <t>Japan</t>
        </is>
      </c>
      <c r="E913" t="inlineStr">
        <is>
          <t>Asia</t>
        </is>
      </c>
      <c r="F913" t="inlineStr">
        <is>
          <t>M</t>
        </is>
      </c>
      <c r="G913" t="inlineStr">
        <is>
          <t>FO</t>
        </is>
      </c>
      <c r="H913" t="inlineStr">
        <is>
          <t>VH</t>
        </is>
      </c>
      <c r="I913" t="inlineStr">
        <is>
          <t>B</t>
        </is>
      </c>
      <c r="J913" t="n">
        <v>4.5</v>
      </c>
      <c r="K913" t="inlineStr">
        <is>
          <t>601+</t>
        </is>
      </c>
      <c r="L913" t="n">
        <v>2.5</v>
      </c>
      <c r="M913" t="inlineStr">
        <is>
          <t>601+</t>
        </is>
      </c>
      <c r="N913" t="n">
        <v>3.1</v>
      </c>
      <c r="O913" t="inlineStr">
        <is>
          <t>701+</t>
        </is>
      </c>
      <c r="P913" t="n">
        <v>5.1</v>
      </c>
      <c r="Q913" t="inlineStr">
        <is>
          <t>701+</t>
        </is>
      </c>
      <c r="R913" t="n">
        <v>13</v>
      </c>
      <c r="S913" t="inlineStr">
        <is>
          <t>701+</t>
        </is>
      </c>
      <c r="T913" t="n">
        <v>8.699999999999999</v>
      </c>
      <c r="U913" t="inlineStr">
        <is>
          <t>701+</t>
        </is>
      </c>
      <c r="V913" t="n">
        <v>14.5</v>
      </c>
      <c r="W913" t="inlineStr">
        <is>
          <t>701+</t>
        </is>
      </c>
      <c r="X913" t="n">
        <v>1.8</v>
      </c>
      <c r="Y913" t="inlineStr">
        <is>
          <t>701+</t>
        </is>
      </c>
      <c r="Z913" t="n">
        <v>1</v>
      </c>
      <c r="AA913" t="inlineStr">
        <is>
          <t>701+</t>
        </is>
      </c>
      <c r="AB913" t="inlineStr"/>
      <c r="AC913" t="inlineStr">
        <is>
          <t>1201-1400</t>
        </is>
      </c>
      <c r="AD913" t="inlineStr">
        <is>
          <t>1201-1400</t>
        </is>
      </c>
      <c r="AE913" t="inlineStr">
        <is>
          <t>JP</t>
        </is>
      </c>
      <c r="AF913" t="inlineStr">
        <is>
          <t>Japan</t>
        </is>
      </c>
      <c r="AG913" t="inlineStr">
        <is>
          <t>M</t>
        </is>
      </c>
      <c r="AH913" t="inlineStr">
        <is>
          <t>FO</t>
        </is>
      </c>
      <c r="AI913" t="inlineStr">
        <is>
          <t>VH</t>
        </is>
      </c>
      <c r="AJ913" t="n">
        <v>4</v>
      </c>
      <c r="AK913" t="inlineStr">
        <is>
          <t>B</t>
        </is>
      </c>
      <c r="AL913" t="n">
        <v>3.7</v>
      </c>
      <c r="AM913" t="inlineStr">
        <is>
          <t>601+</t>
        </is>
      </c>
      <c r="AN913" t="n">
        <v>2.3</v>
      </c>
      <c r="AO913" t="inlineStr">
        <is>
          <t>601+</t>
        </is>
      </c>
      <c r="AP913" t="n">
        <v>2.8</v>
      </c>
      <c r="AQ913" t="inlineStr">
        <is>
          <t>701+</t>
        </is>
      </c>
      <c r="AR913" t="n">
        <v>4.8</v>
      </c>
      <c r="AS913" t="inlineStr">
        <is>
          <t>701+</t>
        </is>
      </c>
      <c r="AT913" t="n">
        <v>13.8</v>
      </c>
      <c r="AU913" t="inlineStr">
        <is>
          <t>689</t>
        </is>
      </c>
      <c r="AV913" t="n">
        <v>9.800000000000001</v>
      </c>
      <c r="AW913" t="inlineStr">
        <is>
          <t>701+</t>
        </is>
      </c>
      <c r="AX913" t="n">
        <v>1.1</v>
      </c>
      <c r="AY913" t="inlineStr">
        <is>
          <t>701+</t>
        </is>
      </c>
      <c r="AZ913" t="n">
        <v>7.9</v>
      </c>
      <c r="BA913" t="inlineStr">
        <is>
          <t>701+</t>
        </is>
      </c>
      <c r="BB913" t="n">
        <v>1.1</v>
      </c>
      <c r="BC913" t="inlineStr">
        <is>
          <t>701+</t>
        </is>
      </c>
      <c r="BD913" t="inlineStr">
        <is>
          <t>-</t>
        </is>
      </c>
      <c r="BE913" t="inlineStr"/>
      <c r="BF913" t="inlineStr">
        <is>
          <t>Not Reported</t>
        </is>
      </c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>
        <is>
          <t>QS</t>
        </is>
      </c>
      <c r="CC913" t="n">
        <v>1401</v>
      </c>
      <c r="CD913" t="n">
        <v>1300.5</v>
      </c>
      <c r="CE913" t="n">
        <v>601</v>
      </c>
      <c r="CF913" t="n">
        <v>601</v>
      </c>
      <c r="CG913" t="n">
        <v>701</v>
      </c>
      <c r="CH913" t="n">
        <v>701</v>
      </c>
      <c r="CI913" t="n">
        <v>701</v>
      </c>
      <c r="CJ913" t="n">
        <v>701</v>
      </c>
      <c r="CK913" t="n">
        <v>701</v>
      </c>
      <c r="CL913" t="n">
        <v>701</v>
      </c>
      <c r="CM913" t="n">
        <v>701</v>
      </c>
      <c r="CN913" t="n">
        <v>1300.5</v>
      </c>
      <c r="CO913" t="n">
        <v>1300.5</v>
      </c>
      <c r="CP913" t="n">
        <v>601</v>
      </c>
      <c r="CQ913" t="n">
        <v>601</v>
      </c>
      <c r="CR913" t="n">
        <v>701</v>
      </c>
      <c r="CS913" t="n">
        <v>701</v>
      </c>
      <c r="CT913" t="n">
        <v>689</v>
      </c>
      <c r="CU913" t="n">
        <v>701</v>
      </c>
      <c r="CV913" t="n">
        <v>701</v>
      </c>
      <c r="CW913" t="n">
        <v>701</v>
      </c>
      <c r="CX913" t="n">
        <v>701</v>
      </c>
      <c r="CY913" t="inlineStr"/>
      <c r="CZ913" t="inlineStr"/>
      <c r="DA913" t="inlineStr"/>
      <c r="DB913" t="n">
        <v>0</v>
      </c>
      <c r="DC913" t="n">
        <v>5.1</v>
      </c>
      <c r="DD913" t="inlineStr"/>
      <c r="DE913" t="inlineStr">
        <is>
          <t>QS (score, not ratio)</t>
        </is>
      </c>
      <c r="DF913" t="inlineStr"/>
      <c r="DG913" t="inlineStr">
        <is>
          <t>QS (score, not %)</t>
        </is>
      </c>
      <c r="DH913" t="n">
        <v>4.1</v>
      </c>
      <c r="DI913" t="inlineStr"/>
    </row>
    <row r="914">
      <c r="A914" t="inlineStr">
        <is>
          <t>shinshu university</t>
        </is>
      </c>
      <c r="B914" t="inlineStr">
        <is>
          <t>1001-1200</t>
        </is>
      </c>
      <c r="C914" t="inlineStr">
        <is>
          <t>1001-1200</t>
        </is>
      </c>
      <c r="D914" t="inlineStr">
        <is>
          <t>Japan</t>
        </is>
      </c>
      <c r="E914" t="inlineStr">
        <is>
          <t>Asia</t>
        </is>
      </c>
      <c r="F914" t="inlineStr">
        <is>
          <t>M</t>
        </is>
      </c>
      <c r="G914" t="inlineStr">
        <is>
          <t>FC</t>
        </is>
      </c>
      <c r="H914" t="inlineStr">
        <is>
          <t>VH</t>
        </is>
      </c>
      <c r="I914" t="inlineStr">
        <is>
          <t>A</t>
        </is>
      </c>
      <c r="J914" t="n">
        <v>3.6</v>
      </c>
      <c r="K914" t="inlineStr">
        <is>
          <t>601+</t>
        </is>
      </c>
      <c r="L914" t="n">
        <v>3.2</v>
      </c>
      <c r="M914" t="inlineStr">
        <is>
          <t>601+</t>
        </is>
      </c>
      <c r="N914" t="n">
        <v>34.9</v>
      </c>
      <c r="O914" t="inlineStr">
        <is>
          <t>455</t>
        </is>
      </c>
      <c r="P914" t="n">
        <v>11.2</v>
      </c>
      <c r="Q914" t="inlineStr">
        <is>
          <t>701+</t>
        </is>
      </c>
      <c r="R914" t="n">
        <v>5.5</v>
      </c>
      <c r="S914" t="inlineStr">
        <is>
          <t>701+</t>
        </is>
      </c>
      <c r="T914" t="n">
        <v>2.6</v>
      </c>
      <c r="U914" t="inlineStr">
        <is>
          <t>701+</t>
        </is>
      </c>
      <c r="V914" t="n">
        <v>24.1</v>
      </c>
      <c r="W914" t="inlineStr">
        <is>
          <t>701+</t>
        </is>
      </c>
      <c r="X914" t="n">
        <v>1.8</v>
      </c>
      <c r="Y914" t="inlineStr">
        <is>
          <t>701+</t>
        </is>
      </c>
      <c r="Z914" t="n">
        <v>1.1</v>
      </c>
      <c r="AA914" t="inlineStr">
        <is>
          <t>701+</t>
        </is>
      </c>
      <c r="AB914" t="inlineStr"/>
      <c r="AC914" t="inlineStr">
        <is>
          <t>1001-1200</t>
        </is>
      </c>
      <c r="AD914" t="inlineStr">
        <is>
          <t>801-1000</t>
        </is>
      </c>
      <c r="AE914" t="inlineStr">
        <is>
          <t>JP</t>
        </is>
      </c>
      <c r="AF914" t="inlineStr">
        <is>
          <t>Japan</t>
        </is>
      </c>
      <c r="AG914" t="inlineStr">
        <is>
          <t>M</t>
        </is>
      </c>
      <c r="AH914" t="inlineStr">
        <is>
          <t>FC</t>
        </is>
      </c>
      <c r="AI914" t="inlineStr">
        <is>
          <t>VH</t>
        </is>
      </c>
      <c r="AJ914" t="n">
        <v>4</v>
      </c>
      <c r="AK914" t="inlineStr">
        <is>
          <t>A</t>
        </is>
      </c>
      <c r="AL914" t="n">
        <v>3.4</v>
      </c>
      <c r="AM914" t="inlineStr">
        <is>
          <t>601+</t>
        </is>
      </c>
      <c r="AN914" t="n">
        <v>3.4</v>
      </c>
      <c r="AO914" t="inlineStr">
        <is>
          <t>601+</t>
        </is>
      </c>
      <c r="AP914" t="n">
        <v>35.1</v>
      </c>
      <c r="AQ914" t="inlineStr">
        <is>
          <t>450</t>
        </is>
      </c>
      <c r="AR914" t="n">
        <v>12</v>
      </c>
      <c r="AS914" t="inlineStr">
        <is>
          <t>699</t>
        </is>
      </c>
      <c r="AT914" t="n">
        <v>10.7</v>
      </c>
      <c r="AU914" t="inlineStr">
        <is>
          <t>701+</t>
        </is>
      </c>
      <c r="AV914" t="n">
        <v>2.9</v>
      </c>
      <c r="AW914" t="inlineStr">
        <is>
          <t>701+</t>
        </is>
      </c>
      <c r="AX914" t="n">
        <v>1.3</v>
      </c>
      <c r="AY914" t="inlineStr">
        <is>
          <t>701+</t>
        </is>
      </c>
      <c r="AZ914" t="n">
        <v>7.8</v>
      </c>
      <c r="BA914" t="inlineStr">
        <is>
          <t>701+</t>
        </is>
      </c>
      <c r="BB914" t="n">
        <v>1.1</v>
      </c>
      <c r="BC914" t="inlineStr">
        <is>
          <t>701+</t>
        </is>
      </c>
      <c r="BD914" t="inlineStr">
        <is>
          <t>-</t>
        </is>
      </c>
      <c r="BE914" t="inlineStr">
        <is>
          <t>601-800</t>
        </is>
      </c>
      <c r="BF914" t="inlineStr">
        <is>
          <t>Japan</t>
        </is>
      </c>
      <c r="BG914" t="n">
        <v>20.8</v>
      </c>
      <c r="BH914" t="inlineStr">
        <is>
          <t>20.3</t>
        </is>
      </c>
      <c r="BI914" t="n">
        <v>8.300000000000001</v>
      </c>
      <c r="BJ914" t="n">
        <v>22</v>
      </c>
      <c r="BK914" t="inlineStr">
        <is>
          <t>31.6</t>
        </is>
      </c>
      <c r="BL914" t="inlineStr">
        <is>
          <t>-</t>
        </is>
      </c>
      <c r="BM914" t="inlineStr">
        <is>
          <t>11,232</t>
        </is>
      </c>
      <c r="BN914" t="n">
        <v>9.6</v>
      </c>
      <c r="BO914" t="inlineStr">
        <is>
          <t>3%</t>
        </is>
      </c>
      <c r="BP914" t="inlineStr"/>
      <c r="BQ914" t="n">
        <v>2016</v>
      </c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>
        <is>
          <t>QS+Times</t>
        </is>
      </c>
      <c r="CC914" t="n">
        <v>1100.5</v>
      </c>
      <c r="CD914" t="n">
        <v>1100.5</v>
      </c>
      <c r="CE914" t="n">
        <v>601</v>
      </c>
      <c r="CF914" t="n">
        <v>601</v>
      </c>
      <c r="CG914" t="n">
        <v>455</v>
      </c>
      <c r="CH914" t="n">
        <v>701</v>
      </c>
      <c r="CI914" t="n">
        <v>701</v>
      </c>
      <c r="CJ914" t="n">
        <v>701</v>
      </c>
      <c r="CK914" t="n">
        <v>701</v>
      </c>
      <c r="CL914" t="n">
        <v>701</v>
      </c>
      <c r="CM914" t="n">
        <v>701</v>
      </c>
      <c r="CN914" t="n">
        <v>1100.5</v>
      </c>
      <c r="CO914" t="n">
        <v>900.5</v>
      </c>
      <c r="CP914" t="n">
        <v>601</v>
      </c>
      <c r="CQ914" t="n">
        <v>601</v>
      </c>
      <c r="CR914" t="n">
        <v>450</v>
      </c>
      <c r="CS914" t="n">
        <v>699</v>
      </c>
      <c r="CT914" t="n">
        <v>701</v>
      </c>
      <c r="CU914" t="n">
        <v>701</v>
      </c>
      <c r="CV914" t="n">
        <v>701</v>
      </c>
      <c r="CW914" t="n">
        <v>701</v>
      </c>
      <c r="CX914" t="n">
        <v>701</v>
      </c>
      <c r="CY914" t="n">
        <v>700.5</v>
      </c>
      <c r="CZ914" t="inlineStr"/>
      <c r="DA914" t="inlineStr"/>
      <c r="DB914" t="n">
        <v>10.73214285714285</v>
      </c>
      <c r="DC914" t="n">
        <v>12.62392610037059</v>
      </c>
      <c r="DD914" t="n">
        <v>9.6</v>
      </c>
      <c r="DE914" t="inlineStr">
        <is>
          <t>Times (raw ratio)</t>
        </is>
      </c>
      <c r="DF914" t="n">
        <v>3</v>
      </c>
      <c r="DG914" t="inlineStr">
        <is>
          <t>Times (raw %)</t>
        </is>
      </c>
      <c r="DH914" t="n">
        <v>3.5</v>
      </c>
      <c r="DI914" t="n">
        <v>5.619146722164412</v>
      </c>
    </row>
    <row r="915">
      <c r="A915" t="inlineStr">
        <is>
          <t>shiraz university</t>
        </is>
      </c>
      <c r="B915" t="inlineStr">
        <is>
          <t>691-700</t>
        </is>
      </c>
      <c r="C915" t="inlineStr">
        <is>
          <t>681-690</t>
        </is>
      </c>
      <c r="D915" t="inlineStr">
        <is>
          <t>Iran, Islamic Republic of</t>
        </is>
      </c>
      <c r="E915" t="inlineStr">
        <is>
          <t>Asia</t>
        </is>
      </c>
      <c r="F915" t="inlineStr">
        <is>
          <t>L</t>
        </is>
      </c>
      <c r="G915" t="inlineStr">
        <is>
          <t>CO</t>
        </is>
      </c>
      <c r="H915" t="inlineStr">
        <is>
          <t>VH</t>
        </is>
      </c>
      <c r="I915" t="inlineStr">
        <is>
          <t>A</t>
        </is>
      </c>
      <c r="J915" t="n">
        <v>6.9</v>
      </c>
      <c r="K915" t="inlineStr">
        <is>
          <t>601+</t>
        </is>
      </c>
      <c r="L915" t="n">
        <v>5.4</v>
      </c>
      <c r="M915" t="inlineStr">
        <is>
          <t>601+</t>
        </is>
      </c>
      <c r="N915" t="n">
        <v>4.6</v>
      </c>
      <c r="O915" t="inlineStr">
        <is>
          <t>701+</t>
        </is>
      </c>
      <c r="P915" t="n">
        <v>60.7</v>
      </c>
      <c r="Q915" t="inlineStr">
        <is>
          <t>198</t>
        </is>
      </c>
      <c r="R915" t="n">
        <v>1.2</v>
      </c>
      <c r="S915" t="inlineStr">
        <is>
          <t>701+</t>
        </is>
      </c>
      <c r="T915" t="n">
        <v>2.2</v>
      </c>
      <c r="U915" t="inlineStr">
        <is>
          <t>701+</t>
        </is>
      </c>
      <c r="V915" t="n">
        <v>54.3</v>
      </c>
      <c r="W915" t="inlineStr">
        <is>
          <t>701+</t>
        </is>
      </c>
      <c r="X915" t="n">
        <v>14.1</v>
      </c>
      <c r="Y915" t="inlineStr">
        <is>
          <t>688</t>
        </is>
      </c>
      <c r="Z915" t="n">
        <v>7.9</v>
      </c>
      <c r="AA915" t="inlineStr">
        <is>
          <t>701+</t>
        </is>
      </c>
      <c r="AB915" t="inlineStr"/>
      <c r="AC915" t="inlineStr">
        <is>
          <t>681-690</t>
        </is>
      </c>
      <c r="AD915" t="inlineStr">
        <is>
          <t>751-800</t>
        </is>
      </c>
      <c r="AE915" t="inlineStr">
        <is>
          <t>IR</t>
        </is>
      </c>
      <c r="AF915" t="inlineStr">
        <is>
          <t>Iran, Islamic Republic of</t>
        </is>
      </c>
      <c r="AG915" t="inlineStr">
        <is>
          <t>L</t>
        </is>
      </c>
      <c r="AH915" t="inlineStr">
        <is>
          <t>CO</t>
        </is>
      </c>
      <c r="AI915" t="inlineStr">
        <is>
          <t>VH</t>
        </is>
      </c>
      <c r="AJ915" t="n">
        <v>4</v>
      </c>
      <c r="AK915" t="inlineStr">
        <is>
          <t>A</t>
        </is>
      </c>
      <c r="AL915" t="n">
        <v>5.7</v>
      </c>
      <c r="AM915" t="inlineStr">
        <is>
          <t>601+</t>
        </is>
      </c>
      <c r="AN915" t="n">
        <v>10.4</v>
      </c>
      <c r="AO915" t="inlineStr">
        <is>
          <t>601+</t>
        </is>
      </c>
      <c r="AP915" t="n">
        <v>5.1</v>
      </c>
      <c r="AQ915" t="inlineStr">
        <is>
          <t>701+</t>
        </is>
      </c>
      <c r="AR915" t="n">
        <v>54.9</v>
      </c>
      <c r="AS915" t="inlineStr">
        <is>
          <t>234</t>
        </is>
      </c>
      <c r="AT915" t="n">
        <v>1.2</v>
      </c>
      <c r="AU915" t="inlineStr">
        <is>
          <t>701+</t>
        </is>
      </c>
      <c r="AV915" t="n">
        <v>1.8</v>
      </c>
      <c r="AW915" t="inlineStr">
        <is>
          <t>701+</t>
        </is>
      </c>
      <c r="AX915" t="n">
        <v>6.4</v>
      </c>
      <c r="AY915" t="inlineStr">
        <is>
          <t>701+</t>
        </is>
      </c>
      <c r="AZ915" t="n">
        <v>13.4</v>
      </c>
      <c r="BA915" t="inlineStr">
        <is>
          <t>640</t>
        </is>
      </c>
      <c r="BB915" t="n">
        <v>27.6</v>
      </c>
      <c r="BC915" t="inlineStr">
        <is>
          <t>471=</t>
        </is>
      </c>
      <c r="BD915" t="inlineStr">
        <is>
          <t>-</t>
        </is>
      </c>
      <c r="BE915" t="inlineStr"/>
      <c r="BF915" t="inlineStr">
        <is>
          <t>Not Reported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>
        <is>
          <t>QS</t>
        </is>
      </c>
      <c r="CC915" t="n">
        <v>695.5</v>
      </c>
      <c r="CD915" t="n">
        <v>685.5</v>
      </c>
      <c r="CE915" t="n">
        <v>601</v>
      </c>
      <c r="CF915" t="n">
        <v>601</v>
      </c>
      <c r="CG915" t="n">
        <v>701</v>
      </c>
      <c r="CH915" t="n">
        <v>198</v>
      </c>
      <c r="CI915" t="n">
        <v>701</v>
      </c>
      <c r="CJ915" t="n">
        <v>701</v>
      </c>
      <c r="CK915" t="n">
        <v>701</v>
      </c>
      <c r="CL915" t="n">
        <v>688</v>
      </c>
      <c r="CM915" t="n">
        <v>701</v>
      </c>
      <c r="CN915" t="n">
        <v>685.5</v>
      </c>
      <c r="CO915" t="n">
        <v>775.5</v>
      </c>
      <c r="CP915" t="n">
        <v>601</v>
      </c>
      <c r="CQ915" t="n">
        <v>601</v>
      </c>
      <c r="CR915" t="n">
        <v>701</v>
      </c>
      <c r="CS915" t="n">
        <v>234</v>
      </c>
      <c r="CT915" t="n">
        <v>701</v>
      </c>
      <c r="CU915" t="n">
        <v>701</v>
      </c>
      <c r="CV915" t="n">
        <v>701</v>
      </c>
      <c r="CW915" t="n">
        <v>640</v>
      </c>
      <c r="CX915" t="n">
        <v>471</v>
      </c>
      <c r="CY915" t="inlineStr"/>
      <c r="CZ915" t="inlineStr"/>
      <c r="DA915" t="inlineStr"/>
      <c r="DB915" t="n">
        <v>50.39285714285715</v>
      </c>
      <c r="DC915" t="n">
        <v>60.7</v>
      </c>
      <c r="DD915" t="inlineStr"/>
      <c r="DE915" t="inlineStr">
        <is>
          <t>QS (score, not ratio)</t>
        </is>
      </c>
      <c r="DF915" t="inlineStr"/>
      <c r="DG915" t="inlineStr">
        <is>
          <t>QS (score, not %)</t>
        </is>
      </c>
      <c r="DH915" t="n">
        <v>6.300000000000001</v>
      </c>
      <c r="DI915" t="inlineStr"/>
    </row>
    <row r="916">
      <c r="A916" t="inlineStr">
        <is>
          <t>shoolini university of biotechnology and management sciences</t>
        </is>
      </c>
      <c r="B916" t="inlineStr">
        <is>
          <t>587</t>
        </is>
      </c>
      <c r="C916" t="inlineStr">
        <is>
          <t>771-780</t>
        </is>
      </c>
      <c r="D916" t="inlineStr">
        <is>
          <t>India</t>
        </is>
      </c>
      <c r="E916" t="inlineStr">
        <is>
          <t>Asia</t>
        </is>
      </c>
      <c r="F916" t="inlineStr">
        <is>
          <t>S</t>
        </is>
      </c>
      <c r="G916" t="inlineStr">
        <is>
          <t>CO</t>
        </is>
      </c>
      <c r="H916" t="inlineStr">
        <is>
          <t>VH</t>
        </is>
      </c>
      <c r="I916" t="inlineStr">
        <is>
          <t>B</t>
        </is>
      </c>
      <c r="J916" t="n">
        <v>10</v>
      </c>
      <c r="K916" t="inlineStr">
        <is>
          <t>601+</t>
        </is>
      </c>
      <c r="L916" t="n">
        <v>14.9</v>
      </c>
      <c r="M916" t="inlineStr">
        <is>
          <t>561</t>
        </is>
      </c>
      <c r="N916" t="n">
        <v>8.1</v>
      </c>
      <c r="O916" t="inlineStr">
        <is>
          <t>701+</t>
        </is>
      </c>
      <c r="P916" t="n">
        <v>55.9</v>
      </c>
      <c r="Q916" t="inlineStr">
        <is>
          <t>224</t>
        </is>
      </c>
      <c r="R916" t="n">
        <v>33.3</v>
      </c>
      <c r="S916" t="inlineStr">
        <is>
          <t>476</t>
        </is>
      </c>
      <c r="T916" t="n">
        <v>1.7</v>
      </c>
      <c r="U916" t="inlineStr">
        <is>
          <t>701+</t>
        </is>
      </c>
      <c r="V916" t="n">
        <v>44.8</v>
      </c>
      <c r="W916" t="inlineStr">
        <is>
          <t>701+</t>
        </is>
      </c>
      <c r="X916" t="n">
        <v>2</v>
      </c>
      <c r="Y916" t="inlineStr">
        <is>
          <t>701+</t>
        </is>
      </c>
      <c r="Z916" t="n">
        <v>16.3</v>
      </c>
      <c r="AA916" t="inlineStr">
        <is>
          <t>570=</t>
        </is>
      </c>
      <c r="AB916" t="n">
        <v>21.1</v>
      </c>
      <c r="AC916" t="inlineStr">
        <is>
          <t>771-780</t>
        </is>
      </c>
      <c r="AD916" t="inlineStr">
        <is>
          <t>801-1000</t>
        </is>
      </c>
      <c r="AE916" t="inlineStr">
        <is>
          <t>IN</t>
        </is>
      </c>
      <c r="AF916" t="inlineStr">
        <is>
          <t>India</t>
        </is>
      </c>
      <c r="AG916" t="inlineStr">
        <is>
          <t>S</t>
        </is>
      </c>
      <c r="AH916" t="inlineStr">
        <is>
          <t>CO</t>
        </is>
      </c>
      <c r="AI916" t="inlineStr">
        <is>
          <t>VH</t>
        </is>
      </c>
      <c r="AJ916" t="n">
        <v>2</v>
      </c>
      <c r="AK916" t="inlineStr">
        <is>
          <t>B</t>
        </is>
      </c>
      <c r="AL916" t="n">
        <v>8.300000000000001</v>
      </c>
      <c r="AM916" t="inlineStr">
        <is>
          <t>601+</t>
        </is>
      </c>
      <c r="AN916" t="n">
        <v>12.6</v>
      </c>
      <c r="AO916" t="inlineStr">
        <is>
          <t>601+</t>
        </is>
      </c>
      <c r="AP916" t="n">
        <v>7.3</v>
      </c>
      <c r="AQ916" t="inlineStr">
        <is>
          <t>701+</t>
        </is>
      </c>
      <c r="AR916" t="n">
        <v>42.4</v>
      </c>
      <c r="AS916" t="inlineStr">
        <is>
          <t>319</t>
        </is>
      </c>
      <c r="AT916" t="n">
        <v>24.2</v>
      </c>
      <c r="AU916" t="inlineStr">
        <is>
          <t>545</t>
        </is>
      </c>
      <c r="AV916" t="n">
        <v>1.7</v>
      </c>
      <c r="AW916" t="inlineStr">
        <is>
          <t>701+</t>
        </is>
      </c>
      <c r="AX916" t="n">
        <v>2.1</v>
      </c>
      <c r="AY916" t="inlineStr">
        <is>
          <t>701+</t>
        </is>
      </c>
      <c r="AZ916" t="n">
        <v>8</v>
      </c>
      <c r="BA916" t="inlineStr">
        <is>
          <t>701+</t>
        </is>
      </c>
      <c r="BB916" t="n">
        <v>1</v>
      </c>
      <c r="BC916" t="inlineStr">
        <is>
          <t>701+</t>
        </is>
      </c>
      <c r="BD916" t="inlineStr">
        <is>
          <t>-</t>
        </is>
      </c>
      <c r="BE916" t="inlineStr"/>
      <c r="BF916" t="inlineStr">
        <is>
          <t>Not Reported</t>
        </is>
      </c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>
        <is>
          <t>QS</t>
        </is>
      </c>
      <c r="CC916" t="n">
        <v>587</v>
      </c>
      <c r="CD916" t="n">
        <v>775.5</v>
      </c>
      <c r="CE916" t="n">
        <v>601</v>
      </c>
      <c r="CF916" t="n">
        <v>561</v>
      </c>
      <c r="CG916" t="n">
        <v>701</v>
      </c>
      <c r="CH916" t="n">
        <v>224</v>
      </c>
      <c r="CI916" t="n">
        <v>476</v>
      </c>
      <c r="CJ916" t="n">
        <v>701</v>
      </c>
      <c r="CK916" t="n">
        <v>701</v>
      </c>
      <c r="CL916" t="n">
        <v>701</v>
      </c>
      <c r="CM916" t="n">
        <v>570</v>
      </c>
      <c r="CN916" t="n">
        <v>775.5</v>
      </c>
      <c r="CO916" t="n">
        <v>900.5</v>
      </c>
      <c r="CP916" t="n">
        <v>601</v>
      </c>
      <c r="CQ916" t="n">
        <v>601</v>
      </c>
      <c r="CR916" t="n">
        <v>701</v>
      </c>
      <c r="CS916" t="n">
        <v>319</v>
      </c>
      <c r="CT916" t="n">
        <v>545</v>
      </c>
      <c r="CU916" t="n">
        <v>701</v>
      </c>
      <c r="CV916" t="n">
        <v>701</v>
      </c>
      <c r="CW916" t="n">
        <v>701</v>
      </c>
      <c r="CX916" t="n">
        <v>701</v>
      </c>
      <c r="CY916" t="inlineStr"/>
      <c r="CZ916" t="inlineStr"/>
      <c r="DA916" t="inlineStr"/>
      <c r="DB916" t="n">
        <v>58.14285714285714</v>
      </c>
      <c r="DC916" t="n">
        <v>55.9</v>
      </c>
      <c r="DD916" t="inlineStr"/>
      <c r="DE916" t="inlineStr">
        <is>
          <t>QS (score, not ratio)</t>
        </is>
      </c>
      <c r="DF916" t="inlineStr"/>
      <c r="DG916" t="inlineStr">
        <is>
          <t>QS (score, not %)</t>
        </is>
      </c>
      <c r="DH916" t="n">
        <v>9.15</v>
      </c>
      <c r="DI916" t="inlineStr"/>
    </row>
    <row r="917">
      <c r="A917" t="inlineStr">
        <is>
          <t>showa university</t>
        </is>
      </c>
      <c r="B917" t="inlineStr"/>
      <c r="C917" t="inlineStr"/>
      <c r="D917" t="inlineStr">
        <is>
          <t>Not Reported</t>
        </is>
      </c>
      <c r="E917" t="inlineStr">
        <is>
          <t>Not Reported</t>
        </is>
      </c>
      <c r="F917" t="inlineStr">
        <is>
          <t>Not Reported</t>
        </is>
      </c>
      <c r="G917" t="inlineStr">
        <is>
          <t>Not Reported</t>
        </is>
      </c>
      <c r="H917" t="inlineStr"/>
      <c r="I917" t="inlineStr">
        <is>
          <t>Not Reported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>
        <is>
          <t>Not Reported</t>
        </is>
      </c>
      <c r="AF917" t="inlineStr">
        <is>
          <t>Not Reported</t>
        </is>
      </c>
      <c r="AG917" t="inlineStr">
        <is>
          <t>Not Reported</t>
        </is>
      </c>
      <c r="AH917" t="inlineStr">
        <is>
          <t>Not Reported</t>
        </is>
      </c>
      <c r="AI917" t="inlineStr"/>
      <c r="AJ917" t="inlineStr"/>
      <c r="AK917" t="inlineStr">
        <is>
          <t>Not Reported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>
        <is>
          <t>601-800</t>
        </is>
      </c>
      <c r="BF917" t="inlineStr">
        <is>
          <t>Japan</t>
        </is>
      </c>
      <c r="BG917" t="n">
        <v>28.5</v>
      </c>
      <c r="BH917" t="inlineStr">
        <is>
          <t>14.0</t>
        </is>
      </c>
      <c r="BI917" t="n">
        <v>7.9</v>
      </c>
      <c r="BJ917" t="n">
        <v>7</v>
      </c>
      <c r="BK917" t="inlineStr">
        <is>
          <t>-</t>
        </is>
      </c>
      <c r="BL917" t="inlineStr">
        <is>
          <t>-</t>
        </is>
      </c>
      <c r="BM917" t="inlineStr">
        <is>
          <t>3,675</t>
        </is>
      </c>
      <c r="BN917" t="n">
        <v>2.5</v>
      </c>
      <c r="BO917" t="inlineStr">
        <is>
          <t>0%</t>
        </is>
      </c>
      <c r="BP917" t="inlineStr">
        <is>
          <t>57 : 43</t>
        </is>
      </c>
      <c r="BQ917" t="n">
        <v>2016</v>
      </c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>
        <is>
          <t>Times</t>
        </is>
      </c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n">
        <v>700.5</v>
      </c>
      <c r="CZ917" t="inlineStr"/>
      <c r="DA917" t="inlineStr"/>
      <c r="DB917" t="n">
        <v>0</v>
      </c>
      <c r="DC917" t="n">
        <v>5.536679487881635</v>
      </c>
      <c r="DD917" t="n">
        <v>2.5</v>
      </c>
      <c r="DE917" t="inlineStr">
        <is>
          <t>Times (raw ratio)</t>
        </is>
      </c>
      <c r="DF917" t="n">
        <v>0</v>
      </c>
      <c r="DG917" t="inlineStr">
        <is>
          <t>Times (raw %)</t>
        </is>
      </c>
      <c r="DH917" t="inlineStr"/>
      <c r="DI917" t="n">
        <v>5.202913631633716</v>
      </c>
    </row>
    <row r="918">
      <c r="A918" t="inlineStr">
        <is>
          <t>siberian federal university, sibfu</t>
        </is>
      </c>
      <c r="B918" t="inlineStr">
        <is>
          <t>1001-1200</t>
        </is>
      </c>
      <c r="C918" t="inlineStr">
        <is>
          <t>1001-1200</t>
        </is>
      </c>
      <c r="D918" t="inlineStr">
        <is>
          <t>Russia</t>
        </is>
      </c>
      <c r="E918" t="inlineStr">
        <is>
          <t>Europe</t>
        </is>
      </c>
      <c r="F918" t="inlineStr">
        <is>
          <t>M</t>
        </is>
      </c>
      <c r="G918" t="inlineStr">
        <is>
          <t>CO</t>
        </is>
      </c>
      <c r="H918" t="inlineStr">
        <is>
          <t>VH</t>
        </is>
      </c>
      <c r="I918" t="inlineStr">
        <is>
          <t>A</t>
        </is>
      </c>
      <c r="J918" t="n">
        <v>6.8</v>
      </c>
      <c r="K918" t="inlineStr">
        <is>
          <t>601+</t>
        </is>
      </c>
      <c r="L918" t="n">
        <v>4.5</v>
      </c>
      <c r="M918" t="inlineStr">
        <is>
          <t>601+</t>
        </is>
      </c>
      <c r="N918" t="n">
        <v>18.9</v>
      </c>
      <c r="O918" t="inlineStr">
        <is>
          <t>701+</t>
        </is>
      </c>
      <c r="P918" t="n">
        <v>3.8</v>
      </c>
      <c r="Q918" t="inlineStr">
        <is>
          <t>701+</t>
        </is>
      </c>
      <c r="R918" t="n">
        <v>46.3</v>
      </c>
      <c r="S918" t="inlineStr">
        <is>
          <t>387</t>
        </is>
      </c>
      <c r="T918" t="n">
        <v>31.6</v>
      </c>
      <c r="U918" t="inlineStr">
        <is>
          <t>417</t>
        </is>
      </c>
      <c r="V918" t="n">
        <v>32.6</v>
      </c>
      <c r="W918" t="inlineStr">
        <is>
          <t>701+</t>
        </is>
      </c>
      <c r="X918" t="n">
        <v>8</v>
      </c>
      <c r="Y918" t="inlineStr">
        <is>
          <t>701+</t>
        </is>
      </c>
      <c r="Z918" t="n">
        <v>1.2</v>
      </c>
      <c r="AA918" t="inlineStr">
        <is>
          <t>701+</t>
        </is>
      </c>
      <c r="AB918" t="inlineStr"/>
      <c r="AC918" t="inlineStr">
        <is>
          <t>1001-1200</t>
        </is>
      </c>
      <c r="AD918" t="inlineStr">
        <is>
          <t>1001-1200</t>
        </is>
      </c>
      <c r="AE918" t="inlineStr">
        <is>
          <t>RU</t>
        </is>
      </c>
      <c r="AF918" t="inlineStr">
        <is>
          <t>Russia</t>
        </is>
      </c>
      <c r="AG918" t="inlineStr">
        <is>
          <t>M</t>
        </is>
      </c>
      <c r="AH918" t="inlineStr">
        <is>
          <t>CO</t>
        </is>
      </c>
      <c r="AI918" t="inlineStr">
        <is>
          <t>VH</t>
        </is>
      </c>
      <c r="AJ918" t="n">
        <v>2</v>
      </c>
      <c r="AK918" t="inlineStr">
        <is>
          <t>A</t>
        </is>
      </c>
      <c r="AL918" t="n">
        <v>7.8</v>
      </c>
      <c r="AM918" t="inlineStr">
        <is>
          <t>601+</t>
        </is>
      </c>
      <c r="AN918" t="n">
        <v>3.8</v>
      </c>
      <c r="AO918" t="inlineStr">
        <is>
          <t>601+</t>
        </is>
      </c>
      <c r="AP918" t="n">
        <v>15.5</v>
      </c>
      <c r="AQ918" t="inlineStr">
        <is>
          <t>701+</t>
        </is>
      </c>
      <c r="AR918" t="n">
        <v>3.5</v>
      </c>
      <c r="AS918" t="inlineStr">
        <is>
          <t>701+</t>
        </is>
      </c>
      <c r="AT918" t="n">
        <v>45.5</v>
      </c>
      <c r="AU918" t="inlineStr">
        <is>
          <t>375</t>
        </is>
      </c>
      <c r="AV918" t="n">
        <v>31.2</v>
      </c>
      <c r="AW918" t="inlineStr">
        <is>
          <t>408</t>
        </is>
      </c>
      <c r="AX918" t="n">
        <v>2.4</v>
      </c>
      <c r="AY918" t="inlineStr">
        <is>
          <t>701+</t>
        </is>
      </c>
      <c r="AZ918" t="n">
        <v>10.4</v>
      </c>
      <c r="BA918" t="inlineStr">
        <is>
          <t>701+</t>
        </is>
      </c>
      <c r="BB918" t="n">
        <v>7.4</v>
      </c>
      <c r="BC918" t="inlineStr">
        <is>
          <t>701+</t>
        </is>
      </c>
      <c r="BD918" t="inlineStr">
        <is>
          <t>-</t>
        </is>
      </c>
      <c r="BE918" t="inlineStr"/>
      <c r="BF918" t="inlineStr">
        <is>
          <t>Not Reported</t>
        </is>
      </c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>
        <is>
          <t>QS</t>
        </is>
      </c>
      <c r="CC918" t="n">
        <v>1100.5</v>
      </c>
      <c r="CD918" t="n">
        <v>1100.5</v>
      </c>
      <c r="CE918" t="n">
        <v>601</v>
      </c>
      <c r="CF918" t="n">
        <v>601</v>
      </c>
      <c r="CG918" t="n">
        <v>701</v>
      </c>
      <c r="CH918" t="n">
        <v>701</v>
      </c>
      <c r="CI918" t="n">
        <v>387</v>
      </c>
      <c r="CJ918" t="n">
        <v>417</v>
      </c>
      <c r="CK918" t="n">
        <v>701</v>
      </c>
      <c r="CL918" t="n">
        <v>701</v>
      </c>
      <c r="CM918" t="n">
        <v>701</v>
      </c>
      <c r="CN918" t="n">
        <v>1100.5</v>
      </c>
      <c r="CO918" t="n">
        <v>1100.5</v>
      </c>
      <c r="CP918" t="n">
        <v>601</v>
      </c>
      <c r="CQ918" t="n">
        <v>601</v>
      </c>
      <c r="CR918" t="n">
        <v>701</v>
      </c>
      <c r="CS918" t="n">
        <v>701</v>
      </c>
      <c r="CT918" t="n">
        <v>375</v>
      </c>
      <c r="CU918" t="n">
        <v>408</v>
      </c>
      <c r="CV918" t="n">
        <v>701</v>
      </c>
      <c r="CW918" t="n">
        <v>701</v>
      </c>
      <c r="CX918" t="n">
        <v>701</v>
      </c>
      <c r="CY918" t="inlineStr"/>
      <c r="CZ918" t="inlineStr"/>
      <c r="DA918" t="inlineStr"/>
      <c r="DB918" t="n">
        <v>21.46428571428571</v>
      </c>
      <c r="DC918" t="n">
        <v>3.8</v>
      </c>
      <c r="DD918" t="inlineStr"/>
      <c r="DE918" t="inlineStr">
        <is>
          <t>QS (score, not ratio)</t>
        </is>
      </c>
      <c r="DF918" t="inlineStr"/>
      <c r="DG918" t="inlineStr">
        <is>
          <t>QS (score, not %)</t>
        </is>
      </c>
      <c r="DH918" t="n">
        <v>7.3</v>
      </c>
      <c r="DI918" t="inlineStr"/>
    </row>
    <row r="919">
      <c r="A919" t="inlineStr">
        <is>
          <t>sichuan university</t>
        </is>
      </c>
      <c r="B919" t="inlineStr">
        <is>
          <t>336</t>
        </is>
      </c>
      <c r="C919" t="inlineStr">
        <is>
          <t>355</t>
        </is>
      </c>
      <c r="D919" t="inlineStr">
        <is>
          <t>China (Mainland)</t>
        </is>
      </c>
      <c r="E919" t="inlineStr">
        <is>
          <t>Asia</t>
        </is>
      </c>
      <c r="F919" t="inlineStr">
        <is>
          <t>XL</t>
        </is>
      </c>
      <c r="G919" t="inlineStr">
        <is>
          <t>FC</t>
        </is>
      </c>
      <c r="H919" t="inlineStr">
        <is>
          <t>VH</t>
        </is>
      </c>
      <c r="I919" t="inlineStr">
        <is>
          <t>A</t>
        </is>
      </c>
      <c r="J919" t="n">
        <v>20.4</v>
      </c>
      <c r="K919" t="inlineStr">
        <is>
          <t>433</t>
        </is>
      </c>
      <c r="L919" t="n">
        <v>12.3</v>
      </c>
      <c r="M919" t="inlineStr">
        <is>
          <t>601+</t>
        </is>
      </c>
      <c r="N919" t="n">
        <v>10.3</v>
      </c>
      <c r="O919" t="inlineStr">
        <is>
          <t>701+</t>
        </is>
      </c>
      <c r="P919" t="n">
        <v>98.5</v>
      </c>
      <c r="Q919" t="inlineStr">
        <is>
          <t>32</t>
        </is>
      </c>
      <c r="R919" t="n">
        <v>7.1</v>
      </c>
      <c r="S919" t="inlineStr">
        <is>
          <t>701+</t>
        </is>
      </c>
      <c r="T919" t="n">
        <v>4.9</v>
      </c>
      <c r="U919" t="inlineStr">
        <is>
          <t>701+</t>
        </is>
      </c>
      <c r="V919" t="n">
        <v>71.3</v>
      </c>
      <c r="W919" t="inlineStr">
        <is>
          <t>463</t>
        </is>
      </c>
      <c r="X919" t="n">
        <v>12.9</v>
      </c>
      <c r="Y919" t="inlineStr">
        <is>
          <t>701+</t>
        </is>
      </c>
      <c r="Z919" t="n">
        <v>11</v>
      </c>
      <c r="AA919" t="inlineStr">
        <is>
          <t>644=</t>
        </is>
      </c>
      <c r="AB919" t="n">
        <v>33.3</v>
      </c>
      <c r="AC919">
        <f>355</f>
        <v/>
      </c>
      <c r="AD919" t="inlineStr">
        <is>
          <t>406=</t>
        </is>
      </c>
      <c r="AE919" t="inlineStr">
        <is>
          <t>CN</t>
        </is>
      </c>
      <c r="AF919" t="inlineStr">
        <is>
          <t>China (Mainland)</t>
        </is>
      </c>
      <c r="AG919" t="inlineStr">
        <is>
          <t>XL</t>
        </is>
      </c>
      <c r="AH919" t="inlineStr">
        <is>
          <t>FC</t>
        </is>
      </c>
      <c r="AI919" t="inlineStr">
        <is>
          <t>VH</t>
        </is>
      </c>
      <c r="AJ919" t="n">
        <v>3</v>
      </c>
      <c r="AK919" t="inlineStr">
        <is>
          <t>A</t>
        </is>
      </c>
      <c r="AL919" t="n">
        <v>20.1</v>
      </c>
      <c r="AM919" t="inlineStr">
        <is>
          <t>436</t>
        </is>
      </c>
      <c r="AN919" t="n">
        <v>7.6</v>
      </c>
      <c r="AO919" t="inlineStr">
        <is>
          <t>601+</t>
        </is>
      </c>
      <c r="AP919" t="n">
        <v>11.4</v>
      </c>
      <c r="AQ919" t="inlineStr">
        <is>
          <t>701+</t>
        </is>
      </c>
      <c r="AR919" t="n">
        <v>94.7</v>
      </c>
      <c r="AS919" t="inlineStr">
        <is>
          <t>55</t>
        </is>
      </c>
      <c r="AT919" t="n">
        <v>6.6</v>
      </c>
      <c r="AU919" t="inlineStr">
        <is>
          <t>701+</t>
        </is>
      </c>
      <c r="AV919" t="n">
        <v>5.4</v>
      </c>
      <c r="AW919" t="inlineStr">
        <is>
          <t>701+</t>
        </is>
      </c>
      <c r="AX919" t="n">
        <v>26.2</v>
      </c>
      <c r="AY919" t="inlineStr">
        <is>
          <t>490</t>
        </is>
      </c>
      <c r="AZ919" t="n">
        <v>14.8</v>
      </c>
      <c r="BA919" t="inlineStr">
        <is>
          <t>564</t>
        </is>
      </c>
      <c r="BB919" t="n">
        <v>18.8</v>
      </c>
      <c r="BC919" t="inlineStr">
        <is>
          <t>555=</t>
        </is>
      </c>
      <c r="BD919" t="inlineStr">
        <is>
          <t>30.9</t>
        </is>
      </c>
      <c r="BE919" t="inlineStr">
        <is>
          <t>601-800</t>
        </is>
      </c>
      <c r="BF919" t="inlineStr">
        <is>
          <t>China</t>
        </is>
      </c>
      <c r="BG919" t="n">
        <v>25</v>
      </c>
      <c r="BH919" t="inlineStr">
        <is>
          <t>15.7</t>
        </is>
      </c>
      <c r="BI919" t="n">
        <v>18.4</v>
      </c>
      <c r="BJ919" t="n">
        <v>16.1</v>
      </c>
      <c r="BK919" t="inlineStr">
        <is>
          <t>90.8</t>
        </is>
      </c>
      <c r="BL919" t="inlineStr">
        <is>
          <t>-</t>
        </is>
      </c>
      <c r="BM919" t="inlineStr">
        <is>
          <t>65,035</t>
        </is>
      </c>
      <c r="BN919" t="n">
        <v>14.5</v>
      </c>
      <c r="BO919" t="inlineStr">
        <is>
          <t>2%</t>
        </is>
      </c>
      <c r="BP919" t="inlineStr">
        <is>
          <t>48 : 52</t>
        </is>
      </c>
      <c r="BQ919" t="n">
        <v>2016</v>
      </c>
      <c r="BR919" t="inlineStr">
        <is>
          <t>301-400</t>
        </is>
      </c>
      <c r="BS919" t="inlineStr">
        <is>
          <t>14-27</t>
        </is>
      </c>
      <c r="BT919" t="inlineStr"/>
      <c r="BU919" t="n">
        <v>0</v>
      </c>
      <c r="BV919" t="n">
        <v>0</v>
      </c>
      <c r="BW919" t="n">
        <v>0</v>
      </c>
      <c r="BX919" t="n">
        <v>4.3</v>
      </c>
      <c r="BY919" t="n">
        <v>54.2</v>
      </c>
      <c r="BZ919" t="n">
        <v>15.2</v>
      </c>
      <c r="CA919" t="n">
        <v>2015</v>
      </c>
      <c r="CB919" t="inlineStr">
        <is>
          <t>QS+Times+Shanghai</t>
        </is>
      </c>
      <c r="CC919" t="n">
        <v>336</v>
      </c>
      <c r="CD919" t="n">
        <v>355</v>
      </c>
      <c r="CE919" t="n">
        <v>433</v>
      </c>
      <c r="CF919" t="n">
        <v>601</v>
      </c>
      <c r="CG919" t="n">
        <v>701</v>
      </c>
      <c r="CH919" t="n">
        <v>32</v>
      </c>
      <c r="CI919" t="n">
        <v>701</v>
      </c>
      <c r="CJ919" t="n">
        <v>701</v>
      </c>
      <c r="CK919" t="n">
        <v>463</v>
      </c>
      <c r="CL919" t="n">
        <v>701</v>
      </c>
      <c r="CM919" t="n">
        <v>644</v>
      </c>
      <c r="CN919" t="n">
        <v>355</v>
      </c>
      <c r="CO919" t="n">
        <v>406</v>
      </c>
      <c r="CP919" t="n">
        <v>436</v>
      </c>
      <c r="CQ919" t="n">
        <v>601</v>
      </c>
      <c r="CR919" t="n">
        <v>701</v>
      </c>
      <c r="CS919" t="n">
        <v>55</v>
      </c>
      <c r="CT919" t="n">
        <v>701</v>
      </c>
      <c r="CU919" t="n">
        <v>701</v>
      </c>
      <c r="CV919" t="n">
        <v>490</v>
      </c>
      <c r="CW919" t="n">
        <v>564</v>
      </c>
      <c r="CX919" t="n">
        <v>555</v>
      </c>
      <c r="CY919" t="n">
        <v>700.5</v>
      </c>
      <c r="CZ919" t="n">
        <v>350.5</v>
      </c>
      <c r="DA919" t="n">
        <v>20.5</v>
      </c>
      <c r="DB919" t="n">
        <v>33.11418639903821</v>
      </c>
      <c r="DC919" t="n">
        <v>36.06066313526877</v>
      </c>
      <c r="DD919" t="n">
        <v>14.5</v>
      </c>
      <c r="DE919" t="inlineStr">
        <is>
          <t>Times (raw ratio)</t>
        </is>
      </c>
      <c r="DF919" t="n">
        <v>2</v>
      </c>
      <c r="DG919" t="inlineStr">
        <is>
          <t>Times (raw %)</t>
        </is>
      </c>
      <c r="DH919" t="n">
        <v>20.25</v>
      </c>
      <c r="DI919" t="n">
        <v>13.34446880328496</v>
      </c>
    </row>
    <row r="920">
      <c r="A920" t="inlineStr">
        <is>
          <t>siksha 'o' anusandhan (deemed to be university)</t>
        </is>
      </c>
      <c r="B920" t="inlineStr">
        <is>
          <t>1201-1400</t>
        </is>
      </c>
      <c r="C920" t="inlineStr">
        <is>
          <t>1201-1400</t>
        </is>
      </c>
      <c r="D920" t="inlineStr">
        <is>
          <t>India</t>
        </is>
      </c>
      <c r="E920" t="inlineStr">
        <is>
          <t>Asia</t>
        </is>
      </c>
      <c r="F920" t="inlineStr">
        <is>
          <t>M</t>
        </is>
      </c>
      <c r="G920" t="inlineStr">
        <is>
          <t>FO</t>
        </is>
      </c>
      <c r="H920" t="inlineStr">
        <is>
          <t>VH</t>
        </is>
      </c>
      <c r="I920" t="inlineStr">
        <is>
          <t>B</t>
        </is>
      </c>
      <c r="J920" t="n">
        <v>7.5</v>
      </c>
      <c r="K920" t="inlineStr">
        <is>
          <t>601+</t>
        </is>
      </c>
      <c r="L920" t="n">
        <v>3.6</v>
      </c>
      <c r="M920" t="inlineStr">
        <is>
          <t>601+</t>
        </is>
      </c>
      <c r="N920" t="n">
        <v>34.3</v>
      </c>
      <c r="O920" t="inlineStr">
        <is>
          <t>461</t>
        </is>
      </c>
      <c r="P920" t="n">
        <v>5.3</v>
      </c>
      <c r="Q920" t="inlineStr">
        <is>
          <t>701+</t>
        </is>
      </c>
      <c r="R920" t="n">
        <v>2.2</v>
      </c>
      <c r="S920" t="inlineStr">
        <is>
          <t>701+</t>
        </is>
      </c>
      <c r="T920" t="n">
        <v>2.2</v>
      </c>
      <c r="U920" t="inlineStr">
        <is>
          <t>701+</t>
        </is>
      </c>
      <c r="V920" t="n">
        <v>23.7</v>
      </c>
      <c r="W920" t="inlineStr">
        <is>
          <t>701+</t>
        </is>
      </c>
      <c r="X920" t="n">
        <v>1.9</v>
      </c>
      <c r="Y920" t="inlineStr">
        <is>
          <t>701+</t>
        </is>
      </c>
      <c r="Z920" t="n">
        <v>1</v>
      </c>
      <c r="AA920" t="inlineStr">
        <is>
          <t>701+</t>
        </is>
      </c>
      <c r="AB920" t="inlineStr"/>
      <c r="AC920" t="inlineStr">
        <is>
          <t>1201-1400</t>
        </is>
      </c>
      <c r="AD920" t="inlineStr">
        <is>
          <t>1001-1200</t>
        </is>
      </c>
      <c r="AE920" t="inlineStr">
        <is>
          <t>IN</t>
        </is>
      </c>
      <c r="AF920" t="inlineStr">
        <is>
          <t>India</t>
        </is>
      </c>
      <c r="AG920" t="inlineStr">
        <is>
          <t>L</t>
        </is>
      </c>
      <c r="AH920" t="inlineStr">
        <is>
          <t>FO</t>
        </is>
      </c>
      <c r="AI920" t="inlineStr">
        <is>
          <t>VH</t>
        </is>
      </c>
      <c r="AJ920" t="n">
        <v>3</v>
      </c>
      <c r="AK920" t="inlineStr">
        <is>
          <t>B</t>
        </is>
      </c>
      <c r="AL920" t="n">
        <v>4.6</v>
      </c>
      <c r="AM920" t="inlineStr">
        <is>
          <t>601+</t>
        </is>
      </c>
      <c r="AN920" t="n">
        <v>2</v>
      </c>
      <c r="AO920" t="inlineStr">
        <is>
          <t>601+</t>
        </is>
      </c>
      <c r="AP920" t="n">
        <v>32.9</v>
      </c>
      <c r="AQ920" t="inlineStr">
        <is>
          <t>481</t>
        </is>
      </c>
      <c r="AR920" t="n">
        <v>4.7</v>
      </c>
      <c r="AS920" t="inlineStr">
        <is>
          <t>701+</t>
        </is>
      </c>
      <c r="AT920" t="n">
        <v>1.7</v>
      </c>
      <c r="AU920" t="inlineStr">
        <is>
          <t>701+</t>
        </is>
      </c>
      <c r="AV920" t="n">
        <v>2.1</v>
      </c>
      <c r="AW920" t="inlineStr">
        <is>
          <t>701+</t>
        </is>
      </c>
      <c r="AX920" t="n">
        <v>1.1</v>
      </c>
      <c r="AY920" t="inlineStr">
        <is>
          <t>701+</t>
        </is>
      </c>
      <c r="AZ920" t="n">
        <v>8.1</v>
      </c>
      <c r="BA920" t="inlineStr">
        <is>
          <t>701+</t>
        </is>
      </c>
      <c r="BB920" t="n">
        <v>1</v>
      </c>
      <c r="BC920" t="inlineStr">
        <is>
          <t>701+</t>
        </is>
      </c>
      <c r="BD920" t="inlineStr">
        <is>
          <t>-</t>
        </is>
      </c>
      <c r="BE920" t="inlineStr"/>
      <c r="BF920" t="inlineStr">
        <is>
          <t>Not Reported</t>
        </is>
      </c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>
        <is>
          <t>QS</t>
        </is>
      </c>
      <c r="CC920" t="n">
        <v>1300.5</v>
      </c>
      <c r="CD920" t="n">
        <v>1300.5</v>
      </c>
      <c r="CE920" t="n">
        <v>601</v>
      </c>
      <c r="CF920" t="n">
        <v>601</v>
      </c>
      <c r="CG920" t="n">
        <v>461</v>
      </c>
      <c r="CH920" t="n">
        <v>701</v>
      </c>
      <c r="CI920" t="n">
        <v>701</v>
      </c>
      <c r="CJ920" t="n">
        <v>701</v>
      </c>
      <c r="CK920" t="n">
        <v>701</v>
      </c>
      <c r="CL920" t="n">
        <v>701</v>
      </c>
      <c r="CM920" t="n">
        <v>701</v>
      </c>
      <c r="CN920" t="n">
        <v>1300.5</v>
      </c>
      <c r="CO920" t="n">
        <v>1100.5</v>
      </c>
      <c r="CP920" t="n">
        <v>601</v>
      </c>
      <c r="CQ920" t="n">
        <v>601</v>
      </c>
      <c r="CR920" t="n">
        <v>481</v>
      </c>
      <c r="CS920" t="n">
        <v>701</v>
      </c>
      <c r="CT920" t="n">
        <v>701</v>
      </c>
      <c r="CU920" t="n">
        <v>701</v>
      </c>
      <c r="CV920" t="n">
        <v>701</v>
      </c>
      <c r="CW920" t="n">
        <v>701</v>
      </c>
      <c r="CX920" t="n">
        <v>701</v>
      </c>
      <c r="CY920" t="inlineStr"/>
      <c r="CZ920" t="inlineStr"/>
      <c r="DA920" t="inlineStr"/>
      <c r="DB920" t="n">
        <v>7.178571428571416</v>
      </c>
      <c r="DC920" t="n">
        <v>5.3</v>
      </c>
      <c r="DD920" t="inlineStr"/>
      <c r="DE920" t="inlineStr">
        <is>
          <t>QS (score, not ratio)</t>
        </is>
      </c>
      <c r="DF920" t="inlineStr"/>
      <c r="DG920" t="inlineStr">
        <is>
          <t>QS (score, not %)</t>
        </is>
      </c>
      <c r="DH920" t="n">
        <v>6.05</v>
      </c>
      <c r="DI920" t="inlineStr"/>
    </row>
    <row r="921">
      <c r="A921" t="inlineStr">
        <is>
          <t>silesian university of technology</t>
        </is>
      </c>
      <c r="B921" t="inlineStr">
        <is>
          <t>1001-1200</t>
        </is>
      </c>
      <c r="C921" t="inlineStr">
        <is>
          <t>1001-1200</t>
        </is>
      </c>
      <c r="D921" t="inlineStr">
        <is>
          <t>Poland</t>
        </is>
      </c>
      <c r="E921" t="inlineStr">
        <is>
          <t>Europe</t>
        </is>
      </c>
      <c r="F921" t="inlineStr">
        <is>
          <t>L</t>
        </is>
      </c>
      <c r="G921" t="inlineStr">
        <is>
          <t>FO</t>
        </is>
      </c>
      <c r="H921" t="inlineStr">
        <is>
          <t>VH</t>
        </is>
      </c>
      <c r="I921" t="inlineStr">
        <is>
          <t>A</t>
        </is>
      </c>
      <c r="J921" t="n">
        <v>6.8</v>
      </c>
      <c r="K921" t="inlineStr">
        <is>
          <t>601+</t>
        </is>
      </c>
      <c r="L921" t="n">
        <v>3.8</v>
      </c>
      <c r="M921" t="inlineStr">
        <is>
          <t>601+</t>
        </is>
      </c>
      <c r="N921" t="n">
        <v>30.3</v>
      </c>
      <c r="O921" t="inlineStr">
        <is>
          <t>516</t>
        </is>
      </c>
      <c r="P921" t="n">
        <v>7</v>
      </c>
      <c r="Q921" t="inlineStr">
        <is>
          <t>701+</t>
        </is>
      </c>
      <c r="R921" t="n">
        <v>2.9</v>
      </c>
      <c r="S921" t="inlineStr">
        <is>
          <t>701+</t>
        </is>
      </c>
      <c r="T921" t="n">
        <v>3.3</v>
      </c>
      <c r="U921" t="inlineStr">
        <is>
          <t>701+</t>
        </is>
      </c>
      <c r="V921" t="n">
        <v>63.4</v>
      </c>
      <c r="W921" t="inlineStr">
        <is>
          <t>581</t>
        </is>
      </c>
      <c r="X921" t="n">
        <v>9.5</v>
      </c>
      <c r="Y921" t="inlineStr">
        <is>
          <t>701+</t>
        </is>
      </c>
      <c r="Z921" t="n">
        <v>1.4</v>
      </c>
      <c r="AA921" t="inlineStr">
        <is>
          <t>701+</t>
        </is>
      </c>
      <c r="AB921" t="inlineStr"/>
      <c r="AC921" t="inlineStr">
        <is>
          <t>1001-1200</t>
        </is>
      </c>
      <c r="AD921" t="inlineStr">
        <is>
          <t>1001-1200</t>
        </is>
      </c>
      <c r="AE921" t="inlineStr">
        <is>
          <t>PL</t>
        </is>
      </c>
      <c r="AF921" t="inlineStr">
        <is>
          <t>Poland</t>
        </is>
      </c>
      <c r="AG921" t="inlineStr">
        <is>
          <t>L</t>
        </is>
      </c>
      <c r="AH921" t="inlineStr">
        <is>
          <t>FO</t>
        </is>
      </c>
      <c r="AI921" t="inlineStr">
        <is>
          <t>VH</t>
        </is>
      </c>
      <c r="AJ921" t="n">
        <v>4</v>
      </c>
      <c r="AK921" t="inlineStr">
        <is>
          <t>A</t>
        </is>
      </c>
      <c r="AL921" t="n">
        <v>6.5</v>
      </c>
      <c r="AM921" t="inlineStr">
        <is>
          <t>601+</t>
        </is>
      </c>
      <c r="AN921" t="n">
        <v>3.6</v>
      </c>
      <c r="AO921" t="inlineStr">
        <is>
          <t>601+</t>
        </is>
      </c>
      <c r="AP921" t="n">
        <v>27.7</v>
      </c>
      <c r="AQ921" t="inlineStr">
        <is>
          <t>549</t>
        </is>
      </c>
      <c r="AR921" t="n">
        <v>6.2</v>
      </c>
      <c r="AS921" t="inlineStr">
        <is>
          <t>701+</t>
        </is>
      </c>
      <c r="AT921" t="n">
        <v>2.4</v>
      </c>
      <c r="AU921" t="inlineStr">
        <is>
          <t>701+</t>
        </is>
      </c>
      <c r="AV921" t="n">
        <v>4.4</v>
      </c>
      <c r="AW921" t="inlineStr">
        <is>
          <t>701+</t>
        </is>
      </c>
      <c r="AX921" t="n">
        <v>9</v>
      </c>
      <c r="AY921" t="inlineStr">
        <is>
          <t>697</t>
        </is>
      </c>
      <c r="AZ921" t="n">
        <v>11.1</v>
      </c>
      <c r="BA921" t="inlineStr">
        <is>
          <t>701+</t>
        </is>
      </c>
      <c r="BB921" t="n">
        <v>1.4</v>
      </c>
      <c r="BC921" t="inlineStr">
        <is>
          <t>701+</t>
        </is>
      </c>
      <c r="BD921" t="inlineStr">
        <is>
          <t>-</t>
        </is>
      </c>
      <c r="BE921" t="inlineStr"/>
      <c r="BF921" t="inlineStr">
        <is>
          <t>Not Reported</t>
        </is>
      </c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>
        <is>
          <t>QS</t>
        </is>
      </c>
      <c r="CC921" t="n">
        <v>1100.5</v>
      </c>
      <c r="CD921" t="n">
        <v>1100.5</v>
      </c>
      <c r="CE921" t="n">
        <v>601</v>
      </c>
      <c r="CF921" t="n">
        <v>601</v>
      </c>
      <c r="CG921" t="n">
        <v>516</v>
      </c>
      <c r="CH921" t="n">
        <v>701</v>
      </c>
      <c r="CI921" t="n">
        <v>701</v>
      </c>
      <c r="CJ921" t="n">
        <v>701</v>
      </c>
      <c r="CK921" t="n">
        <v>581</v>
      </c>
      <c r="CL921" t="n">
        <v>701</v>
      </c>
      <c r="CM921" t="n">
        <v>701</v>
      </c>
      <c r="CN921" t="n">
        <v>1100.5</v>
      </c>
      <c r="CO921" t="n">
        <v>1100.5</v>
      </c>
      <c r="CP921" t="n">
        <v>601</v>
      </c>
      <c r="CQ921" t="n">
        <v>601</v>
      </c>
      <c r="CR921" t="n">
        <v>549</v>
      </c>
      <c r="CS921" t="n">
        <v>701</v>
      </c>
      <c r="CT921" t="n">
        <v>701</v>
      </c>
      <c r="CU921" t="n">
        <v>701</v>
      </c>
      <c r="CV921" t="n">
        <v>697</v>
      </c>
      <c r="CW921" t="n">
        <v>701</v>
      </c>
      <c r="CX921" t="n">
        <v>701</v>
      </c>
      <c r="CY921" t="inlineStr"/>
      <c r="CZ921" t="inlineStr"/>
      <c r="DA921" t="inlineStr"/>
      <c r="DB921" t="n">
        <v>21.46428571428571</v>
      </c>
      <c r="DC921" t="n">
        <v>7</v>
      </c>
      <c r="DD921" t="inlineStr"/>
      <c r="DE921" t="inlineStr">
        <is>
          <t>QS (score, not ratio)</t>
        </is>
      </c>
      <c r="DF921" t="inlineStr"/>
      <c r="DG921" t="inlineStr">
        <is>
          <t>QS (score, not %)</t>
        </is>
      </c>
      <c r="DH921" t="n">
        <v>6.65</v>
      </c>
      <c r="DI921" t="inlineStr"/>
    </row>
    <row r="922">
      <c r="A922" t="inlineStr">
        <is>
          <t>silpakorn university</t>
        </is>
      </c>
      <c r="B922" t="inlineStr">
        <is>
          <t>1401+</t>
        </is>
      </c>
      <c r="C922" t="inlineStr">
        <is>
          <t>1201-1400</t>
        </is>
      </c>
      <c r="D922" t="inlineStr">
        <is>
          <t>Thailand</t>
        </is>
      </c>
      <c r="E922" t="inlineStr">
        <is>
          <t>Asia</t>
        </is>
      </c>
      <c r="F922" t="inlineStr">
        <is>
          <t>L</t>
        </is>
      </c>
      <c r="G922" t="inlineStr">
        <is>
          <t>CO</t>
        </is>
      </c>
      <c r="H922" t="inlineStr">
        <is>
          <t>HI</t>
        </is>
      </c>
      <c r="I922" t="inlineStr">
        <is>
          <t>A</t>
        </is>
      </c>
      <c r="J922" t="n">
        <v>6.3</v>
      </c>
      <c r="K922" t="inlineStr">
        <is>
          <t>601+</t>
        </is>
      </c>
      <c r="L922" t="n">
        <v>5.4</v>
      </c>
      <c r="M922" t="inlineStr">
        <is>
          <t>601+</t>
        </is>
      </c>
      <c r="N922" t="n">
        <v>4.4</v>
      </c>
      <c r="O922" t="inlineStr">
        <is>
          <t>701+</t>
        </is>
      </c>
      <c r="P922" t="n">
        <v>2.8</v>
      </c>
      <c r="Q922" t="inlineStr">
        <is>
          <t>701+</t>
        </is>
      </c>
      <c r="R922" t="n">
        <v>4.3</v>
      </c>
      <c r="S922" t="inlineStr">
        <is>
          <t>701+</t>
        </is>
      </c>
      <c r="T922" t="n">
        <v>1.2</v>
      </c>
      <c r="U922" t="inlineStr">
        <is>
          <t>701+</t>
        </is>
      </c>
      <c r="V922" t="n">
        <v>24.7</v>
      </c>
      <c r="W922" t="inlineStr">
        <is>
          <t>701+</t>
        </is>
      </c>
      <c r="X922" t="n">
        <v>2.5</v>
      </c>
      <c r="Y922" t="inlineStr">
        <is>
          <t>701+</t>
        </is>
      </c>
      <c r="Z922" t="n">
        <v>1</v>
      </c>
      <c r="AA922" t="inlineStr">
        <is>
          <t>701+</t>
        </is>
      </c>
      <c r="AB922" t="inlineStr"/>
      <c r="AC922" t="inlineStr">
        <is>
          <t>1201-1400</t>
        </is>
      </c>
      <c r="AD922" t="inlineStr"/>
      <c r="AE922" t="inlineStr">
        <is>
          <t>TH</t>
        </is>
      </c>
      <c r="AF922" t="inlineStr">
        <is>
          <t>Thailand</t>
        </is>
      </c>
      <c r="AG922" t="inlineStr">
        <is>
          <t>L</t>
        </is>
      </c>
      <c r="AH922" t="inlineStr">
        <is>
          <t>CO</t>
        </is>
      </c>
      <c r="AI922" t="inlineStr">
        <is>
          <t>HI</t>
        </is>
      </c>
      <c r="AJ922" t="n">
        <v>4</v>
      </c>
      <c r="AK922" t="inlineStr">
        <is>
          <t>A</t>
        </is>
      </c>
      <c r="AL922" t="n">
        <v>6.2</v>
      </c>
      <c r="AM922" t="inlineStr">
        <is>
          <t>601+</t>
        </is>
      </c>
      <c r="AN922" t="n">
        <v>6.7</v>
      </c>
      <c r="AO922" t="inlineStr">
        <is>
          <t>601+</t>
        </is>
      </c>
      <c r="AP922" t="n">
        <v>4.5</v>
      </c>
      <c r="AQ922" t="inlineStr">
        <is>
          <t>701+</t>
        </is>
      </c>
      <c r="AR922" t="n">
        <v>2.7</v>
      </c>
      <c r="AS922" t="inlineStr">
        <is>
          <t>701+</t>
        </is>
      </c>
      <c r="AT922" t="n">
        <v>4.6</v>
      </c>
      <c r="AU922" t="inlineStr">
        <is>
          <t>701+</t>
        </is>
      </c>
      <c r="AV922" t="n">
        <v>1.2</v>
      </c>
      <c r="AW922" t="inlineStr">
        <is>
          <t>701+</t>
        </is>
      </c>
      <c r="AX922" t="n">
        <v>1</v>
      </c>
      <c r="AY922" t="inlineStr">
        <is>
          <t>701+</t>
        </is>
      </c>
      <c r="AZ922" t="n">
        <v>7.4</v>
      </c>
      <c r="BA922" t="inlineStr">
        <is>
          <t>701+</t>
        </is>
      </c>
      <c r="BB922" t="n">
        <v>1</v>
      </c>
      <c r="BC922" t="inlineStr">
        <is>
          <t>701+</t>
        </is>
      </c>
      <c r="BD922" t="inlineStr">
        <is>
          <t>-</t>
        </is>
      </c>
      <c r="BE922" t="inlineStr"/>
      <c r="BF922" t="inlineStr">
        <is>
          <t>Not Reported</t>
        </is>
      </c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>
        <is>
          <t>QS</t>
        </is>
      </c>
      <c r="CC922" t="n">
        <v>1401</v>
      </c>
      <c r="CD922" t="n">
        <v>1300.5</v>
      </c>
      <c r="CE922" t="n">
        <v>601</v>
      </c>
      <c r="CF922" t="n">
        <v>601</v>
      </c>
      <c r="CG922" t="n">
        <v>701</v>
      </c>
      <c r="CH922" t="n">
        <v>701</v>
      </c>
      <c r="CI922" t="n">
        <v>701</v>
      </c>
      <c r="CJ922" t="n">
        <v>701</v>
      </c>
      <c r="CK922" t="n">
        <v>701</v>
      </c>
      <c r="CL922" t="n">
        <v>701</v>
      </c>
      <c r="CM922" t="n">
        <v>701</v>
      </c>
      <c r="CN922" t="n">
        <v>1300.5</v>
      </c>
      <c r="CO922" t="inlineStr"/>
      <c r="CP922" t="n">
        <v>601</v>
      </c>
      <c r="CQ922" t="n">
        <v>601</v>
      </c>
      <c r="CR922" t="n">
        <v>701</v>
      </c>
      <c r="CS922" t="n">
        <v>701</v>
      </c>
      <c r="CT922" t="n">
        <v>701</v>
      </c>
      <c r="CU922" t="n">
        <v>701</v>
      </c>
      <c r="CV922" t="n">
        <v>701</v>
      </c>
      <c r="CW922" t="n">
        <v>701</v>
      </c>
      <c r="CX922" t="n">
        <v>701</v>
      </c>
      <c r="CY922" t="inlineStr"/>
      <c r="CZ922" t="inlineStr"/>
      <c r="DA922" t="inlineStr"/>
      <c r="DB922" t="n">
        <v>0</v>
      </c>
      <c r="DC922" t="n">
        <v>2.8</v>
      </c>
      <c r="DD922" t="inlineStr"/>
      <c r="DE922" t="inlineStr">
        <is>
          <t>QS (score, not ratio)</t>
        </is>
      </c>
      <c r="DF922" t="inlineStr"/>
      <c r="DG922" t="inlineStr">
        <is>
          <t>QS (score, not %)</t>
        </is>
      </c>
      <c r="DH922" t="n">
        <v>6.25</v>
      </c>
      <c r="DI922" t="inlineStr"/>
    </row>
    <row r="923">
      <c r="A923" t="inlineStr">
        <is>
          <t>simon fraser university</t>
        </is>
      </c>
      <c r="B923" t="inlineStr">
        <is>
          <t>319</t>
        </is>
      </c>
      <c r="C923" t="inlineStr">
        <is>
          <t>318</t>
        </is>
      </c>
      <c r="D923" t="inlineStr">
        <is>
          <t>Canada</t>
        </is>
      </c>
      <c r="E923" t="inlineStr">
        <is>
          <t>Americas</t>
        </is>
      </c>
      <c r="F923" t="inlineStr">
        <is>
          <t>L</t>
        </is>
      </c>
      <c r="G923" t="inlineStr">
        <is>
          <t>CO</t>
        </is>
      </c>
      <c r="H923" t="inlineStr">
        <is>
          <t>VH</t>
        </is>
      </c>
      <c r="I923" t="inlineStr">
        <is>
          <t>A</t>
        </is>
      </c>
      <c r="J923" t="n">
        <v>24</v>
      </c>
      <c r="K923" t="inlineStr">
        <is>
          <t>367</t>
        </is>
      </c>
      <c r="L923" t="n">
        <v>11.4</v>
      </c>
      <c r="M923" t="inlineStr">
        <is>
          <t>601+</t>
        </is>
      </c>
      <c r="N923" t="n">
        <v>6.2</v>
      </c>
      <c r="O923" t="inlineStr">
        <is>
          <t>701+</t>
        </is>
      </c>
      <c r="P923" t="n">
        <v>36.6</v>
      </c>
      <c r="Q923" t="inlineStr">
        <is>
          <t>374</t>
        </is>
      </c>
      <c r="R923" t="n">
        <v>97</v>
      </c>
      <c r="S923" t="inlineStr">
        <is>
          <t>131</t>
        </is>
      </c>
      <c r="T923" t="n">
        <v>83.90000000000001</v>
      </c>
      <c r="U923" t="inlineStr">
        <is>
          <t>158</t>
        </is>
      </c>
      <c r="V923" t="n">
        <v>76.8</v>
      </c>
      <c r="W923" t="inlineStr">
        <is>
          <t>382</t>
        </is>
      </c>
      <c r="X923" t="n">
        <v>22.8</v>
      </c>
      <c r="Y923" t="inlineStr">
        <is>
          <t>503</t>
        </is>
      </c>
      <c r="Z923" t="n">
        <v>89.8</v>
      </c>
      <c r="AA923" t="inlineStr">
        <is>
          <t>96=</t>
        </is>
      </c>
      <c r="AB923" t="n">
        <v>34.6</v>
      </c>
      <c r="AC923" t="inlineStr">
        <is>
          <t>318</t>
        </is>
      </c>
      <c r="AD923" t="inlineStr">
        <is>
          <t>328=</t>
        </is>
      </c>
      <c r="AE923" t="inlineStr">
        <is>
          <t>CA</t>
        </is>
      </c>
      <c r="AF923" t="inlineStr">
        <is>
          <t>Canada</t>
        </is>
      </c>
      <c r="AG923" t="inlineStr">
        <is>
          <t>L</t>
        </is>
      </c>
      <c r="AH923" t="inlineStr">
        <is>
          <t>CO</t>
        </is>
      </c>
      <c r="AI923" t="inlineStr">
        <is>
          <t>VH</t>
        </is>
      </c>
      <c r="AJ923" t="n">
        <v>4</v>
      </c>
      <c r="AK923" t="inlineStr">
        <is>
          <t>A</t>
        </is>
      </c>
      <c r="AL923" t="n">
        <v>25.5</v>
      </c>
      <c r="AM923" t="inlineStr">
        <is>
          <t>343</t>
        </is>
      </c>
      <c r="AN923" t="n">
        <v>13.5</v>
      </c>
      <c r="AO923" t="inlineStr">
        <is>
          <t>600</t>
        </is>
      </c>
      <c r="AP923" t="n">
        <v>5.7</v>
      </c>
      <c r="AQ923" t="inlineStr">
        <is>
          <t>701+</t>
        </is>
      </c>
      <c r="AR923" t="n">
        <v>42.5</v>
      </c>
      <c r="AS923" t="inlineStr">
        <is>
          <t>315</t>
        </is>
      </c>
      <c r="AT923" t="n">
        <v>96.8</v>
      </c>
      <c r="AU923" t="inlineStr">
        <is>
          <t>128</t>
        </is>
      </c>
      <c r="AV923" t="n">
        <v>86.3</v>
      </c>
      <c r="AW923" t="inlineStr">
        <is>
          <t>139</t>
        </is>
      </c>
      <c r="AX923" t="n">
        <v>34.5</v>
      </c>
      <c r="AY923" t="inlineStr">
        <is>
          <t>423</t>
        </is>
      </c>
      <c r="AZ923" t="n">
        <v>17.6</v>
      </c>
      <c r="BA923" t="inlineStr">
        <is>
          <t>474</t>
        </is>
      </c>
      <c r="BB923" t="n">
        <v>54.3</v>
      </c>
      <c r="BC923" t="inlineStr">
        <is>
          <t>283=</t>
        </is>
      </c>
      <c r="BD923" t="inlineStr">
        <is>
          <t>33.3</t>
        </is>
      </c>
      <c r="BE923" t="inlineStr">
        <is>
          <t>251-300</t>
        </is>
      </c>
      <c r="BF923" t="inlineStr">
        <is>
          <t>Canada</t>
        </is>
      </c>
      <c r="BG923" t="n">
        <v>23.2</v>
      </c>
      <c r="BH923" t="inlineStr">
        <is>
          <t>61.4</t>
        </is>
      </c>
      <c r="BI923" t="n">
        <v>29.2</v>
      </c>
      <c r="BJ923" t="n">
        <v>72.8</v>
      </c>
      <c r="BK923" t="inlineStr">
        <is>
          <t>42.3</t>
        </is>
      </c>
      <c r="BL923" t="inlineStr">
        <is>
          <t>-</t>
        </is>
      </c>
      <c r="BM923" t="inlineStr">
        <is>
          <t>26,640</t>
        </is>
      </c>
      <c r="BN923" t="n">
        <v>28.3</v>
      </c>
      <c r="BO923" t="inlineStr">
        <is>
          <t>19%</t>
        </is>
      </c>
      <c r="BP923" t="inlineStr">
        <is>
          <t>55 : 45</t>
        </is>
      </c>
      <c r="BQ923" t="n">
        <v>2016</v>
      </c>
      <c r="BR923" t="inlineStr">
        <is>
          <t>201-300</t>
        </is>
      </c>
      <c r="BS923" t="inlineStr">
        <is>
          <t>7-16</t>
        </is>
      </c>
      <c r="BT923" t="inlineStr"/>
      <c r="BU923" t="n">
        <v>0</v>
      </c>
      <c r="BV923" t="n">
        <v>0</v>
      </c>
      <c r="BW923" t="n">
        <v>12.2</v>
      </c>
      <c r="BX923" t="n">
        <v>13.2</v>
      </c>
      <c r="BY923" t="n">
        <v>32.7</v>
      </c>
      <c r="BZ923" t="n">
        <v>18.9</v>
      </c>
      <c r="CA923" t="n">
        <v>2015</v>
      </c>
      <c r="CB923" t="inlineStr">
        <is>
          <t>QS+Times+Shanghai</t>
        </is>
      </c>
      <c r="CC923" t="n">
        <v>319</v>
      </c>
      <c r="CD923" t="n">
        <v>318</v>
      </c>
      <c r="CE923" t="n">
        <v>367</v>
      </c>
      <c r="CF923" t="n">
        <v>601</v>
      </c>
      <c r="CG923" t="n">
        <v>701</v>
      </c>
      <c r="CH923" t="n">
        <v>374</v>
      </c>
      <c r="CI923" t="n">
        <v>131</v>
      </c>
      <c r="CJ923" t="n">
        <v>158</v>
      </c>
      <c r="CK923" t="n">
        <v>382</v>
      </c>
      <c r="CL923" t="n">
        <v>503</v>
      </c>
      <c r="CM923" t="n">
        <v>96</v>
      </c>
      <c r="CN923" t="n">
        <v>318</v>
      </c>
      <c r="CO923" t="n">
        <v>328</v>
      </c>
      <c r="CP923" t="n">
        <v>343</v>
      </c>
      <c r="CQ923" t="n">
        <v>600</v>
      </c>
      <c r="CR923" t="n">
        <v>701</v>
      </c>
      <c r="CS923" t="n">
        <v>315</v>
      </c>
      <c r="CT923" t="n">
        <v>128</v>
      </c>
      <c r="CU923" t="n">
        <v>139</v>
      </c>
      <c r="CV923" t="n">
        <v>423</v>
      </c>
      <c r="CW923" t="n">
        <v>474</v>
      </c>
      <c r="CX923" t="n">
        <v>283</v>
      </c>
      <c r="CY923" t="n">
        <v>275.5</v>
      </c>
      <c r="CZ923" t="n">
        <v>250.5</v>
      </c>
      <c r="DA923" t="n">
        <v>11.5</v>
      </c>
      <c r="DB923" t="n">
        <v>61.08947526270939</v>
      </c>
      <c r="DC923" t="n">
        <v>35.2074354159308</v>
      </c>
      <c r="DD923" t="n">
        <v>28.3</v>
      </c>
      <c r="DE923" t="inlineStr">
        <is>
          <t>Times (raw ratio)</t>
        </is>
      </c>
      <c r="DF923" t="n">
        <v>19</v>
      </c>
      <c r="DG923" t="inlineStr">
        <is>
          <t>Times (raw %)</t>
        </is>
      </c>
      <c r="DH923" t="n">
        <v>24.75</v>
      </c>
      <c r="DI923" t="n">
        <v>13.39350829042473</v>
      </c>
    </row>
    <row r="924">
      <c r="A924" t="inlineStr">
        <is>
          <t>singapore management university</t>
        </is>
      </c>
      <c r="B924" t="inlineStr">
        <is>
          <t>585</t>
        </is>
      </c>
      <c r="C924" t="inlineStr">
        <is>
          <t>545</t>
        </is>
      </c>
      <c r="D924" t="inlineStr">
        <is>
          <t>Singapore</t>
        </is>
      </c>
      <c r="E924" t="inlineStr">
        <is>
          <t>Asia</t>
        </is>
      </c>
      <c r="F924" t="inlineStr">
        <is>
          <t>M</t>
        </is>
      </c>
      <c r="G924" t="inlineStr">
        <is>
          <t>SP</t>
        </is>
      </c>
      <c r="H924" t="inlineStr">
        <is>
          <t>VH</t>
        </is>
      </c>
      <c r="I924" t="inlineStr">
        <is>
          <t>A</t>
        </is>
      </c>
      <c r="J924" t="n">
        <v>12.3</v>
      </c>
      <c r="K924" t="inlineStr">
        <is>
          <t>601+</t>
        </is>
      </c>
      <c r="L924" t="n">
        <v>14.2</v>
      </c>
      <c r="M924" t="inlineStr">
        <is>
          <t>578</t>
        </is>
      </c>
      <c r="N924" t="n">
        <v>10.2</v>
      </c>
      <c r="O924" t="inlineStr">
        <is>
          <t>701+</t>
        </is>
      </c>
      <c r="P924" t="n">
        <v>18.8</v>
      </c>
      <c r="Q924" t="inlineStr">
        <is>
          <t>572</t>
        </is>
      </c>
      <c r="R924" t="n">
        <v>100</v>
      </c>
      <c r="S924" t="inlineStr">
        <is>
          <t>46</t>
        </is>
      </c>
      <c r="T924" t="n">
        <v>58.9</v>
      </c>
      <c r="U924" t="inlineStr">
        <is>
          <t>251</t>
        </is>
      </c>
      <c r="V924" t="n">
        <v>20.8</v>
      </c>
      <c r="W924" t="inlineStr">
        <is>
          <t>701+</t>
        </is>
      </c>
      <c r="X924" t="n">
        <v>27.1</v>
      </c>
      <c r="Y924" t="inlineStr">
        <is>
          <t>443</t>
        </is>
      </c>
      <c r="Z924" t="n">
        <v>26.3</v>
      </c>
      <c r="AA924" t="inlineStr">
        <is>
          <t>478=</t>
        </is>
      </c>
      <c r="AB924" t="n">
        <v>21.2</v>
      </c>
      <c r="AC924">
        <f>545</f>
        <v/>
      </c>
      <c r="AD924" t="inlineStr">
        <is>
          <t>561-570</t>
        </is>
      </c>
      <c r="AE924" t="inlineStr">
        <is>
          <t>SG</t>
        </is>
      </c>
      <c r="AF924" t="inlineStr">
        <is>
          <t>Singapore</t>
        </is>
      </c>
      <c r="AG924" t="inlineStr">
        <is>
          <t>M</t>
        </is>
      </c>
      <c r="AH924" t="inlineStr">
        <is>
          <t>SP</t>
        </is>
      </c>
      <c r="AI924" t="inlineStr"/>
      <c r="AJ924" t="n">
        <v>2</v>
      </c>
      <c r="AK924" t="inlineStr">
        <is>
          <t>A</t>
        </is>
      </c>
      <c r="AL924" t="n">
        <v>11.8</v>
      </c>
      <c r="AM924" t="inlineStr">
        <is>
          <t>601+</t>
        </is>
      </c>
      <c r="AN924" t="n">
        <v>15.3</v>
      </c>
      <c r="AO924" t="inlineStr">
        <is>
          <t>538</t>
        </is>
      </c>
      <c r="AP924" t="n">
        <v>10.5</v>
      </c>
      <c r="AQ924" t="inlineStr">
        <is>
          <t>701+</t>
        </is>
      </c>
      <c r="AR924" t="n">
        <v>20.9</v>
      </c>
      <c r="AS924" t="inlineStr">
        <is>
          <t>546</t>
        </is>
      </c>
      <c r="AT924" t="n">
        <v>100</v>
      </c>
      <c r="AU924" t="inlineStr">
        <is>
          <t>39</t>
        </is>
      </c>
      <c r="AV924" t="n">
        <v>63.3</v>
      </c>
      <c r="AW924" t="inlineStr">
        <is>
          <t>238</t>
        </is>
      </c>
      <c r="AX924" t="n">
        <v>1.2</v>
      </c>
      <c r="AY924" t="inlineStr">
        <is>
          <t>701+</t>
        </is>
      </c>
      <c r="AZ924" t="n">
        <v>25</v>
      </c>
      <c r="BA924" t="inlineStr">
        <is>
          <t>331</t>
        </is>
      </c>
      <c r="BB924" t="n">
        <v>21.4</v>
      </c>
      <c r="BC924" t="inlineStr">
        <is>
          <t>531=</t>
        </is>
      </c>
      <c r="BD924" t="inlineStr">
        <is>
          <t>21.5</t>
        </is>
      </c>
      <c r="BE924" t="inlineStr"/>
      <c r="BF924" t="inlineStr">
        <is>
          <t>Not Reported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>
        <is>
          <t>QS</t>
        </is>
      </c>
      <c r="CC924" t="n">
        <v>585</v>
      </c>
      <c r="CD924" t="n">
        <v>545</v>
      </c>
      <c r="CE924" t="n">
        <v>601</v>
      </c>
      <c r="CF924" t="n">
        <v>578</v>
      </c>
      <c r="CG924" t="n">
        <v>701</v>
      </c>
      <c r="CH924" t="n">
        <v>572</v>
      </c>
      <c r="CI924" t="n">
        <v>46</v>
      </c>
      <c r="CJ924" t="n">
        <v>251</v>
      </c>
      <c r="CK924" t="n">
        <v>701</v>
      </c>
      <c r="CL924" t="n">
        <v>443</v>
      </c>
      <c r="CM924" t="n">
        <v>478</v>
      </c>
      <c r="CN924" t="n">
        <v>545</v>
      </c>
      <c r="CO924" t="n">
        <v>565.5</v>
      </c>
      <c r="CP924" t="n">
        <v>601</v>
      </c>
      <c r="CQ924" t="n">
        <v>538</v>
      </c>
      <c r="CR924" t="n">
        <v>701</v>
      </c>
      <c r="CS924" t="n">
        <v>546</v>
      </c>
      <c r="CT924" t="n">
        <v>39</v>
      </c>
      <c r="CU924" t="n">
        <v>238</v>
      </c>
      <c r="CV924" t="n">
        <v>701</v>
      </c>
      <c r="CW924" t="n">
        <v>331</v>
      </c>
      <c r="CX924" t="n">
        <v>531</v>
      </c>
      <c r="CY924" t="inlineStr"/>
      <c r="CZ924" t="inlineStr"/>
      <c r="DA924" t="inlineStr"/>
      <c r="DB924" t="n">
        <v>58.28571428571428</v>
      </c>
      <c r="DC924" t="n">
        <v>18.8</v>
      </c>
      <c r="DD924" t="inlineStr"/>
      <c r="DE924" t="inlineStr">
        <is>
          <t>QS (score, not ratio)</t>
        </is>
      </c>
      <c r="DF924" t="inlineStr"/>
      <c r="DG924" t="inlineStr">
        <is>
          <t>QS (score, not %)</t>
        </is>
      </c>
      <c r="DH924" t="n">
        <v>12.05</v>
      </c>
      <c r="DI924" t="inlineStr"/>
    </row>
    <row r="925">
      <c r="A925" t="inlineStr">
        <is>
          <t>singapore university of technology and design</t>
        </is>
      </c>
      <c r="B925" t="inlineStr">
        <is>
          <t>440</t>
        </is>
      </c>
      <c r="C925" t="inlineStr">
        <is>
          <t>429</t>
        </is>
      </c>
      <c r="D925" t="inlineStr">
        <is>
          <t>Singapore</t>
        </is>
      </c>
      <c r="E925" t="inlineStr">
        <is>
          <t>Asia</t>
        </is>
      </c>
      <c r="F925" t="inlineStr">
        <is>
          <t>S</t>
        </is>
      </c>
      <c r="G925" t="inlineStr">
        <is>
          <t>SP</t>
        </is>
      </c>
      <c r="H925" t="inlineStr">
        <is>
          <t>VH</t>
        </is>
      </c>
      <c r="I925" t="inlineStr">
        <is>
          <t>Not Reported</t>
        </is>
      </c>
      <c r="J925" t="n">
        <v>7.4</v>
      </c>
      <c r="K925" t="inlineStr">
        <is>
          <t>601+</t>
        </is>
      </c>
      <c r="L925" t="n">
        <v>5.3</v>
      </c>
      <c r="M925" t="inlineStr">
        <is>
          <t>601+</t>
        </is>
      </c>
      <c r="N925" t="n">
        <v>99</v>
      </c>
      <c r="O925" t="inlineStr">
        <is>
          <t>37</t>
        </is>
      </c>
      <c r="P925" t="n">
        <v>66</v>
      </c>
      <c r="Q925" t="inlineStr">
        <is>
          <t>168</t>
        </is>
      </c>
      <c r="R925" t="inlineStr"/>
      <c r="S925" t="inlineStr"/>
      <c r="T925" t="inlineStr"/>
      <c r="U925" t="inlineStr"/>
      <c r="V925" t="n">
        <v>31.2</v>
      </c>
      <c r="W925" t="inlineStr">
        <is>
          <t>701+</t>
        </is>
      </c>
      <c r="X925" t="n">
        <v>4.6</v>
      </c>
      <c r="Y925" t="inlineStr">
        <is>
          <t>701+</t>
        </is>
      </c>
      <c r="Z925" t="n">
        <v>1.1</v>
      </c>
      <c r="AA925" t="inlineStr">
        <is>
          <t>701+</t>
        </is>
      </c>
      <c r="AB925" t="n">
        <v>27</v>
      </c>
      <c r="AC925">
        <f>429</f>
        <v/>
      </c>
      <c r="AD925" t="inlineStr"/>
      <c r="AE925" t="inlineStr">
        <is>
          <t>SG</t>
        </is>
      </c>
      <c r="AF925" t="inlineStr">
        <is>
          <t>Singapore</t>
        </is>
      </c>
      <c r="AG925" t="inlineStr">
        <is>
          <t>S</t>
        </is>
      </c>
      <c r="AH925" t="inlineStr">
        <is>
          <t>SP</t>
        </is>
      </c>
      <c r="AI925" t="inlineStr"/>
      <c r="AJ925" t="n">
        <v>2</v>
      </c>
      <c r="AK925" t="inlineStr">
        <is>
          <t>Not Reported</t>
        </is>
      </c>
      <c r="AL925" t="n">
        <v>7</v>
      </c>
      <c r="AM925" t="inlineStr">
        <is>
          <t>601+</t>
        </is>
      </c>
      <c r="AN925" t="n">
        <v>5.8</v>
      </c>
      <c r="AO925" t="inlineStr">
        <is>
          <t>601+</t>
        </is>
      </c>
      <c r="AP925" t="n">
        <v>99.2</v>
      </c>
      <c r="AQ925" t="inlineStr">
        <is>
          <t>34</t>
        </is>
      </c>
      <c r="AR925" t="n">
        <v>64.59999999999999</v>
      </c>
      <c r="AS925" t="inlineStr">
        <is>
          <t>180</t>
        </is>
      </c>
      <c r="AT925" t="inlineStr"/>
      <c r="AU925" t="inlineStr"/>
      <c r="AV925" t="inlineStr"/>
      <c r="AW925" t="inlineStr"/>
      <c r="AX925" t="n">
        <v>3.1</v>
      </c>
      <c r="AY925" t="inlineStr">
        <is>
          <t>701+</t>
        </is>
      </c>
      <c r="AZ925" t="n">
        <v>7.5</v>
      </c>
      <c r="BA925" t="inlineStr">
        <is>
          <t>701+</t>
        </is>
      </c>
      <c r="BB925" t="inlineStr"/>
      <c r="BC925" t="inlineStr"/>
      <c r="BD925" t="inlineStr">
        <is>
          <t>26.3</t>
        </is>
      </c>
      <c r="BE925" t="inlineStr"/>
      <c r="BF925" t="inlineStr">
        <is>
          <t>Not Reported</t>
        </is>
      </c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>
        <is>
          <t>QS</t>
        </is>
      </c>
      <c r="CC925" t="n">
        <v>440</v>
      </c>
      <c r="CD925" t="n">
        <v>429</v>
      </c>
      <c r="CE925" t="n">
        <v>601</v>
      </c>
      <c r="CF925" t="n">
        <v>601</v>
      </c>
      <c r="CG925" t="n">
        <v>37</v>
      </c>
      <c r="CH925" t="n">
        <v>168</v>
      </c>
      <c r="CI925" t="inlineStr"/>
      <c r="CJ925" t="inlineStr"/>
      <c r="CK925" t="n">
        <v>701</v>
      </c>
      <c r="CL925" t="n">
        <v>701</v>
      </c>
      <c r="CM925" t="n">
        <v>701</v>
      </c>
      <c r="CN925" t="n">
        <v>429</v>
      </c>
      <c r="CO925" t="inlineStr"/>
      <c r="CP925" t="n">
        <v>601</v>
      </c>
      <c r="CQ925" t="n">
        <v>601</v>
      </c>
      <c r="CR925" t="n">
        <v>34</v>
      </c>
      <c r="CS925" t="n">
        <v>180</v>
      </c>
      <c r="CT925" t="inlineStr"/>
      <c r="CU925" t="inlineStr"/>
      <c r="CV925" t="n">
        <v>701</v>
      </c>
      <c r="CW925" t="n">
        <v>701</v>
      </c>
      <c r="CX925" t="inlineStr"/>
      <c r="CY925" t="inlineStr"/>
      <c r="CZ925" t="inlineStr"/>
      <c r="DA925" t="inlineStr"/>
      <c r="DB925" t="n">
        <v>68.64285714285714</v>
      </c>
      <c r="DC925" t="n">
        <v>66</v>
      </c>
      <c r="DD925" t="inlineStr"/>
      <c r="DE925" t="inlineStr">
        <is>
          <t>QS (score, not ratio)</t>
        </is>
      </c>
      <c r="DF925" t="inlineStr"/>
      <c r="DG925" t="inlineStr">
        <is>
          <t>Missing</t>
        </is>
      </c>
      <c r="DH925" t="n">
        <v>7.2</v>
      </c>
      <c r="DI925" t="inlineStr"/>
    </row>
    <row r="926">
      <c r="A926" t="inlineStr">
        <is>
          <t>slovak university of agriculture in nitra</t>
        </is>
      </c>
      <c r="B926" t="inlineStr">
        <is>
          <t>1001-1200</t>
        </is>
      </c>
      <c r="C926" t="inlineStr"/>
      <c r="D926" t="inlineStr">
        <is>
          <t>Slovakia</t>
        </is>
      </c>
      <c r="E926" t="inlineStr">
        <is>
          <t>Europe</t>
        </is>
      </c>
      <c r="F926" t="inlineStr">
        <is>
          <t>S</t>
        </is>
      </c>
      <c r="G926" t="inlineStr">
        <is>
          <t>FO</t>
        </is>
      </c>
      <c r="H926" t="inlineStr">
        <is>
          <t>VH</t>
        </is>
      </c>
      <c r="I926" t="inlineStr">
        <is>
          <t>A</t>
        </is>
      </c>
      <c r="J926" t="n">
        <v>8.5</v>
      </c>
      <c r="K926" t="inlineStr">
        <is>
          <t>601+</t>
        </is>
      </c>
      <c r="L926" t="n">
        <v>9</v>
      </c>
      <c r="M926" t="inlineStr">
        <is>
          <t>601+</t>
        </is>
      </c>
      <c r="N926" t="n">
        <v>25.8</v>
      </c>
      <c r="O926" t="inlineStr">
        <is>
          <t>576</t>
        </is>
      </c>
      <c r="P926" t="n">
        <v>7.2</v>
      </c>
      <c r="Q926" t="inlineStr">
        <is>
          <t>701+</t>
        </is>
      </c>
      <c r="R926" t="n">
        <v>7.1</v>
      </c>
      <c r="S926" t="inlineStr">
        <is>
          <t>701+</t>
        </is>
      </c>
      <c r="T926" t="n">
        <v>4.4</v>
      </c>
      <c r="U926" t="inlineStr">
        <is>
          <t>701+</t>
        </is>
      </c>
      <c r="V926" t="n">
        <v>29</v>
      </c>
      <c r="W926" t="inlineStr">
        <is>
          <t>701+</t>
        </is>
      </c>
      <c r="X926" t="n">
        <v>4.9</v>
      </c>
      <c r="Y926" t="inlineStr">
        <is>
          <t>701+</t>
        </is>
      </c>
      <c r="Z926" t="n">
        <v>1</v>
      </c>
      <c r="AA926" t="inlineStr">
        <is>
          <t>701+</t>
        </is>
      </c>
      <c r="AB926" t="inlineStr"/>
      <c r="AC926" t="inlineStr"/>
      <c r="AD926" t="inlineStr"/>
      <c r="AE926" t="inlineStr">
        <is>
          <t>Not Reported</t>
        </is>
      </c>
      <c r="AF926" t="inlineStr">
        <is>
          <t>Not Reported</t>
        </is>
      </c>
      <c r="AG926" t="inlineStr">
        <is>
          <t>Not Reported</t>
        </is>
      </c>
      <c r="AH926" t="inlineStr">
        <is>
          <t>Not Reported</t>
        </is>
      </c>
      <c r="AI926" t="inlineStr"/>
      <c r="AJ926" t="inlineStr"/>
      <c r="AK926" t="inlineStr">
        <is>
          <t>Not Reported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>
        <is>
          <t>Not Reported</t>
        </is>
      </c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>
        <is>
          <t>QS</t>
        </is>
      </c>
      <c r="CC926" t="n">
        <v>1100.5</v>
      </c>
      <c r="CD926" t="inlineStr"/>
      <c r="CE926" t="n">
        <v>601</v>
      </c>
      <c r="CF926" t="n">
        <v>601</v>
      </c>
      <c r="CG926" t="n">
        <v>576</v>
      </c>
      <c r="CH926" t="n">
        <v>701</v>
      </c>
      <c r="CI926" t="n">
        <v>701</v>
      </c>
      <c r="CJ926" t="n">
        <v>701</v>
      </c>
      <c r="CK926" t="n">
        <v>701</v>
      </c>
      <c r="CL926" t="n">
        <v>701</v>
      </c>
      <c r="CM926" t="n">
        <v>701</v>
      </c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n">
        <v>21.46428571428571</v>
      </c>
      <c r="DC926" t="n">
        <v>7.2</v>
      </c>
      <c r="DD926" t="inlineStr"/>
      <c r="DE926" t="inlineStr">
        <is>
          <t>QS (score, not ratio)</t>
        </is>
      </c>
      <c r="DF926" t="inlineStr"/>
      <c r="DG926" t="inlineStr">
        <is>
          <t>QS (score, not %)</t>
        </is>
      </c>
      <c r="DH926" t="n">
        <v>8.5</v>
      </c>
      <c r="DI926" t="inlineStr"/>
    </row>
    <row r="927">
      <c r="A927" t="inlineStr">
        <is>
          <t>slovak university of technology in bratislava</t>
        </is>
      </c>
      <c r="B927" t="inlineStr">
        <is>
          <t>1001-1200</t>
        </is>
      </c>
      <c r="C927" t="inlineStr">
        <is>
          <t>1001-1200</t>
        </is>
      </c>
      <c r="D927" t="inlineStr">
        <is>
          <t>Slovakia</t>
        </is>
      </c>
      <c r="E927" t="inlineStr">
        <is>
          <t>Europe</t>
        </is>
      </c>
      <c r="F927" t="inlineStr">
        <is>
          <t>M</t>
        </is>
      </c>
      <c r="G927" t="inlineStr">
        <is>
          <t>FO</t>
        </is>
      </c>
      <c r="H927" t="inlineStr">
        <is>
          <t>VH</t>
        </is>
      </c>
      <c r="I927" t="inlineStr">
        <is>
          <t>A</t>
        </is>
      </c>
      <c r="J927" t="n">
        <v>9.1</v>
      </c>
      <c r="K927" t="inlineStr">
        <is>
          <t>601+</t>
        </is>
      </c>
      <c r="L927" t="n">
        <v>9</v>
      </c>
      <c r="M927" t="inlineStr">
        <is>
          <t>601+</t>
        </is>
      </c>
      <c r="N927" t="n">
        <v>38.8</v>
      </c>
      <c r="O927" t="inlineStr">
        <is>
          <t>408</t>
        </is>
      </c>
      <c r="P927" t="n">
        <v>3.8</v>
      </c>
      <c r="Q927" t="inlineStr">
        <is>
          <t>701+</t>
        </is>
      </c>
      <c r="R927" t="n">
        <v>2.4</v>
      </c>
      <c r="S927" t="inlineStr">
        <is>
          <t>701+</t>
        </is>
      </c>
      <c r="T927" t="n">
        <v>6.5</v>
      </c>
      <c r="U927" t="inlineStr">
        <is>
          <t>701+</t>
        </is>
      </c>
      <c r="V927" t="n">
        <v>48.3</v>
      </c>
      <c r="W927" t="inlineStr">
        <is>
          <t>701+</t>
        </is>
      </c>
      <c r="X927" t="n">
        <v>15</v>
      </c>
      <c r="Y927" t="inlineStr">
        <is>
          <t>664</t>
        </is>
      </c>
      <c r="Z927" t="n">
        <v>1</v>
      </c>
      <c r="AA927" t="inlineStr">
        <is>
          <t>701+</t>
        </is>
      </c>
      <c r="AB927" t="inlineStr"/>
      <c r="AC927" t="inlineStr">
        <is>
          <t>1001-1200</t>
        </is>
      </c>
      <c r="AD927" t="inlineStr">
        <is>
          <t>801-1000</t>
        </is>
      </c>
      <c r="AE927" t="inlineStr">
        <is>
          <t>SK</t>
        </is>
      </c>
      <c r="AF927" t="inlineStr">
        <is>
          <t>Slovakia</t>
        </is>
      </c>
      <c r="AG927" t="inlineStr">
        <is>
          <t>L</t>
        </is>
      </c>
      <c r="AH927" t="inlineStr">
        <is>
          <t>FO</t>
        </is>
      </c>
      <c r="AI927" t="inlineStr">
        <is>
          <t>VH</t>
        </is>
      </c>
      <c r="AJ927" t="n">
        <v>4</v>
      </c>
      <c r="AK927" t="inlineStr">
        <is>
          <t>A</t>
        </is>
      </c>
      <c r="AL927" t="n">
        <v>9.699999999999999</v>
      </c>
      <c r="AM927" t="inlineStr">
        <is>
          <t>601+</t>
        </is>
      </c>
      <c r="AN927" t="n">
        <v>7.9</v>
      </c>
      <c r="AO927" t="inlineStr">
        <is>
          <t>601+</t>
        </is>
      </c>
      <c r="AP927" t="n">
        <v>34.7</v>
      </c>
      <c r="AQ927" t="inlineStr">
        <is>
          <t>460</t>
        </is>
      </c>
      <c r="AR927" t="n">
        <v>3.6</v>
      </c>
      <c r="AS927" t="inlineStr">
        <is>
          <t>701+</t>
        </is>
      </c>
      <c r="AT927" t="n">
        <v>2.1</v>
      </c>
      <c r="AU927" t="inlineStr">
        <is>
          <t>701+</t>
        </is>
      </c>
      <c r="AV927" t="n">
        <v>2.7</v>
      </c>
      <c r="AW927" t="inlineStr">
        <is>
          <t>701+</t>
        </is>
      </c>
      <c r="AX927" t="n">
        <v>2.6</v>
      </c>
      <c r="AY927" t="inlineStr">
        <is>
          <t>701+</t>
        </is>
      </c>
      <c r="AZ927" t="n">
        <v>18.2</v>
      </c>
      <c r="BA927" t="inlineStr">
        <is>
          <t>459</t>
        </is>
      </c>
      <c r="BB927" t="n">
        <v>1.4</v>
      </c>
      <c r="BC927" t="inlineStr">
        <is>
          <t>701+</t>
        </is>
      </c>
      <c r="BD927" t="inlineStr">
        <is>
          <t>-</t>
        </is>
      </c>
      <c r="BE927" t="inlineStr">
        <is>
          <t>601-800</t>
        </is>
      </c>
      <c r="BF927" t="inlineStr">
        <is>
          <t>Slovakia</t>
        </is>
      </c>
      <c r="BG927" t="n">
        <v>23.3</v>
      </c>
      <c r="BH927" t="inlineStr">
        <is>
          <t>30.6</t>
        </is>
      </c>
      <c r="BI927" t="n">
        <v>8.6</v>
      </c>
      <c r="BJ927" t="n">
        <v>24.9</v>
      </c>
      <c r="BK927" t="inlineStr">
        <is>
          <t>33.2</t>
        </is>
      </c>
      <c r="BL927" t="inlineStr">
        <is>
          <t>-</t>
        </is>
      </c>
      <c r="BM927" t="inlineStr">
        <is>
          <t>16,400</t>
        </is>
      </c>
      <c r="BN927" t="n">
        <v>15.3</v>
      </c>
      <c r="BO927" t="inlineStr">
        <is>
          <t>2%</t>
        </is>
      </c>
      <c r="BP927" t="inlineStr">
        <is>
          <t>31 : 69</t>
        </is>
      </c>
      <c r="BQ927" t="n">
        <v>2016</v>
      </c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>
        <is>
          <t>QS+Times</t>
        </is>
      </c>
      <c r="CC927" t="n">
        <v>1100.5</v>
      </c>
      <c r="CD927" t="n">
        <v>1100.5</v>
      </c>
      <c r="CE927" t="n">
        <v>601</v>
      </c>
      <c r="CF927" t="n">
        <v>601</v>
      </c>
      <c r="CG927" t="n">
        <v>408</v>
      </c>
      <c r="CH927" t="n">
        <v>701</v>
      </c>
      <c r="CI927" t="n">
        <v>701</v>
      </c>
      <c r="CJ927" t="n">
        <v>701</v>
      </c>
      <c r="CK927" t="n">
        <v>701</v>
      </c>
      <c r="CL927" t="n">
        <v>664</v>
      </c>
      <c r="CM927" t="n">
        <v>701</v>
      </c>
      <c r="CN927" t="n">
        <v>1100.5</v>
      </c>
      <c r="CO927" t="n">
        <v>900.5</v>
      </c>
      <c r="CP927" t="n">
        <v>601</v>
      </c>
      <c r="CQ927" t="n">
        <v>601</v>
      </c>
      <c r="CR927" t="n">
        <v>460</v>
      </c>
      <c r="CS927" t="n">
        <v>701</v>
      </c>
      <c r="CT927" t="n">
        <v>701</v>
      </c>
      <c r="CU927" t="n">
        <v>701</v>
      </c>
      <c r="CV927" t="n">
        <v>701</v>
      </c>
      <c r="CW927" t="n">
        <v>459</v>
      </c>
      <c r="CX927" t="n">
        <v>701</v>
      </c>
      <c r="CY927" t="n">
        <v>700.5</v>
      </c>
      <c r="CZ927" t="inlineStr"/>
      <c r="DA927" t="inlineStr"/>
      <c r="DB927" t="n">
        <v>10.73214285714285</v>
      </c>
      <c r="DC927" t="n">
        <v>11.23972526369153</v>
      </c>
      <c r="DD927" t="n">
        <v>15.3</v>
      </c>
      <c r="DE927" t="inlineStr">
        <is>
          <t>Times (raw ratio)</t>
        </is>
      </c>
      <c r="DF927" t="n">
        <v>2</v>
      </c>
      <c r="DG927" t="inlineStr">
        <is>
          <t>Times (raw %)</t>
        </is>
      </c>
      <c r="DH927" t="n">
        <v>9.399999999999999</v>
      </c>
      <c r="DI927" t="n">
        <v>5.931321540062435</v>
      </c>
    </row>
    <row r="928">
      <c r="A928" t="inlineStr">
        <is>
          <t>soas university of london</t>
        </is>
      </c>
      <c r="B928" t="inlineStr">
        <is>
          <t>508</t>
        </is>
      </c>
      <c r="C928" t="inlineStr">
        <is>
          <t>511</t>
        </is>
      </c>
      <c r="D928" t="inlineStr">
        <is>
          <t>United Kingdom</t>
        </is>
      </c>
      <c r="E928" t="inlineStr">
        <is>
          <t>Europe</t>
        </is>
      </c>
      <c r="F928" t="inlineStr">
        <is>
          <t>M</t>
        </is>
      </c>
      <c r="G928" t="inlineStr">
        <is>
          <t>SP</t>
        </is>
      </c>
      <c r="H928" t="inlineStr">
        <is>
          <t>VH</t>
        </is>
      </c>
      <c r="I928" t="inlineStr">
        <is>
          <t>A</t>
        </is>
      </c>
      <c r="J928" t="n">
        <v>17.1</v>
      </c>
      <c r="K928" t="inlineStr">
        <is>
          <t>528</t>
        </is>
      </c>
      <c r="L928" t="n">
        <v>9.4</v>
      </c>
      <c r="M928" t="inlineStr">
        <is>
          <t>601+</t>
        </is>
      </c>
      <c r="N928" t="n">
        <v>14.8</v>
      </c>
      <c r="O928" t="inlineStr">
        <is>
          <t>701+</t>
        </is>
      </c>
      <c r="P928" t="n">
        <v>15.1</v>
      </c>
      <c r="Q928" t="inlineStr">
        <is>
          <t>635</t>
        </is>
      </c>
      <c r="R928" t="n">
        <v>100</v>
      </c>
      <c r="S928" t="inlineStr">
        <is>
          <t>60</t>
        </is>
      </c>
      <c r="T928" t="n">
        <v>98.7</v>
      </c>
      <c r="U928" t="inlineStr">
        <is>
          <t>61</t>
        </is>
      </c>
      <c r="V928" t="n">
        <v>16.9</v>
      </c>
      <c r="W928" t="inlineStr">
        <is>
          <t>701+</t>
        </is>
      </c>
      <c r="X928" t="n">
        <v>22.4</v>
      </c>
      <c r="Y928" t="inlineStr">
        <is>
          <t>513</t>
        </is>
      </c>
      <c r="Z928" t="n">
        <v>39.1</v>
      </c>
      <c r="AA928" t="inlineStr">
        <is>
          <t>378</t>
        </is>
      </c>
      <c r="AB928" t="n">
        <v>23.9</v>
      </c>
      <c r="AC928">
        <f>511</f>
        <v/>
      </c>
      <c r="AD928" t="inlineStr">
        <is>
          <t>443=</t>
        </is>
      </c>
      <c r="AE928" t="inlineStr">
        <is>
          <t>UK</t>
        </is>
      </c>
      <c r="AF928" t="inlineStr">
        <is>
          <t>United Kingdom</t>
        </is>
      </c>
      <c r="AG928" t="inlineStr">
        <is>
          <t>M</t>
        </is>
      </c>
      <c r="AH928" t="inlineStr">
        <is>
          <t>SP</t>
        </is>
      </c>
      <c r="AI928" t="inlineStr"/>
      <c r="AJ928" t="n">
        <v>5</v>
      </c>
      <c r="AK928" t="inlineStr">
        <is>
          <t>A</t>
        </is>
      </c>
      <c r="AL928" t="n">
        <v>18.1</v>
      </c>
      <c r="AM928" t="inlineStr">
        <is>
          <t>494</t>
        </is>
      </c>
      <c r="AN928" t="n">
        <v>9.5</v>
      </c>
      <c r="AO928" t="inlineStr">
        <is>
          <t>601+</t>
        </is>
      </c>
      <c r="AP928" t="n">
        <v>18.3</v>
      </c>
      <c r="AQ928" t="inlineStr">
        <is>
          <t>701+</t>
        </is>
      </c>
      <c r="AR928" t="n">
        <v>15.2</v>
      </c>
      <c r="AS928" t="inlineStr">
        <is>
          <t>629</t>
        </is>
      </c>
      <c r="AT928" t="n">
        <v>100</v>
      </c>
      <c r="AU928" t="inlineStr">
        <is>
          <t>51</t>
        </is>
      </c>
      <c r="AV928" t="n">
        <v>99</v>
      </c>
      <c r="AW928" t="inlineStr">
        <is>
          <t>51</t>
        </is>
      </c>
      <c r="AX928" t="n">
        <v>1</v>
      </c>
      <c r="AY928" t="inlineStr">
        <is>
          <t>701+</t>
        </is>
      </c>
      <c r="AZ928" t="n">
        <v>19.6</v>
      </c>
      <c r="BA928" t="inlineStr">
        <is>
          <t>427</t>
        </is>
      </c>
      <c r="BB928" t="n">
        <v>3.8</v>
      </c>
      <c r="BC928" t="inlineStr">
        <is>
          <t>701+</t>
        </is>
      </c>
      <c r="BD928" t="inlineStr">
        <is>
          <t>22.8</t>
        </is>
      </c>
      <c r="BE928" t="inlineStr"/>
      <c r="BF928" t="inlineStr">
        <is>
          <t>Not Reported</t>
        </is>
      </c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>
        <is>
          <t>QS</t>
        </is>
      </c>
      <c r="CC928" t="n">
        <v>508</v>
      </c>
      <c r="CD928" t="n">
        <v>511</v>
      </c>
      <c r="CE928" t="n">
        <v>528</v>
      </c>
      <c r="CF928" t="n">
        <v>601</v>
      </c>
      <c r="CG928" t="n">
        <v>701</v>
      </c>
      <c r="CH928" t="n">
        <v>635</v>
      </c>
      <c r="CI928" t="n">
        <v>60</v>
      </c>
      <c r="CJ928" t="n">
        <v>61</v>
      </c>
      <c r="CK928" t="n">
        <v>701</v>
      </c>
      <c r="CL928" t="n">
        <v>513</v>
      </c>
      <c r="CM928" t="n">
        <v>378</v>
      </c>
      <c r="CN928" t="n">
        <v>511</v>
      </c>
      <c r="CO928" t="n">
        <v>443</v>
      </c>
      <c r="CP928" t="n">
        <v>494</v>
      </c>
      <c r="CQ928" t="n">
        <v>601</v>
      </c>
      <c r="CR928" t="n">
        <v>701</v>
      </c>
      <c r="CS928" t="n">
        <v>629</v>
      </c>
      <c r="CT928" t="n">
        <v>51</v>
      </c>
      <c r="CU928" t="n">
        <v>51</v>
      </c>
      <c r="CV928" t="n">
        <v>701</v>
      </c>
      <c r="CW928" t="n">
        <v>427</v>
      </c>
      <c r="CX928" t="n">
        <v>701</v>
      </c>
      <c r="CY928" t="inlineStr"/>
      <c r="CZ928" t="inlineStr"/>
      <c r="DA928" t="inlineStr"/>
      <c r="DB928" t="n">
        <v>63.78571428571428</v>
      </c>
      <c r="DC928" t="n">
        <v>15.1</v>
      </c>
      <c r="DD928" t="inlineStr"/>
      <c r="DE928" t="inlineStr">
        <is>
          <t>QS (score, not ratio)</t>
        </is>
      </c>
      <c r="DF928" t="inlineStr"/>
      <c r="DG928" t="inlineStr">
        <is>
          <t>QS (score, not %)</t>
        </is>
      </c>
      <c r="DH928" t="n">
        <v>17.6</v>
      </c>
      <c r="DI928" t="inlineStr"/>
    </row>
    <row r="929">
      <c r="A929" t="inlineStr">
        <is>
          <t>sofia university "st. kliment ohridski"</t>
        </is>
      </c>
      <c r="B929" t="inlineStr">
        <is>
          <t>661-670</t>
        </is>
      </c>
      <c r="C929" t="inlineStr">
        <is>
          <t>741-750</t>
        </is>
      </c>
      <c r="D929" t="inlineStr">
        <is>
          <t>Bulgaria</t>
        </is>
      </c>
      <c r="E929" t="inlineStr">
        <is>
          <t>Europe</t>
        </is>
      </c>
      <c r="F929" t="inlineStr">
        <is>
          <t>L</t>
        </is>
      </c>
      <c r="G929" t="inlineStr">
        <is>
          <t>CO</t>
        </is>
      </c>
      <c r="H929" t="inlineStr">
        <is>
          <t>HI</t>
        </is>
      </c>
      <c r="I929" t="inlineStr">
        <is>
          <t>A</t>
        </is>
      </c>
      <c r="J929" t="n">
        <v>14.2</v>
      </c>
      <c r="K929" t="inlineStr">
        <is>
          <t>601+</t>
        </is>
      </c>
      <c r="L929" t="n">
        <v>18</v>
      </c>
      <c r="M929" t="inlineStr">
        <is>
          <t>488</t>
        </is>
      </c>
      <c r="N929" t="n">
        <v>45.7</v>
      </c>
      <c r="O929" t="inlineStr">
        <is>
          <t>339</t>
        </is>
      </c>
      <c r="P929" t="n">
        <v>2</v>
      </c>
      <c r="Q929" t="inlineStr">
        <is>
          <t>701+</t>
        </is>
      </c>
      <c r="R929" t="n">
        <v>3</v>
      </c>
      <c r="S929" t="inlineStr">
        <is>
          <t>701+</t>
        </is>
      </c>
      <c r="T929" t="n">
        <v>8.5</v>
      </c>
      <c r="U929" t="inlineStr">
        <is>
          <t>701+</t>
        </is>
      </c>
      <c r="V929" t="n">
        <v>61</v>
      </c>
      <c r="W929" t="inlineStr">
        <is>
          <t>618</t>
        </is>
      </c>
      <c r="X929" t="n">
        <v>81.8</v>
      </c>
      <c r="Y929" t="inlineStr">
        <is>
          <t>112</t>
        </is>
      </c>
      <c r="Z929" t="n">
        <v>8.9</v>
      </c>
      <c r="AA929" t="inlineStr">
        <is>
          <t>691</t>
        </is>
      </c>
      <c r="AB929" t="inlineStr"/>
      <c r="AC929" t="inlineStr">
        <is>
          <t>741-750</t>
        </is>
      </c>
      <c r="AD929" t="inlineStr">
        <is>
          <t>561-570</t>
        </is>
      </c>
      <c r="AE929" t="inlineStr">
        <is>
          <t>BG</t>
        </is>
      </c>
      <c r="AF929" t="inlineStr">
        <is>
          <t>Bulgaria</t>
        </is>
      </c>
      <c r="AG929" t="inlineStr">
        <is>
          <t>L</t>
        </is>
      </c>
      <c r="AH929" t="inlineStr">
        <is>
          <t>CO</t>
        </is>
      </c>
      <c r="AI929" t="inlineStr">
        <is>
          <t>HI</t>
        </is>
      </c>
      <c r="AJ929" t="n">
        <v>5</v>
      </c>
      <c r="AK929" t="inlineStr">
        <is>
          <t>A</t>
        </is>
      </c>
      <c r="AL929" t="n">
        <v>14.4</v>
      </c>
      <c r="AM929" t="inlineStr">
        <is>
          <t>598</t>
        </is>
      </c>
      <c r="AN929" t="n">
        <v>16.3</v>
      </c>
      <c r="AO929" t="inlineStr">
        <is>
          <t>523</t>
        </is>
      </c>
      <c r="AP929" t="n">
        <v>54.1</v>
      </c>
      <c r="AQ929" t="inlineStr">
        <is>
          <t>284</t>
        </is>
      </c>
      <c r="AR929" t="n">
        <v>2.1</v>
      </c>
      <c r="AS929" t="inlineStr">
        <is>
          <t>701+</t>
        </is>
      </c>
      <c r="AT929" t="n">
        <v>3.1</v>
      </c>
      <c r="AU929" t="inlineStr">
        <is>
          <t>701+</t>
        </is>
      </c>
      <c r="AV929" t="n">
        <v>8.4</v>
      </c>
      <c r="AW929" t="inlineStr">
        <is>
          <t>701+</t>
        </is>
      </c>
      <c r="AX929" t="n">
        <v>12.9</v>
      </c>
      <c r="AY929" t="inlineStr">
        <is>
          <t>627</t>
        </is>
      </c>
      <c r="AZ929" t="n">
        <v>27.3</v>
      </c>
      <c r="BA929" t="inlineStr">
        <is>
          <t>298</t>
        </is>
      </c>
      <c r="BB929" t="n">
        <v>16.7</v>
      </c>
      <c r="BC929" t="inlineStr">
        <is>
          <t>584=</t>
        </is>
      </c>
      <c r="BD929" t="inlineStr">
        <is>
          <t>-</t>
        </is>
      </c>
      <c r="BE929" t="inlineStr"/>
      <c r="BF929" t="inlineStr">
        <is>
          <t>Not Reported</t>
        </is>
      </c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>
        <is>
          <t>QS</t>
        </is>
      </c>
      <c r="CC929" t="n">
        <v>665.5</v>
      </c>
      <c r="CD929" t="n">
        <v>745.5</v>
      </c>
      <c r="CE929" t="n">
        <v>601</v>
      </c>
      <c r="CF929" t="n">
        <v>488</v>
      </c>
      <c r="CG929" t="n">
        <v>339</v>
      </c>
      <c r="CH929" t="n">
        <v>701</v>
      </c>
      <c r="CI929" t="n">
        <v>701</v>
      </c>
      <c r="CJ929" t="n">
        <v>701</v>
      </c>
      <c r="CK929" t="n">
        <v>618</v>
      </c>
      <c r="CL929" t="n">
        <v>112</v>
      </c>
      <c r="CM929" t="n">
        <v>691</v>
      </c>
      <c r="CN929" t="n">
        <v>745.5</v>
      </c>
      <c r="CO929" t="n">
        <v>565.5</v>
      </c>
      <c r="CP929" t="n">
        <v>598</v>
      </c>
      <c r="CQ929" t="n">
        <v>523</v>
      </c>
      <c r="CR929" t="n">
        <v>284</v>
      </c>
      <c r="CS929" t="n">
        <v>701</v>
      </c>
      <c r="CT929" t="n">
        <v>701</v>
      </c>
      <c r="CU929" t="n">
        <v>701</v>
      </c>
      <c r="CV929" t="n">
        <v>627</v>
      </c>
      <c r="CW929" t="n">
        <v>298</v>
      </c>
      <c r="CX929" t="n">
        <v>584</v>
      </c>
      <c r="CY929" t="inlineStr"/>
      <c r="CZ929" t="inlineStr"/>
      <c r="DA929" t="inlineStr"/>
      <c r="DB929" t="n">
        <v>52.53571428571428</v>
      </c>
      <c r="DC929" t="n">
        <v>2</v>
      </c>
      <c r="DD929" t="inlineStr"/>
      <c r="DE929" t="inlineStr">
        <is>
          <t>QS (score, not ratio)</t>
        </is>
      </c>
      <c r="DF929" t="inlineStr"/>
      <c r="DG929" t="inlineStr">
        <is>
          <t>QS (score, not %)</t>
        </is>
      </c>
      <c r="DH929" t="n">
        <v>14.3</v>
      </c>
      <c r="DI929" t="inlineStr"/>
    </row>
    <row r="930">
      <c r="A930" t="inlineStr">
        <is>
          <t>sogang university</t>
        </is>
      </c>
      <c r="B930" t="inlineStr">
        <is>
          <t>576</t>
        </is>
      </c>
      <c r="C930" t="inlineStr">
        <is>
          <t>509</t>
        </is>
      </c>
      <c r="D930" t="inlineStr">
        <is>
          <t>South Korea</t>
        </is>
      </c>
      <c r="E930" t="inlineStr">
        <is>
          <t>Asia</t>
        </is>
      </c>
      <c r="F930" t="inlineStr">
        <is>
          <t>M</t>
        </is>
      </c>
      <c r="G930" t="inlineStr">
        <is>
          <t>CO</t>
        </is>
      </c>
      <c r="H930" t="inlineStr">
        <is>
          <t>VH</t>
        </is>
      </c>
      <c r="I930" t="inlineStr">
        <is>
          <t>B</t>
        </is>
      </c>
      <c r="J930" t="n">
        <v>17.5</v>
      </c>
      <c r="K930" t="inlineStr">
        <is>
          <t>516</t>
        </is>
      </c>
      <c r="L930" t="n">
        <v>45.5</v>
      </c>
      <c r="M930" t="inlineStr">
        <is>
          <t>202</t>
        </is>
      </c>
      <c r="N930" t="n">
        <v>56.7</v>
      </c>
      <c r="O930" t="inlineStr">
        <is>
          <t>260</t>
        </is>
      </c>
      <c r="P930" t="n">
        <v>5.1</v>
      </c>
      <c r="Q930" t="inlineStr">
        <is>
          <t>701+</t>
        </is>
      </c>
      <c r="R930" t="n">
        <v>7.1</v>
      </c>
      <c r="S930" t="inlineStr">
        <is>
          <t>701+</t>
        </is>
      </c>
      <c r="T930" t="n">
        <v>19.6</v>
      </c>
      <c r="U930" t="inlineStr">
        <is>
          <t>552</t>
        </is>
      </c>
      <c r="V930" t="n">
        <v>13.8</v>
      </c>
      <c r="W930" t="inlineStr">
        <is>
          <t>701+</t>
        </is>
      </c>
      <c r="X930" t="n">
        <v>16</v>
      </c>
      <c r="Y930" t="inlineStr">
        <is>
          <t>635</t>
        </is>
      </c>
      <c r="Z930" t="n">
        <v>17.7</v>
      </c>
      <c r="AA930" t="inlineStr">
        <is>
          <t>557=</t>
        </is>
      </c>
      <c r="AB930" t="n">
        <v>21.4</v>
      </c>
      <c r="AC930">
        <f>509</f>
        <v/>
      </c>
      <c r="AD930" t="inlineStr">
        <is>
          <t>457=</t>
        </is>
      </c>
      <c r="AE930" t="inlineStr">
        <is>
          <t>KR</t>
        </is>
      </c>
      <c r="AF930" t="inlineStr">
        <is>
          <t>South Korea</t>
        </is>
      </c>
      <c r="AG930" t="inlineStr">
        <is>
          <t>M</t>
        </is>
      </c>
      <c r="AH930" t="inlineStr">
        <is>
          <t>CO</t>
        </is>
      </c>
      <c r="AI930" t="inlineStr">
        <is>
          <t>VH</t>
        </is>
      </c>
      <c r="AJ930" t="n">
        <v>4</v>
      </c>
      <c r="AK930" t="inlineStr">
        <is>
          <t>B</t>
        </is>
      </c>
      <c r="AL930" t="n">
        <v>21.5</v>
      </c>
      <c r="AM930" t="inlineStr">
        <is>
          <t>401</t>
        </is>
      </c>
      <c r="AN930" t="n">
        <v>49.1</v>
      </c>
      <c r="AO930" t="inlineStr">
        <is>
          <t>178</t>
        </is>
      </c>
      <c r="AP930" t="n">
        <v>55.7</v>
      </c>
      <c r="AQ930" t="inlineStr">
        <is>
          <t>269</t>
        </is>
      </c>
      <c r="AR930" t="n">
        <v>5.5</v>
      </c>
      <c r="AS930" t="inlineStr">
        <is>
          <t>701+</t>
        </is>
      </c>
      <c r="AT930" t="n">
        <v>7.2</v>
      </c>
      <c r="AU930" t="inlineStr">
        <is>
          <t>701+</t>
        </is>
      </c>
      <c r="AV930" t="n">
        <v>24.3</v>
      </c>
      <c r="AW930" t="inlineStr">
        <is>
          <t>483</t>
        </is>
      </c>
      <c r="AX930" t="n">
        <v>1</v>
      </c>
      <c r="AY930" t="inlineStr">
        <is>
          <t>701+</t>
        </is>
      </c>
      <c r="AZ930" t="n">
        <v>16.5</v>
      </c>
      <c r="BA930" t="inlineStr">
        <is>
          <t>513</t>
        </is>
      </c>
      <c r="BB930" t="n">
        <v>1.4</v>
      </c>
      <c r="BC930" t="inlineStr">
        <is>
          <t>701+</t>
        </is>
      </c>
      <c r="BD930" t="inlineStr">
        <is>
          <t>22.9</t>
        </is>
      </c>
      <c r="BE930" t="inlineStr">
        <is>
          <t>601-800</t>
        </is>
      </c>
      <c r="BF930" t="inlineStr">
        <is>
          <t>South Korea</t>
        </is>
      </c>
      <c r="BG930" t="n">
        <v>21.5</v>
      </c>
      <c r="BH930" t="inlineStr">
        <is>
          <t>27.7</t>
        </is>
      </c>
      <c r="BI930" t="n">
        <v>24.8</v>
      </c>
      <c r="BJ930" t="n">
        <v>20.5</v>
      </c>
      <c r="BK930" t="inlineStr">
        <is>
          <t>46.8</t>
        </is>
      </c>
      <c r="BL930" t="inlineStr">
        <is>
          <t>-</t>
        </is>
      </c>
      <c r="BM930" t="inlineStr">
        <is>
          <t>10,625</t>
        </is>
      </c>
      <c r="BN930" t="n">
        <v>24.1</v>
      </c>
      <c r="BO930" t="inlineStr">
        <is>
          <t>7%</t>
        </is>
      </c>
      <c r="BP930" t="inlineStr">
        <is>
          <t>43 : 57</t>
        </is>
      </c>
      <c r="BQ930" t="n">
        <v>2016</v>
      </c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>
        <is>
          <t>QS+Times</t>
        </is>
      </c>
      <c r="CC930" t="n">
        <v>576</v>
      </c>
      <c r="CD930" t="n">
        <v>509</v>
      </c>
      <c r="CE930" t="n">
        <v>516</v>
      </c>
      <c r="CF930" t="n">
        <v>202</v>
      </c>
      <c r="CG930" t="n">
        <v>260</v>
      </c>
      <c r="CH930" t="n">
        <v>701</v>
      </c>
      <c r="CI930" t="n">
        <v>701</v>
      </c>
      <c r="CJ930" t="n">
        <v>552</v>
      </c>
      <c r="CK930" t="n">
        <v>701</v>
      </c>
      <c r="CL930" t="n">
        <v>635</v>
      </c>
      <c r="CM930" t="n">
        <v>557</v>
      </c>
      <c r="CN930" t="n">
        <v>509</v>
      </c>
      <c r="CO930" t="n">
        <v>457</v>
      </c>
      <c r="CP930" t="n">
        <v>401</v>
      </c>
      <c r="CQ930" t="n">
        <v>178</v>
      </c>
      <c r="CR930" t="n">
        <v>269</v>
      </c>
      <c r="CS930" t="n">
        <v>701</v>
      </c>
      <c r="CT930" t="n">
        <v>701</v>
      </c>
      <c r="CU930" t="n">
        <v>483</v>
      </c>
      <c r="CV930" t="n">
        <v>701</v>
      </c>
      <c r="CW930" t="n">
        <v>513</v>
      </c>
      <c r="CX930" t="n">
        <v>701</v>
      </c>
      <c r="CY930" t="n">
        <v>700.5</v>
      </c>
      <c r="CZ930" t="inlineStr"/>
      <c r="DA930" t="inlineStr"/>
      <c r="DB930" t="n">
        <v>29.46428571428572</v>
      </c>
      <c r="DC930" t="n">
        <v>15.80772488734042</v>
      </c>
      <c r="DD930" t="n">
        <v>24.1</v>
      </c>
      <c r="DE930" t="inlineStr">
        <is>
          <t>Times (raw ratio)</t>
        </is>
      </c>
      <c r="DF930" t="n">
        <v>7</v>
      </c>
      <c r="DG930" t="inlineStr">
        <is>
          <t>Times (raw %)</t>
        </is>
      </c>
      <c r="DH930" t="n">
        <v>19.5</v>
      </c>
      <c r="DI930" t="n">
        <v>22.78876170655568</v>
      </c>
    </row>
    <row r="931">
      <c r="A931" t="inlineStr">
        <is>
          <t>sohar university</t>
        </is>
      </c>
      <c r="B931" t="inlineStr">
        <is>
          <t>1001-1200</t>
        </is>
      </c>
      <c r="C931" t="inlineStr"/>
      <c r="D931" t="inlineStr">
        <is>
          <t>Oman</t>
        </is>
      </c>
      <c r="E931" t="inlineStr">
        <is>
          <t>Asia</t>
        </is>
      </c>
      <c r="F931" t="inlineStr">
        <is>
          <t>S</t>
        </is>
      </c>
      <c r="G931" t="inlineStr">
        <is>
          <t>FO</t>
        </is>
      </c>
      <c r="H931" t="inlineStr">
        <is>
          <t>VH</t>
        </is>
      </c>
      <c r="I931" t="inlineStr">
        <is>
          <t>B</t>
        </is>
      </c>
      <c r="J931" t="n">
        <v>4.4</v>
      </c>
      <c r="K931" t="inlineStr">
        <is>
          <t>601+</t>
        </is>
      </c>
      <c r="L931" t="n">
        <v>5</v>
      </c>
      <c r="M931" t="inlineStr">
        <is>
          <t>601+</t>
        </is>
      </c>
      <c r="N931" t="n">
        <v>2.2</v>
      </c>
      <c r="O931" t="inlineStr">
        <is>
          <t>701+</t>
        </is>
      </c>
      <c r="P931" t="n">
        <v>9</v>
      </c>
      <c r="Q931" t="inlineStr">
        <is>
          <t>701+</t>
        </is>
      </c>
      <c r="R931" t="n">
        <v>100</v>
      </c>
      <c r="S931" t="inlineStr">
        <is>
          <t>38</t>
        </is>
      </c>
      <c r="T931" t="n">
        <v>1.7</v>
      </c>
      <c r="U931" t="inlineStr">
        <is>
          <t>701+</t>
        </is>
      </c>
      <c r="V931" t="n">
        <v>9</v>
      </c>
      <c r="W931" t="inlineStr">
        <is>
          <t>701+</t>
        </is>
      </c>
      <c r="X931" t="n">
        <v>53.7</v>
      </c>
      <c r="Y931" t="inlineStr">
        <is>
          <t>233</t>
        </is>
      </c>
      <c r="Z931" t="n">
        <v>1</v>
      </c>
      <c r="AA931" t="inlineStr">
        <is>
          <t>701+</t>
        </is>
      </c>
      <c r="AB931" t="inlineStr"/>
      <c r="AC931" t="inlineStr"/>
      <c r="AD931" t="inlineStr"/>
      <c r="AE931" t="inlineStr">
        <is>
          <t>Not Reported</t>
        </is>
      </c>
      <c r="AF931" t="inlineStr">
        <is>
          <t>Not Reported</t>
        </is>
      </c>
      <c r="AG931" t="inlineStr">
        <is>
          <t>Not Reported</t>
        </is>
      </c>
      <c r="AH931" t="inlineStr">
        <is>
          <t>Not Reported</t>
        </is>
      </c>
      <c r="AI931" t="inlineStr"/>
      <c r="AJ931" t="inlineStr"/>
      <c r="AK931" t="inlineStr">
        <is>
          <t>Not Reported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>
        <is>
          <t>Not Reported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>
        <is>
          <t>QS</t>
        </is>
      </c>
      <c r="CC931" t="n">
        <v>1100.5</v>
      </c>
      <c r="CD931" t="inlineStr"/>
      <c r="CE931" t="n">
        <v>601</v>
      </c>
      <c r="CF931" t="n">
        <v>601</v>
      </c>
      <c r="CG931" t="n">
        <v>701</v>
      </c>
      <c r="CH931" t="n">
        <v>701</v>
      </c>
      <c r="CI931" t="n">
        <v>38</v>
      </c>
      <c r="CJ931" t="n">
        <v>701</v>
      </c>
      <c r="CK931" t="n">
        <v>701</v>
      </c>
      <c r="CL931" t="n">
        <v>233</v>
      </c>
      <c r="CM931" t="n">
        <v>701</v>
      </c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n">
        <v>21.46428571428571</v>
      </c>
      <c r="DC931" t="n">
        <v>9</v>
      </c>
      <c r="DD931" t="inlineStr"/>
      <c r="DE931" t="inlineStr">
        <is>
          <t>QS (score, not ratio)</t>
        </is>
      </c>
      <c r="DF931" t="inlineStr"/>
      <c r="DG931" t="inlineStr">
        <is>
          <t>QS (score, not %)</t>
        </is>
      </c>
      <c r="DH931" t="n">
        <v>4.4</v>
      </c>
      <c r="DI931" t="inlineStr"/>
    </row>
    <row r="932">
      <c r="A932" t="inlineStr">
        <is>
          <t>soochow university</t>
        </is>
      </c>
      <c r="B932" t="inlineStr">
        <is>
          <t>641-650</t>
        </is>
      </c>
      <c r="C932" t="inlineStr">
        <is>
          <t>681-690</t>
        </is>
      </c>
      <c r="D932" t="inlineStr">
        <is>
          <t>China (Mainland)</t>
        </is>
      </c>
      <c r="E932" t="inlineStr">
        <is>
          <t>Asia</t>
        </is>
      </c>
      <c r="F932" t="inlineStr">
        <is>
          <t>XL</t>
        </is>
      </c>
      <c r="G932" t="inlineStr">
        <is>
          <t>CO</t>
        </is>
      </c>
      <c r="H932" t="inlineStr">
        <is>
          <t>VH</t>
        </is>
      </c>
      <c r="I932" t="inlineStr">
        <is>
          <t>A</t>
        </is>
      </c>
      <c r="J932" t="n">
        <v>6.6</v>
      </c>
      <c r="K932" t="inlineStr">
        <is>
          <t>601+</t>
        </is>
      </c>
      <c r="L932" t="n">
        <v>2.6</v>
      </c>
      <c r="M932" t="inlineStr">
        <is>
          <t>601+</t>
        </is>
      </c>
      <c r="N932" t="n">
        <v>15.9</v>
      </c>
      <c r="O932" t="inlineStr">
        <is>
          <t>701+</t>
        </is>
      </c>
      <c r="P932" t="n">
        <v>63</v>
      </c>
      <c r="Q932" t="inlineStr">
        <is>
          <t>183</t>
        </is>
      </c>
      <c r="R932" t="n">
        <v>6.2</v>
      </c>
      <c r="S932" t="inlineStr">
        <is>
          <t>701+</t>
        </is>
      </c>
      <c r="T932" t="n">
        <v>2.5</v>
      </c>
      <c r="U932" t="inlineStr">
        <is>
          <t>701+</t>
        </is>
      </c>
      <c r="V932" t="n">
        <v>47.4</v>
      </c>
      <c r="W932" t="inlineStr">
        <is>
          <t>701+</t>
        </is>
      </c>
      <c r="X932" t="n">
        <v>16.8</v>
      </c>
      <c r="Y932" t="inlineStr">
        <is>
          <t>618</t>
        </is>
      </c>
      <c r="Z932" t="n">
        <v>2</v>
      </c>
      <c r="AA932" t="inlineStr">
        <is>
          <t>701+</t>
        </is>
      </c>
      <c r="AB932" t="inlineStr"/>
      <c r="AC932" t="inlineStr">
        <is>
          <t>681-690</t>
        </is>
      </c>
      <c r="AD932" t="inlineStr">
        <is>
          <t>651-700</t>
        </is>
      </c>
      <c r="AE932" t="inlineStr">
        <is>
          <t>CN</t>
        </is>
      </c>
      <c r="AF932" t="inlineStr">
        <is>
          <t>China (Mainland)</t>
        </is>
      </c>
      <c r="AG932" t="inlineStr">
        <is>
          <t>XL</t>
        </is>
      </c>
      <c r="AH932" t="inlineStr">
        <is>
          <t>CO</t>
        </is>
      </c>
      <c r="AI932" t="inlineStr">
        <is>
          <t>VH</t>
        </is>
      </c>
      <c r="AJ932" t="n">
        <v>3</v>
      </c>
      <c r="AK932" t="inlineStr">
        <is>
          <t>A</t>
        </is>
      </c>
      <c r="AL932" t="n">
        <v>6.2</v>
      </c>
      <c r="AM932" t="inlineStr">
        <is>
          <t>601+</t>
        </is>
      </c>
      <c r="AN932" t="n">
        <v>2.3</v>
      </c>
      <c r="AO932" t="inlineStr">
        <is>
          <t>601+</t>
        </is>
      </c>
      <c r="AP932" t="n">
        <v>16.8</v>
      </c>
      <c r="AQ932" t="inlineStr">
        <is>
          <t>701+</t>
        </is>
      </c>
      <c r="AR932" t="n">
        <v>58.5</v>
      </c>
      <c r="AS932" t="inlineStr">
        <is>
          <t>218</t>
        </is>
      </c>
      <c r="AT932" t="n">
        <v>6.7</v>
      </c>
      <c r="AU932" t="inlineStr">
        <is>
          <t>701+</t>
        </is>
      </c>
      <c r="AV932" t="n">
        <v>2.7</v>
      </c>
      <c r="AW932" t="inlineStr">
        <is>
          <t>701+</t>
        </is>
      </c>
      <c r="AX932" t="n">
        <v>10.4</v>
      </c>
      <c r="AY932" t="inlineStr">
        <is>
          <t>665</t>
        </is>
      </c>
      <c r="AZ932" t="n">
        <v>11.1</v>
      </c>
      <c r="BA932" t="inlineStr">
        <is>
          <t>701+</t>
        </is>
      </c>
      <c r="BB932" t="n">
        <v>3.8</v>
      </c>
      <c r="BC932" t="inlineStr">
        <is>
          <t>701+</t>
        </is>
      </c>
      <c r="BD932" t="inlineStr">
        <is>
          <t>-</t>
        </is>
      </c>
      <c r="BE932" t="inlineStr">
        <is>
          <t>501-600</t>
        </is>
      </c>
      <c r="BF932" t="inlineStr">
        <is>
          <t>China</t>
        </is>
      </c>
      <c r="BG932" t="n">
        <v>19.2</v>
      </c>
      <c r="BH932" t="inlineStr">
        <is>
          <t>16.0</t>
        </is>
      </c>
      <c r="BI932" t="n">
        <v>13.7</v>
      </c>
      <c r="BJ932" t="n">
        <v>45.8</v>
      </c>
      <c r="BK932" t="inlineStr">
        <is>
          <t>75.3</t>
        </is>
      </c>
      <c r="BL932" t="inlineStr">
        <is>
          <t>-</t>
        </is>
      </c>
      <c r="BM932" t="inlineStr">
        <is>
          <t>36,465</t>
        </is>
      </c>
      <c r="BN932" t="n">
        <v>12.9</v>
      </c>
      <c r="BO932" t="inlineStr">
        <is>
          <t>2%</t>
        </is>
      </c>
      <c r="BP932" t="inlineStr">
        <is>
          <t>78 : 22</t>
        </is>
      </c>
      <c r="BQ932" t="n">
        <v>2016</v>
      </c>
      <c r="BR932" t="inlineStr">
        <is>
          <t>401-500</t>
        </is>
      </c>
      <c r="BS932" t="inlineStr">
        <is>
          <t>28-32</t>
        </is>
      </c>
      <c r="BT932" t="inlineStr"/>
      <c r="BU932" t="n">
        <v>0</v>
      </c>
      <c r="BV932" t="n">
        <v>0</v>
      </c>
      <c r="BW932" t="n">
        <v>0</v>
      </c>
      <c r="BX932" t="n">
        <v>4</v>
      </c>
      <c r="BY932" t="n">
        <v>41.3</v>
      </c>
      <c r="BZ932" t="n">
        <v>15.3</v>
      </c>
      <c r="CA932" t="n">
        <v>2015</v>
      </c>
      <c r="CB932" t="inlineStr">
        <is>
          <t>QS+Times+Shanghai</t>
        </is>
      </c>
      <c r="CC932" t="n">
        <v>645.5</v>
      </c>
      <c r="CD932" t="n">
        <v>685.5</v>
      </c>
      <c r="CE932" t="n">
        <v>601</v>
      </c>
      <c r="CF932" t="n">
        <v>601</v>
      </c>
      <c r="CG932" t="n">
        <v>701</v>
      </c>
      <c r="CH932" t="n">
        <v>183</v>
      </c>
      <c r="CI932" t="n">
        <v>701</v>
      </c>
      <c r="CJ932" t="n">
        <v>701</v>
      </c>
      <c r="CK932" t="n">
        <v>701</v>
      </c>
      <c r="CL932" t="n">
        <v>618</v>
      </c>
      <c r="CM932" t="n">
        <v>701</v>
      </c>
      <c r="CN932" t="n">
        <v>685.5</v>
      </c>
      <c r="CO932" t="n">
        <v>675.5</v>
      </c>
      <c r="CP932" t="n">
        <v>601</v>
      </c>
      <c r="CQ932" t="n">
        <v>601</v>
      </c>
      <c r="CR932" t="n">
        <v>701</v>
      </c>
      <c r="CS932" t="n">
        <v>218</v>
      </c>
      <c r="CT932" t="n">
        <v>701</v>
      </c>
      <c r="CU932" t="n">
        <v>701</v>
      </c>
      <c r="CV932" t="n">
        <v>665</v>
      </c>
      <c r="CW932" t="n">
        <v>701</v>
      </c>
      <c r="CX932" t="n">
        <v>701</v>
      </c>
      <c r="CY932" t="n">
        <v>550.5</v>
      </c>
      <c r="CZ932" t="n">
        <v>450.5</v>
      </c>
      <c r="DA932" t="n">
        <v>30</v>
      </c>
      <c r="DB932" t="n">
        <v>25.57513600502222</v>
      </c>
      <c r="DC932" t="n">
        <v>31.21148960047389</v>
      </c>
      <c r="DD932" t="n">
        <v>12.9</v>
      </c>
      <c r="DE932" t="inlineStr">
        <is>
          <t>Times (raw ratio)</t>
        </is>
      </c>
      <c r="DF932" t="n">
        <v>2</v>
      </c>
      <c r="DG932" t="inlineStr">
        <is>
          <t>Times (raw %)</t>
        </is>
      </c>
      <c r="DH932" t="n">
        <v>6.4</v>
      </c>
      <c r="DI932" t="n">
        <v>9.583149519502227</v>
      </c>
    </row>
    <row r="933">
      <c r="A933" t="inlineStr">
        <is>
          <t>soochow university (taiwan)</t>
        </is>
      </c>
      <c r="B933" t="inlineStr">
        <is>
          <t>1401+</t>
        </is>
      </c>
      <c r="C933" t="inlineStr">
        <is>
          <t>1401+</t>
        </is>
      </c>
      <c r="D933" t="inlineStr">
        <is>
          <t>Taiwan</t>
        </is>
      </c>
      <c r="E933" t="inlineStr">
        <is>
          <t>Asia</t>
        </is>
      </c>
      <c r="F933" t="inlineStr">
        <is>
          <t>L</t>
        </is>
      </c>
      <c r="G933" t="inlineStr">
        <is>
          <t>FO</t>
        </is>
      </c>
      <c r="H933" t="inlineStr">
        <is>
          <t>HI</t>
        </is>
      </c>
      <c r="I933" t="inlineStr">
        <is>
          <t>C</t>
        </is>
      </c>
      <c r="J933" t="n">
        <v>4.7</v>
      </c>
      <c r="K933" t="inlineStr">
        <is>
          <t>601+</t>
        </is>
      </c>
      <c r="L933" t="n">
        <v>5.3</v>
      </c>
      <c r="M933" t="inlineStr">
        <is>
          <t>601+</t>
        </is>
      </c>
      <c r="N933" t="n">
        <v>4.1</v>
      </c>
      <c r="O933" t="inlineStr">
        <is>
          <t>701+</t>
        </is>
      </c>
      <c r="P933" t="n">
        <v>1.8</v>
      </c>
      <c r="Q933" t="inlineStr">
        <is>
          <t>701+</t>
        </is>
      </c>
      <c r="R933" t="n">
        <v>3.8</v>
      </c>
      <c r="S933" t="inlineStr">
        <is>
          <t>701+</t>
        </is>
      </c>
      <c r="T933" t="n">
        <v>2.9</v>
      </c>
      <c r="U933" t="inlineStr">
        <is>
          <t>701+</t>
        </is>
      </c>
      <c r="V933" t="n">
        <v>3.4</v>
      </c>
      <c r="W933" t="inlineStr">
        <is>
          <t>701+</t>
        </is>
      </c>
      <c r="X933" t="n">
        <v>3.2</v>
      </c>
      <c r="Y933" t="inlineStr">
        <is>
          <t>701+</t>
        </is>
      </c>
      <c r="Z933" t="n">
        <v>1.8</v>
      </c>
      <c r="AA933" t="inlineStr">
        <is>
          <t>701+</t>
        </is>
      </c>
      <c r="AB933" t="inlineStr"/>
      <c r="AC933" t="inlineStr">
        <is>
          <t>1401+</t>
        </is>
      </c>
      <c r="AD933" t="inlineStr">
        <is>
          <t>1201-1400</t>
        </is>
      </c>
      <c r="AE933" t="inlineStr">
        <is>
          <t>TW</t>
        </is>
      </c>
      <c r="AF933" t="inlineStr">
        <is>
          <t>Taiwan</t>
        </is>
      </c>
      <c r="AG933" t="inlineStr">
        <is>
          <t>L</t>
        </is>
      </c>
      <c r="AH933" t="inlineStr">
        <is>
          <t>FO</t>
        </is>
      </c>
      <c r="AI933" t="inlineStr">
        <is>
          <t>MD</t>
        </is>
      </c>
      <c r="AJ933" t="n">
        <v>4</v>
      </c>
      <c r="AK933" t="inlineStr">
        <is>
          <t>C</t>
        </is>
      </c>
      <c r="AL933" t="n">
        <v>4.7</v>
      </c>
      <c r="AM933" t="inlineStr">
        <is>
          <t>601+</t>
        </is>
      </c>
      <c r="AN933" t="n">
        <v>6</v>
      </c>
      <c r="AO933" t="inlineStr">
        <is>
          <t>601+</t>
        </is>
      </c>
      <c r="AP933" t="n">
        <v>4.3</v>
      </c>
      <c r="AQ933" t="inlineStr">
        <is>
          <t>701+</t>
        </is>
      </c>
      <c r="AR933" t="n">
        <v>1.8</v>
      </c>
      <c r="AS933" t="inlineStr">
        <is>
          <t>701+</t>
        </is>
      </c>
      <c r="AT933" t="n">
        <v>4</v>
      </c>
      <c r="AU933" t="inlineStr">
        <is>
          <t>701+</t>
        </is>
      </c>
      <c r="AV933" t="n">
        <v>4</v>
      </c>
      <c r="AW933" t="inlineStr">
        <is>
          <t>701+</t>
        </is>
      </c>
      <c r="AX933" t="n">
        <v>1</v>
      </c>
      <c r="AY933" t="inlineStr">
        <is>
          <t>701+</t>
        </is>
      </c>
      <c r="AZ933" t="n">
        <v>8.300000000000001</v>
      </c>
      <c r="BA933" t="inlineStr">
        <is>
          <t>701+</t>
        </is>
      </c>
      <c r="BB933" t="n">
        <v>2.2</v>
      </c>
      <c r="BC933" t="inlineStr">
        <is>
          <t>701+</t>
        </is>
      </c>
      <c r="BD933" t="inlineStr">
        <is>
          <t>-</t>
        </is>
      </c>
      <c r="BE933" t="inlineStr"/>
      <c r="BF933" t="inlineStr">
        <is>
          <t>Not Reported</t>
        </is>
      </c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>
        <is>
          <t>QS</t>
        </is>
      </c>
      <c r="CC933" t="n">
        <v>1401</v>
      </c>
      <c r="CD933" t="n">
        <v>1401</v>
      </c>
      <c r="CE933" t="n">
        <v>601</v>
      </c>
      <c r="CF933" t="n">
        <v>601</v>
      </c>
      <c r="CG933" t="n">
        <v>701</v>
      </c>
      <c r="CH933" t="n">
        <v>701</v>
      </c>
      <c r="CI933" t="n">
        <v>701</v>
      </c>
      <c r="CJ933" t="n">
        <v>701</v>
      </c>
      <c r="CK933" t="n">
        <v>701</v>
      </c>
      <c r="CL933" t="n">
        <v>701</v>
      </c>
      <c r="CM933" t="n">
        <v>701</v>
      </c>
      <c r="CN933" t="n">
        <v>1401</v>
      </c>
      <c r="CO933" t="n">
        <v>1300.5</v>
      </c>
      <c r="CP933" t="n">
        <v>601</v>
      </c>
      <c r="CQ933" t="n">
        <v>601</v>
      </c>
      <c r="CR933" t="n">
        <v>701</v>
      </c>
      <c r="CS933" t="n">
        <v>701</v>
      </c>
      <c r="CT933" t="n">
        <v>701</v>
      </c>
      <c r="CU933" t="n">
        <v>701</v>
      </c>
      <c r="CV933" t="n">
        <v>701</v>
      </c>
      <c r="CW933" t="n">
        <v>701</v>
      </c>
      <c r="CX933" t="n">
        <v>701</v>
      </c>
      <c r="CY933" t="inlineStr"/>
      <c r="CZ933" t="inlineStr"/>
      <c r="DA933" t="inlineStr"/>
      <c r="DB933" t="n">
        <v>0</v>
      </c>
      <c r="DC933" t="n">
        <v>1.8</v>
      </c>
      <c r="DD933" t="inlineStr"/>
      <c r="DE933" t="inlineStr">
        <is>
          <t>QS (score, not ratio)</t>
        </is>
      </c>
      <c r="DF933" t="inlineStr"/>
      <c r="DG933" t="inlineStr">
        <is>
          <t>QS (score, not %)</t>
        </is>
      </c>
      <c r="DH933" t="n">
        <v>4.7</v>
      </c>
      <c r="DI933" t="inlineStr"/>
    </row>
    <row r="934">
      <c r="A934" t="inlineStr">
        <is>
          <t>sookmyung women's university</t>
        </is>
      </c>
      <c r="B934" t="inlineStr">
        <is>
          <t>1201-1400</t>
        </is>
      </c>
      <c r="C934" t="inlineStr">
        <is>
          <t>1201-1400</t>
        </is>
      </c>
      <c r="D934" t="inlineStr">
        <is>
          <t>South Korea</t>
        </is>
      </c>
      <c r="E934" t="inlineStr">
        <is>
          <t>Asia</t>
        </is>
      </c>
      <c r="F934" t="inlineStr">
        <is>
          <t>M</t>
        </is>
      </c>
      <c r="G934" t="inlineStr">
        <is>
          <t>CO</t>
        </is>
      </c>
      <c r="H934" t="inlineStr">
        <is>
          <t>HI</t>
        </is>
      </c>
      <c r="I934" t="inlineStr">
        <is>
          <t>C</t>
        </is>
      </c>
      <c r="J934" t="n">
        <v>4.4</v>
      </c>
      <c r="K934" t="inlineStr">
        <is>
          <t>601+</t>
        </is>
      </c>
      <c r="L934" t="n">
        <v>5.6</v>
      </c>
      <c r="M934" t="inlineStr">
        <is>
          <t>601+</t>
        </is>
      </c>
      <c r="N934" t="n">
        <v>29</v>
      </c>
      <c r="O934" t="inlineStr">
        <is>
          <t>536</t>
        </is>
      </c>
      <c r="P934" t="n">
        <v>3.4</v>
      </c>
      <c r="Q934" t="inlineStr">
        <is>
          <t>701+</t>
        </is>
      </c>
      <c r="R934" t="n">
        <v>4</v>
      </c>
      <c r="S934" t="inlineStr">
        <is>
          <t>701+</t>
        </is>
      </c>
      <c r="T934" t="n">
        <v>2.2</v>
      </c>
      <c r="U934" t="inlineStr">
        <is>
          <t>701+</t>
        </is>
      </c>
      <c r="V934" t="n">
        <v>4.8</v>
      </c>
      <c r="W934" t="inlineStr">
        <is>
          <t>701+</t>
        </is>
      </c>
      <c r="X934" t="n">
        <v>1.8</v>
      </c>
      <c r="Y934" t="inlineStr">
        <is>
          <t>701+</t>
        </is>
      </c>
      <c r="Z934" t="n">
        <v>2.6</v>
      </c>
      <c r="AA934" t="inlineStr">
        <is>
          <t>701+</t>
        </is>
      </c>
      <c r="AB934" t="inlineStr"/>
      <c r="AC934" t="inlineStr">
        <is>
          <t>1201-1400</t>
        </is>
      </c>
      <c r="AD934" t="inlineStr">
        <is>
          <t>1001-1200</t>
        </is>
      </c>
      <c r="AE934" t="inlineStr">
        <is>
          <t>KR</t>
        </is>
      </c>
      <c r="AF934" t="inlineStr">
        <is>
          <t>South Korea</t>
        </is>
      </c>
      <c r="AG934" t="inlineStr">
        <is>
          <t>M</t>
        </is>
      </c>
      <c r="AH934" t="inlineStr">
        <is>
          <t>CO</t>
        </is>
      </c>
      <c r="AI934" t="inlineStr">
        <is>
          <t>HI</t>
        </is>
      </c>
      <c r="AJ934" t="n">
        <v>4</v>
      </c>
      <c r="AK934" t="inlineStr">
        <is>
          <t>C</t>
        </is>
      </c>
      <c r="AL934" t="n">
        <v>5.4</v>
      </c>
      <c r="AM934" t="inlineStr">
        <is>
          <t>601+</t>
        </is>
      </c>
      <c r="AN934" t="n">
        <v>6.4</v>
      </c>
      <c r="AO934" t="inlineStr">
        <is>
          <t>601+</t>
        </is>
      </c>
      <c r="AP934" t="n">
        <v>21.4</v>
      </c>
      <c r="AQ934" t="inlineStr">
        <is>
          <t>637</t>
        </is>
      </c>
      <c r="AR934" t="n">
        <v>4.5</v>
      </c>
      <c r="AS934" t="inlineStr">
        <is>
          <t>701+</t>
        </is>
      </c>
      <c r="AT934" t="n">
        <v>4.7</v>
      </c>
      <c r="AU934" t="inlineStr">
        <is>
          <t>701+</t>
        </is>
      </c>
      <c r="AV934" t="n">
        <v>2</v>
      </c>
      <c r="AW934" t="inlineStr">
        <is>
          <t>701+</t>
        </is>
      </c>
      <c r="AX934" t="n">
        <v>1</v>
      </c>
      <c r="AY934" t="inlineStr">
        <is>
          <t>701+</t>
        </is>
      </c>
      <c r="AZ934" t="n">
        <v>7.3</v>
      </c>
      <c r="BA934" t="inlineStr">
        <is>
          <t>701+</t>
        </is>
      </c>
      <c r="BB934" t="n">
        <v>1</v>
      </c>
      <c r="BC934" t="inlineStr">
        <is>
          <t>701+</t>
        </is>
      </c>
      <c r="BD934" t="inlineStr">
        <is>
          <t>-</t>
        </is>
      </c>
      <c r="BE934" t="inlineStr"/>
      <c r="BF934" t="inlineStr">
        <is>
          <t>Not Reported</t>
        </is>
      </c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>
        <is>
          <t>QS</t>
        </is>
      </c>
      <c r="CC934" t="n">
        <v>1300.5</v>
      </c>
      <c r="CD934" t="n">
        <v>1300.5</v>
      </c>
      <c r="CE934" t="n">
        <v>601</v>
      </c>
      <c r="CF934" t="n">
        <v>601</v>
      </c>
      <c r="CG934" t="n">
        <v>536</v>
      </c>
      <c r="CH934" t="n">
        <v>701</v>
      </c>
      <c r="CI934" t="n">
        <v>701</v>
      </c>
      <c r="CJ934" t="n">
        <v>701</v>
      </c>
      <c r="CK934" t="n">
        <v>701</v>
      </c>
      <c r="CL934" t="n">
        <v>701</v>
      </c>
      <c r="CM934" t="n">
        <v>701</v>
      </c>
      <c r="CN934" t="n">
        <v>1300.5</v>
      </c>
      <c r="CO934" t="n">
        <v>1100.5</v>
      </c>
      <c r="CP934" t="n">
        <v>601</v>
      </c>
      <c r="CQ934" t="n">
        <v>601</v>
      </c>
      <c r="CR934" t="n">
        <v>637</v>
      </c>
      <c r="CS934" t="n">
        <v>701</v>
      </c>
      <c r="CT934" t="n">
        <v>701</v>
      </c>
      <c r="CU934" t="n">
        <v>701</v>
      </c>
      <c r="CV934" t="n">
        <v>701</v>
      </c>
      <c r="CW934" t="n">
        <v>701</v>
      </c>
      <c r="CX934" t="n">
        <v>701</v>
      </c>
      <c r="CY934" t="inlineStr"/>
      <c r="CZ934" t="inlineStr"/>
      <c r="DA934" t="inlineStr"/>
      <c r="DB934" t="n">
        <v>7.178571428571416</v>
      </c>
      <c r="DC934" t="n">
        <v>3.4</v>
      </c>
      <c r="DD934" t="inlineStr"/>
      <c r="DE934" t="inlineStr">
        <is>
          <t>QS (score, not ratio)</t>
        </is>
      </c>
      <c r="DF934" t="inlineStr"/>
      <c r="DG934" t="inlineStr">
        <is>
          <t>QS (score, not %)</t>
        </is>
      </c>
      <c r="DH934" t="n">
        <v>4.9</v>
      </c>
      <c r="DI934" t="inlineStr"/>
    </row>
    <row r="935">
      <c r="A935" t="inlineStr">
        <is>
          <t>soonchunhyang university</t>
        </is>
      </c>
      <c r="B935" t="inlineStr">
        <is>
          <t>1001-1200</t>
        </is>
      </c>
      <c r="C935" t="inlineStr">
        <is>
          <t>1001-1200</t>
        </is>
      </c>
      <c r="D935" t="inlineStr">
        <is>
          <t>South Korea</t>
        </is>
      </c>
      <c r="E935" t="inlineStr">
        <is>
          <t>Asia</t>
        </is>
      </c>
      <c r="F935" t="inlineStr">
        <is>
          <t>M</t>
        </is>
      </c>
      <c r="G935" t="inlineStr">
        <is>
          <t>FC</t>
        </is>
      </c>
      <c r="H935" t="inlineStr">
        <is>
          <t>VH</t>
        </is>
      </c>
      <c r="I935" t="inlineStr">
        <is>
          <t>B</t>
        </is>
      </c>
      <c r="J935" t="n">
        <v>5.6</v>
      </c>
      <c r="K935" t="inlineStr">
        <is>
          <t>601+</t>
        </is>
      </c>
      <c r="L935" t="n">
        <v>4.7</v>
      </c>
      <c r="M935" t="inlineStr">
        <is>
          <t>601+</t>
        </is>
      </c>
      <c r="N935" t="n">
        <v>55.2</v>
      </c>
      <c r="O935" t="inlineStr">
        <is>
          <t>274</t>
        </is>
      </c>
      <c r="P935" t="n">
        <v>5.7</v>
      </c>
      <c r="Q935" t="inlineStr">
        <is>
          <t>701+</t>
        </is>
      </c>
      <c r="R935" t="n">
        <v>5.5</v>
      </c>
      <c r="S935" t="inlineStr">
        <is>
          <t>701+</t>
        </is>
      </c>
      <c r="T935" t="n">
        <v>3.9</v>
      </c>
      <c r="U935" t="inlineStr">
        <is>
          <t>701+</t>
        </is>
      </c>
      <c r="V935" t="n">
        <v>11.7</v>
      </c>
      <c r="W935" t="inlineStr">
        <is>
          <t>701+</t>
        </is>
      </c>
      <c r="X935" t="n">
        <v>1.8</v>
      </c>
      <c r="Y935" t="inlineStr">
        <is>
          <t>701+</t>
        </is>
      </c>
      <c r="Z935" t="n">
        <v>6.4</v>
      </c>
      <c r="AA935" t="inlineStr">
        <is>
          <t>701+</t>
        </is>
      </c>
      <c r="AB935" t="inlineStr"/>
      <c r="AC935" t="inlineStr">
        <is>
          <t>1001-1200</t>
        </is>
      </c>
      <c r="AD935" t="inlineStr"/>
      <c r="AE935" t="inlineStr">
        <is>
          <t>KR</t>
        </is>
      </c>
      <c r="AF935" t="inlineStr">
        <is>
          <t>South Korea</t>
        </is>
      </c>
      <c r="AG935" t="inlineStr">
        <is>
          <t>M</t>
        </is>
      </c>
      <c r="AH935" t="inlineStr">
        <is>
          <t>FC</t>
        </is>
      </c>
      <c r="AI935" t="inlineStr">
        <is>
          <t>HI</t>
        </is>
      </c>
      <c r="AJ935" t="n">
        <v>3</v>
      </c>
      <c r="AK935" t="inlineStr">
        <is>
          <t>B</t>
        </is>
      </c>
      <c r="AL935" t="n">
        <v>5</v>
      </c>
      <c r="AM935" t="inlineStr">
        <is>
          <t>601+</t>
        </is>
      </c>
      <c r="AN935" t="n">
        <v>2.9</v>
      </c>
      <c r="AO935" t="inlineStr">
        <is>
          <t>601+</t>
        </is>
      </c>
      <c r="AP935" t="n">
        <v>46.6</v>
      </c>
      <c r="AQ935" t="inlineStr">
        <is>
          <t>337</t>
        </is>
      </c>
      <c r="AR935" t="n">
        <v>7.3</v>
      </c>
      <c r="AS935" t="inlineStr">
        <is>
          <t>701+</t>
        </is>
      </c>
      <c r="AT935" t="n">
        <v>5.7</v>
      </c>
      <c r="AU935" t="inlineStr">
        <is>
          <t>701+</t>
        </is>
      </c>
      <c r="AV935" t="n">
        <v>4.8</v>
      </c>
      <c r="AW935" t="inlineStr">
        <is>
          <t>701+</t>
        </is>
      </c>
      <c r="AX935" t="n">
        <v>1</v>
      </c>
      <c r="AY935" t="inlineStr">
        <is>
          <t>701+</t>
        </is>
      </c>
      <c r="AZ935" t="n">
        <v>6.8</v>
      </c>
      <c r="BA935" t="inlineStr">
        <is>
          <t>701+</t>
        </is>
      </c>
      <c r="BB935" t="n">
        <v>1.1</v>
      </c>
      <c r="BC935" t="inlineStr">
        <is>
          <t>701+</t>
        </is>
      </c>
      <c r="BD935" t="inlineStr">
        <is>
          <t>-</t>
        </is>
      </c>
      <c r="BE935" t="inlineStr"/>
      <c r="BF935" t="inlineStr">
        <is>
          <t>Not Reported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>
        <is>
          <t>QS</t>
        </is>
      </c>
      <c r="CC935" t="n">
        <v>1100.5</v>
      </c>
      <c r="CD935" t="n">
        <v>1100.5</v>
      </c>
      <c r="CE935" t="n">
        <v>601</v>
      </c>
      <c r="CF935" t="n">
        <v>601</v>
      </c>
      <c r="CG935" t="n">
        <v>274</v>
      </c>
      <c r="CH935" t="n">
        <v>701</v>
      </c>
      <c r="CI935" t="n">
        <v>701</v>
      </c>
      <c r="CJ935" t="n">
        <v>701</v>
      </c>
      <c r="CK935" t="n">
        <v>701</v>
      </c>
      <c r="CL935" t="n">
        <v>701</v>
      </c>
      <c r="CM935" t="n">
        <v>701</v>
      </c>
      <c r="CN935" t="n">
        <v>1100.5</v>
      </c>
      <c r="CO935" t="inlineStr"/>
      <c r="CP935" t="n">
        <v>601</v>
      </c>
      <c r="CQ935" t="n">
        <v>601</v>
      </c>
      <c r="CR935" t="n">
        <v>337</v>
      </c>
      <c r="CS935" t="n">
        <v>701</v>
      </c>
      <c r="CT935" t="n">
        <v>701</v>
      </c>
      <c r="CU935" t="n">
        <v>701</v>
      </c>
      <c r="CV935" t="n">
        <v>701</v>
      </c>
      <c r="CW935" t="n">
        <v>701</v>
      </c>
      <c r="CX935" t="n">
        <v>701</v>
      </c>
      <c r="CY935" t="inlineStr"/>
      <c r="CZ935" t="inlineStr"/>
      <c r="DA935" t="inlineStr"/>
      <c r="DB935" t="n">
        <v>21.46428571428571</v>
      </c>
      <c r="DC935" t="n">
        <v>5.7</v>
      </c>
      <c r="DD935" t="inlineStr"/>
      <c r="DE935" t="inlineStr">
        <is>
          <t>QS (score, not ratio)</t>
        </is>
      </c>
      <c r="DF935" t="inlineStr"/>
      <c r="DG935" t="inlineStr">
        <is>
          <t>QS (score, not %)</t>
        </is>
      </c>
      <c r="DH935" t="n">
        <v>5.3</v>
      </c>
      <c r="DI935" t="inlineStr"/>
    </row>
    <row r="936">
      <c r="A936" t="inlineStr">
        <is>
          <t>soongsil university</t>
        </is>
      </c>
      <c r="B936" t="inlineStr">
        <is>
          <t>1401+</t>
        </is>
      </c>
      <c r="C936" t="inlineStr">
        <is>
          <t>1201-1400</t>
        </is>
      </c>
      <c r="D936" t="inlineStr">
        <is>
          <t>South Korea</t>
        </is>
      </c>
      <c r="E936" t="inlineStr">
        <is>
          <t>Asia</t>
        </is>
      </c>
      <c r="F936" t="inlineStr">
        <is>
          <t>L</t>
        </is>
      </c>
      <c r="G936" t="inlineStr">
        <is>
          <t>CO</t>
        </is>
      </c>
      <c r="H936" t="inlineStr">
        <is>
          <t>HI</t>
        </is>
      </c>
      <c r="I936" t="inlineStr">
        <is>
          <t>C</t>
        </is>
      </c>
      <c r="J936" t="n">
        <v>3.5</v>
      </c>
      <c r="K936" t="inlineStr">
        <is>
          <t>601+</t>
        </is>
      </c>
      <c r="L936" t="n">
        <v>6</v>
      </c>
      <c r="M936" t="inlineStr">
        <is>
          <t>601+</t>
        </is>
      </c>
      <c r="N936" t="n">
        <v>8.300000000000001</v>
      </c>
      <c r="O936" t="inlineStr">
        <is>
          <t>701+</t>
        </is>
      </c>
      <c r="P936" t="n">
        <v>4.5</v>
      </c>
      <c r="Q936" t="inlineStr">
        <is>
          <t>701+</t>
        </is>
      </c>
      <c r="R936" t="n">
        <v>5.2</v>
      </c>
      <c r="S936" t="inlineStr">
        <is>
          <t>701+</t>
        </is>
      </c>
      <c r="T936" t="n">
        <v>11.2</v>
      </c>
      <c r="U936" t="inlineStr">
        <is>
          <t>693</t>
        </is>
      </c>
      <c r="V936" t="n">
        <v>14.9</v>
      </c>
      <c r="W936" t="inlineStr">
        <is>
          <t>701+</t>
        </is>
      </c>
      <c r="X936" t="n">
        <v>2.8</v>
      </c>
      <c r="Y936" t="inlineStr">
        <is>
          <t>701+</t>
        </is>
      </c>
      <c r="Z936" t="n">
        <v>1</v>
      </c>
      <c r="AA936" t="inlineStr">
        <is>
          <t>701+</t>
        </is>
      </c>
      <c r="AB936" t="inlineStr"/>
      <c r="AC936" t="inlineStr">
        <is>
          <t>1201-1400</t>
        </is>
      </c>
      <c r="AD936" t="inlineStr">
        <is>
          <t>1201-1400</t>
        </is>
      </c>
      <c r="AE936" t="inlineStr">
        <is>
          <t>KR</t>
        </is>
      </c>
      <c r="AF936" t="inlineStr">
        <is>
          <t>South Korea</t>
        </is>
      </c>
      <c r="AG936" t="inlineStr">
        <is>
          <t>L</t>
        </is>
      </c>
      <c r="AH936" t="inlineStr">
        <is>
          <t>CO</t>
        </is>
      </c>
      <c r="AI936" t="inlineStr">
        <is>
          <t>HI</t>
        </is>
      </c>
      <c r="AJ936" t="n">
        <v>3</v>
      </c>
      <c r="AK936" t="inlineStr">
        <is>
          <t>C</t>
        </is>
      </c>
      <c r="AL936" t="n">
        <v>5</v>
      </c>
      <c r="AM936" t="inlineStr">
        <is>
          <t>601+</t>
        </is>
      </c>
      <c r="AN936" t="n">
        <v>6.5</v>
      </c>
      <c r="AO936" t="inlineStr">
        <is>
          <t>601+</t>
        </is>
      </c>
      <c r="AP936" t="n">
        <v>10.1</v>
      </c>
      <c r="AQ936" t="inlineStr">
        <is>
          <t>701+</t>
        </is>
      </c>
      <c r="AR936" t="n">
        <v>4.3</v>
      </c>
      <c r="AS936" t="inlineStr">
        <is>
          <t>701+</t>
        </is>
      </c>
      <c r="AT936" t="n">
        <v>5.9</v>
      </c>
      <c r="AU936" t="inlineStr">
        <is>
          <t>701+</t>
        </is>
      </c>
      <c r="AV936" t="n">
        <v>13.9</v>
      </c>
      <c r="AW936" t="inlineStr">
        <is>
          <t>641</t>
        </is>
      </c>
      <c r="AX936" t="n">
        <v>1</v>
      </c>
      <c r="AY936" t="inlineStr">
        <is>
          <t>701+</t>
        </is>
      </c>
      <c r="AZ936" t="n">
        <v>4.2</v>
      </c>
      <c r="BA936" t="inlineStr">
        <is>
          <t>701+</t>
        </is>
      </c>
      <c r="BB936" t="n">
        <v>1</v>
      </c>
      <c r="BC936" t="inlineStr">
        <is>
          <t>701+</t>
        </is>
      </c>
      <c r="BD936" t="inlineStr">
        <is>
          <t>-</t>
        </is>
      </c>
      <c r="BE936" t="inlineStr"/>
      <c r="BF936" t="inlineStr">
        <is>
          <t>Not Reported</t>
        </is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>
        <is>
          <t>QS</t>
        </is>
      </c>
      <c r="CC936" t="n">
        <v>1401</v>
      </c>
      <c r="CD936" t="n">
        <v>1300.5</v>
      </c>
      <c r="CE936" t="n">
        <v>601</v>
      </c>
      <c r="CF936" t="n">
        <v>601</v>
      </c>
      <c r="CG936" t="n">
        <v>701</v>
      </c>
      <c r="CH936" t="n">
        <v>701</v>
      </c>
      <c r="CI936" t="n">
        <v>701</v>
      </c>
      <c r="CJ936" t="n">
        <v>693</v>
      </c>
      <c r="CK936" t="n">
        <v>701</v>
      </c>
      <c r="CL936" t="n">
        <v>701</v>
      </c>
      <c r="CM936" t="n">
        <v>701</v>
      </c>
      <c r="CN936" t="n">
        <v>1300.5</v>
      </c>
      <c r="CO936" t="n">
        <v>1300.5</v>
      </c>
      <c r="CP936" t="n">
        <v>601</v>
      </c>
      <c r="CQ936" t="n">
        <v>601</v>
      </c>
      <c r="CR936" t="n">
        <v>701</v>
      </c>
      <c r="CS936" t="n">
        <v>701</v>
      </c>
      <c r="CT936" t="n">
        <v>701</v>
      </c>
      <c r="CU936" t="n">
        <v>641</v>
      </c>
      <c r="CV936" t="n">
        <v>701</v>
      </c>
      <c r="CW936" t="n">
        <v>701</v>
      </c>
      <c r="CX936" t="n">
        <v>701</v>
      </c>
      <c r="CY936" t="inlineStr"/>
      <c r="CZ936" t="inlineStr"/>
      <c r="DA936" t="inlineStr"/>
      <c r="DB936" t="n">
        <v>0</v>
      </c>
      <c r="DC936" t="n">
        <v>4.5</v>
      </c>
      <c r="DD936" t="inlineStr"/>
      <c r="DE936" t="inlineStr">
        <is>
          <t>QS (score, not ratio)</t>
        </is>
      </c>
      <c r="DF936" t="inlineStr"/>
      <c r="DG936" t="inlineStr">
        <is>
          <t>QS (score, not %)</t>
        </is>
      </c>
      <c r="DH936" t="n">
        <v>4.25</v>
      </c>
      <c r="DI936" t="inlineStr"/>
    </row>
    <row r="937">
      <c r="A937" t="inlineStr">
        <is>
          <t>sophia university</t>
        </is>
      </c>
      <c r="B937" t="inlineStr">
        <is>
          <t>951-1000</t>
        </is>
      </c>
      <c r="C937" t="inlineStr">
        <is>
          <t>901-950</t>
        </is>
      </c>
      <c r="D937" t="inlineStr">
        <is>
          <t>Japan</t>
        </is>
      </c>
      <c r="E937" t="inlineStr">
        <is>
          <t>Asia</t>
        </is>
      </c>
      <c r="F937" t="inlineStr">
        <is>
          <t>L</t>
        </is>
      </c>
      <c r="G937" t="inlineStr">
        <is>
          <t>CO</t>
        </is>
      </c>
      <c r="H937" t="inlineStr">
        <is>
          <t>HI</t>
        </is>
      </c>
      <c r="I937" t="inlineStr">
        <is>
          <t>B</t>
        </is>
      </c>
      <c r="J937" t="n">
        <v>12.7</v>
      </c>
      <c r="K937" t="inlineStr">
        <is>
          <t>601+</t>
        </is>
      </c>
      <c r="L937" t="n">
        <v>19.9</v>
      </c>
      <c r="M937" t="inlineStr">
        <is>
          <t>454</t>
        </is>
      </c>
      <c r="N937" t="n">
        <v>21.9</v>
      </c>
      <c r="O937" t="inlineStr">
        <is>
          <t>640</t>
        </is>
      </c>
      <c r="P937" t="n">
        <v>1.8</v>
      </c>
      <c r="Q937" t="inlineStr">
        <is>
          <t>701+</t>
        </is>
      </c>
      <c r="R937" t="n">
        <v>34.5</v>
      </c>
      <c r="S937" t="inlineStr">
        <is>
          <t>466</t>
        </is>
      </c>
      <c r="T937" t="n">
        <v>10.8</v>
      </c>
      <c r="U937" t="inlineStr">
        <is>
          <t>701+</t>
        </is>
      </c>
      <c r="V937" t="n">
        <v>8.6</v>
      </c>
      <c r="W937" t="inlineStr">
        <is>
          <t>701+</t>
        </is>
      </c>
      <c r="X937" t="n">
        <v>11.7</v>
      </c>
      <c r="Y937" t="inlineStr">
        <is>
          <t>701+</t>
        </is>
      </c>
      <c r="Z937" t="n">
        <v>5.2</v>
      </c>
      <c r="AA937" t="inlineStr">
        <is>
          <t>701+</t>
        </is>
      </c>
      <c r="AB937" t="inlineStr"/>
      <c r="AC937" t="inlineStr">
        <is>
          <t>901-950</t>
        </is>
      </c>
      <c r="AD937" t="inlineStr">
        <is>
          <t>801-1000</t>
        </is>
      </c>
      <c r="AE937" t="inlineStr">
        <is>
          <t>JP</t>
        </is>
      </c>
      <c r="AF937" t="inlineStr">
        <is>
          <t>Japan</t>
        </is>
      </c>
      <c r="AG937" t="inlineStr">
        <is>
          <t>L</t>
        </is>
      </c>
      <c r="AH937" t="inlineStr">
        <is>
          <t>CO</t>
        </is>
      </c>
      <c r="AI937" t="inlineStr">
        <is>
          <t>HI</t>
        </is>
      </c>
      <c r="AJ937" t="n">
        <v>4</v>
      </c>
      <c r="AK937" t="inlineStr">
        <is>
          <t>B</t>
        </is>
      </c>
      <c r="AL937" t="n">
        <v>12.1</v>
      </c>
      <c r="AM937" t="inlineStr">
        <is>
          <t>601+</t>
        </is>
      </c>
      <c r="AN937" t="n">
        <v>19.9</v>
      </c>
      <c r="AO937" t="inlineStr">
        <is>
          <t>456</t>
        </is>
      </c>
      <c r="AP937" t="n">
        <v>21.3</v>
      </c>
      <c r="AQ937" t="inlineStr">
        <is>
          <t>639</t>
        </is>
      </c>
      <c r="AR937" t="n">
        <v>2.1</v>
      </c>
      <c r="AS937" t="inlineStr">
        <is>
          <t>701+</t>
        </is>
      </c>
      <c r="AT937" t="n">
        <v>35.2</v>
      </c>
      <c r="AU937" t="inlineStr">
        <is>
          <t>452</t>
        </is>
      </c>
      <c r="AV937" t="n">
        <v>12</v>
      </c>
      <c r="AW937" t="inlineStr">
        <is>
          <t>679</t>
        </is>
      </c>
      <c r="AX937" t="n">
        <v>1</v>
      </c>
      <c r="AY937" t="inlineStr">
        <is>
          <t>701+</t>
        </is>
      </c>
      <c r="AZ937" t="n">
        <v>12.5</v>
      </c>
      <c r="BA937" t="inlineStr">
        <is>
          <t>694</t>
        </is>
      </c>
      <c r="BB937" t="n">
        <v>5.9</v>
      </c>
      <c r="BC937" t="inlineStr">
        <is>
          <t>701+</t>
        </is>
      </c>
      <c r="BD937" t="inlineStr">
        <is>
          <t>-</t>
        </is>
      </c>
      <c r="BE937" t="inlineStr">
        <is>
          <t>601-800</t>
        </is>
      </c>
      <c r="BF937" t="inlineStr">
        <is>
          <t>Japan</t>
        </is>
      </c>
      <c r="BG937" t="n">
        <v>22</v>
      </c>
      <c r="BH937" t="inlineStr">
        <is>
          <t>32.8</t>
        </is>
      </c>
      <c r="BI937" t="n">
        <v>9.4</v>
      </c>
      <c r="BJ937" t="n">
        <v>5.3</v>
      </c>
      <c r="BK937" t="inlineStr">
        <is>
          <t>29.5</t>
        </is>
      </c>
      <c r="BL937" t="inlineStr">
        <is>
          <t>-</t>
        </is>
      </c>
      <c r="BM937" t="inlineStr">
        <is>
          <t>12,799</t>
        </is>
      </c>
      <c r="BN937" t="n">
        <v>24.3</v>
      </c>
      <c r="BO937" t="inlineStr">
        <is>
          <t>8%</t>
        </is>
      </c>
      <c r="BP937" t="inlineStr">
        <is>
          <t>53 : 47</t>
        </is>
      </c>
      <c r="BQ937" t="n">
        <v>2016</v>
      </c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>
        <is>
          <t>QS+Times</t>
        </is>
      </c>
      <c r="CC937" t="n">
        <v>975.5</v>
      </c>
      <c r="CD937" t="n">
        <v>925.5</v>
      </c>
      <c r="CE937" t="n">
        <v>601</v>
      </c>
      <c r="CF937" t="n">
        <v>454</v>
      </c>
      <c r="CG937" t="n">
        <v>640</v>
      </c>
      <c r="CH937" t="n">
        <v>701</v>
      </c>
      <c r="CI937" t="n">
        <v>466</v>
      </c>
      <c r="CJ937" t="n">
        <v>701</v>
      </c>
      <c r="CK937" t="n">
        <v>701</v>
      </c>
      <c r="CL937" t="n">
        <v>701</v>
      </c>
      <c r="CM937" t="n">
        <v>701</v>
      </c>
      <c r="CN937" t="n">
        <v>925.5</v>
      </c>
      <c r="CO937" t="n">
        <v>900.5</v>
      </c>
      <c r="CP937" t="n">
        <v>601</v>
      </c>
      <c r="CQ937" t="n">
        <v>456</v>
      </c>
      <c r="CR937" t="n">
        <v>639</v>
      </c>
      <c r="CS937" t="n">
        <v>701</v>
      </c>
      <c r="CT937" t="n">
        <v>452</v>
      </c>
      <c r="CU937" t="n">
        <v>679</v>
      </c>
      <c r="CV937" t="n">
        <v>701</v>
      </c>
      <c r="CW937" t="n">
        <v>694</v>
      </c>
      <c r="CX937" t="n">
        <v>701</v>
      </c>
      <c r="CY937" t="n">
        <v>700.5</v>
      </c>
      <c r="CZ937" t="inlineStr"/>
      <c r="DA937" t="inlineStr"/>
      <c r="DB937" t="n">
        <v>15.19642857142857</v>
      </c>
      <c r="DC937" t="n">
        <v>4.237861763991345</v>
      </c>
      <c r="DD937" t="n">
        <v>24.3</v>
      </c>
      <c r="DE937" t="inlineStr">
        <is>
          <t>Times (raw ratio)</t>
        </is>
      </c>
      <c r="DF937" t="n">
        <v>8</v>
      </c>
      <c r="DG937" t="inlineStr">
        <is>
          <t>Times (raw %)</t>
        </is>
      </c>
      <c r="DH937" t="n">
        <v>12.4</v>
      </c>
      <c r="DI937" t="n">
        <v>6.763787721123831</v>
      </c>
    </row>
    <row r="938">
      <c r="A938" t="inlineStr">
        <is>
          <t>sorbonne university</t>
        </is>
      </c>
      <c r="B938" t="inlineStr">
        <is>
          <t>63</t>
        </is>
      </c>
      <c r="C938" t="inlineStr">
        <is>
          <t>59</t>
        </is>
      </c>
      <c r="D938" t="inlineStr">
        <is>
          <t>France</t>
        </is>
      </c>
      <c r="E938" t="inlineStr">
        <is>
          <t>Europe</t>
        </is>
      </c>
      <c r="F938" t="inlineStr">
        <is>
          <t>XL</t>
        </is>
      </c>
      <c r="G938" t="inlineStr">
        <is>
          <t>FC</t>
        </is>
      </c>
      <c r="H938" t="inlineStr">
        <is>
          <t>VH</t>
        </is>
      </c>
      <c r="I938" t="inlineStr">
        <is>
          <t>A</t>
        </is>
      </c>
      <c r="J938" t="n">
        <v>87.2</v>
      </c>
      <c r="K938" t="inlineStr">
        <is>
          <t>49</t>
        </is>
      </c>
      <c r="L938" t="n">
        <v>52</v>
      </c>
      <c r="M938" t="inlineStr">
        <is>
          <t>166</t>
        </is>
      </c>
      <c r="N938" t="n">
        <v>43</v>
      </c>
      <c r="O938" t="inlineStr">
        <is>
          <t>363</t>
        </is>
      </c>
      <c r="P938" t="n">
        <v>72.3</v>
      </c>
      <c r="Q938" t="inlineStr">
        <is>
          <t>144</t>
        </is>
      </c>
      <c r="R938" t="n">
        <v>33.8</v>
      </c>
      <c r="S938" t="inlineStr">
        <is>
          <t>471</t>
        </is>
      </c>
      <c r="T938" t="n">
        <v>46.7</v>
      </c>
      <c r="U938" t="inlineStr">
        <is>
          <t>315</t>
        </is>
      </c>
      <c r="V938" t="n">
        <v>99.8</v>
      </c>
      <c r="W938" t="inlineStr">
        <is>
          <t>4</t>
        </is>
      </c>
      <c r="X938" t="n">
        <v>79.7</v>
      </c>
      <c r="Y938" t="inlineStr">
        <is>
          <t>125</t>
        </is>
      </c>
      <c r="Z938" t="n">
        <v>87.59999999999999</v>
      </c>
      <c r="AA938" t="inlineStr">
        <is>
          <t>111</t>
        </is>
      </c>
      <c r="AB938" t="n">
        <v>70.3</v>
      </c>
      <c r="AC938" t="inlineStr">
        <is>
          <t>59</t>
        </is>
      </c>
      <c r="AD938" t="inlineStr">
        <is>
          <t>60</t>
        </is>
      </c>
      <c r="AE938" t="inlineStr">
        <is>
          <t>FR</t>
        </is>
      </c>
      <c r="AF938" t="inlineStr">
        <is>
          <t>France</t>
        </is>
      </c>
      <c r="AG938" t="inlineStr">
        <is>
          <t>XL</t>
        </is>
      </c>
      <c r="AH938" t="inlineStr">
        <is>
          <t>FC</t>
        </is>
      </c>
      <c r="AI938" t="inlineStr">
        <is>
          <t>VH</t>
        </is>
      </c>
      <c r="AJ938" t="n">
        <v>1</v>
      </c>
      <c r="AK938" t="inlineStr">
        <is>
          <t>A</t>
        </is>
      </c>
      <c r="AL938" t="n">
        <v>88.59999999999999</v>
      </c>
      <c r="AM938" t="inlineStr">
        <is>
          <t>48</t>
        </is>
      </c>
      <c r="AN938" t="n">
        <v>53.2</v>
      </c>
      <c r="AO938" t="inlineStr">
        <is>
          <t>151</t>
        </is>
      </c>
      <c r="AP938" t="n">
        <v>43.3</v>
      </c>
      <c r="AQ938" t="inlineStr">
        <is>
          <t>361</t>
        </is>
      </c>
      <c r="AR938" t="n">
        <v>85.40000000000001</v>
      </c>
      <c r="AS938" t="inlineStr">
        <is>
          <t>93</t>
        </is>
      </c>
      <c r="AT938" t="n">
        <v>35.2</v>
      </c>
      <c r="AU938" t="inlineStr">
        <is>
          <t>451</t>
        </is>
      </c>
      <c r="AV938" t="n">
        <v>49.8</v>
      </c>
      <c r="AW938" t="inlineStr">
        <is>
          <t>297</t>
        </is>
      </c>
      <c r="AX938" t="n">
        <v>100</v>
      </c>
      <c r="AY938" t="inlineStr">
        <is>
          <t>4</t>
        </is>
      </c>
      <c r="AZ938" t="n">
        <v>39.5</v>
      </c>
      <c r="BA938" t="inlineStr">
        <is>
          <t>182</t>
        </is>
      </c>
      <c r="BB938" t="n">
        <v>75.8</v>
      </c>
      <c r="BC938" t="inlineStr">
        <is>
          <t>171=</t>
        </is>
      </c>
      <c r="BD938" t="inlineStr">
        <is>
          <t>71.7</t>
        </is>
      </c>
      <c r="BE938" t="inlineStr"/>
      <c r="BF938" t="inlineStr">
        <is>
          <t>Not Reported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>
        <is>
          <t>QS</t>
        </is>
      </c>
      <c r="CC938" t="n">
        <v>63</v>
      </c>
      <c r="CD938" t="n">
        <v>59</v>
      </c>
      <c r="CE938" t="n">
        <v>49</v>
      </c>
      <c r="CF938" t="n">
        <v>166</v>
      </c>
      <c r="CG938" t="n">
        <v>363</v>
      </c>
      <c r="CH938" t="n">
        <v>144</v>
      </c>
      <c r="CI938" t="n">
        <v>471</v>
      </c>
      <c r="CJ938" t="n">
        <v>315</v>
      </c>
      <c r="CK938" t="n">
        <v>4</v>
      </c>
      <c r="CL938" t="n">
        <v>125</v>
      </c>
      <c r="CM938" t="n">
        <v>111</v>
      </c>
      <c r="CN938" t="n">
        <v>59</v>
      </c>
      <c r="CO938" t="n">
        <v>60</v>
      </c>
      <c r="CP938" t="n">
        <v>48</v>
      </c>
      <c r="CQ938" t="n">
        <v>151</v>
      </c>
      <c r="CR938" t="n">
        <v>361</v>
      </c>
      <c r="CS938" t="n">
        <v>93</v>
      </c>
      <c r="CT938" t="n">
        <v>451</v>
      </c>
      <c r="CU938" t="n">
        <v>297</v>
      </c>
      <c r="CV938" t="n">
        <v>4</v>
      </c>
      <c r="CW938" t="n">
        <v>182</v>
      </c>
      <c r="CX938" t="n">
        <v>171</v>
      </c>
      <c r="CY938" t="inlineStr"/>
      <c r="CZ938" t="inlineStr"/>
      <c r="DA938" t="inlineStr"/>
      <c r="DB938" t="n">
        <v>95.57142857142857</v>
      </c>
      <c r="DC938" t="n">
        <v>72.3</v>
      </c>
      <c r="DD938" t="inlineStr"/>
      <c r="DE938" t="inlineStr">
        <is>
          <t>QS (score, not ratio)</t>
        </is>
      </c>
      <c r="DF938" t="inlineStr"/>
      <c r="DG938" t="inlineStr">
        <is>
          <t>QS (score, not %)</t>
        </is>
      </c>
      <c r="DH938" t="n">
        <v>87.90000000000001</v>
      </c>
      <c r="DI938" t="inlineStr"/>
    </row>
    <row r="939">
      <c r="A939" t="inlineStr">
        <is>
          <t>south china university of technology</t>
        </is>
      </c>
      <c r="B939" t="inlineStr">
        <is>
          <t>385</t>
        </is>
      </c>
      <c r="C939" t="inlineStr">
        <is>
          <t>392</t>
        </is>
      </c>
      <c r="D939" t="inlineStr">
        <is>
          <t>China (Mainland)</t>
        </is>
      </c>
      <c r="E939" t="inlineStr">
        <is>
          <t>Asia</t>
        </is>
      </c>
      <c r="F939" t="inlineStr">
        <is>
          <t>XL</t>
        </is>
      </c>
      <c r="G939" t="inlineStr">
        <is>
          <t>CO</t>
        </is>
      </c>
      <c r="H939" t="inlineStr">
        <is>
          <t>VH</t>
        </is>
      </c>
      <c r="I939" t="inlineStr">
        <is>
          <t>A</t>
        </is>
      </c>
      <c r="J939" t="n">
        <v>12.1</v>
      </c>
      <c r="K939" t="inlineStr">
        <is>
          <t>601+</t>
        </is>
      </c>
      <c r="L939" t="n">
        <v>6.6</v>
      </c>
      <c r="M939" t="inlineStr">
        <is>
          <t>601+</t>
        </is>
      </c>
      <c r="N939" t="n">
        <v>20</v>
      </c>
      <c r="O939" t="inlineStr">
        <is>
          <t>673</t>
        </is>
      </c>
      <c r="P939" t="n">
        <v>97.8</v>
      </c>
      <c r="Q939" t="inlineStr">
        <is>
          <t>36</t>
        </is>
      </c>
      <c r="R939" t="n">
        <v>10.7</v>
      </c>
      <c r="S939" t="inlineStr">
        <is>
          <t>701+</t>
        </is>
      </c>
      <c r="T939" t="n">
        <v>4.6</v>
      </c>
      <c r="U939" t="inlineStr">
        <is>
          <t>701+</t>
        </is>
      </c>
      <c r="V939" t="n">
        <v>51.3</v>
      </c>
      <c r="W939" t="inlineStr">
        <is>
          <t>701+</t>
        </is>
      </c>
      <c r="X939" t="n">
        <v>27.3</v>
      </c>
      <c r="Y939" t="inlineStr">
        <is>
          <t>439</t>
        </is>
      </c>
      <c r="Z939" t="n">
        <v>7.3</v>
      </c>
      <c r="AA939" t="inlineStr">
        <is>
          <t>701+</t>
        </is>
      </c>
      <c r="AB939" t="n">
        <v>30.4</v>
      </c>
      <c r="AC939">
        <f>392</f>
        <v/>
      </c>
      <c r="AD939" t="inlineStr">
        <is>
          <t>406=</t>
        </is>
      </c>
      <c r="AE939" t="inlineStr">
        <is>
          <t>CN</t>
        </is>
      </c>
      <c r="AF939" t="inlineStr">
        <is>
          <t>China (Mainland)</t>
        </is>
      </c>
      <c r="AG939" t="inlineStr">
        <is>
          <t>XL</t>
        </is>
      </c>
      <c r="AH939" t="inlineStr">
        <is>
          <t>CO</t>
        </is>
      </c>
      <c r="AI939" t="inlineStr">
        <is>
          <t>VH</t>
        </is>
      </c>
      <c r="AJ939" t="n">
        <v>3</v>
      </c>
      <c r="AK939" t="inlineStr">
        <is>
          <t>A</t>
        </is>
      </c>
      <c r="AL939" t="n">
        <v>12.5</v>
      </c>
      <c r="AM939" t="inlineStr">
        <is>
          <t>601+</t>
        </is>
      </c>
      <c r="AN939" t="n">
        <v>4.2</v>
      </c>
      <c r="AO939" t="inlineStr">
        <is>
          <t>601+</t>
        </is>
      </c>
      <c r="AP939" t="n">
        <v>19</v>
      </c>
      <c r="AQ939" t="inlineStr">
        <is>
          <t>694</t>
        </is>
      </c>
      <c r="AR939" t="n">
        <v>95.40000000000001</v>
      </c>
      <c r="AS939" t="inlineStr">
        <is>
          <t>50</t>
        </is>
      </c>
      <c r="AT939" t="n">
        <v>10.4</v>
      </c>
      <c r="AU939" t="inlineStr">
        <is>
          <t>701+</t>
        </is>
      </c>
      <c r="AV939" t="n">
        <v>4.5</v>
      </c>
      <c r="AW939" t="inlineStr">
        <is>
          <t>701+</t>
        </is>
      </c>
      <c r="AX939" t="n">
        <v>9.699999999999999</v>
      </c>
      <c r="AY939" t="inlineStr">
        <is>
          <t>674</t>
        </is>
      </c>
      <c r="AZ939" t="n">
        <v>21.9</v>
      </c>
      <c r="BA939" t="inlineStr">
        <is>
          <t>380</t>
        </is>
      </c>
      <c r="BB939" t="n">
        <v>10.2</v>
      </c>
      <c r="BC939" t="inlineStr">
        <is>
          <t>667=</t>
        </is>
      </c>
      <c r="BD939" t="inlineStr">
        <is>
          <t>28.2</t>
        </is>
      </c>
      <c r="BE939" t="inlineStr">
        <is>
          <t>501-600</t>
        </is>
      </c>
      <c r="BF939" t="inlineStr">
        <is>
          <t>China</t>
        </is>
      </c>
      <c r="BG939" t="n">
        <v>19.5</v>
      </c>
      <c r="BH939" t="inlineStr">
        <is>
          <t>17.5</t>
        </is>
      </c>
      <c r="BI939" t="n">
        <v>22.1</v>
      </c>
      <c r="BJ939" t="n">
        <v>28.1</v>
      </c>
      <c r="BK939" t="inlineStr">
        <is>
          <t>86.8</t>
        </is>
      </c>
      <c r="BL939" t="inlineStr">
        <is>
          <t>-</t>
        </is>
      </c>
      <c r="BM939" t="inlineStr">
        <is>
          <t>41,438</t>
        </is>
      </c>
      <c r="BN939" t="n">
        <v>17.7</v>
      </c>
      <c r="BO939" t="inlineStr">
        <is>
          <t>3%</t>
        </is>
      </c>
      <c r="BP939" t="inlineStr">
        <is>
          <t>33 : 67</t>
        </is>
      </c>
      <c r="BQ939" t="n">
        <v>2016</v>
      </c>
      <c r="BR939" t="inlineStr">
        <is>
          <t>301-400</t>
        </is>
      </c>
      <c r="BS939" t="inlineStr">
        <is>
          <t>14-27</t>
        </is>
      </c>
      <c r="BT939" t="inlineStr"/>
      <c r="BU939" t="n">
        <v>0</v>
      </c>
      <c r="BV939" t="n">
        <v>0</v>
      </c>
      <c r="BW939" t="n">
        <v>7.1</v>
      </c>
      <c r="BX939" t="n">
        <v>5.1</v>
      </c>
      <c r="BY939" t="n">
        <v>40.7</v>
      </c>
      <c r="BZ939" t="n">
        <v>15.5</v>
      </c>
      <c r="CA939" t="n">
        <v>2015</v>
      </c>
      <c r="CB939" t="inlineStr">
        <is>
          <t>QS+Times+Shanghai</t>
        </is>
      </c>
      <c r="CC939" t="n">
        <v>385</v>
      </c>
      <c r="CD939" t="n">
        <v>392</v>
      </c>
      <c r="CE939" t="n">
        <v>601</v>
      </c>
      <c r="CF939" t="n">
        <v>601</v>
      </c>
      <c r="CG939" t="n">
        <v>673</v>
      </c>
      <c r="CH939" t="n">
        <v>36</v>
      </c>
      <c r="CI939" t="n">
        <v>701</v>
      </c>
      <c r="CJ939" t="n">
        <v>701</v>
      </c>
      <c r="CK939" t="n">
        <v>701</v>
      </c>
      <c r="CL939" t="n">
        <v>439</v>
      </c>
      <c r="CM939" t="n">
        <v>701</v>
      </c>
      <c r="CN939" t="n">
        <v>392</v>
      </c>
      <c r="CO939" t="n">
        <v>406</v>
      </c>
      <c r="CP939" t="n">
        <v>601</v>
      </c>
      <c r="CQ939" t="n">
        <v>601</v>
      </c>
      <c r="CR939" t="n">
        <v>694</v>
      </c>
      <c r="CS939" t="n">
        <v>50</v>
      </c>
      <c r="CT939" t="n">
        <v>701</v>
      </c>
      <c r="CU939" t="n">
        <v>701</v>
      </c>
      <c r="CV939" t="n">
        <v>674</v>
      </c>
      <c r="CW939" t="n">
        <v>380</v>
      </c>
      <c r="CX939" t="n">
        <v>667</v>
      </c>
      <c r="CY939" t="n">
        <v>550.5</v>
      </c>
      <c r="CZ939" t="n">
        <v>350.5</v>
      </c>
      <c r="DA939" t="n">
        <v>20.5</v>
      </c>
      <c r="DB939" t="n">
        <v>39.09548256296483</v>
      </c>
      <c r="DC939" t="n">
        <v>37.62722279109811</v>
      </c>
      <c r="DD939" t="n">
        <v>17.7</v>
      </c>
      <c r="DE939" t="inlineStr">
        <is>
          <t>Times (raw ratio)</t>
        </is>
      </c>
      <c r="DF939" t="n">
        <v>3</v>
      </c>
      <c r="DG939" t="inlineStr">
        <is>
          <t>Times (raw %)</t>
        </is>
      </c>
      <c r="DH939" t="n">
        <v>12.3</v>
      </c>
      <c r="DI939" t="n">
        <v>12.62187866154345</v>
      </c>
    </row>
    <row r="940">
      <c r="A940" t="inlineStr">
        <is>
          <t>south ural state university (national research university)</t>
        </is>
      </c>
      <c r="B940" t="inlineStr">
        <is>
          <t>901-950</t>
        </is>
      </c>
      <c r="C940" t="inlineStr">
        <is>
          <t>951-1000</t>
        </is>
      </c>
      <c r="D940" t="inlineStr">
        <is>
          <t>Russia</t>
        </is>
      </c>
      <c r="E940" t="inlineStr">
        <is>
          <t>Europe</t>
        </is>
      </c>
      <c r="F940" t="inlineStr">
        <is>
          <t>L</t>
        </is>
      </c>
      <c r="G940" t="inlineStr">
        <is>
          <t>CO</t>
        </is>
      </c>
      <c r="H940" t="inlineStr">
        <is>
          <t>VH</t>
        </is>
      </c>
      <c r="I940" t="inlineStr">
        <is>
          <t>A</t>
        </is>
      </c>
      <c r="J940" t="n">
        <v>8.4</v>
      </c>
      <c r="K940" t="inlineStr">
        <is>
          <t>601+</t>
        </is>
      </c>
      <c r="L940" t="n">
        <v>4.7</v>
      </c>
      <c r="M940" t="inlineStr">
        <is>
          <t>601+</t>
        </is>
      </c>
      <c r="N940" t="n">
        <v>44.1</v>
      </c>
      <c r="O940" t="inlineStr">
        <is>
          <t>353</t>
        </is>
      </c>
      <c r="P940" t="n">
        <v>3.6</v>
      </c>
      <c r="Q940" t="inlineStr">
        <is>
          <t>701+</t>
        </is>
      </c>
      <c r="R940" t="n">
        <v>4.5</v>
      </c>
      <c r="S940" t="inlineStr">
        <is>
          <t>701+</t>
        </is>
      </c>
      <c r="T940" t="n">
        <v>13.4</v>
      </c>
      <c r="U940" t="inlineStr">
        <is>
          <t>655</t>
        </is>
      </c>
      <c r="V940" t="n">
        <v>84.09999999999999</v>
      </c>
      <c r="W940" t="inlineStr">
        <is>
          <t>261</t>
        </is>
      </c>
      <c r="X940" t="n">
        <v>4.2</v>
      </c>
      <c r="Y940" t="inlineStr">
        <is>
          <t>701+</t>
        </is>
      </c>
      <c r="Z940" t="n">
        <v>1.6</v>
      </c>
      <c r="AA940" t="inlineStr">
        <is>
          <t>701+</t>
        </is>
      </c>
      <c r="AB940" t="inlineStr"/>
      <c r="AC940" t="inlineStr">
        <is>
          <t>951-1000</t>
        </is>
      </c>
      <c r="AD940" t="inlineStr">
        <is>
          <t>801-1000</t>
        </is>
      </c>
      <c r="AE940" t="inlineStr">
        <is>
          <t>RU</t>
        </is>
      </c>
      <c r="AF940" t="inlineStr">
        <is>
          <t>Russia</t>
        </is>
      </c>
      <c r="AG940" t="inlineStr">
        <is>
          <t>L</t>
        </is>
      </c>
      <c r="AH940" t="inlineStr">
        <is>
          <t>CO</t>
        </is>
      </c>
      <c r="AI940" t="inlineStr">
        <is>
          <t>VH</t>
        </is>
      </c>
      <c r="AJ940" t="n">
        <v>4</v>
      </c>
      <c r="AK940" t="inlineStr">
        <is>
          <t>A</t>
        </is>
      </c>
      <c r="AL940" t="n">
        <v>9.300000000000001</v>
      </c>
      <c r="AM940" t="inlineStr">
        <is>
          <t>601+</t>
        </is>
      </c>
      <c r="AN940" t="n">
        <v>4.2</v>
      </c>
      <c r="AO940" t="inlineStr">
        <is>
          <t>601+</t>
        </is>
      </c>
      <c r="AP940" t="n">
        <v>39.4</v>
      </c>
      <c r="AQ940" t="inlineStr">
        <is>
          <t>402</t>
        </is>
      </c>
      <c r="AR940" t="n">
        <v>3</v>
      </c>
      <c r="AS940" t="inlineStr">
        <is>
          <t>701+</t>
        </is>
      </c>
      <c r="AT940" t="n">
        <v>9.699999999999999</v>
      </c>
      <c r="AU940" t="inlineStr">
        <is>
          <t>701+</t>
        </is>
      </c>
      <c r="AV940" t="n">
        <v>16.4</v>
      </c>
      <c r="AW940" t="inlineStr">
        <is>
          <t>591</t>
        </is>
      </c>
      <c r="AX940" t="n">
        <v>36.6</v>
      </c>
      <c r="AY940" t="inlineStr">
        <is>
          <t>404</t>
        </is>
      </c>
      <c r="AZ940" t="n">
        <v>5.1</v>
      </c>
      <c r="BA940" t="inlineStr">
        <is>
          <t>701+</t>
        </is>
      </c>
      <c r="BB940" t="n">
        <v>1.3</v>
      </c>
      <c r="BC940" t="inlineStr">
        <is>
          <t>701+</t>
        </is>
      </c>
      <c r="BD940" t="inlineStr">
        <is>
          <t>-</t>
        </is>
      </c>
      <c r="BE940" t="inlineStr"/>
      <c r="BF940" t="inlineStr">
        <is>
          <t>Not Reported</t>
        </is>
      </c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>
        <is>
          <t>QS</t>
        </is>
      </c>
      <c r="CC940" t="n">
        <v>925.5</v>
      </c>
      <c r="CD940" t="n">
        <v>975.5</v>
      </c>
      <c r="CE940" t="n">
        <v>601</v>
      </c>
      <c r="CF940" t="n">
        <v>601</v>
      </c>
      <c r="CG940" t="n">
        <v>353</v>
      </c>
      <c r="CH940" t="n">
        <v>701</v>
      </c>
      <c r="CI940" t="n">
        <v>701</v>
      </c>
      <c r="CJ940" t="n">
        <v>655</v>
      </c>
      <c r="CK940" t="n">
        <v>261</v>
      </c>
      <c r="CL940" t="n">
        <v>701</v>
      </c>
      <c r="CM940" t="n">
        <v>701</v>
      </c>
      <c r="CN940" t="n">
        <v>975.5</v>
      </c>
      <c r="CO940" t="n">
        <v>900.5</v>
      </c>
      <c r="CP940" t="n">
        <v>601</v>
      </c>
      <c r="CQ940" t="n">
        <v>601</v>
      </c>
      <c r="CR940" t="n">
        <v>402</v>
      </c>
      <c r="CS940" t="n">
        <v>701</v>
      </c>
      <c r="CT940" t="n">
        <v>701</v>
      </c>
      <c r="CU940" t="n">
        <v>591</v>
      </c>
      <c r="CV940" t="n">
        <v>404</v>
      </c>
      <c r="CW940" t="n">
        <v>701</v>
      </c>
      <c r="CX940" t="n">
        <v>701</v>
      </c>
      <c r="CY940" t="inlineStr"/>
      <c r="CZ940" t="inlineStr"/>
      <c r="DA940" t="inlineStr"/>
      <c r="DB940" t="n">
        <v>33.96428571428571</v>
      </c>
      <c r="DC940" t="n">
        <v>3.6</v>
      </c>
      <c r="DD940" t="inlineStr"/>
      <c r="DE940" t="inlineStr">
        <is>
          <t>QS (score, not ratio)</t>
        </is>
      </c>
      <c r="DF940" t="inlineStr"/>
      <c r="DG940" t="inlineStr">
        <is>
          <t>QS (score, not %)</t>
        </is>
      </c>
      <c r="DH940" t="n">
        <v>8.850000000000001</v>
      </c>
      <c r="DI940" t="inlineStr"/>
    </row>
    <row r="941">
      <c r="A941" t="inlineStr">
        <is>
          <t>southeast university</t>
        </is>
      </c>
      <c r="B941" t="inlineStr">
        <is>
          <t>428</t>
        </is>
      </c>
      <c r="C941" t="inlineStr">
        <is>
          <t>454</t>
        </is>
      </c>
      <c r="D941" t="inlineStr">
        <is>
          <t>China (Mainland)</t>
        </is>
      </c>
      <c r="E941" t="inlineStr">
        <is>
          <t>Asia</t>
        </is>
      </c>
      <c r="F941" t="inlineStr">
        <is>
          <t>XL</t>
        </is>
      </c>
      <c r="G941" t="inlineStr">
        <is>
          <t>FC</t>
        </is>
      </c>
      <c r="H941" t="inlineStr">
        <is>
          <t>VH</t>
        </is>
      </c>
      <c r="I941" t="inlineStr">
        <is>
          <t>A</t>
        </is>
      </c>
      <c r="J941" t="n">
        <v>13.5</v>
      </c>
      <c r="K941" t="inlineStr">
        <is>
          <t>601+</t>
        </is>
      </c>
      <c r="L941" t="n">
        <v>6.6</v>
      </c>
      <c r="M941" t="inlineStr">
        <is>
          <t>601+</t>
        </is>
      </c>
      <c r="N941" t="n">
        <v>20.8</v>
      </c>
      <c r="O941" t="inlineStr">
        <is>
          <t>658</t>
        </is>
      </c>
      <c r="P941" t="n">
        <v>82</v>
      </c>
      <c r="Q941" t="inlineStr">
        <is>
          <t>102</t>
        </is>
      </c>
      <c r="R941" t="n">
        <v>14.4</v>
      </c>
      <c r="S941" t="inlineStr">
        <is>
          <t>675</t>
        </is>
      </c>
      <c r="T941" t="n">
        <v>3.4</v>
      </c>
      <c r="U941" t="inlineStr">
        <is>
          <t>701+</t>
        </is>
      </c>
      <c r="V941" t="n">
        <v>69.2</v>
      </c>
      <c r="W941" t="inlineStr">
        <is>
          <t>494</t>
        </is>
      </c>
      <c r="X941" t="n">
        <v>5</v>
      </c>
      <c r="Y941" t="inlineStr">
        <is>
          <t>701+</t>
        </is>
      </c>
      <c r="Z941" t="n">
        <v>11.6</v>
      </c>
      <c r="AA941" t="inlineStr">
        <is>
          <t>629=</t>
        </is>
      </c>
      <c r="AB941" t="n">
        <v>27.8</v>
      </c>
      <c r="AC941">
        <f>454</f>
        <v/>
      </c>
      <c r="AD941" t="inlineStr">
        <is>
          <t>461=</t>
        </is>
      </c>
      <c r="AE941" t="inlineStr">
        <is>
          <t>CN</t>
        </is>
      </c>
      <c r="AF941" t="inlineStr">
        <is>
          <t>China (Mainland)</t>
        </is>
      </c>
      <c r="AG941" t="inlineStr">
        <is>
          <t>XL</t>
        </is>
      </c>
      <c r="AH941" t="inlineStr">
        <is>
          <t>FC</t>
        </is>
      </c>
      <c r="AI941" t="inlineStr">
        <is>
          <t>VH</t>
        </is>
      </c>
      <c r="AJ941" t="n">
        <v>3</v>
      </c>
      <c r="AK941" t="inlineStr">
        <is>
          <t>A</t>
        </is>
      </c>
      <c r="AL941" t="n">
        <v>12.8</v>
      </c>
      <c r="AM941" t="inlineStr">
        <is>
          <t>601+</t>
        </is>
      </c>
      <c r="AN941" t="n">
        <v>7.4</v>
      </c>
      <c r="AO941" t="inlineStr">
        <is>
          <t>601+</t>
        </is>
      </c>
      <c r="AP941" t="n">
        <v>23.9</v>
      </c>
      <c r="AQ941" t="inlineStr">
        <is>
          <t>593</t>
        </is>
      </c>
      <c r="AR941" t="n">
        <v>73.09999999999999</v>
      </c>
      <c r="AS941" t="inlineStr">
        <is>
          <t>134</t>
        </is>
      </c>
      <c r="AT941" t="n">
        <v>15.1</v>
      </c>
      <c r="AU941" t="inlineStr">
        <is>
          <t>664</t>
        </is>
      </c>
      <c r="AV941" t="n">
        <v>3.5</v>
      </c>
      <c r="AW941" t="inlineStr">
        <is>
          <t>701+</t>
        </is>
      </c>
      <c r="AX941" t="n">
        <v>21.1</v>
      </c>
      <c r="AY941" t="inlineStr">
        <is>
          <t>536</t>
        </is>
      </c>
      <c r="AZ941" t="n">
        <v>8.800000000000001</v>
      </c>
      <c r="BA941" t="inlineStr">
        <is>
          <t>701+</t>
        </is>
      </c>
      <c r="BB941" t="n">
        <v>16.9</v>
      </c>
      <c r="BC941" t="inlineStr">
        <is>
          <t>581=</t>
        </is>
      </c>
      <c r="BD941" t="inlineStr">
        <is>
          <t>25.2</t>
        </is>
      </c>
      <c r="BE941" t="inlineStr"/>
      <c r="BF941" t="inlineStr">
        <is>
          <t>Not Reported</t>
        </is>
      </c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>
        <is>
          <t>301-400</t>
        </is>
      </c>
      <c r="BS941" t="inlineStr">
        <is>
          <t>14-27</t>
        </is>
      </c>
      <c r="BT941" t="inlineStr"/>
      <c r="BU941" t="n">
        <v>0</v>
      </c>
      <c r="BV941" t="n">
        <v>0</v>
      </c>
      <c r="BW941" t="n">
        <v>8.699999999999999</v>
      </c>
      <c r="BX941" t="n">
        <v>5.6</v>
      </c>
      <c r="BY941" t="n">
        <v>43.6</v>
      </c>
      <c r="BZ941" t="n">
        <v>16.2</v>
      </c>
      <c r="CA941" t="n">
        <v>2015</v>
      </c>
      <c r="CB941" t="inlineStr">
        <is>
          <t>QS+Shanghai</t>
        </is>
      </c>
      <c r="CC941" t="n">
        <v>428</v>
      </c>
      <c r="CD941" t="n">
        <v>454</v>
      </c>
      <c r="CE941" t="n">
        <v>601</v>
      </c>
      <c r="CF941" t="n">
        <v>601</v>
      </c>
      <c r="CG941" t="n">
        <v>658</v>
      </c>
      <c r="CH941" t="n">
        <v>102</v>
      </c>
      <c r="CI941" t="n">
        <v>675</v>
      </c>
      <c r="CJ941" t="n">
        <v>701</v>
      </c>
      <c r="CK941" t="n">
        <v>494</v>
      </c>
      <c r="CL941" t="n">
        <v>701</v>
      </c>
      <c r="CM941" t="n">
        <v>629</v>
      </c>
      <c r="CN941" t="n">
        <v>454</v>
      </c>
      <c r="CO941" t="n">
        <v>461</v>
      </c>
      <c r="CP941" t="n">
        <v>601</v>
      </c>
      <c r="CQ941" t="n">
        <v>601</v>
      </c>
      <c r="CR941" t="n">
        <v>593</v>
      </c>
      <c r="CS941" t="n">
        <v>134</v>
      </c>
      <c r="CT941" t="n">
        <v>664</v>
      </c>
      <c r="CU941" t="n">
        <v>701</v>
      </c>
      <c r="CV941" t="n">
        <v>536</v>
      </c>
      <c r="CW941" t="n">
        <v>701</v>
      </c>
      <c r="CX941" t="n">
        <v>581</v>
      </c>
      <c r="CY941" t="inlineStr"/>
      <c r="CZ941" t="n">
        <v>350.5</v>
      </c>
      <c r="DA941" t="n">
        <v>20.5</v>
      </c>
      <c r="DB941" t="n">
        <v>46.38556531284303</v>
      </c>
      <c r="DC941" t="n">
        <v>43.28619201725997</v>
      </c>
      <c r="DD941" t="inlineStr"/>
      <c r="DE941" t="inlineStr">
        <is>
          <t>QS (score, not ratio)</t>
        </is>
      </c>
      <c r="DF941" t="inlineStr"/>
      <c r="DG941" t="inlineStr">
        <is>
          <t>QS (score, not %)</t>
        </is>
      </c>
      <c r="DH941" t="n">
        <v>13.15</v>
      </c>
      <c r="DI941" t="n">
        <v>11.96464401294498</v>
      </c>
    </row>
    <row r="942">
      <c r="A942" t="inlineStr">
        <is>
          <t>southern cross university</t>
        </is>
      </c>
      <c r="B942" t="inlineStr">
        <is>
          <t>576</t>
        </is>
      </c>
      <c r="C942" t="inlineStr">
        <is>
          <t>651-660</t>
        </is>
      </c>
      <c r="D942" t="inlineStr">
        <is>
          <t>Australia</t>
        </is>
      </c>
      <c r="E942" t="inlineStr">
        <is>
          <t>Oceania</t>
        </is>
      </c>
      <c r="F942" t="inlineStr">
        <is>
          <t>M</t>
        </is>
      </c>
      <c r="G942" t="inlineStr">
        <is>
          <t>CO</t>
        </is>
      </c>
      <c r="H942" t="inlineStr">
        <is>
          <t>VH</t>
        </is>
      </c>
      <c r="I942" t="inlineStr">
        <is>
          <t>A</t>
        </is>
      </c>
      <c r="J942" t="n">
        <v>4.4</v>
      </c>
      <c r="K942" t="inlineStr">
        <is>
          <t>601+</t>
        </is>
      </c>
      <c r="L942" t="n">
        <v>2.8</v>
      </c>
      <c r="M942" t="inlineStr">
        <is>
          <t>601+</t>
        </is>
      </c>
      <c r="N942" t="n">
        <v>2.9</v>
      </c>
      <c r="O942" t="inlineStr">
        <is>
          <t>701+</t>
        </is>
      </c>
      <c r="P942" t="n">
        <v>46.3</v>
      </c>
      <c r="Q942" t="inlineStr">
        <is>
          <t>299</t>
        </is>
      </c>
      <c r="R942" t="n">
        <v>81.09999999999999</v>
      </c>
      <c r="S942" t="inlineStr">
        <is>
          <t>234</t>
        </is>
      </c>
      <c r="T942" t="n">
        <v>44.8</v>
      </c>
      <c r="U942" t="inlineStr">
        <is>
          <t>327</t>
        </is>
      </c>
      <c r="V942" t="n">
        <v>44.2</v>
      </c>
      <c r="W942" t="inlineStr">
        <is>
          <t>701+</t>
        </is>
      </c>
      <c r="X942" t="n">
        <v>4.8</v>
      </c>
      <c r="Y942" t="inlineStr">
        <is>
          <t>701+</t>
        </is>
      </c>
      <c r="Z942" t="n">
        <v>48.2</v>
      </c>
      <c r="AA942" t="inlineStr">
        <is>
          <t>327</t>
        </is>
      </c>
      <c r="AB942" t="n">
        <v>21.4</v>
      </c>
      <c r="AC942" t="inlineStr">
        <is>
          <t>651-660</t>
        </is>
      </c>
      <c r="AD942" t="inlineStr">
        <is>
          <t>701-750</t>
        </is>
      </c>
      <c r="AE942" t="inlineStr">
        <is>
          <t>AU</t>
        </is>
      </c>
      <c r="AF942" t="inlineStr">
        <is>
          <t>Australia</t>
        </is>
      </c>
      <c r="AG942" t="inlineStr">
        <is>
          <t>M</t>
        </is>
      </c>
      <c r="AH942" t="inlineStr">
        <is>
          <t>CO</t>
        </is>
      </c>
      <c r="AI942" t="inlineStr">
        <is>
          <t>VH</t>
        </is>
      </c>
      <c r="AJ942" t="n">
        <v>2</v>
      </c>
      <c r="AK942" t="inlineStr">
        <is>
          <t>A</t>
        </is>
      </c>
      <c r="AL942" t="n">
        <v>4.7</v>
      </c>
      <c r="AM942" t="inlineStr">
        <is>
          <t>601+</t>
        </is>
      </c>
      <c r="AN942" t="n">
        <v>3.4</v>
      </c>
      <c r="AO942" t="inlineStr">
        <is>
          <t>601+</t>
        </is>
      </c>
      <c r="AP942" t="n">
        <v>3.2</v>
      </c>
      <c r="AQ942" t="inlineStr">
        <is>
          <t>701+</t>
        </is>
      </c>
      <c r="AR942" t="n">
        <v>38.6</v>
      </c>
      <c r="AS942" t="inlineStr">
        <is>
          <t>361</t>
        </is>
      </c>
      <c r="AT942" t="n">
        <v>71.2</v>
      </c>
      <c r="AU942" t="inlineStr">
        <is>
          <t>270</t>
        </is>
      </c>
      <c r="AV942" t="n">
        <v>66.2</v>
      </c>
      <c r="AW942" t="inlineStr">
        <is>
          <t>226</t>
        </is>
      </c>
      <c r="AX942" t="n">
        <v>9.300000000000001</v>
      </c>
      <c r="AY942" t="inlineStr">
        <is>
          <t>687</t>
        </is>
      </c>
      <c r="AZ942" t="n">
        <v>6.9</v>
      </c>
      <c r="BA942" t="inlineStr">
        <is>
          <t>701+</t>
        </is>
      </c>
      <c r="BB942" t="n">
        <v>11</v>
      </c>
      <c r="BC942" t="inlineStr">
        <is>
          <t>656=</t>
        </is>
      </c>
      <c r="BD942" t="inlineStr">
        <is>
          <t>-</t>
        </is>
      </c>
      <c r="BE942" t="inlineStr">
        <is>
          <t>401-500</t>
        </is>
      </c>
      <c r="BF942" t="inlineStr">
        <is>
          <t>Australia</t>
        </is>
      </c>
      <c r="BG942" t="n">
        <v>18.9</v>
      </c>
      <c r="BH942" t="inlineStr">
        <is>
          <t>52.7</t>
        </is>
      </c>
      <c r="BI942" t="n">
        <v>18.3</v>
      </c>
      <c r="BJ942" t="n">
        <v>53.3</v>
      </c>
      <c r="BK942" t="inlineStr">
        <is>
          <t>37.7</t>
        </is>
      </c>
      <c r="BL942" t="inlineStr">
        <is>
          <t>-</t>
        </is>
      </c>
      <c r="BM942" t="inlineStr">
        <is>
          <t>9,026</t>
        </is>
      </c>
      <c r="BN942" t="n">
        <v>32.8</v>
      </c>
      <c r="BO942" t="inlineStr">
        <is>
          <t>15%</t>
        </is>
      </c>
      <c r="BP942" t="inlineStr">
        <is>
          <t>66 : 34</t>
        </is>
      </c>
      <c r="BQ942" t="n">
        <v>2016</v>
      </c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>
        <is>
          <t>QS+Times</t>
        </is>
      </c>
      <c r="CC942" t="n">
        <v>576</v>
      </c>
      <c r="CD942" t="n">
        <v>655.5</v>
      </c>
      <c r="CE942" t="n">
        <v>601</v>
      </c>
      <c r="CF942" t="n">
        <v>601</v>
      </c>
      <c r="CG942" t="n">
        <v>701</v>
      </c>
      <c r="CH942" t="n">
        <v>299</v>
      </c>
      <c r="CI942" t="n">
        <v>234</v>
      </c>
      <c r="CJ942" t="n">
        <v>327</v>
      </c>
      <c r="CK942" t="n">
        <v>701</v>
      </c>
      <c r="CL942" t="n">
        <v>701</v>
      </c>
      <c r="CM942" t="n">
        <v>327</v>
      </c>
      <c r="CN942" t="n">
        <v>655.5</v>
      </c>
      <c r="CO942" t="n">
        <v>725.5</v>
      </c>
      <c r="CP942" t="n">
        <v>601</v>
      </c>
      <c r="CQ942" t="n">
        <v>601</v>
      </c>
      <c r="CR942" t="n">
        <v>701</v>
      </c>
      <c r="CS942" t="n">
        <v>361</v>
      </c>
      <c r="CT942" t="n">
        <v>270</v>
      </c>
      <c r="CU942" t="n">
        <v>226</v>
      </c>
      <c r="CV942" t="n">
        <v>687</v>
      </c>
      <c r="CW942" t="n">
        <v>701</v>
      </c>
      <c r="CX942" t="n">
        <v>656</v>
      </c>
      <c r="CY942" t="n">
        <v>450.5</v>
      </c>
      <c r="CZ942" t="inlineStr"/>
      <c r="DA942" t="inlineStr"/>
      <c r="DB942" t="n">
        <v>47.33419279076892</v>
      </c>
      <c r="DC942" t="n">
        <v>38.35258916923302</v>
      </c>
      <c r="DD942" t="n">
        <v>32.8</v>
      </c>
      <c r="DE942" t="inlineStr">
        <is>
          <t>Times (raw ratio)</t>
        </is>
      </c>
      <c r="DF942" t="n">
        <v>15</v>
      </c>
      <c r="DG942" t="inlineStr">
        <is>
          <t>Times (raw %)</t>
        </is>
      </c>
      <c r="DH942" t="n">
        <v>4.550000000000001</v>
      </c>
      <c r="DI942" t="n">
        <v>16.02497398543184</v>
      </c>
    </row>
    <row r="943">
      <c r="A943" t="inlineStr">
        <is>
          <t>southern federal university</t>
        </is>
      </c>
      <c r="B943" t="inlineStr">
        <is>
          <t>951-1000</t>
        </is>
      </c>
      <c r="C943" t="inlineStr">
        <is>
          <t>851-900</t>
        </is>
      </c>
      <c r="D943" t="inlineStr">
        <is>
          <t>Russia</t>
        </is>
      </c>
      <c r="E943" t="inlineStr">
        <is>
          <t>Europe</t>
        </is>
      </c>
      <c r="F943" t="inlineStr">
        <is>
          <t>L</t>
        </is>
      </c>
      <c r="G943" t="inlineStr">
        <is>
          <t>CO</t>
        </is>
      </c>
      <c r="H943" t="inlineStr">
        <is>
          <t>VH</t>
        </is>
      </c>
      <c r="I943" t="inlineStr">
        <is>
          <t>A</t>
        </is>
      </c>
      <c r="J943" t="n">
        <v>6.6</v>
      </c>
      <c r="K943" t="inlineStr">
        <is>
          <t>601+</t>
        </is>
      </c>
      <c r="L943" t="n">
        <v>3.8</v>
      </c>
      <c r="M943" t="inlineStr">
        <is>
          <t>601+</t>
        </is>
      </c>
      <c r="N943" t="n">
        <v>67.90000000000001</v>
      </c>
      <c r="O943" t="inlineStr">
        <is>
          <t>194</t>
        </is>
      </c>
      <c r="P943" t="n">
        <v>1.9</v>
      </c>
      <c r="Q943" t="inlineStr">
        <is>
          <t>701+</t>
        </is>
      </c>
      <c r="R943" t="n">
        <v>2.9</v>
      </c>
      <c r="S943" t="inlineStr">
        <is>
          <t>701+</t>
        </is>
      </c>
      <c r="T943" t="n">
        <v>25.2</v>
      </c>
      <c r="U943" t="inlineStr">
        <is>
          <t>477</t>
        </is>
      </c>
      <c r="V943" t="n">
        <v>40.1</v>
      </c>
      <c r="W943" t="inlineStr">
        <is>
          <t>701+</t>
        </is>
      </c>
      <c r="X943" t="n">
        <v>1.8</v>
      </c>
      <c r="Y943" t="inlineStr">
        <is>
          <t>701+</t>
        </is>
      </c>
      <c r="Z943" t="n">
        <v>1.2</v>
      </c>
      <c r="AA943" t="inlineStr">
        <is>
          <t>701+</t>
        </is>
      </c>
      <c r="AB943" t="inlineStr"/>
      <c r="AC943" t="inlineStr">
        <is>
          <t>851-900</t>
        </is>
      </c>
      <c r="AD943" t="inlineStr">
        <is>
          <t>541-550</t>
        </is>
      </c>
      <c r="AE943" t="inlineStr">
        <is>
          <t>RU</t>
        </is>
      </c>
      <c r="AF943" t="inlineStr">
        <is>
          <t>Russia</t>
        </is>
      </c>
      <c r="AG943" t="inlineStr">
        <is>
          <t>L</t>
        </is>
      </c>
      <c r="AH943" t="inlineStr">
        <is>
          <t>CO</t>
        </is>
      </c>
      <c r="AI943" t="inlineStr">
        <is>
          <t>VH</t>
        </is>
      </c>
      <c r="AJ943" t="n">
        <v>5</v>
      </c>
      <c r="AK943" t="inlineStr">
        <is>
          <t>A</t>
        </is>
      </c>
      <c r="AL943" t="n">
        <v>7.6</v>
      </c>
      <c r="AM943" t="inlineStr">
        <is>
          <t>601+</t>
        </is>
      </c>
      <c r="AN943" t="n">
        <v>3.6</v>
      </c>
      <c r="AO943" t="inlineStr">
        <is>
          <t>601+</t>
        </is>
      </c>
      <c r="AP943" t="n">
        <v>77.8</v>
      </c>
      <c r="AQ943" t="inlineStr">
        <is>
          <t>146</t>
        </is>
      </c>
      <c r="AR943" t="n">
        <v>1.8</v>
      </c>
      <c r="AS943" t="inlineStr">
        <is>
          <t>701+</t>
        </is>
      </c>
      <c r="AT943" t="n">
        <v>3.5</v>
      </c>
      <c r="AU943" t="inlineStr">
        <is>
          <t>701+</t>
        </is>
      </c>
      <c r="AV943" t="n">
        <v>23.1</v>
      </c>
      <c r="AW943" t="inlineStr">
        <is>
          <t>499</t>
        </is>
      </c>
      <c r="AX943" t="n">
        <v>5.1</v>
      </c>
      <c r="AY943" t="inlineStr">
        <is>
          <t>701+</t>
        </is>
      </c>
      <c r="AZ943" t="n">
        <v>6.6</v>
      </c>
      <c r="BA943" t="inlineStr">
        <is>
          <t>701+</t>
        </is>
      </c>
      <c r="BB943" t="n">
        <v>11.7</v>
      </c>
      <c r="BC943" t="inlineStr">
        <is>
          <t>647=</t>
        </is>
      </c>
      <c r="BD943" t="inlineStr">
        <is>
          <t>-</t>
        </is>
      </c>
      <c r="BE943" t="inlineStr">
        <is>
          <t>601-800</t>
        </is>
      </c>
      <c r="BF943" t="inlineStr">
        <is>
          <t>Russian Federation</t>
        </is>
      </c>
      <c r="BG943" t="n">
        <v>21.9</v>
      </c>
      <c r="BH943" t="inlineStr">
        <is>
          <t>17.3</t>
        </is>
      </c>
      <c r="BI943" t="n">
        <v>8.199999999999999</v>
      </c>
      <c r="BJ943" t="n">
        <v>9.199999999999999</v>
      </c>
      <c r="BK943" t="inlineStr">
        <is>
          <t>39.5</t>
        </is>
      </c>
      <c r="BL943" t="inlineStr">
        <is>
          <t>-</t>
        </is>
      </c>
      <c r="BM943" t="inlineStr">
        <is>
          <t>27,556</t>
        </is>
      </c>
      <c r="BN943" t="n">
        <v>9</v>
      </c>
      <c r="BO943" t="inlineStr">
        <is>
          <t>3%</t>
        </is>
      </c>
      <c r="BP943" t="inlineStr">
        <is>
          <t>56 : 44</t>
        </is>
      </c>
      <c r="BQ943" t="n">
        <v>2016</v>
      </c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>
        <is>
          <t>QS+Times</t>
        </is>
      </c>
      <c r="CC943" t="n">
        <v>975.5</v>
      </c>
      <c r="CD943" t="n">
        <v>875.5</v>
      </c>
      <c r="CE943" t="n">
        <v>601</v>
      </c>
      <c r="CF943" t="n">
        <v>601</v>
      </c>
      <c r="CG943" t="n">
        <v>194</v>
      </c>
      <c r="CH943" t="n">
        <v>701</v>
      </c>
      <c r="CI943" t="n">
        <v>701</v>
      </c>
      <c r="CJ943" t="n">
        <v>477</v>
      </c>
      <c r="CK943" t="n">
        <v>701</v>
      </c>
      <c r="CL943" t="n">
        <v>701</v>
      </c>
      <c r="CM943" t="n">
        <v>701</v>
      </c>
      <c r="CN943" t="n">
        <v>875.5</v>
      </c>
      <c r="CO943" t="n">
        <v>545.5</v>
      </c>
      <c r="CP943" t="n">
        <v>601</v>
      </c>
      <c r="CQ943" t="n">
        <v>601</v>
      </c>
      <c r="CR943" t="n">
        <v>146</v>
      </c>
      <c r="CS943" t="n">
        <v>701</v>
      </c>
      <c r="CT943" t="n">
        <v>701</v>
      </c>
      <c r="CU943" t="n">
        <v>499</v>
      </c>
      <c r="CV943" t="n">
        <v>701</v>
      </c>
      <c r="CW943" t="n">
        <v>701</v>
      </c>
      <c r="CX943" t="n">
        <v>647</v>
      </c>
      <c r="CY943" t="n">
        <v>700.5</v>
      </c>
      <c r="CZ943" t="inlineStr"/>
      <c r="DA943" t="inlineStr"/>
      <c r="DB943" t="n">
        <v>15.19642857142857</v>
      </c>
      <c r="DC943" t="n">
        <v>5.17075148047819</v>
      </c>
      <c r="DD943" t="n">
        <v>9</v>
      </c>
      <c r="DE943" t="inlineStr">
        <is>
          <t>Times (raw ratio)</t>
        </is>
      </c>
      <c r="DF943" t="n">
        <v>3</v>
      </c>
      <c r="DG943" t="inlineStr">
        <is>
          <t>Times (raw %)</t>
        </is>
      </c>
      <c r="DH943" t="n">
        <v>7.1</v>
      </c>
      <c r="DI943" t="n">
        <v>5.515088449531737</v>
      </c>
    </row>
    <row r="944">
      <c r="A944" t="inlineStr">
        <is>
          <t>southern methodist university</t>
        </is>
      </c>
      <c r="B944" t="inlineStr">
        <is>
          <t>1001-1200</t>
        </is>
      </c>
      <c r="C944" t="inlineStr">
        <is>
          <t>1001-1200</t>
        </is>
      </c>
      <c r="D944" t="inlineStr">
        <is>
          <t>United States</t>
        </is>
      </c>
      <c r="E944" t="inlineStr">
        <is>
          <t>Americas</t>
        </is>
      </c>
      <c r="F944" t="inlineStr">
        <is>
          <t>M</t>
        </is>
      </c>
      <c r="G944" t="inlineStr">
        <is>
          <t>CO</t>
        </is>
      </c>
      <c r="H944" t="inlineStr">
        <is>
          <t>VH</t>
        </is>
      </c>
      <c r="I944" t="inlineStr">
        <is>
          <t>B</t>
        </is>
      </c>
      <c r="J944" t="n">
        <v>4.9</v>
      </c>
      <c r="K944" t="inlineStr">
        <is>
          <t>601+</t>
        </is>
      </c>
      <c r="L944" t="n">
        <v>3.6</v>
      </c>
      <c r="M944" t="inlineStr">
        <is>
          <t>601+</t>
        </is>
      </c>
      <c r="N944" t="n">
        <v>29.3</v>
      </c>
      <c r="O944" t="inlineStr">
        <is>
          <t>529</t>
        </is>
      </c>
      <c r="P944" t="n">
        <v>7.2</v>
      </c>
      <c r="Q944" t="inlineStr">
        <is>
          <t>701+</t>
        </is>
      </c>
      <c r="R944" t="n">
        <v>6.8</v>
      </c>
      <c r="S944" t="inlineStr">
        <is>
          <t>701+</t>
        </is>
      </c>
      <c r="T944" t="n">
        <v>8.699999999999999</v>
      </c>
      <c r="U944" t="inlineStr">
        <is>
          <t>701+</t>
        </is>
      </c>
      <c r="V944" t="n">
        <v>30.2</v>
      </c>
      <c r="W944" t="inlineStr">
        <is>
          <t>701+</t>
        </is>
      </c>
      <c r="X944" t="n">
        <v>38.8</v>
      </c>
      <c r="Y944" t="inlineStr">
        <is>
          <t>328</t>
        </is>
      </c>
      <c r="Z944" t="n">
        <v>2.4</v>
      </c>
      <c r="AA944" t="inlineStr">
        <is>
          <t>701+</t>
        </is>
      </c>
      <c r="AB944" t="inlineStr"/>
      <c r="AC944" t="inlineStr">
        <is>
          <t>1001-1200</t>
        </is>
      </c>
      <c r="AD944" t="inlineStr">
        <is>
          <t>801-1000</t>
        </is>
      </c>
      <c r="AE944" t="inlineStr">
        <is>
          <t>US</t>
        </is>
      </c>
      <c r="AF944" t="inlineStr">
        <is>
          <t>United States</t>
        </is>
      </c>
      <c r="AG944" t="inlineStr">
        <is>
          <t>M</t>
        </is>
      </c>
      <c r="AH944" t="inlineStr">
        <is>
          <t>CO</t>
        </is>
      </c>
      <c r="AI944" t="inlineStr">
        <is>
          <t>VH</t>
        </is>
      </c>
      <c r="AJ944" t="n">
        <v>5</v>
      </c>
      <c r="AK944" t="inlineStr">
        <is>
          <t>B</t>
        </is>
      </c>
      <c r="AL944" t="n">
        <v>5.2</v>
      </c>
      <c r="AM944" t="inlineStr">
        <is>
          <t>601+</t>
        </is>
      </c>
      <c r="AN944" t="n">
        <v>3.8</v>
      </c>
      <c r="AO944" t="inlineStr">
        <is>
          <t>601+</t>
        </is>
      </c>
      <c r="AP944" t="n">
        <v>28</v>
      </c>
      <c r="AQ944" t="inlineStr">
        <is>
          <t>545</t>
        </is>
      </c>
      <c r="AR944" t="n">
        <v>8.6</v>
      </c>
      <c r="AS944" t="inlineStr">
        <is>
          <t>701+</t>
        </is>
      </c>
      <c r="AT944" t="n">
        <v>13</v>
      </c>
      <c r="AU944" t="inlineStr">
        <is>
          <t>700</t>
        </is>
      </c>
      <c r="AV944" t="n">
        <v>8.800000000000001</v>
      </c>
      <c r="AW944" t="inlineStr">
        <is>
          <t>701+</t>
        </is>
      </c>
      <c r="AX944" t="n">
        <v>2.7</v>
      </c>
      <c r="AY944" t="inlineStr">
        <is>
          <t>701+</t>
        </is>
      </c>
      <c r="AZ944" t="n">
        <v>30.5</v>
      </c>
      <c r="BA944" t="inlineStr">
        <is>
          <t>252</t>
        </is>
      </c>
      <c r="BB944" t="n">
        <v>1.6</v>
      </c>
      <c r="BC944" t="inlineStr">
        <is>
          <t>701+</t>
        </is>
      </c>
      <c r="BD944" t="inlineStr">
        <is>
          <t>-</t>
        </is>
      </c>
      <c r="BE944" t="inlineStr">
        <is>
          <t>351-400</t>
        </is>
      </c>
      <c r="BF944" t="inlineStr">
        <is>
          <t>United States of America</t>
        </is>
      </c>
      <c r="BG944" t="n">
        <v>18.6</v>
      </c>
      <c r="BH944" t="inlineStr">
        <is>
          <t>35.2</t>
        </is>
      </c>
      <c r="BI944" t="n">
        <v>9</v>
      </c>
      <c r="BJ944" t="n">
        <v>67.3</v>
      </c>
      <c r="BK944" t="inlineStr">
        <is>
          <t>-</t>
        </is>
      </c>
      <c r="BL944" t="inlineStr">
        <is>
          <t>-</t>
        </is>
      </c>
      <c r="BM944" t="inlineStr"/>
      <c r="BN944" t="inlineStr"/>
      <c r="BO944" t="inlineStr"/>
      <c r="BP944" t="inlineStr"/>
      <c r="BQ944" t="n">
        <v>2013</v>
      </c>
      <c r="BR944" t="inlineStr">
        <is>
          <t>402-501</t>
        </is>
      </c>
      <c r="BS944" t="inlineStr">
        <is>
          <t>139-152</t>
        </is>
      </c>
      <c r="BT944" t="inlineStr"/>
      <c r="BU944" t="n">
        <v>13.4</v>
      </c>
      <c r="BV944" t="n">
        <v>0</v>
      </c>
      <c r="BW944" t="n">
        <v>7.3</v>
      </c>
      <c r="BX944" t="n">
        <v>4.7</v>
      </c>
      <c r="BY944" t="n">
        <v>18.3</v>
      </c>
      <c r="BZ944" t="n">
        <v>13</v>
      </c>
      <c r="CA944" t="n">
        <v>2009</v>
      </c>
      <c r="CB944" t="inlineStr">
        <is>
          <t>QS+Times+Shanghai</t>
        </is>
      </c>
      <c r="CC944" t="n">
        <v>1100.5</v>
      </c>
      <c r="CD944" t="n">
        <v>1100.5</v>
      </c>
      <c r="CE944" t="n">
        <v>601</v>
      </c>
      <c r="CF944" t="n">
        <v>601</v>
      </c>
      <c r="CG944" t="n">
        <v>529</v>
      </c>
      <c r="CH944" t="n">
        <v>701</v>
      </c>
      <c r="CI944" t="n">
        <v>701</v>
      </c>
      <c r="CJ944" t="n">
        <v>701</v>
      </c>
      <c r="CK944" t="n">
        <v>701</v>
      </c>
      <c r="CL944" t="n">
        <v>328</v>
      </c>
      <c r="CM944" t="n">
        <v>701</v>
      </c>
      <c r="CN944" t="n">
        <v>1100.5</v>
      </c>
      <c r="CO944" t="n">
        <v>900.5</v>
      </c>
      <c r="CP944" t="n">
        <v>601</v>
      </c>
      <c r="CQ944" t="n">
        <v>601</v>
      </c>
      <c r="CR944" t="n">
        <v>545</v>
      </c>
      <c r="CS944" t="n">
        <v>701</v>
      </c>
      <c r="CT944" t="n">
        <v>700</v>
      </c>
      <c r="CU944" t="n">
        <v>701</v>
      </c>
      <c r="CV944" t="n">
        <v>701</v>
      </c>
      <c r="CW944" t="n">
        <v>252</v>
      </c>
      <c r="CX944" t="n">
        <v>701</v>
      </c>
      <c r="CY944" t="n">
        <v>375.5</v>
      </c>
      <c r="CZ944" t="n">
        <v>451.5</v>
      </c>
      <c r="DA944" t="n">
        <v>145.5</v>
      </c>
      <c r="DB944" t="n">
        <v>23.00791298465876</v>
      </c>
      <c r="DC944" t="n">
        <v>19.92332476117927</v>
      </c>
      <c r="DD944" t="inlineStr"/>
      <c r="DE944" t="inlineStr">
        <is>
          <t>QS (score, not ratio)</t>
        </is>
      </c>
      <c r="DF944" t="inlineStr"/>
      <c r="DG944" t="inlineStr">
        <is>
          <t>QS (score, not %)</t>
        </is>
      </c>
      <c r="DH944" t="n">
        <v>5.050000000000001</v>
      </c>
      <c r="DI944" t="n">
        <v>7.782757959559834</v>
      </c>
    </row>
    <row r="945">
      <c r="A945" t="inlineStr">
        <is>
          <t>southern university of science and technology</t>
        </is>
      </c>
      <c r="B945" t="inlineStr">
        <is>
          <t>284</t>
        </is>
      </c>
      <c r="C945" t="inlineStr">
        <is>
          <t>301</t>
        </is>
      </c>
      <c r="D945" t="inlineStr">
        <is>
          <t>China (Mainland)</t>
        </is>
      </c>
      <c r="E945" t="inlineStr">
        <is>
          <t>Asia</t>
        </is>
      </c>
      <c r="F945" t="inlineStr">
        <is>
          <t>M</t>
        </is>
      </c>
      <c r="G945" t="inlineStr">
        <is>
          <t>FO</t>
        </is>
      </c>
      <c r="H945" t="inlineStr">
        <is>
          <t>VH</t>
        </is>
      </c>
      <c r="I945" t="inlineStr">
        <is>
          <t>A</t>
        </is>
      </c>
      <c r="J945" t="n">
        <v>9.300000000000001</v>
      </c>
      <c r="K945" t="inlineStr">
        <is>
          <t>601+</t>
        </is>
      </c>
      <c r="L945" t="n">
        <v>2.5</v>
      </c>
      <c r="M945" t="inlineStr">
        <is>
          <t>601+</t>
        </is>
      </c>
      <c r="N945" t="n">
        <v>89.7</v>
      </c>
      <c r="O945" t="inlineStr">
        <is>
          <t>85</t>
        </is>
      </c>
      <c r="P945" t="n">
        <v>98.8</v>
      </c>
      <c r="Q945" t="inlineStr">
        <is>
          <t>29</t>
        </is>
      </c>
      <c r="R945" t="n">
        <v>37.5</v>
      </c>
      <c r="S945" t="inlineStr">
        <is>
          <t>430</t>
        </is>
      </c>
      <c r="T945" t="n">
        <v>1.4</v>
      </c>
      <c r="U945" t="inlineStr">
        <is>
          <t>701+</t>
        </is>
      </c>
      <c r="V945" t="n">
        <v>48.3</v>
      </c>
      <c r="W945" t="inlineStr">
        <is>
          <t>701+</t>
        </is>
      </c>
      <c r="X945" t="n">
        <v>1.6</v>
      </c>
      <c r="Y945" t="inlineStr">
        <is>
          <t>701+</t>
        </is>
      </c>
      <c r="Z945" t="n">
        <v>31.6</v>
      </c>
      <c r="AA945" t="inlineStr">
        <is>
          <t>432=</t>
        </is>
      </c>
      <c r="AB945" t="n">
        <v>37.3</v>
      </c>
      <c r="AC945" t="inlineStr">
        <is>
          <t>301</t>
        </is>
      </c>
      <c r="AD945" t="inlineStr">
        <is>
          <t>226=</t>
        </is>
      </c>
      <c r="AE945" t="inlineStr">
        <is>
          <t>CN</t>
        </is>
      </c>
      <c r="AF945" t="inlineStr">
        <is>
          <t>China (Mainland)</t>
        </is>
      </c>
      <c r="AG945" t="inlineStr">
        <is>
          <t>M</t>
        </is>
      </c>
      <c r="AH945" t="inlineStr">
        <is>
          <t>FO</t>
        </is>
      </c>
      <c r="AI945" t="inlineStr">
        <is>
          <t>VH</t>
        </is>
      </c>
      <c r="AJ945" t="n">
        <v>2</v>
      </c>
      <c r="AK945" t="inlineStr">
        <is>
          <t>A</t>
        </is>
      </c>
      <c r="AL945" t="n">
        <v>9.1</v>
      </c>
      <c r="AM945" t="inlineStr">
        <is>
          <t>601+</t>
        </is>
      </c>
      <c r="AN945" t="n">
        <v>2.1</v>
      </c>
      <c r="AO945" t="inlineStr">
        <is>
          <t>601+</t>
        </is>
      </c>
      <c r="AP945" t="n">
        <v>94.59999999999999</v>
      </c>
      <c r="AQ945" t="inlineStr">
        <is>
          <t>64</t>
        </is>
      </c>
      <c r="AR945" t="n">
        <v>95</v>
      </c>
      <c r="AS945" t="inlineStr">
        <is>
          <t>53</t>
        </is>
      </c>
      <c r="AT945" t="n">
        <v>37.2</v>
      </c>
      <c r="AU945" t="inlineStr">
        <is>
          <t>434</t>
        </is>
      </c>
      <c r="AV945" t="n">
        <v>1.5</v>
      </c>
      <c r="AW945" t="inlineStr">
        <is>
          <t>701+</t>
        </is>
      </c>
      <c r="AX945" t="n">
        <v>6.8</v>
      </c>
      <c r="AY945" t="inlineStr">
        <is>
          <t>701+</t>
        </is>
      </c>
      <c r="AZ945" t="n">
        <v>7.4</v>
      </c>
      <c r="BA945" t="inlineStr">
        <is>
          <t>701+</t>
        </is>
      </c>
      <c r="BB945" t="n">
        <v>6.9</v>
      </c>
      <c r="BC945" t="inlineStr">
        <is>
          <t>701+</t>
        </is>
      </c>
      <c r="BD945" t="inlineStr">
        <is>
          <t>34.6</t>
        </is>
      </c>
      <c r="BE945" t="inlineStr"/>
      <c r="BF945" t="inlineStr">
        <is>
          <t>Not Reported</t>
        </is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>
        <is>
          <t>QS</t>
        </is>
      </c>
      <c r="CC945" t="n">
        <v>284</v>
      </c>
      <c r="CD945" t="n">
        <v>301</v>
      </c>
      <c r="CE945" t="n">
        <v>601</v>
      </c>
      <c r="CF945" t="n">
        <v>601</v>
      </c>
      <c r="CG945" t="n">
        <v>85</v>
      </c>
      <c r="CH945" t="n">
        <v>29</v>
      </c>
      <c r="CI945" t="n">
        <v>430</v>
      </c>
      <c r="CJ945" t="n">
        <v>701</v>
      </c>
      <c r="CK945" t="n">
        <v>701</v>
      </c>
      <c r="CL945" t="n">
        <v>701</v>
      </c>
      <c r="CM945" t="n">
        <v>432</v>
      </c>
      <c r="CN945" t="n">
        <v>301</v>
      </c>
      <c r="CO945" t="n">
        <v>226</v>
      </c>
      <c r="CP945" t="n">
        <v>601</v>
      </c>
      <c r="CQ945" t="n">
        <v>601</v>
      </c>
      <c r="CR945" t="n">
        <v>64</v>
      </c>
      <c r="CS945" t="n">
        <v>53</v>
      </c>
      <c r="CT945" t="n">
        <v>434</v>
      </c>
      <c r="CU945" t="n">
        <v>701</v>
      </c>
      <c r="CV945" t="n">
        <v>701</v>
      </c>
      <c r="CW945" t="n">
        <v>701</v>
      </c>
      <c r="CX945" t="n">
        <v>701</v>
      </c>
      <c r="CY945" t="inlineStr"/>
      <c r="CZ945" t="inlineStr"/>
      <c r="DA945" t="inlineStr"/>
      <c r="DB945" t="n">
        <v>79.78571428571428</v>
      </c>
      <c r="DC945" t="n">
        <v>98.8</v>
      </c>
      <c r="DD945" t="inlineStr"/>
      <c r="DE945" t="inlineStr">
        <is>
          <t>QS (score, not ratio)</t>
        </is>
      </c>
      <c r="DF945" t="inlineStr"/>
      <c r="DG945" t="inlineStr">
        <is>
          <t>QS (score, not %)</t>
        </is>
      </c>
      <c r="DH945" t="n">
        <v>9.199999999999999</v>
      </c>
      <c r="DI945" t="inlineStr"/>
    </row>
    <row r="946">
      <c r="A946" t="inlineStr">
        <is>
          <t>southwest university</t>
        </is>
      </c>
      <c r="B946" t="inlineStr">
        <is>
          <t>1001-1200</t>
        </is>
      </c>
      <c r="C946" t="inlineStr">
        <is>
          <t>1001-1200</t>
        </is>
      </c>
      <c r="D946" t="inlineStr">
        <is>
          <t>China (Mainland)</t>
        </is>
      </c>
      <c r="E946" t="inlineStr">
        <is>
          <t>Asia</t>
        </is>
      </c>
      <c r="F946" t="inlineStr">
        <is>
          <t>XL</t>
        </is>
      </c>
      <c r="G946" t="inlineStr">
        <is>
          <t>CO</t>
        </is>
      </c>
      <c r="H946" t="inlineStr">
        <is>
          <t>VH</t>
        </is>
      </c>
      <c r="I946" t="inlineStr">
        <is>
          <t>A</t>
        </is>
      </c>
      <c r="J946" t="n">
        <v>3</v>
      </c>
      <c r="K946" t="inlineStr">
        <is>
          <t>601+</t>
        </is>
      </c>
      <c r="L946" t="n">
        <v>1.9</v>
      </c>
      <c r="M946" t="inlineStr">
        <is>
          <t>601+</t>
        </is>
      </c>
      <c r="N946" t="n">
        <v>13.3</v>
      </c>
      <c r="O946" t="inlineStr">
        <is>
          <t>701+</t>
        </is>
      </c>
      <c r="P946" t="n">
        <v>23.9</v>
      </c>
      <c r="Q946" t="inlineStr">
        <is>
          <t>508</t>
        </is>
      </c>
      <c r="R946" t="n">
        <v>1.3</v>
      </c>
      <c r="S946" t="inlineStr">
        <is>
          <t>701+</t>
        </is>
      </c>
      <c r="T946" t="n">
        <v>1.7</v>
      </c>
      <c r="U946" t="inlineStr">
        <is>
          <t>701+</t>
        </is>
      </c>
      <c r="V946" t="n">
        <v>44.1</v>
      </c>
      <c r="W946" t="inlineStr">
        <is>
          <t>701+</t>
        </is>
      </c>
      <c r="X946" t="n">
        <v>10.6</v>
      </c>
      <c r="Y946" t="inlineStr">
        <is>
          <t>701+</t>
        </is>
      </c>
      <c r="Z946" t="n">
        <v>2.3</v>
      </c>
      <c r="AA946" t="inlineStr">
        <is>
          <t>701+</t>
        </is>
      </c>
      <c r="AB946" t="inlineStr"/>
      <c r="AC946" t="inlineStr">
        <is>
          <t>1001-1200</t>
        </is>
      </c>
      <c r="AD946" t="inlineStr">
        <is>
          <t>1201-1400</t>
        </is>
      </c>
      <c r="AE946" t="inlineStr">
        <is>
          <t>CN</t>
        </is>
      </c>
      <c r="AF946" t="inlineStr">
        <is>
          <t>China (Mainland)</t>
        </is>
      </c>
      <c r="AG946" t="inlineStr">
        <is>
          <t>XL</t>
        </is>
      </c>
      <c r="AH946" t="inlineStr">
        <is>
          <t>CO</t>
        </is>
      </c>
      <c r="AI946" t="inlineStr">
        <is>
          <t>VH</t>
        </is>
      </c>
      <c r="AJ946" t="n">
        <v>2</v>
      </c>
      <c r="AK946" t="inlineStr">
        <is>
          <t>A</t>
        </is>
      </c>
      <c r="AL946" t="n">
        <v>3.9</v>
      </c>
      <c r="AM946" t="inlineStr">
        <is>
          <t>601+</t>
        </is>
      </c>
      <c r="AN946" t="n">
        <v>1.7</v>
      </c>
      <c r="AO946" t="inlineStr">
        <is>
          <t>601+</t>
        </is>
      </c>
      <c r="AP946" t="n">
        <v>12.6</v>
      </c>
      <c r="AQ946" t="inlineStr">
        <is>
          <t>701+</t>
        </is>
      </c>
      <c r="AR946" t="n">
        <v>19.2</v>
      </c>
      <c r="AS946" t="inlineStr">
        <is>
          <t>566</t>
        </is>
      </c>
      <c r="AT946" t="n">
        <v>1.3</v>
      </c>
      <c r="AU946" t="inlineStr">
        <is>
          <t>701+</t>
        </is>
      </c>
      <c r="AV946" t="n">
        <v>1.7</v>
      </c>
      <c r="AW946" t="inlineStr">
        <is>
          <t>701+</t>
        </is>
      </c>
      <c r="AX946" t="n">
        <v>5.9</v>
      </c>
      <c r="AY946" t="inlineStr">
        <is>
          <t>701+</t>
        </is>
      </c>
      <c r="AZ946" t="n">
        <v>9</v>
      </c>
      <c r="BA946" t="inlineStr">
        <is>
          <t>701+</t>
        </is>
      </c>
      <c r="BB946" t="n">
        <v>5.8</v>
      </c>
      <c r="BC946" t="inlineStr">
        <is>
          <t>701+</t>
        </is>
      </c>
      <c r="BD946" t="inlineStr">
        <is>
          <t>-</t>
        </is>
      </c>
      <c r="BE946" t="inlineStr"/>
      <c r="BF946" t="inlineStr">
        <is>
          <t>Not Reported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>
        <is>
          <t>QS</t>
        </is>
      </c>
      <c r="CC946" t="n">
        <v>1100.5</v>
      </c>
      <c r="CD946" t="n">
        <v>1100.5</v>
      </c>
      <c r="CE946" t="n">
        <v>601</v>
      </c>
      <c r="CF946" t="n">
        <v>601</v>
      </c>
      <c r="CG946" t="n">
        <v>701</v>
      </c>
      <c r="CH946" t="n">
        <v>508</v>
      </c>
      <c r="CI946" t="n">
        <v>701</v>
      </c>
      <c r="CJ946" t="n">
        <v>701</v>
      </c>
      <c r="CK946" t="n">
        <v>701</v>
      </c>
      <c r="CL946" t="n">
        <v>701</v>
      </c>
      <c r="CM946" t="n">
        <v>701</v>
      </c>
      <c r="CN946" t="n">
        <v>1100.5</v>
      </c>
      <c r="CO946" t="n">
        <v>1300.5</v>
      </c>
      <c r="CP946" t="n">
        <v>601</v>
      </c>
      <c r="CQ946" t="n">
        <v>601</v>
      </c>
      <c r="CR946" t="n">
        <v>701</v>
      </c>
      <c r="CS946" t="n">
        <v>566</v>
      </c>
      <c r="CT946" t="n">
        <v>701</v>
      </c>
      <c r="CU946" t="n">
        <v>701</v>
      </c>
      <c r="CV946" t="n">
        <v>701</v>
      </c>
      <c r="CW946" t="n">
        <v>701</v>
      </c>
      <c r="CX946" t="n">
        <v>701</v>
      </c>
      <c r="CY946" t="inlineStr"/>
      <c r="CZ946" t="inlineStr"/>
      <c r="DA946" t="inlineStr"/>
      <c r="DB946" t="n">
        <v>21.46428571428571</v>
      </c>
      <c r="DC946" t="n">
        <v>23.9</v>
      </c>
      <c r="DD946" t="inlineStr"/>
      <c r="DE946" t="inlineStr">
        <is>
          <t>QS (score, not ratio)</t>
        </is>
      </c>
      <c r="DF946" t="inlineStr"/>
      <c r="DG946" t="inlineStr">
        <is>
          <t>QS (score, not %)</t>
        </is>
      </c>
      <c r="DH946" t="n">
        <v>3.45</v>
      </c>
      <c r="DI946" t="inlineStr"/>
    </row>
    <row r="947">
      <c r="A947" t="inlineStr">
        <is>
          <t>srm institute of science and technology</t>
        </is>
      </c>
      <c r="B947" t="inlineStr">
        <is>
          <t>1001-1200</t>
        </is>
      </c>
      <c r="C947" t="inlineStr">
        <is>
          <t>1201-1400</t>
        </is>
      </c>
      <c r="D947" t="inlineStr">
        <is>
          <t>India</t>
        </is>
      </c>
      <c r="E947" t="inlineStr">
        <is>
          <t>Asia</t>
        </is>
      </c>
      <c r="F947" t="inlineStr">
        <is>
          <t>XL</t>
        </is>
      </c>
      <c r="G947" t="inlineStr">
        <is>
          <t>CO</t>
        </is>
      </c>
      <c r="H947" t="inlineStr">
        <is>
          <t>VH</t>
        </is>
      </c>
      <c r="I947" t="inlineStr">
        <is>
          <t>B</t>
        </is>
      </c>
      <c r="J947" t="n">
        <v>8.6</v>
      </c>
      <c r="K947" t="inlineStr">
        <is>
          <t>601+</t>
        </is>
      </c>
      <c r="L947" t="n">
        <v>16</v>
      </c>
      <c r="M947" t="inlineStr">
        <is>
          <t>533</t>
        </is>
      </c>
      <c r="N947" t="n">
        <v>13.4</v>
      </c>
      <c r="O947" t="inlineStr">
        <is>
          <t>701+</t>
        </is>
      </c>
      <c r="P947" t="n">
        <v>4</v>
      </c>
      <c r="Q947" t="inlineStr">
        <is>
          <t>701+</t>
        </is>
      </c>
      <c r="R947" t="n">
        <v>1.5</v>
      </c>
      <c r="S947" t="inlineStr">
        <is>
          <t>701+</t>
        </is>
      </c>
      <c r="T947" t="n">
        <v>1.6</v>
      </c>
      <c r="U947" t="inlineStr">
        <is>
          <t>701+</t>
        </is>
      </c>
      <c r="V947" t="n">
        <v>56.2</v>
      </c>
      <c r="W947" t="inlineStr">
        <is>
          <t>675</t>
        </is>
      </c>
      <c r="X947" t="n">
        <v>1.8</v>
      </c>
      <c r="Y947" t="inlineStr">
        <is>
          <t>701+</t>
        </is>
      </c>
      <c r="Z947" t="n">
        <v>12.7</v>
      </c>
      <c r="AA947" t="inlineStr">
        <is>
          <t>615=</t>
        </is>
      </c>
      <c r="AB947" t="inlineStr"/>
      <c r="AC947" t="inlineStr">
        <is>
          <t>1201-1400</t>
        </is>
      </c>
      <c r="AD947" t="inlineStr">
        <is>
          <t>1201-1400</t>
        </is>
      </c>
      <c r="AE947" t="inlineStr">
        <is>
          <t>IN</t>
        </is>
      </c>
      <c r="AF947" t="inlineStr">
        <is>
          <t>India</t>
        </is>
      </c>
      <c r="AG947" t="inlineStr">
        <is>
          <t>XL</t>
        </is>
      </c>
      <c r="AH947" t="inlineStr">
        <is>
          <t>CO</t>
        </is>
      </c>
      <c r="AI947" t="inlineStr">
        <is>
          <t>VH</t>
        </is>
      </c>
      <c r="AJ947" t="n">
        <v>3</v>
      </c>
      <c r="AK947" t="inlineStr">
        <is>
          <t>B</t>
        </is>
      </c>
      <c r="AL947" t="n">
        <v>7</v>
      </c>
      <c r="AM947" t="inlineStr">
        <is>
          <t>601+</t>
        </is>
      </c>
      <c r="AN947" t="n">
        <v>13.1</v>
      </c>
      <c r="AO947" t="inlineStr">
        <is>
          <t>601+</t>
        </is>
      </c>
      <c r="AP947" t="n">
        <v>12.2</v>
      </c>
      <c r="AQ947" t="inlineStr">
        <is>
          <t>701+</t>
        </is>
      </c>
      <c r="AR947" t="n">
        <v>3.7</v>
      </c>
      <c r="AS947" t="inlineStr">
        <is>
          <t>701+</t>
        </is>
      </c>
      <c r="AT947" t="n">
        <v>1.7</v>
      </c>
      <c r="AU947" t="inlineStr">
        <is>
          <t>701+</t>
        </is>
      </c>
      <c r="AV947" t="n">
        <v>2.1</v>
      </c>
      <c r="AW947" t="inlineStr">
        <is>
          <t>701+</t>
        </is>
      </c>
      <c r="AX947" t="n">
        <v>8.1</v>
      </c>
      <c r="AY947" t="inlineStr">
        <is>
          <t>701+</t>
        </is>
      </c>
      <c r="AZ947" t="n">
        <v>7.5</v>
      </c>
      <c r="BA947" t="inlineStr">
        <is>
          <t>701+</t>
        </is>
      </c>
      <c r="BB947" t="n">
        <v>3.8</v>
      </c>
      <c r="BC947" t="inlineStr">
        <is>
          <t>701+</t>
        </is>
      </c>
      <c r="BD947" t="inlineStr">
        <is>
          <t>-</t>
        </is>
      </c>
      <c r="BE947" t="inlineStr"/>
      <c r="BF947" t="inlineStr">
        <is>
          <t>Not Reported</t>
        </is>
      </c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>
        <is>
          <t>QS</t>
        </is>
      </c>
      <c r="CC947" t="n">
        <v>1100.5</v>
      </c>
      <c r="CD947" t="n">
        <v>1300.5</v>
      </c>
      <c r="CE947" t="n">
        <v>601</v>
      </c>
      <c r="CF947" t="n">
        <v>533</v>
      </c>
      <c r="CG947" t="n">
        <v>701</v>
      </c>
      <c r="CH947" t="n">
        <v>701</v>
      </c>
      <c r="CI947" t="n">
        <v>701</v>
      </c>
      <c r="CJ947" t="n">
        <v>701</v>
      </c>
      <c r="CK947" t="n">
        <v>675</v>
      </c>
      <c r="CL947" t="n">
        <v>701</v>
      </c>
      <c r="CM947" t="n">
        <v>615</v>
      </c>
      <c r="CN947" t="n">
        <v>1300.5</v>
      </c>
      <c r="CO947" t="n">
        <v>1300.5</v>
      </c>
      <c r="CP947" t="n">
        <v>601</v>
      </c>
      <c r="CQ947" t="n">
        <v>601</v>
      </c>
      <c r="CR947" t="n">
        <v>701</v>
      </c>
      <c r="CS947" t="n">
        <v>701</v>
      </c>
      <c r="CT947" t="n">
        <v>701</v>
      </c>
      <c r="CU947" t="n">
        <v>701</v>
      </c>
      <c r="CV947" t="n">
        <v>701</v>
      </c>
      <c r="CW947" t="n">
        <v>701</v>
      </c>
      <c r="CX947" t="n">
        <v>701</v>
      </c>
      <c r="CY947" t="inlineStr"/>
      <c r="CZ947" t="inlineStr"/>
      <c r="DA947" t="inlineStr"/>
      <c r="DB947" t="n">
        <v>21.46428571428571</v>
      </c>
      <c r="DC947" t="n">
        <v>4</v>
      </c>
      <c r="DD947" t="inlineStr"/>
      <c r="DE947" t="inlineStr">
        <is>
          <t>QS (score, not ratio)</t>
        </is>
      </c>
      <c r="DF947" t="inlineStr"/>
      <c r="DG947" t="inlineStr">
        <is>
          <t>QS (score, not %)</t>
        </is>
      </c>
      <c r="DH947" t="n">
        <v>7.8</v>
      </c>
      <c r="DI947" t="inlineStr"/>
    </row>
    <row r="948">
      <c r="A948" t="inlineStr">
        <is>
          <t>st george’s, university of london</t>
        </is>
      </c>
      <c r="B948" t="inlineStr"/>
      <c r="C948" t="inlineStr"/>
      <c r="D948" t="inlineStr">
        <is>
          <t>Not Reported</t>
        </is>
      </c>
      <c r="E948" t="inlineStr">
        <is>
          <t>Not Reported</t>
        </is>
      </c>
      <c r="F948" t="inlineStr">
        <is>
          <t>Not Reported</t>
        </is>
      </c>
      <c r="G948" t="inlineStr">
        <is>
          <t>Not Reported</t>
        </is>
      </c>
      <c r="H948" t="inlineStr"/>
      <c r="I948" t="inlineStr">
        <is>
          <t>Not Reported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>
        <is>
          <t>Not Reported</t>
        </is>
      </c>
      <c r="AF948" t="inlineStr">
        <is>
          <t>Not Reported</t>
        </is>
      </c>
      <c r="AG948" t="inlineStr">
        <is>
          <t>Not Reported</t>
        </is>
      </c>
      <c r="AH948" t="inlineStr">
        <is>
          <t>Not Reported</t>
        </is>
      </c>
      <c r="AI948" t="inlineStr"/>
      <c r="AJ948" t="inlineStr"/>
      <c r="AK948" t="inlineStr">
        <is>
          <t>Not Reported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>
        <f>196</f>
        <v/>
      </c>
      <c r="BF948" t="inlineStr">
        <is>
          <t>United Kingdom</t>
        </is>
      </c>
      <c r="BG948" t="n">
        <v>25.6</v>
      </c>
      <c r="BH948" t="inlineStr">
        <is>
          <t>69.5</t>
        </is>
      </c>
      <c r="BI948" t="n">
        <v>18.1</v>
      </c>
      <c r="BJ948" t="n">
        <v>100</v>
      </c>
      <c r="BK948" t="inlineStr">
        <is>
          <t>37.7</t>
        </is>
      </c>
      <c r="BL948" t="inlineStr">
        <is>
          <t>49.2</t>
        </is>
      </c>
      <c r="BM948" t="inlineStr">
        <is>
          <t>2,958</t>
        </is>
      </c>
      <c r="BN948" t="n">
        <v>13.4</v>
      </c>
      <c r="BO948" t="inlineStr">
        <is>
          <t>17%</t>
        </is>
      </c>
      <c r="BP948" t="inlineStr">
        <is>
          <t>61 : 39</t>
        </is>
      </c>
      <c r="BQ948" t="n">
        <v>2016</v>
      </c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>
        <is>
          <t>Times</t>
        </is>
      </c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n">
        <v>196</v>
      </c>
      <c r="CZ948" t="inlineStr"/>
      <c r="DA948" t="inlineStr"/>
      <c r="DB948" t="n">
        <v>72.1229449606862</v>
      </c>
      <c r="DC948" t="n">
        <v>57.90842872008325</v>
      </c>
      <c r="DD948" t="n">
        <v>13.4</v>
      </c>
      <c r="DE948" t="inlineStr">
        <is>
          <t>Times (raw ratio)</t>
        </is>
      </c>
      <c r="DF948" t="n">
        <v>17</v>
      </c>
      <c r="DG948" t="inlineStr">
        <is>
          <t>Times (raw %)</t>
        </is>
      </c>
      <c r="DH948" t="inlineStr"/>
      <c r="DI948" t="n">
        <v>15.8168574401665</v>
      </c>
    </row>
    <row r="949">
      <c r="A949" t="inlineStr">
        <is>
          <t>st. louis university</t>
        </is>
      </c>
      <c r="B949" t="inlineStr">
        <is>
          <t>951-1000</t>
        </is>
      </c>
      <c r="C949" t="inlineStr">
        <is>
          <t>901-950</t>
        </is>
      </c>
      <c r="D949" t="inlineStr">
        <is>
          <t>United States</t>
        </is>
      </c>
      <c r="E949" t="inlineStr">
        <is>
          <t>Americas</t>
        </is>
      </c>
      <c r="F949" t="inlineStr">
        <is>
          <t>L</t>
        </is>
      </c>
      <c r="G949" t="inlineStr">
        <is>
          <t>CO</t>
        </is>
      </c>
      <c r="H949" t="inlineStr">
        <is>
          <t>VH</t>
        </is>
      </c>
      <c r="I949" t="inlineStr">
        <is>
          <t>B</t>
        </is>
      </c>
      <c r="J949" t="n">
        <v>4.4</v>
      </c>
      <c r="K949" t="inlineStr">
        <is>
          <t>601+</t>
        </is>
      </c>
      <c r="L949" t="n">
        <v>2.6</v>
      </c>
      <c r="M949" t="inlineStr">
        <is>
          <t>601+</t>
        </is>
      </c>
      <c r="N949" t="n">
        <v>53.2</v>
      </c>
      <c r="O949" t="inlineStr">
        <is>
          <t>286</t>
        </is>
      </c>
      <c r="P949" t="n">
        <v>13.5</v>
      </c>
      <c r="Q949" t="inlineStr">
        <is>
          <t>660</t>
        </is>
      </c>
      <c r="R949" t="n">
        <v>12.7</v>
      </c>
      <c r="S949" t="inlineStr">
        <is>
          <t>701+</t>
        </is>
      </c>
      <c r="T949" t="n">
        <v>11</v>
      </c>
      <c r="U949" t="inlineStr">
        <is>
          <t>698</t>
        </is>
      </c>
      <c r="V949" t="n">
        <v>28.7</v>
      </c>
      <c r="W949" t="inlineStr">
        <is>
          <t>701+</t>
        </is>
      </c>
      <c r="X949" t="n">
        <v>9</v>
      </c>
      <c r="Y949" t="inlineStr">
        <is>
          <t>701+</t>
        </is>
      </c>
      <c r="Z949" t="n">
        <v>1.7</v>
      </c>
      <c r="AA949" t="inlineStr">
        <is>
          <t>701+</t>
        </is>
      </c>
      <c r="AB949" t="inlineStr"/>
      <c r="AC949" t="inlineStr">
        <is>
          <t>901-950</t>
        </is>
      </c>
      <c r="AD949" t="inlineStr">
        <is>
          <t>601-650</t>
        </is>
      </c>
      <c r="AE949" t="inlineStr">
        <is>
          <t>US</t>
        </is>
      </c>
      <c r="AF949" t="inlineStr">
        <is>
          <t>United States</t>
        </is>
      </c>
      <c r="AG949" t="inlineStr">
        <is>
          <t>M</t>
        </is>
      </c>
      <c r="AH949" t="inlineStr">
        <is>
          <t>CO</t>
        </is>
      </c>
      <c r="AI949" t="inlineStr">
        <is>
          <t>VH</t>
        </is>
      </c>
      <c r="AJ949" t="n">
        <v>5</v>
      </c>
      <c r="AK949" t="inlineStr">
        <is>
          <t>B</t>
        </is>
      </c>
      <c r="AL949" t="n">
        <v>4.2</v>
      </c>
      <c r="AM949" t="inlineStr">
        <is>
          <t>601+</t>
        </is>
      </c>
      <c r="AN949" t="n">
        <v>2.7</v>
      </c>
      <c r="AO949" t="inlineStr">
        <is>
          <t>601+</t>
        </is>
      </c>
      <c r="AP949" t="n">
        <v>66.3</v>
      </c>
      <c r="AQ949" t="inlineStr">
        <is>
          <t>199</t>
        </is>
      </c>
      <c r="AR949" t="n">
        <v>11.1</v>
      </c>
      <c r="AS949" t="inlineStr">
        <is>
          <t>701+</t>
        </is>
      </c>
      <c r="AT949" t="n">
        <v>16.5</v>
      </c>
      <c r="AU949" t="inlineStr">
        <is>
          <t>642</t>
        </is>
      </c>
      <c r="AV949" t="n">
        <v>6.5</v>
      </c>
      <c r="AW949" t="inlineStr">
        <is>
          <t>701+</t>
        </is>
      </c>
      <c r="AX949" t="n">
        <v>2.1</v>
      </c>
      <c r="AY949" t="inlineStr">
        <is>
          <t>701+</t>
        </is>
      </c>
      <c r="AZ949" t="n">
        <v>11.1</v>
      </c>
      <c r="BA949" t="inlineStr">
        <is>
          <t>701+</t>
        </is>
      </c>
      <c r="BB949" t="inlineStr"/>
      <c r="BC949" t="inlineStr"/>
      <c r="BD949" t="inlineStr">
        <is>
          <t>-</t>
        </is>
      </c>
      <c r="BE949" t="inlineStr"/>
      <c r="BF949" t="inlineStr">
        <is>
          <t>Not Reported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>
        <is>
          <t>QS</t>
        </is>
      </c>
      <c r="CC949" t="n">
        <v>975.5</v>
      </c>
      <c r="CD949" t="n">
        <v>925.5</v>
      </c>
      <c r="CE949" t="n">
        <v>601</v>
      </c>
      <c r="CF949" t="n">
        <v>601</v>
      </c>
      <c r="CG949" t="n">
        <v>286</v>
      </c>
      <c r="CH949" t="n">
        <v>660</v>
      </c>
      <c r="CI949" t="n">
        <v>701</v>
      </c>
      <c r="CJ949" t="n">
        <v>698</v>
      </c>
      <c r="CK949" t="n">
        <v>701</v>
      </c>
      <c r="CL949" t="n">
        <v>701</v>
      </c>
      <c r="CM949" t="n">
        <v>701</v>
      </c>
      <c r="CN949" t="n">
        <v>925.5</v>
      </c>
      <c r="CO949" t="n">
        <v>625.5</v>
      </c>
      <c r="CP949" t="n">
        <v>601</v>
      </c>
      <c r="CQ949" t="n">
        <v>601</v>
      </c>
      <c r="CR949" t="n">
        <v>199</v>
      </c>
      <c r="CS949" t="n">
        <v>701</v>
      </c>
      <c r="CT949" t="n">
        <v>642</v>
      </c>
      <c r="CU949" t="n">
        <v>701</v>
      </c>
      <c r="CV949" t="n">
        <v>701</v>
      </c>
      <c r="CW949" t="n">
        <v>701</v>
      </c>
      <c r="CX949" t="inlineStr"/>
      <c r="CY949" t="inlineStr"/>
      <c r="CZ949" t="inlineStr"/>
      <c r="DA949" t="inlineStr"/>
      <c r="DB949" t="n">
        <v>30.39285714285714</v>
      </c>
      <c r="DC949" t="n">
        <v>13.5</v>
      </c>
      <c r="DD949" t="inlineStr"/>
      <c r="DE949" t="inlineStr">
        <is>
          <t>QS (score, not ratio)</t>
        </is>
      </c>
      <c r="DF949" t="inlineStr"/>
      <c r="DG949" t="inlineStr">
        <is>
          <t>QS (score, not %)</t>
        </is>
      </c>
      <c r="DH949" t="n">
        <v>4.300000000000001</v>
      </c>
      <c r="DI949" t="inlineStr"/>
    </row>
    <row r="950">
      <c r="A950" t="inlineStr">
        <is>
          <t>stamford university bangladesh</t>
        </is>
      </c>
      <c r="B950" t="inlineStr">
        <is>
          <t>1401+</t>
        </is>
      </c>
      <c r="C950" t="inlineStr">
        <is>
          <t>1401+</t>
        </is>
      </c>
      <c r="D950" t="inlineStr">
        <is>
          <t>Bangladesh</t>
        </is>
      </c>
      <c r="E950" t="inlineStr">
        <is>
          <t>Asia</t>
        </is>
      </c>
      <c r="F950" t="inlineStr">
        <is>
          <t>L</t>
        </is>
      </c>
      <c r="G950" t="inlineStr">
        <is>
          <t>FO</t>
        </is>
      </c>
      <c r="H950" t="inlineStr">
        <is>
          <t>MD</t>
        </is>
      </c>
      <c r="I950" t="inlineStr">
        <is>
          <t>Not Reported</t>
        </is>
      </c>
      <c r="J950" t="n">
        <v>9.699999999999999</v>
      </c>
      <c r="K950" t="inlineStr">
        <is>
          <t>601+</t>
        </is>
      </c>
      <c r="L950" t="n">
        <v>4.6</v>
      </c>
      <c r="M950" t="inlineStr">
        <is>
          <t>601+</t>
        </is>
      </c>
      <c r="N950" t="n">
        <v>1.2</v>
      </c>
      <c r="O950" t="inlineStr">
        <is>
          <t>701+</t>
        </is>
      </c>
      <c r="P950" t="n">
        <v>1.4</v>
      </c>
      <c r="Q950" t="inlineStr">
        <is>
          <t>701+</t>
        </is>
      </c>
      <c r="R950" t="inlineStr"/>
      <c r="S950" t="inlineStr"/>
      <c r="T950" t="inlineStr"/>
      <c r="U950" t="inlineStr"/>
      <c r="V950" t="n">
        <v>2.2</v>
      </c>
      <c r="W950" t="inlineStr">
        <is>
          <t>701+</t>
        </is>
      </c>
      <c r="X950" t="n">
        <v>3.6</v>
      </c>
      <c r="Y950" t="inlineStr">
        <is>
          <t>701+</t>
        </is>
      </c>
      <c r="Z950" t="n">
        <v>1</v>
      </c>
      <c r="AA950" t="inlineStr">
        <is>
          <t>701+</t>
        </is>
      </c>
      <c r="AB950" t="inlineStr"/>
      <c r="AC950" t="inlineStr">
        <is>
          <t>1401+</t>
        </is>
      </c>
      <c r="AD950" t="inlineStr"/>
      <c r="AE950" t="inlineStr">
        <is>
          <t>BD</t>
        </is>
      </c>
      <c r="AF950" t="inlineStr">
        <is>
          <t>Bangladesh</t>
        </is>
      </c>
      <c r="AG950" t="inlineStr">
        <is>
          <t>Not Reported</t>
        </is>
      </c>
      <c r="AH950" t="inlineStr">
        <is>
          <t>FO</t>
        </is>
      </c>
      <c r="AI950" t="inlineStr"/>
      <c r="AJ950" t="n">
        <v>2</v>
      </c>
      <c r="AK950" t="inlineStr">
        <is>
          <t>Not Reported</t>
        </is>
      </c>
      <c r="AL950" t="n">
        <v>10</v>
      </c>
      <c r="AM950" t="inlineStr">
        <is>
          <t>601+</t>
        </is>
      </c>
      <c r="AN950" t="n">
        <v>2.8</v>
      </c>
      <c r="AO950" t="inlineStr">
        <is>
          <t>601+</t>
        </is>
      </c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</v>
      </c>
      <c r="AY950" t="inlineStr">
        <is>
          <t>701+</t>
        </is>
      </c>
      <c r="AZ950" t="inlineStr"/>
      <c r="BA950" t="inlineStr"/>
      <c r="BB950" t="inlineStr"/>
      <c r="BC950" t="inlineStr"/>
      <c r="BD950" t="inlineStr">
        <is>
          <t>-</t>
        </is>
      </c>
      <c r="BE950" t="inlineStr"/>
      <c r="BF950" t="inlineStr">
        <is>
          <t>Not Reported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>
        <is>
          <t>QS</t>
        </is>
      </c>
      <c r="CC950" t="n">
        <v>1401</v>
      </c>
      <c r="CD950" t="n">
        <v>1401</v>
      </c>
      <c r="CE950" t="n">
        <v>601</v>
      </c>
      <c r="CF950" t="n">
        <v>601</v>
      </c>
      <c r="CG950" t="n">
        <v>701</v>
      </c>
      <c r="CH950" t="n">
        <v>701</v>
      </c>
      <c r="CI950" t="inlineStr"/>
      <c r="CJ950" t="inlineStr"/>
      <c r="CK950" t="n">
        <v>701</v>
      </c>
      <c r="CL950" t="n">
        <v>701</v>
      </c>
      <c r="CM950" t="n">
        <v>701</v>
      </c>
      <c r="CN950" t="n">
        <v>1401</v>
      </c>
      <c r="CO950" t="inlineStr"/>
      <c r="CP950" t="n">
        <v>601</v>
      </c>
      <c r="CQ950" t="n">
        <v>601</v>
      </c>
      <c r="CR950" t="inlineStr"/>
      <c r="CS950" t="inlineStr"/>
      <c r="CT950" t="inlineStr"/>
      <c r="CU950" t="inlineStr"/>
      <c r="CV950" t="n">
        <v>701</v>
      </c>
      <c r="CW950" t="inlineStr"/>
      <c r="CX950" t="inlineStr"/>
      <c r="CY950" t="inlineStr"/>
      <c r="CZ950" t="inlineStr"/>
      <c r="DA950" t="inlineStr"/>
      <c r="DB950" t="n">
        <v>0</v>
      </c>
      <c r="DC950" t="n">
        <v>1.4</v>
      </c>
      <c r="DD950" t="inlineStr"/>
      <c r="DE950" t="inlineStr">
        <is>
          <t>QS (score, not ratio)</t>
        </is>
      </c>
      <c r="DF950" t="inlineStr"/>
      <c r="DG950" t="inlineStr">
        <is>
          <t>Missing</t>
        </is>
      </c>
      <c r="DH950" t="n">
        <v>9.85</v>
      </c>
      <c r="DI950" t="inlineStr"/>
    </row>
    <row r="951">
      <c r="A951" t="inlineStr">
        <is>
          <t>stanford university</t>
        </is>
      </c>
      <c r="B951" t="inlineStr">
        <is>
          <t>6</t>
        </is>
      </c>
      <c r="C951" t="inlineStr">
        <is>
          <t>5</t>
        </is>
      </c>
      <c r="D951" t="inlineStr">
        <is>
          <t>United States</t>
        </is>
      </c>
      <c r="E951" t="inlineStr">
        <is>
          <t>Americas</t>
        </is>
      </c>
      <c r="F951" t="inlineStr">
        <is>
          <t>L</t>
        </is>
      </c>
      <c r="G951" t="inlineStr">
        <is>
          <t>FC</t>
        </is>
      </c>
      <c r="H951" t="inlineStr">
        <is>
          <t>VH</t>
        </is>
      </c>
      <c r="I951" t="inlineStr">
        <is>
          <t>B</t>
        </is>
      </c>
      <c r="J951" t="n">
        <v>100</v>
      </c>
      <c r="K951" t="inlineStr">
        <is>
          <t>5</t>
        </is>
      </c>
      <c r="L951" t="n">
        <v>100</v>
      </c>
      <c r="M951" t="inlineStr">
        <is>
          <t>3</t>
        </is>
      </c>
      <c r="N951" t="n">
        <v>100</v>
      </c>
      <c r="O951" t="inlineStr">
        <is>
          <t>12</t>
        </is>
      </c>
      <c r="P951" t="n">
        <v>99</v>
      </c>
      <c r="Q951" t="inlineStr">
        <is>
          <t>27</t>
        </is>
      </c>
      <c r="R951" t="n">
        <v>70.3</v>
      </c>
      <c r="S951" t="inlineStr">
        <is>
          <t>284</t>
        </is>
      </c>
      <c r="T951" t="n">
        <v>60.8</v>
      </c>
      <c r="U951" t="inlineStr">
        <is>
          <t>244</t>
        </is>
      </c>
      <c r="V951" t="n">
        <v>96.8</v>
      </c>
      <c r="W951" t="inlineStr">
        <is>
          <t>45</t>
        </is>
      </c>
      <c r="X951" t="n">
        <v>100</v>
      </c>
      <c r="Y951" t="inlineStr">
        <is>
          <t>2</t>
        </is>
      </c>
      <c r="Z951" t="n">
        <v>81.2</v>
      </c>
      <c r="AA951" t="inlineStr">
        <is>
          <t>148=</t>
        </is>
      </c>
      <c r="AB951" t="n">
        <v>96.09999999999999</v>
      </c>
      <c r="AC951" t="inlineStr">
        <is>
          <t>5</t>
        </is>
      </c>
      <c r="AD951" t="inlineStr">
        <is>
          <t>3</t>
        </is>
      </c>
      <c r="AE951" t="inlineStr">
        <is>
          <t>US</t>
        </is>
      </c>
      <c r="AF951" t="inlineStr">
        <is>
          <t>United States</t>
        </is>
      </c>
      <c r="AG951" t="inlineStr">
        <is>
          <t>L</t>
        </is>
      </c>
      <c r="AH951" t="inlineStr">
        <is>
          <t>FC</t>
        </is>
      </c>
      <c r="AI951" t="inlineStr">
        <is>
          <t>VH</t>
        </is>
      </c>
      <c r="AJ951" t="n">
        <v>5</v>
      </c>
      <c r="AK951" t="inlineStr">
        <is>
          <t>B</t>
        </is>
      </c>
      <c r="AL951" t="n">
        <v>100</v>
      </c>
      <c r="AM951" t="inlineStr">
        <is>
          <t>5</t>
        </is>
      </c>
      <c r="AN951" t="n">
        <v>100</v>
      </c>
      <c r="AO951" t="inlineStr">
        <is>
          <t>3</t>
        </is>
      </c>
      <c r="AP951" t="n">
        <v>100</v>
      </c>
      <c r="AQ951" t="inlineStr">
        <is>
          <t>11</t>
        </is>
      </c>
      <c r="AR951" t="n">
        <v>99.90000000000001</v>
      </c>
      <c r="AS951" t="inlineStr">
        <is>
          <t>8</t>
        </is>
      </c>
      <c r="AT951" t="n">
        <v>99.90000000000001</v>
      </c>
      <c r="AU951" t="inlineStr">
        <is>
          <t>78</t>
        </is>
      </c>
      <c r="AV951" t="n">
        <v>51.2</v>
      </c>
      <c r="AW951" t="inlineStr">
        <is>
          <t>284</t>
        </is>
      </c>
      <c r="AX951" t="n">
        <v>95.8</v>
      </c>
      <c r="AY951" t="inlineStr">
        <is>
          <t>44</t>
        </is>
      </c>
      <c r="AZ951" t="n">
        <v>100</v>
      </c>
      <c r="BA951" t="inlineStr">
        <is>
          <t>2</t>
        </is>
      </c>
      <c r="BB951" t="n">
        <v>94.40000000000001</v>
      </c>
      <c r="BC951" t="inlineStr">
        <is>
          <t>63</t>
        </is>
      </c>
      <c r="BD951" t="inlineStr">
        <is>
          <t>98.1</t>
        </is>
      </c>
      <c r="BE951" t="inlineStr">
        <is>
          <t>3</t>
        </is>
      </c>
      <c r="BF951" t="inlineStr">
        <is>
          <t>United States of America</t>
        </is>
      </c>
      <c r="BG951" t="n">
        <v>92.5</v>
      </c>
      <c r="BH951" t="inlineStr">
        <is>
          <t>76.3</t>
        </is>
      </c>
      <c r="BI951" t="n">
        <v>96.2</v>
      </c>
      <c r="BJ951" t="n">
        <v>99.90000000000001</v>
      </c>
      <c r="BK951" t="inlineStr">
        <is>
          <t>63.3</t>
        </is>
      </c>
      <c r="BL951" t="inlineStr">
        <is>
          <t>93.9</t>
        </is>
      </c>
      <c r="BM951" t="inlineStr">
        <is>
          <t>15,596</t>
        </is>
      </c>
      <c r="BN951" t="n">
        <v>7.8</v>
      </c>
      <c r="BO951" t="inlineStr">
        <is>
          <t>22%</t>
        </is>
      </c>
      <c r="BP951" t="inlineStr">
        <is>
          <t>42 : 58</t>
        </is>
      </c>
      <c r="BQ951" t="n">
        <v>2016</v>
      </c>
      <c r="BR951" t="inlineStr">
        <is>
          <t>2</t>
        </is>
      </c>
      <c r="BS951" t="inlineStr">
        <is>
          <t>2</t>
        </is>
      </c>
      <c r="BT951" t="n">
        <v>73.3</v>
      </c>
      <c r="BU951" t="n">
        <v>40.7</v>
      </c>
      <c r="BV951" t="n">
        <v>89.59999999999999</v>
      </c>
      <c r="BW951" t="n">
        <v>80.09999999999999</v>
      </c>
      <c r="BX951" t="n">
        <v>70.09999999999999</v>
      </c>
      <c r="BY951" t="n">
        <v>70.59999999999999</v>
      </c>
      <c r="BZ951" t="n">
        <v>53.8</v>
      </c>
      <c r="CA951" t="n">
        <v>2015</v>
      </c>
      <c r="CB951" t="inlineStr">
        <is>
          <t>QS+Times+Shanghai</t>
        </is>
      </c>
      <c r="CC951" t="n">
        <v>6</v>
      </c>
      <c r="CD951" t="n">
        <v>5</v>
      </c>
      <c r="CE951" t="n">
        <v>5</v>
      </c>
      <c r="CF951" t="n">
        <v>3</v>
      </c>
      <c r="CG951" t="n">
        <v>12</v>
      </c>
      <c r="CH951" t="n">
        <v>27</v>
      </c>
      <c r="CI951" t="n">
        <v>284</v>
      </c>
      <c r="CJ951" t="n">
        <v>244</v>
      </c>
      <c r="CK951" t="n">
        <v>45</v>
      </c>
      <c r="CL951" t="n">
        <v>2</v>
      </c>
      <c r="CM951" t="n">
        <v>148</v>
      </c>
      <c r="CN951" t="n">
        <v>5</v>
      </c>
      <c r="CO951" t="n">
        <v>3</v>
      </c>
      <c r="CP951" t="n">
        <v>5</v>
      </c>
      <c r="CQ951" t="n">
        <v>3</v>
      </c>
      <c r="CR951" t="n">
        <v>11</v>
      </c>
      <c r="CS951" t="n">
        <v>8</v>
      </c>
      <c r="CT951" t="n">
        <v>78</v>
      </c>
      <c r="CU951" t="n">
        <v>284</v>
      </c>
      <c r="CV951" t="n">
        <v>44</v>
      </c>
      <c r="CW951" t="n">
        <v>2</v>
      </c>
      <c r="CX951" t="n">
        <v>63</v>
      </c>
      <c r="CY951" t="n">
        <v>3</v>
      </c>
      <c r="CZ951" t="n">
        <v>2</v>
      </c>
      <c r="DA951" t="n">
        <v>2</v>
      </c>
      <c r="DB951" t="n">
        <v>99.7124665538222</v>
      </c>
      <c r="DC951" t="n">
        <v>88.87398868707984</v>
      </c>
      <c r="DD951" t="n">
        <v>7.8</v>
      </c>
      <c r="DE951" t="inlineStr">
        <is>
          <t>Times (raw ratio)</t>
        </is>
      </c>
      <c r="DF951" t="n">
        <v>22</v>
      </c>
      <c r="DG951" t="inlineStr">
        <is>
          <t>Times (raw %)</t>
        </is>
      </c>
      <c r="DH951" t="n">
        <v>100</v>
      </c>
      <c r="DI951" t="n">
        <v>75.15423160205961</v>
      </c>
    </row>
    <row r="952">
      <c r="A952" t="inlineStr">
        <is>
          <t>state university of campinas</t>
        </is>
      </c>
      <c r="B952" t="inlineStr"/>
      <c r="C952" t="inlineStr"/>
      <c r="D952" t="inlineStr">
        <is>
          <t>Not Reported</t>
        </is>
      </c>
      <c r="E952" t="inlineStr">
        <is>
          <t>Not Reported</t>
        </is>
      </c>
      <c r="F952" t="inlineStr">
        <is>
          <t>Not Reported</t>
        </is>
      </c>
      <c r="G952" t="inlineStr">
        <is>
          <t>Not Reported</t>
        </is>
      </c>
      <c r="H952" t="inlineStr"/>
      <c r="I952" t="inlineStr">
        <is>
          <t>Not Reported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>
        <is>
          <t>Not Reported</t>
        </is>
      </c>
      <c r="AF952" t="inlineStr">
        <is>
          <t>Not Reported</t>
        </is>
      </c>
      <c r="AG952" t="inlineStr">
        <is>
          <t>Not Reported</t>
        </is>
      </c>
      <c r="AH952" t="inlineStr">
        <is>
          <t>Not Reported</t>
        </is>
      </c>
      <c r="AI952" t="inlineStr"/>
      <c r="AJ952" t="inlineStr"/>
      <c r="AK952" t="inlineStr">
        <is>
          <t>Not Reported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351-400</t>
        </is>
      </c>
      <c r="BF952" t="inlineStr">
        <is>
          <t>Brazil</t>
        </is>
      </c>
      <c r="BG952" t="n">
        <v>44.6</v>
      </c>
      <c r="BH952" t="inlineStr">
        <is>
          <t>21.1</t>
        </is>
      </c>
      <c r="BI952" t="n">
        <v>42.3</v>
      </c>
      <c r="BJ952" t="n">
        <v>22.6</v>
      </c>
      <c r="BK952" t="inlineStr">
        <is>
          <t>49.4</t>
        </is>
      </c>
      <c r="BL952" t="inlineStr">
        <is>
          <t>-</t>
        </is>
      </c>
      <c r="BM952" t="inlineStr">
        <is>
          <t>27,095</t>
        </is>
      </c>
      <c r="BN952" t="n">
        <v>15.3</v>
      </c>
      <c r="BO952" t="inlineStr">
        <is>
          <t>3%</t>
        </is>
      </c>
      <c r="BP952" t="inlineStr">
        <is>
          <t>48 : 52</t>
        </is>
      </c>
      <c r="BQ952" t="n">
        <v>2016</v>
      </c>
      <c r="BR952" t="inlineStr">
        <is>
          <t>201-300</t>
        </is>
      </c>
      <c r="BS952" t="inlineStr">
        <is>
          <t>2</t>
        </is>
      </c>
      <c r="BT952" t="inlineStr"/>
      <c r="BU952" t="n">
        <v>0</v>
      </c>
      <c r="BV952" t="n">
        <v>0</v>
      </c>
      <c r="BW952" t="n">
        <v>7.2</v>
      </c>
      <c r="BX952" t="n">
        <v>8</v>
      </c>
      <c r="BY952" t="n">
        <v>42</v>
      </c>
      <c r="BZ952" t="n">
        <v>18.7</v>
      </c>
      <c r="CA952" t="n">
        <v>2012</v>
      </c>
      <c r="CB952" t="inlineStr">
        <is>
          <t>Times+Shanghai</t>
        </is>
      </c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n">
        <v>375.5</v>
      </c>
      <c r="CZ952" t="n">
        <v>250.5</v>
      </c>
      <c r="DA952" t="n">
        <v>2</v>
      </c>
      <c r="DB952" t="n">
        <v>45.84339292061367</v>
      </c>
      <c r="DC952" t="n">
        <v>26.82286416372275</v>
      </c>
      <c r="DD952" t="n">
        <v>15.3</v>
      </c>
      <c r="DE952" t="inlineStr">
        <is>
          <t>Times (raw ratio)</t>
        </is>
      </c>
      <c r="DF952" t="n">
        <v>3</v>
      </c>
      <c r="DG952" t="inlineStr">
        <is>
          <t>Times (raw %)</t>
        </is>
      </c>
      <c r="DH952" t="inlineStr"/>
      <c r="DI952" t="n">
        <v>17.12630752531018</v>
      </c>
    </row>
    <row r="953">
      <c r="A953" t="inlineStr">
        <is>
          <t>state university of malang</t>
        </is>
      </c>
      <c r="B953" t="inlineStr">
        <is>
          <t>1401+</t>
        </is>
      </c>
      <c r="C953" t="inlineStr">
        <is>
          <t>1401+</t>
        </is>
      </c>
      <c r="D953" t="inlineStr">
        <is>
          <t>Indonesia</t>
        </is>
      </c>
      <c r="E953" t="inlineStr">
        <is>
          <t>Asia</t>
        </is>
      </c>
      <c r="F953" t="inlineStr">
        <is>
          <t>L</t>
        </is>
      </c>
      <c r="G953" t="inlineStr">
        <is>
          <t>FO</t>
        </is>
      </c>
      <c r="H953" t="inlineStr">
        <is>
          <t>VH</t>
        </is>
      </c>
      <c r="I953" t="inlineStr">
        <is>
          <t>A</t>
        </is>
      </c>
      <c r="J953" t="n">
        <v>6.3</v>
      </c>
      <c r="K953" t="inlineStr">
        <is>
          <t>601+</t>
        </is>
      </c>
      <c r="L953" t="n">
        <v>2.5</v>
      </c>
      <c r="M953" t="inlineStr">
        <is>
          <t>601+</t>
        </is>
      </c>
      <c r="N953" t="n">
        <v>8.699999999999999</v>
      </c>
      <c r="O953" t="inlineStr">
        <is>
          <t>701+</t>
        </is>
      </c>
      <c r="P953" t="n">
        <v>1.7</v>
      </c>
      <c r="Q953" t="inlineStr">
        <is>
          <t>701+</t>
        </is>
      </c>
      <c r="R953" t="n">
        <v>13.7</v>
      </c>
      <c r="S953" t="inlineStr">
        <is>
          <t>690</t>
        </is>
      </c>
      <c r="T953" t="n">
        <v>1.3</v>
      </c>
      <c r="U953" t="inlineStr">
        <is>
          <t>701+</t>
        </is>
      </c>
      <c r="V953" t="n">
        <v>11.5</v>
      </c>
      <c r="W953" t="inlineStr">
        <is>
          <t>701+</t>
        </is>
      </c>
      <c r="X953" t="n">
        <v>5.4</v>
      </c>
      <c r="Y953" t="inlineStr">
        <is>
          <t>701+</t>
        </is>
      </c>
      <c r="Z953" t="n">
        <v>1.1</v>
      </c>
      <c r="AA953" t="inlineStr">
        <is>
          <t>701+</t>
        </is>
      </c>
      <c r="AB953" t="inlineStr"/>
      <c r="AC953" t="inlineStr">
        <is>
          <t>1401+</t>
        </is>
      </c>
      <c r="AD953" t="inlineStr"/>
      <c r="AE953" t="inlineStr">
        <is>
          <t>ID</t>
        </is>
      </c>
      <c r="AF953" t="inlineStr">
        <is>
          <t>Indonesia</t>
        </is>
      </c>
      <c r="AG953" t="inlineStr">
        <is>
          <t>L</t>
        </is>
      </c>
      <c r="AH953" t="inlineStr">
        <is>
          <t>FO</t>
        </is>
      </c>
      <c r="AI953" t="inlineStr">
        <is>
          <t>VH</t>
        </is>
      </c>
      <c r="AJ953" t="n">
        <v>4</v>
      </c>
      <c r="AK953" t="inlineStr">
        <is>
          <t>A</t>
        </is>
      </c>
      <c r="AL953" t="n">
        <v>5.3</v>
      </c>
      <c r="AM953" t="inlineStr">
        <is>
          <t>601+</t>
        </is>
      </c>
      <c r="AN953" t="n">
        <v>2.3</v>
      </c>
      <c r="AO953" t="inlineStr">
        <is>
          <t>601+</t>
        </is>
      </c>
      <c r="AP953" t="n">
        <v>7.9</v>
      </c>
      <c r="AQ953" t="inlineStr">
        <is>
          <t>701+</t>
        </is>
      </c>
      <c r="AR953" t="n">
        <v>1.7</v>
      </c>
      <c r="AS953" t="inlineStr">
        <is>
          <t>701+</t>
        </is>
      </c>
      <c r="AT953" t="n">
        <v>9.9</v>
      </c>
      <c r="AU953" t="inlineStr">
        <is>
          <t>701+</t>
        </is>
      </c>
      <c r="AV953" t="n">
        <v>1.3</v>
      </c>
      <c r="AW953" t="inlineStr">
        <is>
          <t>701+</t>
        </is>
      </c>
      <c r="AX953" t="n">
        <v>1</v>
      </c>
      <c r="AY953" t="inlineStr">
        <is>
          <t>701+</t>
        </is>
      </c>
      <c r="AZ953" t="n">
        <v>7.5</v>
      </c>
      <c r="BA953" t="inlineStr">
        <is>
          <t>701+</t>
        </is>
      </c>
      <c r="BB953" t="n">
        <v>1</v>
      </c>
      <c r="BC953" t="inlineStr">
        <is>
          <t>701+</t>
        </is>
      </c>
      <c r="BD953" t="inlineStr">
        <is>
          <t>-</t>
        </is>
      </c>
      <c r="BE953" t="inlineStr"/>
      <c r="BF953" t="inlineStr">
        <is>
          <t>Not Reported</t>
        </is>
      </c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>
        <is>
          <t>QS</t>
        </is>
      </c>
      <c r="CC953" t="n">
        <v>1401</v>
      </c>
      <c r="CD953" t="n">
        <v>1401</v>
      </c>
      <c r="CE953" t="n">
        <v>601</v>
      </c>
      <c r="CF953" t="n">
        <v>601</v>
      </c>
      <c r="CG953" t="n">
        <v>701</v>
      </c>
      <c r="CH953" t="n">
        <v>701</v>
      </c>
      <c r="CI953" t="n">
        <v>690</v>
      </c>
      <c r="CJ953" t="n">
        <v>701</v>
      </c>
      <c r="CK953" t="n">
        <v>701</v>
      </c>
      <c r="CL953" t="n">
        <v>701</v>
      </c>
      <c r="CM953" t="n">
        <v>701</v>
      </c>
      <c r="CN953" t="n">
        <v>1401</v>
      </c>
      <c r="CO953" t="inlineStr"/>
      <c r="CP953" t="n">
        <v>601</v>
      </c>
      <c r="CQ953" t="n">
        <v>601</v>
      </c>
      <c r="CR953" t="n">
        <v>701</v>
      </c>
      <c r="CS953" t="n">
        <v>701</v>
      </c>
      <c r="CT953" t="n">
        <v>701</v>
      </c>
      <c r="CU953" t="n">
        <v>701</v>
      </c>
      <c r="CV953" t="n">
        <v>701</v>
      </c>
      <c r="CW953" t="n">
        <v>701</v>
      </c>
      <c r="CX953" t="n">
        <v>701</v>
      </c>
      <c r="CY953" t="inlineStr"/>
      <c r="CZ953" t="inlineStr"/>
      <c r="DA953" t="inlineStr"/>
      <c r="DB953" t="n">
        <v>0</v>
      </c>
      <c r="DC953" t="n">
        <v>1.7</v>
      </c>
      <c r="DD953" t="inlineStr"/>
      <c r="DE953" t="inlineStr">
        <is>
          <t>QS (score, not ratio)</t>
        </is>
      </c>
      <c r="DF953" t="inlineStr"/>
      <c r="DG953" t="inlineStr">
        <is>
          <t>QS (score, not %)</t>
        </is>
      </c>
      <c r="DH953" t="n">
        <v>5.8</v>
      </c>
      <c r="DI953" t="inlineStr"/>
    </row>
    <row r="954">
      <c r="A954" t="inlineStr">
        <is>
          <t>state university of new york albany</t>
        </is>
      </c>
      <c r="B954" t="inlineStr"/>
      <c r="C954" t="inlineStr"/>
      <c r="D954" t="inlineStr">
        <is>
          <t>Not Reported</t>
        </is>
      </c>
      <c r="E954" t="inlineStr">
        <is>
          <t>Not Reported</t>
        </is>
      </c>
      <c r="F954" t="inlineStr">
        <is>
          <t>Not Reported</t>
        </is>
      </c>
      <c r="G954" t="inlineStr">
        <is>
          <t>Not Reported</t>
        </is>
      </c>
      <c r="H954" t="inlineStr"/>
      <c r="I954" t="inlineStr">
        <is>
          <t>Not Reported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>
        <is>
          <t>Not Reported</t>
        </is>
      </c>
      <c r="AF954" t="inlineStr">
        <is>
          <t>Not Reported</t>
        </is>
      </c>
      <c r="AG954" t="inlineStr">
        <is>
          <t>Not Reported</t>
        </is>
      </c>
      <c r="AH954" t="inlineStr">
        <is>
          <t>Not Reported</t>
        </is>
      </c>
      <c r="AI954" t="inlineStr"/>
      <c r="AJ954" t="inlineStr"/>
      <c r="AK954" t="inlineStr">
        <is>
          <t>Not Reported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>
        <is>
          <t>401-500</t>
        </is>
      </c>
      <c r="BF954" t="inlineStr">
        <is>
          <t>United States of America</t>
        </is>
      </c>
      <c r="BG954" t="n">
        <v>25.6</v>
      </c>
      <c r="BH954" t="inlineStr">
        <is>
          <t>31.4</t>
        </is>
      </c>
      <c r="BI954" t="n">
        <v>35.3</v>
      </c>
      <c r="BJ954" t="n">
        <v>35.5</v>
      </c>
      <c r="BK954" t="inlineStr">
        <is>
          <t>28.0</t>
        </is>
      </c>
      <c r="BL954" t="inlineStr">
        <is>
          <t>-</t>
        </is>
      </c>
      <c r="BM954" t="inlineStr">
        <is>
          <t>15,387</t>
        </is>
      </c>
      <c r="BN954" t="n">
        <v>18.5</v>
      </c>
      <c r="BO954" t="inlineStr">
        <is>
          <t>8%</t>
        </is>
      </c>
      <c r="BP954" t="inlineStr">
        <is>
          <t>51 : 49</t>
        </is>
      </c>
      <c r="BQ954" t="n">
        <v>2016</v>
      </c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>
        <is>
          <t>Times</t>
        </is>
      </c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n">
        <v>450.5</v>
      </c>
      <c r="CZ954" t="inlineStr"/>
      <c r="DA954" t="inlineStr"/>
      <c r="DB954" t="n">
        <v>35.7398141529664</v>
      </c>
      <c r="DC954" t="n">
        <v>34.21573976163494</v>
      </c>
      <c r="DD954" t="n">
        <v>18.5</v>
      </c>
      <c r="DE954" t="inlineStr">
        <is>
          <t>Times (raw ratio)</t>
        </is>
      </c>
      <c r="DF954" t="n">
        <v>8</v>
      </c>
      <c r="DG954" t="inlineStr">
        <is>
          <t>Times (raw %)</t>
        </is>
      </c>
      <c r="DH954" t="inlineStr"/>
      <c r="DI954" t="n">
        <v>33.71488033298647</v>
      </c>
    </row>
    <row r="955">
      <c r="A955" t="inlineStr">
        <is>
          <t>state university of new york at albany</t>
        </is>
      </c>
      <c r="B955" t="inlineStr"/>
      <c r="C955" t="inlineStr"/>
      <c r="D955" t="inlineStr">
        <is>
          <t>Not Reported</t>
        </is>
      </c>
      <c r="E955" t="inlineStr">
        <is>
          <t>Not Reported</t>
        </is>
      </c>
      <c r="F955" t="inlineStr">
        <is>
          <t>Not Reported</t>
        </is>
      </c>
      <c r="G955" t="inlineStr">
        <is>
          <t>Not Reported</t>
        </is>
      </c>
      <c r="H955" t="inlineStr"/>
      <c r="I955" t="inlineStr">
        <is>
          <t>Not Reported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>
        <is>
          <t>Not Reported</t>
        </is>
      </c>
      <c r="AF955" t="inlineStr">
        <is>
          <t>Not Reported</t>
        </is>
      </c>
      <c r="AG955" t="inlineStr">
        <is>
          <t>Not Reported</t>
        </is>
      </c>
      <c r="AH955" t="inlineStr">
        <is>
          <t>Not Reported</t>
        </is>
      </c>
      <c r="AI955" t="inlineStr"/>
      <c r="AJ955" t="inlineStr"/>
      <c r="AK955" t="inlineStr">
        <is>
          <t>Not Reported</t>
        </is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>
        <is>
          <t>Not Reported</t>
        </is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>
        <is>
          <t>301-400</t>
        </is>
      </c>
      <c r="BS955" t="inlineStr">
        <is>
          <t>111-137</t>
        </is>
      </c>
      <c r="BT955" t="inlineStr"/>
      <c r="BU955" t="n">
        <v>0</v>
      </c>
      <c r="BV955" t="n">
        <v>0</v>
      </c>
      <c r="BW955" t="n">
        <v>16.1</v>
      </c>
      <c r="BX955" t="n">
        <v>6.1</v>
      </c>
      <c r="BY955" t="n">
        <v>27.2</v>
      </c>
      <c r="BZ955" t="n">
        <v>17.3</v>
      </c>
      <c r="CA955" t="n">
        <v>2011</v>
      </c>
      <c r="CB955" t="inlineStr">
        <is>
          <t>Shanghai</t>
        </is>
      </c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n">
        <v>350.5</v>
      </c>
      <c r="DA955" t="n">
        <v>124</v>
      </c>
      <c r="DB955" t="n">
        <v>23.27113062568606</v>
      </c>
      <c r="DC955" t="n">
        <v>18.78354908306365</v>
      </c>
      <c r="DD955" t="inlineStr"/>
      <c r="DE955" t="inlineStr">
        <is>
          <t>Missing</t>
        </is>
      </c>
      <c r="DF955" t="inlineStr"/>
      <c r="DG955" t="inlineStr">
        <is>
          <t>Missing</t>
        </is>
      </c>
      <c r="DH955" t="inlineStr"/>
      <c r="DI955" t="n">
        <v>9.391774541531824</v>
      </c>
    </row>
    <row r="956">
      <c r="A956" t="inlineStr">
        <is>
          <t>state university of new york at buffalo</t>
        </is>
      </c>
      <c r="B956" t="inlineStr"/>
      <c r="C956" t="inlineStr"/>
      <c r="D956" t="inlineStr">
        <is>
          <t>Not Reported</t>
        </is>
      </c>
      <c r="E956" t="inlineStr">
        <is>
          <t>Not Reported</t>
        </is>
      </c>
      <c r="F956" t="inlineStr">
        <is>
          <t>Not Reported</t>
        </is>
      </c>
      <c r="G956" t="inlineStr">
        <is>
          <t>Not Reported</t>
        </is>
      </c>
      <c r="H956" t="inlineStr"/>
      <c r="I956" t="inlineStr">
        <is>
          <t>Not Reported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>
        <is>
          <t>Not Reported</t>
        </is>
      </c>
      <c r="AF956" t="inlineStr">
        <is>
          <t>Not Reported</t>
        </is>
      </c>
      <c r="AG956" t="inlineStr">
        <is>
          <t>Not Reported</t>
        </is>
      </c>
      <c r="AH956" t="inlineStr">
        <is>
          <t>Not Reported</t>
        </is>
      </c>
      <c r="AI956" t="inlineStr"/>
      <c r="AJ956" t="inlineStr"/>
      <c r="AK956" t="inlineStr">
        <is>
          <t>Not Reported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>
        <is>
          <t>Not Reported</t>
        </is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>
        <is>
          <t>201-300</t>
        </is>
      </c>
      <c r="BS956" t="inlineStr">
        <is>
          <t>78-104</t>
        </is>
      </c>
      <c r="BT956" t="inlineStr"/>
      <c r="BU956" t="n">
        <v>0</v>
      </c>
      <c r="BV956" t="n">
        <v>0</v>
      </c>
      <c r="BW956" t="n">
        <v>13.1</v>
      </c>
      <c r="BX956" t="n">
        <v>8.1</v>
      </c>
      <c r="BY956" t="n">
        <v>38.8</v>
      </c>
      <c r="BZ956" t="n">
        <v>15.5</v>
      </c>
      <c r="CA956" t="n">
        <v>2014</v>
      </c>
      <c r="CB956" t="inlineStr">
        <is>
          <t>Shanghai</t>
        </is>
      </c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n">
        <v>250.5</v>
      </c>
      <c r="DA956" t="n">
        <v>91</v>
      </c>
      <c r="DB956" t="n">
        <v>45.22502744237102</v>
      </c>
      <c r="DC956" t="n">
        <v>23.54029126213592</v>
      </c>
      <c r="DD956" t="inlineStr"/>
      <c r="DE956" t="inlineStr">
        <is>
          <t>Missing</t>
        </is>
      </c>
      <c r="DF956" t="inlineStr"/>
      <c r="DG956" t="inlineStr">
        <is>
          <t>Missing</t>
        </is>
      </c>
      <c r="DH956" t="inlineStr"/>
      <c r="DI956" t="n">
        <v>11.77014563106796</v>
      </c>
    </row>
    <row r="957">
      <c r="A957" t="inlineStr">
        <is>
          <t>state university of new york at stony brook</t>
        </is>
      </c>
      <c r="B957" t="inlineStr"/>
      <c r="C957" t="inlineStr"/>
      <c r="D957" t="inlineStr">
        <is>
          <t>Not Reported</t>
        </is>
      </c>
      <c r="E957" t="inlineStr">
        <is>
          <t>Not Reported</t>
        </is>
      </c>
      <c r="F957" t="inlineStr">
        <is>
          <t>Not Reported</t>
        </is>
      </c>
      <c r="G957" t="inlineStr">
        <is>
          <t>Not Reported</t>
        </is>
      </c>
      <c r="H957" t="inlineStr"/>
      <c r="I957" t="inlineStr">
        <is>
          <t>Not Reported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>
        <is>
          <t>Not Reported</t>
        </is>
      </c>
      <c r="AF957" t="inlineStr">
        <is>
          <t>Not Reported</t>
        </is>
      </c>
      <c r="AG957" t="inlineStr">
        <is>
          <t>Not Reported</t>
        </is>
      </c>
      <c r="AH957" t="inlineStr">
        <is>
          <t>Not Reported</t>
        </is>
      </c>
      <c r="AI957" t="inlineStr"/>
      <c r="AJ957" t="inlineStr"/>
      <c r="AK957" t="inlineStr">
        <is>
          <t>Not Reported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>
        <is>
          <t>Not Reported</t>
        </is>
      </c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>
        <is>
          <t>151-200</t>
        </is>
      </c>
      <c r="BS957" t="inlineStr">
        <is>
          <t>68-85</t>
        </is>
      </c>
      <c r="BT957" t="inlineStr"/>
      <c r="BU957" t="n">
        <v>0</v>
      </c>
      <c r="BV957" t="n">
        <v>0</v>
      </c>
      <c r="BW957" t="n">
        <v>19.6</v>
      </c>
      <c r="BX957" t="n">
        <v>21.7</v>
      </c>
      <c r="BY957" t="n">
        <v>36.4</v>
      </c>
      <c r="BZ957" t="n">
        <v>16.8</v>
      </c>
      <c r="CA957" t="n">
        <v>2012</v>
      </c>
      <c r="CB957" t="inlineStr">
        <is>
          <t>Shanghai</t>
        </is>
      </c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n">
        <v>175.5</v>
      </c>
      <c r="DA957" t="n">
        <v>76.5</v>
      </c>
      <c r="DB957" t="n">
        <v>61.69045005488474</v>
      </c>
      <c r="DC957" t="n">
        <v>25.4957928802589</v>
      </c>
      <c r="DD957" t="inlineStr"/>
      <c r="DE957" t="inlineStr">
        <is>
          <t>Missing</t>
        </is>
      </c>
      <c r="DF957" t="inlineStr"/>
      <c r="DG957" t="inlineStr">
        <is>
          <t>Missing</t>
        </is>
      </c>
      <c r="DH957" t="inlineStr"/>
      <c r="DI957" t="n">
        <v>12.74789644012945</v>
      </c>
    </row>
    <row r="958">
      <c r="A958" t="inlineStr">
        <is>
          <t>state university of new york health science center at brooklyn</t>
        </is>
      </c>
      <c r="B958" t="inlineStr"/>
      <c r="C958" t="inlineStr"/>
      <c r="D958" t="inlineStr">
        <is>
          <t>Not Reported</t>
        </is>
      </c>
      <c r="E958" t="inlineStr">
        <is>
          <t>Not Reported</t>
        </is>
      </c>
      <c r="F958" t="inlineStr">
        <is>
          <t>Not Reported</t>
        </is>
      </c>
      <c r="G958" t="inlineStr">
        <is>
          <t>Not Reported</t>
        </is>
      </c>
      <c r="H958" t="inlineStr"/>
      <c r="I958" t="inlineStr">
        <is>
          <t>Not Reported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>
        <is>
          <t>Not Reported</t>
        </is>
      </c>
      <c r="AF958" t="inlineStr">
        <is>
          <t>Not Reported</t>
        </is>
      </c>
      <c r="AG958" t="inlineStr">
        <is>
          <t>Not Reported</t>
        </is>
      </c>
      <c r="AH958" t="inlineStr">
        <is>
          <t>Not Reported</t>
        </is>
      </c>
      <c r="AI958" t="inlineStr"/>
      <c r="AJ958" t="inlineStr"/>
      <c r="AK958" t="inlineStr">
        <is>
          <t>Not Reported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>
        <is>
          <t>Not Reported</t>
        </is>
      </c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>
        <is>
          <t>401-500</t>
        </is>
      </c>
      <c r="BS958" t="inlineStr">
        <is>
          <t>126-146</t>
        </is>
      </c>
      <c r="BT958" t="inlineStr"/>
      <c r="BU958" t="n">
        <v>0</v>
      </c>
      <c r="BV958" t="n">
        <v>15.4</v>
      </c>
      <c r="BW958" t="n">
        <v>5.1</v>
      </c>
      <c r="BX958" t="n">
        <v>6.7</v>
      </c>
      <c r="BY958" t="n">
        <v>15.3</v>
      </c>
      <c r="BZ958" t="n">
        <v>17.3</v>
      </c>
      <c r="CA958" t="n">
        <v>2015</v>
      </c>
      <c r="CB958" t="inlineStr">
        <is>
          <t>Shanghai</t>
        </is>
      </c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n">
        <v>450.5</v>
      </c>
      <c r="DA958" t="n">
        <v>136</v>
      </c>
      <c r="DB958" t="n">
        <v>1.317233809001095</v>
      </c>
      <c r="DC958" t="n">
        <v>6.864994606256742</v>
      </c>
      <c r="DD958" t="inlineStr"/>
      <c r="DE958" t="inlineStr">
        <is>
          <t>Missing</t>
        </is>
      </c>
      <c r="DF958" t="inlineStr"/>
      <c r="DG958" t="inlineStr">
        <is>
          <t>Missing</t>
        </is>
      </c>
      <c r="DH958" t="inlineStr"/>
      <c r="DI958" t="n">
        <v>7.282497303128372</v>
      </c>
    </row>
    <row r="959">
      <c r="A959" t="inlineStr">
        <is>
          <t>stefan cel mare university of suceava</t>
        </is>
      </c>
      <c r="B959" t="inlineStr">
        <is>
          <t>1401+</t>
        </is>
      </c>
      <c r="C959" t="inlineStr">
        <is>
          <t>1201-1400</t>
        </is>
      </c>
      <c r="D959" t="inlineStr">
        <is>
          <t>Romania</t>
        </is>
      </c>
      <c r="E959" t="inlineStr">
        <is>
          <t>Europe</t>
        </is>
      </c>
      <c r="F959" t="inlineStr">
        <is>
          <t>M</t>
        </is>
      </c>
      <c r="G959" t="inlineStr">
        <is>
          <t>CO</t>
        </is>
      </c>
      <c r="H959" t="inlineStr">
        <is>
          <t>HI</t>
        </is>
      </c>
      <c r="I959" t="inlineStr">
        <is>
          <t>A</t>
        </is>
      </c>
      <c r="J959" t="n">
        <v>3.8</v>
      </c>
      <c r="K959" t="inlineStr">
        <is>
          <t>601+</t>
        </is>
      </c>
      <c r="L959" t="n">
        <v>2.4</v>
      </c>
      <c r="M959" t="inlineStr">
        <is>
          <t>601+</t>
        </is>
      </c>
      <c r="N959" t="n">
        <v>4.5</v>
      </c>
      <c r="O959" t="inlineStr">
        <is>
          <t>701+</t>
        </is>
      </c>
      <c r="P959" t="n">
        <v>4.2</v>
      </c>
      <c r="Q959" t="inlineStr">
        <is>
          <t>701+</t>
        </is>
      </c>
      <c r="R959" t="n">
        <v>2.3</v>
      </c>
      <c r="S959" t="inlineStr">
        <is>
          <t>701+</t>
        </is>
      </c>
      <c r="T959" t="n">
        <v>25.5</v>
      </c>
      <c r="U959" t="inlineStr">
        <is>
          <t>472</t>
        </is>
      </c>
      <c r="V959" t="n">
        <v>19.3</v>
      </c>
      <c r="W959" t="inlineStr">
        <is>
          <t>701+</t>
        </is>
      </c>
      <c r="X959" t="n">
        <v>4.1</v>
      </c>
      <c r="Y959" t="inlineStr">
        <is>
          <t>701+</t>
        </is>
      </c>
      <c r="Z959" t="n">
        <v>1.9</v>
      </c>
      <c r="AA959" t="inlineStr">
        <is>
          <t>701+</t>
        </is>
      </c>
      <c r="AB959" t="inlineStr"/>
      <c r="AC959" t="inlineStr">
        <is>
          <t>1201-1400</t>
        </is>
      </c>
      <c r="AD959" t="inlineStr">
        <is>
          <t>1201-1400</t>
        </is>
      </c>
      <c r="AE959" t="inlineStr">
        <is>
          <t>RO</t>
        </is>
      </c>
      <c r="AF959" t="inlineStr">
        <is>
          <t>Romania</t>
        </is>
      </c>
      <c r="AG959" t="inlineStr">
        <is>
          <t>M</t>
        </is>
      </c>
      <c r="AH959" t="inlineStr">
        <is>
          <t>CO</t>
        </is>
      </c>
      <c r="AI959" t="inlineStr">
        <is>
          <t>HI</t>
        </is>
      </c>
      <c r="AJ959" t="n">
        <v>3</v>
      </c>
      <c r="AK959" t="inlineStr">
        <is>
          <t>A</t>
        </is>
      </c>
      <c r="AL959" t="n">
        <v>3.8</v>
      </c>
      <c r="AM959" t="inlineStr">
        <is>
          <t>601+</t>
        </is>
      </c>
      <c r="AN959" t="n">
        <v>2.3</v>
      </c>
      <c r="AO959" t="inlineStr">
        <is>
          <t>601+</t>
        </is>
      </c>
      <c r="AP959" t="n">
        <v>4.9</v>
      </c>
      <c r="AQ959" t="inlineStr">
        <is>
          <t>701+</t>
        </is>
      </c>
      <c r="AR959" t="n">
        <v>3.8</v>
      </c>
      <c r="AS959" t="inlineStr">
        <is>
          <t>701+</t>
        </is>
      </c>
      <c r="AT959" t="n">
        <v>2.4</v>
      </c>
      <c r="AU959" t="inlineStr">
        <is>
          <t>701+</t>
        </is>
      </c>
      <c r="AV959" t="n">
        <v>27.7</v>
      </c>
      <c r="AW959" t="inlineStr">
        <is>
          <t>443</t>
        </is>
      </c>
      <c r="AX959" t="n">
        <v>1.1</v>
      </c>
      <c r="AY959" t="inlineStr">
        <is>
          <t>701+</t>
        </is>
      </c>
      <c r="AZ959" t="n">
        <v>8.5</v>
      </c>
      <c r="BA959" t="inlineStr">
        <is>
          <t>701+</t>
        </is>
      </c>
      <c r="BB959" t="n">
        <v>1</v>
      </c>
      <c r="BC959" t="inlineStr">
        <is>
          <t>701+</t>
        </is>
      </c>
      <c r="BD959" t="inlineStr">
        <is>
          <t>-</t>
        </is>
      </c>
      <c r="BE959" t="inlineStr"/>
      <c r="BF959" t="inlineStr">
        <is>
          <t>Not Reported</t>
        </is>
      </c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>
        <is>
          <t>QS</t>
        </is>
      </c>
      <c r="CC959" t="n">
        <v>1401</v>
      </c>
      <c r="CD959" t="n">
        <v>1300.5</v>
      </c>
      <c r="CE959" t="n">
        <v>601</v>
      </c>
      <c r="CF959" t="n">
        <v>601</v>
      </c>
      <c r="CG959" t="n">
        <v>701</v>
      </c>
      <c r="CH959" t="n">
        <v>701</v>
      </c>
      <c r="CI959" t="n">
        <v>701</v>
      </c>
      <c r="CJ959" t="n">
        <v>472</v>
      </c>
      <c r="CK959" t="n">
        <v>701</v>
      </c>
      <c r="CL959" t="n">
        <v>701</v>
      </c>
      <c r="CM959" t="n">
        <v>701</v>
      </c>
      <c r="CN959" t="n">
        <v>1300.5</v>
      </c>
      <c r="CO959" t="n">
        <v>1300.5</v>
      </c>
      <c r="CP959" t="n">
        <v>601</v>
      </c>
      <c r="CQ959" t="n">
        <v>601</v>
      </c>
      <c r="CR959" t="n">
        <v>701</v>
      </c>
      <c r="CS959" t="n">
        <v>701</v>
      </c>
      <c r="CT959" t="n">
        <v>701</v>
      </c>
      <c r="CU959" t="n">
        <v>443</v>
      </c>
      <c r="CV959" t="n">
        <v>701</v>
      </c>
      <c r="CW959" t="n">
        <v>701</v>
      </c>
      <c r="CX959" t="n">
        <v>701</v>
      </c>
      <c r="CY959" t="inlineStr"/>
      <c r="CZ959" t="inlineStr"/>
      <c r="DA959" t="inlineStr"/>
      <c r="DB959" t="n">
        <v>0</v>
      </c>
      <c r="DC959" t="n">
        <v>4.2</v>
      </c>
      <c r="DD959" t="inlineStr"/>
      <c r="DE959" t="inlineStr">
        <is>
          <t>QS (score, not ratio)</t>
        </is>
      </c>
      <c r="DF959" t="inlineStr"/>
      <c r="DG959" t="inlineStr">
        <is>
          <t>QS (score, not %)</t>
        </is>
      </c>
      <c r="DH959" t="n">
        <v>3.8</v>
      </c>
      <c r="DI959" t="inlineStr"/>
    </row>
    <row r="960">
      <c r="A960" t="inlineStr">
        <is>
          <t>stellenbosch university</t>
        </is>
      </c>
      <c r="B960" t="inlineStr">
        <is>
          <t>296</t>
        </is>
      </c>
      <c r="C960" t="inlineStr">
        <is>
          <t>283</t>
        </is>
      </c>
      <c r="D960" t="inlineStr">
        <is>
          <t>South Africa</t>
        </is>
      </c>
      <c r="E960" t="inlineStr">
        <is>
          <t>Africa</t>
        </is>
      </c>
      <c r="F960" t="inlineStr">
        <is>
          <t>L</t>
        </is>
      </c>
      <c r="G960" t="inlineStr">
        <is>
          <t>FC</t>
        </is>
      </c>
      <c r="H960" t="inlineStr">
        <is>
          <t>VH</t>
        </is>
      </c>
      <c r="I960" t="inlineStr">
        <is>
          <t>A</t>
        </is>
      </c>
      <c r="J960" t="n">
        <v>26.1</v>
      </c>
      <c r="K960" t="inlineStr">
        <is>
          <t>342</t>
        </is>
      </c>
      <c r="L960" t="n">
        <v>35.8</v>
      </c>
      <c r="M960" t="inlineStr">
        <is>
          <t>262</t>
        </is>
      </c>
      <c r="N960" t="n">
        <v>3.5</v>
      </c>
      <c r="O960" t="inlineStr">
        <is>
          <t>701+</t>
        </is>
      </c>
      <c r="P960" t="n">
        <v>61.9</v>
      </c>
      <c r="Q960" t="inlineStr">
        <is>
          <t>190</t>
        </is>
      </c>
      <c r="R960" t="n">
        <v>19.7</v>
      </c>
      <c r="S960" t="inlineStr">
        <is>
          <t>605</t>
        </is>
      </c>
      <c r="T960" t="n">
        <v>8</v>
      </c>
      <c r="U960" t="inlineStr">
        <is>
          <t>701+</t>
        </is>
      </c>
      <c r="V960" t="n">
        <v>94.8</v>
      </c>
      <c r="W960" t="inlineStr">
        <is>
          <t>80</t>
        </is>
      </c>
      <c r="X960" t="n">
        <v>85.2</v>
      </c>
      <c r="Y960" t="inlineStr">
        <is>
          <t>101</t>
        </is>
      </c>
      <c r="Z960" t="n">
        <v>22</v>
      </c>
      <c r="AA960" t="inlineStr">
        <is>
          <t>516=</t>
        </is>
      </c>
      <c r="AB960" t="n">
        <v>36.7</v>
      </c>
      <c r="AC960" t="inlineStr">
        <is>
          <t>283</t>
        </is>
      </c>
      <c r="AD960" t="inlineStr">
        <is>
          <t>454=</t>
        </is>
      </c>
      <c r="AE960" t="inlineStr">
        <is>
          <t>ZA</t>
        </is>
      </c>
      <c r="AF960" t="inlineStr">
        <is>
          <t>South Africa</t>
        </is>
      </c>
      <c r="AG960" t="inlineStr">
        <is>
          <t>L</t>
        </is>
      </c>
      <c r="AH960" t="inlineStr">
        <is>
          <t>FC</t>
        </is>
      </c>
      <c r="AI960" t="inlineStr">
        <is>
          <t>VH</t>
        </is>
      </c>
      <c r="AJ960" t="n">
        <v>5</v>
      </c>
      <c r="AK960" t="inlineStr">
        <is>
          <t>A</t>
        </is>
      </c>
      <c r="AL960" t="n">
        <v>25</v>
      </c>
      <c r="AM960" t="inlineStr">
        <is>
          <t>351</t>
        </is>
      </c>
      <c r="AN960" t="n">
        <v>39.4</v>
      </c>
      <c r="AO960" t="inlineStr">
        <is>
          <t>240</t>
        </is>
      </c>
      <c r="AP960" t="n">
        <v>3.1</v>
      </c>
      <c r="AQ960" t="inlineStr">
        <is>
          <t>701+</t>
        </is>
      </c>
      <c r="AR960" t="n">
        <v>59.9</v>
      </c>
      <c r="AS960" t="inlineStr">
        <is>
          <t>206</t>
        </is>
      </c>
      <c r="AT960" t="n">
        <v>20</v>
      </c>
      <c r="AU960" t="inlineStr">
        <is>
          <t>591</t>
        </is>
      </c>
      <c r="AV960" t="n">
        <v>7.8</v>
      </c>
      <c r="AW960" t="inlineStr">
        <is>
          <t>701+</t>
        </is>
      </c>
      <c r="AX960" t="n">
        <v>92</v>
      </c>
      <c r="AY960" t="inlineStr">
        <is>
          <t>69</t>
        </is>
      </c>
      <c r="AZ960" t="n">
        <v>50.1</v>
      </c>
      <c r="BA960" t="inlineStr">
        <is>
          <t>132</t>
        </is>
      </c>
      <c r="BB960" t="n">
        <v>44.1</v>
      </c>
      <c r="BC960" t="inlineStr">
        <is>
          <t>339=</t>
        </is>
      </c>
      <c r="BD960" t="inlineStr">
        <is>
          <t>36.5</t>
        </is>
      </c>
      <c r="BE960" t="inlineStr">
        <is>
          <t>301-350</t>
        </is>
      </c>
      <c r="BF960" t="inlineStr">
        <is>
          <t>South Africa</t>
        </is>
      </c>
      <c r="BG960" t="n">
        <v>28.2</v>
      </c>
      <c r="BH960" t="inlineStr">
        <is>
          <t>49.8</t>
        </is>
      </c>
      <c r="BI960" t="n">
        <v>35</v>
      </c>
      <c r="BJ960" t="n">
        <v>46.9</v>
      </c>
      <c r="BK960" t="inlineStr">
        <is>
          <t>100.0</t>
        </is>
      </c>
      <c r="BL960" t="inlineStr">
        <is>
          <t>-</t>
        </is>
      </c>
      <c r="BM960" t="inlineStr">
        <is>
          <t>21,849</t>
        </is>
      </c>
      <c r="BN960" t="n">
        <v>23</v>
      </c>
      <c r="BO960" t="inlineStr">
        <is>
          <t>8%</t>
        </is>
      </c>
      <c r="BP960" t="inlineStr">
        <is>
          <t>53 : 47</t>
        </is>
      </c>
      <c r="BQ960" t="n">
        <v>2016</v>
      </c>
      <c r="BR960" t="inlineStr">
        <is>
          <t>401-500</t>
        </is>
      </c>
      <c r="BS960" t="inlineStr">
        <is>
          <t>3-4</t>
        </is>
      </c>
      <c r="BT960" t="inlineStr"/>
      <c r="BU960" t="n">
        <v>0</v>
      </c>
      <c r="BV960" t="n">
        <v>0</v>
      </c>
      <c r="BW960" t="n">
        <v>5</v>
      </c>
      <c r="BX960" t="n">
        <v>5.3</v>
      </c>
      <c r="BY960" t="n">
        <v>31.2</v>
      </c>
      <c r="BZ960" t="n">
        <v>15.7</v>
      </c>
      <c r="CA960" t="n">
        <v>2015</v>
      </c>
      <c r="CB960" t="inlineStr">
        <is>
          <t>QS+Times+Shanghai</t>
        </is>
      </c>
      <c r="CC960" t="n">
        <v>296</v>
      </c>
      <c r="CD960" t="n">
        <v>283</v>
      </c>
      <c r="CE960" t="n">
        <v>342</v>
      </c>
      <c r="CF960" t="n">
        <v>262</v>
      </c>
      <c r="CG960" t="n">
        <v>701</v>
      </c>
      <c r="CH960" t="n">
        <v>190</v>
      </c>
      <c r="CI960" t="n">
        <v>605</v>
      </c>
      <c r="CJ960" t="n">
        <v>701</v>
      </c>
      <c r="CK960" t="n">
        <v>80</v>
      </c>
      <c r="CL960" t="n">
        <v>101</v>
      </c>
      <c r="CM960" t="n">
        <v>516</v>
      </c>
      <c r="CN960" t="n">
        <v>283</v>
      </c>
      <c r="CO960" t="n">
        <v>454</v>
      </c>
      <c r="CP960" t="n">
        <v>351</v>
      </c>
      <c r="CQ960" t="n">
        <v>240</v>
      </c>
      <c r="CR960" t="n">
        <v>701</v>
      </c>
      <c r="CS960" t="n">
        <v>206</v>
      </c>
      <c r="CT960" t="n">
        <v>591</v>
      </c>
      <c r="CU960" t="n">
        <v>701</v>
      </c>
      <c r="CV960" t="n">
        <v>69</v>
      </c>
      <c r="CW960" t="n">
        <v>132</v>
      </c>
      <c r="CX960" t="n">
        <v>339</v>
      </c>
      <c r="CY960" t="n">
        <v>325.5</v>
      </c>
      <c r="CZ960" t="n">
        <v>450.5</v>
      </c>
      <c r="DA960" t="n">
        <v>3.5</v>
      </c>
      <c r="DB960" t="n">
        <v>44.61850882234071</v>
      </c>
      <c r="DC960" t="n">
        <v>34.46797180324349</v>
      </c>
      <c r="DD960" t="n">
        <v>23</v>
      </c>
      <c r="DE960" t="inlineStr">
        <is>
          <t>Times (raw ratio)</t>
        </is>
      </c>
      <c r="DF960" t="n">
        <v>8</v>
      </c>
      <c r="DG960" t="inlineStr">
        <is>
          <t>Times (raw %)</t>
        </is>
      </c>
      <c r="DH960" t="n">
        <v>25.55</v>
      </c>
      <c r="DI960" t="n">
        <v>12.8369596574945</v>
      </c>
    </row>
    <row r="961">
      <c r="A961" t="inlineStr">
        <is>
          <t>stevens institute of technology</t>
        </is>
      </c>
      <c r="B961" t="inlineStr">
        <is>
          <t>701-710</t>
        </is>
      </c>
      <c r="C961" t="inlineStr">
        <is>
          <t>621-630</t>
        </is>
      </c>
      <c r="D961" t="inlineStr">
        <is>
          <t>United States</t>
        </is>
      </c>
      <c r="E961" t="inlineStr">
        <is>
          <t>Americas</t>
        </is>
      </c>
      <c r="F961" t="inlineStr">
        <is>
          <t>M</t>
        </is>
      </c>
      <c r="G961" t="inlineStr">
        <is>
          <t>CO</t>
        </is>
      </c>
      <c r="H961" t="inlineStr">
        <is>
          <t>VH</t>
        </is>
      </c>
      <c r="I961" t="inlineStr">
        <is>
          <t>B</t>
        </is>
      </c>
      <c r="J961" t="n">
        <v>2.6</v>
      </c>
      <c r="K961" t="inlineStr">
        <is>
          <t>601+</t>
        </is>
      </c>
      <c r="L961" t="n">
        <v>4</v>
      </c>
      <c r="M961" t="inlineStr">
        <is>
          <t>601+</t>
        </is>
      </c>
      <c r="N961" t="n">
        <v>5.2</v>
      </c>
      <c r="O961" t="inlineStr">
        <is>
          <t>701+</t>
        </is>
      </c>
      <c r="P961" t="n">
        <v>41.7</v>
      </c>
      <c r="Q961" t="inlineStr">
        <is>
          <t>331</t>
        </is>
      </c>
      <c r="R961" t="n">
        <v>53.2</v>
      </c>
      <c r="S961" t="inlineStr">
        <is>
          <t>350</t>
        </is>
      </c>
      <c r="T961" t="n">
        <v>96.40000000000001</v>
      </c>
      <c r="U961" t="inlineStr">
        <is>
          <t>86</t>
        </is>
      </c>
      <c r="V961" t="n">
        <v>18</v>
      </c>
      <c r="W961" t="inlineStr">
        <is>
          <t>701+</t>
        </is>
      </c>
      <c r="X961" t="n">
        <v>7.8</v>
      </c>
      <c r="Y961" t="inlineStr">
        <is>
          <t>701+</t>
        </is>
      </c>
      <c r="Z961" t="n">
        <v>1.3</v>
      </c>
      <c r="AA961" t="inlineStr">
        <is>
          <t>701+</t>
        </is>
      </c>
      <c r="AB961" t="inlineStr"/>
      <c r="AC961" t="inlineStr">
        <is>
          <t>621-630</t>
        </is>
      </c>
      <c r="AD961" t="inlineStr">
        <is>
          <t>701-750</t>
        </is>
      </c>
      <c r="AE961" t="inlineStr">
        <is>
          <t>US</t>
        </is>
      </c>
      <c r="AF961" t="inlineStr">
        <is>
          <t>United States</t>
        </is>
      </c>
      <c r="AG961" t="inlineStr">
        <is>
          <t>M</t>
        </is>
      </c>
      <c r="AH961" t="inlineStr">
        <is>
          <t>CO</t>
        </is>
      </c>
      <c r="AI961" t="inlineStr">
        <is>
          <t>VH</t>
        </is>
      </c>
      <c r="AJ961" t="n">
        <v>5</v>
      </c>
      <c r="AK961" t="inlineStr">
        <is>
          <t>B</t>
        </is>
      </c>
      <c r="AL961" t="n">
        <v>2.7</v>
      </c>
      <c r="AM961" t="inlineStr">
        <is>
          <t>601+</t>
        </is>
      </c>
      <c r="AN961" t="n">
        <v>2.9</v>
      </c>
      <c r="AO961" t="inlineStr">
        <is>
          <t>601+</t>
        </is>
      </c>
      <c r="AP961" t="n">
        <v>4.7</v>
      </c>
      <c r="AQ961" t="inlineStr">
        <is>
          <t>701+</t>
        </is>
      </c>
      <c r="AR961" t="n">
        <v>52.4</v>
      </c>
      <c r="AS961" t="inlineStr">
        <is>
          <t>246</t>
        </is>
      </c>
      <c r="AT961" t="n">
        <v>37.5</v>
      </c>
      <c r="AU961" t="inlineStr">
        <is>
          <t>428</t>
        </is>
      </c>
      <c r="AV961" t="n">
        <v>91.40000000000001</v>
      </c>
      <c r="AW961" t="inlineStr">
        <is>
          <t>110</t>
        </is>
      </c>
      <c r="AX961" t="n">
        <v>1.2</v>
      </c>
      <c r="AY961" t="inlineStr">
        <is>
          <t>701+</t>
        </is>
      </c>
      <c r="AZ961" t="n">
        <v>12.2</v>
      </c>
      <c r="BA961" t="inlineStr">
        <is>
          <t>701+</t>
        </is>
      </c>
      <c r="BB961" t="n">
        <v>1.1</v>
      </c>
      <c r="BC961" t="inlineStr">
        <is>
          <t>701+</t>
        </is>
      </c>
      <c r="BD961" t="inlineStr">
        <is>
          <t>-</t>
        </is>
      </c>
      <c r="BE961" t="inlineStr"/>
      <c r="BF961" t="inlineStr">
        <is>
          <t>Not Reported</t>
        </is>
      </c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>
        <is>
          <t>QS</t>
        </is>
      </c>
      <c r="CC961" t="n">
        <v>705.5</v>
      </c>
      <c r="CD961" t="n">
        <v>625.5</v>
      </c>
      <c r="CE961" t="n">
        <v>601</v>
      </c>
      <c r="CF961" t="n">
        <v>601</v>
      </c>
      <c r="CG961" t="n">
        <v>701</v>
      </c>
      <c r="CH961" t="n">
        <v>331</v>
      </c>
      <c r="CI961" t="n">
        <v>350</v>
      </c>
      <c r="CJ961" t="n">
        <v>86</v>
      </c>
      <c r="CK961" t="n">
        <v>701</v>
      </c>
      <c r="CL961" t="n">
        <v>701</v>
      </c>
      <c r="CM961" t="n">
        <v>701</v>
      </c>
      <c r="CN961" t="n">
        <v>625.5</v>
      </c>
      <c r="CO961" t="n">
        <v>725.5</v>
      </c>
      <c r="CP961" t="n">
        <v>601</v>
      </c>
      <c r="CQ961" t="n">
        <v>601</v>
      </c>
      <c r="CR961" t="n">
        <v>701</v>
      </c>
      <c r="CS961" t="n">
        <v>246</v>
      </c>
      <c r="CT961" t="n">
        <v>428</v>
      </c>
      <c r="CU961" t="n">
        <v>110</v>
      </c>
      <c r="CV961" t="n">
        <v>701</v>
      </c>
      <c r="CW961" t="n">
        <v>701</v>
      </c>
      <c r="CX961" t="n">
        <v>701</v>
      </c>
      <c r="CY961" t="inlineStr"/>
      <c r="CZ961" t="inlineStr"/>
      <c r="DA961" t="inlineStr"/>
      <c r="DB961" t="n">
        <v>49.67857142857143</v>
      </c>
      <c r="DC961" t="n">
        <v>41.7</v>
      </c>
      <c r="DD961" t="inlineStr"/>
      <c r="DE961" t="inlineStr">
        <is>
          <t>QS (score, not ratio)</t>
        </is>
      </c>
      <c r="DF961" t="inlineStr"/>
      <c r="DG961" t="inlineStr">
        <is>
          <t>QS (score, not %)</t>
        </is>
      </c>
      <c r="DH961" t="n">
        <v>2.65</v>
      </c>
      <c r="DI961" t="inlineStr"/>
    </row>
    <row r="962">
      <c r="A962" t="inlineStr">
        <is>
          <t>stockholm school of economics</t>
        </is>
      </c>
      <c r="B962" t="inlineStr"/>
      <c r="C962" t="inlineStr"/>
      <c r="D962" t="inlineStr">
        <is>
          <t>Not Reported</t>
        </is>
      </c>
      <c r="E962" t="inlineStr">
        <is>
          <t>Not Reported</t>
        </is>
      </c>
      <c r="F962" t="inlineStr">
        <is>
          <t>Not Reported</t>
        </is>
      </c>
      <c r="G962" t="inlineStr">
        <is>
          <t>Not Reported</t>
        </is>
      </c>
      <c r="H962" t="inlineStr"/>
      <c r="I962" t="inlineStr">
        <is>
          <t>Not Reported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>
        <is>
          <t>Not Reported</t>
        </is>
      </c>
      <c r="AF962" t="inlineStr">
        <is>
          <t>Not Reported</t>
        </is>
      </c>
      <c r="AG962" t="inlineStr">
        <is>
          <t>Not Reported</t>
        </is>
      </c>
      <c r="AH962" t="inlineStr">
        <is>
          <t>Not Reported</t>
        </is>
      </c>
      <c r="AI962" t="inlineStr"/>
      <c r="AJ962" t="inlineStr"/>
      <c r="AK962" t="inlineStr">
        <is>
          <t>Not Reported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>
        <is>
          <t>Not Reported</t>
        </is>
      </c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>
        <is>
          <t>401-500</t>
        </is>
      </c>
      <c r="BS962" t="inlineStr">
        <is>
          <t>11</t>
        </is>
      </c>
      <c r="BT962" t="inlineStr"/>
      <c r="BU962" t="n">
        <v>0</v>
      </c>
      <c r="BV962" t="n">
        <v>16.3</v>
      </c>
      <c r="BW962" t="n">
        <v>0</v>
      </c>
      <c r="BX962" t="inlineStr"/>
      <c r="BY962" t="n">
        <v>10.2</v>
      </c>
      <c r="BZ962" t="n">
        <v>39.4</v>
      </c>
      <c r="CA962" t="n">
        <v>2015</v>
      </c>
      <c r="CB962" t="inlineStr">
        <is>
          <t>Shanghai</t>
        </is>
      </c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n">
        <v>450.5</v>
      </c>
      <c r="DA962" t="n">
        <v>11</v>
      </c>
      <c r="DB962" t="n">
        <v>1.317233809001095</v>
      </c>
      <c r="DC962" t="n">
        <v>1.564185544768069</v>
      </c>
      <c r="DD962" t="inlineStr"/>
      <c r="DE962" t="inlineStr">
        <is>
          <t>Missing</t>
        </is>
      </c>
      <c r="DF962" t="inlineStr"/>
      <c r="DG962" t="inlineStr">
        <is>
          <t>Missing</t>
        </is>
      </c>
      <c r="DH962" t="inlineStr"/>
      <c r="DI962" t="n">
        <v>4.857092772384035</v>
      </c>
    </row>
    <row r="963">
      <c r="A963" t="inlineStr">
        <is>
          <t>stockholm university</t>
        </is>
      </c>
      <c r="B963" t="inlineStr">
        <is>
          <t>128</t>
        </is>
      </c>
      <c r="C963" t="inlineStr">
        <is>
          <t>118</t>
        </is>
      </c>
      <c r="D963" t="inlineStr">
        <is>
          <t>Sweden</t>
        </is>
      </c>
      <c r="E963" t="inlineStr">
        <is>
          <t>Europe</t>
        </is>
      </c>
      <c r="F963" t="inlineStr">
        <is>
          <t>L</t>
        </is>
      </c>
      <c r="G963" t="inlineStr">
        <is>
          <t>CO</t>
        </is>
      </c>
      <c r="H963" t="inlineStr">
        <is>
          <t>VH</t>
        </is>
      </c>
      <c r="I963" t="inlineStr">
        <is>
          <t>A</t>
        </is>
      </c>
      <c r="J963" t="n">
        <v>52.5</v>
      </c>
      <c r="K963" t="inlineStr">
        <is>
          <t>155</t>
        </is>
      </c>
      <c r="L963" t="n">
        <v>21</v>
      </c>
      <c r="M963" t="inlineStr">
        <is>
          <t>436</t>
        </is>
      </c>
      <c r="N963" t="n">
        <v>26.7</v>
      </c>
      <c r="O963" t="inlineStr">
        <is>
          <t>563</t>
        </is>
      </c>
      <c r="P963" t="n">
        <v>64.5</v>
      </c>
      <c r="Q963" t="inlineStr">
        <is>
          <t>174</t>
        </is>
      </c>
      <c r="R963" t="n">
        <v>80.7</v>
      </c>
      <c r="S963" t="inlineStr">
        <is>
          <t>235</t>
        </is>
      </c>
      <c r="T963" t="n">
        <v>89.8</v>
      </c>
      <c r="U963" t="inlineStr">
        <is>
          <t>122</t>
        </is>
      </c>
      <c r="V963" t="n">
        <v>95.7</v>
      </c>
      <c r="W963" t="inlineStr">
        <is>
          <t>65</t>
        </is>
      </c>
      <c r="X963" t="n">
        <v>86.59999999999999</v>
      </c>
      <c r="Y963" t="inlineStr">
        <is>
          <t>94</t>
        </is>
      </c>
      <c r="Z963" t="n">
        <v>58.7</v>
      </c>
      <c r="AA963" t="inlineStr">
        <is>
          <t>273=</t>
        </is>
      </c>
      <c r="AB963" t="n">
        <v>54.8</v>
      </c>
      <c r="AC963" t="inlineStr">
        <is>
          <t>118</t>
        </is>
      </c>
      <c r="AD963" t="inlineStr">
        <is>
          <t>153</t>
        </is>
      </c>
      <c r="AE963" t="inlineStr">
        <is>
          <t>SE</t>
        </is>
      </c>
      <c r="AF963" t="inlineStr">
        <is>
          <t>Sweden</t>
        </is>
      </c>
      <c r="AG963" t="inlineStr">
        <is>
          <t>L</t>
        </is>
      </c>
      <c r="AH963" t="inlineStr">
        <is>
          <t>CO</t>
        </is>
      </c>
      <c r="AI963" t="inlineStr">
        <is>
          <t>VH</t>
        </is>
      </c>
      <c r="AJ963" t="n">
        <v>4</v>
      </c>
      <c r="AK963" t="inlineStr">
        <is>
          <t>A</t>
        </is>
      </c>
      <c r="AL963" t="n">
        <v>54.1</v>
      </c>
      <c r="AM963" t="inlineStr">
        <is>
          <t>145</t>
        </is>
      </c>
      <c r="AN963" t="n">
        <v>15.2</v>
      </c>
      <c r="AO963" t="inlineStr">
        <is>
          <t>543</t>
        </is>
      </c>
      <c r="AP963" t="n">
        <v>28.2</v>
      </c>
      <c r="AQ963" t="inlineStr">
        <is>
          <t>543</t>
        </is>
      </c>
      <c r="AR963" t="n">
        <v>71.90000000000001</v>
      </c>
      <c r="AS963" t="inlineStr">
        <is>
          <t>138</t>
        </is>
      </c>
      <c r="AT963" t="n">
        <v>81.5</v>
      </c>
      <c r="AU963" t="inlineStr">
        <is>
          <t>223</t>
        </is>
      </c>
      <c r="AV963" t="n">
        <v>84.09999999999999</v>
      </c>
      <c r="AW963" t="inlineStr">
        <is>
          <t>147</t>
        </is>
      </c>
      <c r="AX963" t="n">
        <v>95.3</v>
      </c>
      <c r="AY963" t="inlineStr">
        <is>
          <t>51</t>
        </is>
      </c>
      <c r="AZ963" t="n">
        <v>76.2</v>
      </c>
      <c r="BA963" t="inlineStr">
        <is>
          <t>57</t>
        </is>
      </c>
      <c r="BB963" t="n">
        <v>75.09999999999999</v>
      </c>
      <c r="BC963" t="inlineStr">
        <is>
          <t>175=</t>
        </is>
      </c>
      <c r="BD963" t="inlineStr">
        <is>
          <t>56.8</t>
        </is>
      </c>
      <c r="BE963" t="inlineStr">
        <is>
          <t>136</t>
        </is>
      </c>
      <c r="BF963" t="inlineStr">
        <is>
          <t>Sweden</t>
        </is>
      </c>
      <c r="BG963" t="n">
        <v>34.1</v>
      </c>
      <c r="BH963" t="inlineStr">
        <is>
          <t>48.5</t>
        </is>
      </c>
      <c r="BI963" t="n">
        <v>51.2</v>
      </c>
      <c r="BJ963" t="n">
        <v>82.5</v>
      </c>
      <c r="BK963" t="inlineStr">
        <is>
          <t>31.1</t>
        </is>
      </c>
      <c r="BL963" t="inlineStr">
        <is>
          <t>54.8</t>
        </is>
      </c>
      <c r="BM963" t="inlineStr">
        <is>
          <t>31,715</t>
        </is>
      </c>
      <c r="BN963" t="n">
        <v>23.7</v>
      </c>
      <c r="BO963" t="inlineStr">
        <is>
          <t>8%</t>
        </is>
      </c>
      <c r="BP963" t="inlineStr">
        <is>
          <t>62 : 38</t>
        </is>
      </c>
      <c r="BQ963" t="n">
        <v>2016</v>
      </c>
      <c r="BR963" t="inlineStr">
        <is>
          <t>77</t>
        </is>
      </c>
      <c r="BS963" t="inlineStr">
        <is>
          <t>3</t>
        </is>
      </c>
      <c r="BT963" t="n">
        <v>26.7</v>
      </c>
      <c r="BU963" t="n">
        <v>24.1</v>
      </c>
      <c r="BV963" t="n">
        <v>27.4</v>
      </c>
      <c r="BW963" t="n">
        <v>18.1</v>
      </c>
      <c r="BX963" t="n">
        <v>19.4</v>
      </c>
      <c r="BY963" t="n">
        <v>40.4</v>
      </c>
      <c r="BZ963" t="n">
        <v>25.6</v>
      </c>
      <c r="CA963" t="n">
        <v>2015</v>
      </c>
      <c r="CB963" t="inlineStr">
        <is>
          <t>QS+Times+Shanghai</t>
        </is>
      </c>
      <c r="CC963" t="n">
        <v>128</v>
      </c>
      <c r="CD963" t="n">
        <v>118</v>
      </c>
      <c r="CE963" t="n">
        <v>155</v>
      </c>
      <c r="CF963" t="n">
        <v>436</v>
      </c>
      <c r="CG963" t="n">
        <v>563</v>
      </c>
      <c r="CH963" t="n">
        <v>174</v>
      </c>
      <c r="CI963" t="n">
        <v>235</v>
      </c>
      <c r="CJ963" t="n">
        <v>122</v>
      </c>
      <c r="CK963" t="n">
        <v>65</v>
      </c>
      <c r="CL963" t="n">
        <v>94</v>
      </c>
      <c r="CM963" t="n">
        <v>273</v>
      </c>
      <c r="CN963" t="n">
        <v>118</v>
      </c>
      <c r="CO963" t="n">
        <v>153</v>
      </c>
      <c r="CP963" t="n">
        <v>145</v>
      </c>
      <c r="CQ963" t="n">
        <v>543</v>
      </c>
      <c r="CR963" t="n">
        <v>543</v>
      </c>
      <c r="CS963" t="n">
        <v>138</v>
      </c>
      <c r="CT963" t="n">
        <v>223</v>
      </c>
      <c r="CU963" t="n">
        <v>147</v>
      </c>
      <c r="CV963" t="n">
        <v>51</v>
      </c>
      <c r="CW963" t="n">
        <v>57</v>
      </c>
      <c r="CX963" t="n">
        <v>175</v>
      </c>
      <c r="CY963" t="n">
        <v>136</v>
      </c>
      <c r="CZ963" t="n">
        <v>77</v>
      </c>
      <c r="DA963" t="n">
        <v>3</v>
      </c>
      <c r="DB963" t="n">
        <v>84.98137006842967</v>
      </c>
      <c r="DC963" t="n">
        <v>50.17083508821376</v>
      </c>
      <c r="DD963" t="n">
        <v>23.7</v>
      </c>
      <c r="DE963" t="inlineStr">
        <is>
          <t>Times (raw ratio)</t>
        </is>
      </c>
      <c r="DF963" t="n">
        <v>8</v>
      </c>
      <c r="DG963" t="inlineStr">
        <is>
          <t>Times (raw %)</t>
        </is>
      </c>
      <c r="DH963" t="n">
        <v>53.3</v>
      </c>
      <c r="DI963" t="n">
        <v>31.11334520967124</v>
      </c>
    </row>
    <row r="964">
      <c r="A964" t="inlineStr">
        <is>
          <t>stony brook university</t>
        </is>
      </c>
      <c r="B964" t="inlineStr"/>
      <c r="C964" t="inlineStr"/>
      <c r="D964" t="inlineStr">
        <is>
          <t>Not Reported</t>
        </is>
      </c>
      <c r="E964" t="inlineStr">
        <is>
          <t>Not Reported</t>
        </is>
      </c>
      <c r="F964" t="inlineStr">
        <is>
          <t>Not Reported</t>
        </is>
      </c>
      <c r="G964" t="inlineStr">
        <is>
          <t>Not Reported</t>
        </is>
      </c>
      <c r="H964" t="inlineStr"/>
      <c r="I964" t="inlineStr">
        <is>
          <t>Not Reported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>
        <is>
          <t>Not Reported</t>
        </is>
      </c>
      <c r="AF964" t="inlineStr">
        <is>
          <t>Not Reported</t>
        </is>
      </c>
      <c r="AG964" t="inlineStr">
        <is>
          <t>Not Reported</t>
        </is>
      </c>
      <c r="AH964" t="inlineStr">
        <is>
          <t>Not Reported</t>
        </is>
      </c>
      <c r="AI964" t="inlineStr"/>
      <c r="AJ964" t="inlineStr"/>
      <c r="AK964" t="inlineStr">
        <is>
          <t>Not Reported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>
        <is>
          <t>201-250</t>
        </is>
      </c>
      <c r="BF964" t="inlineStr">
        <is>
          <t>United States of America</t>
        </is>
      </c>
      <c r="BG964" t="n">
        <v>32.6</v>
      </c>
      <c r="BH964" t="inlineStr">
        <is>
          <t>53.2</t>
        </is>
      </c>
      <c r="BI964" t="n">
        <v>22</v>
      </c>
      <c r="BJ964" t="n">
        <v>83</v>
      </c>
      <c r="BK964" t="inlineStr">
        <is>
          <t>33.4</t>
        </is>
      </c>
      <c r="BL964" t="inlineStr">
        <is>
          <t>-</t>
        </is>
      </c>
      <c r="BM964" t="inlineStr">
        <is>
          <t>21,908</t>
        </is>
      </c>
      <c r="BN964" t="n">
        <v>10.9</v>
      </c>
      <c r="BO964" t="inlineStr">
        <is>
          <t>24%</t>
        </is>
      </c>
      <c r="BP964" t="inlineStr">
        <is>
          <t>50 : 50</t>
        </is>
      </c>
      <c r="BQ964" t="n">
        <v>2016</v>
      </c>
      <c r="BR964" t="inlineStr">
        <is>
          <t>201-300</t>
        </is>
      </c>
      <c r="BS964" t="inlineStr">
        <is>
          <t>79-102</t>
        </is>
      </c>
      <c r="BT964" t="inlineStr"/>
      <c r="BU964" t="n">
        <v>0</v>
      </c>
      <c r="BV964" t="n">
        <v>0</v>
      </c>
      <c r="BW964" t="n">
        <v>14.8</v>
      </c>
      <c r="BX964" t="n">
        <v>18.4</v>
      </c>
      <c r="BY964" t="n">
        <v>36</v>
      </c>
      <c r="BZ964" t="n">
        <v>16.7</v>
      </c>
      <c r="CA964" t="n">
        <v>2015</v>
      </c>
      <c r="CB964" t="inlineStr">
        <is>
          <t>Times+Shanghai</t>
        </is>
      </c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n">
        <v>225.5</v>
      </c>
      <c r="CZ964" t="n">
        <v>250.5</v>
      </c>
      <c r="DA964" t="n">
        <v>90.5</v>
      </c>
      <c r="DB964" t="n">
        <v>56.5653371665036</v>
      </c>
      <c r="DC964" t="n">
        <v>37.10718465998485</v>
      </c>
      <c r="DD964" t="n">
        <v>10.9</v>
      </c>
      <c r="DE964" t="inlineStr">
        <is>
          <t>Times (raw ratio)</t>
        </is>
      </c>
      <c r="DF964" t="n">
        <v>24</v>
      </c>
      <c r="DG964" t="inlineStr">
        <is>
          <t>Times (raw %)</t>
        </is>
      </c>
      <c r="DH964" t="inlineStr"/>
      <c r="DI964" t="n">
        <v>13.12704327454659</v>
      </c>
    </row>
    <row r="965">
      <c r="A965" t="inlineStr">
        <is>
          <t>stony brook university, state university of new york</t>
        </is>
      </c>
      <c r="B965" t="inlineStr">
        <is>
          <t>460</t>
        </is>
      </c>
      <c r="C965" t="inlineStr">
        <is>
          <t>396</t>
        </is>
      </c>
      <c r="D965" t="inlineStr">
        <is>
          <t>United States</t>
        </is>
      </c>
      <c r="E965" t="inlineStr">
        <is>
          <t>Americas</t>
        </is>
      </c>
      <c r="F965" t="inlineStr">
        <is>
          <t>L</t>
        </is>
      </c>
      <c r="G965" t="inlineStr">
        <is>
          <t>FC</t>
        </is>
      </c>
      <c r="H965" t="inlineStr">
        <is>
          <t>VH</t>
        </is>
      </c>
      <c r="I965" t="inlineStr">
        <is>
          <t>A</t>
        </is>
      </c>
      <c r="J965" t="n">
        <v>18</v>
      </c>
      <c r="K965" t="inlineStr">
        <is>
          <t>504</t>
        </is>
      </c>
      <c r="L965" t="n">
        <v>7.3</v>
      </c>
      <c r="M965" t="inlineStr">
        <is>
          <t>601+</t>
        </is>
      </c>
      <c r="N965" t="n">
        <v>32.2</v>
      </c>
      <c r="O965" t="inlineStr">
        <is>
          <t>489</t>
        </is>
      </c>
      <c r="P965" t="n">
        <v>23.6</v>
      </c>
      <c r="Q965" t="inlineStr">
        <is>
          <t>515</t>
        </is>
      </c>
      <c r="R965" t="n">
        <v>34.7</v>
      </c>
      <c r="S965" t="inlineStr">
        <is>
          <t>462</t>
        </is>
      </c>
      <c r="T965" t="n">
        <v>43.5</v>
      </c>
      <c r="U965" t="inlineStr">
        <is>
          <t>332</t>
        </is>
      </c>
      <c r="V965" t="n">
        <v>76</v>
      </c>
      <c r="W965" t="inlineStr">
        <is>
          <t>390</t>
        </is>
      </c>
      <c r="X965" t="n">
        <v>21.2</v>
      </c>
      <c r="Y965" t="inlineStr">
        <is>
          <t>541</t>
        </is>
      </c>
      <c r="Z965" t="n">
        <v>79.09999999999999</v>
      </c>
      <c r="AA965" t="inlineStr">
        <is>
          <t>161=</t>
        </is>
      </c>
      <c r="AB965" t="n">
        <v>26.2</v>
      </c>
      <c r="AC965">
        <f>396</f>
        <v/>
      </c>
      <c r="AD965" t="inlineStr">
        <is>
          <t>416=</t>
        </is>
      </c>
      <c r="AE965" t="inlineStr">
        <is>
          <t>US</t>
        </is>
      </c>
      <c r="AF965" t="inlineStr">
        <is>
          <t>United States</t>
        </is>
      </c>
      <c r="AG965" t="inlineStr">
        <is>
          <t>L</t>
        </is>
      </c>
      <c r="AH965" t="inlineStr">
        <is>
          <t>FC</t>
        </is>
      </c>
      <c r="AI965" t="inlineStr">
        <is>
          <t>VH</t>
        </is>
      </c>
      <c r="AJ965" t="n">
        <v>4</v>
      </c>
      <c r="AK965" t="inlineStr">
        <is>
          <t>A</t>
        </is>
      </c>
      <c r="AL965" t="n">
        <v>18.9</v>
      </c>
      <c r="AM965" t="inlineStr">
        <is>
          <t>473</t>
        </is>
      </c>
      <c r="AN965" t="n">
        <v>7.6</v>
      </c>
      <c r="AO965" t="inlineStr">
        <is>
          <t>601+</t>
        </is>
      </c>
      <c r="AP965" t="n">
        <v>30.4</v>
      </c>
      <c r="AQ965" t="inlineStr">
        <is>
          <t>517</t>
        </is>
      </c>
      <c r="AR965" t="n">
        <v>31.8</v>
      </c>
      <c r="AS965" t="inlineStr">
        <is>
          <t>424</t>
        </is>
      </c>
      <c r="AT965" t="n">
        <v>45.2</v>
      </c>
      <c r="AU965" t="inlineStr">
        <is>
          <t>376</t>
        </is>
      </c>
      <c r="AV965" t="n">
        <v>51</v>
      </c>
      <c r="AW965" t="inlineStr">
        <is>
          <t>285</t>
        </is>
      </c>
      <c r="AX965" t="n">
        <v>34.4</v>
      </c>
      <c r="AY965" t="inlineStr">
        <is>
          <t>424</t>
        </is>
      </c>
      <c r="AZ965" t="n">
        <v>18.5</v>
      </c>
      <c r="BA965" t="inlineStr">
        <is>
          <t>449</t>
        </is>
      </c>
      <c r="BB965" t="n">
        <v>88.8</v>
      </c>
      <c r="BC965" t="inlineStr">
        <is>
          <t>97=</t>
        </is>
      </c>
      <c r="BD965" t="inlineStr">
        <is>
          <t>28.1</t>
        </is>
      </c>
      <c r="BE965" t="inlineStr"/>
      <c r="BF965" t="inlineStr">
        <is>
          <t>Not Reported</t>
        </is>
      </c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>
        <is>
          <t>QS</t>
        </is>
      </c>
      <c r="CC965" t="n">
        <v>460</v>
      </c>
      <c r="CD965" t="n">
        <v>396</v>
      </c>
      <c r="CE965" t="n">
        <v>504</v>
      </c>
      <c r="CF965" t="n">
        <v>601</v>
      </c>
      <c r="CG965" t="n">
        <v>489</v>
      </c>
      <c r="CH965" t="n">
        <v>515</v>
      </c>
      <c r="CI965" t="n">
        <v>462</v>
      </c>
      <c r="CJ965" t="n">
        <v>332</v>
      </c>
      <c r="CK965" t="n">
        <v>390</v>
      </c>
      <c r="CL965" t="n">
        <v>541</v>
      </c>
      <c r="CM965" t="n">
        <v>161</v>
      </c>
      <c r="CN965" t="n">
        <v>396</v>
      </c>
      <c r="CO965" t="n">
        <v>416</v>
      </c>
      <c r="CP965" t="n">
        <v>473</v>
      </c>
      <c r="CQ965" t="n">
        <v>601</v>
      </c>
      <c r="CR965" t="n">
        <v>517</v>
      </c>
      <c r="CS965" t="n">
        <v>424</v>
      </c>
      <c r="CT965" t="n">
        <v>376</v>
      </c>
      <c r="CU965" t="n">
        <v>285</v>
      </c>
      <c r="CV965" t="n">
        <v>424</v>
      </c>
      <c r="CW965" t="n">
        <v>449</v>
      </c>
      <c r="CX965" t="n">
        <v>97</v>
      </c>
      <c r="CY965" t="inlineStr"/>
      <c r="CZ965" t="inlineStr"/>
      <c r="DA965" t="inlineStr"/>
      <c r="DB965" t="n">
        <v>67.21428571428572</v>
      </c>
      <c r="DC965" t="n">
        <v>23.6</v>
      </c>
      <c r="DD965" t="inlineStr"/>
      <c r="DE965" t="inlineStr">
        <is>
          <t>QS (score, not ratio)</t>
        </is>
      </c>
      <c r="DF965" t="inlineStr"/>
      <c r="DG965" t="inlineStr">
        <is>
          <t>QS (score, not %)</t>
        </is>
      </c>
      <c r="DH965" t="n">
        <v>18.45</v>
      </c>
      <c r="DI965" t="inlineStr"/>
    </row>
    <row r="966">
      <c r="A966" t="inlineStr">
        <is>
          <t>suez canal university</t>
        </is>
      </c>
      <c r="B966" t="inlineStr">
        <is>
          <t>1201-1400</t>
        </is>
      </c>
      <c r="C966" t="inlineStr">
        <is>
          <t>1201-1400</t>
        </is>
      </c>
      <c r="D966" t="inlineStr">
        <is>
          <t>Egypt</t>
        </is>
      </c>
      <c r="E966" t="inlineStr">
        <is>
          <t>Africa</t>
        </is>
      </c>
      <c r="F966" t="inlineStr">
        <is>
          <t>XL</t>
        </is>
      </c>
      <c r="G966" t="inlineStr">
        <is>
          <t>FC</t>
        </is>
      </c>
      <c r="H966" t="inlineStr">
        <is>
          <t>HI</t>
        </is>
      </c>
      <c r="I966" t="inlineStr">
        <is>
          <t>A</t>
        </is>
      </c>
      <c r="J966" t="n">
        <v>4.1</v>
      </c>
      <c r="K966" t="inlineStr">
        <is>
          <t>601+</t>
        </is>
      </c>
      <c r="L966" t="n">
        <v>2.6</v>
      </c>
      <c r="M966" t="inlineStr">
        <is>
          <t>601+</t>
        </is>
      </c>
      <c r="N966" t="n">
        <v>13.1</v>
      </c>
      <c r="O966" t="inlineStr">
        <is>
          <t>701+</t>
        </is>
      </c>
      <c r="P966" t="n">
        <v>2.3</v>
      </c>
      <c r="Q966" t="inlineStr">
        <is>
          <t>701+</t>
        </is>
      </c>
      <c r="R966" t="n">
        <v>2.1</v>
      </c>
      <c r="S966" t="inlineStr">
        <is>
          <t>701+</t>
        </is>
      </c>
      <c r="T966" t="n">
        <v>1.8</v>
      </c>
      <c r="U966" t="inlineStr">
        <is>
          <t>701+</t>
        </is>
      </c>
      <c r="V966" t="n">
        <v>48.9</v>
      </c>
      <c r="W966" t="inlineStr">
        <is>
          <t>701+</t>
        </is>
      </c>
      <c r="X966" t="n">
        <v>2.4</v>
      </c>
      <c r="Y966" t="inlineStr">
        <is>
          <t>701+</t>
        </is>
      </c>
      <c r="Z966" t="n">
        <v>8.300000000000001</v>
      </c>
      <c r="AA966" t="inlineStr">
        <is>
          <t>700=</t>
        </is>
      </c>
      <c r="AB966" t="inlineStr"/>
      <c r="AC966" t="inlineStr">
        <is>
          <t>1201-1400</t>
        </is>
      </c>
      <c r="AD966" t="inlineStr">
        <is>
          <t>1201-1400</t>
        </is>
      </c>
      <c r="AE966" t="inlineStr">
        <is>
          <t>EG</t>
        </is>
      </c>
      <c r="AF966" t="inlineStr">
        <is>
          <t>Egypt</t>
        </is>
      </c>
      <c r="AG966" t="inlineStr">
        <is>
          <t>XL</t>
        </is>
      </c>
      <c r="AH966" t="inlineStr">
        <is>
          <t>FC</t>
        </is>
      </c>
      <c r="AI966" t="inlineStr">
        <is>
          <t>HI</t>
        </is>
      </c>
      <c r="AJ966" t="n">
        <v>3</v>
      </c>
      <c r="AK966" t="inlineStr">
        <is>
          <t>A</t>
        </is>
      </c>
      <c r="AL966" t="n">
        <v>3.9</v>
      </c>
      <c r="AM966" t="inlineStr">
        <is>
          <t>601+</t>
        </is>
      </c>
      <c r="AN966" t="n">
        <v>2.6</v>
      </c>
      <c r="AO966" t="inlineStr">
        <is>
          <t>601+</t>
        </is>
      </c>
      <c r="AP966" t="n">
        <v>16.2</v>
      </c>
      <c r="AQ966" t="inlineStr">
        <is>
          <t>701+</t>
        </is>
      </c>
      <c r="AR966" t="n">
        <v>2.2</v>
      </c>
      <c r="AS966" t="inlineStr">
        <is>
          <t>701+</t>
        </is>
      </c>
      <c r="AT966" t="n">
        <v>2.2</v>
      </c>
      <c r="AU966" t="inlineStr">
        <is>
          <t>701+</t>
        </is>
      </c>
      <c r="AV966" t="n">
        <v>1.8</v>
      </c>
      <c r="AW966" t="inlineStr">
        <is>
          <t>701+</t>
        </is>
      </c>
      <c r="AX966" t="n">
        <v>5.7</v>
      </c>
      <c r="AY966" t="inlineStr">
        <is>
          <t>701+</t>
        </is>
      </c>
      <c r="AZ966" t="n">
        <v>4.7</v>
      </c>
      <c r="BA966" t="inlineStr">
        <is>
          <t>701+</t>
        </is>
      </c>
      <c r="BB966" t="n">
        <v>1.2</v>
      </c>
      <c r="BC966" t="inlineStr">
        <is>
          <t>701+</t>
        </is>
      </c>
      <c r="BD966" t="inlineStr">
        <is>
          <t>-</t>
        </is>
      </c>
      <c r="BE966" t="inlineStr">
        <is>
          <t>601-800</t>
        </is>
      </c>
      <c r="BF966" t="inlineStr">
        <is>
          <t>Egypt</t>
        </is>
      </c>
      <c r="BG966" t="n">
        <v>22.6</v>
      </c>
      <c r="BH966" t="inlineStr">
        <is>
          <t>31.6</t>
        </is>
      </c>
      <c r="BI966" t="n">
        <v>5.9</v>
      </c>
      <c r="BJ966" t="n">
        <v>16</v>
      </c>
      <c r="BK966" t="inlineStr">
        <is>
          <t>-</t>
        </is>
      </c>
      <c r="BL966" t="inlineStr">
        <is>
          <t>-</t>
        </is>
      </c>
      <c r="BM966" t="inlineStr">
        <is>
          <t>16,817</t>
        </is>
      </c>
      <c r="BN966" t="n">
        <v>6</v>
      </c>
      <c r="BO966" t="inlineStr"/>
      <c r="BP966" t="inlineStr">
        <is>
          <t>65 : 35</t>
        </is>
      </c>
      <c r="BQ966" t="n">
        <v>2016</v>
      </c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>
        <is>
          <t>QS+Times</t>
        </is>
      </c>
      <c r="CC966" t="n">
        <v>1300.5</v>
      </c>
      <c r="CD966" t="n">
        <v>1300.5</v>
      </c>
      <c r="CE966" t="n">
        <v>601</v>
      </c>
      <c r="CF966" t="n">
        <v>601</v>
      </c>
      <c r="CG966" t="n">
        <v>701</v>
      </c>
      <c r="CH966" t="n">
        <v>701</v>
      </c>
      <c r="CI966" t="n">
        <v>701</v>
      </c>
      <c r="CJ966" t="n">
        <v>701</v>
      </c>
      <c r="CK966" t="n">
        <v>701</v>
      </c>
      <c r="CL966" t="n">
        <v>701</v>
      </c>
      <c r="CM966" t="n">
        <v>700</v>
      </c>
      <c r="CN966" t="n">
        <v>1300.5</v>
      </c>
      <c r="CO966" t="n">
        <v>1300.5</v>
      </c>
      <c r="CP966" t="n">
        <v>601</v>
      </c>
      <c r="CQ966" t="n">
        <v>601</v>
      </c>
      <c r="CR966" t="n">
        <v>701</v>
      </c>
      <c r="CS966" t="n">
        <v>701</v>
      </c>
      <c r="CT966" t="n">
        <v>701</v>
      </c>
      <c r="CU966" t="n">
        <v>701</v>
      </c>
      <c r="CV966" t="n">
        <v>701</v>
      </c>
      <c r="CW966" t="n">
        <v>701</v>
      </c>
      <c r="CX966" t="n">
        <v>701</v>
      </c>
      <c r="CY966" t="n">
        <v>700.5</v>
      </c>
      <c r="CZ966" t="inlineStr"/>
      <c r="DA966" t="inlineStr"/>
      <c r="DB966" t="n">
        <v>3.589285714285708</v>
      </c>
      <c r="DC966" t="n">
        <v>6.800501754666823</v>
      </c>
      <c r="DD966" t="n">
        <v>6</v>
      </c>
      <c r="DE966" t="inlineStr">
        <is>
          <t>Times (raw ratio)</t>
        </is>
      </c>
      <c r="DF966" t="inlineStr"/>
      <c r="DG966" t="inlineStr">
        <is>
          <t>QS (score, not %)</t>
        </is>
      </c>
      <c r="DH966" t="n">
        <v>4</v>
      </c>
      <c r="DI966" t="n">
        <v>3.121748178980229</v>
      </c>
    </row>
    <row r="967">
      <c r="A967" t="inlineStr">
        <is>
          <t>suleyman demirel university</t>
        </is>
      </c>
      <c r="B967" t="inlineStr">
        <is>
          <t>1201-1400</t>
        </is>
      </c>
      <c r="C967" t="inlineStr">
        <is>
          <t>1201-1400</t>
        </is>
      </c>
      <c r="D967" t="inlineStr">
        <is>
          <t>Turkey</t>
        </is>
      </c>
      <c r="E967" t="inlineStr">
        <is>
          <t>Asia</t>
        </is>
      </c>
      <c r="F967" t="inlineStr">
        <is>
          <t>XL</t>
        </is>
      </c>
      <c r="G967" t="inlineStr">
        <is>
          <t>FC</t>
        </is>
      </c>
      <c r="H967" t="inlineStr">
        <is>
          <t>MD</t>
        </is>
      </c>
      <c r="I967" t="inlineStr">
        <is>
          <t>A</t>
        </is>
      </c>
      <c r="J967" t="n">
        <v>7.1</v>
      </c>
      <c r="K967" t="inlineStr">
        <is>
          <t>601+</t>
        </is>
      </c>
      <c r="L967" t="n">
        <v>5.3</v>
      </c>
      <c r="M967" t="inlineStr">
        <is>
          <t>601+</t>
        </is>
      </c>
      <c r="N967" t="n">
        <v>3.9</v>
      </c>
      <c r="O967" t="inlineStr">
        <is>
          <t>701+</t>
        </is>
      </c>
      <c r="P967" t="n">
        <v>2.4</v>
      </c>
      <c r="Q967" t="inlineStr">
        <is>
          <t>701+</t>
        </is>
      </c>
      <c r="R967" t="n">
        <v>1.7</v>
      </c>
      <c r="S967" t="inlineStr">
        <is>
          <t>701+</t>
        </is>
      </c>
      <c r="T967" t="n">
        <v>4.6</v>
      </c>
      <c r="U967" t="inlineStr">
        <is>
          <t>701+</t>
        </is>
      </c>
      <c r="V967" t="n">
        <v>27.3</v>
      </c>
      <c r="W967" t="inlineStr">
        <is>
          <t>701+</t>
        </is>
      </c>
      <c r="X967" t="n">
        <v>2</v>
      </c>
      <c r="Y967" t="inlineStr">
        <is>
          <t>701+</t>
        </is>
      </c>
      <c r="Z967" t="n">
        <v>1</v>
      </c>
      <c r="AA967" t="inlineStr">
        <is>
          <t>701+</t>
        </is>
      </c>
      <c r="AB967" t="inlineStr"/>
      <c r="AC967" t="inlineStr">
        <is>
          <t>1201-1400</t>
        </is>
      </c>
      <c r="AD967" t="inlineStr"/>
      <c r="AE967" t="inlineStr">
        <is>
          <t>TR</t>
        </is>
      </c>
      <c r="AF967" t="inlineStr">
        <is>
          <t>Turkey</t>
        </is>
      </c>
      <c r="AG967" t="inlineStr">
        <is>
          <t>XL</t>
        </is>
      </c>
      <c r="AH967" t="inlineStr">
        <is>
          <t>FC</t>
        </is>
      </c>
      <c r="AI967" t="inlineStr">
        <is>
          <t>MD</t>
        </is>
      </c>
      <c r="AJ967" t="n">
        <v>3</v>
      </c>
      <c r="AK967" t="inlineStr">
        <is>
          <t>A</t>
        </is>
      </c>
      <c r="AL967" t="n">
        <v>6.8</v>
      </c>
      <c r="AM967" t="inlineStr">
        <is>
          <t>601+</t>
        </is>
      </c>
      <c r="AN967" t="n">
        <v>3.8</v>
      </c>
      <c r="AO967" t="inlineStr">
        <is>
          <t>601+</t>
        </is>
      </c>
      <c r="AP967" t="n">
        <v>4.1</v>
      </c>
      <c r="AQ967" t="inlineStr">
        <is>
          <t>701+</t>
        </is>
      </c>
      <c r="AR967" t="n">
        <v>2.4</v>
      </c>
      <c r="AS967" t="inlineStr">
        <is>
          <t>701+</t>
        </is>
      </c>
      <c r="AT967" t="n">
        <v>1.8</v>
      </c>
      <c r="AU967" t="inlineStr">
        <is>
          <t>701+</t>
        </is>
      </c>
      <c r="AV967" t="n">
        <v>5.1</v>
      </c>
      <c r="AW967" t="inlineStr">
        <is>
          <t>701+</t>
        </is>
      </c>
      <c r="AX967" t="n">
        <v>1.5</v>
      </c>
      <c r="AY967" t="inlineStr">
        <is>
          <t>701+</t>
        </is>
      </c>
      <c r="AZ967" t="n">
        <v>7.5</v>
      </c>
      <c r="BA967" t="inlineStr">
        <is>
          <t>701+</t>
        </is>
      </c>
      <c r="BB967" t="n">
        <v>1.1</v>
      </c>
      <c r="BC967" t="inlineStr">
        <is>
          <t>701+</t>
        </is>
      </c>
      <c r="BD967" t="inlineStr">
        <is>
          <t>-</t>
        </is>
      </c>
      <c r="BE967" t="inlineStr"/>
      <c r="BF967" t="inlineStr">
        <is>
          <t>Not Reported</t>
        </is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>
        <is>
          <t>QS</t>
        </is>
      </c>
      <c r="CC967" t="n">
        <v>1300.5</v>
      </c>
      <c r="CD967" t="n">
        <v>1300.5</v>
      </c>
      <c r="CE967" t="n">
        <v>601</v>
      </c>
      <c r="CF967" t="n">
        <v>601</v>
      </c>
      <c r="CG967" t="n">
        <v>701</v>
      </c>
      <c r="CH967" t="n">
        <v>701</v>
      </c>
      <c r="CI967" t="n">
        <v>701</v>
      </c>
      <c r="CJ967" t="n">
        <v>701</v>
      </c>
      <c r="CK967" t="n">
        <v>701</v>
      </c>
      <c r="CL967" t="n">
        <v>701</v>
      </c>
      <c r="CM967" t="n">
        <v>701</v>
      </c>
      <c r="CN967" t="n">
        <v>1300.5</v>
      </c>
      <c r="CO967" t="inlineStr"/>
      <c r="CP967" t="n">
        <v>601</v>
      </c>
      <c r="CQ967" t="n">
        <v>601</v>
      </c>
      <c r="CR967" t="n">
        <v>701</v>
      </c>
      <c r="CS967" t="n">
        <v>701</v>
      </c>
      <c r="CT967" t="n">
        <v>701</v>
      </c>
      <c r="CU967" t="n">
        <v>701</v>
      </c>
      <c r="CV967" t="n">
        <v>701</v>
      </c>
      <c r="CW967" t="n">
        <v>701</v>
      </c>
      <c r="CX967" t="n">
        <v>701</v>
      </c>
      <c r="CY967" t="inlineStr"/>
      <c r="CZ967" t="inlineStr"/>
      <c r="DA967" t="inlineStr"/>
      <c r="DB967" t="n">
        <v>7.178571428571416</v>
      </c>
      <c r="DC967" t="n">
        <v>2.4</v>
      </c>
      <c r="DD967" t="inlineStr"/>
      <c r="DE967" t="inlineStr">
        <is>
          <t>QS (score, not ratio)</t>
        </is>
      </c>
      <c r="DF967" t="inlineStr"/>
      <c r="DG967" t="inlineStr">
        <is>
          <t>QS (score, not %)</t>
        </is>
      </c>
      <c r="DH967" t="n">
        <v>6.949999999999999</v>
      </c>
      <c r="DI967" t="inlineStr"/>
    </row>
    <row r="968">
      <c r="A968" t="inlineStr">
        <is>
          <t>suleyman demirel university, kazakhstan</t>
        </is>
      </c>
      <c r="B968" t="inlineStr">
        <is>
          <t>1201-1400</t>
        </is>
      </c>
      <c r="C968" t="inlineStr">
        <is>
          <t>1201-1400</t>
        </is>
      </c>
      <c r="D968" t="inlineStr">
        <is>
          <t>Kazakhstan</t>
        </is>
      </c>
      <c r="E968" t="inlineStr">
        <is>
          <t>Asia</t>
        </is>
      </c>
      <c r="F968" t="inlineStr">
        <is>
          <t>M</t>
        </is>
      </c>
      <c r="G968" t="inlineStr">
        <is>
          <t>FO</t>
        </is>
      </c>
      <c r="H968" t="inlineStr">
        <is>
          <t>MD</t>
        </is>
      </c>
      <c r="I968" t="inlineStr">
        <is>
          <t>B</t>
        </is>
      </c>
      <c r="J968" t="n">
        <v>9</v>
      </c>
      <c r="K968" t="inlineStr">
        <is>
          <t>601+</t>
        </is>
      </c>
      <c r="L968" t="n">
        <v>11</v>
      </c>
      <c r="M968" t="inlineStr">
        <is>
          <t>601+</t>
        </is>
      </c>
      <c r="N968" t="n">
        <v>4.1</v>
      </c>
      <c r="O968" t="inlineStr">
        <is>
          <t>701+</t>
        </is>
      </c>
      <c r="P968" t="n">
        <v>1.3</v>
      </c>
      <c r="Q968" t="inlineStr">
        <is>
          <t>701+</t>
        </is>
      </c>
      <c r="R968" t="n">
        <v>6.2</v>
      </c>
      <c r="S968" t="inlineStr">
        <is>
          <t>701+</t>
        </is>
      </c>
      <c r="T968" t="n">
        <v>2</v>
      </c>
      <c r="U968" t="inlineStr">
        <is>
          <t>701+</t>
        </is>
      </c>
      <c r="V968" t="n">
        <v>5.7</v>
      </c>
      <c r="W968" t="inlineStr">
        <is>
          <t>701+</t>
        </is>
      </c>
      <c r="X968" t="n">
        <v>3.3</v>
      </c>
      <c r="Y968" t="inlineStr">
        <is>
          <t>701+</t>
        </is>
      </c>
      <c r="Z968" t="inlineStr"/>
      <c r="AA968" t="inlineStr"/>
      <c r="AB968" t="inlineStr"/>
      <c r="AC968" t="inlineStr">
        <is>
          <t>1201-1400</t>
        </is>
      </c>
      <c r="AD968" t="inlineStr"/>
      <c r="AE968" t="inlineStr">
        <is>
          <t>KZ</t>
        </is>
      </c>
      <c r="AF968" t="inlineStr">
        <is>
          <t>Kazakhstan</t>
        </is>
      </c>
      <c r="AG968" t="inlineStr">
        <is>
          <t>M</t>
        </is>
      </c>
      <c r="AH968" t="inlineStr">
        <is>
          <t>FO</t>
        </is>
      </c>
      <c r="AI968" t="inlineStr">
        <is>
          <t>MD</t>
        </is>
      </c>
      <c r="AJ968" t="n">
        <v>3</v>
      </c>
      <c r="AK968" t="inlineStr">
        <is>
          <t>B</t>
        </is>
      </c>
      <c r="AL968" t="n">
        <v>9.800000000000001</v>
      </c>
      <c r="AM968" t="inlineStr">
        <is>
          <t>601+</t>
        </is>
      </c>
      <c r="AN968" t="n">
        <v>8.5</v>
      </c>
      <c r="AO968" t="inlineStr">
        <is>
          <t>601+</t>
        </is>
      </c>
      <c r="AP968" t="n">
        <v>3.6</v>
      </c>
      <c r="AQ968" t="inlineStr">
        <is>
          <t>701+</t>
        </is>
      </c>
      <c r="AR968" t="n">
        <v>1.3</v>
      </c>
      <c r="AS968" t="inlineStr">
        <is>
          <t>701+</t>
        </is>
      </c>
      <c r="AT968" t="n">
        <v>3.9</v>
      </c>
      <c r="AU968" t="inlineStr">
        <is>
          <t>701+</t>
        </is>
      </c>
      <c r="AV968" t="n">
        <v>1.2</v>
      </c>
      <c r="AW968" t="inlineStr">
        <is>
          <t>701+</t>
        </is>
      </c>
      <c r="AX968" t="n">
        <v>1</v>
      </c>
      <c r="AY968" t="inlineStr">
        <is>
          <t>701+</t>
        </is>
      </c>
      <c r="AZ968" t="n">
        <v>12.7</v>
      </c>
      <c r="BA968" t="inlineStr">
        <is>
          <t>682</t>
        </is>
      </c>
      <c r="BB968" t="n">
        <v>1.1</v>
      </c>
      <c r="BC968" t="inlineStr">
        <is>
          <t>701+</t>
        </is>
      </c>
      <c r="BD968" t="inlineStr">
        <is>
          <t>-</t>
        </is>
      </c>
      <c r="BE968" t="inlineStr"/>
      <c r="BF968" t="inlineStr">
        <is>
          <t>Not Reported</t>
        </is>
      </c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>
        <is>
          <t>QS</t>
        </is>
      </c>
      <c r="CC968" t="n">
        <v>1300.5</v>
      </c>
      <c r="CD968" t="n">
        <v>1300.5</v>
      </c>
      <c r="CE968" t="n">
        <v>601</v>
      </c>
      <c r="CF968" t="n">
        <v>601</v>
      </c>
      <c r="CG968" t="n">
        <v>701</v>
      </c>
      <c r="CH968" t="n">
        <v>701</v>
      </c>
      <c r="CI968" t="n">
        <v>701</v>
      </c>
      <c r="CJ968" t="n">
        <v>701</v>
      </c>
      <c r="CK968" t="n">
        <v>701</v>
      </c>
      <c r="CL968" t="n">
        <v>701</v>
      </c>
      <c r="CM968" t="inlineStr"/>
      <c r="CN968" t="n">
        <v>1300.5</v>
      </c>
      <c r="CO968" t="inlineStr"/>
      <c r="CP968" t="n">
        <v>601</v>
      </c>
      <c r="CQ968" t="n">
        <v>601</v>
      </c>
      <c r="CR968" t="n">
        <v>701</v>
      </c>
      <c r="CS968" t="n">
        <v>701</v>
      </c>
      <c r="CT968" t="n">
        <v>701</v>
      </c>
      <c r="CU968" t="n">
        <v>701</v>
      </c>
      <c r="CV968" t="n">
        <v>701</v>
      </c>
      <c r="CW968" t="n">
        <v>682</v>
      </c>
      <c r="CX968" t="n">
        <v>701</v>
      </c>
      <c r="CY968" t="inlineStr"/>
      <c r="CZ968" t="inlineStr"/>
      <c r="DA968" t="inlineStr"/>
      <c r="DB968" t="n">
        <v>7.178571428571416</v>
      </c>
      <c r="DC968" t="n">
        <v>1.3</v>
      </c>
      <c r="DD968" t="inlineStr"/>
      <c r="DE968" t="inlineStr">
        <is>
          <t>QS (score, not ratio)</t>
        </is>
      </c>
      <c r="DF968" t="inlineStr"/>
      <c r="DG968" t="inlineStr">
        <is>
          <t>QS (score, not %)</t>
        </is>
      </c>
      <c r="DH968" t="n">
        <v>9.4</v>
      </c>
      <c r="DI968" t="inlineStr"/>
    </row>
    <row r="969">
      <c r="A969" t="inlineStr">
        <is>
          <t>sultan qaboos university</t>
        </is>
      </c>
      <c r="B969" t="inlineStr">
        <is>
          <t>362</t>
        </is>
      </c>
      <c r="C969" t="inlineStr">
        <is>
          <t>454</t>
        </is>
      </c>
      <c r="D969" t="inlineStr">
        <is>
          <t>Oman</t>
        </is>
      </c>
      <c r="E969" t="inlineStr">
        <is>
          <t>Asia</t>
        </is>
      </c>
      <c r="F969" t="inlineStr">
        <is>
          <t>M</t>
        </is>
      </c>
      <c r="G969" t="inlineStr">
        <is>
          <t>FC</t>
        </is>
      </c>
      <c r="H969" t="inlineStr">
        <is>
          <t>VH</t>
        </is>
      </c>
      <c r="I969" t="inlineStr">
        <is>
          <t>A</t>
        </is>
      </c>
      <c r="J969" t="n">
        <v>18.6</v>
      </c>
      <c r="K969" t="inlineStr">
        <is>
          <t>484</t>
        </is>
      </c>
      <c r="L969" t="n">
        <v>17.1</v>
      </c>
      <c r="M969" t="inlineStr">
        <is>
          <t>503</t>
        </is>
      </c>
      <c r="N969" t="n">
        <v>55.6</v>
      </c>
      <c r="O969" t="inlineStr">
        <is>
          <t>269</t>
        </is>
      </c>
      <c r="P969" t="n">
        <v>21.9</v>
      </c>
      <c r="Q969" t="inlineStr">
        <is>
          <t>533</t>
        </is>
      </c>
      <c r="R969" t="n">
        <v>100</v>
      </c>
      <c r="S969" t="inlineStr">
        <is>
          <t>72</t>
        </is>
      </c>
      <c r="T969" t="n">
        <v>3.2</v>
      </c>
      <c r="U969" t="inlineStr">
        <is>
          <t>701+</t>
        </is>
      </c>
      <c r="V969" t="n">
        <v>78.8</v>
      </c>
      <c r="W969" t="inlineStr">
        <is>
          <t>340</t>
        </is>
      </c>
      <c r="X969" t="n">
        <v>51.5</v>
      </c>
      <c r="Y969" t="inlineStr">
        <is>
          <t>247</t>
        </is>
      </c>
      <c r="Z969" t="n">
        <v>55.4</v>
      </c>
      <c r="AA969" t="inlineStr">
        <is>
          <t>285=</t>
        </is>
      </c>
      <c r="AB969" t="n">
        <v>31.7</v>
      </c>
      <c r="AC969">
        <f>454</f>
        <v/>
      </c>
      <c r="AD969" t="inlineStr">
        <is>
          <t>384=</t>
        </is>
      </c>
      <c r="AE969" t="inlineStr">
        <is>
          <t>OM</t>
        </is>
      </c>
      <c r="AF969" t="inlineStr">
        <is>
          <t>Oman</t>
        </is>
      </c>
      <c r="AG969" t="inlineStr">
        <is>
          <t>M</t>
        </is>
      </c>
      <c r="AH969" t="inlineStr">
        <is>
          <t>FC</t>
        </is>
      </c>
      <c r="AI969" t="inlineStr">
        <is>
          <t>VH</t>
        </is>
      </c>
      <c r="AJ969" t="n">
        <v>3</v>
      </c>
      <c r="AK969" t="inlineStr">
        <is>
          <t>A</t>
        </is>
      </c>
      <c r="AL969" t="n">
        <v>16.7</v>
      </c>
      <c r="AM969" t="inlineStr">
        <is>
          <t>528</t>
        </is>
      </c>
      <c r="AN969" t="n">
        <v>13.7</v>
      </c>
      <c r="AO969" t="inlineStr">
        <is>
          <t>593</t>
        </is>
      </c>
      <c r="AP969" t="n">
        <v>56.7</v>
      </c>
      <c r="AQ969" t="inlineStr">
        <is>
          <t>259</t>
        </is>
      </c>
      <c r="AR969" t="n">
        <v>18.4</v>
      </c>
      <c r="AS969" t="inlineStr">
        <is>
          <t>577</t>
        </is>
      </c>
      <c r="AT969" t="n">
        <v>100</v>
      </c>
      <c r="AU969" t="inlineStr">
        <is>
          <t>58</t>
        </is>
      </c>
      <c r="AV969" t="n">
        <v>3.4</v>
      </c>
      <c r="AW969" t="inlineStr">
        <is>
          <t>701+</t>
        </is>
      </c>
      <c r="AX969" t="n">
        <v>48.3</v>
      </c>
      <c r="AY969" t="inlineStr">
        <is>
          <t>325</t>
        </is>
      </c>
      <c r="AZ969" t="n">
        <v>17.4</v>
      </c>
      <c r="BA969" t="inlineStr">
        <is>
          <t>478</t>
        </is>
      </c>
      <c r="BB969" t="n">
        <v>8</v>
      </c>
      <c r="BC969" t="inlineStr">
        <is>
          <t>701+</t>
        </is>
      </c>
      <c r="BD969" t="inlineStr">
        <is>
          <t>25.2</t>
        </is>
      </c>
      <c r="BE969" t="inlineStr">
        <is>
          <t>601-800</t>
        </is>
      </c>
      <c r="BF969" t="inlineStr">
        <is>
          <t>Oman</t>
        </is>
      </c>
      <c r="BG969" t="n">
        <v>21.3</v>
      </c>
      <c r="BH969" t="inlineStr">
        <is>
          <t>71.5</t>
        </is>
      </c>
      <c r="BI969" t="n">
        <v>10.6</v>
      </c>
      <c r="BJ969" t="n">
        <v>16</v>
      </c>
      <c r="BK969" t="inlineStr">
        <is>
          <t>37.6</t>
        </is>
      </c>
      <c r="BL969" t="inlineStr">
        <is>
          <t>-</t>
        </is>
      </c>
      <c r="BM969" t="inlineStr">
        <is>
          <t>7,089</t>
        </is>
      </c>
      <c r="BN969" t="n">
        <v>9</v>
      </c>
      <c r="BO969" t="inlineStr">
        <is>
          <t>3%</t>
        </is>
      </c>
      <c r="BP969" t="inlineStr">
        <is>
          <t>50 : 50</t>
        </is>
      </c>
      <c r="BQ969" t="n">
        <v>2016</v>
      </c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>
        <is>
          <t>QS+Times</t>
        </is>
      </c>
      <c r="CC969" t="n">
        <v>362</v>
      </c>
      <c r="CD969" t="n">
        <v>454</v>
      </c>
      <c r="CE969" t="n">
        <v>484</v>
      </c>
      <c r="CF969" t="n">
        <v>503</v>
      </c>
      <c r="CG969" t="n">
        <v>269</v>
      </c>
      <c r="CH969" t="n">
        <v>533</v>
      </c>
      <c r="CI969" t="n">
        <v>72</v>
      </c>
      <c r="CJ969" t="n">
        <v>701</v>
      </c>
      <c r="CK969" t="n">
        <v>340</v>
      </c>
      <c r="CL969" t="n">
        <v>247</v>
      </c>
      <c r="CM969" t="n">
        <v>285</v>
      </c>
      <c r="CN969" t="n">
        <v>454</v>
      </c>
      <c r="CO969" t="n">
        <v>384</v>
      </c>
      <c r="CP969" t="n">
        <v>528</v>
      </c>
      <c r="CQ969" t="n">
        <v>593</v>
      </c>
      <c r="CR969" t="n">
        <v>259</v>
      </c>
      <c r="CS969" t="n">
        <v>577</v>
      </c>
      <c r="CT969" t="n">
        <v>58</v>
      </c>
      <c r="CU969" t="n">
        <v>701</v>
      </c>
      <c r="CV969" t="n">
        <v>325</v>
      </c>
      <c r="CW969" t="n">
        <v>478</v>
      </c>
      <c r="CX969" t="n">
        <v>701</v>
      </c>
      <c r="CY969" t="n">
        <v>700.5</v>
      </c>
      <c r="CZ969" t="inlineStr"/>
      <c r="DA969" t="inlineStr"/>
      <c r="DB969" t="n">
        <v>37.10714285714286</v>
      </c>
      <c r="DC969" t="n">
        <v>14.96408135924539</v>
      </c>
      <c r="DD969" t="n">
        <v>9</v>
      </c>
      <c r="DE969" t="inlineStr">
        <is>
          <t>Times (raw ratio)</t>
        </is>
      </c>
      <c r="DF969" t="n">
        <v>3</v>
      </c>
      <c r="DG969" t="inlineStr">
        <is>
          <t>Times (raw %)</t>
        </is>
      </c>
      <c r="DH969" t="n">
        <v>17.65</v>
      </c>
      <c r="DI969" t="n">
        <v>8.012486992715921</v>
      </c>
    </row>
    <row r="970">
      <c r="A970" t="inlineStr">
        <is>
          <t>sumy state university</t>
        </is>
      </c>
      <c r="B970" t="inlineStr">
        <is>
          <t>1001-1200</t>
        </is>
      </c>
      <c r="C970" t="inlineStr">
        <is>
          <t>951-1000</t>
        </is>
      </c>
      <c r="D970" t="inlineStr">
        <is>
          <t>Ukraine</t>
        </is>
      </c>
      <c r="E970" t="inlineStr">
        <is>
          <t>Europe</t>
        </is>
      </c>
      <c r="F970" t="inlineStr">
        <is>
          <t>M</t>
        </is>
      </c>
      <c r="G970" t="inlineStr">
        <is>
          <t>FC</t>
        </is>
      </c>
      <c r="H970" t="inlineStr">
        <is>
          <t>HI</t>
        </is>
      </c>
      <c r="I970" t="inlineStr">
        <is>
          <t>A</t>
        </is>
      </c>
      <c r="J970" t="n">
        <v>5.8</v>
      </c>
      <c r="K970" t="inlineStr">
        <is>
          <t>601+</t>
        </is>
      </c>
      <c r="L970" t="n">
        <v>5.3</v>
      </c>
      <c r="M970" t="inlineStr">
        <is>
          <t>601+</t>
        </is>
      </c>
      <c r="N970" t="n">
        <v>35.1</v>
      </c>
      <c r="O970" t="inlineStr">
        <is>
          <t>451</t>
        </is>
      </c>
      <c r="P970" t="n">
        <v>2.5</v>
      </c>
      <c r="Q970" t="inlineStr">
        <is>
          <t>701+</t>
        </is>
      </c>
      <c r="R970" t="n">
        <v>3.1</v>
      </c>
      <c r="S970" t="inlineStr">
        <is>
          <t>701+</t>
        </is>
      </c>
      <c r="T970" t="n">
        <v>40.5</v>
      </c>
      <c r="U970" t="inlineStr">
        <is>
          <t>352</t>
        </is>
      </c>
      <c r="V970" t="n">
        <v>28.9</v>
      </c>
      <c r="W970" t="inlineStr">
        <is>
          <t>701+</t>
        </is>
      </c>
      <c r="X970" t="n">
        <v>3.8</v>
      </c>
      <c r="Y970" t="inlineStr">
        <is>
          <t>701+</t>
        </is>
      </c>
      <c r="Z970" t="n">
        <v>7.5</v>
      </c>
      <c r="AA970" t="inlineStr">
        <is>
          <t>701+</t>
        </is>
      </c>
      <c r="AB970" t="inlineStr"/>
      <c r="AC970" t="inlineStr">
        <is>
          <t>951-1000</t>
        </is>
      </c>
      <c r="AD970" t="inlineStr">
        <is>
          <t>801-1000</t>
        </is>
      </c>
      <c r="AE970" t="inlineStr">
        <is>
          <t>UA</t>
        </is>
      </c>
      <c r="AF970" t="inlineStr">
        <is>
          <t>Ukraine</t>
        </is>
      </c>
      <c r="AG970" t="inlineStr">
        <is>
          <t>M</t>
        </is>
      </c>
      <c r="AH970" t="inlineStr">
        <is>
          <t>FC</t>
        </is>
      </c>
      <c r="AI970" t="inlineStr">
        <is>
          <t>HI</t>
        </is>
      </c>
      <c r="AJ970" t="n">
        <v>3</v>
      </c>
      <c r="AK970" t="inlineStr">
        <is>
          <t>A</t>
        </is>
      </c>
      <c r="AL970" t="n">
        <v>5.6</v>
      </c>
      <c r="AM970" t="inlineStr">
        <is>
          <t>601+</t>
        </is>
      </c>
      <c r="AN970" t="n">
        <v>5.7</v>
      </c>
      <c r="AO970" t="inlineStr">
        <is>
          <t>601+</t>
        </is>
      </c>
      <c r="AP970" t="n">
        <v>42.4</v>
      </c>
      <c r="AQ970" t="inlineStr">
        <is>
          <t>373</t>
        </is>
      </c>
      <c r="AR970" t="n">
        <v>2.3</v>
      </c>
      <c r="AS970" t="inlineStr">
        <is>
          <t>701+</t>
        </is>
      </c>
      <c r="AT970" t="n">
        <v>2.9</v>
      </c>
      <c r="AU970" t="inlineStr">
        <is>
          <t>701+</t>
        </is>
      </c>
      <c r="AV970" t="n">
        <v>63.1</v>
      </c>
      <c r="AW970" t="inlineStr">
        <is>
          <t>239</t>
        </is>
      </c>
      <c r="AX970" t="n">
        <v>1.2</v>
      </c>
      <c r="AY970" t="inlineStr">
        <is>
          <t>701+</t>
        </is>
      </c>
      <c r="AZ970" t="n">
        <v>9.699999999999999</v>
      </c>
      <c r="BA970" t="inlineStr">
        <is>
          <t>701+</t>
        </is>
      </c>
      <c r="BB970" t="n">
        <v>3.4</v>
      </c>
      <c r="BC970" t="inlineStr">
        <is>
          <t>701+</t>
        </is>
      </c>
      <c r="BD970" t="inlineStr">
        <is>
          <t>-</t>
        </is>
      </c>
      <c r="BE970" t="inlineStr"/>
      <c r="BF970" t="inlineStr">
        <is>
          <t>Not Reported</t>
        </is>
      </c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>
        <is>
          <t>QS</t>
        </is>
      </c>
      <c r="CC970" t="n">
        <v>1100.5</v>
      </c>
      <c r="CD970" t="n">
        <v>975.5</v>
      </c>
      <c r="CE970" t="n">
        <v>601</v>
      </c>
      <c r="CF970" t="n">
        <v>601</v>
      </c>
      <c r="CG970" t="n">
        <v>451</v>
      </c>
      <c r="CH970" t="n">
        <v>701</v>
      </c>
      <c r="CI970" t="n">
        <v>701</v>
      </c>
      <c r="CJ970" t="n">
        <v>352</v>
      </c>
      <c r="CK970" t="n">
        <v>701</v>
      </c>
      <c r="CL970" t="n">
        <v>701</v>
      </c>
      <c r="CM970" t="n">
        <v>701</v>
      </c>
      <c r="CN970" t="n">
        <v>975.5</v>
      </c>
      <c r="CO970" t="n">
        <v>900.5</v>
      </c>
      <c r="CP970" t="n">
        <v>601</v>
      </c>
      <c r="CQ970" t="n">
        <v>601</v>
      </c>
      <c r="CR970" t="n">
        <v>373</v>
      </c>
      <c r="CS970" t="n">
        <v>701</v>
      </c>
      <c r="CT970" t="n">
        <v>701</v>
      </c>
      <c r="CU970" t="n">
        <v>239</v>
      </c>
      <c r="CV970" t="n">
        <v>701</v>
      </c>
      <c r="CW970" t="n">
        <v>701</v>
      </c>
      <c r="CX970" t="n">
        <v>701</v>
      </c>
      <c r="CY970" t="inlineStr"/>
      <c r="CZ970" t="inlineStr"/>
      <c r="DA970" t="inlineStr"/>
      <c r="DB970" t="n">
        <v>21.46428571428571</v>
      </c>
      <c r="DC970" t="n">
        <v>2.5</v>
      </c>
      <c r="DD970" t="inlineStr"/>
      <c r="DE970" t="inlineStr">
        <is>
          <t>QS (score, not ratio)</t>
        </is>
      </c>
      <c r="DF970" t="inlineStr"/>
      <c r="DG970" t="inlineStr">
        <is>
          <t>QS (score, not %)</t>
        </is>
      </c>
      <c r="DH970" t="n">
        <v>5.699999999999999</v>
      </c>
      <c r="DI970" t="inlineStr"/>
    </row>
    <row r="971">
      <c r="A971" t="inlineStr">
        <is>
          <t>sun yat-sen university</t>
        </is>
      </c>
      <c r="B971" t="inlineStr">
        <is>
          <t>331</t>
        </is>
      </c>
      <c r="C971" t="inlineStr">
        <is>
          <t>323</t>
        </is>
      </c>
      <c r="D971" t="inlineStr">
        <is>
          <t>China (Mainland)</t>
        </is>
      </c>
      <c r="E971" t="inlineStr">
        <is>
          <t>Asia</t>
        </is>
      </c>
      <c r="F971" t="inlineStr">
        <is>
          <t>XL</t>
        </is>
      </c>
      <c r="G971" t="inlineStr">
        <is>
          <t>FC</t>
        </is>
      </c>
      <c r="H971" t="inlineStr">
        <is>
          <t>VH</t>
        </is>
      </c>
      <c r="I971" t="inlineStr">
        <is>
          <t>A</t>
        </is>
      </c>
      <c r="J971" t="n">
        <v>31.8</v>
      </c>
      <c r="K971" t="inlineStr">
        <is>
          <t>278</t>
        </is>
      </c>
      <c r="L971" t="n">
        <v>28.8</v>
      </c>
      <c r="M971" t="inlineStr">
        <is>
          <t>329</t>
        </is>
      </c>
      <c r="N971" t="n">
        <v>46.4</v>
      </c>
      <c r="O971" t="inlineStr">
        <is>
          <t>329</t>
        </is>
      </c>
      <c r="P971" t="n">
        <v>49.5</v>
      </c>
      <c r="Q971" t="inlineStr">
        <is>
          <t>269</t>
        </is>
      </c>
      <c r="R971" t="n">
        <v>2.2</v>
      </c>
      <c r="S971" t="inlineStr">
        <is>
          <t>701+</t>
        </is>
      </c>
      <c r="T971" t="n">
        <v>3.6</v>
      </c>
      <c r="U971" t="inlineStr">
        <is>
          <t>701+</t>
        </is>
      </c>
      <c r="V971" t="n">
        <v>77.40000000000001</v>
      </c>
      <c r="W971" t="inlineStr">
        <is>
          <t>370</t>
        </is>
      </c>
      <c r="X971" t="n">
        <v>21.4</v>
      </c>
      <c r="Y971" t="inlineStr">
        <is>
          <t>536</t>
        </is>
      </c>
      <c r="Z971" t="n">
        <v>15.9</v>
      </c>
      <c r="AA971" t="inlineStr">
        <is>
          <t>581=</t>
        </is>
      </c>
      <c r="AB971" t="n">
        <v>33.7</v>
      </c>
      <c r="AC971">
        <f>323</f>
        <v/>
      </c>
      <c r="AD971" t="inlineStr">
        <is>
          <t>267=</t>
        </is>
      </c>
      <c r="AE971" t="inlineStr">
        <is>
          <t>CN</t>
        </is>
      </c>
      <c r="AF971" t="inlineStr">
        <is>
          <t>China (Mainland)</t>
        </is>
      </c>
      <c r="AG971" t="inlineStr">
        <is>
          <t>XL</t>
        </is>
      </c>
      <c r="AH971" t="inlineStr">
        <is>
          <t>FC</t>
        </is>
      </c>
      <c r="AI971" t="inlineStr">
        <is>
          <t>VH</t>
        </is>
      </c>
      <c r="AJ971" t="n">
        <v>4</v>
      </c>
      <c r="AK971" t="inlineStr">
        <is>
          <t>A</t>
        </is>
      </c>
      <c r="AL971" t="n">
        <v>36.4</v>
      </c>
      <c r="AM971" t="inlineStr">
        <is>
          <t>238</t>
        </is>
      </c>
      <c r="AN971" t="n">
        <v>22.3</v>
      </c>
      <c r="AO971" t="inlineStr">
        <is>
          <t>423</t>
        </is>
      </c>
      <c r="AP971" t="n">
        <v>48.8</v>
      </c>
      <c r="AQ971" t="inlineStr">
        <is>
          <t>321</t>
        </is>
      </c>
      <c r="AR971" t="n">
        <v>44.1</v>
      </c>
      <c r="AS971" t="inlineStr">
        <is>
          <t>304</t>
        </is>
      </c>
      <c r="AT971" t="n">
        <v>2.4</v>
      </c>
      <c r="AU971" t="inlineStr">
        <is>
          <t>701+</t>
        </is>
      </c>
      <c r="AV971" t="n">
        <v>4.2</v>
      </c>
      <c r="AW971" t="inlineStr">
        <is>
          <t>701+</t>
        </is>
      </c>
      <c r="AX971" t="n">
        <v>33.3</v>
      </c>
      <c r="AY971" t="inlineStr">
        <is>
          <t>429</t>
        </is>
      </c>
      <c r="AZ971" t="n">
        <v>16.7</v>
      </c>
      <c r="BA971" t="inlineStr">
        <is>
          <t>508</t>
        </is>
      </c>
      <c r="BB971" t="n">
        <v>38.4</v>
      </c>
      <c r="BC971" t="inlineStr">
        <is>
          <t>373=</t>
        </is>
      </c>
      <c r="BD971" t="inlineStr">
        <is>
          <t>32.8</t>
        </is>
      </c>
      <c r="BE971" t="inlineStr">
        <is>
          <t>351-400</t>
        </is>
      </c>
      <c r="BF971" t="inlineStr">
        <is>
          <t>China</t>
        </is>
      </c>
      <c r="BG971" t="n">
        <v>31.9</v>
      </c>
      <c r="BH971" t="inlineStr">
        <is>
          <t>37.0</t>
        </is>
      </c>
      <c r="BI971" t="n">
        <v>24.6</v>
      </c>
      <c r="BJ971" t="n">
        <v>45.7</v>
      </c>
      <c r="BK971" t="inlineStr">
        <is>
          <t>79.4</t>
        </is>
      </c>
      <c r="BL971" t="inlineStr">
        <is>
          <t>-</t>
        </is>
      </c>
      <c r="BM971" t="inlineStr">
        <is>
          <t>51,351</t>
        </is>
      </c>
      <c r="BN971" t="n">
        <v>16.6</v>
      </c>
      <c r="BO971" t="inlineStr">
        <is>
          <t>8%</t>
        </is>
      </c>
      <c r="BP971" t="inlineStr">
        <is>
          <t>51 : 49</t>
        </is>
      </c>
      <c r="BQ971" t="n">
        <v>2016</v>
      </c>
      <c r="BR971" t="inlineStr">
        <is>
          <t>151-200</t>
        </is>
      </c>
      <c r="BS971" t="inlineStr">
        <is>
          <t>5-7</t>
        </is>
      </c>
      <c r="BT971" t="inlineStr"/>
      <c r="BU971" t="n">
        <v>0</v>
      </c>
      <c r="BV971" t="n">
        <v>0</v>
      </c>
      <c r="BW971" t="n">
        <v>8.699999999999999</v>
      </c>
      <c r="BX971" t="n">
        <v>9.9</v>
      </c>
      <c r="BY971" t="n">
        <v>54.9</v>
      </c>
      <c r="BZ971" t="n">
        <v>17.9</v>
      </c>
      <c r="CA971" t="n">
        <v>2015</v>
      </c>
      <c r="CB971" t="inlineStr">
        <is>
          <t>QS+Times+Shanghai</t>
        </is>
      </c>
      <c r="CC971" t="n">
        <v>331</v>
      </c>
      <c r="CD971" t="n">
        <v>323</v>
      </c>
      <c r="CE971" t="n">
        <v>278</v>
      </c>
      <c r="CF971" t="n">
        <v>329</v>
      </c>
      <c r="CG971" t="n">
        <v>329</v>
      </c>
      <c r="CH971" t="n">
        <v>269</v>
      </c>
      <c r="CI971" t="n">
        <v>701</v>
      </c>
      <c r="CJ971" t="n">
        <v>701</v>
      </c>
      <c r="CK971" t="n">
        <v>370</v>
      </c>
      <c r="CL971" t="n">
        <v>536</v>
      </c>
      <c r="CM971" t="n">
        <v>581</v>
      </c>
      <c r="CN971" t="n">
        <v>323</v>
      </c>
      <c r="CO971" t="n">
        <v>267</v>
      </c>
      <c r="CP971" t="n">
        <v>238</v>
      </c>
      <c r="CQ971" t="n">
        <v>423</v>
      </c>
      <c r="CR971" t="n">
        <v>321</v>
      </c>
      <c r="CS971" t="n">
        <v>304</v>
      </c>
      <c r="CT971" t="n">
        <v>701</v>
      </c>
      <c r="CU971" t="n">
        <v>701</v>
      </c>
      <c r="CV971" t="n">
        <v>429</v>
      </c>
      <c r="CW971" t="n">
        <v>508</v>
      </c>
      <c r="CX971" t="n">
        <v>373</v>
      </c>
      <c r="CY971" t="n">
        <v>375.5</v>
      </c>
      <c r="CZ971" t="n">
        <v>175.5</v>
      </c>
      <c r="DA971" t="n">
        <v>6</v>
      </c>
      <c r="DB971" t="n">
        <v>61.5269266274375</v>
      </c>
      <c r="DC971" t="n">
        <v>35.43391336114102</v>
      </c>
      <c r="DD971" t="n">
        <v>16.6</v>
      </c>
      <c r="DE971" t="inlineStr">
        <is>
          <t>Times (raw ratio)</t>
        </is>
      </c>
      <c r="DF971" t="n">
        <v>8</v>
      </c>
      <c r="DG971" t="inlineStr">
        <is>
          <t>Times (raw %)</t>
        </is>
      </c>
      <c r="DH971" t="n">
        <v>34.1</v>
      </c>
      <c r="DI971" t="n">
        <v>16.52581619514911</v>
      </c>
    </row>
    <row r="972">
      <c r="A972" t="inlineStr">
        <is>
          <t>sungkyunkwan university</t>
        </is>
      </c>
      <c r="B972" t="inlineStr"/>
      <c r="C972" t="inlineStr"/>
      <c r="D972" t="inlineStr">
        <is>
          <t>Not Reported</t>
        </is>
      </c>
      <c r="E972" t="inlineStr">
        <is>
          <t>Not Reported</t>
        </is>
      </c>
      <c r="F972" t="inlineStr">
        <is>
          <t>Not Reported</t>
        </is>
      </c>
      <c r="G972" t="inlineStr">
        <is>
          <t>Not Reported</t>
        </is>
      </c>
      <c r="H972" t="inlineStr"/>
      <c r="I972" t="inlineStr">
        <is>
          <t>Not Reported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>
        <is>
          <t>Not Reported</t>
        </is>
      </c>
      <c r="AF972" t="inlineStr">
        <is>
          <t>Not Reported</t>
        </is>
      </c>
      <c r="AG972" t="inlineStr">
        <is>
          <t>Not Reported</t>
        </is>
      </c>
      <c r="AH972" t="inlineStr">
        <is>
          <t>Not Reported</t>
        </is>
      </c>
      <c r="AI972" t="inlineStr"/>
      <c r="AJ972" t="inlineStr"/>
      <c r="AK972" t="inlineStr">
        <is>
          <t>Not Reported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>
        <is>
          <t>Not Reported</t>
        </is>
      </c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>
        <is>
          <t>201-300</t>
        </is>
      </c>
      <c r="BS972" t="inlineStr">
        <is>
          <t>2-5</t>
        </is>
      </c>
      <c r="BT972" t="inlineStr"/>
      <c r="BU972" t="n">
        <v>0</v>
      </c>
      <c r="BV972" t="n">
        <v>0</v>
      </c>
      <c r="BW972" t="n">
        <v>0</v>
      </c>
      <c r="BX972" t="n">
        <v>11.1</v>
      </c>
      <c r="BY972" t="n">
        <v>47</v>
      </c>
      <c r="BZ972" t="n">
        <v>21.4</v>
      </c>
      <c r="CA972" t="n">
        <v>2015</v>
      </c>
      <c r="CB972" t="inlineStr">
        <is>
          <t>Shanghai</t>
        </is>
      </c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n">
        <v>250.5</v>
      </c>
      <c r="DA972" t="n">
        <v>3.5</v>
      </c>
      <c r="DB972" t="n">
        <v>45.22502744237102</v>
      </c>
      <c r="DC972" t="n">
        <v>21.41316073354908</v>
      </c>
      <c r="DD972" t="inlineStr"/>
      <c r="DE972" t="inlineStr">
        <is>
          <t>Missing</t>
        </is>
      </c>
      <c r="DF972" t="inlineStr"/>
      <c r="DG972" t="inlineStr">
        <is>
          <t>Missing</t>
        </is>
      </c>
      <c r="DH972" t="inlineStr"/>
      <c r="DI972" t="n">
        <v>10.70658036677454</v>
      </c>
    </row>
    <row r="973">
      <c r="A973" t="inlineStr">
        <is>
          <t>sungkyunkwan university (skku)</t>
        </is>
      </c>
      <c r="B973" t="inlineStr"/>
      <c r="C973" t="inlineStr"/>
      <c r="D973" t="inlineStr">
        <is>
          <t>Not Reported</t>
        </is>
      </c>
      <c r="E973" t="inlineStr">
        <is>
          <t>Not Reported</t>
        </is>
      </c>
      <c r="F973" t="inlineStr">
        <is>
          <t>Not Reported</t>
        </is>
      </c>
      <c r="G973" t="inlineStr">
        <is>
          <t>Not Reported</t>
        </is>
      </c>
      <c r="H973" t="inlineStr"/>
      <c r="I973" t="inlineStr">
        <is>
          <t>Not Reported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>
        <is>
          <t>Not Reported</t>
        </is>
      </c>
      <c r="AF973" t="inlineStr">
        <is>
          <t>Not Reported</t>
        </is>
      </c>
      <c r="AG973" t="inlineStr">
        <is>
          <t>Not Reported</t>
        </is>
      </c>
      <c r="AH973" t="inlineStr">
        <is>
          <t>Not Reported</t>
        </is>
      </c>
      <c r="AI973" t="inlineStr"/>
      <c r="AJ973" t="inlineStr"/>
      <c r="AK973" t="inlineStr">
        <is>
          <t>Not Reported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153</t>
        </is>
      </c>
      <c r="BF973" t="inlineStr">
        <is>
          <t>South Korea</t>
        </is>
      </c>
      <c r="BG973" t="n">
        <v>51.4</v>
      </c>
      <c r="BH973" t="inlineStr">
        <is>
          <t>36.7</t>
        </is>
      </c>
      <c r="BI973" t="n">
        <v>53.5</v>
      </c>
      <c r="BJ973" t="n">
        <v>53.8</v>
      </c>
      <c r="BK973" t="inlineStr">
        <is>
          <t>97.5</t>
        </is>
      </c>
      <c r="BL973" t="inlineStr">
        <is>
          <t>52.8</t>
        </is>
      </c>
      <c r="BM973" t="inlineStr">
        <is>
          <t>24,365</t>
        </is>
      </c>
      <c r="BN973" t="n">
        <v>20.3</v>
      </c>
      <c r="BO973" t="inlineStr">
        <is>
          <t>9%</t>
        </is>
      </c>
      <c r="BP973" t="inlineStr">
        <is>
          <t>39 : 61</t>
        </is>
      </c>
      <c r="BQ973" t="n">
        <v>2016</v>
      </c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>
        <is>
          <t>Times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n">
        <v>153</v>
      </c>
      <c r="CZ973" t="inlineStr"/>
      <c r="DA973" t="inlineStr"/>
      <c r="DB973" t="n">
        <v>78.27019299499642</v>
      </c>
      <c r="DC973" t="n">
        <v>52.94617617444716</v>
      </c>
      <c r="DD973" t="n">
        <v>20.3</v>
      </c>
      <c r="DE973" t="inlineStr">
        <is>
          <t>Times (raw ratio)</t>
        </is>
      </c>
      <c r="DF973" t="n">
        <v>9</v>
      </c>
      <c r="DG973" t="inlineStr">
        <is>
          <t>Times (raw %)</t>
        </is>
      </c>
      <c r="DH973" t="inlineStr"/>
      <c r="DI973" t="n">
        <v>52.6534859521332</v>
      </c>
    </row>
    <row r="974">
      <c r="A974" t="inlineStr">
        <is>
          <t>sungkyunkwan university(skku)</t>
        </is>
      </c>
      <c r="B974" t="inlineStr">
        <is>
          <t>123</t>
        </is>
      </c>
      <c r="C974" t="inlineStr">
        <is>
          <t>145</t>
        </is>
      </c>
      <c r="D974" t="inlineStr">
        <is>
          <t>South Korea</t>
        </is>
      </c>
      <c r="E974" t="inlineStr">
        <is>
          <t>Asia</t>
        </is>
      </c>
      <c r="F974" t="inlineStr">
        <is>
          <t>L</t>
        </is>
      </c>
      <c r="G974" t="inlineStr">
        <is>
          <t>FC</t>
        </is>
      </c>
      <c r="H974" t="inlineStr">
        <is>
          <t>VH</t>
        </is>
      </c>
      <c r="I974" t="inlineStr">
        <is>
          <t>B</t>
        </is>
      </c>
      <c r="J974" t="n">
        <v>57.9</v>
      </c>
      <c r="K974" t="inlineStr">
        <is>
          <t>134</t>
        </is>
      </c>
      <c r="L974" t="n">
        <v>70.7</v>
      </c>
      <c r="M974" t="inlineStr">
        <is>
          <t>100</t>
        </is>
      </c>
      <c r="N974" t="n">
        <v>80.5</v>
      </c>
      <c r="O974" t="inlineStr">
        <is>
          <t>131</t>
        </is>
      </c>
      <c r="P974" t="n">
        <v>41.3</v>
      </c>
      <c r="Q974" t="inlineStr">
        <is>
          <t>338</t>
        </is>
      </c>
      <c r="R974" t="n">
        <v>17.5</v>
      </c>
      <c r="S974" t="inlineStr">
        <is>
          <t>632</t>
        </is>
      </c>
      <c r="T974" t="n">
        <v>41.7</v>
      </c>
      <c r="U974" t="inlineStr">
        <is>
          <t>341</t>
        </is>
      </c>
      <c r="V974" t="n">
        <v>54.2</v>
      </c>
      <c r="W974" t="inlineStr">
        <is>
          <t>701+</t>
        </is>
      </c>
      <c r="X974" t="n">
        <v>36.5</v>
      </c>
      <c r="Y974" t="inlineStr">
        <is>
          <t>348</t>
        </is>
      </c>
      <c r="Z974" t="n">
        <v>79.09999999999999</v>
      </c>
      <c r="AA974" t="inlineStr">
        <is>
          <t>161=</t>
        </is>
      </c>
      <c r="AB974" t="n">
        <v>55.5</v>
      </c>
      <c r="AC974">
        <f>145</f>
        <v/>
      </c>
      <c r="AD974" t="inlineStr">
        <is>
          <t>99</t>
        </is>
      </c>
      <c r="AE974" t="inlineStr">
        <is>
          <t>KR</t>
        </is>
      </c>
      <c r="AF974" t="inlineStr">
        <is>
          <t>South Korea</t>
        </is>
      </c>
      <c r="AG974" t="inlineStr">
        <is>
          <t>L</t>
        </is>
      </c>
      <c r="AH974" t="inlineStr">
        <is>
          <t>FC</t>
        </is>
      </c>
      <c r="AI974" t="inlineStr">
        <is>
          <t>VH</t>
        </is>
      </c>
      <c r="AJ974" t="n">
        <v>5</v>
      </c>
      <c r="AK974" t="inlineStr">
        <is>
          <t>B</t>
        </is>
      </c>
      <c r="AL974" t="n">
        <v>64.2</v>
      </c>
      <c r="AM974" t="inlineStr">
        <is>
          <t>106</t>
        </is>
      </c>
      <c r="AN974" t="n">
        <v>71.59999999999999</v>
      </c>
      <c r="AO974" t="inlineStr">
        <is>
          <t>98</t>
        </is>
      </c>
      <c r="AP974" t="n">
        <v>81.8</v>
      </c>
      <c r="AQ974" t="inlineStr">
        <is>
          <t>129</t>
        </is>
      </c>
      <c r="AR974" t="n">
        <v>37.9</v>
      </c>
      <c r="AS974" t="inlineStr">
        <is>
          <t>369</t>
        </is>
      </c>
      <c r="AT974" t="n">
        <v>17.8</v>
      </c>
      <c r="AU974" t="inlineStr">
        <is>
          <t>618</t>
        </is>
      </c>
      <c r="AV974" t="n">
        <v>34</v>
      </c>
      <c r="AW974" t="inlineStr">
        <is>
          <t>387</t>
        </is>
      </c>
      <c r="AX974" t="n">
        <v>9.800000000000001</v>
      </c>
      <c r="AY974" t="inlineStr">
        <is>
          <t>672</t>
        </is>
      </c>
      <c r="AZ974" t="n">
        <v>26.8</v>
      </c>
      <c r="BA974" t="inlineStr">
        <is>
          <t>304</t>
        </is>
      </c>
      <c r="BB974" t="n">
        <v>27.6</v>
      </c>
      <c r="BC974" t="inlineStr">
        <is>
          <t>471=</t>
        </is>
      </c>
      <c r="BD974" t="inlineStr">
        <is>
          <t>51.9</t>
        </is>
      </c>
      <c r="BE974" t="inlineStr"/>
      <c r="BF974" t="inlineStr">
        <is>
          <t>Not Reported</t>
        </is>
      </c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>
        <is>
          <t>QS</t>
        </is>
      </c>
      <c r="CC974" t="n">
        <v>123</v>
      </c>
      <c r="CD974" t="n">
        <v>145</v>
      </c>
      <c r="CE974" t="n">
        <v>134</v>
      </c>
      <c r="CF974" t="n">
        <v>100</v>
      </c>
      <c r="CG974" t="n">
        <v>131</v>
      </c>
      <c r="CH974" t="n">
        <v>338</v>
      </c>
      <c r="CI974" t="n">
        <v>632</v>
      </c>
      <c r="CJ974" t="n">
        <v>341</v>
      </c>
      <c r="CK974" t="n">
        <v>701</v>
      </c>
      <c r="CL974" t="n">
        <v>348</v>
      </c>
      <c r="CM974" t="n">
        <v>161</v>
      </c>
      <c r="CN974" t="n">
        <v>145</v>
      </c>
      <c r="CO974" t="n">
        <v>99</v>
      </c>
      <c r="CP974" t="n">
        <v>106</v>
      </c>
      <c r="CQ974" t="n">
        <v>98</v>
      </c>
      <c r="CR974" t="n">
        <v>129</v>
      </c>
      <c r="CS974" t="n">
        <v>369</v>
      </c>
      <c r="CT974" t="n">
        <v>618</v>
      </c>
      <c r="CU974" t="n">
        <v>387</v>
      </c>
      <c r="CV974" t="n">
        <v>672</v>
      </c>
      <c r="CW974" t="n">
        <v>304</v>
      </c>
      <c r="CX974" t="n">
        <v>471</v>
      </c>
      <c r="CY974" t="inlineStr"/>
      <c r="CZ974" t="inlineStr"/>
      <c r="DA974" t="inlineStr"/>
      <c r="DB974" t="n">
        <v>91.28571428571428</v>
      </c>
      <c r="DC974" t="n">
        <v>41.3</v>
      </c>
      <c r="DD974" t="inlineStr"/>
      <c r="DE974" t="inlineStr">
        <is>
          <t>QS (score, not ratio)</t>
        </is>
      </c>
      <c r="DF974" t="inlineStr"/>
      <c r="DG974" t="inlineStr">
        <is>
          <t>QS (score, not %)</t>
        </is>
      </c>
      <c r="DH974" t="n">
        <v>61.05</v>
      </c>
      <c r="DI974" t="inlineStr"/>
    </row>
    <row r="975">
      <c r="A975" t="inlineStr">
        <is>
          <t>sungshin women's university</t>
        </is>
      </c>
      <c r="B975" t="inlineStr">
        <is>
          <t>1001-1200</t>
        </is>
      </c>
      <c r="C975" t="inlineStr">
        <is>
          <t>901-950</t>
        </is>
      </c>
      <c r="D975" t="inlineStr">
        <is>
          <t>South Korea</t>
        </is>
      </c>
      <c r="E975" t="inlineStr">
        <is>
          <t>Asia</t>
        </is>
      </c>
      <c r="F975" t="inlineStr">
        <is>
          <t>M</t>
        </is>
      </c>
      <c r="G975" t="inlineStr">
        <is>
          <t>CO</t>
        </is>
      </c>
      <c r="H975" t="inlineStr">
        <is>
          <t>MD</t>
        </is>
      </c>
      <c r="I975" t="inlineStr">
        <is>
          <t>B</t>
        </is>
      </c>
      <c r="J975" t="n">
        <v>5.6</v>
      </c>
      <c r="K975" t="inlineStr">
        <is>
          <t>601+</t>
        </is>
      </c>
      <c r="L975" t="n">
        <v>8.300000000000001</v>
      </c>
      <c r="M975" t="inlineStr">
        <is>
          <t>601+</t>
        </is>
      </c>
      <c r="N975" t="n">
        <v>81.90000000000001</v>
      </c>
      <c r="O975" t="inlineStr">
        <is>
          <t>122</t>
        </is>
      </c>
      <c r="P975" t="n">
        <v>1.2</v>
      </c>
      <c r="Q975" t="inlineStr">
        <is>
          <t>701+</t>
        </is>
      </c>
      <c r="R975" t="n">
        <v>2.7</v>
      </c>
      <c r="S975" t="inlineStr">
        <is>
          <t>701+</t>
        </is>
      </c>
      <c r="T975" t="n">
        <v>4.3</v>
      </c>
      <c r="U975" t="inlineStr">
        <is>
          <t>701+</t>
        </is>
      </c>
      <c r="V975" t="n">
        <v>4.2</v>
      </c>
      <c r="W975" t="inlineStr">
        <is>
          <t>701+</t>
        </is>
      </c>
      <c r="X975" t="n">
        <v>1.7</v>
      </c>
      <c r="Y975" t="inlineStr">
        <is>
          <t>701+</t>
        </is>
      </c>
      <c r="Z975" t="n">
        <v>1</v>
      </c>
      <c r="AA975" t="inlineStr">
        <is>
          <t>701+</t>
        </is>
      </c>
      <c r="AB975" t="inlineStr"/>
      <c r="AC975" t="inlineStr">
        <is>
          <t>901-950</t>
        </is>
      </c>
      <c r="AD975" t="inlineStr">
        <is>
          <t>591-600</t>
        </is>
      </c>
      <c r="AE975" t="inlineStr">
        <is>
          <t>KR</t>
        </is>
      </c>
      <c r="AF975" t="inlineStr">
        <is>
          <t>South Korea</t>
        </is>
      </c>
      <c r="AG975" t="inlineStr">
        <is>
          <t>M</t>
        </is>
      </c>
      <c r="AH975" t="inlineStr">
        <is>
          <t>CO</t>
        </is>
      </c>
      <c r="AI975" t="inlineStr">
        <is>
          <t>MD</t>
        </is>
      </c>
      <c r="AJ975" t="n">
        <v>3</v>
      </c>
      <c r="AK975" t="inlineStr">
        <is>
          <t>B</t>
        </is>
      </c>
      <c r="AL975" t="n">
        <v>5.1</v>
      </c>
      <c r="AM975" t="inlineStr">
        <is>
          <t>601+</t>
        </is>
      </c>
      <c r="AN975" t="n">
        <v>7.4</v>
      </c>
      <c r="AO975" t="inlineStr">
        <is>
          <t>601+</t>
        </is>
      </c>
      <c r="AP975" t="n">
        <v>88.40000000000001</v>
      </c>
      <c r="AQ975" t="inlineStr">
        <is>
          <t>91</t>
        </is>
      </c>
      <c r="AR975" t="n">
        <v>1.2</v>
      </c>
      <c r="AS975" t="inlineStr">
        <is>
          <t>701+</t>
        </is>
      </c>
      <c r="AT975" t="n">
        <v>2.8</v>
      </c>
      <c r="AU975" t="inlineStr">
        <is>
          <t>701+</t>
        </is>
      </c>
      <c r="AV975" t="n">
        <v>4.2</v>
      </c>
      <c r="AW975" t="inlineStr">
        <is>
          <t>701+</t>
        </is>
      </c>
      <c r="AX975" t="n">
        <v>1</v>
      </c>
      <c r="AY975" t="inlineStr">
        <is>
          <t>701+</t>
        </is>
      </c>
      <c r="AZ975" t="n">
        <v>5.1</v>
      </c>
      <c r="BA975" t="inlineStr">
        <is>
          <t>701+</t>
        </is>
      </c>
      <c r="BB975" t="n">
        <v>1</v>
      </c>
      <c r="BC975" t="inlineStr">
        <is>
          <t>701+</t>
        </is>
      </c>
      <c r="BD975" t="inlineStr">
        <is>
          <t>-</t>
        </is>
      </c>
      <c r="BE975" t="inlineStr"/>
      <c r="BF975" t="inlineStr">
        <is>
          <t>Not Reported</t>
        </is>
      </c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>
        <is>
          <t>QS</t>
        </is>
      </c>
      <c r="CC975" t="n">
        <v>1100.5</v>
      </c>
      <c r="CD975" t="n">
        <v>925.5</v>
      </c>
      <c r="CE975" t="n">
        <v>601</v>
      </c>
      <c r="CF975" t="n">
        <v>601</v>
      </c>
      <c r="CG975" t="n">
        <v>122</v>
      </c>
      <c r="CH975" t="n">
        <v>701</v>
      </c>
      <c r="CI975" t="n">
        <v>701</v>
      </c>
      <c r="CJ975" t="n">
        <v>701</v>
      </c>
      <c r="CK975" t="n">
        <v>701</v>
      </c>
      <c r="CL975" t="n">
        <v>701</v>
      </c>
      <c r="CM975" t="n">
        <v>701</v>
      </c>
      <c r="CN975" t="n">
        <v>925.5</v>
      </c>
      <c r="CO975" t="n">
        <v>595.5</v>
      </c>
      <c r="CP975" t="n">
        <v>601</v>
      </c>
      <c r="CQ975" t="n">
        <v>601</v>
      </c>
      <c r="CR975" t="n">
        <v>91</v>
      </c>
      <c r="CS975" t="n">
        <v>701</v>
      </c>
      <c r="CT975" t="n">
        <v>701</v>
      </c>
      <c r="CU975" t="n">
        <v>701</v>
      </c>
      <c r="CV975" t="n">
        <v>701</v>
      </c>
      <c r="CW975" t="n">
        <v>701</v>
      </c>
      <c r="CX975" t="n">
        <v>701</v>
      </c>
      <c r="CY975" t="inlineStr"/>
      <c r="CZ975" t="inlineStr"/>
      <c r="DA975" t="inlineStr"/>
      <c r="DB975" t="n">
        <v>21.46428571428571</v>
      </c>
      <c r="DC975" t="n">
        <v>1.2</v>
      </c>
      <c r="DD975" t="inlineStr"/>
      <c r="DE975" t="inlineStr">
        <is>
          <t>QS (score, not ratio)</t>
        </is>
      </c>
      <c r="DF975" t="inlineStr"/>
      <c r="DG975" t="inlineStr">
        <is>
          <t>QS (score, not %)</t>
        </is>
      </c>
      <c r="DH975" t="n">
        <v>5.35</v>
      </c>
      <c r="DI975" t="inlineStr"/>
    </row>
    <row r="976">
      <c r="A976" t="inlineStr">
        <is>
          <t>sunway university</t>
        </is>
      </c>
      <c r="B976" t="inlineStr">
        <is>
          <t>539</t>
        </is>
      </c>
      <c r="C976" t="inlineStr">
        <is>
          <t>586</t>
        </is>
      </c>
      <c r="D976" t="inlineStr">
        <is>
          <t>Malaysia</t>
        </is>
      </c>
      <c r="E976" t="inlineStr">
        <is>
          <t>Asia</t>
        </is>
      </c>
      <c r="F976" t="inlineStr">
        <is>
          <t>S</t>
        </is>
      </c>
      <c r="G976" t="inlineStr">
        <is>
          <t>CO</t>
        </is>
      </c>
      <c r="H976" t="inlineStr">
        <is>
          <t>VH</t>
        </is>
      </c>
      <c r="I976" t="inlineStr">
        <is>
          <t>B</t>
        </is>
      </c>
      <c r="J976" t="n">
        <v>13</v>
      </c>
      <c r="K976" t="inlineStr">
        <is>
          <t>601+</t>
        </is>
      </c>
      <c r="L976" t="n">
        <v>39.2</v>
      </c>
      <c r="M976" t="inlineStr">
        <is>
          <t>240</t>
        </is>
      </c>
      <c r="N976" t="n">
        <v>44</v>
      </c>
      <c r="O976" t="inlineStr">
        <is>
          <t>355</t>
        </is>
      </c>
      <c r="P976" t="n">
        <v>10.3</v>
      </c>
      <c r="Q976" t="inlineStr">
        <is>
          <t>701+</t>
        </is>
      </c>
      <c r="R976" t="n">
        <v>35.9</v>
      </c>
      <c r="S976" t="inlineStr">
        <is>
          <t>443</t>
        </is>
      </c>
      <c r="T976" t="n">
        <v>33.2</v>
      </c>
      <c r="U976" t="inlineStr">
        <is>
          <t>404</t>
        </is>
      </c>
      <c r="V976" t="n">
        <v>51.1</v>
      </c>
      <c r="W976" t="inlineStr">
        <is>
          <t>701+</t>
        </is>
      </c>
      <c r="X976" t="n">
        <v>3.9</v>
      </c>
      <c r="Y976" t="inlineStr">
        <is>
          <t>701+</t>
        </is>
      </c>
      <c r="Z976" t="n">
        <v>27.3</v>
      </c>
      <c r="AA976" t="inlineStr">
        <is>
          <t>468=</t>
        </is>
      </c>
      <c r="AB976" t="n">
        <v>22.8</v>
      </c>
      <c r="AC976">
        <f>586</f>
        <v/>
      </c>
      <c r="AD976" t="inlineStr">
        <is>
          <t>601-650</t>
        </is>
      </c>
      <c r="AE976" t="inlineStr">
        <is>
          <t>MY</t>
        </is>
      </c>
      <c r="AF976" t="inlineStr">
        <is>
          <t>Malaysia</t>
        </is>
      </c>
      <c r="AG976" t="inlineStr">
        <is>
          <t>S</t>
        </is>
      </c>
      <c r="AH976" t="inlineStr">
        <is>
          <t>CO</t>
        </is>
      </c>
      <c r="AI976" t="inlineStr">
        <is>
          <t>VH</t>
        </is>
      </c>
      <c r="AJ976" t="n">
        <v>2</v>
      </c>
      <c r="AK976" t="inlineStr">
        <is>
          <t>B</t>
        </is>
      </c>
      <c r="AL976" t="n">
        <v>10.5</v>
      </c>
      <c r="AM976" t="inlineStr">
        <is>
          <t>601+</t>
        </is>
      </c>
      <c r="AN976" t="n">
        <v>44.1</v>
      </c>
      <c r="AO976" t="inlineStr">
        <is>
          <t>204</t>
        </is>
      </c>
      <c r="AP976" t="n">
        <v>52.2</v>
      </c>
      <c r="AQ976" t="inlineStr">
        <is>
          <t>303</t>
        </is>
      </c>
      <c r="AR976" t="n">
        <v>7.2</v>
      </c>
      <c r="AS976" t="inlineStr">
        <is>
          <t>701+</t>
        </is>
      </c>
      <c r="AT976" t="n">
        <v>35.5</v>
      </c>
      <c r="AU976" t="inlineStr">
        <is>
          <t>450</t>
        </is>
      </c>
      <c r="AV976" t="n">
        <v>24.3</v>
      </c>
      <c r="AW976" t="inlineStr">
        <is>
          <t>482</t>
        </is>
      </c>
      <c r="AX976" t="n">
        <v>4.4</v>
      </c>
      <c r="AY976" t="inlineStr">
        <is>
          <t>701+</t>
        </is>
      </c>
      <c r="AZ976" t="n">
        <v>9.199999999999999</v>
      </c>
      <c r="BA976" t="inlineStr">
        <is>
          <t>701+</t>
        </is>
      </c>
      <c r="BB976" t="n">
        <v>5.4</v>
      </c>
      <c r="BC976" t="inlineStr">
        <is>
          <t>701+</t>
        </is>
      </c>
      <c r="BD976" t="inlineStr">
        <is>
          <t>20.2</t>
        </is>
      </c>
      <c r="BE976" t="inlineStr"/>
      <c r="BF976" t="inlineStr">
        <is>
          <t>Not Reported</t>
        </is>
      </c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>
        <is>
          <t>QS</t>
        </is>
      </c>
      <c r="CC976" t="n">
        <v>539</v>
      </c>
      <c r="CD976" t="n">
        <v>586</v>
      </c>
      <c r="CE976" t="n">
        <v>601</v>
      </c>
      <c r="CF976" t="n">
        <v>240</v>
      </c>
      <c r="CG976" t="n">
        <v>355</v>
      </c>
      <c r="CH976" t="n">
        <v>701</v>
      </c>
      <c r="CI976" t="n">
        <v>443</v>
      </c>
      <c r="CJ976" t="n">
        <v>404</v>
      </c>
      <c r="CK976" t="n">
        <v>701</v>
      </c>
      <c r="CL976" t="n">
        <v>701</v>
      </c>
      <c r="CM976" t="n">
        <v>468</v>
      </c>
      <c r="CN976" t="n">
        <v>586</v>
      </c>
      <c r="CO976" t="n">
        <v>625.5</v>
      </c>
      <c r="CP976" t="n">
        <v>601</v>
      </c>
      <c r="CQ976" t="n">
        <v>204</v>
      </c>
      <c r="CR976" t="n">
        <v>303</v>
      </c>
      <c r="CS976" t="n">
        <v>701</v>
      </c>
      <c r="CT976" t="n">
        <v>450</v>
      </c>
      <c r="CU976" t="n">
        <v>482</v>
      </c>
      <c r="CV976" t="n">
        <v>701</v>
      </c>
      <c r="CW976" t="n">
        <v>701</v>
      </c>
      <c r="CX976" t="n">
        <v>701</v>
      </c>
      <c r="CY976" t="inlineStr"/>
      <c r="CZ976" t="inlineStr"/>
      <c r="DA976" t="inlineStr"/>
      <c r="DB976" t="n">
        <v>61.57142857142857</v>
      </c>
      <c r="DC976" t="n">
        <v>10.3</v>
      </c>
      <c r="DD976" t="inlineStr"/>
      <c r="DE976" t="inlineStr">
        <is>
          <t>QS (score, not ratio)</t>
        </is>
      </c>
      <c r="DF976" t="inlineStr"/>
      <c r="DG976" t="inlineStr">
        <is>
          <t>QS (score, not %)</t>
        </is>
      </c>
      <c r="DH976" t="n">
        <v>11.75</v>
      </c>
      <c r="DI976" t="inlineStr"/>
    </row>
    <row r="977">
      <c r="A977" t="inlineStr">
        <is>
          <t>suny at albany</t>
        </is>
      </c>
      <c r="B977" t="inlineStr"/>
      <c r="C977" t="inlineStr"/>
      <c r="D977" t="inlineStr">
        <is>
          <t>Not Reported</t>
        </is>
      </c>
      <c r="E977" t="inlineStr">
        <is>
          <t>Not Reported</t>
        </is>
      </c>
      <c r="F977" t="inlineStr">
        <is>
          <t>Not Reported</t>
        </is>
      </c>
      <c r="G977" t="inlineStr">
        <is>
          <t>Not Reported</t>
        </is>
      </c>
      <c r="H977" t="inlineStr"/>
      <c r="I977" t="inlineStr">
        <is>
          <t>Not Reported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>
        <is>
          <t>Not Reported</t>
        </is>
      </c>
      <c r="AF977" t="inlineStr">
        <is>
          <t>Not Reported</t>
        </is>
      </c>
      <c r="AG977" t="inlineStr">
        <is>
          <t>Not Reported</t>
        </is>
      </c>
      <c r="AH977" t="inlineStr">
        <is>
          <t>Not Reported</t>
        </is>
      </c>
      <c r="AI977" t="inlineStr"/>
      <c r="AJ977" t="inlineStr"/>
      <c r="AK977" t="inlineStr">
        <is>
          <t>Not Reported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>
        <is>
          <t>Not Reported</t>
        </is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>
        <is>
          <t>301-400</t>
        </is>
      </c>
      <c r="BS977" t="inlineStr">
        <is>
          <t>105-125</t>
        </is>
      </c>
      <c r="BT977" t="inlineStr"/>
      <c r="BU977" t="n">
        <v>0</v>
      </c>
      <c r="BV977" t="n">
        <v>0</v>
      </c>
      <c r="BW977" t="n">
        <v>13.1</v>
      </c>
      <c r="BX977" t="n">
        <v>7.2</v>
      </c>
      <c r="BY977" t="n">
        <v>26.3</v>
      </c>
      <c r="BZ977" t="n">
        <v>18.2</v>
      </c>
      <c r="CA977" t="n">
        <v>2014</v>
      </c>
      <c r="CB977" t="inlineStr">
        <is>
          <t>Shanghai</t>
        </is>
      </c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n">
        <v>350.5</v>
      </c>
      <c r="DA977" t="n">
        <v>115</v>
      </c>
      <c r="DB977" t="n">
        <v>23.27113062568606</v>
      </c>
      <c r="DC977" t="n">
        <v>16.79811218985976</v>
      </c>
      <c r="DD977" t="inlineStr"/>
      <c r="DE977" t="inlineStr">
        <is>
          <t>Missing</t>
        </is>
      </c>
      <c r="DF977" t="inlineStr"/>
      <c r="DG977" t="inlineStr">
        <is>
          <t>Missing</t>
        </is>
      </c>
      <c r="DH977" t="inlineStr"/>
      <c r="DI977" t="n">
        <v>8.399056094929882</v>
      </c>
    </row>
    <row r="978">
      <c r="A978" t="inlineStr">
        <is>
          <t>suranaree university of technology</t>
        </is>
      </c>
      <c r="B978" t="inlineStr">
        <is>
          <t>1201-1400</t>
        </is>
      </c>
      <c r="C978" t="inlineStr">
        <is>
          <t>1201-1400</t>
        </is>
      </c>
      <c r="D978" t="inlineStr">
        <is>
          <t>Thailand</t>
        </is>
      </c>
      <c r="E978" t="inlineStr">
        <is>
          <t>Asia</t>
        </is>
      </c>
      <c r="F978" t="inlineStr">
        <is>
          <t>L</t>
        </is>
      </c>
      <c r="G978" t="inlineStr">
        <is>
          <t>FC</t>
        </is>
      </c>
      <c r="H978" t="inlineStr">
        <is>
          <t>HI</t>
        </is>
      </c>
      <c r="I978" t="inlineStr">
        <is>
          <t>A</t>
        </is>
      </c>
      <c r="J978" t="n">
        <v>6.4</v>
      </c>
      <c r="K978" t="inlineStr">
        <is>
          <t>601+</t>
        </is>
      </c>
      <c r="L978" t="n">
        <v>2.8</v>
      </c>
      <c r="M978" t="inlineStr">
        <is>
          <t>601+</t>
        </is>
      </c>
      <c r="N978" t="n">
        <v>3.7</v>
      </c>
      <c r="O978" t="inlineStr">
        <is>
          <t>701+</t>
        </is>
      </c>
      <c r="P978" t="n">
        <v>9.6</v>
      </c>
      <c r="Q978" t="inlineStr">
        <is>
          <t>701+</t>
        </is>
      </c>
      <c r="R978" t="n">
        <v>5.8</v>
      </c>
      <c r="S978" t="inlineStr">
        <is>
          <t>701+</t>
        </is>
      </c>
      <c r="T978" t="n">
        <v>1.6</v>
      </c>
      <c r="U978" t="inlineStr">
        <is>
          <t>701+</t>
        </is>
      </c>
      <c r="V978" t="n">
        <v>30</v>
      </c>
      <c r="W978" t="inlineStr">
        <is>
          <t>701+</t>
        </is>
      </c>
      <c r="X978" t="n">
        <v>2.7</v>
      </c>
      <c r="Y978" t="inlineStr">
        <is>
          <t>701+</t>
        </is>
      </c>
      <c r="Z978" t="n">
        <v>1.3</v>
      </c>
      <c r="AA978" t="inlineStr">
        <is>
          <t>701+</t>
        </is>
      </c>
      <c r="AB978" t="inlineStr"/>
      <c r="AC978" t="inlineStr">
        <is>
          <t>1201-1400</t>
        </is>
      </c>
      <c r="AD978" t="inlineStr">
        <is>
          <t>1201-1400</t>
        </is>
      </c>
      <c r="AE978" t="inlineStr">
        <is>
          <t>TH</t>
        </is>
      </c>
      <c r="AF978" t="inlineStr">
        <is>
          <t>Thailand</t>
        </is>
      </c>
      <c r="AG978" t="inlineStr">
        <is>
          <t>L</t>
        </is>
      </c>
      <c r="AH978" t="inlineStr">
        <is>
          <t>FC</t>
        </is>
      </c>
      <c r="AI978" t="inlineStr">
        <is>
          <t>HI</t>
        </is>
      </c>
      <c r="AJ978" t="n">
        <v>3</v>
      </c>
      <c r="AK978" t="inlineStr">
        <is>
          <t>A</t>
        </is>
      </c>
      <c r="AL978" t="n">
        <v>6.2</v>
      </c>
      <c r="AM978" t="inlineStr">
        <is>
          <t>601+</t>
        </is>
      </c>
      <c r="AN978" t="n">
        <v>3.1</v>
      </c>
      <c r="AO978" t="inlineStr">
        <is>
          <t>601+</t>
        </is>
      </c>
      <c r="AP978" t="n">
        <v>3.4</v>
      </c>
      <c r="AQ978" t="inlineStr">
        <is>
          <t>701+</t>
        </is>
      </c>
      <c r="AR978" t="n">
        <v>8.6</v>
      </c>
      <c r="AS978" t="inlineStr">
        <is>
          <t>701+</t>
        </is>
      </c>
      <c r="AT978" t="n">
        <v>6.1</v>
      </c>
      <c r="AU978" t="inlineStr">
        <is>
          <t>701+</t>
        </is>
      </c>
      <c r="AV978" t="n">
        <v>1.5</v>
      </c>
      <c r="AW978" t="inlineStr">
        <is>
          <t>701+</t>
        </is>
      </c>
      <c r="AX978" t="n">
        <v>1.6</v>
      </c>
      <c r="AY978" t="inlineStr">
        <is>
          <t>701+</t>
        </is>
      </c>
      <c r="AZ978" t="n">
        <v>8.5</v>
      </c>
      <c r="BA978" t="inlineStr">
        <is>
          <t>701+</t>
        </is>
      </c>
      <c r="BB978" t="n">
        <v>1.7</v>
      </c>
      <c r="BC978" t="inlineStr">
        <is>
          <t>701+</t>
        </is>
      </c>
      <c r="BD978" t="inlineStr">
        <is>
          <t>-</t>
        </is>
      </c>
      <c r="BE978" t="inlineStr">
        <is>
          <t>601-800</t>
        </is>
      </c>
      <c r="BF978" t="inlineStr">
        <is>
          <t>Thailand</t>
        </is>
      </c>
      <c r="BG978" t="n">
        <v>21.1</v>
      </c>
      <c r="BH978" t="inlineStr">
        <is>
          <t>25.9</t>
        </is>
      </c>
      <c r="BI978" t="n">
        <v>11.6</v>
      </c>
      <c r="BJ978" t="n">
        <v>18.4</v>
      </c>
      <c r="BK978" t="inlineStr">
        <is>
          <t>38.1</t>
        </is>
      </c>
      <c r="BL978" t="inlineStr">
        <is>
          <t>-</t>
        </is>
      </c>
      <c r="BM978" t="inlineStr">
        <is>
          <t>12,650</t>
        </is>
      </c>
      <c r="BN978" t="n">
        <v>32.9</v>
      </c>
      <c r="BO978" t="inlineStr">
        <is>
          <t>1%</t>
        </is>
      </c>
      <c r="BP978" t="inlineStr">
        <is>
          <t>50 : 50</t>
        </is>
      </c>
      <c r="BQ978" t="n">
        <v>2016</v>
      </c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>
        <is>
          <t>QS+Times</t>
        </is>
      </c>
      <c r="CC978" t="n">
        <v>1300.5</v>
      </c>
      <c r="CD978" t="n">
        <v>1300.5</v>
      </c>
      <c r="CE978" t="n">
        <v>601</v>
      </c>
      <c r="CF978" t="n">
        <v>601</v>
      </c>
      <c r="CG978" t="n">
        <v>701</v>
      </c>
      <c r="CH978" t="n">
        <v>701</v>
      </c>
      <c r="CI978" t="n">
        <v>701</v>
      </c>
      <c r="CJ978" t="n">
        <v>701</v>
      </c>
      <c r="CK978" t="n">
        <v>701</v>
      </c>
      <c r="CL978" t="n">
        <v>701</v>
      </c>
      <c r="CM978" t="n">
        <v>701</v>
      </c>
      <c r="CN978" t="n">
        <v>1300.5</v>
      </c>
      <c r="CO978" t="n">
        <v>1300.5</v>
      </c>
      <c r="CP978" t="n">
        <v>601</v>
      </c>
      <c r="CQ978" t="n">
        <v>601</v>
      </c>
      <c r="CR978" t="n">
        <v>701</v>
      </c>
      <c r="CS978" t="n">
        <v>701</v>
      </c>
      <c r="CT978" t="n">
        <v>701</v>
      </c>
      <c r="CU978" t="n">
        <v>701</v>
      </c>
      <c r="CV978" t="n">
        <v>701</v>
      </c>
      <c r="CW978" t="n">
        <v>701</v>
      </c>
      <c r="CX978" t="n">
        <v>701</v>
      </c>
      <c r="CY978" t="n">
        <v>700.5</v>
      </c>
      <c r="CZ978" t="inlineStr"/>
      <c r="DA978" t="inlineStr"/>
      <c r="DB978" t="n">
        <v>3.589285714285708</v>
      </c>
      <c r="DC978" t="n">
        <v>12.02065886721125</v>
      </c>
      <c r="DD978" t="n">
        <v>32.9</v>
      </c>
      <c r="DE978" t="inlineStr">
        <is>
          <t>Times (raw ratio)</t>
        </is>
      </c>
      <c r="DF978" t="n">
        <v>1</v>
      </c>
      <c r="DG978" t="inlineStr">
        <is>
          <t>Times (raw %)</t>
        </is>
      </c>
      <c r="DH978" t="n">
        <v>6.300000000000001</v>
      </c>
      <c r="DI978" t="n">
        <v>9.053069719042664</v>
      </c>
    </row>
    <row r="979">
      <c r="A979" t="inlineStr">
        <is>
          <t>swansea univ</t>
        </is>
      </c>
      <c r="B979" t="inlineStr"/>
      <c r="C979" t="inlineStr"/>
      <c r="D979" t="inlineStr">
        <is>
          <t>Not Reported</t>
        </is>
      </c>
      <c r="E979" t="inlineStr">
        <is>
          <t>Not Reported</t>
        </is>
      </c>
      <c r="F979" t="inlineStr">
        <is>
          <t>Not Reported</t>
        </is>
      </c>
      <c r="G979" t="inlineStr">
        <is>
          <t>Not Reported</t>
        </is>
      </c>
      <c r="H979" t="inlineStr"/>
      <c r="I979" t="inlineStr">
        <is>
          <t>Not Reported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>
        <is>
          <t>Not Reported</t>
        </is>
      </c>
      <c r="AF979" t="inlineStr">
        <is>
          <t>Not Reported</t>
        </is>
      </c>
      <c r="AG979" t="inlineStr">
        <is>
          <t>Not Reported</t>
        </is>
      </c>
      <c r="AH979" t="inlineStr">
        <is>
          <t>Not Reported</t>
        </is>
      </c>
      <c r="AI979" t="inlineStr"/>
      <c r="AJ979" t="inlineStr"/>
      <c r="AK979" t="inlineStr">
        <is>
          <t>Not Reported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>
        <is>
          <t>Not Reported</t>
        </is>
      </c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>
        <is>
          <t>402-503</t>
        </is>
      </c>
      <c r="BS979" t="inlineStr">
        <is>
          <t>39-42</t>
        </is>
      </c>
      <c r="BT979" t="inlineStr"/>
      <c r="BU979" t="n">
        <v>0</v>
      </c>
      <c r="BV979" t="n">
        <v>0</v>
      </c>
      <c r="BW979" t="n">
        <v>7.3</v>
      </c>
      <c r="BX979" t="n">
        <v>7</v>
      </c>
      <c r="BY979" t="n">
        <v>22.3</v>
      </c>
      <c r="BZ979" t="n">
        <v>19.5</v>
      </c>
      <c r="CA979" t="n">
        <v>2008</v>
      </c>
      <c r="CB979" t="inlineStr">
        <is>
          <t>Shanghai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n">
        <v>452.5</v>
      </c>
      <c r="DA979" t="n">
        <v>40.5</v>
      </c>
      <c r="DB979" t="n">
        <v>0.8781558726673921</v>
      </c>
      <c r="DC979" t="n">
        <v>11.74061488673139</v>
      </c>
      <c r="DD979" t="inlineStr"/>
      <c r="DE979" t="inlineStr">
        <is>
          <t>Missing</t>
        </is>
      </c>
      <c r="DF979" t="inlineStr"/>
      <c r="DG979" t="inlineStr">
        <is>
          <t>Missing</t>
        </is>
      </c>
      <c r="DH979" t="inlineStr"/>
      <c r="DI979" t="n">
        <v>5.870307443365696</v>
      </c>
    </row>
    <row r="980">
      <c r="A980" t="inlineStr">
        <is>
          <t>swansea university</t>
        </is>
      </c>
      <c r="B980" t="inlineStr">
        <is>
          <t>298</t>
        </is>
      </c>
      <c r="C980" t="inlineStr">
        <is>
          <t>307</t>
        </is>
      </c>
      <c r="D980" t="inlineStr">
        <is>
          <t>United Kingdom</t>
        </is>
      </c>
      <c r="E980" t="inlineStr">
        <is>
          <t>Europe</t>
        </is>
      </c>
      <c r="F980" t="inlineStr">
        <is>
          <t>L</t>
        </is>
      </c>
      <c r="G980" t="inlineStr">
        <is>
          <t>FC</t>
        </is>
      </c>
      <c r="H980" t="inlineStr">
        <is>
          <t>VH</t>
        </is>
      </c>
      <c r="I980" t="inlineStr">
        <is>
          <t>A</t>
        </is>
      </c>
      <c r="J980" t="n">
        <v>23.1</v>
      </c>
      <c r="K980" t="inlineStr">
        <is>
          <t>387</t>
        </is>
      </c>
      <c r="L980" t="n">
        <v>43.1</v>
      </c>
      <c r="M980" t="inlineStr">
        <is>
          <t>214</t>
        </is>
      </c>
      <c r="N980" t="n">
        <v>25.1</v>
      </c>
      <c r="O980" t="inlineStr">
        <is>
          <t>591</t>
        </is>
      </c>
      <c r="P980" t="n">
        <v>27.9</v>
      </c>
      <c r="Q980" t="inlineStr">
        <is>
          <t>467</t>
        </is>
      </c>
      <c r="R980" t="n">
        <v>71</v>
      </c>
      <c r="S980" t="inlineStr">
        <is>
          <t>278</t>
        </is>
      </c>
      <c r="T980" t="n">
        <v>59.6</v>
      </c>
      <c r="U980" t="inlineStr">
        <is>
          <t>249</t>
        </is>
      </c>
      <c r="V980" t="n">
        <v>82.3</v>
      </c>
      <c r="W980" t="inlineStr">
        <is>
          <t>286</t>
        </is>
      </c>
      <c r="X980" t="n">
        <v>8.300000000000001</v>
      </c>
      <c r="Y980" t="inlineStr">
        <is>
          <t>701+</t>
        </is>
      </c>
      <c r="Z980" t="n">
        <v>91.8</v>
      </c>
      <c r="AA980" t="inlineStr">
        <is>
          <t>80</t>
        </is>
      </c>
      <c r="AB980" t="n">
        <v>36.5</v>
      </c>
      <c r="AC980">
        <f>307</f>
        <v/>
      </c>
      <c r="AD980" t="inlineStr">
        <is>
          <t>425=</t>
        </is>
      </c>
      <c r="AE980" t="inlineStr">
        <is>
          <t>UK</t>
        </is>
      </c>
      <c r="AF980" t="inlineStr">
        <is>
          <t>United Kingdom</t>
        </is>
      </c>
      <c r="AG980" t="inlineStr">
        <is>
          <t>L</t>
        </is>
      </c>
      <c r="AH980" t="inlineStr">
        <is>
          <t>FC</t>
        </is>
      </c>
      <c r="AI980" t="inlineStr">
        <is>
          <t>HI</t>
        </is>
      </c>
      <c r="AJ980" t="n">
        <v>5</v>
      </c>
      <c r="AK980" t="inlineStr">
        <is>
          <t>A</t>
        </is>
      </c>
      <c r="AL980" t="n">
        <v>21</v>
      </c>
      <c r="AM980" t="inlineStr">
        <is>
          <t>418</t>
        </is>
      </c>
      <c r="AN980" t="n">
        <v>45</v>
      </c>
      <c r="AO980" t="inlineStr">
        <is>
          <t>193</t>
        </is>
      </c>
      <c r="AP980" t="n">
        <v>23.6</v>
      </c>
      <c r="AQ980" t="inlineStr">
        <is>
          <t>608</t>
        </is>
      </c>
      <c r="AR980" t="n">
        <v>27.4</v>
      </c>
      <c r="AS980" t="inlineStr">
        <is>
          <t>460</t>
        </is>
      </c>
      <c r="AT980" t="n">
        <v>73.09999999999999</v>
      </c>
      <c r="AU980" t="inlineStr">
        <is>
          <t>261</t>
        </is>
      </c>
      <c r="AV980" t="n">
        <v>54.1</v>
      </c>
      <c r="AW980" t="inlineStr">
        <is>
          <t>271</t>
        </is>
      </c>
      <c r="AX980" t="n">
        <v>59</v>
      </c>
      <c r="AY980" t="inlineStr">
        <is>
          <t>254</t>
        </is>
      </c>
      <c r="AZ980" t="n">
        <v>10.6</v>
      </c>
      <c r="BA980" t="inlineStr">
        <is>
          <t>701+</t>
        </is>
      </c>
      <c r="BB980" t="n">
        <v>61</v>
      </c>
      <c r="BC980" t="inlineStr">
        <is>
          <t>248</t>
        </is>
      </c>
      <c r="BD980" t="inlineStr">
        <is>
          <t>33.9</t>
        </is>
      </c>
      <c r="BE980" t="inlineStr">
        <is>
          <t>351-400</t>
        </is>
      </c>
      <c r="BF980" t="inlineStr">
        <is>
          <t>United Kingdom</t>
        </is>
      </c>
      <c r="BG980" t="n">
        <v>22.2</v>
      </c>
      <c r="BH980" t="inlineStr">
        <is>
          <t>72.4</t>
        </is>
      </c>
      <c r="BI980" t="n">
        <v>23.8</v>
      </c>
      <c r="BJ980" t="n">
        <v>58.2</v>
      </c>
      <c r="BK980" t="inlineStr">
        <is>
          <t>32.7</t>
        </is>
      </c>
      <c r="BL980" t="inlineStr">
        <is>
          <t>-</t>
        </is>
      </c>
      <c r="BM980" t="inlineStr">
        <is>
          <t>12,801</t>
        </is>
      </c>
      <c r="BN980" t="n">
        <v>17.1</v>
      </c>
      <c r="BO980" t="inlineStr">
        <is>
          <t>20%</t>
        </is>
      </c>
      <c r="BP980" t="inlineStr">
        <is>
          <t>49 : 51</t>
        </is>
      </c>
      <c r="BQ980" t="n">
        <v>2016</v>
      </c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>
        <is>
          <t>QS+Times</t>
        </is>
      </c>
      <c r="CC980" t="n">
        <v>298</v>
      </c>
      <c r="CD980" t="n">
        <v>307</v>
      </c>
      <c r="CE980" t="n">
        <v>387</v>
      </c>
      <c r="CF980" t="n">
        <v>214</v>
      </c>
      <c r="CG980" t="n">
        <v>591</v>
      </c>
      <c r="CH980" t="n">
        <v>467</v>
      </c>
      <c r="CI980" t="n">
        <v>278</v>
      </c>
      <c r="CJ980" t="n">
        <v>249</v>
      </c>
      <c r="CK980" t="n">
        <v>286</v>
      </c>
      <c r="CL980" t="n">
        <v>701</v>
      </c>
      <c r="CM980" t="n">
        <v>80</v>
      </c>
      <c r="CN980" t="n">
        <v>307</v>
      </c>
      <c r="CO980" t="n">
        <v>425</v>
      </c>
      <c r="CP980" t="n">
        <v>418</v>
      </c>
      <c r="CQ980" t="n">
        <v>193</v>
      </c>
      <c r="CR980" t="n">
        <v>608</v>
      </c>
      <c r="CS980" t="n">
        <v>460</v>
      </c>
      <c r="CT980" t="n">
        <v>261</v>
      </c>
      <c r="CU980" t="n">
        <v>271</v>
      </c>
      <c r="CV980" t="n">
        <v>254</v>
      </c>
      <c r="CW980" t="n">
        <v>701</v>
      </c>
      <c r="CX980" t="n">
        <v>248</v>
      </c>
      <c r="CY980" t="n">
        <v>375.5</v>
      </c>
      <c r="CZ980" t="inlineStr"/>
      <c r="DA980" t="inlineStr"/>
      <c r="DB980" t="n">
        <v>62.62373634228531</v>
      </c>
      <c r="DC980" t="n">
        <v>35.78016222417887</v>
      </c>
      <c r="DD980" t="n">
        <v>17.1</v>
      </c>
      <c r="DE980" t="inlineStr">
        <is>
          <t>Times (raw ratio)</t>
        </is>
      </c>
      <c r="DF980" t="n">
        <v>20</v>
      </c>
      <c r="DG980" t="inlineStr">
        <is>
          <t>Times (raw %)</t>
        </is>
      </c>
      <c r="DH980" t="n">
        <v>22.05</v>
      </c>
      <c r="DI980" t="n">
        <v>21.74817898022893</v>
      </c>
    </row>
    <row r="981">
      <c r="A981" t="inlineStr">
        <is>
          <t>swarthmore college</t>
        </is>
      </c>
      <c r="B981" t="inlineStr">
        <is>
          <t>851-900</t>
        </is>
      </c>
      <c r="C981" t="inlineStr">
        <is>
          <t>741-750</t>
        </is>
      </c>
      <c r="D981" t="inlineStr">
        <is>
          <t>United States</t>
        </is>
      </c>
      <c r="E981" t="inlineStr">
        <is>
          <t>Americas</t>
        </is>
      </c>
      <c r="F981" t="inlineStr">
        <is>
          <t>S</t>
        </is>
      </c>
      <c r="G981" t="inlineStr">
        <is>
          <t>CO</t>
        </is>
      </c>
      <c r="H981" t="inlineStr">
        <is>
          <t>HI</t>
        </is>
      </c>
      <c r="I981" t="inlineStr">
        <is>
          <t>B</t>
        </is>
      </c>
      <c r="J981" t="n">
        <v>3.4</v>
      </c>
      <c r="K981" t="inlineStr">
        <is>
          <t>601+</t>
        </is>
      </c>
      <c r="L981" t="n">
        <v>2.4</v>
      </c>
      <c r="M981" t="inlineStr">
        <is>
          <t>601+</t>
        </is>
      </c>
      <c r="N981" t="n">
        <v>88.8</v>
      </c>
      <c r="O981" t="inlineStr">
        <is>
          <t>91</t>
        </is>
      </c>
      <c r="P981" t="n">
        <v>11.7</v>
      </c>
      <c r="Q981" t="inlineStr">
        <is>
          <t>699</t>
        </is>
      </c>
      <c r="R981" t="n">
        <v>8.699999999999999</v>
      </c>
      <c r="S981" t="inlineStr">
        <is>
          <t>701+</t>
        </is>
      </c>
      <c r="T981" t="n">
        <v>21.6</v>
      </c>
      <c r="U981" t="inlineStr">
        <is>
          <t>520</t>
        </is>
      </c>
      <c r="V981" t="n">
        <v>12.3</v>
      </c>
      <c r="W981" t="inlineStr">
        <is>
          <t>701+</t>
        </is>
      </c>
      <c r="X981" t="n">
        <v>15.2</v>
      </c>
      <c r="Y981" t="inlineStr">
        <is>
          <t>652</t>
        </is>
      </c>
      <c r="Z981" t="n">
        <v>1</v>
      </c>
      <c r="AA981" t="inlineStr">
        <is>
          <t>701+</t>
        </is>
      </c>
      <c r="AB981" t="inlineStr"/>
      <c r="AC981" t="inlineStr">
        <is>
          <t>741-750</t>
        </is>
      </c>
      <c r="AD981" t="inlineStr">
        <is>
          <t>501-510</t>
        </is>
      </c>
      <c r="AE981" t="inlineStr">
        <is>
          <t>US</t>
        </is>
      </c>
      <c r="AF981" t="inlineStr">
        <is>
          <t>United States</t>
        </is>
      </c>
      <c r="AG981" t="inlineStr">
        <is>
          <t>S</t>
        </is>
      </c>
      <c r="AH981" t="inlineStr">
        <is>
          <t>CO</t>
        </is>
      </c>
      <c r="AI981" t="inlineStr">
        <is>
          <t>HI</t>
        </is>
      </c>
      <c r="AJ981" t="n">
        <v>5</v>
      </c>
      <c r="AK981" t="inlineStr">
        <is>
          <t>B</t>
        </is>
      </c>
      <c r="AL981" t="n">
        <v>3.4</v>
      </c>
      <c r="AM981" t="inlineStr">
        <is>
          <t>601+</t>
        </is>
      </c>
      <c r="AN981" t="n">
        <v>1.8</v>
      </c>
      <c r="AO981" t="inlineStr">
        <is>
          <t>601+</t>
        </is>
      </c>
      <c r="AP981" t="n">
        <v>85.90000000000001</v>
      </c>
      <c r="AQ981" t="inlineStr">
        <is>
          <t>102</t>
        </is>
      </c>
      <c r="AR981" t="n">
        <v>17</v>
      </c>
      <c r="AS981" t="inlineStr">
        <is>
          <t>602</t>
        </is>
      </c>
      <c r="AT981" t="n">
        <v>5.4</v>
      </c>
      <c r="AU981" t="inlineStr">
        <is>
          <t>701+</t>
        </is>
      </c>
      <c r="AV981" t="n">
        <v>28.8</v>
      </c>
      <c r="AW981" t="inlineStr">
        <is>
          <t>432</t>
        </is>
      </c>
      <c r="AX981" t="n">
        <v>1</v>
      </c>
      <c r="AY981" t="inlineStr">
        <is>
          <t>701+</t>
        </is>
      </c>
      <c r="AZ981" t="n">
        <v>18.5</v>
      </c>
      <c r="BA981" t="inlineStr">
        <is>
          <t>453</t>
        </is>
      </c>
      <c r="BB981" t="inlineStr"/>
      <c r="BC981" t="inlineStr"/>
      <c r="BD981" t="inlineStr">
        <is>
          <t>-</t>
        </is>
      </c>
      <c r="BE981" t="inlineStr"/>
      <c r="BF981" t="inlineStr">
        <is>
          <t>Not Reported</t>
        </is>
      </c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>
        <is>
          <t>QS</t>
        </is>
      </c>
      <c r="CC981" t="n">
        <v>875.5</v>
      </c>
      <c r="CD981" t="n">
        <v>745.5</v>
      </c>
      <c r="CE981" t="n">
        <v>601</v>
      </c>
      <c r="CF981" t="n">
        <v>601</v>
      </c>
      <c r="CG981" t="n">
        <v>91</v>
      </c>
      <c r="CH981" t="n">
        <v>699</v>
      </c>
      <c r="CI981" t="n">
        <v>701</v>
      </c>
      <c r="CJ981" t="n">
        <v>520</v>
      </c>
      <c r="CK981" t="n">
        <v>701</v>
      </c>
      <c r="CL981" t="n">
        <v>652</v>
      </c>
      <c r="CM981" t="n">
        <v>701</v>
      </c>
      <c r="CN981" t="n">
        <v>745.5</v>
      </c>
      <c r="CO981" t="n">
        <v>505.5</v>
      </c>
      <c r="CP981" t="n">
        <v>601</v>
      </c>
      <c r="CQ981" t="n">
        <v>601</v>
      </c>
      <c r="CR981" t="n">
        <v>102</v>
      </c>
      <c r="CS981" t="n">
        <v>602</v>
      </c>
      <c r="CT981" t="n">
        <v>701</v>
      </c>
      <c r="CU981" t="n">
        <v>432</v>
      </c>
      <c r="CV981" t="n">
        <v>701</v>
      </c>
      <c r="CW981" t="n">
        <v>453</v>
      </c>
      <c r="CX981" t="inlineStr"/>
      <c r="CY981" t="inlineStr"/>
      <c r="CZ981" t="inlineStr"/>
      <c r="DA981" t="inlineStr"/>
      <c r="DB981" t="n">
        <v>37.53571428571428</v>
      </c>
      <c r="DC981" t="n">
        <v>11.7</v>
      </c>
      <c r="DD981" t="inlineStr"/>
      <c r="DE981" t="inlineStr">
        <is>
          <t>QS (score, not ratio)</t>
        </is>
      </c>
      <c r="DF981" t="inlineStr"/>
      <c r="DG981" t="inlineStr">
        <is>
          <t>QS (score, not %)</t>
        </is>
      </c>
      <c r="DH981" t="n">
        <v>3.4</v>
      </c>
      <c r="DI981" t="inlineStr"/>
    </row>
    <row r="982">
      <c r="A982" t="inlineStr">
        <is>
          <t>swedish university of agricultural sciences</t>
        </is>
      </c>
      <c r="B982" t="inlineStr"/>
      <c r="C982" t="inlineStr"/>
      <c r="D982" t="inlineStr">
        <is>
          <t>Not Reported</t>
        </is>
      </c>
      <c r="E982" t="inlineStr">
        <is>
          <t>Not Reported</t>
        </is>
      </c>
      <c r="F982" t="inlineStr">
        <is>
          <t>Not Reported</t>
        </is>
      </c>
      <c r="G982" t="inlineStr">
        <is>
          <t>Not Reported</t>
        </is>
      </c>
      <c r="H982" t="inlineStr"/>
      <c r="I982" t="inlineStr">
        <is>
          <t>Not Reported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>
        <is>
          <t>Not Reported</t>
        </is>
      </c>
      <c r="AF982" t="inlineStr">
        <is>
          <t>Not Reported</t>
        </is>
      </c>
      <c r="AG982" t="inlineStr">
        <is>
          <t>Not Reported</t>
        </is>
      </c>
      <c r="AH982" t="inlineStr">
        <is>
          <t>Not Reported</t>
        </is>
      </c>
      <c r="AI982" t="inlineStr"/>
      <c r="AJ982" t="inlineStr"/>
      <c r="AK982" t="inlineStr">
        <is>
          <t>Not Reported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>
        <is>
          <t>201-250</t>
        </is>
      </c>
      <c r="BF982" t="inlineStr">
        <is>
          <t>Sweden</t>
        </is>
      </c>
      <c r="BG982" t="n">
        <v>31.5</v>
      </c>
      <c r="BH982" t="inlineStr">
        <is>
          <t>40.1</t>
        </is>
      </c>
      <c r="BI982" t="n">
        <v>32.8</v>
      </c>
      <c r="BJ982" t="n">
        <v>68.09999999999999</v>
      </c>
      <c r="BK982" t="inlineStr">
        <is>
          <t>99.9</t>
        </is>
      </c>
      <c r="BL982" t="inlineStr">
        <is>
          <t>-</t>
        </is>
      </c>
      <c r="BM982" t="inlineStr">
        <is>
          <t>3,879</t>
        </is>
      </c>
      <c r="BN982" t="n">
        <v>4.6</v>
      </c>
      <c r="BO982" t="inlineStr"/>
      <c r="BP982" t="inlineStr">
        <is>
          <t>67 : 33</t>
        </is>
      </c>
      <c r="BQ982" t="n">
        <v>2016</v>
      </c>
      <c r="BR982" t="inlineStr">
        <is>
          <t>201-300</t>
        </is>
      </c>
      <c r="BS982" t="inlineStr">
        <is>
          <t>6-7</t>
        </is>
      </c>
      <c r="BT982" t="inlineStr"/>
      <c r="BU982" t="n">
        <v>0</v>
      </c>
      <c r="BV982" t="n">
        <v>0</v>
      </c>
      <c r="BW982" t="n">
        <v>13.3</v>
      </c>
      <c r="BX982" t="n">
        <v>14.3</v>
      </c>
      <c r="BY982" t="n">
        <v>29.1</v>
      </c>
      <c r="BZ982" t="n">
        <v>24.2</v>
      </c>
      <c r="CA982" t="n">
        <v>2015</v>
      </c>
      <c r="CB982" t="inlineStr">
        <is>
          <t>Times+Shanghai</t>
        </is>
      </c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n">
        <v>225.5</v>
      </c>
      <c r="CZ982" t="n">
        <v>250.5</v>
      </c>
      <c r="DA982" t="n">
        <v>6.5</v>
      </c>
      <c r="DB982" t="n">
        <v>56.5653371665036</v>
      </c>
      <c r="DC982" t="n">
        <v>33.91067368213908</v>
      </c>
      <c r="DD982" t="n">
        <v>4.6</v>
      </c>
      <c r="DE982" t="inlineStr">
        <is>
          <t>Times (raw ratio)</t>
        </is>
      </c>
      <c r="DF982" t="inlineStr"/>
      <c r="DG982" t="inlineStr">
        <is>
          <t>Missing</t>
        </is>
      </c>
      <c r="DH982" t="inlineStr"/>
      <c r="DI982" t="n">
        <v>13.58602882425377</v>
      </c>
    </row>
    <row r="983">
      <c r="A983" t="inlineStr">
        <is>
          <t>swinburne university of technology</t>
        </is>
      </c>
      <c r="B983" t="inlineStr">
        <is>
          <t>291</t>
        </is>
      </c>
      <c r="C983" t="inlineStr">
        <is>
          <t>285</t>
        </is>
      </c>
      <c r="D983" t="inlineStr">
        <is>
          <t>Australia</t>
        </is>
      </c>
      <c r="E983" t="inlineStr">
        <is>
          <t>Oceania</t>
        </is>
      </c>
      <c r="F983" t="inlineStr">
        <is>
          <t>L</t>
        </is>
      </c>
      <c r="G983" t="inlineStr">
        <is>
          <t>CO</t>
        </is>
      </c>
      <c r="H983" t="inlineStr">
        <is>
          <t>VH</t>
        </is>
      </c>
      <c r="I983" t="inlineStr">
        <is>
          <t>A</t>
        </is>
      </c>
      <c r="J983" t="n">
        <v>13.9</v>
      </c>
      <c r="K983" t="inlineStr">
        <is>
          <t>601+</t>
        </is>
      </c>
      <c r="L983" t="n">
        <v>11.4</v>
      </c>
      <c r="M983" t="inlineStr">
        <is>
          <t>601+</t>
        </is>
      </c>
      <c r="N983" t="n">
        <v>12.4</v>
      </c>
      <c r="O983" t="inlineStr">
        <is>
          <t>701+</t>
        </is>
      </c>
      <c r="P983" t="n">
        <v>86.5</v>
      </c>
      <c r="Q983" t="inlineStr">
        <is>
          <t>88</t>
        </is>
      </c>
      <c r="R983" t="n">
        <v>94.90000000000001</v>
      </c>
      <c r="S983" t="inlineStr">
        <is>
          <t>150</t>
        </is>
      </c>
      <c r="T983" t="n">
        <v>77.3</v>
      </c>
      <c r="U983" t="inlineStr">
        <is>
          <t>183</t>
        </is>
      </c>
      <c r="V983" t="n">
        <v>66.09999999999999</v>
      </c>
      <c r="W983" t="inlineStr">
        <is>
          <t>538</t>
        </is>
      </c>
      <c r="X983" t="n">
        <v>13.9</v>
      </c>
      <c r="Y983" t="inlineStr">
        <is>
          <t>696</t>
        </is>
      </c>
      <c r="Z983" t="n">
        <v>15.4</v>
      </c>
      <c r="AA983" t="inlineStr">
        <is>
          <t>585=</t>
        </is>
      </c>
      <c r="AB983" t="n">
        <v>37.1</v>
      </c>
      <c r="AC983">
        <f>285</f>
        <v/>
      </c>
      <c r="AD983" t="inlineStr">
        <is>
          <t>296=</t>
        </is>
      </c>
      <c r="AE983" t="inlineStr">
        <is>
          <t>AU</t>
        </is>
      </c>
      <c r="AF983" t="inlineStr">
        <is>
          <t>Australia</t>
        </is>
      </c>
      <c r="AG983" t="inlineStr">
        <is>
          <t>L</t>
        </is>
      </c>
      <c r="AH983" t="inlineStr">
        <is>
          <t>CO</t>
        </is>
      </c>
      <c r="AI983" t="inlineStr">
        <is>
          <t>VH</t>
        </is>
      </c>
      <c r="AJ983" t="n">
        <v>3</v>
      </c>
      <c r="AK983" t="inlineStr">
        <is>
          <t>A</t>
        </is>
      </c>
      <c r="AL983" t="n">
        <v>13.4</v>
      </c>
      <c r="AM983" t="inlineStr">
        <is>
          <t>601+</t>
        </is>
      </c>
      <c r="AN983" t="n">
        <v>12</v>
      </c>
      <c r="AO983" t="inlineStr">
        <is>
          <t>601+</t>
        </is>
      </c>
      <c r="AP983" t="n">
        <v>11</v>
      </c>
      <c r="AQ983" t="inlineStr">
        <is>
          <t>701+</t>
        </is>
      </c>
      <c r="AR983" t="n">
        <v>89.5</v>
      </c>
      <c r="AS983" t="inlineStr">
        <is>
          <t>76</t>
        </is>
      </c>
      <c r="AT983" t="n">
        <v>97.90000000000001</v>
      </c>
      <c r="AU983" t="inlineStr">
        <is>
          <t>114</t>
        </is>
      </c>
      <c r="AV983" t="n">
        <v>65.5</v>
      </c>
      <c r="AW983" t="inlineStr">
        <is>
          <t>229</t>
        </is>
      </c>
      <c r="AX983" t="n">
        <v>23.9</v>
      </c>
      <c r="AY983" t="inlineStr">
        <is>
          <t>507</t>
        </is>
      </c>
      <c r="AZ983" t="n">
        <v>10.8</v>
      </c>
      <c r="BA983" t="inlineStr">
        <is>
          <t>701+</t>
        </is>
      </c>
      <c r="BB983" t="n">
        <v>25.8</v>
      </c>
      <c r="BC983" t="inlineStr">
        <is>
          <t>487</t>
        </is>
      </c>
      <c r="BD983" t="inlineStr">
        <is>
          <t>36.1</t>
        </is>
      </c>
      <c r="BE983" t="inlineStr">
        <is>
          <t>351-400</t>
        </is>
      </c>
      <c r="BF983" t="inlineStr">
        <is>
          <t>Australia</t>
        </is>
      </c>
      <c r="BG983" t="n">
        <v>21.5</v>
      </c>
      <c r="BH983" t="inlineStr">
        <is>
          <t>84.8</t>
        </is>
      </c>
      <c r="BI983" t="n">
        <v>20.2</v>
      </c>
      <c r="BJ983" t="n">
        <v>53.4</v>
      </c>
      <c r="BK983" t="inlineStr">
        <is>
          <t>32.2</t>
        </is>
      </c>
      <c r="BL983" t="inlineStr">
        <is>
          <t>-</t>
        </is>
      </c>
      <c r="BM983" t="inlineStr">
        <is>
          <t>20,314</t>
        </is>
      </c>
      <c r="BN983" t="n">
        <v>36.5</v>
      </c>
      <c r="BO983" t="inlineStr">
        <is>
          <t>33%</t>
        </is>
      </c>
      <c r="BP983" t="inlineStr">
        <is>
          <t>44 : 56</t>
        </is>
      </c>
      <c r="BQ983" t="n">
        <v>2016</v>
      </c>
      <c r="BR983" t="inlineStr">
        <is>
          <t>301-400</t>
        </is>
      </c>
      <c r="BS983" t="inlineStr">
        <is>
          <t>12-19</t>
        </is>
      </c>
      <c r="BT983" t="inlineStr"/>
      <c r="BU983" t="n">
        <v>0</v>
      </c>
      <c r="BV983" t="n">
        <v>0</v>
      </c>
      <c r="BW983" t="n">
        <v>11.3</v>
      </c>
      <c r="BX983" t="n">
        <v>10.7</v>
      </c>
      <c r="BY983" t="n">
        <v>22.3</v>
      </c>
      <c r="BZ983" t="n">
        <v>22.6</v>
      </c>
      <c r="CA983" t="n">
        <v>2015</v>
      </c>
      <c r="CB983" t="inlineStr">
        <is>
          <t>QS+Times+Shanghai</t>
        </is>
      </c>
      <c r="CC983" t="n">
        <v>291</v>
      </c>
      <c r="CD983" t="n">
        <v>285</v>
      </c>
      <c r="CE983" t="n">
        <v>601</v>
      </c>
      <c r="CF983" t="n">
        <v>601</v>
      </c>
      <c r="CG983" t="n">
        <v>701</v>
      </c>
      <c r="CH983" t="n">
        <v>88</v>
      </c>
      <c r="CI983" t="n">
        <v>150</v>
      </c>
      <c r="CJ983" t="n">
        <v>183</v>
      </c>
      <c r="CK983" t="n">
        <v>538</v>
      </c>
      <c r="CL983" t="n">
        <v>696</v>
      </c>
      <c r="CM983" t="n">
        <v>585</v>
      </c>
      <c r="CN983" t="n">
        <v>285</v>
      </c>
      <c r="CO983" t="n">
        <v>296</v>
      </c>
      <c r="CP983" t="n">
        <v>601</v>
      </c>
      <c r="CQ983" t="n">
        <v>601</v>
      </c>
      <c r="CR983" t="n">
        <v>701</v>
      </c>
      <c r="CS983" t="n">
        <v>76</v>
      </c>
      <c r="CT983" t="n">
        <v>114</v>
      </c>
      <c r="CU983" t="n">
        <v>229</v>
      </c>
      <c r="CV983" t="n">
        <v>507</v>
      </c>
      <c r="CW983" t="n">
        <v>701</v>
      </c>
      <c r="CX983" t="n">
        <v>487</v>
      </c>
      <c r="CY983" t="n">
        <v>375.5</v>
      </c>
      <c r="CZ983" t="n">
        <v>350.5</v>
      </c>
      <c r="DA983" t="n">
        <v>15.5</v>
      </c>
      <c r="DB983" t="n">
        <v>49.67286777008555</v>
      </c>
      <c r="DC983" t="n">
        <v>36.96346380721629</v>
      </c>
      <c r="DD983" t="n">
        <v>36.5</v>
      </c>
      <c r="DE983" t="inlineStr">
        <is>
          <t>Times (raw ratio)</t>
        </is>
      </c>
      <c r="DF983" t="n">
        <v>33</v>
      </c>
      <c r="DG983" t="inlineStr">
        <is>
          <t>Times (raw %)</t>
        </is>
      </c>
      <c r="DH983" t="n">
        <v>13.65</v>
      </c>
      <c r="DI983" t="n">
        <v>9.096662187783087</v>
      </c>
    </row>
    <row r="984">
      <c r="A984" t="inlineStr">
        <is>
          <t>swiss federal institute of technology lausanne</t>
        </is>
      </c>
      <c r="B984" t="inlineStr"/>
      <c r="C984" t="inlineStr"/>
      <c r="D984" t="inlineStr">
        <is>
          <t>Not Reported</t>
        </is>
      </c>
      <c r="E984" t="inlineStr">
        <is>
          <t>Not Reported</t>
        </is>
      </c>
      <c r="F984" t="inlineStr">
        <is>
          <t>Not Reported</t>
        </is>
      </c>
      <c r="G984" t="inlineStr">
        <is>
          <t>Not Reported</t>
        </is>
      </c>
      <c r="H984" t="inlineStr"/>
      <c r="I984" t="inlineStr">
        <is>
          <t>Not Reported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>
        <is>
          <t>Not Reported</t>
        </is>
      </c>
      <c r="AF984" t="inlineStr">
        <is>
          <t>Not Reported</t>
        </is>
      </c>
      <c r="AG984" t="inlineStr">
        <is>
          <t>Not Reported</t>
        </is>
      </c>
      <c r="AH984" t="inlineStr">
        <is>
          <t>Not Reported</t>
        </is>
      </c>
      <c r="AI984" t="inlineStr"/>
      <c r="AJ984" t="inlineStr"/>
      <c r="AK984" t="inlineStr">
        <is>
          <t>Not Reported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>
        <is>
          <t>Not Reported</t>
        </is>
      </c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>
        <is>
          <t>101-150</t>
        </is>
      </c>
      <c r="BS984" t="inlineStr">
        <is>
          <t>5</t>
        </is>
      </c>
      <c r="BT984" t="n">
        <v>24.2</v>
      </c>
      <c r="BU984" t="n">
        <v>0</v>
      </c>
      <c r="BV984" t="n">
        <v>0</v>
      </c>
      <c r="BW984" t="n">
        <v>26.1</v>
      </c>
      <c r="BX984" t="n">
        <v>29.2</v>
      </c>
      <c r="BY984" t="n">
        <v>41.8</v>
      </c>
      <c r="BZ984" t="n">
        <v>38.4</v>
      </c>
      <c r="CA984" t="n">
        <v>2015</v>
      </c>
      <c r="CB984" t="inlineStr">
        <is>
          <t>Shanghai</t>
        </is>
      </c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n">
        <v>125.5</v>
      </c>
      <c r="DA984" t="n">
        <v>5</v>
      </c>
      <c r="DB984" t="n">
        <v>72.66739846322722</v>
      </c>
      <c r="DC984" t="n">
        <v>31.6584142394822</v>
      </c>
      <c r="DD984" t="inlineStr"/>
      <c r="DE984" t="inlineStr">
        <is>
          <t>Missing</t>
        </is>
      </c>
      <c r="DF984" t="inlineStr"/>
      <c r="DG984" t="inlineStr">
        <is>
          <t>Missing</t>
        </is>
      </c>
      <c r="DH984" t="inlineStr"/>
      <c r="DI984" t="n">
        <v>15.8292071197411</v>
      </c>
    </row>
    <row r="985">
      <c r="A985" t="inlineStr">
        <is>
          <t>swiss federal institute of technology of lausanne</t>
        </is>
      </c>
      <c r="B985" t="inlineStr"/>
      <c r="C985" t="inlineStr"/>
      <c r="D985" t="inlineStr">
        <is>
          <t>Not Reported</t>
        </is>
      </c>
      <c r="E985" t="inlineStr">
        <is>
          <t>Not Reported</t>
        </is>
      </c>
      <c r="F985" t="inlineStr">
        <is>
          <t>Not Reported</t>
        </is>
      </c>
      <c r="G985" t="inlineStr">
        <is>
          <t>Not Reported</t>
        </is>
      </c>
      <c r="H985" t="inlineStr"/>
      <c r="I985" t="inlineStr">
        <is>
          <t>Not Reported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>
        <is>
          <t>Not Reported</t>
        </is>
      </c>
      <c r="AF985" t="inlineStr">
        <is>
          <t>Not Reported</t>
        </is>
      </c>
      <c r="AG985" t="inlineStr">
        <is>
          <t>Not Reported</t>
        </is>
      </c>
      <c r="AH985" t="inlineStr">
        <is>
          <t>Not Reported</t>
        </is>
      </c>
      <c r="AI985" t="inlineStr"/>
      <c r="AJ985" t="inlineStr"/>
      <c r="AK985" t="inlineStr">
        <is>
          <t>Not Reported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>
        <is>
          <t>Not Reported</t>
        </is>
      </c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>
        <is>
          <t>101-150</t>
        </is>
      </c>
      <c r="BS985" t="inlineStr">
        <is>
          <t>5</t>
        </is>
      </c>
      <c r="BT985" t="inlineStr"/>
      <c r="BU985" t="n">
        <v>0</v>
      </c>
      <c r="BV985" t="n">
        <v>0</v>
      </c>
      <c r="BW985" t="n">
        <v>24</v>
      </c>
      <c r="BX985" t="n">
        <v>23.5</v>
      </c>
      <c r="BY985" t="n">
        <v>40.8</v>
      </c>
      <c r="BZ985" t="n">
        <v>33.1</v>
      </c>
      <c r="CA985" t="n">
        <v>2012</v>
      </c>
      <c r="CB985" t="inlineStr">
        <is>
          <t>Shanghai</t>
        </is>
      </c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n">
        <v>125.5</v>
      </c>
      <c r="DA985" t="n">
        <v>5</v>
      </c>
      <c r="DB985" t="n">
        <v>72.66739846322722</v>
      </c>
      <c r="DC985" t="n">
        <v>30.06903991370011</v>
      </c>
      <c r="DD985" t="inlineStr"/>
      <c r="DE985" t="inlineStr">
        <is>
          <t>Missing</t>
        </is>
      </c>
      <c r="DF985" t="inlineStr"/>
      <c r="DG985" t="inlineStr">
        <is>
          <t>Missing</t>
        </is>
      </c>
      <c r="DH985" t="inlineStr"/>
      <c r="DI985" t="n">
        <v>15.03451995685005</v>
      </c>
    </row>
    <row r="986">
      <c r="A986" t="inlineStr">
        <is>
          <t>swiss federal institute of technology zurich</t>
        </is>
      </c>
      <c r="B986" t="inlineStr"/>
      <c r="C986" t="inlineStr"/>
      <c r="D986" t="inlineStr">
        <is>
          <t>Not Reported</t>
        </is>
      </c>
      <c r="E986" t="inlineStr">
        <is>
          <t>Not Reported</t>
        </is>
      </c>
      <c r="F986" t="inlineStr">
        <is>
          <t>Not Reported</t>
        </is>
      </c>
      <c r="G986" t="inlineStr">
        <is>
          <t>Not Reported</t>
        </is>
      </c>
      <c r="H986" t="inlineStr"/>
      <c r="I986" t="inlineStr">
        <is>
          <t>Not Reported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>
        <is>
          <t>Not Reported</t>
        </is>
      </c>
      <c r="AF986" t="inlineStr">
        <is>
          <t>Not Reported</t>
        </is>
      </c>
      <c r="AG986" t="inlineStr">
        <is>
          <t>Not Reported</t>
        </is>
      </c>
      <c r="AH986" t="inlineStr">
        <is>
          <t>Not Reported</t>
        </is>
      </c>
      <c r="AI986" t="inlineStr"/>
      <c r="AJ986" t="inlineStr"/>
      <c r="AK986" t="inlineStr">
        <is>
          <t>Not Reported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>
        <is>
          <t>Not Reported</t>
        </is>
      </c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>
        <is>
          <t>20</t>
        </is>
      </c>
      <c r="BS986" t="inlineStr">
        <is>
          <t>1</t>
        </is>
      </c>
      <c r="BT986" t="n">
        <v>43.7</v>
      </c>
      <c r="BU986" t="n">
        <v>29.5</v>
      </c>
      <c r="BV986" t="n">
        <v>35.5</v>
      </c>
      <c r="BW986" t="n">
        <v>38.4</v>
      </c>
      <c r="BX986" t="n">
        <v>45.9</v>
      </c>
      <c r="BY986" t="n">
        <v>55.7</v>
      </c>
      <c r="BZ986" t="n">
        <v>46.3</v>
      </c>
      <c r="CA986" t="n">
        <v>2015</v>
      </c>
      <c r="CB986" t="inlineStr">
        <is>
          <t>Shanghai</t>
        </is>
      </c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n">
        <v>20</v>
      </c>
      <c r="DA986" t="n">
        <v>1</v>
      </c>
      <c r="DB986" t="n">
        <v>95.82875960482986</v>
      </c>
      <c r="DC986" t="n">
        <v>45.30571736785329</v>
      </c>
      <c r="DD986" t="inlineStr"/>
      <c r="DE986" t="inlineStr">
        <is>
          <t>Missing</t>
        </is>
      </c>
      <c r="DF986" t="inlineStr"/>
      <c r="DG986" t="inlineStr">
        <is>
          <t>Missing</t>
        </is>
      </c>
      <c r="DH986" t="inlineStr"/>
      <c r="DI986" t="n">
        <v>38.90285868392665</v>
      </c>
    </row>
    <row r="987">
      <c r="A987" t="inlineStr">
        <is>
          <t>symbiosis international (deemed university)</t>
        </is>
      </c>
      <c r="B987" t="inlineStr">
        <is>
          <t>641-650</t>
        </is>
      </c>
      <c r="C987" t="inlineStr"/>
      <c r="D987" t="inlineStr">
        <is>
          <t>India</t>
        </is>
      </c>
      <c r="E987" t="inlineStr">
        <is>
          <t>Asia</t>
        </is>
      </c>
      <c r="F987" t="inlineStr">
        <is>
          <t>L</t>
        </is>
      </c>
      <c r="G987" t="inlineStr">
        <is>
          <t>FO</t>
        </is>
      </c>
      <c r="H987" t="inlineStr">
        <is>
          <t>VH</t>
        </is>
      </c>
      <c r="I987" t="inlineStr">
        <is>
          <t>B</t>
        </is>
      </c>
      <c r="J987" t="n">
        <v>5.4</v>
      </c>
      <c r="K987" t="inlineStr">
        <is>
          <t>601+</t>
        </is>
      </c>
      <c r="L987" t="n">
        <v>95.59999999999999</v>
      </c>
      <c r="M987" t="inlineStr">
        <is>
          <t>31</t>
        </is>
      </c>
      <c r="N987" t="n">
        <v>19.7</v>
      </c>
      <c r="O987" t="inlineStr">
        <is>
          <t>680</t>
        </is>
      </c>
      <c r="P987" t="n">
        <v>1.8</v>
      </c>
      <c r="Q987" t="inlineStr">
        <is>
          <t>701+</t>
        </is>
      </c>
      <c r="R987" t="n">
        <v>16.1</v>
      </c>
      <c r="S987" t="inlineStr">
        <is>
          <t>648</t>
        </is>
      </c>
      <c r="T987" t="n">
        <v>3.6</v>
      </c>
      <c r="U987" t="inlineStr">
        <is>
          <t>701+</t>
        </is>
      </c>
      <c r="V987" t="n">
        <v>16.7</v>
      </c>
      <c r="W987" t="inlineStr">
        <is>
          <t>701+</t>
        </is>
      </c>
      <c r="X987" t="n">
        <v>5.2</v>
      </c>
      <c r="Y987" t="inlineStr">
        <is>
          <t>701+</t>
        </is>
      </c>
      <c r="Z987" t="n">
        <v>2</v>
      </c>
      <c r="AA987" t="inlineStr">
        <is>
          <t>701+</t>
        </is>
      </c>
      <c r="AB987" t="inlineStr"/>
      <c r="AC987" t="inlineStr"/>
      <c r="AD987" t="inlineStr"/>
      <c r="AE987" t="inlineStr">
        <is>
          <t>Not Reported</t>
        </is>
      </c>
      <c r="AF987" t="inlineStr">
        <is>
          <t>Not Reported</t>
        </is>
      </c>
      <c r="AG987" t="inlineStr">
        <is>
          <t>Not Reported</t>
        </is>
      </c>
      <c r="AH987" t="inlineStr">
        <is>
          <t>Not Reported</t>
        </is>
      </c>
      <c r="AI987" t="inlineStr"/>
      <c r="AJ987" t="inlineStr"/>
      <c r="AK987" t="inlineStr">
        <is>
          <t>Not Reported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>
        <is>
          <t>Not Reported</t>
        </is>
      </c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>
        <is>
          <t>QS</t>
        </is>
      </c>
      <c r="CC987" t="n">
        <v>645.5</v>
      </c>
      <c r="CD987" t="inlineStr"/>
      <c r="CE987" t="n">
        <v>601</v>
      </c>
      <c r="CF987" t="n">
        <v>31</v>
      </c>
      <c r="CG987" t="n">
        <v>680</v>
      </c>
      <c r="CH987" t="n">
        <v>701</v>
      </c>
      <c r="CI987" t="n">
        <v>648</v>
      </c>
      <c r="CJ987" t="n">
        <v>701</v>
      </c>
      <c r="CK987" t="n">
        <v>701</v>
      </c>
      <c r="CL987" t="n">
        <v>701</v>
      </c>
      <c r="CM987" t="n">
        <v>701</v>
      </c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n">
        <v>53.96428571428572</v>
      </c>
      <c r="DC987" t="n">
        <v>1.8</v>
      </c>
      <c r="DD987" t="inlineStr"/>
      <c r="DE987" t="inlineStr">
        <is>
          <t>QS (score, not ratio)</t>
        </is>
      </c>
      <c r="DF987" t="inlineStr"/>
      <c r="DG987" t="inlineStr">
        <is>
          <t>QS (score, not %)</t>
        </is>
      </c>
      <c r="DH987" t="n">
        <v>5.4</v>
      </c>
      <c r="DI987" t="inlineStr"/>
    </row>
    <row r="988">
      <c r="A988" t="inlineStr">
        <is>
          <t>syracuse university</t>
        </is>
      </c>
      <c r="B988" t="inlineStr">
        <is>
          <t>801-850</t>
        </is>
      </c>
      <c r="C988" t="inlineStr">
        <is>
          <t>781-790</t>
        </is>
      </c>
      <c r="D988" t="inlineStr">
        <is>
          <t>United States</t>
        </is>
      </c>
      <c r="E988" t="inlineStr">
        <is>
          <t>Americas</t>
        </is>
      </c>
      <c r="F988" t="inlineStr">
        <is>
          <t>L</t>
        </is>
      </c>
      <c r="G988" t="inlineStr">
        <is>
          <t>CO</t>
        </is>
      </c>
      <c r="H988" t="inlineStr">
        <is>
          <t>VH</t>
        </is>
      </c>
      <c r="I988" t="inlineStr">
        <is>
          <t>B</t>
        </is>
      </c>
      <c r="J988" t="n">
        <v>12.9</v>
      </c>
      <c r="K988" t="inlineStr">
        <is>
          <t>601+</t>
        </is>
      </c>
      <c r="L988" t="n">
        <v>8.699999999999999</v>
      </c>
      <c r="M988" t="inlineStr">
        <is>
          <t>601+</t>
        </is>
      </c>
      <c r="N988" t="n">
        <v>11.6</v>
      </c>
      <c r="O988" t="inlineStr">
        <is>
          <t>701+</t>
        </is>
      </c>
      <c r="P988" t="n">
        <v>10.6</v>
      </c>
      <c r="Q988" t="inlineStr">
        <is>
          <t>701+</t>
        </is>
      </c>
      <c r="R988" t="n">
        <v>5.8</v>
      </c>
      <c r="S988" t="inlineStr">
        <is>
          <t>701+</t>
        </is>
      </c>
      <c r="T988" t="n">
        <v>39.3</v>
      </c>
      <c r="U988" t="inlineStr">
        <is>
          <t>357</t>
        </is>
      </c>
      <c r="V988" t="n">
        <v>55.5</v>
      </c>
      <c r="W988" t="inlineStr">
        <is>
          <t>684</t>
        </is>
      </c>
      <c r="X988" t="n">
        <v>42.7</v>
      </c>
      <c r="Y988" t="inlineStr">
        <is>
          <t>301</t>
        </is>
      </c>
      <c r="Z988" t="n">
        <v>11.6</v>
      </c>
      <c r="AA988" t="inlineStr">
        <is>
          <t>629=</t>
        </is>
      </c>
      <c r="AB988" t="inlineStr"/>
      <c r="AC988" t="inlineStr">
        <is>
          <t>781-790</t>
        </is>
      </c>
      <c r="AD988" t="inlineStr">
        <is>
          <t>751-800</t>
        </is>
      </c>
      <c r="AE988" t="inlineStr">
        <is>
          <t>US</t>
        </is>
      </c>
      <c r="AF988" t="inlineStr">
        <is>
          <t>United States</t>
        </is>
      </c>
      <c r="AG988" t="inlineStr">
        <is>
          <t>L</t>
        </is>
      </c>
      <c r="AH988" t="inlineStr">
        <is>
          <t>CO</t>
        </is>
      </c>
      <c r="AI988" t="inlineStr">
        <is>
          <t>VH</t>
        </is>
      </c>
      <c r="AJ988" t="n">
        <v>5</v>
      </c>
      <c r="AK988" t="inlineStr">
        <is>
          <t>B</t>
        </is>
      </c>
      <c r="AL988" t="n">
        <v>13.6</v>
      </c>
      <c r="AM988" t="inlineStr">
        <is>
          <t>601+</t>
        </is>
      </c>
      <c r="AN988" t="n">
        <v>9.6</v>
      </c>
      <c r="AO988" t="inlineStr">
        <is>
          <t>601+</t>
        </is>
      </c>
      <c r="AP988" t="n">
        <v>11.8</v>
      </c>
      <c r="AQ988" t="inlineStr">
        <is>
          <t>701+</t>
        </is>
      </c>
      <c r="AR988" t="n">
        <v>13.7</v>
      </c>
      <c r="AS988" t="inlineStr">
        <is>
          <t>661</t>
        </is>
      </c>
      <c r="AT988" t="n">
        <v>4.8</v>
      </c>
      <c r="AU988" t="inlineStr">
        <is>
          <t>701+</t>
        </is>
      </c>
      <c r="AV988" t="n">
        <v>44.1</v>
      </c>
      <c r="AW988" t="inlineStr">
        <is>
          <t>328</t>
        </is>
      </c>
      <c r="AX988" t="n">
        <v>11.1</v>
      </c>
      <c r="AY988" t="inlineStr">
        <is>
          <t>650</t>
        </is>
      </c>
      <c r="AZ988" t="n">
        <v>30.2</v>
      </c>
      <c r="BA988" t="inlineStr">
        <is>
          <t>256</t>
        </is>
      </c>
      <c r="BB988" t="n">
        <v>23</v>
      </c>
      <c r="BC988" t="inlineStr">
        <is>
          <t>514=</t>
        </is>
      </c>
      <c r="BD988" t="inlineStr">
        <is>
          <t>-</t>
        </is>
      </c>
      <c r="BE988" t="inlineStr">
        <is>
          <t>251-300</t>
        </is>
      </c>
      <c r="BF988" t="inlineStr">
        <is>
          <t>United States of America</t>
        </is>
      </c>
      <c r="BG988" t="n">
        <v>31.4</v>
      </c>
      <c r="BH988" t="inlineStr">
        <is>
          <t>38.3</t>
        </is>
      </c>
      <c r="BI988" t="n">
        <v>20.8</v>
      </c>
      <c r="BJ988" t="n">
        <v>77.09999999999999</v>
      </c>
      <c r="BK988" t="inlineStr">
        <is>
          <t>36.3</t>
        </is>
      </c>
      <c r="BL988" t="inlineStr">
        <is>
          <t>-</t>
        </is>
      </c>
      <c r="BM988" t="inlineStr">
        <is>
          <t>19,660</t>
        </is>
      </c>
      <c r="BN988" t="n">
        <v>15.9</v>
      </c>
      <c r="BO988" t="inlineStr">
        <is>
          <t>15%</t>
        </is>
      </c>
      <c r="BP988" t="inlineStr">
        <is>
          <t>55 : 45</t>
        </is>
      </c>
      <c r="BQ988" t="n">
        <v>2016</v>
      </c>
      <c r="BR988" t="inlineStr">
        <is>
          <t>401-500</t>
        </is>
      </c>
      <c r="BS988" t="inlineStr">
        <is>
          <t>126-146</t>
        </is>
      </c>
      <c r="BT988" t="inlineStr"/>
      <c r="BU988" t="n">
        <v>0</v>
      </c>
      <c r="BV988" t="n">
        <v>0</v>
      </c>
      <c r="BW988" t="n">
        <v>8.1</v>
      </c>
      <c r="BX988" t="n">
        <v>8</v>
      </c>
      <c r="BY988" t="n">
        <v>25.2</v>
      </c>
      <c r="BZ988" t="n">
        <v>13.4</v>
      </c>
      <c r="CA988" t="n">
        <v>2015</v>
      </c>
      <c r="CB988" t="inlineStr">
        <is>
          <t>QS+Times+Shanghai</t>
        </is>
      </c>
      <c r="CC988" t="n">
        <v>825.5</v>
      </c>
      <c r="CD988" t="n">
        <v>785.5</v>
      </c>
      <c r="CE988" t="n">
        <v>601</v>
      </c>
      <c r="CF988" t="n">
        <v>601</v>
      </c>
      <c r="CG988" t="n">
        <v>701</v>
      </c>
      <c r="CH988" t="n">
        <v>701</v>
      </c>
      <c r="CI988" t="n">
        <v>701</v>
      </c>
      <c r="CJ988" t="n">
        <v>357</v>
      </c>
      <c r="CK988" t="n">
        <v>684</v>
      </c>
      <c r="CL988" t="n">
        <v>301</v>
      </c>
      <c r="CM988" t="n">
        <v>629</v>
      </c>
      <c r="CN988" t="n">
        <v>785.5</v>
      </c>
      <c r="CO988" t="n">
        <v>775.5</v>
      </c>
      <c r="CP988" t="n">
        <v>601</v>
      </c>
      <c r="CQ988" t="n">
        <v>601</v>
      </c>
      <c r="CR988" t="n">
        <v>701</v>
      </c>
      <c r="CS988" t="n">
        <v>661</v>
      </c>
      <c r="CT988" t="n">
        <v>701</v>
      </c>
      <c r="CU988" t="n">
        <v>328</v>
      </c>
      <c r="CV988" t="n">
        <v>650</v>
      </c>
      <c r="CW988" t="n">
        <v>256</v>
      </c>
      <c r="CX988" t="n">
        <v>514</v>
      </c>
      <c r="CY988" t="n">
        <v>275.5</v>
      </c>
      <c r="CZ988" t="n">
        <v>450.5</v>
      </c>
      <c r="DA988" t="n">
        <v>136</v>
      </c>
      <c r="DB988" t="n">
        <v>34.39402024206228</v>
      </c>
      <c r="DC988" t="n">
        <v>26.69157880248515</v>
      </c>
      <c r="DD988" t="n">
        <v>15.9</v>
      </c>
      <c r="DE988" t="inlineStr">
        <is>
          <t>Times (raw ratio)</t>
        </is>
      </c>
      <c r="DF988" t="n">
        <v>15</v>
      </c>
      <c r="DG988" t="inlineStr">
        <is>
          <t>Times (raw %)</t>
        </is>
      </c>
      <c r="DH988" t="n">
        <v>13.25</v>
      </c>
      <c r="DI988" t="n">
        <v>9.207206332849525</v>
      </c>
    </row>
    <row r="989">
      <c r="A989" t="inlineStr">
        <is>
          <t>széchenyi istván university</t>
        </is>
      </c>
      <c r="B989" t="inlineStr">
        <is>
          <t>1001-1200</t>
        </is>
      </c>
      <c r="C989" t="inlineStr">
        <is>
          <t>1001-1200</t>
        </is>
      </c>
      <c r="D989" t="inlineStr">
        <is>
          <t>Hungary</t>
        </is>
      </c>
      <c r="E989" t="inlineStr">
        <is>
          <t>Europe</t>
        </is>
      </c>
      <c r="F989" t="inlineStr">
        <is>
          <t>M</t>
        </is>
      </c>
      <c r="G989" t="inlineStr">
        <is>
          <t>FC</t>
        </is>
      </c>
      <c r="H989" t="inlineStr">
        <is>
          <t>MD</t>
        </is>
      </c>
      <c r="I989" t="inlineStr">
        <is>
          <t>C</t>
        </is>
      </c>
      <c r="J989" t="n">
        <v>9.199999999999999</v>
      </c>
      <c r="K989" t="inlineStr">
        <is>
          <t>601+</t>
        </is>
      </c>
      <c r="L989" t="n">
        <v>31.2</v>
      </c>
      <c r="M989" t="inlineStr">
        <is>
          <t>300</t>
        </is>
      </c>
      <c r="N989" t="n">
        <v>25</v>
      </c>
      <c r="O989" t="inlineStr">
        <is>
          <t>593</t>
        </is>
      </c>
      <c r="P989" t="n">
        <v>1.6</v>
      </c>
      <c r="Q989" t="inlineStr">
        <is>
          <t>701+</t>
        </is>
      </c>
      <c r="R989" t="n">
        <v>3.4</v>
      </c>
      <c r="S989" t="inlineStr">
        <is>
          <t>701+</t>
        </is>
      </c>
      <c r="T989" t="n">
        <v>6.7</v>
      </c>
      <c r="U989" t="inlineStr">
        <is>
          <t>701+</t>
        </is>
      </c>
      <c r="V989" t="n">
        <v>7.4</v>
      </c>
      <c r="W989" t="inlineStr">
        <is>
          <t>701+</t>
        </is>
      </c>
      <c r="X989" t="n">
        <v>3.9</v>
      </c>
      <c r="Y989" t="inlineStr">
        <is>
          <t>701+</t>
        </is>
      </c>
      <c r="Z989" t="n">
        <v>3.5</v>
      </c>
      <c r="AA989" t="inlineStr">
        <is>
          <t>701+</t>
        </is>
      </c>
      <c r="AB989" t="inlineStr"/>
      <c r="AC989" t="inlineStr"/>
      <c r="AD989" t="inlineStr"/>
      <c r="AE989" t="inlineStr">
        <is>
          <t>Not Reported</t>
        </is>
      </c>
      <c r="AF989" t="inlineStr">
        <is>
          <t>Not Reported</t>
        </is>
      </c>
      <c r="AG989" t="inlineStr">
        <is>
          <t>Not Reported</t>
        </is>
      </c>
      <c r="AH989" t="inlineStr">
        <is>
          <t>Not Reported</t>
        </is>
      </c>
      <c r="AI989" t="inlineStr"/>
      <c r="AJ989" t="inlineStr"/>
      <c r="AK989" t="inlineStr">
        <is>
          <t>Not Reported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>
        <is>
          <t>Not Reported</t>
        </is>
      </c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>
        <is>
          <t>QS</t>
        </is>
      </c>
      <c r="CC989" t="n">
        <v>1100.5</v>
      </c>
      <c r="CD989" t="n">
        <v>1100.5</v>
      </c>
      <c r="CE989" t="n">
        <v>601</v>
      </c>
      <c r="CF989" t="n">
        <v>300</v>
      </c>
      <c r="CG989" t="n">
        <v>593</v>
      </c>
      <c r="CH989" t="n">
        <v>701</v>
      </c>
      <c r="CI989" t="n">
        <v>701</v>
      </c>
      <c r="CJ989" t="n">
        <v>701</v>
      </c>
      <c r="CK989" t="n">
        <v>701</v>
      </c>
      <c r="CL989" t="n">
        <v>701</v>
      </c>
      <c r="CM989" t="n">
        <v>701</v>
      </c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n">
        <v>21.46428571428571</v>
      </c>
      <c r="DC989" t="n">
        <v>1.6</v>
      </c>
      <c r="DD989" t="inlineStr"/>
      <c r="DE989" t="inlineStr">
        <is>
          <t>QS (score, not ratio)</t>
        </is>
      </c>
      <c r="DF989" t="inlineStr"/>
      <c r="DG989" t="inlineStr">
        <is>
          <t>QS (score, not %)</t>
        </is>
      </c>
      <c r="DH989" t="n">
        <v>9.199999999999999</v>
      </c>
      <c r="DI989" t="inlineStr"/>
    </row>
    <row r="990">
      <c r="A990" t="inlineStr">
        <is>
          <t>são paulo state university (unesp)</t>
        </is>
      </c>
      <c r="B990" t="inlineStr"/>
      <c r="C990" t="inlineStr"/>
      <c r="D990" t="inlineStr">
        <is>
          <t>Not Reported</t>
        </is>
      </c>
      <c r="E990" t="inlineStr">
        <is>
          <t>Not Reported</t>
        </is>
      </c>
      <c r="F990" t="inlineStr">
        <is>
          <t>Not Reported</t>
        </is>
      </c>
      <c r="G990" t="inlineStr">
        <is>
          <t>Not Reported</t>
        </is>
      </c>
      <c r="H990" t="inlineStr"/>
      <c r="I990" t="inlineStr">
        <is>
          <t>Not Reported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>
        <is>
          <t>Not Reported</t>
        </is>
      </c>
      <c r="AF990" t="inlineStr">
        <is>
          <t>Not Reported</t>
        </is>
      </c>
      <c r="AG990" t="inlineStr">
        <is>
          <t>Not Reported</t>
        </is>
      </c>
      <c r="AH990" t="inlineStr">
        <is>
          <t>Not Reported</t>
        </is>
      </c>
      <c r="AI990" t="inlineStr"/>
      <c r="AJ990" t="inlineStr"/>
      <c r="AK990" t="inlineStr">
        <is>
          <t>Not Reported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>
        <is>
          <t>601-800</t>
        </is>
      </c>
      <c r="BF990" t="inlineStr">
        <is>
          <t>Brazil</t>
        </is>
      </c>
      <c r="BG990" t="n">
        <v>28</v>
      </c>
      <c r="BH990" t="inlineStr">
        <is>
          <t>18.7</t>
        </is>
      </c>
      <c r="BI990" t="n">
        <v>22.6</v>
      </c>
      <c r="BJ990" t="n">
        <v>6.7</v>
      </c>
      <c r="BK990" t="inlineStr">
        <is>
          <t>40.1</t>
        </is>
      </c>
      <c r="BL990" t="inlineStr">
        <is>
          <t>-</t>
        </is>
      </c>
      <c r="BM990" t="inlineStr">
        <is>
          <t>50,594</t>
        </is>
      </c>
      <c r="BN990" t="n">
        <v>13</v>
      </c>
      <c r="BO990" t="inlineStr">
        <is>
          <t>5%</t>
        </is>
      </c>
      <c r="BP990" t="inlineStr">
        <is>
          <t>52 : 48</t>
        </is>
      </c>
      <c r="BQ990" t="n">
        <v>2016</v>
      </c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>
        <is>
          <t>Times</t>
        </is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n">
        <v>700.5</v>
      </c>
      <c r="CZ990" t="inlineStr"/>
      <c r="DA990" t="inlineStr"/>
      <c r="DB990" t="n">
        <v>0</v>
      </c>
      <c r="DC990" t="n">
        <v>13.03314066403502</v>
      </c>
      <c r="DD990" t="n">
        <v>13</v>
      </c>
      <c r="DE990" t="inlineStr">
        <is>
          <t>Times (raw ratio)</t>
        </is>
      </c>
      <c r="DF990" t="n">
        <v>5</v>
      </c>
      <c r="DG990" t="inlineStr">
        <is>
          <t>Times (raw %)</t>
        </is>
      </c>
      <c r="DH990" t="inlineStr"/>
      <c r="DI990" t="n">
        <v>20.49947970863684</v>
      </c>
    </row>
    <row r="991">
      <c r="A991" t="inlineStr">
        <is>
          <t>taibah university</t>
        </is>
      </c>
      <c r="B991" t="inlineStr">
        <is>
          <t>1001-1200</t>
        </is>
      </c>
      <c r="C991" t="inlineStr">
        <is>
          <t>1001-1200</t>
        </is>
      </c>
      <c r="D991" t="inlineStr">
        <is>
          <t>Saudi Arabia</t>
        </is>
      </c>
      <c r="E991" t="inlineStr">
        <is>
          <t>Asia</t>
        </is>
      </c>
      <c r="F991" t="inlineStr">
        <is>
          <t>XL</t>
        </is>
      </c>
      <c r="G991" t="inlineStr">
        <is>
          <t>FC</t>
        </is>
      </c>
      <c r="H991" t="inlineStr">
        <is>
          <t>HI</t>
        </is>
      </c>
      <c r="I991" t="inlineStr">
        <is>
          <t>A</t>
        </is>
      </c>
      <c r="J991" t="n">
        <v>6.1</v>
      </c>
      <c r="K991" t="inlineStr">
        <is>
          <t>601+</t>
        </is>
      </c>
      <c r="L991" t="n">
        <v>2.1</v>
      </c>
      <c r="M991" t="inlineStr">
        <is>
          <t>601+</t>
        </is>
      </c>
      <c r="N991" t="n">
        <v>4.5</v>
      </c>
      <c r="O991" t="inlineStr">
        <is>
          <t>701+</t>
        </is>
      </c>
      <c r="P991" t="n">
        <v>3.6</v>
      </c>
      <c r="Q991" t="inlineStr">
        <is>
          <t>701+</t>
        </is>
      </c>
      <c r="R991" t="n">
        <v>94.40000000000001</v>
      </c>
      <c r="S991" t="inlineStr">
        <is>
          <t>156</t>
        </is>
      </c>
      <c r="T991" t="n">
        <v>2</v>
      </c>
      <c r="U991" t="inlineStr">
        <is>
          <t>701+</t>
        </is>
      </c>
      <c r="V991" t="n">
        <v>38.6</v>
      </c>
      <c r="W991" t="inlineStr">
        <is>
          <t>701+</t>
        </is>
      </c>
      <c r="X991" t="n">
        <v>2</v>
      </c>
      <c r="Y991" t="inlineStr">
        <is>
          <t>701+</t>
        </is>
      </c>
      <c r="Z991" t="n">
        <v>1.1</v>
      </c>
      <c r="AA991" t="inlineStr">
        <is>
          <t>701+</t>
        </is>
      </c>
      <c r="AB991" t="inlineStr"/>
      <c r="AC991" t="inlineStr">
        <is>
          <t>1001-1200</t>
        </is>
      </c>
      <c r="AD991" t="inlineStr">
        <is>
          <t>1001-1200</t>
        </is>
      </c>
      <c r="AE991" t="inlineStr">
        <is>
          <t>SA</t>
        </is>
      </c>
      <c r="AF991" t="inlineStr">
        <is>
          <t>Saudi Arabia</t>
        </is>
      </c>
      <c r="AG991" t="inlineStr">
        <is>
          <t>XL</t>
        </is>
      </c>
      <c r="AH991" t="inlineStr">
        <is>
          <t>FC</t>
        </is>
      </c>
      <c r="AI991" t="inlineStr">
        <is>
          <t>HI</t>
        </is>
      </c>
      <c r="AJ991" t="n">
        <v>2</v>
      </c>
      <c r="AK991" t="inlineStr">
        <is>
          <t>A</t>
        </is>
      </c>
      <c r="AL991" t="n">
        <v>5.7</v>
      </c>
      <c r="AM991" t="inlineStr">
        <is>
          <t>601+</t>
        </is>
      </c>
      <c r="AN991" t="n">
        <v>2.3</v>
      </c>
      <c r="AO991" t="inlineStr">
        <is>
          <t>601+</t>
        </is>
      </c>
      <c r="AP991" t="n">
        <v>4.1</v>
      </c>
      <c r="AQ991" t="inlineStr">
        <is>
          <t>701+</t>
        </is>
      </c>
      <c r="AR991" t="n">
        <v>3.2</v>
      </c>
      <c r="AS991" t="inlineStr">
        <is>
          <t>701+</t>
        </is>
      </c>
      <c r="AT991" t="n">
        <v>97.7</v>
      </c>
      <c r="AU991" t="inlineStr">
        <is>
          <t>121</t>
        </is>
      </c>
      <c r="AV991" t="n">
        <v>2.3</v>
      </c>
      <c r="AW991" t="inlineStr">
        <is>
          <t>701+</t>
        </is>
      </c>
      <c r="AX991" t="n">
        <v>2.4</v>
      </c>
      <c r="AY991" t="inlineStr">
        <is>
          <t>701+</t>
        </is>
      </c>
      <c r="AZ991" t="n">
        <v>4.5</v>
      </c>
      <c r="BA991" t="inlineStr">
        <is>
          <t>701+</t>
        </is>
      </c>
      <c r="BB991" t="n">
        <v>2.1</v>
      </c>
      <c r="BC991" t="inlineStr">
        <is>
          <t>701+</t>
        </is>
      </c>
      <c r="BD991" t="inlineStr">
        <is>
          <t>-</t>
        </is>
      </c>
      <c r="BE991" t="inlineStr"/>
      <c r="BF991" t="inlineStr">
        <is>
          <t>Not Reported</t>
        </is>
      </c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>
        <is>
          <t>QS</t>
        </is>
      </c>
      <c r="CC991" t="n">
        <v>1100.5</v>
      </c>
      <c r="CD991" t="n">
        <v>1100.5</v>
      </c>
      <c r="CE991" t="n">
        <v>601</v>
      </c>
      <c r="CF991" t="n">
        <v>601</v>
      </c>
      <c r="CG991" t="n">
        <v>701</v>
      </c>
      <c r="CH991" t="n">
        <v>701</v>
      </c>
      <c r="CI991" t="n">
        <v>156</v>
      </c>
      <c r="CJ991" t="n">
        <v>701</v>
      </c>
      <c r="CK991" t="n">
        <v>701</v>
      </c>
      <c r="CL991" t="n">
        <v>701</v>
      </c>
      <c r="CM991" t="n">
        <v>701</v>
      </c>
      <c r="CN991" t="n">
        <v>1100.5</v>
      </c>
      <c r="CO991" t="n">
        <v>1100.5</v>
      </c>
      <c r="CP991" t="n">
        <v>601</v>
      </c>
      <c r="CQ991" t="n">
        <v>601</v>
      </c>
      <c r="CR991" t="n">
        <v>701</v>
      </c>
      <c r="CS991" t="n">
        <v>701</v>
      </c>
      <c r="CT991" t="n">
        <v>121</v>
      </c>
      <c r="CU991" t="n">
        <v>701</v>
      </c>
      <c r="CV991" t="n">
        <v>701</v>
      </c>
      <c r="CW991" t="n">
        <v>701</v>
      </c>
      <c r="CX991" t="n">
        <v>701</v>
      </c>
      <c r="CY991" t="inlineStr"/>
      <c r="CZ991" t="inlineStr"/>
      <c r="DA991" t="inlineStr"/>
      <c r="DB991" t="n">
        <v>21.46428571428571</v>
      </c>
      <c r="DC991" t="n">
        <v>3.6</v>
      </c>
      <c r="DD991" t="inlineStr"/>
      <c r="DE991" t="inlineStr">
        <is>
          <t>QS (score, not ratio)</t>
        </is>
      </c>
      <c r="DF991" t="inlineStr"/>
      <c r="DG991" t="inlineStr">
        <is>
          <t>QS (score, not %)</t>
        </is>
      </c>
      <c r="DH991" t="n">
        <v>5.9</v>
      </c>
      <c r="DI991" t="inlineStr"/>
    </row>
    <row r="992">
      <c r="A992" t="inlineStr">
        <is>
          <t>taipei medical university</t>
        </is>
      </c>
      <c r="B992" t="inlineStr"/>
      <c r="C992" t="inlineStr"/>
      <c r="D992" t="inlineStr">
        <is>
          <t>Not Reported</t>
        </is>
      </c>
      <c r="E992" t="inlineStr">
        <is>
          <t>Not Reported</t>
        </is>
      </c>
      <c r="F992" t="inlineStr">
        <is>
          <t>Not Reported</t>
        </is>
      </c>
      <c r="G992" t="inlineStr">
        <is>
          <t>Not Reported</t>
        </is>
      </c>
      <c r="H992" t="inlineStr"/>
      <c r="I992" t="inlineStr">
        <is>
          <t>Not Reported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>
        <is>
          <t>Not Reported</t>
        </is>
      </c>
      <c r="AF992" t="inlineStr">
        <is>
          <t>Not Reported</t>
        </is>
      </c>
      <c r="AG992" t="inlineStr">
        <is>
          <t>Not Reported</t>
        </is>
      </c>
      <c r="AH992" t="inlineStr">
        <is>
          <t>Not Reported</t>
        </is>
      </c>
      <c r="AI992" t="inlineStr"/>
      <c r="AJ992" t="inlineStr"/>
      <c r="AK992" t="inlineStr">
        <is>
          <t>Not Reported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>
        <is>
          <t>601-800</t>
        </is>
      </c>
      <c r="BF992" t="inlineStr">
        <is>
          <t>Taiwan</t>
        </is>
      </c>
      <c r="BG992" t="n">
        <v>25.7</v>
      </c>
      <c r="BH992" t="inlineStr">
        <is>
          <t>26.5</t>
        </is>
      </c>
      <c r="BI992" t="n">
        <v>21.7</v>
      </c>
      <c r="BJ992" t="n">
        <v>19</v>
      </c>
      <c r="BK992" t="inlineStr">
        <is>
          <t>42.2</t>
        </is>
      </c>
      <c r="BL992" t="inlineStr">
        <is>
          <t>-</t>
        </is>
      </c>
      <c r="BM992" t="inlineStr">
        <is>
          <t>6,001</t>
        </is>
      </c>
      <c r="BN992" t="n">
        <v>11.1</v>
      </c>
      <c r="BO992" t="inlineStr">
        <is>
          <t>6%</t>
        </is>
      </c>
      <c r="BP992" t="inlineStr">
        <is>
          <t>58 : 42</t>
        </is>
      </c>
      <c r="BQ992" t="n">
        <v>2016</v>
      </c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>
        <is>
          <t>Times</t>
        </is>
      </c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n">
        <v>700.5</v>
      </c>
      <c r="CZ992" t="inlineStr"/>
      <c r="DA992" t="inlineStr"/>
      <c r="DB992" t="n">
        <v>0</v>
      </c>
      <c r="DC992" t="n">
        <v>18.78957479346329</v>
      </c>
      <c r="DD992" t="n">
        <v>11.1</v>
      </c>
      <c r="DE992" t="inlineStr">
        <is>
          <t>Times (raw ratio)</t>
        </is>
      </c>
      <c r="DF992" t="n">
        <v>6</v>
      </c>
      <c r="DG992" t="inlineStr">
        <is>
          <t>Times (raw %)</t>
        </is>
      </c>
      <c r="DH992" t="inlineStr"/>
      <c r="DI992" t="n">
        <v>19.56295525494277</v>
      </c>
    </row>
    <row r="993">
      <c r="A993" t="inlineStr">
        <is>
          <t>taipei medical university (tmu)</t>
        </is>
      </c>
      <c r="B993" t="inlineStr">
        <is>
          <t>611-620</t>
        </is>
      </c>
      <c r="C993" t="inlineStr">
        <is>
          <t>577</t>
        </is>
      </c>
      <c r="D993" t="inlineStr">
        <is>
          <t>Taiwan</t>
        </is>
      </c>
      <c r="E993" t="inlineStr">
        <is>
          <t>Asia</t>
        </is>
      </c>
      <c r="F993" t="inlineStr">
        <is>
          <t>M</t>
        </is>
      </c>
      <c r="G993" t="inlineStr">
        <is>
          <t>SP</t>
        </is>
      </c>
      <c r="H993" t="inlineStr">
        <is>
          <t>VH</t>
        </is>
      </c>
      <c r="I993" t="inlineStr">
        <is>
          <t>B</t>
        </is>
      </c>
      <c r="J993" t="n">
        <v>10.6</v>
      </c>
      <c r="K993" t="inlineStr">
        <is>
          <t>601+</t>
        </is>
      </c>
      <c r="L993" t="n">
        <v>12.5</v>
      </c>
      <c r="M993" t="inlineStr">
        <is>
          <t>601+</t>
        </is>
      </c>
      <c r="N993" t="n">
        <v>90.40000000000001</v>
      </c>
      <c r="O993" t="inlineStr">
        <is>
          <t>84</t>
        </is>
      </c>
      <c r="P993" t="n">
        <v>18.9</v>
      </c>
      <c r="Q993" t="inlineStr">
        <is>
          <t>571</t>
        </is>
      </c>
      <c r="R993" t="n">
        <v>16</v>
      </c>
      <c r="S993" t="inlineStr">
        <is>
          <t>650</t>
        </is>
      </c>
      <c r="T993" t="n">
        <v>13.7</v>
      </c>
      <c r="U993" t="inlineStr">
        <is>
          <t>648</t>
        </is>
      </c>
      <c r="V993" t="n">
        <v>22.9</v>
      </c>
      <c r="W993" t="inlineStr">
        <is>
          <t>701+</t>
        </is>
      </c>
      <c r="X993" t="n">
        <v>8.1</v>
      </c>
      <c r="Y993" t="inlineStr">
        <is>
          <t>701+</t>
        </is>
      </c>
      <c r="Z993" t="n">
        <v>8.300000000000001</v>
      </c>
      <c r="AA993" t="inlineStr">
        <is>
          <t>700=</t>
        </is>
      </c>
      <c r="AB993" t="inlineStr"/>
      <c r="AC993">
        <f>577</f>
        <v/>
      </c>
      <c r="AD993" t="inlineStr">
        <is>
          <t>384=</t>
        </is>
      </c>
      <c r="AE993" t="inlineStr">
        <is>
          <t>TW</t>
        </is>
      </c>
      <c r="AF993" t="inlineStr">
        <is>
          <t>Taiwan</t>
        </is>
      </c>
      <c r="AG993" t="inlineStr">
        <is>
          <t>M</t>
        </is>
      </c>
      <c r="AH993" t="inlineStr">
        <is>
          <t>SP</t>
        </is>
      </c>
      <c r="AI993" t="inlineStr"/>
      <c r="AJ993" t="n">
        <v>2</v>
      </c>
      <c r="AK993" t="inlineStr">
        <is>
          <t>B</t>
        </is>
      </c>
      <c r="AL993" t="n">
        <v>10.3</v>
      </c>
      <c r="AM993" t="inlineStr">
        <is>
          <t>601+</t>
        </is>
      </c>
      <c r="AN993" t="n">
        <v>15.4</v>
      </c>
      <c r="AO993" t="inlineStr">
        <is>
          <t>536</t>
        </is>
      </c>
      <c r="AP993" t="n">
        <v>91.09999999999999</v>
      </c>
      <c r="AQ993" t="inlineStr">
        <is>
          <t>81</t>
        </is>
      </c>
      <c r="AR993" t="n">
        <v>17.9</v>
      </c>
      <c r="AS993" t="inlineStr">
        <is>
          <t>585</t>
        </is>
      </c>
      <c r="AT993" t="n">
        <v>15.1</v>
      </c>
      <c r="AU993" t="inlineStr">
        <is>
          <t>667</t>
        </is>
      </c>
      <c r="AV993" t="n">
        <v>15.6</v>
      </c>
      <c r="AW993" t="inlineStr">
        <is>
          <t>609</t>
        </is>
      </c>
      <c r="AX993" t="n">
        <v>1.3</v>
      </c>
      <c r="AY993" t="inlineStr">
        <is>
          <t>701+</t>
        </is>
      </c>
      <c r="AZ993" t="n">
        <v>9.9</v>
      </c>
      <c r="BA993" t="inlineStr">
        <is>
          <t>701+</t>
        </is>
      </c>
      <c r="BB993" t="n">
        <v>9</v>
      </c>
      <c r="BC993" t="inlineStr">
        <is>
          <t>688</t>
        </is>
      </c>
      <c r="BD993" t="inlineStr">
        <is>
          <t>20.5</t>
        </is>
      </c>
      <c r="BE993" t="inlineStr"/>
      <c r="BF993" t="inlineStr">
        <is>
          <t>Not Reported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>
        <is>
          <t>QS</t>
        </is>
      </c>
      <c r="CC993" t="n">
        <v>615.5</v>
      </c>
      <c r="CD993" t="n">
        <v>577</v>
      </c>
      <c r="CE993" t="n">
        <v>601</v>
      </c>
      <c r="CF993" t="n">
        <v>601</v>
      </c>
      <c r="CG993" t="n">
        <v>84</v>
      </c>
      <c r="CH993" t="n">
        <v>571</v>
      </c>
      <c r="CI993" t="n">
        <v>650</v>
      </c>
      <c r="CJ993" t="n">
        <v>648</v>
      </c>
      <c r="CK993" t="n">
        <v>701</v>
      </c>
      <c r="CL993" t="n">
        <v>701</v>
      </c>
      <c r="CM993" t="n">
        <v>700</v>
      </c>
      <c r="CN993" t="n">
        <v>577</v>
      </c>
      <c r="CO993" t="n">
        <v>384</v>
      </c>
      <c r="CP993" t="n">
        <v>601</v>
      </c>
      <c r="CQ993" t="n">
        <v>536</v>
      </c>
      <c r="CR993" t="n">
        <v>81</v>
      </c>
      <c r="CS993" t="n">
        <v>585</v>
      </c>
      <c r="CT993" t="n">
        <v>667</v>
      </c>
      <c r="CU993" t="n">
        <v>609</v>
      </c>
      <c r="CV993" t="n">
        <v>701</v>
      </c>
      <c r="CW993" t="n">
        <v>701</v>
      </c>
      <c r="CX993" t="n">
        <v>688</v>
      </c>
      <c r="CY993" t="inlineStr"/>
      <c r="CZ993" t="inlineStr"/>
      <c r="DA993" t="inlineStr"/>
      <c r="DB993" t="n">
        <v>56.10714285714285</v>
      </c>
      <c r="DC993" t="n">
        <v>18.9</v>
      </c>
      <c r="DD993" t="inlineStr"/>
      <c r="DE993" t="inlineStr">
        <is>
          <t>QS (score, not ratio)</t>
        </is>
      </c>
      <c r="DF993" t="inlineStr"/>
      <c r="DG993" t="inlineStr">
        <is>
          <t>QS (score, not %)</t>
        </is>
      </c>
      <c r="DH993" t="n">
        <v>10.45</v>
      </c>
      <c r="DI993" t="inlineStr"/>
    </row>
    <row r="994">
      <c r="A994" t="inlineStr">
        <is>
          <t>tallinn university</t>
        </is>
      </c>
      <c r="B994" t="inlineStr">
        <is>
          <t>1001-1200</t>
        </is>
      </c>
      <c r="C994" t="inlineStr">
        <is>
          <t>1001-1200</t>
        </is>
      </c>
      <c r="D994" t="inlineStr">
        <is>
          <t>Estonia</t>
        </is>
      </c>
      <c r="E994" t="inlineStr">
        <is>
          <t>Europe</t>
        </is>
      </c>
      <c r="F994" t="inlineStr">
        <is>
          <t>M</t>
        </is>
      </c>
      <c r="G994" t="inlineStr">
        <is>
          <t>FO</t>
        </is>
      </c>
      <c r="H994" t="inlineStr">
        <is>
          <t>VH</t>
        </is>
      </c>
      <c r="I994" t="inlineStr">
        <is>
          <t>A</t>
        </is>
      </c>
      <c r="J994" t="n">
        <v>9</v>
      </c>
      <c r="K994" t="inlineStr">
        <is>
          <t>601+</t>
        </is>
      </c>
      <c r="L994" t="n">
        <v>4.3</v>
      </c>
      <c r="M994" t="inlineStr">
        <is>
          <t>601+</t>
        </is>
      </c>
      <c r="N994" t="n">
        <v>7.9</v>
      </c>
      <c r="O994" t="inlineStr">
        <is>
          <t>701+</t>
        </is>
      </c>
      <c r="P994" t="n">
        <v>5.5</v>
      </c>
      <c r="Q994" t="inlineStr">
        <is>
          <t>701+</t>
        </is>
      </c>
      <c r="R994" t="n">
        <v>43.8</v>
      </c>
      <c r="S994" t="inlineStr">
        <is>
          <t>403</t>
        </is>
      </c>
      <c r="T994" t="n">
        <v>19.4</v>
      </c>
      <c r="U994" t="inlineStr">
        <is>
          <t>555</t>
        </is>
      </c>
      <c r="V994" t="n">
        <v>49.4</v>
      </c>
      <c r="W994" t="inlineStr">
        <is>
          <t>701+</t>
        </is>
      </c>
      <c r="X994" t="n">
        <v>31</v>
      </c>
      <c r="Y994" t="inlineStr">
        <is>
          <t>406</t>
        </is>
      </c>
      <c r="Z994" t="n">
        <v>1</v>
      </c>
      <c r="AA994" t="inlineStr">
        <is>
          <t>701+</t>
        </is>
      </c>
      <c r="AB994" t="inlineStr"/>
      <c r="AC994" t="inlineStr">
        <is>
          <t>1001-1200</t>
        </is>
      </c>
      <c r="AD994" t="inlineStr">
        <is>
          <t>1001-1200</t>
        </is>
      </c>
      <c r="AE994" t="inlineStr">
        <is>
          <t>EE</t>
        </is>
      </c>
      <c r="AF994" t="inlineStr">
        <is>
          <t>Estonia</t>
        </is>
      </c>
      <c r="AG994" t="inlineStr">
        <is>
          <t>M</t>
        </is>
      </c>
      <c r="AH994" t="inlineStr">
        <is>
          <t>FO</t>
        </is>
      </c>
      <c r="AI994" t="inlineStr">
        <is>
          <t>VH</t>
        </is>
      </c>
      <c r="AJ994" t="n">
        <v>2</v>
      </c>
      <c r="AK994" t="inlineStr">
        <is>
          <t>A</t>
        </is>
      </c>
      <c r="AL994" t="n">
        <v>8.699999999999999</v>
      </c>
      <c r="AM994" t="inlineStr">
        <is>
          <t>601+</t>
        </is>
      </c>
      <c r="AN994" t="n">
        <v>5.7</v>
      </c>
      <c r="AO994" t="inlineStr">
        <is>
          <t>601+</t>
        </is>
      </c>
      <c r="AP994" t="n">
        <v>6.9</v>
      </c>
      <c r="AQ994" t="inlineStr">
        <is>
          <t>701+</t>
        </is>
      </c>
      <c r="AR994" t="n">
        <v>6.1</v>
      </c>
      <c r="AS994" t="inlineStr">
        <is>
          <t>701+</t>
        </is>
      </c>
      <c r="AT994" t="n">
        <v>40</v>
      </c>
      <c r="AU994" t="inlineStr">
        <is>
          <t>412</t>
        </is>
      </c>
      <c r="AV994" t="n">
        <v>19.3</v>
      </c>
      <c r="AW994" t="inlineStr">
        <is>
          <t>556</t>
        </is>
      </c>
      <c r="AX994" t="n">
        <v>9.300000000000001</v>
      </c>
      <c r="AY994" t="inlineStr">
        <is>
          <t>686</t>
        </is>
      </c>
      <c r="AZ994" t="n">
        <v>11</v>
      </c>
      <c r="BA994" t="inlineStr">
        <is>
          <t>701+</t>
        </is>
      </c>
      <c r="BB994" t="n">
        <v>1.3</v>
      </c>
      <c r="BC994" t="inlineStr">
        <is>
          <t>701+</t>
        </is>
      </c>
      <c r="BD994" t="inlineStr">
        <is>
          <t>-</t>
        </is>
      </c>
      <c r="BE994" t="inlineStr"/>
      <c r="BF994" t="inlineStr">
        <is>
          <t>Not Reported</t>
        </is>
      </c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>
        <is>
          <t>QS</t>
        </is>
      </c>
      <c r="CC994" t="n">
        <v>1100.5</v>
      </c>
      <c r="CD994" t="n">
        <v>1100.5</v>
      </c>
      <c r="CE994" t="n">
        <v>601</v>
      </c>
      <c r="CF994" t="n">
        <v>601</v>
      </c>
      <c r="CG994" t="n">
        <v>701</v>
      </c>
      <c r="CH994" t="n">
        <v>701</v>
      </c>
      <c r="CI994" t="n">
        <v>403</v>
      </c>
      <c r="CJ994" t="n">
        <v>555</v>
      </c>
      <c r="CK994" t="n">
        <v>701</v>
      </c>
      <c r="CL994" t="n">
        <v>406</v>
      </c>
      <c r="CM994" t="n">
        <v>701</v>
      </c>
      <c r="CN994" t="n">
        <v>1100.5</v>
      </c>
      <c r="CO994" t="n">
        <v>1100.5</v>
      </c>
      <c r="CP994" t="n">
        <v>601</v>
      </c>
      <c r="CQ994" t="n">
        <v>601</v>
      </c>
      <c r="CR994" t="n">
        <v>701</v>
      </c>
      <c r="CS994" t="n">
        <v>701</v>
      </c>
      <c r="CT994" t="n">
        <v>412</v>
      </c>
      <c r="CU994" t="n">
        <v>556</v>
      </c>
      <c r="CV994" t="n">
        <v>686</v>
      </c>
      <c r="CW994" t="n">
        <v>701</v>
      </c>
      <c r="CX994" t="n">
        <v>701</v>
      </c>
      <c r="CY994" t="inlineStr"/>
      <c r="CZ994" t="inlineStr"/>
      <c r="DA994" t="inlineStr"/>
      <c r="DB994" t="n">
        <v>21.46428571428571</v>
      </c>
      <c r="DC994" t="n">
        <v>5.5</v>
      </c>
      <c r="DD994" t="inlineStr"/>
      <c r="DE994" t="inlineStr">
        <is>
          <t>QS (score, not ratio)</t>
        </is>
      </c>
      <c r="DF994" t="inlineStr"/>
      <c r="DG994" t="inlineStr">
        <is>
          <t>QS (score, not %)</t>
        </is>
      </c>
      <c r="DH994" t="n">
        <v>8.85</v>
      </c>
      <c r="DI994" t="inlineStr"/>
    </row>
    <row r="995">
      <c r="A995" t="inlineStr">
        <is>
          <t>tallinn university of technology</t>
        </is>
      </c>
      <c r="B995" t="inlineStr"/>
      <c r="C995" t="inlineStr"/>
      <c r="D995" t="inlineStr">
        <is>
          <t>Not Reported</t>
        </is>
      </c>
      <c r="E995" t="inlineStr">
        <is>
          <t>Not Reported</t>
        </is>
      </c>
      <c r="F995" t="inlineStr">
        <is>
          <t>Not Reported</t>
        </is>
      </c>
      <c r="G995" t="inlineStr">
        <is>
          <t>Not Reported</t>
        </is>
      </c>
      <c r="H995" t="inlineStr"/>
      <c r="I995" t="inlineStr">
        <is>
          <t>Not Reported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>
        <is>
          <t>Not Reported</t>
        </is>
      </c>
      <c r="AF995" t="inlineStr">
        <is>
          <t>Not Reported</t>
        </is>
      </c>
      <c r="AG995" t="inlineStr">
        <is>
          <t>Not Reported</t>
        </is>
      </c>
      <c r="AH995" t="inlineStr">
        <is>
          <t>Not Reported</t>
        </is>
      </c>
      <c r="AI995" t="inlineStr"/>
      <c r="AJ995" t="inlineStr"/>
      <c r="AK995" t="inlineStr">
        <is>
          <t>Not Reported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>
        <is>
          <t>501-600</t>
        </is>
      </c>
      <c r="BF995" t="inlineStr">
        <is>
          <t>Estonia</t>
        </is>
      </c>
      <c r="BG995" t="n">
        <v>16.3</v>
      </c>
      <c r="BH995" t="inlineStr">
        <is>
          <t>37.9</t>
        </is>
      </c>
      <c r="BI995" t="n">
        <v>15</v>
      </c>
      <c r="BJ995" t="n">
        <v>38.7</v>
      </c>
      <c r="BK995" t="inlineStr">
        <is>
          <t>44.8</t>
        </is>
      </c>
      <c r="BL995" t="inlineStr">
        <is>
          <t>-</t>
        </is>
      </c>
      <c r="BM995" t="inlineStr">
        <is>
          <t>14,061</t>
        </is>
      </c>
      <c r="BN995" t="n">
        <v>28.6</v>
      </c>
      <c r="BO995" t="inlineStr">
        <is>
          <t>5%</t>
        </is>
      </c>
      <c r="BP995" t="inlineStr">
        <is>
          <t>44 : 56</t>
        </is>
      </c>
      <c r="BQ995" t="n">
        <v>2016</v>
      </c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>
        <is>
          <t>Times</t>
        </is>
      </c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n">
        <v>550.5</v>
      </c>
      <c r="CZ995" t="inlineStr"/>
      <c r="DA995" t="inlineStr"/>
      <c r="DB995" t="n">
        <v>21.44388849177984</v>
      </c>
      <c r="DC995" t="n">
        <v>25.27325828779906</v>
      </c>
      <c r="DD995" t="n">
        <v>28.6</v>
      </c>
      <c r="DE995" t="inlineStr">
        <is>
          <t>Times (raw ratio)</t>
        </is>
      </c>
      <c r="DF995" t="n">
        <v>5</v>
      </c>
      <c r="DG995" t="inlineStr">
        <is>
          <t>Times (raw %)</t>
        </is>
      </c>
      <c r="DH995" t="inlineStr"/>
      <c r="DI995" t="n">
        <v>12.59105098855359</v>
      </c>
    </row>
    <row r="996">
      <c r="A996" t="inlineStr">
        <is>
          <t>tallinn university of technology (taltech)</t>
        </is>
      </c>
      <c r="B996" t="inlineStr">
        <is>
          <t>621-630</t>
        </is>
      </c>
      <c r="C996" t="inlineStr">
        <is>
          <t>651-660</t>
        </is>
      </c>
      <c r="D996" t="inlineStr">
        <is>
          <t>Estonia</t>
        </is>
      </c>
      <c r="E996" t="inlineStr">
        <is>
          <t>Europe</t>
        </is>
      </c>
      <c r="F996" t="inlineStr">
        <is>
          <t>M</t>
        </is>
      </c>
      <c r="G996" t="inlineStr">
        <is>
          <t>FO</t>
        </is>
      </c>
      <c r="H996" t="inlineStr">
        <is>
          <t>VH</t>
        </is>
      </c>
      <c r="I996" t="inlineStr">
        <is>
          <t>A</t>
        </is>
      </c>
      <c r="J996" t="n">
        <v>12.8</v>
      </c>
      <c r="K996" t="inlineStr">
        <is>
          <t>601+</t>
        </is>
      </c>
      <c r="L996" t="n">
        <v>10.2</v>
      </c>
      <c r="M996" t="inlineStr">
        <is>
          <t>601+</t>
        </is>
      </c>
      <c r="N996" t="n">
        <v>31.5</v>
      </c>
      <c r="O996" t="inlineStr">
        <is>
          <t>502</t>
        </is>
      </c>
      <c r="P996" t="n">
        <v>10.8</v>
      </c>
      <c r="Q996" t="inlineStr">
        <is>
          <t>701+</t>
        </is>
      </c>
      <c r="R996" t="n">
        <v>60</v>
      </c>
      <c r="S996" t="inlineStr">
        <is>
          <t>325</t>
        </is>
      </c>
      <c r="T996" t="n">
        <v>18.3</v>
      </c>
      <c r="U996" t="inlineStr">
        <is>
          <t>577</t>
        </is>
      </c>
      <c r="V996" t="n">
        <v>83.3</v>
      </c>
      <c r="W996" t="inlineStr">
        <is>
          <t>275</t>
        </is>
      </c>
      <c r="X996" t="n">
        <v>45.6</v>
      </c>
      <c r="Y996" t="inlineStr">
        <is>
          <t>279</t>
        </is>
      </c>
      <c r="Z996" t="n">
        <v>1.3</v>
      </c>
      <c r="AA996" t="inlineStr">
        <is>
          <t>701+</t>
        </is>
      </c>
      <c r="AB996" t="inlineStr"/>
      <c r="AC996" t="inlineStr">
        <is>
          <t>651-660</t>
        </is>
      </c>
      <c r="AD996" t="inlineStr">
        <is>
          <t>701-750</t>
        </is>
      </c>
      <c r="AE996" t="inlineStr">
        <is>
          <t>EE</t>
        </is>
      </c>
      <c r="AF996" t="inlineStr">
        <is>
          <t>Estonia</t>
        </is>
      </c>
      <c r="AG996" t="inlineStr">
        <is>
          <t>M</t>
        </is>
      </c>
      <c r="AH996" t="inlineStr">
        <is>
          <t>FO</t>
        </is>
      </c>
      <c r="AI996" t="inlineStr">
        <is>
          <t>VH</t>
        </is>
      </c>
      <c r="AJ996" t="n">
        <v>5</v>
      </c>
      <c r="AK996" t="inlineStr">
        <is>
          <t>A</t>
        </is>
      </c>
      <c r="AL996" t="n">
        <v>12.9</v>
      </c>
      <c r="AM996" t="inlineStr">
        <is>
          <t>601+</t>
        </is>
      </c>
      <c r="AN996" t="n">
        <v>11.4</v>
      </c>
      <c r="AO996" t="inlineStr">
        <is>
          <t>601+</t>
        </is>
      </c>
      <c r="AP996" t="n">
        <v>27.6</v>
      </c>
      <c r="AQ996" t="inlineStr">
        <is>
          <t>553</t>
        </is>
      </c>
      <c r="AR996" t="n">
        <v>9.6</v>
      </c>
      <c r="AS996" t="inlineStr">
        <is>
          <t>701+</t>
        </is>
      </c>
      <c r="AT996" t="n">
        <v>49.5</v>
      </c>
      <c r="AU996" t="inlineStr">
        <is>
          <t>360</t>
        </is>
      </c>
      <c r="AV996" t="n">
        <v>25</v>
      </c>
      <c r="AW996" t="inlineStr">
        <is>
          <t>475</t>
        </is>
      </c>
      <c r="AX996" t="n">
        <v>48.5</v>
      </c>
      <c r="AY996" t="inlineStr">
        <is>
          <t>323</t>
        </is>
      </c>
      <c r="AZ996" t="n">
        <v>32</v>
      </c>
      <c r="BA996" t="inlineStr">
        <is>
          <t>239</t>
        </is>
      </c>
      <c r="BB996" t="n">
        <v>3.5</v>
      </c>
      <c r="BC996" t="inlineStr">
        <is>
          <t>701+</t>
        </is>
      </c>
      <c r="BD996" t="inlineStr">
        <is>
          <t>-</t>
        </is>
      </c>
      <c r="BE996" t="inlineStr"/>
      <c r="BF996" t="inlineStr">
        <is>
          <t>Not Reported</t>
        </is>
      </c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>
        <is>
          <t>QS</t>
        </is>
      </c>
      <c r="CC996" t="n">
        <v>625.5</v>
      </c>
      <c r="CD996" t="n">
        <v>655.5</v>
      </c>
      <c r="CE996" t="n">
        <v>601</v>
      </c>
      <c r="CF996" t="n">
        <v>601</v>
      </c>
      <c r="CG996" t="n">
        <v>502</v>
      </c>
      <c r="CH996" t="n">
        <v>701</v>
      </c>
      <c r="CI996" t="n">
        <v>325</v>
      </c>
      <c r="CJ996" t="n">
        <v>577</v>
      </c>
      <c r="CK996" t="n">
        <v>275</v>
      </c>
      <c r="CL996" t="n">
        <v>279</v>
      </c>
      <c r="CM996" t="n">
        <v>701</v>
      </c>
      <c r="CN996" t="n">
        <v>655.5</v>
      </c>
      <c r="CO996" t="n">
        <v>725.5</v>
      </c>
      <c r="CP996" t="n">
        <v>601</v>
      </c>
      <c r="CQ996" t="n">
        <v>601</v>
      </c>
      <c r="CR996" t="n">
        <v>553</v>
      </c>
      <c r="CS996" t="n">
        <v>701</v>
      </c>
      <c r="CT996" t="n">
        <v>360</v>
      </c>
      <c r="CU996" t="n">
        <v>475</v>
      </c>
      <c r="CV996" t="n">
        <v>323</v>
      </c>
      <c r="CW996" t="n">
        <v>239</v>
      </c>
      <c r="CX996" t="n">
        <v>701</v>
      </c>
      <c r="CY996" t="inlineStr"/>
      <c r="CZ996" t="inlineStr"/>
      <c r="DA996" t="inlineStr"/>
      <c r="DB996" t="n">
        <v>55.39285714285715</v>
      </c>
      <c r="DC996" t="n">
        <v>10.8</v>
      </c>
      <c r="DD996" t="inlineStr"/>
      <c r="DE996" t="inlineStr">
        <is>
          <t>QS (score, not ratio)</t>
        </is>
      </c>
      <c r="DF996" t="inlineStr"/>
      <c r="DG996" t="inlineStr">
        <is>
          <t>QS (score, not %)</t>
        </is>
      </c>
      <c r="DH996" t="n">
        <v>12.85</v>
      </c>
      <c r="DI996" t="inlineStr"/>
    </row>
    <row r="997">
      <c r="A997" t="inlineStr">
        <is>
          <t>tamkang university</t>
        </is>
      </c>
      <c r="B997" t="inlineStr">
        <is>
          <t>1201-1400</t>
        </is>
      </c>
      <c r="C997" t="inlineStr">
        <is>
          <t>1201-1400</t>
        </is>
      </c>
      <c r="D997" t="inlineStr">
        <is>
          <t>Taiwan</t>
        </is>
      </c>
      <c r="E997" t="inlineStr">
        <is>
          <t>Asia</t>
        </is>
      </c>
      <c r="F997" t="inlineStr">
        <is>
          <t>L</t>
        </is>
      </c>
      <c r="G997" t="inlineStr">
        <is>
          <t>FO</t>
        </is>
      </c>
      <c r="H997" t="inlineStr">
        <is>
          <t>VH</t>
        </is>
      </c>
      <c r="I997" t="inlineStr">
        <is>
          <t>C</t>
        </is>
      </c>
      <c r="J997" t="n">
        <v>5.7</v>
      </c>
      <c r="K997" t="inlineStr">
        <is>
          <t>601+</t>
        </is>
      </c>
      <c r="L997" t="n">
        <v>4.9</v>
      </c>
      <c r="M997" t="inlineStr">
        <is>
          <t>601+</t>
        </is>
      </c>
      <c r="N997" t="n">
        <v>4</v>
      </c>
      <c r="O997" t="inlineStr">
        <is>
          <t>701+</t>
        </is>
      </c>
      <c r="P997" t="n">
        <v>5</v>
      </c>
      <c r="Q997" t="inlineStr">
        <is>
          <t>701+</t>
        </is>
      </c>
      <c r="R997" t="n">
        <v>6</v>
      </c>
      <c r="S997" t="inlineStr">
        <is>
          <t>701+</t>
        </is>
      </c>
      <c r="T997" t="n">
        <v>7.4</v>
      </c>
      <c r="U997" t="inlineStr">
        <is>
          <t>701+</t>
        </is>
      </c>
      <c r="V997" t="n">
        <v>14.2</v>
      </c>
      <c r="W997" t="inlineStr">
        <is>
          <t>701+</t>
        </is>
      </c>
      <c r="X997" t="n">
        <v>29.2</v>
      </c>
      <c r="Y997" t="inlineStr">
        <is>
          <t>425</t>
        </is>
      </c>
      <c r="Z997" t="n">
        <v>10.1</v>
      </c>
      <c r="AA997" t="inlineStr">
        <is>
          <t>661=</t>
        </is>
      </c>
      <c r="AB997" t="inlineStr"/>
      <c r="AC997" t="inlineStr">
        <is>
          <t>1201-1400</t>
        </is>
      </c>
      <c r="AD997" t="inlineStr">
        <is>
          <t>1201-1400</t>
        </is>
      </c>
      <c r="AE997" t="inlineStr">
        <is>
          <t>TW</t>
        </is>
      </c>
      <c r="AF997" t="inlineStr">
        <is>
          <t>Taiwan</t>
        </is>
      </c>
      <c r="AG997" t="inlineStr">
        <is>
          <t>L</t>
        </is>
      </c>
      <c r="AH997" t="inlineStr">
        <is>
          <t>FO</t>
        </is>
      </c>
      <c r="AI997" t="inlineStr">
        <is>
          <t>VH</t>
        </is>
      </c>
      <c r="AJ997" t="n">
        <v>3</v>
      </c>
      <c r="AK997" t="inlineStr">
        <is>
          <t>C</t>
        </is>
      </c>
      <c r="AL997" t="n">
        <v>5.7</v>
      </c>
      <c r="AM997" t="inlineStr">
        <is>
          <t>601+</t>
        </is>
      </c>
      <c r="AN997" t="n">
        <v>5.5</v>
      </c>
      <c r="AO997" t="inlineStr">
        <is>
          <t>601+</t>
        </is>
      </c>
      <c r="AP997" t="n">
        <v>3.6</v>
      </c>
      <c r="AQ997" t="inlineStr">
        <is>
          <t>701+</t>
        </is>
      </c>
      <c r="AR997" t="n">
        <v>5.6</v>
      </c>
      <c r="AS997" t="inlineStr">
        <is>
          <t>701+</t>
        </is>
      </c>
      <c r="AT997" t="n">
        <v>8.4</v>
      </c>
      <c r="AU997" t="inlineStr">
        <is>
          <t>701+</t>
        </is>
      </c>
      <c r="AV997" t="n">
        <v>7.4</v>
      </c>
      <c r="AW997" t="inlineStr">
        <is>
          <t>701+</t>
        </is>
      </c>
      <c r="AX997" t="n">
        <v>1.1</v>
      </c>
      <c r="AY997" t="inlineStr">
        <is>
          <t>701+</t>
        </is>
      </c>
      <c r="AZ997" t="n">
        <v>20.9</v>
      </c>
      <c r="BA997" t="inlineStr">
        <is>
          <t>395</t>
        </is>
      </c>
      <c r="BB997" t="n">
        <v>4.9</v>
      </c>
      <c r="BC997" t="inlineStr">
        <is>
          <t>701+</t>
        </is>
      </c>
      <c r="BD997" t="inlineStr">
        <is>
          <t>-</t>
        </is>
      </c>
      <c r="BE997" t="inlineStr"/>
      <c r="BF997" t="inlineStr">
        <is>
          <t>Not Reported</t>
        </is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>
        <is>
          <t>QS</t>
        </is>
      </c>
      <c r="CC997" t="n">
        <v>1300.5</v>
      </c>
      <c r="CD997" t="n">
        <v>1300.5</v>
      </c>
      <c r="CE997" t="n">
        <v>601</v>
      </c>
      <c r="CF997" t="n">
        <v>601</v>
      </c>
      <c r="CG997" t="n">
        <v>701</v>
      </c>
      <c r="CH997" t="n">
        <v>701</v>
      </c>
      <c r="CI997" t="n">
        <v>701</v>
      </c>
      <c r="CJ997" t="n">
        <v>701</v>
      </c>
      <c r="CK997" t="n">
        <v>701</v>
      </c>
      <c r="CL997" t="n">
        <v>425</v>
      </c>
      <c r="CM997" t="n">
        <v>661</v>
      </c>
      <c r="CN997" t="n">
        <v>1300.5</v>
      </c>
      <c r="CO997" t="n">
        <v>1300.5</v>
      </c>
      <c r="CP997" t="n">
        <v>601</v>
      </c>
      <c r="CQ997" t="n">
        <v>601</v>
      </c>
      <c r="CR997" t="n">
        <v>701</v>
      </c>
      <c r="CS997" t="n">
        <v>701</v>
      </c>
      <c r="CT997" t="n">
        <v>701</v>
      </c>
      <c r="CU997" t="n">
        <v>701</v>
      </c>
      <c r="CV997" t="n">
        <v>701</v>
      </c>
      <c r="CW997" t="n">
        <v>395</v>
      </c>
      <c r="CX997" t="n">
        <v>701</v>
      </c>
      <c r="CY997" t="inlineStr"/>
      <c r="CZ997" t="inlineStr"/>
      <c r="DA997" t="inlineStr"/>
      <c r="DB997" t="n">
        <v>7.178571428571416</v>
      </c>
      <c r="DC997" t="n">
        <v>5</v>
      </c>
      <c r="DD997" t="inlineStr"/>
      <c r="DE997" t="inlineStr">
        <is>
          <t>QS (score, not ratio)</t>
        </is>
      </c>
      <c r="DF997" t="inlineStr"/>
      <c r="DG997" t="inlineStr">
        <is>
          <t>QS (score, not %)</t>
        </is>
      </c>
      <c r="DH997" t="n">
        <v>5.7</v>
      </c>
      <c r="DI997" t="inlineStr"/>
    </row>
    <row r="998">
      <c r="A998" t="inlineStr">
        <is>
          <t>tampere university</t>
        </is>
      </c>
      <c r="B998" t="inlineStr">
        <is>
          <t>462</t>
        </is>
      </c>
      <c r="C998" t="inlineStr">
        <is>
          <t>436</t>
        </is>
      </c>
      <c r="D998" t="inlineStr">
        <is>
          <t>Finland</t>
        </is>
      </c>
      <c r="E998" t="inlineStr">
        <is>
          <t>Europe</t>
        </is>
      </c>
      <c r="F998" t="inlineStr">
        <is>
          <t>L</t>
        </is>
      </c>
      <c r="G998" t="inlineStr">
        <is>
          <t>FC</t>
        </is>
      </c>
      <c r="H998" t="inlineStr">
        <is>
          <t>VH</t>
        </is>
      </c>
      <c r="I998" t="inlineStr">
        <is>
          <t>A</t>
        </is>
      </c>
      <c r="J998" t="n">
        <v>21.7</v>
      </c>
      <c r="K998" t="inlineStr">
        <is>
          <t>407</t>
        </is>
      </c>
      <c r="L998" t="n">
        <v>15.4</v>
      </c>
      <c r="M998" t="inlineStr">
        <is>
          <t>548</t>
        </is>
      </c>
      <c r="N998" t="n">
        <v>20.4</v>
      </c>
      <c r="O998" t="inlineStr">
        <is>
          <t>662</t>
        </is>
      </c>
      <c r="P998" t="n">
        <v>33.1</v>
      </c>
      <c r="Q998" t="inlineStr">
        <is>
          <t>400</t>
        </is>
      </c>
      <c r="R998" t="n">
        <v>44.5</v>
      </c>
      <c r="S998" t="inlineStr">
        <is>
          <t>398</t>
        </is>
      </c>
      <c r="T998" t="n">
        <v>5.9</v>
      </c>
      <c r="U998" t="inlineStr">
        <is>
          <t>701+</t>
        </is>
      </c>
      <c r="V998" t="n">
        <v>84.8</v>
      </c>
      <c r="W998" t="inlineStr">
        <is>
          <t>251</t>
        </is>
      </c>
      <c r="X998" t="n">
        <v>30.8</v>
      </c>
      <c r="Y998" t="inlineStr">
        <is>
          <t>409</t>
        </is>
      </c>
      <c r="Z998" t="n">
        <v>23</v>
      </c>
      <c r="AA998" t="inlineStr">
        <is>
          <t>508</t>
        </is>
      </c>
      <c r="AB998" t="n">
        <v>26</v>
      </c>
      <c r="AC998">
        <f>436</f>
        <v/>
      </c>
      <c r="AD998" t="inlineStr">
        <is>
          <t>415</t>
        </is>
      </c>
      <c r="AE998" t="inlineStr">
        <is>
          <t>FI</t>
        </is>
      </c>
      <c r="AF998" t="inlineStr">
        <is>
          <t>Finland</t>
        </is>
      </c>
      <c r="AG998" t="inlineStr">
        <is>
          <t>L</t>
        </is>
      </c>
      <c r="AH998" t="inlineStr">
        <is>
          <t>FC</t>
        </is>
      </c>
      <c r="AI998" t="inlineStr">
        <is>
          <t>VH</t>
        </is>
      </c>
      <c r="AJ998" t="n">
        <v>1</v>
      </c>
      <c r="AK998" t="inlineStr">
        <is>
          <t>A</t>
        </is>
      </c>
      <c r="AL998" t="n">
        <v>22.5</v>
      </c>
      <c r="AM998" t="inlineStr">
        <is>
          <t>391</t>
        </is>
      </c>
      <c r="AN998" t="n">
        <v>19.5</v>
      </c>
      <c r="AO998" t="inlineStr">
        <is>
          <t>463</t>
        </is>
      </c>
      <c r="AP998" t="n">
        <v>23.9</v>
      </c>
      <c r="AQ998" t="inlineStr">
        <is>
          <t>595</t>
        </is>
      </c>
      <c r="AR998" t="n">
        <v>31.8</v>
      </c>
      <c r="AS998" t="inlineStr">
        <is>
          <t>422</t>
        </is>
      </c>
      <c r="AT998" t="n">
        <v>32</v>
      </c>
      <c r="AU998" t="inlineStr">
        <is>
          <t>473</t>
        </is>
      </c>
      <c r="AV998" t="n">
        <v>6.4</v>
      </c>
      <c r="AW998" t="inlineStr">
        <is>
          <t>701+</t>
        </is>
      </c>
      <c r="AX998" t="n">
        <v>56.4</v>
      </c>
      <c r="AY998" t="inlineStr">
        <is>
          <t>275</t>
        </is>
      </c>
      <c r="AZ998" t="n">
        <v>20.6</v>
      </c>
      <c r="BA998" t="inlineStr">
        <is>
          <t>406</t>
        </is>
      </c>
      <c r="BB998" t="n">
        <v>37.2</v>
      </c>
      <c r="BC998" t="inlineStr">
        <is>
          <t>387</t>
        </is>
      </c>
      <c r="BD998" t="inlineStr">
        <is>
          <t>26.0</t>
        </is>
      </c>
      <c r="BE998" t="inlineStr"/>
      <c r="BF998" t="inlineStr">
        <is>
          <t>Not Reported</t>
        </is>
      </c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>
        <is>
          <t>QS</t>
        </is>
      </c>
      <c r="CC998" t="n">
        <v>462</v>
      </c>
      <c r="CD998" t="n">
        <v>436</v>
      </c>
      <c r="CE998" t="n">
        <v>407</v>
      </c>
      <c r="CF998" t="n">
        <v>548</v>
      </c>
      <c r="CG998" t="n">
        <v>662</v>
      </c>
      <c r="CH998" t="n">
        <v>400</v>
      </c>
      <c r="CI998" t="n">
        <v>398</v>
      </c>
      <c r="CJ998" t="n">
        <v>701</v>
      </c>
      <c r="CK998" t="n">
        <v>251</v>
      </c>
      <c r="CL998" t="n">
        <v>409</v>
      </c>
      <c r="CM998" t="n">
        <v>508</v>
      </c>
      <c r="CN998" t="n">
        <v>436</v>
      </c>
      <c r="CO998" t="n">
        <v>415</v>
      </c>
      <c r="CP998" t="n">
        <v>391</v>
      </c>
      <c r="CQ998" t="n">
        <v>463</v>
      </c>
      <c r="CR998" t="n">
        <v>595</v>
      </c>
      <c r="CS998" t="n">
        <v>422</v>
      </c>
      <c r="CT998" t="n">
        <v>473</v>
      </c>
      <c r="CU998" t="n">
        <v>701</v>
      </c>
      <c r="CV998" t="n">
        <v>275</v>
      </c>
      <c r="CW998" t="n">
        <v>406</v>
      </c>
      <c r="CX998" t="n">
        <v>387</v>
      </c>
      <c r="CY998" t="inlineStr"/>
      <c r="CZ998" t="inlineStr"/>
      <c r="DA998" t="inlineStr"/>
      <c r="DB998" t="n">
        <v>67.07142857142857</v>
      </c>
      <c r="DC998" t="n">
        <v>33.1</v>
      </c>
      <c r="DD998" t="inlineStr"/>
      <c r="DE998" t="inlineStr">
        <is>
          <t>QS (score, not ratio)</t>
        </is>
      </c>
      <c r="DF998" t="inlineStr"/>
      <c r="DG998" t="inlineStr">
        <is>
          <t>QS (score, not %)</t>
        </is>
      </c>
      <c r="DH998" t="n">
        <v>22.1</v>
      </c>
      <c r="DI998" t="inlineStr"/>
    </row>
    <row r="999">
      <c r="A999" t="inlineStr">
        <is>
          <t>tampere university of technology</t>
        </is>
      </c>
      <c r="B999" t="inlineStr"/>
      <c r="C999" t="inlineStr"/>
      <c r="D999" t="inlineStr">
        <is>
          <t>Not Reported</t>
        </is>
      </c>
      <c r="E999" t="inlineStr">
        <is>
          <t>Not Reported</t>
        </is>
      </c>
      <c r="F999" t="inlineStr">
        <is>
          <t>Not Reported</t>
        </is>
      </c>
      <c r="G999" t="inlineStr">
        <is>
          <t>Not Reported</t>
        </is>
      </c>
      <c r="H999" t="inlineStr"/>
      <c r="I999" t="inlineStr">
        <is>
          <t>Not Reported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>
        <is>
          <t>Not Reported</t>
        </is>
      </c>
      <c r="AF999" t="inlineStr">
        <is>
          <t>Not Reported</t>
        </is>
      </c>
      <c r="AG999" t="inlineStr">
        <is>
          <t>Not Reported</t>
        </is>
      </c>
      <c r="AH999" t="inlineStr">
        <is>
          <t>Not Reported</t>
        </is>
      </c>
      <c r="AI999" t="inlineStr"/>
      <c r="AJ999" t="inlineStr"/>
      <c r="AK999" t="inlineStr">
        <is>
          <t>Not Reported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>
        <is>
          <t>401-500</t>
        </is>
      </c>
      <c r="BF999" t="inlineStr">
        <is>
          <t>Finland</t>
        </is>
      </c>
      <c r="BG999" t="n">
        <v>23.1</v>
      </c>
      <c r="BH999" t="inlineStr">
        <is>
          <t>54.0</t>
        </is>
      </c>
      <c r="BI999" t="n">
        <v>17.2</v>
      </c>
      <c r="BJ999" t="n">
        <v>45.5</v>
      </c>
      <c r="BK999" t="inlineStr">
        <is>
          <t>67.5</t>
        </is>
      </c>
      <c r="BL999" t="inlineStr">
        <is>
          <t>-</t>
        </is>
      </c>
      <c r="BM999" t="inlineStr">
        <is>
          <t>6,147</t>
        </is>
      </c>
      <c r="BN999" t="n">
        <v>15.5</v>
      </c>
      <c r="BO999" t="inlineStr">
        <is>
          <t>13%</t>
        </is>
      </c>
      <c r="BP999" t="inlineStr">
        <is>
          <t>23 : 77</t>
        </is>
      </c>
      <c r="BQ999" t="n">
        <v>2016</v>
      </c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>
        <is>
          <t>Times</t>
        </is>
      </c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n">
        <v>450.5</v>
      </c>
      <c r="CZ999" t="inlineStr"/>
      <c r="DA999" t="inlineStr"/>
      <c r="DB999" t="n">
        <v>35.7398141529664</v>
      </c>
      <c r="DC999" t="n">
        <v>29.85919483331718</v>
      </c>
      <c r="DD999" t="n">
        <v>15.5</v>
      </c>
      <c r="DE999" t="inlineStr">
        <is>
          <t>Times (raw ratio)</t>
        </is>
      </c>
      <c r="DF999" t="n">
        <v>13</v>
      </c>
      <c r="DG999" t="inlineStr">
        <is>
          <t>Times (raw %)</t>
        </is>
      </c>
      <c r="DH999" t="inlineStr"/>
      <c r="DI999" t="n">
        <v>14.88033298647242</v>
      </c>
    </row>
    <row r="1000">
      <c r="A1000" t="inlineStr">
        <is>
          <t>tanta university</t>
        </is>
      </c>
      <c r="B1000" t="inlineStr">
        <is>
          <t>1201-1400</t>
        </is>
      </c>
      <c r="C1000" t="inlineStr">
        <is>
          <t>1201-1400</t>
        </is>
      </c>
      <c r="D1000" t="inlineStr">
        <is>
          <t>Egypt</t>
        </is>
      </c>
      <c r="E1000" t="inlineStr">
        <is>
          <t>Africa</t>
        </is>
      </c>
      <c r="F1000" t="inlineStr">
        <is>
          <t>XL</t>
        </is>
      </c>
      <c r="G1000" t="inlineStr">
        <is>
          <t>FC</t>
        </is>
      </c>
      <c r="H1000" t="inlineStr">
        <is>
          <t>HI</t>
        </is>
      </c>
      <c r="I1000" t="inlineStr">
        <is>
          <t>A</t>
        </is>
      </c>
      <c r="J1000" t="n">
        <v>6.9</v>
      </c>
      <c r="K1000" t="inlineStr">
        <is>
          <t>601+</t>
        </is>
      </c>
      <c r="L1000" t="n">
        <v>5.5</v>
      </c>
      <c r="M1000" t="inlineStr">
        <is>
          <t>601+</t>
        </is>
      </c>
      <c r="N1000" t="n">
        <v>4.5</v>
      </c>
      <c r="O1000" t="inlineStr">
        <is>
          <t>701+</t>
        </is>
      </c>
      <c r="P1000" t="n">
        <v>2.2</v>
      </c>
      <c r="Q1000" t="inlineStr">
        <is>
          <t>701+</t>
        </is>
      </c>
      <c r="R1000" t="n">
        <v>1.5</v>
      </c>
      <c r="S1000" t="inlineStr">
        <is>
          <t>701+</t>
        </is>
      </c>
      <c r="T1000" t="n">
        <v>1.5</v>
      </c>
      <c r="U1000" t="inlineStr">
        <is>
          <t>701+</t>
        </is>
      </c>
      <c r="V1000" t="n">
        <v>65.2</v>
      </c>
      <c r="W1000" t="inlineStr">
        <is>
          <t>553</t>
        </is>
      </c>
      <c r="X1000" t="n">
        <v>4.3</v>
      </c>
      <c r="Y1000" t="inlineStr">
        <is>
          <t>701+</t>
        </is>
      </c>
      <c r="Z1000" t="n">
        <v>3.1</v>
      </c>
      <c r="AA1000" t="inlineStr">
        <is>
          <t>701+</t>
        </is>
      </c>
      <c r="AB1000" t="inlineStr"/>
      <c r="AC1000" t="inlineStr">
        <is>
          <t>1201-1400</t>
        </is>
      </c>
      <c r="AD1000" t="inlineStr">
        <is>
          <t>1201-1400</t>
        </is>
      </c>
      <c r="AE1000" t="inlineStr">
        <is>
          <t>EG</t>
        </is>
      </c>
      <c r="AF1000" t="inlineStr">
        <is>
          <t>Egypt</t>
        </is>
      </c>
      <c r="AG1000" t="inlineStr">
        <is>
          <t>XL</t>
        </is>
      </c>
      <c r="AH1000" t="inlineStr">
        <is>
          <t>FO</t>
        </is>
      </c>
      <c r="AI1000" t="inlineStr">
        <is>
          <t>VH</t>
        </is>
      </c>
      <c r="AJ1000" t="n">
        <v>4</v>
      </c>
      <c r="AK1000" t="inlineStr">
        <is>
          <t>A</t>
        </is>
      </c>
      <c r="AL1000" t="n">
        <v>6.3</v>
      </c>
      <c r="AM1000" t="inlineStr">
        <is>
          <t>601+</t>
        </is>
      </c>
      <c r="AN1000" t="n">
        <v>4.3</v>
      </c>
      <c r="AO1000" t="inlineStr">
        <is>
          <t>601+</t>
        </is>
      </c>
      <c r="AP1000" t="n">
        <v>4.1</v>
      </c>
      <c r="AQ1000" t="inlineStr">
        <is>
          <t>701+</t>
        </is>
      </c>
      <c r="AR1000" t="n">
        <v>2.1</v>
      </c>
      <c r="AS1000" t="inlineStr">
        <is>
          <t>701+</t>
        </is>
      </c>
      <c r="AT1000" t="n">
        <v>1.6</v>
      </c>
      <c r="AU1000" t="inlineStr">
        <is>
          <t>701+</t>
        </is>
      </c>
      <c r="AV1000" t="n">
        <v>2</v>
      </c>
      <c r="AW1000" t="inlineStr">
        <is>
          <t>701+</t>
        </is>
      </c>
      <c r="AX1000" t="n">
        <v>21.4</v>
      </c>
      <c r="AY1000" t="inlineStr">
        <is>
          <t>533</t>
        </is>
      </c>
      <c r="AZ1000" t="n">
        <v>6.5</v>
      </c>
      <c r="BA1000" t="inlineStr">
        <is>
          <t>701+</t>
        </is>
      </c>
      <c r="BB1000" t="n">
        <v>13.9</v>
      </c>
      <c r="BC1000" t="inlineStr">
        <is>
          <t>625=</t>
        </is>
      </c>
      <c r="BD1000" t="inlineStr">
        <is>
          <t>-</t>
        </is>
      </c>
      <c r="BE1000" t="inlineStr"/>
      <c r="BF1000" t="inlineStr">
        <is>
          <t>Not Reported</t>
        </is>
      </c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>
        <is>
          <t>QS</t>
        </is>
      </c>
      <c r="CC1000" t="n">
        <v>1300.5</v>
      </c>
      <c r="CD1000" t="n">
        <v>1300.5</v>
      </c>
      <c r="CE1000" t="n">
        <v>601</v>
      </c>
      <c r="CF1000" t="n">
        <v>601</v>
      </c>
      <c r="CG1000" t="n">
        <v>701</v>
      </c>
      <c r="CH1000" t="n">
        <v>701</v>
      </c>
      <c r="CI1000" t="n">
        <v>701</v>
      </c>
      <c r="CJ1000" t="n">
        <v>701</v>
      </c>
      <c r="CK1000" t="n">
        <v>553</v>
      </c>
      <c r="CL1000" t="n">
        <v>701</v>
      </c>
      <c r="CM1000" t="n">
        <v>701</v>
      </c>
      <c r="CN1000" t="n">
        <v>1300.5</v>
      </c>
      <c r="CO1000" t="n">
        <v>1300.5</v>
      </c>
      <c r="CP1000" t="n">
        <v>601</v>
      </c>
      <c r="CQ1000" t="n">
        <v>601</v>
      </c>
      <c r="CR1000" t="n">
        <v>701</v>
      </c>
      <c r="CS1000" t="n">
        <v>701</v>
      </c>
      <c r="CT1000" t="n">
        <v>701</v>
      </c>
      <c r="CU1000" t="n">
        <v>701</v>
      </c>
      <c r="CV1000" t="n">
        <v>533</v>
      </c>
      <c r="CW1000" t="n">
        <v>701</v>
      </c>
      <c r="CX1000" t="n">
        <v>625</v>
      </c>
      <c r="CY1000" t="inlineStr"/>
      <c r="CZ1000" t="inlineStr"/>
      <c r="DA1000" t="inlineStr"/>
      <c r="DB1000" t="n">
        <v>7.178571428571416</v>
      </c>
      <c r="DC1000" t="n">
        <v>2.2</v>
      </c>
      <c r="DD1000" t="inlineStr"/>
      <c r="DE1000" t="inlineStr">
        <is>
          <t>QS (score, not ratio)</t>
        </is>
      </c>
      <c r="DF1000" t="inlineStr"/>
      <c r="DG1000" t="inlineStr">
        <is>
          <t>QS (score, not %)</t>
        </is>
      </c>
      <c r="DH1000" t="n">
        <v>6.6</v>
      </c>
      <c r="DI1000" t="inlineStr"/>
    </row>
    <row r="1001">
      <c r="A1001" t="inlineStr">
        <is>
          <t>taras shevchenko national university of kyiv</t>
        </is>
      </c>
      <c r="B1001" t="inlineStr">
        <is>
          <t>701-710</t>
        </is>
      </c>
      <c r="C1001" t="inlineStr">
        <is>
          <t>681-690</t>
        </is>
      </c>
      <c r="D1001" t="inlineStr">
        <is>
          <t>Ukraine</t>
        </is>
      </c>
      <c r="E1001" t="inlineStr">
        <is>
          <t>Europe</t>
        </is>
      </c>
      <c r="F1001" t="inlineStr">
        <is>
          <t>L</t>
        </is>
      </c>
      <c r="G1001" t="inlineStr">
        <is>
          <t>CO</t>
        </is>
      </c>
      <c r="H1001" t="inlineStr">
        <is>
          <t>VH</t>
        </is>
      </c>
      <c r="I1001" t="inlineStr">
        <is>
          <t>A</t>
        </is>
      </c>
      <c r="J1001" t="n">
        <v>18.9</v>
      </c>
      <c r="K1001" t="inlineStr">
        <is>
          <t>478</t>
        </is>
      </c>
      <c r="L1001" t="n">
        <v>36.6</v>
      </c>
      <c r="M1001" t="inlineStr">
        <is>
          <t>257</t>
        </is>
      </c>
      <c r="N1001" t="n">
        <v>27</v>
      </c>
      <c r="O1001" t="inlineStr">
        <is>
          <t>562</t>
        </is>
      </c>
      <c r="P1001" t="n">
        <v>2.2</v>
      </c>
      <c r="Q1001" t="inlineStr">
        <is>
          <t>701+</t>
        </is>
      </c>
      <c r="R1001" t="n">
        <v>1.5</v>
      </c>
      <c r="S1001" t="inlineStr">
        <is>
          <t>701+</t>
        </is>
      </c>
      <c r="T1001" t="n">
        <v>3.9</v>
      </c>
      <c r="U1001" t="inlineStr">
        <is>
          <t>701+</t>
        </is>
      </c>
      <c r="V1001" t="n">
        <v>40.3</v>
      </c>
      <c r="W1001" t="inlineStr">
        <is>
          <t>701+</t>
        </is>
      </c>
      <c r="X1001" t="n">
        <v>45.5</v>
      </c>
      <c r="Y1001" t="inlineStr">
        <is>
          <t>280</t>
        </is>
      </c>
      <c r="Z1001" t="n">
        <v>1.6</v>
      </c>
      <c r="AA1001" t="inlineStr">
        <is>
          <t>701+</t>
        </is>
      </c>
      <c r="AB1001" t="inlineStr"/>
      <c r="AC1001" t="inlineStr">
        <is>
          <t>681-690</t>
        </is>
      </c>
      <c r="AD1001" t="inlineStr">
        <is>
          <t>651-700</t>
        </is>
      </c>
      <c r="AE1001" t="inlineStr">
        <is>
          <t>UA</t>
        </is>
      </c>
      <c r="AF1001" t="inlineStr">
        <is>
          <t>Ukraine</t>
        </is>
      </c>
      <c r="AG1001" t="inlineStr">
        <is>
          <t>L</t>
        </is>
      </c>
      <c r="AH1001" t="inlineStr">
        <is>
          <t>CO</t>
        </is>
      </c>
      <c r="AI1001" t="inlineStr">
        <is>
          <t>VH</t>
        </is>
      </c>
      <c r="AJ1001" t="n">
        <v>5</v>
      </c>
      <c r="AK1001" t="inlineStr">
        <is>
          <t>A</t>
        </is>
      </c>
      <c r="AL1001" t="n">
        <v>19.2</v>
      </c>
      <c r="AM1001" t="inlineStr">
        <is>
          <t>467</t>
        </is>
      </c>
      <c r="AN1001" t="n">
        <v>38.6</v>
      </c>
      <c r="AO1001" t="inlineStr">
        <is>
          <t>252</t>
        </is>
      </c>
      <c r="AP1001" t="n">
        <v>33.4</v>
      </c>
      <c r="AQ1001" t="inlineStr">
        <is>
          <t>477</t>
        </is>
      </c>
      <c r="AR1001" t="n">
        <v>2.3</v>
      </c>
      <c r="AS1001" t="inlineStr">
        <is>
          <t>701+</t>
        </is>
      </c>
      <c r="AT1001" t="n">
        <v>1.5</v>
      </c>
      <c r="AU1001" t="inlineStr">
        <is>
          <t>701+</t>
        </is>
      </c>
      <c r="AV1001" t="n">
        <v>5.1</v>
      </c>
      <c r="AW1001" t="inlineStr">
        <is>
          <t>701+</t>
        </is>
      </c>
      <c r="AX1001" t="n">
        <v>2.9</v>
      </c>
      <c r="AY1001" t="inlineStr">
        <is>
          <t>701+</t>
        </is>
      </c>
      <c r="AZ1001" t="n">
        <v>28</v>
      </c>
      <c r="BA1001" t="inlineStr">
        <is>
          <t>288</t>
        </is>
      </c>
      <c r="BB1001" t="n">
        <v>1.9</v>
      </c>
      <c r="BC1001" t="inlineStr">
        <is>
          <t>701+</t>
        </is>
      </c>
      <c r="BD1001" t="inlineStr">
        <is>
          <t>-</t>
        </is>
      </c>
      <c r="BE1001" t="inlineStr">
        <is>
          <t>601-800</t>
        </is>
      </c>
      <c r="BF1001" t="inlineStr">
        <is>
          <t>Ukraine</t>
        </is>
      </c>
      <c r="BG1001" t="n">
        <v>27.9</v>
      </c>
      <c r="BH1001" t="inlineStr">
        <is>
          <t>28.2</t>
        </is>
      </c>
      <c r="BI1001" t="n">
        <v>11</v>
      </c>
      <c r="BJ1001" t="n">
        <v>4.2</v>
      </c>
      <c r="BK1001" t="inlineStr">
        <is>
          <t>28.0</t>
        </is>
      </c>
      <c r="BL1001" t="inlineStr">
        <is>
          <t>-</t>
        </is>
      </c>
      <c r="BM1001" t="inlineStr">
        <is>
          <t>22,686</t>
        </is>
      </c>
      <c r="BN1001" t="n">
        <v>8.199999999999999</v>
      </c>
      <c r="BO1001" t="inlineStr">
        <is>
          <t>2%</t>
        </is>
      </c>
      <c r="BP1001" t="inlineStr">
        <is>
          <t>45 : 55</t>
        </is>
      </c>
      <c r="BQ1001" t="n">
        <v>2016</v>
      </c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>
        <is>
          <t>QS+Times</t>
        </is>
      </c>
      <c r="CC1001" t="n">
        <v>705.5</v>
      </c>
      <c r="CD1001" t="n">
        <v>685.5</v>
      </c>
      <c r="CE1001" t="n">
        <v>478</v>
      </c>
      <c r="CF1001" t="n">
        <v>257</v>
      </c>
      <c r="CG1001" t="n">
        <v>562</v>
      </c>
      <c r="CH1001" t="n">
        <v>701</v>
      </c>
      <c r="CI1001" t="n">
        <v>701</v>
      </c>
      <c r="CJ1001" t="n">
        <v>701</v>
      </c>
      <c r="CK1001" t="n">
        <v>701</v>
      </c>
      <c r="CL1001" t="n">
        <v>280</v>
      </c>
      <c r="CM1001" t="n">
        <v>701</v>
      </c>
      <c r="CN1001" t="n">
        <v>685.5</v>
      </c>
      <c r="CO1001" t="n">
        <v>675.5</v>
      </c>
      <c r="CP1001" t="n">
        <v>467</v>
      </c>
      <c r="CQ1001" t="n">
        <v>252</v>
      </c>
      <c r="CR1001" t="n">
        <v>477</v>
      </c>
      <c r="CS1001" t="n">
        <v>701</v>
      </c>
      <c r="CT1001" t="n">
        <v>701</v>
      </c>
      <c r="CU1001" t="n">
        <v>701</v>
      </c>
      <c r="CV1001" t="n">
        <v>701</v>
      </c>
      <c r="CW1001" t="n">
        <v>288</v>
      </c>
      <c r="CX1001" t="n">
        <v>701</v>
      </c>
      <c r="CY1001" t="n">
        <v>700.5</v>
      </c>
      <c r="CZ1001" t="inlineStr"/>
      <c r="DA1001" t="inlineStr"/>
      <c r="DB1001" t="n">
        <v>24.83928571428572</v>
      </c>
      <c r="DC1001" t="n">
        <v>4.555052443403394</v>
      </c>
      <c r="DD1001" t="n">
        <v>8.199999999999999</v>
      </c>
      <c r="DE1001" t="inlineStr">
        <is>
          <t>Times (raw ratio)</t>
        </is>
      </c>
      <c r="DF1001" t="n">
        <v>2</v>
      </c>
      <c r="DG1001" t="inlineStr">
        <is>
          <t>Times (raw %)</t>
        </is>
      </c>
      <c r="DH1001" t="n">
        <v>19.05</v>
      </c>
      <c r="DI1001" t="n">
        <v>8.428720083246619</v>
      </c>
    </row>
    <row r="1002">
      <c r="A1002" t="inlineStr">
        <is>
          <t>tashkent institute of irrigation and agricultural mechanization engineers - national research university (tiiame-nru)</t>
        </is>
      </c>
      <c r="B1002" t="inlineStr">
        <is>
          <t>547</t>
        </is>
      </c>
      <c r="C1002" t="inlineStr"/>
      <c r="D1002" t="inlineStr">
        <is>
          <t>Uzbekistan</t>
        </is>
      </c>
      <c r="E1002" t="inlineStr">
        <is>
          <t>Asia</t>
        </is>
      </c>
      <c r="F1002" t="inlineStr">
        <is>
          <t>M</t>
        </is>
      </c>
      <c r="G1002" t="inlineStr">
        <is>
          <t>FO</t>
        </is>
      </c>
      <c r="H1002" t="inlineStr">
        <is>
          <t>VH</t>
        </is>
      </c>
      <c r="I1002" t="inlineStr">
        <is>
          <t>A</t>
        </is>
      </c>
      <c r="J1002" t="n">
        <v>30.6</v>
      </c>
      <c r="K1002" t="inlineStr">
        <is>
          <t>290</t>
        </is>
      </c>
      <c r="L1002" t="n">
        <v>19.9</v>
      </c>
      <c r="M1002" t="inlineStr">
        <is>
          <t>456</t>
        </is>
      </c>
      <c r="N1002" t="n">
        <v>79</v>
      </c>
      <c r="O1002" t="inlineStr">
        <is>
          <t>144</t>
        </is>
      </c>
      <c r="P1002" t="n">
        <v>2.2</v>
      </c>
      <c r="Q1002" t="inlineStr">
        <is>
          <t>701+</t>
        </is>
      </c>
      <c r="R1002" t="n">
        <v>26.3</v>
      </c>
      <c r="S1002" t="inlineStr">
        <is>
          <t>522</t>
        </is>
      </c>
      <c r="T1002" t="n">
        <v>4.1</v>
      </c>
      <c r="U1002" t="inlineStr">
        <is>
          <t>701+</t>
        </is>
      </c>
      <c r="V1002" t="n">
        <v>8.6</v>
      </c>
      <c r="W1002" t="inlineStr">
        <is>
          <t>701+</t>
        </is>
      </c>
      <c r="X1002" t="n">
        <v>15.1</v>
      </c>
      <c r="Y1002" t="inlineStr">
        <is>
          <t>659</t>
        </is>
      </c>
      <c r="Z1002" t="n">
        <v>9.5</v>
      </c>
      <c r="AA1002" t="inlineStr">
        <is>
          <t>678=</t>
        </is>
      </c>
      <c r="AB1002" t="n">
        <v>22.6</v>
      </c>
      <c r="AC1002" t="inlineStr"/>
      <c r="AD1002" t="inlineStr"/>
      <c r="AE1002" t="inlineStr">
        <is>
          <t>Not Reported</t>
        </is>
      </c>
      <c r="AF1002" t="inlineStr">
        <is>
          <t>Not Reported</t>
        </is>
      </c>
      <c r="AG1002" t="inlineStr">
        <is>
          <t>Not Reported</t>
        </is>
      </c>
      <c r="AH1002" t="inlineStr">
        <is>
          <t>Not Reported</t>
        </is>
      </c>
      <c r="AI1002" t="inlineStr"/>
      <c r="AJ1002" t="inlineStr"/>
      <c r="AK1002" t="inlineStr">
        <is>
          <t>Not Reported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>
        <is>
          <t>Not Reported</t>
        </is>
      </c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>
        <is>
          <t>QS</t>
        </is>
      </c>
      <c r="CC1002" t="n">
        <v>547</v>
      </c>
      <c r="CD1002" t="inlineStr"/>
      <c r="CE1002" t="n">
        <v>290</v>
      </c>
      <c r="CF1002" t="n">
        <v>456</v>
      </c>
      <c r="CG1002" t="n">
        <v>144</v>
      </c>
      <c r="CH1002" t="n">
        <v>701</v>
      </c>
      <c r="CI1002" t="n">
        <v>522</v>
      </c>
      <c r="CJ1002" t="n">
        <v>701</v>
      </c>
      <c r="CK1002" t="n">
        <v>701</v>
      </c>
      <c r="CL1002" t="n">
        <v>659</v>
      </c>
      <c r="CM1002" t="n">
        <v>678</v>
      </c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n">
        <v>61</v>
      </c>
      <c r="DC1002" t="n">
        <v>2.2</v>
      </c>
      <c r="DD1002" t="inlineStr"/>
      <c r="DE1002" t="inlineStr">
        <is>
          <t>QS (score, not ratio)</t>
        </is>
      </c>
      <c r="DF1002" t="inlineStr"/>
      <c r="DG1002" t="inlineStr">
        <is>
          <t>QS (score, not %)</t>
        </is>
      </c>
      <c r="DH1002" t="n">
        <v>30.6</v>
      </c>
      <c r="DI1002" t="inlineStr"/>
    </row>
    <row r="1003">
      <c r="A1003" t="inlineStr">
        <is>
          <t>taylor's university</t>
        </is>
      </c>
      <c r="B1003" t="inlineStr">
        <is>
          <t>251</t>
        </is>
      </c>
      <c r="C1003" t="inlineStr">
        <is>
          <t>284</t>
        </is>
      </c>
      <c r="D1003" t="inlineStr">
        <is>
          <t>Malaysia</t>
        </is>
      </c>
      <c r="E1003" t="inlineStr">
        <is>
          <t>Asia</t>
        </is>
      </c>
      <c r="F1003" t="inlineStr">
        <is>
          <t>S</t>
        </is>
      </c>
      <c r="G1003" t="inlineStr">
        <is>
          <t>FO</t>
        </is>
      </c>
      <c r="H1003" t="inlineStr">
        <is>
          <t>VH</t>
        </is>
      </c>
      <c r="I1003" t="inlineStr">
        <is>
          <t>C</t>
        </is>
      </c>
      <c r="J1003" t="n">
        <v>27</v>
      </c>
      <c r="K1003" t="inlineStr">
        <is>
          <t>323</t>
        </is>
      </c>
      <c r="L1003" t="n">
        <v>81</v>
      </c>
      <c r="M1003" t="inlineStr">
        <is>
          <t>72</t>
        </is>
      </c>
      <c r="N1003" t="n">
        <v>71.5</v>
      </c>
      <c r="O1003" t="inlineStr">
        <is>
          <t>185</t>
        </is>
      </c>
      <c r="P1003" t="n">
        <v>10.1</v>
      </c>
      <c r="Q1003" t="inlineStr">
        <is>
          <t>701+</t>
        </is>
      </c>
      <c r="R1003" t="n">
        <v>64.8</v>
      </c>
      <c r="S1003" t="inlineStr">
        <is>
          <t>303</t>
        </is>
      </c>
      <c r="T1003" t="n">
        <v>99.59999999999999</v>
      </c>
      <c r="U1003" t="inlineStr">
        <is>
          <t>43</t>
        </is>
      </c>
      <c r="V1003" t="n">
        <v>41.4</v>
      </c>
      <c r="W1003" t="inlineStr">
        <is>
          <t>701+</t>
        </is>
      </c>
      <c r="X1003" t="n">
        <v>4.2</v>
      </c>
      <c r="Y1003" t="inlineStr">
        <is>
          <t>701+</t>
        </is>
      </c>
      <c r="Z1003" t="n">
        <v>22.2</v>
      </c>
      <c r="AA1003" t="inlineStr">
        <is>
          <t>513=</t>
        </is>
      </c>
      <c r="AB1003" t="n">
        <v>40.5</v>
      </c>
      <c r="AC1003" t="inlineStr">
        <is>
          <t>284</t>
        </is>
      </c>
      <c r="AD1003" t="inlineStr">
        <is>
          <t>284=</t>
        </is>
      </c>
      <c r="AE1003" t="inlineStr">
        <is>
          <t>MY</t>
        </is>
      </c>
      <c r="AF1003" t="inlineStr">
        <is>
          <t>Malaysia</t>
        </is>
      </c>
      <c r="AG1003" t="inlineStr">
        <is>
          <t>S</t>
        </is>
      </c>
      <c r="AH1003" t="inlineStr">
        <is>
          <t>FO</t>
        </is>
      </c>
      <c r="AI1003" t="inlineStr">
        <is>
          <t>VH</t>
        </is>
      </c>
      <c r="AJ1003" t="n">
        <v>2</v>
      </c>
      <c r="AK1003" t="inlineStr">
        <is>
          <t>C</t>
        </is>
      </c>
      <c r="AL1003" t="n">
        <v>24</v>
      </c>
      <c r="AM1003" t="inlineStr">
        <is>
          <t>358</t>
        </is>
      </c>
      <c r="AN1003" t="n">
        <v>82.8</v>
      </c>
      <c r="AO1003" t="inlineStr">
        <is>
          <t>67</t>
        </is>
      </c>
      <c r="AP1003" t="n">
        <v>63.3</v>
      </c>
      <c r="AQ1003" t="inlineStr">
        <is>
          <t>225</t>
        </is>
      </c>
      <c r="AR1003" t="n">
        <v>8.5</v>
      </c>
      <c r="AS1003" t="inlineStr">
        <is>
          <t>701+</t>
        </is>
      </c>
      <c r="AT1003" t="n">
        <v>54.1</v>
      </c>
      <c r="AU1003" t="inlineStr">
        <is>
          <t>342</t>
        </is>
      </c>
      <c r="AV1003" t="n">
        <v>98.8</v>
      </c>
      <c r="AW1003" t="inlineStr">
        <is>
          <t>55</t>
        </is>
      </c>
      <c r="AX1003" t="n">
        <v>3.8</v>
      </c>
      <c r="AY1003" t="inlineStr">
        <is>
          <t>701+</t>
        </is>
      </c>
      <c r="AZ1003" t="n">
        <v>10.5</v>
      </c>
      <c r="BA1003" t="inlineStr">
        <is>
          <t>701+</t>
        </is>
      </c>
      <c r="BB1003" t="n">
        <v>2.3</v>
      </c>
      <c r="BC1003" t="inlineStr">
        <is>
          <t>701+</t>
        </is>
      </c>
      <c r="BD1003" t="inlineStr">
        <is>
          <t>36.2</t>
        </is>
      </c>
      <c r="BE1003" t="inlineStr"/>
      <c r="BF1003" t="inlineStr">
        <is>
          <t>Not Reported</t>
        </is>
      </c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>
        <is>
          <t>QS</t>
        </is>
      </c>
      <c r="CC1003" t="n">
        <v>251</v>
      </c>
      <c r="CD1003" t="n">
        <v>284</v>
      </c>
      <c r="CE1003" t="n">
        <v>323</v>
      </c>
      <c r="CF1003" t="n">
        <v>72</v>
      </c>
      <c r="CG1003" t="n">
        <v>185</v>
      </c>
      <c r="CH1003" t="n">
        <v>701</v>
      </c>
      <c r="CI1003" t="n">
        <v>303</v>
      </c>
      <c r="CJ1003" t="n">
        <v>43</v>
      </c>
      <c r="CK1003" t="n">
        <v>701</v>
      </c>
      <c r="CL1003" t="n">
        <v>701</v>
      </c>
      <c r="CM1003" t="n">
        <v>513</v>
      </c>
      <c r="CN1003" t="n">
        <v>284</v>
      </c>
      <c r="CO1003" t="n">
        <v>284</v>
      </c>
      <c r="CP1003" t="n">
        <v>358</v>
      </c>
      <c r="CQ1003" t="n">
        <v>67</v>
      </c>
      <c r="CR1003" t="n">
        <v>225</v>
      </c>
      <c r="CS1003" t="n">
        <v>701</v>
      </c>
      <c r="CT1003" t="n">
        <v>342</v>
      </c>
      <c r="CU1003" t="n">
        <v>55</v>
      </c>
      <c r="CV1003" t="n">
        <v>701</v>
      </c>
      <c r="CW1003" t="n">
        <v>701</v>
      </c>
      <c r="CX1003" t="n">
        <v>701</v>
      </c>
      <c r="CY1003" t="inlineStr"/>
      <c r="CZ1003" t="inlineStr"/>
      <c r="DA1003" t="inlineStr"/>
      <c r="DB1003" t="n">
        <v>82.14285714285714</v>
      </c>
      <c r="DC1003" t="n">
        <v>10.1</v>
      </c>
      <c r="DD1003" t="inlineStr"/>
      <c r="DE1003" t="inlineStr">
        <is>
          <t>QS (score, not ratio)</t>
        </is>
      </c>
      <c r="DF1003" t="inlineStr"/>
      <c r="DG1003" t="inlineStr">
        <is>
          <t>QS (score, not %)</t>
        </is>
      </c>
      <c r="DH1003" t="n">
        <v>25.5</v>
      </c>
      <c r="DI1003" t="inlineStr"/>
    </row>
    <row r="1004">
      <c r="A1004" t="inlineStr">
        <is>
          <t>technical university darmstadt</t>
        </is>
      </c>
      <c r="B1004" t="inlineStr"/>
      <c r="C1004" t="inlineStr"/>
      <c r="D1004" t="inlineStr">
        <is>
          <t>Not Reported</t>
        </is>
      </c>
      <c r="E1004" t="inlineStr">
        <is>
          <t>Not Reported</t>
        </is>
      </c>
      <c r="F1004" t="inlineStr">
        <is>
          <t>Not Reported</t>
        </is>
      </c>
      <c r="G1004" t="inlineStr">
        <is>
          <t>Not Reported</t>
        </is>
      </c>
      <c r="H1004" t="inlineStr"/>
      <c r="I1004" t="inlineStr">
        <is>
          <t>Not Reported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>
        <is>
          <t>Not Reported</t>
        </is>
      </c>
      <c r="AF1004" t="inlineStr">
        <is>
          <t>Not Reported</t>
        </is>
      </c>
      <c r="AG1004" t="inlineStr">
        <is>
          <t>Not Reported</t>
        </is>
      </c>
      <c r="AH1004" t="inlineStr">
        <is>
          <t>Not Reported</t>
        </is>
      </c>
      <c r="AI1004" t="inlineStr"/>
      <c r="AJ1004" t="inlineStr"/>
      <c r="AK1004" t="inlineStr">
        <is>
          <t>Not Reported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>
        <is>
          <t>Not Reported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>
        <is>
          <t>401-500</t>
        </is>
      </c>
      <c r="BS1004" t="inlineStr">
        <is>
          <t>29-39</t>
        </is>
      </c>
      <c r="BT1004" t="inlineStr"/>
      <c r="BU1004" t="n">
        <v>14.5</v>
      </c>
      <c r="BV1004" t="n">
        <v>0</v>
      </c>
      <c r="BW1004" t="n">
        <v>3.6</v>
      </c>
      <c r="BX1004" t="n">
        <v>7.6</v>
      </c>
      <c r="BY1004" t="n">
        <v>27.8</v>
      </c>
      <c r="BZ1004" t="n">
        <v>15</v>
      </c>
      <c r="CA1004" t="n">
        <v>2015</v>
      </c>
      <c r="CB1004" t="inlineStr">
        <is>
          <t>Shanghai</t>
        </is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n">
        <v>450.5</v>
      </c>
      <c r="DA1004" t="n">
        <v>34</v>
      </c>
      <c r="DB1004" t="n">
        <v>1.317233809001095</v>
      </c>
      <c r="DC1004" t="n">
        <v>12.8571736785329</v>
      </c>
      <c r="DD1004" t="inlineStr"/>
      <c r="DE1004" t="inlineStr">
        <is>
          <t>Missing</t>
        </is>
      </c>
      <c r="DF1004" t="inlineStr"/>
      <c r="DG1004" t="inlineStr">
        <is>
          <t>Missing</t>
        </is>
      </c>
      <c r="DH1004" t="inlineStr"/>
      <c r="DI1004" t="n">
        <v>10.05358683926645</v>
      </c>
    </row>
    <row r="1005">
      <c r="A1005" t="inlineStr">
        <is>
          <t>technical university munich</t>
        </is>
      </c>
      <c r="B1005" t="inlineStr"/>
      <c r="C1005" t="inlineStr"/>
      <c r="D1005" t="inlineStr">
        <is>
          <t>Not Reported</t>
        </is>
      </c>
      <c r="E1005" t="inlineStr">
        <is>
          <t>Not Reported</t>
        </is>
      </c>
      <c r="F1005" t="inlineStr">
        <is>
          <t>Not Reported</t>
        </is>
      </c>
      <c r="G1005" t="inlineStr">
        <is>
          <t>Not Reported</t>
        </is>
      </c>
      <c r="H1005" t="inlineStr"/>
      <c r="I1005" t="inlineStr">
        <is>
          <t>Not Reported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>
        <is>
          <t>Not Reported</t>
        </is>
      </c>
      <c r="AF1005" t="inlineStr">
        <is>
          <t>Not Reported</t>
        </is>
      </c>
      <c r="AG1005" t="inlineStr">
        <is>
          <t>Not Reported</t>
        </is>
      </c>
      <c r="AH1005" t="inlineStr">
        <is>
          <t>Not Reported</t>
        </is>
      </c>
      <c r="AI1005" t="inlineStr"/>
      <c r="AJ1005" t="inlineStr"/>
      <c r="AK1005" t="inlineStr">
        <is>
          <t>Not Reported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>
        <is>
          <t>Not Reported</t>
        </is>
      </c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>
        <is>
          <t>51</t>
        </is>
      </c>
      <c r="BS1005" t="inlineStr">
        <is>
          <t>2</t>
        </is>
      </c>
      <c r="BT1005" t="n">
        <v>30.5</v>
      </c>
      <c r="BU1005" t="n">
        <v>34.8</v>
      </c>
      <c r="BV1005" t="n">
        <v>21.6</v>
      </c>
      <c r="BW1005" t="n">
        <v>22.3</v>
      </c>
      <c r="BX1005" t="n">
        <v>23.2</v>
      </c>
      <c r="BY1005" t="n">
        <v>48.3</v>
      </c>
      <c r="BZ1005" t="n">
        <v>32.3</v>
      </c>
      <c r="CA1005" t="n">
        <v>2015</v>
      </c>
      <c r="CB1005" t="inlineStr">
        <is>
          <t>Shanghai</t>
        </is>
      </c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n">
        <v>51</v>
      </c>
      <c r="DA1005" t="n">
        <v>2</v>
      </c>
      <c r="DB1005" t="n">
        <v>89.02305159165752</v>
      </c>
      <c r="DC1005" t="n">
        <v>33.2643473570658</v>
      </c>
      <c r="DD1005" t="inlineStr"/>
      <c r="DE1005" t="inlineStr">
        <is>
          <t>Missing</t>
        </is>
      </c>
      <c r="DF1005" t="inlineStr"/>
      <c r="DG1005" t="inlineStr">
        <is>
          <t>Missing</t>
        </is>
      </c>
      <c r="DH1005" t="inlineStr"/>
      <c r="DI1005" t="n">
        <v>30.7321736785329</v>
      </c>
    </row>
    <row r="1006">
      <c r="A1006" t="inlineStr">
        <is>
          <t>technical university of berlin</t>
        </is>
      </c>
      <c r="B1006" t="inlineStr"/>
      <c r="C1006" t="inlineStr"/>
      <c r="D1006" t="inlineStr">
        <is>
          <t>Not Reported</t>
        </is>
      </c>
      <c r="E1006" t="inlineStr">
        <is>
          <t>Not Reported</t>
        </is>
      </c>
      <c r="F1006" t="inlineStr">
        <is>
          <t>Not Reported</t>
        </is>
      </c>
      <c r="G1006" t="inlineStr">
        <is>
          <t>Not Reported</t>
        </is>
      </c>
      <c r="H1006" t="inlineStr"/>
      <c r="I1006" t="inlineStr">
        <is>
          <t>Not Reported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>
        <is>
          <t>Not Reported</t>
        </is>
      </c>
      <c r="AF1006" t="inlineStr">
        <is>
          <t>Not Reported</t>
        </is>
      </c>
      <c r="AG1006" t="inlineStr">
        <is>
          <t>Not Reported</t>
        </is>
      </c>
      <c r="AH1006" t="inlineStr">
        <is>
          <t>Not Reported</t>
        </is>
      </c>
      <c r="AI1006" t="inlineStr"/>
      <c r="AJ1006" t="inlineStr"/>
      <c r="AK1006" t="inlineStr">
        <is>
          <t>Not Reported</t>
        </is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>
        <is>
          <t>226-250</t>
        </is>
      </c>
      <c r="BF1006" t="inlineStr">
        <is>
          <t>Germany</t>
        </is>
      </c>
      <c r="BG1006" t="n">
        <v>42.2</v>
      </c>
      <c r="BH1006" t="inlineStr">
        <is>
          <t>70.4</t>
        </is>
      </c>
      <c r="BI1006" t="n">
        <v>32.3</v>
      </c>
      <c r="BJ1006" t="n">
        <v>47</v>
      </c>
      <c r="BK1006" t="inlineStr">
        <is>
          <t>63.4</t>
        </is>
      </c>
      <c r="BL1006" t="inlineStr">
        <is>
          <t>-</t>
        </is>
      </c>
      <c r="BM1006" t="inlineStr"/>
      <c r="BN1006" t="inlineStr"/>
      <c r="BO1006" t="inlineStr"/>
      <c r="BP1006" t="inlineStr"/>
      <c r="BQ1006" t="n">
        <v>2015</v>
      </c>
      <c r="BR1006" t="inlineStr">
        <is>
          <t>301-400</t>
        </is>
      </c>
      <c r="BS1006" t="inlineStr">
        <is>
          <t>22-28</t>
        </is>
      </c>
      <c r="BT1006" t="inlineStr"/>
      <c r="BU1006" t="n">
        <v>16.2</v>
      </c>
      <c r="BV1006" t="n">
        <v>0</v>
      </c>
      <c r="BW1006" t="n">
        <v>7.8</v>
      </c>
      <c r="BX1006" t="n">
        <v>7.4</v>
      </c>
      <c r="BY1006" t="n">
        <v>29.1</v>
      </c>
      <c r="BZ1006" t="n">
        <v>16.5</v>
      </c>
      <c r="CA1006" t="n">
        <v>2015</v>
      </c>
      <c r="CB1006" t="inlineStr">
        <is>
          <t>Times+Shanghai</t>
        </is>
      </c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n">
        <v>238</v>
      </c>
      <c r="CZ1006" t="n">
        <v>350.5</v>
      </c>
      <c r="DA1006" t="n">
        <v>25</v>
      </c>
      <c r="DB1006" t="n">
        <v>44.69489340433695</v>
      </c>
      <c r="DC1006" t="n">
        <v>27.0665320154373</v>
      </c>
      <c r="DD1006" t="inlineStr"/>
      <c r="DE1006" t="inlineStr">
        <is>
          <t>Missing</t>
        </is>
      </c>
      <c r="DF1006" t="inlineStr"/>
      <c r="DG1006" t="inlineStr">
        <is>
          <t>Missing</t>
        </is>
      </c>
      <c r="DH1006" t="inlineStr"/>
      <c r="DI1006" t="n">
        <v>15.6219705516211</v>
      </c>
    </row>
    <row r="1007">
      <c r="A1007" t="inlineStr">
        <is>
          <t>technical university of braunschweig</t>
        </is>
      </c>
      <c r="B1007" t="inlineStr"/>
      <c r="C1007" t="inlineStr"/>
      <c r="D1007" t="inlineStr">
        <is>
          <t>Not Reported</t>
        </is>
      </c>
      <c r="E1007" t="inlineStr">
        <is>
          <t>Not Reported</t>
        </is>
      </c>
      <c r="F1007" t="inlineStr">
        <is>
          <t>Not Reported</t>
        </is>
      </c>
      <c r="G1007" t="inlineStr">
        <is>
          <t>Not Reported</t>
        </is>
      </c>
      <c r="H1007" t="inlineStr"/>
      <c r="I1007" t="inlineStr">
        <is>
          <t>Not Reported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>
        <is>
          <t>Not Reported</t>
        </is>
      </c>
      <c r="AF1007" t="inlineStr">
        <is>
          <t>Not Reported</t>
        </is>
      </c>
      <c r="AG1007" t="inlineStr">
        <is>
          <t>Not Reported</t>
        </is>
      </c>
      <c r="AH1007" t="inlineStr">
        <is>
          <t>Not Reported</t>
        </is>
      </c>
      <c r="AI1007" t="inlineStr"/>
      <c r="AJ1007" t="inlineStr"/>
      <c r="AK1007" t="inlineStr">
        <is>
          <t>Not Reported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>
        <is>
          <t>Not Reported</t>
        </is>
      </c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>
        <is>
          <t>401-500</t>
        </is>
      </c>
      <c r="BS1007" t="inlineStr">
        <is>
          <t>29-39</t>
        </is>
      </c>
      <c r="BT1007" t="inlineStr"/>
      <c r="BU1007" t="n">
        <v>12.6</v>
      </c>
      <c r="BV1007" t="n">
        <v>0</v>
      </c>
      <c r="BW1007" t="n">
        <v>3.6</v>
      </c>
      <c r="BX1007" t="n">
        <v>8.6</v>
      </c>
      <c r="BY1007" t="n">
        <v>22.3</v>
      </c>
      <c r="BZ1007" t="n">
        <v>12.6</v>
      </c>
      <c r="CA1007" t="n">
        <v>2015</v>
      </c>
      <c r="CB1007" t="inlineStr">
        <is>
          <t>Shanghai</t>
        </is>
      </c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n">
        <v>450.5</v>
      </c>
      <c r="DA1007" t="n">
        <v>34</v>
      </c>
      <c r="DB1007" t="n">
        <v>1.317233809001095</v>
      </c>
      <c r="DC1007" t="n">
        <v>9.890614886731392</v>
      </c>
      <c r="DD1007" t="inlineStr"/>
      <c r="DE1007" t="inlineStr">
        <is>
          <t>Missing</t>
        </is>
      </c>
      <c r="DF1007" t="inlineStr"/>
      <c r="DG1007" t="inlineStr">
        <is>
          <t>Missing</t>
        </is>
      </c>
      <c r="DH1007" t="inlineStr"/>
      <c r="DI1007" t="n">
        <v>8.095307443365696</v>
      </c>
    </row>
    <row r="1008">
      <c r="A1008" t="inlineStr">
        <is>
          <t>technical university of cluj-napoca</t>
        </is>
      </c>
      <c r="B1008" t="inlineStr">
        <is>
          <t>1201-1400</t>
        </is>
      </c>
      <c r="C1008" t="inlineStr">
        <is>
          <t>1201-1400</t>
        </is>
      </c>
      <c r="D1008" t="inlineStr">
        <is>
          <t>Romania</t>
        </is>
      </c>
      <c r="E1008" t="inlineStr">
        <is>
          <t>Europe</t>
        </is>
      </c>
      <c r="F1008" t="inlineStr">
        <is>
          <t>L</t>
        </is>
      </c>
      <c r="G1008" t="inlineStr">
        <is>
          <t>SP</t>
        </is>
      </c>
      <c r="H1008" t="inlineStr">
        <is>
          <t>VH</t>
        </is>
      </c>
      <c r="I1008" t="inlineStr">
        <is>
          <t>A</t>
        </is>
      </c>
      <c r="J1008" t="n">
        <v>4.6</v>
      </c>
      <c r="K1008" t="inlineStr">
        <is>
          <t>601+</t>
        </is>
      </c>
      <c r="L1008" t="n">
        <v>7.1</v>
      </c>
      <c r="M1008" t="inlineStr">
        <is>
          <t>601+</t>
        </is>
      </c>
      <c r="N1008" t="n">
        <v>7.6</v>
      </c>
      <c r="O1008" t="inlineStr">
        <is>
          <t>701+</t>
        </is>
      </c>
      <c r="P1008" t="n">
        <v>3.9</v>
      </c>
      <c r="Q1008" t="inlineStr">
        <is>
          <t>701+</t>
        </is>
      </c>
      <c r="R1008" t="n">
        <v>2.1</v>
      </c>
      <c r="S1008" t="inlineStr">
        <is>
          <t>701+</t>
        </is>
      </c>
      <c r="T1008" t="n">
        <v>2.7</v>
      </c>
      <c r="U1008" t="inlineStr">
        <is>
          <t>701+</t>
        </is>
      </c>
      <c r="V1008" t="n">
        <v>38.1</v>
      </c>
      <c r="W1008" t="inlineStr">
        <is>
          <t>701+</t>
        </is>
      </c>
      <c r="X1008" t="n">
        <v>3.8</v>
      </c>
      <c r="Y1008" t="inlineStr">
        <is>
          <t>701+</t>
        </is>
      </c>
      <c r="Z1008" t="n">
        <v>2.1</v>
      </c>
      <c r="AA1008" t="inlineStr">
        <is>
          <t>701+</t>
        </is>
      </c>
      <c r="AB1008" t="inlineStr"/>
      <c r="AC1008" t="inlineStr">
        <is>
          <t>1201-1400</t>
        </is>
      </c>
      <c r="AD1008" t="inlineStr">
        <is>
          <t>1201-1400</t>
        </is>
      </c>
      <c r="AE1008" t="inlineStr">
        <is>
          <t>RO</t>
        </is>
      </c>
      <c r="AF1008" t="inlineStr">
        <is>
          <t>Romania</t>
        </is>
      </c>
      <c r="AG1008" t="inlineStr">
        <is>
          <t>L</t>
        </is>
      </c>
      <c r="AH1008" t="inlineStr">
        <is>
          <t>SP</t>
        </is>
      </c>
      <c r="AI1008" t="inlineStr"/>
      <c r="AJ1008" t="n">
        <v>5</v>
      </c>
      <c r="AK1008" t="inlineStr">
        <is>
          <t>A</t>
        </is>
      </c>
      <c r="AL1008" t="n">
        <v>5</v>
      </c>
      <c r="AM1008" t="inlineStr">
        <is>
          <t>601+</t>
        </is>
      </c>
      <c r="AN1008" t="n">
        <v>4.8</v>
      </c>
      <c r="AO1008" t="inlineStr">
        <is>
          <t>601+</t>
        </is>
      </c>
      <c r="AP1008" t="n">
        <v>7.3</v>
      </c>
      <c r="AQ1008" t="inlineStr">
        <is>
          <t>701+</t>
        </is>
      </c>
      <c r="AR1008" t="n">
        <v>3.7</v>
      </c>
      <c r="AS1008" t="inlineStr">
        <is>
          <t>701+</t>
        </is>
      </c>
      <c r="AT1008" t="n">
        <v>1.7</v>
      </c>
      <c r="AU1008" t="inlineStr">
        <is>
          <t>701+</t>
        </is>
      </c>
      <c r="AV1008" t="n">
        <v>2.7</v>
      </c>
      <c r="AW1008" t="inlineStr">
        <is>
          <t>701+</t>
        </is>
      </c>
      <c r="AX1008" t="n">
        <v>2.8</v>
      </c>
      <c r="AY1008" t="inlineStr">
        <is>
          <t>701+</t>
        </is>
      </c>
      <c r="AZ1008" t="n">
        <v>8</v>
      </c>
      <c r="BA1008" t="inlineStr">
        <is>
          <t>701+</t>
        </is>
      </c>
      <c r="BB1008" t="n">
        <v>1.1</v>
      </c>
      <c r="BC1008" t="inlineStr">
        <is>
          <t>701+</t>
        </is>
      </c>
      <c r="BD1008" t="inlineStr">
        <is>
          <t>-</t>
        </is>
      </c>
      <c r="BE1008" t="inlineStr"/>
      <c r="BF1008" t="inlineStr">
        <is>
          <t>Not Reported</t>
        </is>
      </c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>
        <is>
          <t>QS</t>
        </is>
      </c>
      <c r="CC1008" t="n">
        <v>1300.5</v>
      </c>
      <c r="CD1008" t="n">
        <v>1300.5</v>
      </c>
      <c r="CE1008" t="n">
        <v>601</v>
      </c>
      <c r="CF1008" t="n">
        <v>601</v>
      </c>
      <c r="CG1008" t="n">
        <v>701</v>
      </c>
      <c r="CH1008" t="n">
        <v>701</v>
      </c>
      <c r="CI1008" t="n">
        <v>701</v>
      </c>
      <c r="CJ1008" t="n">
        <v>701</v>
      </c>
      <c r="CK1008" t="n">
        <v>701</v>
      </c>
      <c r="CL1008" t="n">
        <v>701</v>
      </c>
      <c r="CM1008" t="n">
        <v>701</v>
      </c>
      <c r="CN1008" t="n">
        <v>1300.5</v>
      </c>
      <c r="CO1008" t="n">
        <v>1300.5</v>
      </c>
      <c r="CP1008" t="n">
        <v>601</v>
      </c>
      <c r="CQ1008" t="n">
        <v>601</v>
      </c>
      <c r="CR1008" t="n">
        <v>701</v>
      </c>
      <c r="CS1008" t="n">
        <v>701</v>
      </c>
      <c r="CT1008" t="n">
        <v>701</v>
      </c>
      <c r="CU1008" t="n">
        <v>701</v>
      </c>
      <c r="CV1008" t="n">
        <v>701</v>
      </c>
      <c r="CW1008" t="n">
        <v>701</v>
      </c>
      <c r="CX1008" t="n">
        <v>701</v>
      </c>
      <c r="CY1008" t="inlineStr"/>
      <c r="CZ1008" t="inlineStr"/>
      <c r="DA1008" t="inlineStr"/>
      <c r="DB1008" t="n">
        <v>7.178571428571416</v>
      </c>
      <c r="DC1008" t="n">
        <v>3.9</v>
      </c>
      <c r="DD1008" t="inlineStr"/>
      <c r="DE1008" t="inlineStr">
        <is>
          <t>QS (score, not ratio)</t>
        </is>
      </c>
      <c r="DF1008" t="inlineStr"/>
      <c r="DG1008" t="inlineStr">
        <is>
          <t>QS (score, not %)</t>
        </is>
      </c>
      <c r="DH1008" t="n">
        <v>4.8</v>
      </c>
      <c r="DI1008" t="inlineStr"/>
    </row>
    <row r="1009">
      <c r="A1009" t="inlineStr">
        <is>
          <t>technical university of darmstadt</t>
        </is>
      </c>
      <c r="B1009" t="inlineStr">
        <is>
          <t>241</t>
        </is>
      </c>
      <c r="C1009" t="inlineStr">
        <is>
          <t>246</t>
        </is>
      </c>
      <c r="D1009" t="inlineStr">
        <is>
          <t>Germany</t>
        </is>
      </c>
      <c r="E1009" t="inlineStr">
        <is>
          <t>Europe</t>
        </is>
      </c>
      <c r="F1009" t="inlineStr">
        <is>
          <t>L</t>
        </is>
      </c>
      <c r="G1009" t="inlineStr">
        <is>
          <t>CO</t>
        </is>
      </c>
      <c r="H1009" t="inlineStr">
        <is>
          <t>VH</t>
        </is>
      </c>
      <c r="I1009" t="inlineStr">
        <is>
          <t>A</t>
        </is>
      </c>
      <c r="J1009" t="n">
        <v>20</v>
      </c>
      <c r="K1009" t="inlineStr">
        <is>
          <t>444</t>
        </is>
      </c>
      <c r="L1009" t="n">
        <v>35.9</v>
      </c>
      <c r="M1009" t="inlineStr">
        <is>
          <t>260</t>
        </is>
      </c>
      <c r="N1009" t="n">
        <v>6.7</v>
      </c>
      <c r="O1009" t="inlineStr">
        <is>
          <t>701+</t>
        </is>
      </c>
      <c r="P1009" t="n">
        <v>70</v>
      </c>
      <c r="Q1009" t="inlineStr">
        <is>
          <t>155</t>
        </is>
      </c>
      <c r="R1009" t="n">
        <v>60.3</v>
      </c>
      <c r="S1009" t="inlineStr">
        <is>
          <t>323</t>
        </is>
      </c>
      <c r="T1009" t="n">
        <v>81.40000000000001</v>
      </c>
      <c r="U1009" t="inlineStr">
        <is>
          <t>167</t>
        </is>
      </c>
      <c r="V1009" t="n">
        <v>65.90000000000001</v>
      </c>
      <c r="W1009" t="inlineStr">
        <is>
          <t>544</t>
        </is>
      </c>
      <c r="X1009" t="n">
        <v>44.4</v>
      </c>
      <c r="Y1009" t="inlineStr">
        <is>
          <t>288</t>
        </is>
      </c>
      <c r="Z1009" t="n">
        <v>71.8</v>
      </c>
      <c r="AA1009" t="inlineStr">
        <is>
          <t>211=</t>
        </is>
      </c>
      <c r="AB1009" t="n">
        <v>41.7</v>
      </c>
      <c r="AC1009">
        <f>246</f>
        <v/>
      </c>
      <c r="AD1009" t="inlineStr">
        <is>
          <t>275=</t>
        </is>
      </c>
      <c r="AE1009" t="inlineStr">
        <is>
          <t>DE</t>
        </is>
      </c>
      <c r="AF1009" t="inlineStr">
        <is>
          <t>Germany</t>
        </is>
      </c>
      <c r="AG1009" t="inlineStr">
        <is>
          <t>L</t>
        </is>
      </c>
      <c r="AH1009" t="inlineStr">
        <is>
          <t>FO</t>
        </is>
      </c>
      <c r="AI1009" t="inlineStr">
        <is>
          <t>VH</t>
        </is>
      </c>
      <c r="AJ1009" t="n">
        <v>5</v>
      </c>
      <c r="AK1009" t="inlineStr">
        <is>
          <t>A</t>
        </is>
      </c>
      <c r="AL1009" t="n">
        <v>21</v>
      </c>
      <c r="AM1009" t="inlineStr">
        <is>
          <t>417</t>
        </is>
      </c>
      <c r="AN1009" t="n">
        <v>37.5</v>
      </c>
      <c r="AO1009" t="inlineStr">
        <is>
          <t>263</t>
        </is>
      </c>
      <c r="AP1009" t="n">
        <v>6.2</v>
      </c>
      <c r="AQ1009" t="inlineStr">
        <is>
          <t>701+</t>
        </is>
      </c>
      <c r="AR1009" t="n">
        <v>79</v>
      </c>
      <c r="AS1009" t="inlineStr">
        <is>
          <t>117</t>
        </is>
      </c>
      <c r="AT1009" t="n">
        <v>62.6</v>
      </c>
      <c r="AU1009" t="inlineStr">
        <is>
          <t>310</t>
        </is>
      </c>
      <c r="AV1009" t="n">
        <v>74.59999999999999</v>
      </c>
      <c r="AW1009" t="inlineStr">
        <is>
          <t>188</t>
        </is>
      </c>
      <c r="AX1009" t="n">
        <v>32.5</v>
      </c>
      <c r="AY1009" t="inlineStr">
        <is>
          <t>439</t>
        </is>
      </c>
      <c r="AZ1009" t="n">
        <v>33.5</v>
      </c>
      <c r="BA1009" t="inlineStr">
        <is>
          <t>229</t>
        </is>
      </c>
      <c r="BB1009" t="n">
        <v>19.9</v>
      </c>
      <c r="BC1009" t="inlineStr">
        <is>
          <t>545=</t>
        </is>
      </c>
      <c r="BD1009" t="inlineStr">
        <is>
          <t>39.7</t>
        </is>
      </c>
      <c r="BE1009" t="inlineStr">
        <is>
          <t>201-250</t>
        </is>
      </c>
      <c r="BF1009" t="inlineStr">
        <is>
          <t>Germany</t>
        </is>
      </c>
      <c r="BG1009" t="n">
        <v>37.1</v>
      </c>
      <c r="BH1009" t="inlineStr">
        <is>
          <t>54.4</t>
        </is>
      </c>
      <c r="BI1009" t="n">
        <v>43.2</v>
      </c>
      <c r="BJ1009" t="n">
        <v>51.1</v>
      </c>
      <c r="BK1009" t="inlineStr">
        <is>
          <t>99.1</t>
        </is>
      </c>
      <c r="BL1009" t="inlineStr">
        <is>
          <t>-</t>
        </is>
      </c>
      <c r="BM1009" t="inlineStr">
        <is>
          <t>20,300</t>
        </is>
      </c>
      <c r="BN1009" t="n">
        <v>53.6</v>
      </c>
      <c r="BO1009" t="inlineStr">
        <is>
          <t>18%</t>
        </is>
      </c>
      <c r="BP1009" t="inlineStr">
        <is>
          <t>28 : 72</t>
        </is>
      </c>
      <c r="BQ1009" t="n">
        <v>2016</v>
      </c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>
        <is>
          <t>QS+Times</t>
        </is>
      </c>
      <c r="CC1009" t="n">
        <v>241</v>
      </c>
      <c r="CD1009" t="n">
        <v>246</v>
      </c>
      <c r="CE1009" t="n">
        <v>444</v>
      </c>
      <c r="CF1009" t="n">
        <v>260</v>
      </c>
      <c r="CG1009" t="n">
        <v>701</v>
      </c>
      <c r="CH1009" t="n">
        <v>155</v>
      </c>
      <c r="CI1009" t="n">
        <v>323</v>
      </c>
      <c r="CJ1009" t="n">
        <v>167</v>
      </c>
      <c r="CK1009" t="n">
        <v>544</v>
      </c>
      <c r="CL1009" t="n">
        <v>288</v>
      </c>
      <c r="CM1009" t="n">
        <v>211</v>
      </c>
      <c r="CN1009" t="n">
        <v>246</v>
      </c>
      <c r="CO1009" t="n">
        <v>275</v>
      </c>
      <c r="CP1009" t="n">
        <v>417</v>
      </c>
      <c r="CQ1009" t="n">
        <v>263</v>
      </c>
      <c r="CR1009" t="n">
        <v>701</v>
      </c>
      <c r="CS1009" t="n">
        <v>117</v>
      </c>
      <c r="CT1009" t="n">
        <v>310</v>
      </c>
      <c r="CU1009" t="n">
        <v>188</v>
      </c>
      <c r="CV1009" t="n">
        <v>439</v>
      </c>
      <c r="CW1009" t="n">
        <v>229</v>
      </c>
      <c r="CX1009" t="n">
        <v>545</v>
      </c>
      <c r="CY1009" t="n">
        <v>225.5</v>
      </c>
      <c r="CZ1009" t="inlineStr"/>
      <c r="DA1009" t="inlineStr"/>
      <c r="DB1009" t="n">
        <v>75.38139487388952</v>
      </c>
      <c r="DC1009" t="n">
        <v>54.14718558182056</v>
      </c>
      <c r="DD1009" t="n">
        <v>53.6</v>
      </c>
      <c r="DE1009" t="inlineStr">
        <is>
          <t>Times (raw ratio)</t>
        </is>
      </c>
      <c r="DF1009" t="n">
        <v>18</v>
      </c>
      <c r="DG1009" t="inlineStr">
        <is>
          <t>Times (raw %)</t>
        </is>
      </c>
      <c r="DH1009" t="n">
        <v>20.5</v>
      </c>
      <c r="DI1009" t="n">
        <v>41.93548387096775</v>
      </c>
    </row>
    <row r="1010">
      <c r="A1010" t="inlineStr">
        <is>
          <t>technical university of denmark</t>
        </is>
      </c>
      <c r="B1010" t="inlineStr">
        <is>
          <t>109</t>
        </is>
      </c>
      <c r="C1010" t="inlineStr">
        <is>
          <t>121</t>
        </is>
      </c>
      <c r="D1010" t="inlineStr">
        <is>
          <t>Denmark</t>
        </is>
      </c>
      <c r="E1010" t="inlineStr">
        <is>
          <t>Europe</t>
        </is>
      </c>
      <c r="F1010" t="inlineStr">
        <is>
          <t>M</t>
        </is>
      </c>
      <c r="G1010" t="inlineStr">
        <is>
          <t>FO</t>
        </is>
      </c>
      <c r="H1010" t="inlineStr">
        <is>
          <t>VH</t>
        </is>
      </c>
      <c r="I1010" t="inlineStr">
        <is>
          <t>A</t>
        </is>
      </c>
      <c r="J1010" t="n">
        <v>33.2</v>
      </c>
      <c r="K1010" t="inlineStr">
        <is>
          <t>265</t>
        </is>
      </c>
      <c r="L1010" t="n">
        <v>22.1</v>
      </c>
      <c r="M1010" t="inlineStr">
        <is>
          <t>421</t>
        </is>
      </c>
      <c r="N1010" t="n">
        <v>99.09999999999999</v>
      </c>
      <c r="O1010" t="inlineStr">
        <is>
          <t>34</t>
        </is>
      </c>
      <c r="P1010" t="n">
        <v>84.40000000000001</v>
      </c>
      <c r="Q1010" t="inlineStr">
        <is>
          <t>98</t>
        </is>
      </c>
      <c r="R1010" t="n">
        <v>100</v>
      </c>
      <c r="S1010" t="inlineStr">
        <is>
          <t>55</t>
        </is>
      </c>
      <c r="T1010" t="n">
        <v>87.7</v>
      </c>
      <c r="U1010" t="inlineStr">
        <is>
          <t>135</t>
        </is>
      </c>
      <c r="V1010" t="n">
        <v>88.09999999999999</v>
      </c>
      <c r="W1010" t="inlineStr">
        <is>
          <t>194</t>
        </is>
      </c>
      <c r="X1010" t="n">
        <v>43.6</v>
      </c>
      <c r="Y1010" t="inlineStr">
        <is>
          <t>293</t>
        </is>
      </c>
      <c r="Z1010" t="n">
        <v>47.9</v>
      </c>
      <c r="AA1010" t="inlineStr">
        <is>
          <t>328</t>
        </is>
      </c>
      <c r="AB1010" t="n">
        <v>58.3</v>
      </c>
      <c r="AC1010" t="inlineStr">
        <is>
          <t>121</t>
        </is>
      </c>
      <c r="AD1010" t="inlineStr">
        <is>
          <t>104=</t>
        </is>
      </c>
      <c r="AE1010" t="inlineStr">
        <is>
          <t>DK</t>
        </is>
      </c>
      <c r="AF1010" t="inlineStr">
        <is>
          <t>Denmark</t>
        </is>
      </c>
      <c r="AG1010" t="inlineStr">
        <is>
          <t>M</t>
        </is>
      </c>
      <c r="AH1010" t="inlineStr">
        <is>
          <t>FO</t>
        </is>
      </c>
      <c r="AI1010" t="inlineStr">
        <is>
          <t>VH</t>
        </is>
      </c>
      <c r="AJ1010" t="n">
        <v>5</v>
      </c>
      <c r="AK1010" t="inlineStr">
        <is>
          <t>A</t>
        </is>
      </c>
      <c r="AL1010" t="n">
        <v>32.5</v>
      </c>
      <c r="AM1010" t="inlineStr">
        <is>
          <t>270</t>
        </is>
      </c>
      <c r="AN1010" t="n">
        <v>16.3</v>
      </c>
      <c r="AO1010" t="inlineStr">
        <is>
          <t>525</t>
        </is>
      </c>
      <c r="AP1010" t="n">
        <v>99.8</v>
      </c>
      <c r="AQ1010" t="inlineStr">
        <is>
          <t>27</t>
        </is>
      </c>
      <c r="AR1010" t="n">
        <v>83.40000000000001</v>
      </c>
      <c r="AS1010" t="inlineStr">
        <is>
          <t>99</t>
        </is>
      </c>
      <c r="AT1010" t="n">
        <v>100</v>
      </c>
      <c r="AU1010" t="inlineStr">
        <is>
          <t>53</t>
        </is>
      </c>
      <c r="AV1010" t="n">
        <v>82</v>
      </c>
      <c r="AW1010" t="inlineStr">
        <is>
          <t>153</t>
        </is>
      </c>
      <c r="AX1010" t="n">
        <v>71.59999999999999</v>
      </c>
      <c r="AY1010" t="inlineStr">
        <is>
          <t>189</t>
        </is>
      </c>
      <c r="AZ1010" t="n">
        <v>28.9</v>
      </c>
      <c r="BA1010" t="inlineStr">
        <is>
          <t>275</t>
        </is>
      </c>
      <c r="BB1010" t="n">
        <v>54.9</v>
      </c>
      <c r="BC1010" t="inlineStr">
        <is>
          <t>277=</t>
        </is>
      </c>
      <c r="BD1010" t="inlineStr">
        <is>
          <t>56.2</t>
        </is>
      </c>
      <c r="BE1010">
        <f>167</f>
        <v/>
      </c>
      <c r="BF1010" t="inlineStr">
        <is>
          <t>Denmark</t>
        </is>
      </c>
      <c r="BG1010" t="n">
        <v>37.3</v>
      </c>
      <c r="BH1010" t="inlineStr">
        <is>
          <t>85.1</t>
        </is>
      </c>
      <c r="BI1010" t="n">
        <v>29.9</v>
      </c>
      <c r="BJ1010" t="n">
        <v>77.8</v>
      </c>
      <c r="BK1010" t="inlineStr">
        <is>
          <t>50.0</t>
        </is>
      </c>
      <c r="BL1010" t="inlineStr">
        <is>
          <t>51.1</t>
        </is>
      </c>
      <c r="BM1010" t="inlineStr">
        <is>
          <t>9,990</t>
        </is>
      </c>
      <c r="BN1010" t="n">
        <v>5</v>
      </c>
      <c r="BO1010" t="inlineStr">
        <is>
          <t>18%</t>
        </is>
      </c>
      <c r="BP1010" t="inlineStr">
        <is>
          <t>27 : 73</t>
        </is>
      </c>
      <c r="BQ1010" t="n">
        <v>2016</v>
      </c>
      <c r="BR1010" t="inlineStr">
        <is>
          <t>101-150</t>
        </is>
      </c>
      <c r="BS1010" t="inlineStr">
        <is>
          <t>3</t>
        </is>
      </c>
      <c r="BT1010" t="inlineStr"/>
      <c r="BU1010" t="n">
        <v>5.1</v>
      </c>
      <c r="BV1010" t="n">
        <v>11.5</v>
      </c>
      <c r="BW1010" t="n">
        <v>21.1</v>
      </c>
      <c r="BX1010" t="n">
        <v>14.6</v>
      </c>
      <c r="BY1010" t="n">
        <v>39</v>
      </c>
      <c r="BZ1010" t="n">
        <v>23.4</v>
      </c>
      <c r="CA1010" t="n">
        <v>2015</v>
      </c>
      <c r="CB1010" t="inlineStr">
        <is>
          <t>QS+Times+Shanghai</t>
        </is>
      </c>
      <c r="CC1010" t="n">
        <v>109</v>
      </c>
      <c r="CD1010" t="n">
        <v>121</v>
      </c>
      <c r="CE1010" t="n">
        <v>265</v>
      </c>
      <c r="CF1010" t="n">
        <v>421</v>
      </c>
      <c r="CG1010" t="n">
        <v>34</v>
      </c>
      <c r="CH1010" t="n">
        <v>98</v>
      </c>
      <c r="CI1010" t="n">
        <v>55</v>
      </c>
      <c r="CJ1010" t="n">
        <v>135</v>
      </c>
      <c r="CK1010" t="n">
        <v>194</v>
      </c>
      <c r="CL1010" t="n">
        <v>293</v>
      </c>
      <c r="CM1010" t="n">
        <v>328</v>
      </c>
      <c r="CN1010" t="n">
        <v>121</v>
      </c>
      <c r="CO1010" t="n">
        <v>104</v>
      </c>
      <c r="CP1010" t="n">
        <v>270</v>
      </c>
      <c r="CQ1010" t="n">
        <v>525</v>
      </c>
      <c r="CR1010" t="n">
        <v>27</v>
      </c>
      <c r="CS1010" t="n">
        <v>99</v>
      </c>
      <c r="CT1010" t="n">
        <v>53</v>
      </c>
      <c r="CU1010" t="n">
        <v>153</v>
      </c>
      <c r="CV1010" t="n">
        <v>189</v>
      </c>
      <c r="CW1010" t="n">
        <v>275</v>
      </c>
      <c r="CX1010" t="n">
        <v>277</v>
      </c>
      <c r="CY1010" t="n">
        <v>167</v>
      </c>
      <c r="CZ1010" t="n">
        <v>125.5</v>
      </c>
      <c r="DA1010" t="n">
        <v>3</v>
      </c>
      <c r="DB1010" t="n">
        <v>80.40729205045727</v>
      </c>
      <c r="DC1010" t="n">
        <v>49.06448604757528</v>
      </c>
      <c r="DD1010" t="n">
        <v>5</v>
      </c>
      <c r="DE1010" t="inlineStr">
        <is>
          <t>Times (raw ratio)</t>
        </is>
      </c>
      <c r="DF1010" t="n">
        <v>18</v>
      </c>
      <c r="DG1010" t="inlineStr">
        <is>
          <t>Times (raw %)</t>
        </is>
      </c>
      <c r="DH1010" t="n">
        <v>32.85</v>
      </c>
      <c r="DI1010" t="n">
        <v>19.99841317308135</v>
      </c>
    </row>
    <row r="1011">
      <c r="A1011" t="inlineStr">
        <is>
          <t>technical university of dortmund</t>
        </is>
      </c>
      <c r="B1011" t="inlineStr"/>
      <c r="C1011" t="inlineStr"/>
      <c r="D1011" t="inlineStr">
        <is>
          <t>Not Reported</t>
        </is>
      </c>
      <c r="E1011" t="inlineStr">
        <is>
          <t>Not Reported</t>
        </is>
      </c>
      <c r="F1011" t="inlineStr">
        <is>
          <t>Not Reported</t>
        </is>
      </c>
      <c r="G1011" t="inlineStr">
        <is>
          <t>Not Reported</t>
        </is>
      </c>
      <c r="H1011" t="inlineStr"/>
      <c r="I1011" t="inlineStr">
        <is>
          <t>Not Reported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>
        <is>
          <t>Not Reported</t>
        </is>
      </c>
      <c r="AF1011" t="inlineStr">
        <is>
          <t>Not Reported</t>
        </is>
      </c>
      <c r="AG1011" t="inlineStr">
        <is>
          <t>Not Reported</t>
        </is>
      </c>
      <c r="AH1011" t="inlineStr">
        <is>
          <t>Not Reported</t>
        </is>
      </c>
      <c r="AI1011" t="inlineStr"/>
      <c r="AJ1011" t="inlineStr"/>
      <c r="AK1011" t="inlineStr">
        <is>
          <t>Not Reported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301-350</t>
        </is>
      </c>
      <c r="BF1011" t="inlineStr">
        <is>
          <t>Germany</t>
        </is>
      </c>
      <c r="BG1011" t="n">
        <v>34.2</v>
      </c>
      <c r="BH1011" t="inlineStr">
        <is>
          <t>40.8</t>
        </is>
      </c>
      <c r="BI1011" t="n">
        <v>29.8</v>
      </c>
      <c r="BJ1011" t="n">
        <v>55.3</v>
      </c>
      <c r="BK1011" t="inlineStr">
        <is>
          <t>48.6</t>
        </is>
      </c>
      <c r="BL1011" t="inlineStr">
        <is>
          <t>-</t>
        </is>
      </c>
      <c r="BM1011" t="inlineStr">
        <is>
          <t>29,143</t>
        </is>
      </c>
      <c r="BN1011" t="n">
        <v>88.90000000000001</v>
      </c>
      <c r="BO1011" t="inlineStr">
        <is>
          <t>10%</t>
        </is>
      </c>
      <c r="BP1011" t="inlineStr">
        <is>
          <t>47 : 53</t>
        </is>
      </c>
      <c r="BQ1011" t="n">
        <v>2016</v>
      </c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>
        <is>
          <t>Times</t>
        </is>
      </c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n">
        <v>325.5</v>
      </c>
      <c r="CZ1011" t="inlineStr"/>
      <c r="DA1011" t="inlineStr"/>
      <c r="DB1011" t="n">
        <v>53.60972122944961</v>
      </c>
      <c r="DC1011" t="n">
        <v>41.37438017921615</v>
      </c>
      <c r="DD1011" t="n">
        <v>88.90000000000001</v>
      </c>
      <c r="DE1011" t="inlineStr">
        <is>
          <t>Times (raw ratio)</t>
        </is>
      </c>
      <c r="DF1011" t="n">
        <v>10</v>
      </c>
      <c r="DG1011" t="inlineStr">
        <is>
          <t>Times (raw %)</t>
        </is>
      </c>
      <c r="DH1011" t="inlineStr"/>
      <c r="DI1011" t="n">
        <v>27.99167533818939</v>
      </c>
    </row>
    <row r="1012">
      <c r="A1012" t="inlineStr">
        <is>
          <t>technical university of kosice</t>
        </is>
      </c>
      <c r="B1012" t="inlineStr">
        <is>
          <t>1001-1200</t>
        </is>
      </c>
      <c r="C1012" t="inlineStr">
        <is>
          <t>1001-1200</t>
        </is>
      </c>
      <c r="D1012" t="inlineStr">
        <is>
          <t>Slovakia</t>
        </is>
      </c>
      <c r="E1012" t="inlineStr">
        <is>
          <t>Europe</t>
        </is>
      </c>
      <c r="F1012" t="inlineStr">
        <is>
          <t>M</t>
        </is>
      </c>
      <c r="G1012" t="inlineStr">
        <is>
          <t>FO</t>
        </is>
      </c>
      <c r="H1012" t="inlineStr">
        <is>
          <t>VH</t>
        </is>
      </c>
      <c r="I1012" t="inlineStr">
        <is>
          <t>A</t>
        </is>
      </c>
      <c r="J1012" t="n">
        <v>7.5</v>
      </c>
      <c r="K1012" t="inlineStr">
        <is>
          <t>601+</t>
        </is>
      </c>
      <c r="L1012" t="n">
        <v>4.4</v>
      </c>
      <c r="M1012" t="inlineStr">
        <is>
          <t>601+</t>
        </is>
      </c>
      <c r="N1012" t="n">
        <v>19.8</v>
      </c>
      <c r="O1012" t="inlineStr">
        <is>
          <t>679</t>
        </is>
      </c>
      <c r="P1012" t="n">
        <v>5.5</v>
      </c>
      <c r="Q1012" t="inlineStr">
        <is>
          <t>701+</t>
        </is>
      </c>
      <c r="R1012" t="n">
        <v>1.5</v>
      </c>
      <c r="S1012" t="inlineStr">
        <is>
          <t>701+</t>
        </is>
      </c>
      <c r="T1012" t="n">
        <v>56.2</v>
      </c>
      <c r="U1012" t="inlineStr">
        <is>
          <t>268</t>
        </is>
      </c>
      <c r="V1012" t="n">
        <v>37.2</v>
      </c>
      <c r="W1012" t="inlineStr">
        <is>
          <t>701+</t>
        </is>
      </c>
      <c r="X1012" t="n">
        <v>4.5</v>
      </c>
      <c r="Y1012" t="inlineStr">
        <is>
          <t>701+</t>
        </is>
      </c>
      <c r="Z1012" t="n">
        <v>1</v>
      </c>
      <c r="AA1012" t="inlineStr">
        <is>
          <t>701+</t>
        </is>
      </c>
      <c r="AB1012" t="inlineStr"/>
      <c r="AC1012" t="inlineStr">
        <is>
          <t>1001-1200</t>
        </is>
      </c>
      <c r="AD1012" t="inlineStr">
        <is>
          <t>801-1000</t>
        </is>
      </c>
      <c r="AE1012" t="inlineStr">
        <is>
          <t>SK</t>
        </is>
      </c>
      <c r="AF1012" t="inlineStr">
        <is>
          <t>Slovakia</t>
        </is>
      </c>
      <c r="AG1012" t="inlineStr">
        <is>
          <t>M</t>
        </is>
      </c>
      <c r="AH1012" t="inlineStr">
        <is>
          <t>FO</t>
        </is>
      </c>
      <c r="AI1012" t="inlineStr">
        <is>
          <t>VH</t>
        </is>
      </c>
      <c r="AJ1012" t="n">
        <v>4</v>
      </c>
      <c r="AK1012" t="inlineStr">
        <is>
          <t>A</t>
        </is>
      </c>
      <c r="AL1012" t="n">
        <v>7.5</v>
      </c>
      <c r="AM1012" t="inlineStr">
        <is>
          <t>601+</t>
        </is>
      </c>
      <c r="AN1012" t="n">
        <v>2.5</v>
      </c>
      <c r="AO1012" t="inlineStr">
        <is>
          <t>601+</t>
        </is>
      </c>
      <c r="AP1012" t="n">
        <v>22.8</v>
      </c>
      <c r="AQ1012" t="inlineStr">
        <is>
          <t>621</t>
        </is>
      </c>
      <c r="AR1012" t="n">
        <v>5.2</v>
      </c>
      <c r="AS1012" t="inlineStr">
        <is>
          <t>701+</t>
        </is>
      </c>
      <c r="AT1012" t="n">
        <v>1.5</v>
      </c>
      <c r="AU1012" t="inlineStr">
        <is>
          <t>701+</t>
        </is>
      </c>
      <c r="AV1012" t="n">
        <v>59.3</v>
      </c>
      <c r="AW1012" t="inlineStr">
        <is>
          <t>251</t>
        </is>
      </c>
      <c r="AX1012" t="n">
        <v>1.7</v>
      </c>
      <c r="AY1012" t="inlineStr">
        <is>
          <t>701+</t>
        </is>
      </c>
      <c r="AZ1012" t="n">
        <v>12.8</v>
      </c>
      <c r="BA1012" t="inlineStr">
        <is>
          <t>670</t>
        </is>
      </c>
      <c r="BB1012" t="n">
        <v>1.1</v>
      </c>
      <c r="BC1012" t="inlineStr">
        <is>
          <t>701+</t>
        </is>
      </c>
      <c r="BD1012" t="inlineStr">
        <is>
          <t>-</t>
        </is>
      </c>
      <c r="BE1012" t="inlineStr"/>
      <c r="BF1012" t="inlineStr">
        <is>
          <t>Not Reported</t>
        </is>
      </c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>
        <is>
          <t>QS</t>
        </is>
      </c>
      <c r="CC1012" t="n">
        <v>1100.5</v>
      </c>
      <c r="CD1012" t="n">
        <v>1100.5</v>
      </c>
      <c r="CE1012" t="n">
        <v>601</v>
      </c>
      <c r="CF1012" t="n">
        <v>601</v>
      </c>
      <c r="CG1012" t="n">
        <v>679</v>
      </c>
      <c r="CH1012" t="n">
        <v>701</v>
      </c>
      <c r="CI1012" t="n">
        <v>701</v>
      </c>
      <c r="CJ1012" t="n">
        <v>268</v>
      </c>
      <c r="CK1012" t="n">
        <v>701</v>
      </c>
      <c r="CL1012" t="n">
        <v>701</v>
      </c>
      <c r="CM1012" t="n">
        <v>701</v>
      </c>
      <c r="CN1012" t="n">
        <v>1100.5</v>
      </c>
      <c r="CO1012" t="n">
        <v>900.5</v>
      </c>
      <c r="CP1012" t="n">
        <v>601</v>
      </c>
      <c r="CQ1012" t="n">
        <v>601</v>
      </c>
      <c r="CR1012" t="n">
        <v>621</v>
      </c>
      <c r="CS1012" t="n">
        <v>701</v>
      </c>
      <c r="CT1012" t="n">
        <v>701</v>
      </c>
      <c r="CU1012" t="n">
        <v>251</v>
      </c>
      <c r="CV1012" t="n">
        <v>701</v>
      </c>
      <c r="CW1012" t="n">
        <v>670</v>
      </c>
      <c r="CX1012" t="n">
        <v>701</v>
      </c>
      <c r="CY1012" t="inlineStr"/>
      <c r="CZ1012" t="inlineStr"/>
      <c r="DA1012" t="inlineStr"/>
      <c r="DB1012" t="n">
        <v>21.46428571428571</v>
      </c>
      <c r="DC1012" t="n">
        <v>5.5</v>
      </c>
      <c r="DD1012" t="inlineStr"/>
      <c r="DE1012" t="inlineStr">
        <is>
          <t>QS (score, not ratio)</t>
        </is>
      </c>
      <c r="DF1012" t="inlineStr"/>
      <c r="DG1012" t="inlineStr">
        <is>
          <t>QS (score, not %)</t>
        </is>
      </c>
      <c r="DH1012" t="n">
        <v>7.5</v>
      </c>
      <c r="DI1012" t="inlineStr"/>
    </row>
    <row r="1013">
      <c r="A1013" t="inlineStr">
        <is>
          <t>technical university of liberec</t>
        </is>
      </c>
      <c r="B1013" t="inlineStr">
        <is>
          <t>1201-1400</t>
        </is>
      </c>
      <c r="C1013" t="inlineStr">
        <is>
          <t>1001-1200</t>
        </is>
      </c>
      <c r="D1013" t="inlineStr">
        <is>
          <t>Czech Republic</t>
        </is>
      </c>
      <c r="E1013" t="inlineStr">
        <is>
          <t>Europe</t>
        </is>
      </c>
      <c r="F1013" t="inlineStr">
        <is>
          <t>M</t>
        </is>
      </c>
      <c r="G1013" t="inlineStr">
        <is>
          <t>SP</t>
        </is>
      </c>
      <c r="H1013" t="inlineStr">
        <is>
          <t>VH</t>
        </is>
      </c>
      <c r="I1013" t="inlineStr">
        <is>
          <t>A</t>
        </is>
      </c>
      <c r="J1013" t="n">
        <v>3.9</v>
      </c>
      <c r="K1013" t="inlineStr">
        <is>
          <t>601+</t>
        </is>
      </c>
      <c r="L1013" t="n">
        <v>2.2</v>
      </c>
      <c r="M1013" t="inlineStr">
        <is>
          <t>601+</t>
        </is>
      </c>
      <c r="N1013" t="n">
        <v>37.6</v>
      </c>
      <c r="O1013" t="inlineStr">
        <is>
          <t>425</t>
        </is>
      </c>
      <c r="P1013" t="n">
        <v>4.6</v>
      </c>
      <c r="Q1013" t="inlineStr">
        <is>
          <t>701+</t>
        </is>
      </c>
      <c r="R1013" t="n">
        <v>11.2</v>
      </c>
      <c r="S1013" t="inlineStr">
        <is>
          <t>701+</t>
        </is>
      </c>
      <c r="T1013" t="n">
        <v>8.699999999999999</v>
      </c>
      <c r="U1013" t="inlineStr">
        <is>
          <t>701+</t>
        </is>
      </c>
      <c r="V1013" t="n">
        <v>25.5</v>
      </c>
      <c r="W1013" t="inlineStr">
        <is>
          <t>701+</t>
        </is>
      </c>
      <c r="X1013" t="n">
        <v>1.7</v>
      </c>
      <c r="Y1013" t="inlineStr">
        <is>
          <t>701+</t>
        </is>
      </c>
      <c r="Z1013" t="n">
        <v>1</v>
      </c>
      <c r="AA1013" t="inlineStr">
        <is>
          <t>701+</t>
        </is>
      </c>
      <c r="AB1013" t="inlineStr"/>
      <c r="AC1013" t="inlineStr">
        <is>
          <t>1001-1200</t>
        </is>
      </c>
      <c r="AD1013" t="inlineStr">
        <is>
          <t>801-1000</t>
        </is>
      </c>
      <c r="AE1013" t="inlineStr">
        <is>
          <t>CZ</t>
        </is>
      </c>
      <c r="AF1013" t="inlineStr">
        <is>
          <t>Czech Republic</t>
        </is>
      </c>
      <c r="AG1013" t="inlineStr">
        <is>
          <t>M</t>
        </is>
      </c>
      <c r="AH1013" t="inlineStr">
        <is>
          <t>SP</t>
        </is>
      </c>
      <c r="AI1013" t="inlineStr"/>
      <c r="AJ1013" t="n">
        <v>4</v>
      </c>
      <c r="AK1013" t="inlineStr">
        <is>
          <t>A</t>
        </is>
      </c>
      <c r="AL1013" t="n">
        <v>4.3</v>
      </c>
      <c r="AM1013" t="inlineStr">
        <is>
          <t>601+</t>
        </is>
      </c>
      <c r="AN1013" t="n">
        <v>3.2</v>
      </c>
      <c r="AO1013" t="inlineStr">
        <is>
          <t>601+</t>
        </is>
      </c>
      <c r="AP1013" t="n">
        <v>45.5</v>
      </c>
      <c r="AQ1013" t="inlineStr">
        <is>
          <t>346</t>
        </is>
      </c>
      <c r="AR1013" t="n">
        <v>4.3</v>
      </c>
      <c r="AS1013" t="inlineStr">
        <is>
          <t>701+</t>
        </is>
      </c>
      <c r="AT1013" t="n">
        <v>16.4</v>
      </c>
      <c r="AU1013" t="inlineStr">
        <is>
          <t>647</t>
        </is>
      </c>
      <c r="AV1013" t="n">
        <v>10.1</v>
      </c>
      <c r="AW1013" t="inlineStr">
        <is>
          <t>701+</t>
        </is>
      </c>
      <c r="AX1013" t="n">
        <v>1.6</v>
      </c>
      <c r="AY1013" t="inlineStr">
        <is>
          <t>701+</t>
        </is>
      </c>
      <c r="AZ1013" t="n">
        <v>7.8</v>
      </c>
      <c r="BA1013" t="inlineStr">
        <is>
          <t>701+</t>
        </is>
      </c>
      <c r="BB1013" t="n">
        <v>1</v>
      </c>
      <c r="BC1013" t="inlineStr">
        <is>
          <t>701+</t>
        </is>
      </c>
      <c r="BD1013" t="inlineStr">
        <is>
          <t>-</t>
        </is>
      </c>
      <c r="BE1013" t="inlineStr"/>
      <c r="BF1013" t="inlineStr">
        <is>
          <t>Not Reported</t>
        </is>
      </c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>
        <is>
          <t>QS</t>
        </is>
      </c>
      <c r="CC1013" t="n">
        <v>1300.5</v>
      </c>
      <c r="CD1013" t="n">
        <v>1100.5</v>
      </c>
      <c r="CE1013" t="n">
        <v>601</v>
      </c>
      <c r="CF1013" t="n">
        <v>601</v>
      </c>
      <c r="CG1013" t="n">
        <v>425</v>
      </c>
      <c r="CH1013" t="n">
        <v>701</v>
      </c>
      <c r="CI1013" t="n">
        <v>701</v>
      </c>
      <c r="CJ1013" t="n">
        <v>701</v>
      </c>
      <c r="CK1013" t="n">
        <v>701</v>
      </c>
      <c r="CL1013" t="n">
        <v>701</v>
      </c>
      <c r="CM1013" t="n">
        <v>701</v>
      </c>
      <c r="CN1013" t="n">
        <v>1100.5</v>
      </c>
      <c r="CO1013" t="n">
        <v>900.5</v>
      </c>
      <c r="CP1013" t="n">
        <v>601</v>
      </c>
      <c r="CQ1013" t="n">
        <v>601</v>
      </c>
      <c r="CR1013" t="n">
        <v>346</v>
      </c>
      <c r="CS1013" t="n">
        <v>701</v>
      </c>
      <c r="CT1013" t="n">
        <v>647</v>
      </c>
      <c r="CU1013" t="n">
        <v>701</v>
      </c>
      <c r="CV1013" t="n">
        <v>701</v>
      </c>
      <c r="CW1013" t="n">
        <v>701</v>
      </c>
      <c r="CX1013" t="n">
        <v>701</v>
      </c>
      <c r="CY1013" t="inlineStr"/>
      <c r="CZ1013" t="inlineStr"/>
      <c r="DA1013" t="inlineStr"/>
      <c r="DB1013" t="n">
        <v>7.178571428571416</v>
      </c>
      <c r="DC1013" t="n">
        <v>4.6</v>
      </c>
      <c r="DD1013" t="inlineStr"/>
      <c r="DE1013" t="inlineStr">
        <is>
          <t>QS (score, not ratio)</t>
        </is>
      </c>
      <c r="DF1013" t="inlineStr"/>
      <c r="DG1013" t="inlineStr">
        <is>
          <t>QS (score, not %)</t>
        </is>
      </c>
      <c r="DH1013" t="n">
        <v>4.1</v>
      </c>
      <c r="DI1013" t="inlineStr"/>
    </row>
    <row r="1014">
      <c r="A1014" t="inlineStr">
        <is>
          <t>technical university of lublin</t>
        </is>
      </c>
      <c r="B1014" t="inlineStr">
        <is>
          <t>1201-1400</t>
        </is>
      </c>
      <c r="C1014" t="inlineStr">
        <is>
          <t>1201-1400</t>
        </is>
      </c>
      <c r="D1014" t="inlineStr">
        <is>
          <t>Poland</t>
        </is>
      </c>
      <c r="E1014" t="inlineStr">
        <is>
          <t>Europe</t>
        </is>
      </c>
      <c r="F1014" t="inlineStr">
        <is>
          <t>M</t>
        </is>
      </c>
      <c r="G1014" t="inlineStr">
        <is>
          <t>FO</t>
        </is>
      </c>
      <c r="H1014" t="inlineStr">
        <is>
          <t>VH</t>
        </is>
      </c>
      <c r="I1014" t="inlineStr">
        <is>
          <t>A</t>
        </is>
      </c>
      <c r="J1014" t="n">
        <v>5.8</v>
      </c>
      <c r="K1014" t="inlineStr">
        <is>
          <t>601+</t>
        </is>
      </c>
      <c r="L1014" t="n">
        <v>2.1</v>
      </c>
      <c r="M1014" t="inlineStr">
        <is>
          <t>601+</t>
        </is>
      </c>
      <c r="N1014" t="n">
        <v>18.4</v>
      </c>
      <c r="O1014" t="inlineStr">
        <is>
          <t>701+</t>
        </is>
      </c>
      <c r="P1014" t="n">
        <v>3.7</v>
      </c>
      <c r="Q1014" t="inlineStr">
        <is>
          <t>701+</t>
        </is>
      </c>
      <c r="R1014" t="inlineStr"/>
      <c r="S1014" t="inlineStr"/>
      <c r="T1014" t="n">
        <v>10.2</v>
      </c>
      <c r="U1014" t="inlineStr">
        <is>
          <t>701+</t>
        </is>
      </c>
      <c r="V1014" t="n">
        <v>12.9</v>
      </c>
      <c r="W1014" t="inlineStr">
        <is>
          <t>701+</t>
        </is>
      </c>
      <c r="X1014" t="n">
        <v>3.1</v>
      </c>
      <c r="Y1014" t="inlineStr">
        <is>
          <t>701+</t>
        </is>
      </c>
      <c r="Z1014" t="n">
        <v>1</v>
      </c>
      <c r="AA1014" t="inlineStr">
        <is>
          <t>701+</t>
        </is>
      </c>
      <c r="AB1014" t="inlineStr"/>
      <c r="AC1014" t="inlineStr">
        <is>
          <t>1201-1400</t>
        </is>
      </c>
      <c r="AD1014" t="inlineStr">
        <is>
          <t>1001-1200</t>
        </is>
      </c>
      <c r="AE1014" t="inlineStr">
        <is>
          <t>PL</t>
        </is>
      </c>
      <c r="AF1014" t="inlineStr">
        <is>
          <t>Poland</t>
        </is>
      </c>
      <c r="AG1014" t="inlineStr">
        <is>
          <t>M</t>
        </is>
      </c>
      <c r="AH1014" t="inlineStr">
        <is>
          <t>FO</t>
        </is>
      </c>
      <c r="AI1014" t="inlineStr">
        <is>
          <t>VH</t>
        </is>
      </c>
      <c r="AJ1014" t="n">
        <v>2</v>
      </c>
      <c r="AK1014" t="inlineStr">
        <is>
          <t>A</t>
        </is>
      </c>
      <c r="AL1014" t="n">
        <v>5.7</v>
      </c>
      <c r="AM1014" t="inlineStr">
        <is>
          <t>601+</t>
        </is>
      </c>
      <c r="AN1014" t="n">
        <v>1.9</v>
      </c>
      <c r="AO1014" t="inlineStr">
        <is>
          <t>601+</t>
        </is>
      </c>
      <c r="AP1014" t="n">
        <v>23.8</v>
      </c>
      <c r="AQ1014" t="inlineStr">
        <is>
          <t>596</t>
        </is>
      </c>
      <c r="AR1014" t="n">
        <v>2.7</v>
      </c>
      <c r="AS1014" t="inlineStr">
        <is>
          <t>701+</t>
        </is>
      </c>
      <c r="AT1014" t="inlineStr"/>
      <c r="AU1014" t="inlineStr"/>
      <c r="AV1014" t="n">
        <v>11.3</v>
      </c>
      <c r="AW1014" t="inlineStr">
        <is>
          <t>686</t>
        </is>
      </c>
      <c r="AX1014" t="n">
        <v>1</v>
      </c>
      <c r="AY1014" t="inlineStr">
        <is>
          <t>701+</t>
        </is>
      </c>
      <c r="AZ1014" t="n">
        <v>6.2</v>
      </c>
      <c r="BA1014" t="inlineStr">
        <is>
          <t>701+</t>
        </is>
      </c>
      <c r="BB1014" t="n">
        <v>1</v>
      </c>
      <c r="BC1014" t="inlineStr">
        <is>
          <t>701+</t>
        </is>
      </c>
      <c r="BD1014" t="inlineStr">
        <is>
          <t>-</t>
        </is>
      </c>
      <c r="BE1014" t="inlineStr"/>
      <c r="BF1014" t="inlineStr">
        <is>
          <t>Not Reported</t>
        </is>
      </c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>
        <is>
          <t>QS</t>
        </is>
      </c>
      <c r="CC1014" t="n">
        <v>1300.5</v>
      </c>
      <c r="CD1014" t="n">
        <v>1300.5</v>
      </c>
      <c r="CE1014" t="n">
        <v>601</v>
      </c>
      <c r="CF1014" t="n">
        <v>601</v>
      </c>
      <c r="CG1014" t="n">
        <v>701</v>
      </c>
      <c r="CH1014" t="n">
        <v>701</v>
      </c>
      <c r="CI1014" t="inlineStr"/>
      <c r="CJ1014" t="n">
        <v>701</v>
      </c>
      <c r="CK1014" t="n">
        <v>701</v>
      </c>
      <c r="CL1014" t="n">
        <v>701</v>
      </c>
      <c r="CM1014" t="n">
        <v>701</v>
      </c>
      <c r="CN1014" t="n">
        <v>1300.5</v>
      </c>
      <c r="CO1014" t="n">
        <v>1100.5</v>
      </c>
      <c r="CP1014" t="n">
        <v>601</v>
      </c>
      <c r="CQ1014" t="n">
        <v>601</v>
      </c>
      <c r="CR1014" t="n">
        <v>596</v>
      </c>
      <c r="CS1014" t="n">
        <v>701</v>
      </c>
      <c r="CT1014" t="inlineStr"/>
      <c r="CU1014" t="n">
        <v>686</v>
      </c>
      <c r="CV1014" t="n">
        <v>701</v>
      </c>
      <c r="CW1014" t="n">
        <v>701</v>
      </c>
      <c r="CX1014" t="n">
        <v>701</v>
      </c>
      <c r="CY1014" t="inlineStr"/>
      <c r="CZ1014" t="inlineStr"/>
      <c r="DA1014" t="inlineStr"/>
      <c r="DB1014" t="n">
        <v>7.178571428571416</v>
      </c>
      <c r="DC1014" t="n">
        <v>3.7</v>
      </c>
      <c r="DD1014" t="inlineStr"/>
      <c r="DE1014" t="inlineStr">
        <is>
          <t>QS (score, not ratio)</t>
        </is>
      </c>
      <c r="DF1014" t="inlineStr"/>
      <c r="DG1014" t="inlineStr">
        <is>
          <t>QS (score, not %)</t>
        </is>
      </c>
      <c r="DH1014" t="n">
        <v>5.75</v>
      </c>
      <c r="DI1014" t="inlineStr"/>
    </row>
    <row r="1015">
      <c r="A1015" t="inlineStr">
        <is>
          <t>technical university of madrid</t>
        </is>
      </c>
      <c r="B1015" t="inlineStr"/>
      <c r="C1015" t="inlineStr"/>
      <c r="D1015" t="inlineStr">
        <is>
          <t>Not Reported</t>
        </is>
      </c>
      <c r="E1015" t="inlineStr">
        <is>
          <t>Not Reported</t>
        </is>
      </c>
      <c r="F1015" t="inlineStr">
        <is>
          <t>Not Reported</t>
        </is>
      </c>
      <c r="G1015" t="inlineStr">
        <is>
          <t>Not Reported</t>
        </is>
      </c>
      <c r="H1015" t="inlineStr"/>
      <c r="I1015" t="inlineStr">
        <is>
          <t>Not Reported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>
        <is>
          <t>Not Reported</t>
        </is>
      </c>
      <c r="AF1015" t="inlineStr">
        <is>
          <t>Not Reported</t>
        </is>
      </c>
      <c r="AG1015" t="inlineStr">
        <is>
          <t>Not Reported</t>
        </is>
      </c>
      <c r="AH1015" t="inlineStr">
        <is>
          <t>Not Reported</t>
        </is>
      </c>
      <c r="AI1015" t="inlineStr"/>
      <c r="AJ1015" t="inlineStr"/>
      <c r="AK1015" t="inlineStr">
        <is>
          <t>Not Reported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601-800</t>
        </is>
      </c>
      <c r="BF1015" t="inlineStr">
        <is>
          <t>Spain</t>
        </is>
      </c>
      <c r="BG1015" t="n">
        <v>21.8</v>
      </c>
      <c r="BH1015" t="inlineStr">
        <is>
          <t>39.5</t>
        </is>
      </c>
      <c r="BI1015" t="n">
        <v>14.6</v>
      </c>
      <c r="BJ1015" t="n">
        <v>24.5</v>
      </c>
      <c r="BK1015" t="inlineStr">
        <is>
          <t>38.3</t>
        </is>
      </c>
      <c r="BL1015" t="inlineStr">
        <is>
          <t>-</t>
        </is>
      </c>
      <c r="BM1015" t="inlineStr">
        <is>
          <t>41,500</t>
        </is>
      </c>
      <c r="BN1015" t="n">
        <v>13.8</v>
      </c>
      <c r="BO1015" t="inlineStr">
        <is>
          <t>11%</t>
        </is>
      </c>
      <c r="BP1015" t="inlineStr">
        <is>
          <t>32 : 68</t>
        </is>
      </c>
      <c r="BQ1015" t="n">
        <v>2016</v>
      </c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>
        <is>
          <t>Times</t>
        </is>
      </c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n">
        <v>700.5</v>
      </c>
      <c r="CZ1015" t="inlineStr"/>
      <c r="DA1015" t="inlineStr"/>
      <c r="DB1015" t="n">
        <v>0</v>
      </c>
      <c r="DC1015" t="n">
        <v>17.87890692471995</v>
      </c>
      <c r="DD1015" t="n">
        <v>13.8</v>
      </c>
      <c r="DE1015" t="inlineStr">
        <is>
          <t>Times (raw ratio)</t>
        </is>
      </c>
      <c r="DF1015" t="n">
        <v>11</v>
      </c>
      <c r="DG1015" t="inlineStr">
        <is>
          <t>Times (raw %)</t>
        </is>
      </c>
      <c r="DH1015" t="inlineStr"/>
      <c r="DI1015" t="n">
        <v>12.17481789802289</v>
      </c>
    </row>
    <row r="1016">
      <c r="A1016" t="inlineStr">
        <is>
          <t>technical university of munich</t>
        </is>
      </c>
      <c r="B1016" t="inlineStr">
        <is>
          <t>28</t>
        </is>
      </c>
      <c r="C1016" t="inlineStr">
        <is>
          <t>37</t>
        </is>
      </c>
      <c r="D1016" t="inlineStr">
        <is>
          <t>Germany</t>
        </is>
      </c>
      <c r="E1016" t="inlineStr">
        <is>
          <t>Europe</t>
        </is>
      </c>
      <c r="F1016" t="inlineStr">
        <is>
          <t>XL</t>
        </is>
      </c>
      <c r="G1016" t="inlineStr">
        <is>
          <t>FO</t>
        </is>
      </c>
      <c r="H1016" t="inlineStr">
        <is>
          <t>VH</t>
        </is>
      </c>
      <c r="I1016" t="inlineStr">
        <is>
          <t>A</t>
        </is>
      </c>
      <c r="J1016" t="n">
        <v>83</v>
      </c>
      <c r="K1016" t="inlineStr">
        <is>
          <t>61</t>
        </is>
      </c>
      <c r="L1016" t="n">
        <v>98.59999999999999</v>
      </c>
      <c r="M1016" t="inlineStr">
        <is>
          <t>17</t>
        </is>
      </c>
      <c r="N1016" t="n">
        <v>76.8</v>
      </c>
      <c r="O1016" t="inlineStr">
        <is>
          <t>155</t>
        </is>
      </c>
      <c r="P1016" t="n">
        <v>75.90000000000001</v>
      </c>
      <c r="Q1016" t="inlineStr">
        <is>
          <t>133</t>
        </is>
      </c>
      <c r="R1016" t="n">
        <v>80.40000000000001</v>
      </c>
      <c r="S1016" t="inlineStr">
        <is>
          <t>236</t>
        </is>
      </c>
      <c r="T1016" t="n">
        <v>98.59999999999999</v>
      </c>
      <c r="U1016" t="inlineStr">
        <is>
          <t>64</t>
        </is>
      </c>
      <c r="V1016" t="n">
        <v>95.59999999999999</v>
      </c>
      <c r="W1016" t="inlineStr">
        <is>
          <t>68</t>
        </is>
      </c>
      <c r="X1016" t="n">
        <v>34.5</v>
      </c>
      <c r="Y1016" t="inlineStr">
        <is>
          <t>365</t>
        </is>
      </c>
      <c r="Z1016" t="n">
        <v>93.09999999999999</v>
      </c>
      <c r="AA1016" t="inlineStr">
        <is>
          <t>70</t>
        </is>
      </c>
      <c r="AB1016" t="n">
        <v>83.2</v>
      </c>
      <c r="AC1016" t="inlineStr">
        <is>
          <t>37</t>
        </is>
      </c>
      <c r="AD1016" t="inlineStr">
        <is>
          <t>49</t>
        </is>
      </c>
      <c r="AE1016" t="inlineStr">
        <is>
          <t>DE</t>
        </is>
      </c>
      <c r="AF1016" t="inlineStr">
        <is>
          <t>Germany</t>
        </is>
      </c>
      <c r="AG1016" t="inlineStr">
        <is>
          <t>XL</t>
        </is>
      </c>
      <c r="AH1016" t="inlineStr">
        <is>
          <t>FO</t>
        </is>
      </c>
      <c r="AI1016" t="inlineStr">
        <is>
          <t>VH</t>
        </is>
      </c>
      <c r="AJ1016" t="n">
        <v>5</v>
      </c>
      <c r="AK1016" t="inlineStr">
        <is>
          <t>A</t>
        </is>
      </c>
      <c r="AL1016" t="n">
        <v>83.90000000000001</v>
      </c>
      <c r="AM1016" t="inlineStr">
        <is>
          <t>59</t>
        </is>
      </c>
      <c r="AN1016" t="n">
        <v>98.2</v>
      </c>
      <c r="AO1016" t="inlineStr">
        <is>
          <t>19</t>
        </is>
      </c>
      <c r="AP1016" t="n">
        <v>88.8</v>
      </c>
      <c r="AQ1016" t="inlineStr">
        <is>
          <t>89</t>
        </is>
      </c>
      <c r="AR1016" t="n">
        <v>59.6</v>
      </c>
      <c r="AS1016" t="inlineStr">
        <is>
          <t>210</t>
        </is>
      </c>
      <c r="AT1016" t="n">
        <v>76.5</v>
      </c>
      <c r="AU1016" t="inlineStr">
        <is>
          <t>243</t>
        </is>
      </c>
      <c r="AV1016" t="n">
        <v>97.3</v>
      </c>
      <c r="AW1016" t="inlineStr">
        <is>
          <t>71</t>
        </is>
      </c>
      <c r="AX1016" t="n">
        <v>86.7</v>
      </c>
      <c r="AY1016" t="inlineStr">
        <is>
          <t>103</t>
        </is>
      </c>
      <c r="AZ1016" t="n">
        <v>25</v>
      </c>
      <c r="BA1016" t="inlineStr">
        <is>
          <t>330</t>
        </is>
      </c>
      <c r="BB1016" t="n">
        <v>84.8</v>
      </c>
      <c r="BC1016" t="inlineStr">
        <is>
          <t>120=</t>
        </is>
      </c>
      <c r="BD1016" t="inlineStr">
        <is>
          <t>80.0</t>
        </is>
      </c>
      <c r="BE1016" t="inlineStr">
        <is>
          <t>53</t>
        </is>
      </c>
      <c r="BF1016" t="inlineStr">
        <is>
          <t>Germany</t>
        </is>
      </c>
      <c r="BG1016" t="n">
        <v>61</v>
      </c>
      <c r="BH1016" t="inlineStr">
        <is>
          <t>63.8</t>
        </is>
      </c>
      <c r="BI1016" t="n">
        <v>66</v>
      </c>
      <c r="BJ1016" t="n">
        <v>80.09999999999999</v>
      </c>
      <c r="BK1016" t="inlineStr">
        <is>
          <t>99.2</t>
        </is>
      </c>
      <c r="BL1016" t="inlineStr">
        <is>
          <t>69.4</t>
        </is>
      </c>
      <c r="BM1016" t="inlineStr">
        <is>
          <t>35,565</t>
        </is>
      </c>
      <c r="BN1016" t="n">
        <v>31.5</v>
      </c>
      <c r="BO1016" t="inlineStr">
        <is>
          <t>20%</t>
        </is>
      </c>
      <c r="BP1016" t="inlineStr">
        <is>
          <t>33 : 67</t>
        </is>
      </c>
      <c r="BQ1016" t="n">
        <v>2016</v>
      </c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>
        <is>
          <t>QS+Times</t>
        </is>
      </c>
      <c r="CC1016" t="n">
        <v>28</v>
      </c>
      <c r="CD1016" t="n">
        <v>37</v>
      </c>
      <c r="CE1016" t="n">
        <v>61</v>
      </c>
      <c r="CF1016" t="n">
        <v>17</v>
      </c>
      <c r="CG1016" t="n">
        <v>155</v>
      </c>
      <c r="CH1016" t="n">
        <v>133</v>
      </c>
      <c r="CI1016" t="n">
        <v>236</v>
      </c>
      <c r="CJ1016" t="n">
        <v>64</v>
      </c>
      <c r="CK1016" t="n">
        <v>68</v>
      </c>
      <c r="CL1016" t="n">
        <v>365</v>
      </c>
      <c r="CM1016" t="n">
        <v>70</v>
      </c>
      <c r="CN1016" t="n">
        <v>37</v>
      </c>
      <c r="CO1016" t="n">
        <v>49</v>
      </c>
      <c r="CP1016" t="n">
        <v>59</v>
      </c>
      <c r="CQ1016" t="n">
        <v>19</v>
      </c>
      <c r="CR1016" t="n">
        <v>89</v>
      </c>
      <c r="CS1016" t="n">
        <v>210</v>
      </c>
      <c r="CT1016" t="n">
        <v>243</v>
      </c>
      <c r="CU1016" t="n">
        <v>71</v>
      </c>
      <c r="CV1016" t="n">
        <v>103</v>
      </c>
      <c r="CW1016" t="n">
        <v>330</v>
      </c>
      <c r="CX1016" t="n">
        <v>120</v>
      </c>
      <c r="CY1016" t="n">
        <v>53</v>
      </c>
      <c r="CZ1016" t="inlineStr"/>
      <c r="DA1016" t="inlineStr"/>
      <c r="DB1016" t="n">
        <v>95.31877361380577</v>
      </c>
      <c r="DC1016" t="n">
        <v>73.80635654211973</v>
      </c>
      <c r="DD1016" t="n">
        <v>31.5</v>
      </c>
      <c r="DE1016" t="inlineStr">
        <is>
          <t>Times (raw ratio)</t>
        </is>
      </c>
      <c r="DF1016" t="n">
        <v>20</v>
      </c>
      <c r="DG1016" t="inlineStr">
        <is>
          <t>Times (raw %)</t>
        </is>
      </c>
      <c r="DH1016" t="n">
        <v>83.45</v>
      </c>
      <c r="DI1016" t="n">
        <v>65.66077003121748</v>
      </c>
    </row>
    <row r="1017">
      <c r="A1017" t="inlineStr">
        <is>
          <t>technion - israel institute of technology</t>
        </is>
      </c>
      <c r="B1017" t="inlineStr">
        <is>
          <t>416</t>
        </is>
      </c>
      <c r="C1017" t="inlineStr">
        <is>
          <t>392</t>
        </is>
      </c>
      <c r="D1017" t="inlineStr">
        <is>
          <t>Israel</t>
        </is>
      </c>
      <c r="E1017" t="inlineStr">
        <is>
          <t>Asia</t>
        </is>
      </c>
      <c r="F1017" t="inlineStr">
        <is>
          <t>L</t>
        </is>
      </c>
      <c r="G1017" t="inlineStr">
        <is>
          <t>FC</t>
        </is>
      </c>
      <c r="H1017" t="inlineStr">
        <is>
          <t>VH</t>
        </is>
      </c>
      <c r="I1017" t="inlineStr">
        <is>
          <t>A</t>
        </is>
      </c>
      <c r="J1017" t="n">
        <v>23.9</v>
      </c>
      <c r="K1017" t="inlineStr">
        <is>
          <t>369</t>
        </is>
      </c>
      <c r="L1017" t="n">
        <v>24.8</v>
      </c>
      <c r="M1017" t="inlineStr">
        <is>
          <t>385</t>
        </is>
      </c>
      <c r="N1017" t="n">
        <v>52</v>
      </c>
      <c r="O1017" t="inlineStr">
        <is>
          <t>293</t>
        </is>
      </c>
      <c r="P1017" t="n">
        <v>20.1</v>
      </c>
      <c r="Q1017" t="inlineStr">
        <is>
          <t>555</t>
        </is>
      </c>
      <c r="R1017" t="n">
        <v>74.2</v>
      </c>
      <c r="S1017" t="inlineStr">
        <is>
          <t>266</t>
        </is>
      </c>
      <c r="T1017" t="n">
        <v>4.3</v>
      </c>
      <c r="U1017" t="inlineStr">
        <is>
          <t>701+</t>
        </is>
      </c>
      <c r="V1017" t="n">
        <v>59.1</v>
      </c>
      <c r="W1017" t="inlineStr">
        <is>
          <t>641</t>
        </is>
      </c>
      <c r="X1017" t="n">
        <v>35.3</v>
      </c>
      <c r="Y1017" t="inlineStr">
        <is>
          <t>359</t>
        </is>
      </c>
      <c r="Z1017" t="n">
        <v>15</v>
      </c>
      <c r="AA1017" t="inlineStr">
        <is>
          <t>592=</t>
        </is>
      </c>
      <c r="AB1017" t="n">
        <v>28.6</v>
      </c>
      <c r="AC1017">
        <f>392</f>
        <v/>
      </c>
      <c r="AD1017" t="inlineStr">
        <is>
          <t>408=</t>
        </is>
      </c>
      <c r="AE1017" t="inlineStr">
        <is>
          <t>IL</t>
        </is>
      </c>
      <c r="AF1017" t="inlineStr">
        <is>
          <t>Israel</t>
        </is>
      </c>
      <c r="AG1017" t="inlineStr">
        <is>
          <t>L</t>
        </is>
      </c>
      <c r="AH1017" t="inlineStr">
        <is>
          <t>FC</t>
        </is>
      </c>
      <c r="AI1017" t="inlineStr">
        <is>
          <t>VH</t>
        </is>
      </c>
      <c r="AJ1017" t="n">
        <v>5</v>
      </c>
      <c r="AK1017" t="inlineStr">
        <is>
          <t>A</t>
        </is>
      </c>
      <c r="AL1017" t="n">
        <v>25.4</v>
      </c>
      <c r="AM1017" t="inlineStr">
        <is>
          <t>345</t>
        </is>
      </c>
      <c r="AN1017" t="n">
        <v>27.8</v>
      </c>
      <c r="AO1017" t="inlineStr">
        <is>
          <t>347</t>
        </is>
      </c>
      <c r="AP1017" t="n">
        <v>43.9</v>
      </c>
      <c r="AQ1017" t="inlineStr">
        <is>
          <t>358</t>
        </is>
      </c>
      <c r="AR1017" t="n">
        <v>25.4</v>
      </c>
      <c r="AS1017" t="inlineStr">
        <is>
          <t>479</t>
        </is>
      </c>
      <c r="AT1017" t="n">
        <v>64.8</v>
      </c>
      <c r="AU1017" t="inlineStr">
        <is>
          <t>296</t>
        </is>
      </c>
      <c r="AV1017" t="n">
        <v>4.6</v>
      </c>
      <c r="AW1017" t="inlineStr">
        <is>
          <t>701+</t>
        </is>
      </c>
      <c r="AX1017" t="n">
        <v>12.8</v>
      </c>
      <c r="AY1017" t="inlineStr">
        <is>
          <t>628</t>
        </is>
      </c>
      <c r="AZ1017" t="n">
        <v>30.7</v>
      </c>
      <c r="BA1017" t="inlineStr">
        <is>
          <t>250</t>
        </is>
      </c>
      <c r="BB1017" t="n">
        <v>26.1</v>
      </c>
      <c r="BC1017" t="inlineStr">
        <is>
          <t>485=</t>
        </is>
      </c>
      <c r="BD1017" t="inlineStr">
        <is>
          <t>28.2</t>
        </is>
      </c>
      <c r="BE1017" t="inlineStr">
        <is>
          <t>301-350</t>
        </is>
      </c>
      <c r="BF1017" t="inlineStr">
        <is>
          <t>Not Reported</t>
        </is>
      </c>
      <c r="BG1017" t="n">
        <v>30.8</v>
      </c>
      <c r="BH1017" t="inlineStr">
        <is>
          <t>61.9</t>
        </is>
      </c>
      <c r="BI1017" t="n">
        <v>33.3</v>
      </c>
      <c r="BJ1017" t="n">
        <v>52.1</v>
      </c>
      <c r="BK1017" t="inlineStr">
        <is>
          <t>28.8</t>
        </is>
      </c>
      <c r="BL1017" t="inlineStr">
        <is>
          <t>-</t>
        </is>
      </c>
      <c r="BM1017" t="inlineStr">
        <is>
          <t>13,855</t>
        </is>
      </c>
      <c r="BN1017" t="n">
        <v>19.4</v>
      </c>
      <c r="BO1017" t="inlineStr">
        <is>
          <t>4%</t>
        </is>
      </c>
      <c r="BP1017" t="inlineStr">
        <is>
          <t>35 : 65</t>
        </is>
      </c>
      <c r="BQ1017" t="n">
        <v>2016</v>
      </c>
      <c r="BR1017" t="inlineStr">
        <is>
          <t>77</t>
        </is>
      </c>
      <c r="BS1017" t="inlineStr">
        <is>
          <t>2</t>
        </is>
      </c>
      <c r="BT1017" t="n">
        <v>26.7</v>
      </c>
      <c r="BU1017" t="n">
        <v>23.5</v>
      </c>
      <c r="BV1017" t="n">
        <v>37.6</v>
      </c>
      <c r="BW1017" t="n">
        <v>15.2</v>
      </c>
      <c r="BX1017" t="n">
        <v>18.3</v>
      </c>
      <c r="BY1017" t="n">
        <v>33.3</v>
      </c>
      <c r="BZ1017" t="n">
        <v>28.2</v>
      </c>
      <c r="CA1017" t="n">
        <v>2015</v>
      </c>
      <c r="CB1017" t="inlineStr">
        <is>
          <t>QS</t>
        </is>
      </c>
      <c r="CC1017" t="n">
        <v>416</v>
      </c>
      <c r="CD1017" t="n">
        <v>392</v>
      </c>
      <c r="CE1017" t="n">
        <v>369</v>
      </c>
      <c r="CF1017" t="n">
        <v>385</v>
      </c>
      <c r="CG1017" t="n">
        <v>293</v>
      </c>
      <c r="CH1017" t="n">
        <v>555</v>
      </c>
      <c r="CI1017" t="n">
        <v>266</v>
      </c>
      <c r="CJ1017" t="n">
        <v>701</v>
      </c>
      <c r="CK1017" t="n">
        <v>641</v>
      </c>
      <c r="CL1017" t="n">
        <v>359</v>
      </c>
      <c r="CM1017" t="n">
        <v>592</v>
      </c>
      <c r="CN1017" t="n">
        <v>392</v>
      </c>
      <c r="CO1017" t="n">
        <v>408</v>
      </c>
      <c r="CP1017" t="n">
        <v>345</v>
      </c>
      <c r="CQ1017" t="n">
        <v>347</v>
      </c>
      <c r="CR1017" t="n">
        <v>358</v>
      </c>
      <c r="CS1017" t="n">
        <v>479</v>
      </c>
      <c r="CT1017" t="n">
        <v>296</v>
      </c>
      <c r="CU1017" t="n">
        <v>701</v>
      </c>
      <c r="CV1017" t="n">
        <v>628</v>
      </c>
      <c r="CW1017" t="n">
        <v>250</v>
      </c>
      <c r="CX1017" t="n">
        <v>485</v>
      </c>
      <c r="CY1017" t="n">
        <v>325.5</v>
      </c>
      <c r="CZ1017" t="n">
        <v>77</v>
      </c>
      <c r="DA1017" t="n">
        <v>2</v>
      </c>
      <c r="DB1017" t="n">
        <v>69.09396750197062</v>
      </c>
      <c r="DC1017" t="n">
        <v>29.29987968889672</v>
      </c>
      <c r="DD1017" t="n">
        <v>19.4</v>
      </c>
      <c r="DE1017" t="inlineStr">
        <is>
          <t>Times (raw ratio)</t>
        </is>
      </c>
      <c r="DF1017" t="n">
        <v>4</v>
      </c>
      <c r="DG1017" t="inlineStr">
        <is>
          <t>Times (raw %)</t>
        </is>
      </c>
      <c r="DH1017" t="n">
        <v>24.65</v>
      </c>
      <c r="DI1017" t="n">
        <v>27.19623596420036</v>
      </c>
    </row>
    <row r="1018">
      <c r="A1018" t="inlineStr">
        <is>
          <t>technische universität bergakademie freiberg</t>
        </is>
      </c>
      <c r="B1018" t="inlineStr">
        <is>
          <t>380</t>
        </is>
      </c>
      <c r="C1018" t="inlineStr">
        <is>
          <t>1401+</t>
        </is>
      </c>
      <c r="D1018" t="inlineStr">
        <is>
          <t>Germany</t>
        </is>
      </c>
      <c r="E1018" t="inlineStr">
        <is>
          <t>Europe</t>
        </is>
      </c>
      <c r="F1018" t="inlineStr">
        <is>
          <t>S</t>
        </is>
      </c>
      <c r="G1018" t="inlineStr">
        <is>
          <t>FO</t>
        </is>
      </c>
      <c r="H1018" t="inlineStr">
        <is>
          <t>VH</t>
        </is>
      </c>
      <c r="I1018" t="inlineStr">
        <is>
          <t>Not Reported</t>
        </is>
      </c>
      <c r="J1018" t="n">
        <v>4.9</v>
      </c>
      <c r="K1018" t="inlineStr">
        <is>
          <t>601+</t>
        </is>
      </c>
      <c r="L1018" t="n">
        <v>4.8</v>
      </c>
      <c r="M1018" t="inlineStr">
        <is>
          <t>601+</t>
        </is>
      </c>
      <c r="N1018" t="n">
        <v>3.5</v>
      </c>
      <c r="O1018" t="inlineStr">
        <is>
          <t>701+</t>
        </is>
      </c>
      <c r="P1018" t="n">
        <v>99.09999999999999</v>
      </c>
      <c r="Q1018" t="inlineStr">
        <is>
          <t>24</t>
        </is>
      </c>
      <c r="R1018" t="n">
        <v>41.4</v>
      </c>
      <c r="S1018" t="inlineStr">
        <is>
          <t>414</t>
        </is>
      </c>
      <c r="T1018" t="n">
        <v>100</v>
      </c>
      <c r="U1018" t="inlineStr">
        <is>
          <t>25</t>
        </is>
      </c>
      <c r="V1018" t="n">
        <v>41.6</v>
      </c>
      <c r="W1018" t="inlineStr">
        <is>
          <t>701+</t>
        </is>
      </c>
      <c r="X1018" t="n">
        <v>1.9</v>
      </c>
      <c r="Y1018" t="inlineStr">
        <is>
          <t>701+</t>
        </is>
      </c>
      <c r="Z1018" t="n">
        <v>1.1</v>
      </c>
      <c r="AA1018" t="inlineStr">
        <is>
          <t>701+</t>
        </is>
      </c>
      <c r="AB1018" t="n">
        <v>30.8</v>
      </c>
      <c r="AC1018" t="inlineStr"/>
      <c r="AD1018" t="inlineStr"/>
      <c r="AE1018" t="inlineStr">
        <is>
          <t>Not Reported</t>
        </is>
      </c>
      <c r="AF1018" t="inlineStr">
        <is>
          <t>Not Reported</t>
        </is>
      </c>
      <c r="AG1018" t="inlineStr">
        <is>
          <t>Not Reported</t>
        </is>
      </c>
      <c r="AH1018" t="inlineStr">
        <is>
          <t>Not Reported</t>
        </is>
      </c>
      <c r="AI1018" t="inlineStr"/>
      <c r="AJ1018" t="inlineStr"/>
      <c r="AK1018" t="inlineStr">
        <is>
          <t>Not Reported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>
        <is>
          <t>Not Reported</t>
        </is>
      </c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>
        <is>
          <t>QS</t>
        </is>
      </c>
      <c r="CC1018" t="n">
        <v>380</v>
      </c>
      <c r="CD1018" t="n">
        <v>1401</v>
      </c>
      <c r="CE1018" t="n">
        <v>601</v>
      </c>
      <c r="CF1018" t="n">
        <v>601</v>
      </c>
      <c r="CG1018" t="n">
        <v>701</v>
      </c>
      <c r="CH1018" t="n">
        <v>24</v>
      </c>
      <c r="CI1018" t="n">
        <v>414</v>
      </c>
      <c r="CJ1018" t="n">
        <v>25</v>
      </c>
      <c r="CK1018" t="n">
        <v>701</v>
      </c>
      <c r="CL1018" t="n">
        <v>701</v>
      </c>
      <c r="CM1018" t="n">
        <v>701</v>
      </c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n">
        <v>72.92857142857143</v>
      </c>
      <c r="DC1018" t="n">
        <v>99.09999999999999</v>
      </c>
      <c r="DD1018" t="inlineStr"/>
      <c r="DE1018" t="inlineStr">
        <is>
          <t>QS (score, not ratio)</t>
        </is>
      </c>
      <c r="DF1018" t="inlineStr"/>
      <c r="DG1018" t="inlineStr">
        <is>
          <t>QS (score, not %)</t>
        </is>
      </c>
      <c r="DH1018" t="n">
        <v>4.9</v>
      </c>
      <c r="DI1018" t="inlineStr"/>
    </row>
    <row r="1019">
      <c r="A1019" t="inlineStr">
        <is>
          <t>technische universität berlin (tu berlin)</t>
        </is>
      </c>
      <c r="B1019" t="inlineStr">
        <is>
          <t>147</t>
        </is>
      </c>
      <c r="C1019" t="inlineStr">
        <is>
          <t>154</t>
        </is>
      </c>
      <c r="D1019" t="inlineStr">
        <is>
          <t>Germany</t>
        </is>
      </c>
      <c r="E1019" t="inlineStr">
        <is>
          <t>Europe</t>
        </is>
      </c>
      <c r="F1019" t="inlineStr">
        <is>
          <t>L</t>
        </is>
      </c>
      <c r="G1019" t="inlineStr">
        <is>
          <t>CO</t>
        </is>
      </c>
      <c r="H1019" t="inlineStr">
        <is>
          <t>VH</t>
        </is>
      </c>
      <c r="I1019" t="inlineStr">
        <is>
          <t>A</t>
        </is>
      </c>
      <c r="J1019" t="n">
        <v>55.3</v>
      </c>
      <c r="K1019" t="inlineStr">
        <is>
          <t>142</t>
        </is>
      </c>
      <c r="L1019" t="n">
        <v>74.3</v>
      </c>
      <c r="M1019" t="inlineStr">
        <is>
          <t>88</t>
        </is>
      </c>
      <c r="N1019" t="n">
        <v>58</v>
      </c>
      <c r="O1019" t="inlineStr">
        <is>
          <t>252</t>
        </is>
      </c>
      <c r="P1019" t="n">
        <v>22.1</v>
      </c>
      <c r="Q1019" t="inlineStr">
        <is>
          <t>530</t>
        </is>
      </c>
      <c r="R1019" t="n">
        <v>63.2</v>
      </c>
      <c r="S1019" t="inlineStr">
        <is>
          <t>311</t>
        </is>
      </c>
      <c r="T1019" t="n">
        <v>74.8</v>
      </c>
      <c r="U1019" t="inlineStr">
        <is>
          <t>187</t>
        </is>
      </c>
      <c r="V1019" t="n">
        <v>86.09999999999999</v>
      </c>
      <c r="W1019" t="inlineStr">
        <is>
          <t>232</t>
        </is>
      </c>
      <c r="X1019" t="n">
        <v>37.7</v>
      </c>
      <c r="Y1019" t="inlineStr">
        <is>
          <t>341</t>
        </is>
      </c>
      <c r="Z1019" t="n">
        <v>35.4</v>
      </c>
      <c r="AA1019" t="inlineStr">
        <is>
          <t>400=</t>
        </is>
      </c>
      <c r="AB1019" t="n">
        <v>52.5</v>
      </c>
      <c r="AC1019" t="inlineStr"/>
      <c r="AD1019" t="inlineStr"/>
      <c r="AE1019" t="inlineStr">
        <is>
          <t>Not Reported</t>
        </is>
      </c>
      <c r="AF1019" t="inlineStr">
        <is>
          <t>Not Reported</t>
        </is>
      </c>
      <c r="AG1019" t="inlineStr">
        <is>
          <t>Not Reported</t>
        </is>
      </c>
      <c r="AH1019" t="inlineStr">
        <is>
          <t>Not Reported</t>
        </is>
      </c>
      <c r="AI1019" t="inlineStr"/>
      <c r="AJ1019" t="inlineStr"/>
      <c r="AK1019" t="inlineStr">
        <is>
          <t>Not Reported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>
        <is>
          <t>Not Reported</t>
        </is>
      </c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>
        <is>
          <t>QS</t>
        </is>
      </c>
      <c r="CC1019" t="n">
        <v>147</v>
      </c>
      <c r="CD1019" t="n">
        <v>154</v>
      </c>
      <c r="CE1019" t="n">
        <v>142</v>
      </c>
      <c r="CF1019" t="n">
        <v>88</v>
      </c>
      <c r="CG1019" t="n">
        <v>252</v>
      </c>
      <c r="CH1019" t="n">
        <v>530</v>
      </c>
      <c r="CI1019" t="n">
        <v>311</v>
      </c>
      <c r="CJ1019" t="n">
        <v>187</v>
      </c>
      <c r="CK1019" t="n">
        <v>232</v>
      </c>
      <c r="CL1019" t="n">
        <v>341</v>
      </c>
      <c r="CM1019" t="n">
        <v>400</v>
      </c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n">
        <v>89.57142857142857</v>
      </c>
      <c r="DC1019" t="n">
        <v>22.1</v>
      </c>
      <c r="DD1019" t="inlineStr"/>
      <c r="DE1019" t="inlineStr">
        <is>
          <t>QS (score, not ratio)</t>
        </is>
      </c>
      <c r="DF1019" t="inlineStr"/>
      <c r="DG1019" t="inlineStr">
        <is>
          <t>QS (score, not %)</t>
        </is>
      </c>
      <c r="DH1019" t="n">
        <v>55.3</v>
      </c>
      <c r="DI1019" t="inlineStr"/>
    </row>
    <row r="1020">
      <c r="A1020" t="inlineStr">
        <is>
          <t>technische universität braunschweig</t>
        </is>
      </c>
      <c r="B1020" t="inlineStr">
        <is>
          <t>751-760</t>
        </is>
      </c>
      <c r="C1020" t="inlineStr">
        <is>
          <t>751-760</t>
        </is>
      </c>
      <c r="D1020" t="inlineStr">
        <is>
          <t>Germany</t>
        </is>
      </c>
      <c r="E1020" t="inlineStr">
        <is>
          <t>Europe</t>
        </is>
      </c>
      <c r="F1020" t="inlineStr">
        <is>
          <t>L</t>
        </is>
      </c>
      <c r="G1020" t="inlineStr">
        <is>
          <t>CO</t>
        </is>
      </c>
      <c r="H1020" t="inlineStr">
        <is>
          <t>VH</t>
        </is>
      </c>
      <c r="I1020" t="inlineStr">
        <is>
          <t>A</t>
        </is>
      </c>
      <c r="J1020" t="n">
        <v>10.9</v>
      </c>
      <c r="K1020" t="inlineStr">
        <is>
          <t>601+</t>
        </is>
      </c>
      <c r="L1020" t="n">
        <v>14.3</v>
      </c>
      <c r="M1020" t="inlineStr">
        <is>
          <t>572</t>
        </is>
      </c>
      <c r="N1020" t="n">
        <v>55.5</v>
      </c>
      <c r="O1020" t="inlineStr">
        <is>
          <t>270</t>
        </is>
      </c>
      <c r="P1020" t="n">
        <v>5.5</v>
      </c>
      <c r="Q1020" t="inlineStr">
        <is>
          <t>701+</t>
        </is>
      </c>
      <c r="R1020" t="inlineStr"/>
      <c r="S1020" t="inlineStr"/>
      <c r="T1020" t="n">
        <v>24.2</v>
      </c>
      <c r="U1020" t="inlineStr">
        <is>
          <t>486</t>
        </is>
      </c>
      <c r="V1020" t="n">
        <v>66.40000000000001</v>
      </c>
      <c r="W1020" t="inlineStr">
        <is>
          <t>532</t>
        </is>
      </c>
      <c r="X1020" t="n">
        <v>12.6</v>
      </c>
      <c r="Y1020" t="inlineStr">
        <is>
          <t>701+</t>
        </is>
      </c>
      <c r="Z1020" t="n">
        <v>7.3</v>
      </c>
      <c r="AA1020" t="inlineStr">
        <is>
          <t>701+</t>
        </is>
      </c>
      <c r="AB1020" t="inlineStr"/>
      <c r="AC1020" t="inlineStr"/>
      <c r="AD1020" t="inlineStr"/>
      <c r="AE1020" t="inlineStr">
        <is>
          <t>Not Reported</t>
        </is>
      </c>
      <c r="AF1020" t="inlineStr">
        <is>
          <t>Not Reported</t>
        </is>
      </c>
      <c r="AG1020" t="inlineStr">
        <is>
          <t>Not Reported</t>
        </is>
      </c>
      <c r="AH1020" t="inlineStr">
        <is>
          <t>Not Reported</t>
        </is>
      </c>
      <c r="AI1020" t="inlineStr"/>
      <c r="AJ1020" t="inlineStr"/>
      <c r="AK1020" t="inlineStr">
        <is>
          <t>Not Reported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>
        <is>
          <t>Not Reported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>
        <is>
          <t>QS</t>
        </is>
      </c>
      <c r="CC1020" t="n">
        <v>755.5</v>
      </c>
      <c r="CD1020" t="n">
        <v>755.5</v>
      </c>
      <c r="CE1020" t="n">
        <v>601</v>
      </c>
      <c r="CF1020" t="n">
        <v>572</v>
      </c>
      <c r="CG1020" t="n">
        <v>270</v>
      </c>
      <c r="CH1020" t="n">
        <v>701</v>
      </c>
      <c r="CI1020" t="inlineStr"/>
      <c r="CJ1020" t="n">
        <v>486</v>
      </c>
      <c r="CK1020" t="n">
        <v>532</v>
      </c>
      <c r="CL1020" t="n">
        <v>701</v>
      </c>
      <c r="CM1020" t="n">
        <v>701</v>
      </c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n">
        <v>46.10714285714286</v>
      </c>
      <c r="DC1020" t="n">
        <v>5.5</v>
      </c>
      <c r="DD1020" t="inlineStr"/>
      <c r="DE1020" t="inlineStr">
        <is>
          <t>QS (score, not ratio)</t>
        </is>
      </c>
      <c r="DF1020" t="inlineStr"/>
      <c r="DG1020" t="inlineStr">
        <is>
          <t>QS (score, not %)</t>
        </is>
      </c>
      <c r="DH1020" t="n">
        <v>10.9</v>
      </c>
      <c r="DI1020" t="inlineStr"/>
    </row>
    <row r="1021">
      <c r="A1021" t="inlineStr">
        <is>
          <t>technische universität dresden</t>
        </is>
      </c>
      <c r="B1021" t="inlineStr">
        <is>
          <t>234</t>
        </is>
      </c>
      <c r="C1021" t="inlineStr">
        <is>
          <t>246</t>
        </is>
      </c>
      <c r="D1021" t="inlineStr">
        <is>
          <t>Germany</t>
        </is>
      </c>
      <c r="E1021" t="inlineStr">
        <is>
          <t>Europe</t>
        </is>
      </c>
      <c r="F1021" t="inlineStr">
        <is>
          <t>L</t>
        </is>
      </c>
      <c r="G1021" t="inlineStr">
        <is>
          <t>FC</t>
        </is>
      </c>
      <c r="H1021" t="inlineStr">
        <is>
          <t>VH</t>
        </is>
      </c>
      <c r="I1021" t="inlineStr">
        <is>
          <t>A</t>
        </is>
      </c>
      <c r="J1021" t="n">
        <v>36.3</v>
      </c>
      <c r="K1021" t="inlineStr">
        <is>
          <t>240</t>
        </is>
      </c>
      <c r="L1021" t="n">
        <v>42.5</v>
      </c>
      <c r="M1021" t="inlineStr">
        <is>
          <t>216</t>
        </is>
      </c>
      <c r="N1021" t="n">
        <v>80.3</v>
      </c>
      <c r="O1021" t="inlineStr">
        <is>
          <t>134</t>
        </is>
      </c>
      <c r="P1021" t="n">
        <v>28.5</v>
      </c>
      <c r="Q1021" t="inlineStr">
        <is>
          <t>455</t>
        </is>
      </c>
      <c r="R1021" t="n">
        <v>35.8</v>
      </c>
      <c r="S1021" t="inlineStr">
        <is>
          <t>445</t>
        </is>
      </c>
      <c r="T1021" t="n">
        <v>27.6</v>
      </c>
      <c r="U1021" t="inlineStr">
        <is>
          <t>450</t>
        </is>
      </c>
      <c r="V1021" t="n">
        <v>93.8</v>
      </c>
      <c r="W1021" t="inlineStr">
        <is>
          <t>104</t>
        </is>
      </c>
      <c r="X1021" t="n">
        <v>8.800000000000001</v>
      </c>
      <c r="Y1021" t="inlineStr">
        <is>
          <t>701+</t>
        </is>
      </c>
      <c r="Z1021" t="n">
        <v>75.8</v>
      </c>
      <c r="AA1021" t="inlineStr">
        <is>
          <t>181=</t>
        </is>
      </c>
      <c r="AB1021" t="n">
        <v>42.6</v>
      </c>
      <c r="AC1021" t="inlineStr"/>
      <c r="AD1021" t="inlineStr"/>
      <c r="AE1021" t="inlineStr">
        <is>
          <t>Not Reported</t>
        </is>
      </c>
      <c r="AF1021" t="inlineStr">
        <is>
          <t>Not Reported</t>
        </is>
      </c>
      <c r="AG1021" t="inlineStr">
        <is>
          <t>Not Reported</t>
        </is>
      </c>
      <c r="AH1021" t="inlineStr">
        <is>
          <t>Not Reported</t>
        </is>
      </c>
      <c r="AI1021" t="inlineStr"/>
      <c r="AJ1021" t="inlineStr"/>
      <c r="AK1021" t="inlineStr">
        <is>
          <t>Not Reported</t>
        </is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>
        <is>
          <t>Not Reported</t>
        </is>
      </c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>
        <is>
          <t>QS</t>
        </is>
      </c>
      <c r="CC1021" t="n">
        <v>234</v>
      </c>
      <c r="CD1021" t="n">
        <v>246</v>
      </c>
      <c r="CE1021" t="n">
        <v>240</v>
      </c>
      <c r="CF1021" t="n">
        <v>216</v>
      </c>
      <c r="CG1021" t="n">
        <v>134</v>
      </c>
      <c r="CH1021" t="n">
        <v>455</v>
      </c>
      <c r="CI1021" t="n">
        <v>445</v>
      </c>
      <c r="CJ1021" t="n">
        <v>450</v>
      </c>
      <c r="CK1021" t="n">
        <v>104</v>
      </c>
      <c r="CL1021" t="n">
        <v>701</v>
      </c>
      <c r="CM1021" t="n">
        <v>181</v>
      </c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n">
        <v>83.35714285714286</v>
      </c>
      <c r="DC1021" t="n">
        <v>28.5</v>
      </c>
      <c r="DD1021" t="inlineStr"/>
      <c r="DE1021" t="inlineStr">
        <is>
          <t>QS (score, not ratio)</t>
        </is>
      </c>
      <c r="DF1021" t="inlineStr"/>
      <c r="DG1021" t="inlineStr">
        <is>
          <t>QS (score, not %)</t>
        </is>
      </c>
      <c r="DH1021" t="n">
        <v>36.3</v>
      </c>
      <c r="DI1021" t="inlineStr"/>
    </row>
    <row r="1022">
      <c r="A1022" t="inlineStr">
        <is>
          <t>technische universität kaiserslautern</t>
        </is>
      </c>
      <c r="B1022" t="inlineStr">
        <is>
          <t>1201-1400</t>
        </is>
      </c>
      <c r="C1022" t="inlineStr">
        <is>
          <t>1401+</t>
        </is>
      </c>
      <c r="D1022" t="inlineStr">
        <is>
          <t>Germany</t>
        </is>
      </c>
      <c r="E1022" t="inlineStr">
        <is>
          <t>Europe</t>
        </is>
      </c>
      <c r="F1022" t="inlineStr">
        <is>
          <t>L</t>
        </is>
      </c>
      <c r="G1022" t="inlineStr">
        <is>
          <t>CO</t>
        </is>
      </c>
      <c r="H1022" t="inlineStr">
        <is>
          <t>VH</t>
        </is>
      </c>
      <c r="I1022" t="inlineStr">
        <is>
          <t>Not Reported</t>
        </is>
      </c>
      <c r="J1022" t="n">
        <v>6.3</v>
      </c>
      <c r="K1022" t="inlineStr">
        <is>
          <t>601+</t>
        </is>
      </c>
      <c r="L1022" t="n">
        <v>2.4</v>
      </c>
      <c r="M1022" t="inlineStr">
        <is>
          <t>601+</t>
        </is>
      </c>
      <c r="N1022" t="n">
        <v>17</v>
      </c>
      <c r="O1022" t="inlineStr">
        <is>
          <t>701+</t>
        </is>
      </c>
      <c r="P1022" t="n">
        <v>4.6</v>
      </c>
      <c r="Q1022" t="inlineStr">
        <is>
          <t>701+</t>
        </is>
      </c>
      <c r="R1022" t="inlineStr"/>
      <c r="S1022" t="inlineStr"/>
      <c r="T1022" t="inlineStr"/>
      <c r="U1022" t="inlineStr"/>
      <c r="V1022" t="n">
        <v>56.4</v>
      </c>
      <c r="W1022" t="inlineStr">
        <is>
          <t>672</t>
        </is>
      </c>
      <c r="X1022" t="n">
        <v>2.2</v>
      </c>
      <c r="Y1022" t="inlineStr">
        <is>
          <t>701+</t>
        </is>
      </c>
      <c r="Z1022" t="n">
        <v>1.1</v>
      </c>
      <c r="AA1022" t="inlineStr">
        <is>
          <t>701+</t>
        </is>
      </c>
      <c r="AB1022" t="inlineStr"/>
      <c r="AC1022" t="inlineStr"/>
      <c r="AD1022" t="inlineStr"/>
      <c r="AE1022" t="inlineStr">
        <is>
          <t>Not Reported</t>
        </is>
      </c>
      <c r="AF1022" t="inlineStr">
        <is>
          <t>Not Reported</t>
        </is>
      </c>
      <c r="AG1022" t="inlineStr">
        <is>
          <t>Not Reported</t>
        </is>
      </c>
      <c r="AH1022" t="inlineStr">
        <is>
          <t>Not Reported</t>
        </is>
      </c>
      <c r="AI1022" t="inlineStr"/>
      <c r="AJ1022" t="inlineStr"/>
      <c r="AK1022" t="inlineStr">
        <is>
          <t>Not Reported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>
        <is>
          <t>Not Reported</t>
        </is>
      </c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>
        <is>
          <t>QS</t>
        </is>
      </c>
      <c r="CC1022" t="n">
        <v>1300.5</v>
      </c>
      <c r="CD1022" t="n">
        <v>1401</v>
      </c>
      <c r="CE1022" t="n">
        <v>601</v>
      </c>
      <c r="CF1022" t="n">
        <v>601</v>
      </c>
      <c r="CG1022" t="n">
        <v>701</v>
      </c>
      <c r="CH1022" t="n">
        <v>701</v>
      </c>
      <c r="CI1022" t="inlineStr"/>
      <c r="CJ1022" t="inlineStr"/>
      <c r="CK1022" t="n">
        <v>672</v>
      </c>
      <c r="CL1022" t="n">
        <v>701</v>
      </c>
      <c r="CM1022" t="n">
        <v>701</v>
      </c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n">
        <v>7.178571428571416</v>
      </c>
      <c r="DC1022" t="n">
        <v>4.6</v>
      </c>
      <c r="DD1022" t="inlineStr"/>
      <c r="DE1022" t="inlineStr">
        <is>
          <t>QS (score, not ratio)</t>
        </is>
      </c>
      <c r="DF1022" t="inlineStr"/>
      <c r="DG1022" t="inlineStr">
        <is>
          <t>Missing</t>
        </is>
      </c>
      <c r="DH1022" t="n">
        <v>6.3</v>
      </c>
      <c r="DI1022" t="inlineStr"/>
    </row>
    <row r="1023">
      <c r="A1023" t="inlineStr">
        <is>
          <t>technische universität wien</t>
        </is>
      </c>
      <c r="B1023" t="inlineStr">
        <is>
          <t>190</t>
        </is>
      </c>
      <c r="C1023" t="inlineStr">
        <is>
          <t>184</t>
        </is>
      </c>
      <c r="D1023" t="inlineStr">
        <is>
          <t>Austria</t>
        </is>
      </c>
      <c r="E1023" t="inlineStr">
        <is>
          <t>Europe</t>
        </is>
      </c>
      <c r="F1023" t="inlineStr">
        <is>
          <t>M</t>
        </is>
      </c>
      <c r="G1023" t="inlineStr">
        <is>
          <t>FO</t>
        </is>
      </c>
      <c r="H1023" t="inlineStr">
        <is>
          <t>VH</t>
        </is>
      </c>
      <c r="I1023" t="inlineStr">
        <is>
          <t>A</t>
        </is>
      </c>
      <c r="J1023" t="n">
        <v>33.9</v>
      </c>
      <c r="K1023" t="inlineStr">
        <is>
          <t>258</t>
        </is>
      </c>
      <c r="L1023" t="n">
        <v>50.4</v>
      </c>
      <c r="M1023" t="inlineStr">
        <is>
          <t>178</t>
        </is>
      </c>
      <c r="N1023" t="n">
        <v>12.5</v>
      </c>
      <c r="O1023" t="inlineStr">
        <is>
          <t>701+</t>
        </is>
      </c>
      <c r="P1023" t="n">
        <v>73.8</v>
      </c>
      <c r="Q1023" t="inlineStr">
        <is>
          <t>139</t>
        </is>
      </c>
      <c r="R1023" t="n">
        <v>85.5</v>
      </c>
      <c r="S1023" t="inlineStr">
        <is>
          <t>218</t>
        </is>
      </c>
      <c r="T1023" t="n">
        <v>90.40000000000001</v>
      </c>
      <c r="U1023" t="inlineStr">
        <is>
          <t>120</t>
        </is>
      </c>
      <c r="V1023" t="n">
        <v>71.59999999999999</v>
      </c>
      <c r="W1023" t="inlineStr">
        <is>
          <t>457</t>
        </is>
      </c>
      <c r="X1023" t="n">
        <v>19.1</v>
      </c>
      <c r="Y1023" t="inlineStr">
        <is>
          <t>577</t>
        </is>
      </c>
      <c r="Z1023" t="n">
        <v>11.3</v>
      </c>
      <c r="AA1023" t="inlineStr">
        <is>
          <t>636=</t>
        </is>
      </c>
      <c r="AB1023" t="n">
        <v>47.2</v>
      </c>
      <c r="AC1023" t="inlineStr"/>
      <c r="AD1023" t="inlineStr"/>
      <c r="AE1023" t="inlineStr">
        <is>
          <t>Not Reported</t>
        </is>
      </c>
      <c r="AF1023" t="inlineStr">
        <is>
          <t>Not Reported</t>
        </is>
      </c>
      <c r="AG1023" t="inlineStr">
        <is>
          <t>Not Reported</t>
        </is>
      </c>
      <c r="AH1023" t="inlineStr">
        <is>
          <t>Not Reported</t>
        </is>
      </c>
      <c r="AI1023" t="inlineStr"/>
      <c r="AJ1023" t="inlineStr"/>
      <c r="AK1023" t="inlineStr">
        <is>
          <t>Not Reported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>
        <is>
          <t>Not Reported</t>
        </is>
      </c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>
        <is>
          <t>QS</t>
        </is>
      </c>
      <c r="CC1023" t="n">
        <v>190</v>
      </c>
      <c r="CD1023" t="n">
        <v>184</v>
      </c>
      <c r="CE1023" t="n">
        <v>258</v>
      </c>
      <c r="CF1023" t="n">
        <v>178</v>
      </c>
      <c r="CG1023" t="n">
        <v>701</v>
      </c>
      <c r="CH1023" t="n">
        <v>139</v>
      </c>
      <c r="CI1023" t="n">
        <v>218</v>
      </c>
      <c r="CJ1023" t="n">
        <v>120</v>
      </c>
      <c r="CK1023" t="n">
        <v>457</v>
      </c>
      <c r="CL1023" t="n">
        <v>577</v>
      </c>
      <c r="CM1023" t="n">
        <v>636</v>
      </c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n">
        <v>86.5</v>
      </c>
      <c r="DC1023" t="n">
        <v>73.8</v>
      </c>
      <c r="DD1023" t="inlineStr"/>
      <c r="DE1023" t="inlineStr">
        <is>
          <t>QS (score, not ratio)</t>
        </is>
      </c>
      <c r="DF1023" t="inlineStr"/>
      <c r="DG1023" t="inlineStr">
        <is>
          <t>QS (score, not %)</t>
        </is>
      </c>
      <c r="DH1023" t="n">
        <v>33.9</v>
      </c>
      <c r="DI1023" t="inlineStr"/>
    </row>
    <row r="1024">
      <c r="A1024" t="inlineStr">
        <is>
          <t>technological university dublin</t>
        </is>
      </c>
      <c r="B1024" t="inlineStr">
        <is>
          <t>851-900</t>
        </is>
      </c>
      <c r="C1024" t="inlineStr">
        <is>
          <t>851-900</t>
        </is>
      </c>
      <c r="D1024" t="inlineStr">
        <is>
          <t>Ireland</t>
        </is>
      </c>
      <c r="E1024" t="inlineStr">
        <is>
          <t>Europe</t>
        </is>
      </c>
      <c r="F1024" t="inlineStr">
        <is>
          <t>L</t>
        </is>
      </c>
      <c r="G1024" t="inlineStr">
        <is>
          <t>CO</t>
        </is>
      </c>
      <c r="H1024" t="inlineStr">
        <is>
          <t>HI</t>
        </is>
      </c>
      <c r="I1024" t="inlineStr">
        <is>
          <t>A</t>
        </is>
      </c>
      <c r="J1024" t="n">
        <v>12.6</v>
      </c>
      <c r="K1024" t="inlineStr">
        <is>
          <t>601+</t>
        </is>
      </c>
      <c r="L1024" t="n">
        <v>13.1</v>
      </c>
      <c r="M1024" t="inlineStr">
        <is>
          <t>601+</t>
        </is>
      </c>
      <c r="N1024" t="n">
        <v>12.3</v>
      </c>
      <c r="O1024" t="inlineStr">
        <is>
          <t>701+</t>
        </is>
      </c>
      <c r="P1024" t="n">
        <v>3.1</v>
      </c>
      <c r="Q1024" t="inlineStr">
        <is>
          <t>701+</t>
        </is>
      </c>
      <c r="R1024" t="n">
        <v>31.8</v>
      </c>
      <c r="S1024" t="inlineStr">
        <is>
          <t>485</t>
        </is>
      </c>
      <c r="T1024" t="n">
        <v>38.8</v>
      </c>
      <c r="U1024" t="inlineStr">
        <is>
          <t>362</t>
        </is>
      </c>
      <c r="V1024" t="n">
        <v>43.9</v>
      </c>
      <c r="W1024" t="inlineStr">
        <is>
          <t>701+</t>
        </is>
      </c>
      <c r="X1024" t="n">
        <v>16.2</v>
      </c>
      <c r="Y1024" t="inlineStr">
        <is>
          <t>631</t>
        </is>
      </c>
      <c r="Z1024" t="n">
        <v>28.2</v>
      </c>
      <c r="AA1024" t="inlineStr">
        <is>
          <t>461</t>
        </is>
      </c>
      <c r="AB1024" t="inlineStr"/>
      <c r="AC1024" t="inlineStr">
        <is>
          <t>851-900</t>
        </is>
      </c>
      <c r="AD1024" t="inlineStr">
        <is>
          <t>801-1000</t>
        </is>
      </c>
      <c r="AE1024" t="inlineStr">
        <is>
          <t>IE</t>
        </is>
      </c>
      <c r="AF1024" t="inlineStr">
        <is>
          <t>Ireland</t>
        </is>
      </c>
      <c r="AG1024" t="inlineStr">
        <is>
          <t>L</t>
        </is>
      </c>
      <c r="AH1024" t="inlineStr">
        <is>
          <t>CO</t>
        </is>
      </c>
      <c r="AI1024" t="inlineStr">
        <is>
          <t>HI</t>
        </is>
      </c>
      <c r="AJ1024" t="n">
        <v>1</v>
      </c>
      <c r="AK1024" t="inlineStr">
        <is>
          <t>A</t>
        </is>
      </c>
      <c r="AL1024" t="n">
        <v>12.1</v>
      </c>
      <c r="AM1024" t="inlineStr">
        <is>
          <t>601+</t>
        </is>
      </c>
      <c r="AN1024" t="n">
        <v>12.4</v>
      </c>
      <c r="AO1024" t="inlineStr">
        <is>
          <t>601+</t>
        </is>
      </c>
      <c r="AP1024" t="n">
        <v>12.6</v>
      </c>
      <c r="AQ1024" t="inlineStr">
        <is>
          <t>701+</t>
        </is>
      </c>
      <c r="AR1024" t="n">
        <v>3.1</v>
      </c>
      <c r="AS1024" t="inlineStr">
        <is>
          <t>701+</t>
        </is>
      </c>
      <c r="AT1024" t="n">
        <v>32.7</v>
      </c>
      <c r="AU1024" t="inlineStr">
        <is>
          <t>470</t>
        </is>
      </c>
      <c r="AV1024" t="n">
        <v>39.6</v>
      </c>
      <c r="AW1024" t="inlineStr">
        <is>
          <t>346</t>
        </is>
      </c>
      <c r="AX1024" t="n">
        <v>5</v>
      </c>
      <c r="AY1024" t="inlineStr">
        <is>
          <t>701+</t>
        </is>
      </c>
      <c r="AZ1024" t="n">
        <v>13.1</v>
      </c>
      <c r="BA1024" t="inlineStr">
        <is>
          <t>653</t>
        </is>
      </c>
      <c r="BB1024" t="n">
        <v>16.9</v>
      </c>
      <c r="BC1024" t="inlineStr">
        <is>
          <t>581=</t>
        </is>
      </c>
      <c r="BD1024" t="inlineStr">
        <is>
          <t>-</t>
        </is>
      </c>
      <c r="BE1024" t="inlineStr"/>
      <c r="BF1024" t="inlineStr">
        <is>
          <t>Not Reported</t>
        </is>
      </c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>
        <is>
          <t>QS</t>
        </is>
      </c>
      <c r="CC1024" t="n">
        <v>875.5</v>
      </c>
      <c r="CD1024" t="n">
        <v>875.5</v>
      </c>
      <c r="CE1024" t="n">
        <v>601</v>
      </c>
      <c r="CF1024" t="n">
        <v>601</v>
      </c>
      <c r="CG1024" t="n">
        <v>701</v>
      </c>
      <c r="CH1024" t="n">
        <v>701</v>
      </c>
      <c r="CI1024" t="n">
        <v>485</v>
      </c>
      <c r="CJ1024" t="n">
        <v>362</v>
      </c>
      <c r="CK1024" t="n">
        <v>701</v>
      </c>
      <c r="CL1024" t="n">
        <v>631</v>
      </c>
      <c r="CM1024" t="n">
        <v>461</v>
      </c>
      <c r="CN1024" t="n">
        <v>875.5</v>
      </c>
      <c r="CO1024" t="n">
        <v>900.5</v>
      </c>
      <c r="CP1024" t="n">
        <v>601</v>
      </c>
      <c r="CQ1024" t="n">
        <v>601</v>
      </c>
      <c r="CR1024" t="n">
        <v>701</v>
      </c>
      <c r="CS1024" t="n">
        <v>701</v>
      </c>
      <c r="CT1024" t="n">
        <v>470</v>
      </c>
      <c r="CU1024" t="n">
        <v>346</v>
      </c>
      <c r="CV1024" t="n">
        <v>701</v>
      </c>
      <c r="CW1024" t="n">
        <v>653</v>
      </c>
      <c r="CX1024" t="n">
        <v>581</v>
      </c>
      <c r="CY1024" t="inlineStr"/>
      <c r="CZ1024" t="inlineStr"/>
      <c r="DA1024" t="inlineStr"/>
      <c r="DB1024" t="n">
        <v>37.53571428571428</v>
      </c>
      <c r="DC1024" t="n">
        <v>3.1</v>
      </c>
      <c r="DD1024" t="inlineStr"/>
      <c r="DE1024" t="inlineStr">
        <is>
          <t>QS (score, not ratio)</t>
        </is>
      </c>
      <c r="DF1024" t="inlineStr"/>
      <c r="DG1024" t="inlineStr">
        <is>
          <t>QS (score, not %)</t>
        </is>
      </c>
      <c r="DH1024" t="n">
        <v>12.35</v>
      </c>
      <c r="DI1024" t="inlineStr"/>
    </row>
    <row r="1025">
      <c r="A1025" t="inlineStr">
        <is>
          <t>tecnológico de costa rica -tec</t>
        </is>
      </c>
      <c r="B1025" t="inlineStr">
        <is>
          <t>1001-1200</t>
        </is>
      </c>
      <c r="C1025" t="inlineStr">
        <is>
          <t>951-1000</t>
        </is>
      </c>
      <c r="D1025" t="inlineStr">
        <is>
          <t>Costa Rica</t>
        </is>
      </c>
      <c r="E1025" t="inlineStr">
        <is>
          <t>Americas</t>
        </is>
      </c>
      <c r="F1025" t="inlineStr">
        <is>
          <t>M</t>
        </is>
      </c>
      <c r="G1025" t="inlineStr">
        <is>
          <t>CO</t>
        </is>
      </c>
      <c r="H1025" t="inlineStr">
        <is>
          <t>HI</t>
        </is>
      </c>
      <c r="I1025" t="inlineStr">
        <is>
          <t>A</t>
        </is>
      </c>
      <c r="J1025" t="n">
        <v>8.4</v>
      </c>
      <c r="K1025" t="inlineStr">
        <is>
          <t>601+</t>
        </is>
      </c>
      <c r="L1025" t="n">
        <v>21</v>
      </c>
      <c r="M1025" t="inlineStr">
        <is>
          <t>438</t>
        </is>
      </c>
      <c r="N1025" t="n">
        <v>21.4</v>
      </c>
      <c r="O1025" t="inlineStr">
        <is>
          <t>647</t>
        </is>
      </c>
      <c r="P1025" t="n">
        <v>1.4</v>
      </c>
      <c r="Q1025" t="inlineStr">
        <is>
          <t>701+</t>
        </is>
      </c>
      <c r="R1025" t="n">
        <v>7</v>
      </c>
      <c r="S1025" t="inlineStr">
        <is>
          <t>701+</t>
        </is>
      </c>
      <c r="T1025" t="n">
        <v>1.9</v>
      </c>
      <c r="U1025" t="inlineStr">
        <is>
          <t>701+</t>
        </is>
      </c>
      <c r="V1025" t="n">
        <v>12.4</v>
      </c>
      <c r="W1025" t="inlineStr">
        <is>
          <t>701+</t>
        </is>
      </c>
      <c r="X1025" t="n">
        <v>8.800000000000001</v>
      </c>
      <c r="Y1025" t="inlineStr">
        <is>
          <t>701+</t>
        </is>
      </c>
      <c r="Z1025" t="n">
        <v>1</v>
      </c>
      <c r="AA1025" t="inlineStr">
        <is>
          <t>701+</t>
        </is>
      </c>
      <c r="AB1025" t="inlineStr"/>
      <c r="AC1025" t="inlineStr"/>
      <c r="AD1025" t="inlineStr"/>
      <c r="AE1025" t="inlineStr">
        <is>
          <t>Not Reported</t>
        </is>
      </c>
      <c r="AF1025" t="inlineStr">
        <is>
          <t>Not Reported</t>
        </is>
      </c>
      <c r="AG1025" t="inlineStr">
        <is>
          <t>Not Reported</t>
        </is>
      </c>
      <c r="AH1025" t="inlineStr">
        <is>
          <t>Not Reported</t>
        </is>
      </c>
      <c r="AI1025" t="inlineStr"/>
      <c r="AJ1025" t="inlineStr"/>
      <c r="AK1025" t="inlineStr">
        <is>
          <t>Not Reported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>
        <is>
          <t>Not Reported</t>
        </is>
      </c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>
        <is>
          <t>QS</t>
        </is>
      </c>
      <c r="CC1025" t="n">
        <v>1100.5</v>
      </c>
      <c r="CD1025" t="n">
        <v>975.5</v>
      </c>
      <c r="CE1025" t="n">
        <v>601</v>
      </c>
      <c r="CF1025" t="n">
        <v>438</v>
      </c>
      <c r="CG1025" t="n">
        <v>647</v>
      </c>
      <c r="CH1025" t="n">
        <v>701</v>
      </c>
      <c r="CI1025" t="n">
        <v>701</v>
      </c>
      <c r="CJ1025" t="n">
        <v>701</v>
      </c>
      <c r="CK1025" t="n">
        <v>701</v>
      </c>
      <c r="CL1025" t="n">
        <v>701</v>
      </c>
      <c r="CM1025" t="n">
        <v>701</v>
      </c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n">
        <v>21.46428571428571</v>
      </c>
      <c r="DC1025" t="n">
        <v>1.4</v>
      </c>
      <c r="DD1025" t="inlineStr"/>
      <c r="DE1025" t="inlineStr">
        <is>
          <t>QS (score, not ratio)</t>
        </is>
      </c>
      <c r="DF1025" t="inlineStr"/>
      <c r="DG1025" t="inlineStr">
        <is>
          <t>QS (score, not %)</t>
        </is>
      </c>
      <c r="DH1025" t="n">
        <v>8.4</v>
      </c>
      <c r="DI1025" t="inlineStr"/>
    </row>
    <row r="1026">
      <c r="A1026" t="inlineStr">
        <is>
          <t>tecnológico de monterrey</t>
        </is>
      </c>
      <c r="B1026" t="inlineStr">
        <is>
          <t>185</t>
        </is>
      </c>
      <c r="C1026" t="inlineStr">
        <is>
          <t>184</t>
        </is>
      </c>
      <c r="D1026" t="inlineStr">
        <is>
          <t>Mexico</t>
        </is>
      </c>
      <c r="E1026" t="inlineStr">
        <is>
          <t>Americas</t>
        </is>
      </c>
      <c r="F1026" t="inlineStr">
        <is>
          <t>XL</t>
        </is>
      </c>
      <c r="G1026" t="inlineStr">
        <is>
          <t>FC</t>
        </is>
      </c>
      <c r="H1026" t="inlineStr">
        <is>
          <t>HI</t>
        </is>
      </c>
      <c r="I1026" t="inlineStr">
        <is>
          <t>B</t>
        </is>
      </c>
      <c r="J1026" t="n">
        <v>53.8</v>
      </c>
      <c r="K1026" t="inlineStr">
        <is>
          <t>149</t>
        </is>
      </c>
      <c r="L1026" t="n">
        <v>91.40000000000001</v>
      </c>
      <c r="M1026" t="inlineStr">
        <is>
          <t>47</t>
        </is>
      </c>
      <c r="N1026" t="n">
        <v>62.5</v>
      </c>
      <c r="O1026" t="inlineStr">
        <is>
          <t>223</t>
        </is>
      </c>
      <c r="P1026" t="n">
        <v>2.4</v>
      </c>
      <c r="Q1026" t="inlineStr">
        <is>
          <t>701+</t>
        </is>
      </c>
      <c r="R1026" t="n">
        <v>20.8</v>
      </c>
      <c r="S1026" t="inlineStr">
        <is>
          <t>589</t>
        </is>
      </c>
      <c r="T1026" t="n">
        <v>10.6</v>
      </c>
      <c r="U1026" t="inlineStr">
        <is>
          <t>701+</t>
        </is>
      </c>
      <c r="V1026" t="n">
        <v>56.6</v>
      </c>
      <c r="W1026" t="inlineStr">
        <is>
          <t>670</t>
        </is>
      </c>
      <c r="X1026" t="n">
        <v>96.09999999999999</v>
      </c>
      <c r="Y1026" t="inlineStr">
        <is>
          <t>43</t>
        </is>
      </c>
      <c r="Z1026" t="n">
        <v>54.4</v>
      </c>
      <c r="AA1026" t="inlineStr">
        <is>
          <t>291=</t>
        </is>
      </c>
      <c r="AB1026" t="n">
        <v>48.1</v>
      </c>
      <c r="AC1026" t="inlineStr"/>
      <c r="AD1026" t="inlineStr"/>
      <c r="AE1026" t="inlineStr">
        <is>
          <t>Not Reported</t>
        </is>
      </c>
      <c r="AF1026" t="inlineStr">
        <is>
          <t>Not Reported</t>
        </is>
      </c>
      <c r="AG1026" t="inlineStr">
        <is>
          <t>Not Reported</t>
        </is>
      </c>
      <c r="AH1026" t="inlineStr">
        <is>
          <t>Not Reported</t>
        </is>
      </c>
      <c r="AI1026" t="inlineStr"/>
      <c r="AJ1026" t="inlineStr"/>
      <c r="AK1026" t="inlineStr">
        <is>
          <t>Not Reported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>
        <is>
          <t>Not Reported</t>
        </is>
      </c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>
        <is>
          <t>QS</t>
        </is>
      </c>
      <c r="CC1026" t="n">
        <v>185</v>
      </c>
      <c r="CD1026" t="n">
        <v>184</v>
      </c>
      <c r="CE1026" t="n">
        <v>149</v>
      </c>
      <c r="CF1026" t="n">
        <v>47</v>
      </c>
      <c r="CG1026" t="n">
        <v>223</v>
      </c>
      <c r="CH1026" t="n">
        <v>701</v>
      </c>
      <c r="CI1026" t="n">
        <v>589</v>
      </c>
      <c r="CJ1026" t="n">
        <v>701</v>
      </c>
      <c r="CK1026" t="n">
        <v>670</v>
      </c>
      <c r="CL1026" t="n">
        <v>43</v>
      </c>
      <c r="CM1026" t="n">
        <v>291</v>
      </c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n">
        <v>86.85714285714286</v>
      </c>
      <c r="DC1026" t="n">
        <v>2.4</v>
      </c>
      <c r="DD1026" t="inlineStr"/>
      <c r="DE1026" t="inlineStr">
        <is>
          <t>QS (score, not ratio)</t>
        </is>
      </c>
      <c r="DF1026" t="inlineStr"/>
      <c r="DG1026" t="inlineStr">
        <is>
          <t>QS (score, not %)</t>
        </is>
      </c>
      <c r="DH1026" t="n">
        <v>53.8</v>
      </c>
      <c r="DI1026" t="inlineStr"/>
    </row>
    <row r="1027">
      <c r="A1027" t="inlineStr">
        <is>
          <t>tehran university of medical sciences</t>
        </is>
      </c>
      <c r="B1027" t="inlineStr"/>
      <c r="C1027" t="inlineStr"/>
      <c r="D1027" t="inlineStr">
        <is>
          <t>Not Reported</t>
        </is>
      </c>
      <c r="E1027" t="inlineStr">
        <is>
          <t>Not Reported</t>
        </is>
      </c>
      <c r="F1027" t="inlineStr">
        <is>
          <t>Not Reported</t>
        </is>
      </c>
      <c r="G1027" t="inlineStr">
        <is>
          <t>Not Reported</t>
        </is>
      </c>
      <c r="H1027" t="inlineStr"/>
      <c r="I1027" t="inlineStr">
        <is>
          <t>Not Reported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>
        <is>
          <t>Not Reported</t>
        </is>
      </c>
      <c r="AF1027" t="inlineStr">
        <is>
          <t>Not Reported</t>
        </is>
      </c>
      <c r="AG1027" t="inlineStr">
        <is>
          <t>Not Reported</t>
        </is>
      </c>
      <c r="AH1027" t="inlineStr">
        <is>
          <t>Not Reported</t>
        </is>
      </c>
      <c r="AI1027" t="inlineStr"/>
      <c r="AJ1027" t="inlineStr"/>
      <c r="AK1027" t="inlineStr">
        <is>
          <t>Not Reported</t>
        </is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>
        <is>
          <t>501-600</t>
        </is>
      </c>
      <c r="BF1027" t="inlineStr">
        <is>
          <t>Iran</t>
        </is>
      </c>
      <c r="BG1027" t="n">
        <v>51.8</v>
      </c>
      <c r="BH1027" t="inlineStr">
        <is>
          <t>14.1</t>
        </is>
      </c>
      <c r="BI1027" t="n">
        <v>20</v>
      </c>
      <c r="BJ1027" t="n">
        <v>9.300000000000001</v>
      </c>
      <c r="BK1027" t="inlineStr">
        <is>
          <t>30.0</t>
        </is>
      </c>
      <c r="BL1027" t="inlineStr">
        <is>
          <t>-</t>
        </is>
      </c>
      <c r="BM1027" t="inlineStr">
        <is>
          <t>13,912</t>
        </is>
      </c>
      <c r="BN1027" t="n">
        <v>9</v>
      </c>
      <c r="BO1027" t="inlineStr">
        <is>
          <t>1%</t>
        </is>
      </c>
      <c r="BP1027" t="inlineStr">
        <is>
          <t>62 : 38</t>
        </is>
      </c>
      <c r="BQ1027" t="n">
        <v>2016</v>
      </c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>
        <is>
          <t>Times</t>
        </is>
      </c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n">
        <v>550.5</v>
      </c>
      <c r="CZ1027" t="inlineStr"/>
      <c r="DA1027" t="inlineStr"/>
      <c r="DB1027" t="n">
        <v>21.44388849177984</v>
      </c>
      <c r="DC1027" t="n">
        <v>12.99617259349446</v>
      </c>
      <c r="DD1027" t="n">
        <v>9</v>
      </c>
      <c r="DE1027" t="inlineStr">
        <is>
          <t>Times (raw ratio)</t>
        </is>
      </c>
      <c r="DF1027" t="n">
        <v>1</v>
      </c>
      <c r="DG1027" t="inlineStr">
        <is>
          <t>Times (raw %)</t>
        </is>
      </c>
      <c r="DH1027" t="inlineStr"/>
      <c r="DI1027" t="n">
        <v>17.79396462018731</v>
      </c>
    </row>
    <row r="1028">
      <c r="A1028" t="inlineStr">
        <is>
          <t>tel aviv university</t>
        </is>
      </c>
      <c r="B1028" t="inlineStr">
        <is>
          <t>209</t>
        </is>
      </c>
      <c r="C1028" t="inlineStr">
        <is>
          <t>215</t>
        </is>
      </c>
      <c r="D1028" t="inlineStr">
        <is>
          <t>Israel</t>
        </is>
      </c>
      <c r="E1028" t="inlineStr">
        <is>
          <t>Asia</t>
        </is>
      </c>
      <c r="F1028" t="inlineStr">
        <is>
          <t>L</t>
        </is>
      </c>
      <c r="G1028" t="inlineStr">
        <is>
          <t>FC</t>
        </is>
      </c>
      <c r="H1028" t="inlineStr">
        <is>
          <t>VH</t>
        </is>
      </c>
      <c r="I1028" t="inlineStr">
        <is>
          <t>A</t>
        </is>
      </c>
      <c r="J1028" t="n">
        <v>32</v>
      </c>
      <c r="K1028" t="inlineStr">
        <is>
          <t>275</t>
        </is>
      </c>
      <c r="L1028" t="n">
        <v>18.6</v>
      </c>
      <c r="M1028" t="inlineStr">
        <is>
          <t>474</t>
        </is>
      </c>
      <c r="N1028" t="n">
        <v>4.2</v>
      </c>
      <c r="O1028" t="inlineStr">
        <is>
          <t>701+</t>
        </is>
      </c>
      <c r="P1028" t="n">
        <v>99.40000000000001</v>
      </c>
      <c r="Q1028" t="inlineStr">
        <is>
          <t>20</t>
        </is>
      </c>
      <c r="R1028" t="n">
        <v>39.7</v>
      </c>
      <c r="S1028" t="inlineStr">
        <is>
          <t>419</t>
        </is>
      </c>
      <c r="T1028" t="n">
        <v>7</v>
      </c>
      <c r="U1028" t="inlineStr">
        <is>
          <t>701+</t>
        </is>
      </c>
      <c r="V1028" t="n">
        <v>77.90000000000001</v>
      </c>
      <c r="W1028" t="inlineStr">
        <is>
          <t>362</t>
        </is>
      </c>
      <c r="X1028" t="n">
        <v>88.40000000000001</v>
      </c>
      <c r="Y1028" t="inlineStr">
        <is>
          <t>85</t>
        </is>
      </c>
      <c r="Z1028" t="n">
        <v>46.2</v>
      </c>
      <c r="AA1028" t="inlineStr">
        <is>
          <t>334=</t>
        </is>
      </c>
      <c r="AB1028" t="n">
        <v>45.2</v>
      </c>
      <c r="AC1028" t="inlineStr">
        <is>
          <t>215</t>
        </is>
      </c>
      <c r="AD1028" t="inlineStr">
        <is>
          <t>260=</t>
        </is>
      </c>
      <c r="AE1028" t="inlineStr">
        <is>
          <t>IL</t>
        </is>
      </c>
      <c r="AF1028" t="inlineStr">
        <is>
          <t>Israel</t>
        </is>
      </c>
      <c r="AG1028" t="inlineStr">
        <is>
          <t>L</t>
        </is>
      </c>
      <c r="AH1028" t="inlineStr">
        <is>
          <t>FC</t>
        </is>
      </c>
      <c r="AI1028" t="inlineStr">
        <is>
          <t>VH</t>
        </is>
      </c>
      <c r="AJ1028" t="n">
        <v>4</v>
      </c>
      <c r="AK1028" t="inlineStr">
        <is>
          <t>A</t>
        </is>
      </c>
      <c r="AL1028" t="n">
        <v>33.2</v>
      </c>
      <c r="AM1028" t="inlineStr">
        <is>
          <t>264</t>
        </is>
      </c>
      <c r="AN1028" t="n">
        <v>23.6</v>
      </c>
      <c r="AO1028" t="inlineStr">
        <is>
          <t>407</t>
        </is>
      </c>
      <c r="AP1028" t="n">
        <v>3.8</v>
      </c>
      <c r="AQ1028" t="inlineStr">
        <is>
          <t>701+</t>
        </is>
      </c>
      <c r="AR1028" t="n">
        <v>99.90000000000001</v>
      </c>
      <c r="AS1028" t="inlineStr">
        <is>
          <t>11</t>
        </is>
      </c>
      <c r="AT1028" t="n">
        <v>40.4</v>
      </c>
      <c r="AU1028" t="inlineStr">
        <is>
          <t>410</t>
        </is>
      </c>
      <c r="AV1028" t="n">
        <v>4.6</v>
      </c>
      <c r="AW1028" t="inlineStr">
        <is>
          <t>701+</t>
        </is>
      </c>
      <c r="AX1028" t="n">
        <v>39.5</v>
      </c>
      <c r="AY1028" t="inlineStr">
        <is>
          <t>382</t>
        </is>
      </c>
      <c r="AZ1028" t="n">
        <v>72.90000000000001</v>
      </c>
      <c r="BA1028" t="inlineStr">
        <is>
          <t>62</t>
        </is>
      </c>
      <c r="BB1028" t="n">
        <v>38.4</v>
      </c>
      <c r="BC1028" t="inlineStr">
        <is>
          <t>373=</t>
        </is>
      </c>
      <c r="BD1028" t="inlineStr">
        <is>
          <t>43.9</t>
        </is>
      </c>
      <c r="BE1028" t="inlineStr">
        <is>
          <t>201-250</t>
        </is>
      </c>
      <c r="BF1028" t="inlineStr">
        <is>
          <t>Israel</t>
        </is>
      </c>
      <c r="BG1028" t="n">
        <v>41</v>
      </c>
      <c r="BH1028" t="inlineStr">
        <is>
          <t>47.5</t>
        </is>
      </c>
      <c r="BI1028" t="n">
        <v>50.5</v>
      </c>
      <c r="BJ1028" t="n">
        <v>49.2</v>
      </c>
      <c r="BK1028" t="inlineStr">
        <is>
          <t>42.9</t>
        </is>
      </c>
      <c r="BL1028" t="inlineStr">
        <is>
          <t>-</t>
        </is>
      </c>
      <c r="BM1028" t="inlineStr">
        <is>
          <t>23,977</t>
        </is>
      </c>
      <c r="BN1028" t="n">
        <v>24.4</v>
      </c>
      <c r="BO1028" t="inlineStr">
        <is>
          <t>4%</t>
        </is>
      </c>
      <c r="BP1028" t="inlineStr"/>
      <c r="BQ1028" t="n">
        <v>2016</v>
      </c>
      <c r="BR1028" t="inlineStr">
        <is>
          <t>151-200</t>
        </is>
      </c>
      <c r="BS1028" t="inlineStr">
        <is>
          <t>4</t>
        </is>
      </c>
      <c r="BT1028" t="inlineStr"/>
      <c r="BU1028" t="n">
        <v>0</v>
      </c>
      <c r="BV1028" t="n">
        <v>0</v>
      </c>
      <c r="BW1028" t="n">
        <v>20.7</v>
      </c>
      <c r="BX1028" t="n">
        <v>14.8</v>
      </c>
      <c r="BY1028" t="n">
        <v>48.1</v>
      </c>
      <c r="BZ1028" t="n">
        <v>26.4</v>
      </c>
      <c r="CA1028" t="n">
        <v>2015</v>
      </c>
      <c r="CB1028" t="inlineStr">
        <is>
          <t>QS+Times+Shanghai</t>
        </is>
      </c>
      <c r="CC1028" t="n">
        <v>209</v>
      </c>
      <c r="CD1028" t="n">
        <v>215</v>
      </c>
      <c r="CE1028" t="n">
        <v>275</v>
      </c>
      <c r="CF1028" t="n">
        <v>474</v>
      </c>
      <c r="CG1028" t="n">
        <v>701</v>
      </c>
      <c r="CH1028" t="n">
        <v>20</v>
      </c>
      <c r="CI1028" t="n">
        <v>419</v>
      </c>
      <c r="CJ1028" t="n">
        <v>701</v>
      </c>
      <c r="CK1028" t="n">
        <v>362</v>
      </c>
      <c r="CL1028" t="n">
        <v>85</v>
      </c>
      <c r="CM1028" t="n">
        <v>334</v>
      </c>
      <c r="CN1028" t="n">
        <v>215</v>
      </c>
      <c r="CO1028" t="n">
        <v>260</v>
      </c>
      <c r="CP1028" t="n">
        <v>264</v>
      </c>
      <c r="CQ1028" t="n">
        <v>407</v>
      </c>
      <c r="CR1028" t="n">
        <v>701</v>
      </c>
      <c r="CS1028" t="n">
        <v>11</v>
      </c>
      <c r="CT1028" t="n">
        <v>410</v>
      </c>
      <c r="CU1028" t="n">
        <v>701</v>
      </c>
      <c r="CV1028" t="n">
        <v>382</v>
      </c>
      <c r="CW1028" t="n">
        <v>62</v>
      </c>
      <c r="CX1028" t="n">
        <v>373</v>
      </c>
      <c r="CY1028" t="n">
        <v>225.5</v>
      </c>
      <c r="CZ1028" t="n">
        <v>175.5</v>
      </c>
      <c r="DA1028" t="n">
        <v>4</v>
      </c>
      <c r="DB1028" t="n">
        <v>71.57965136279269</v>
      </c>
      <c r="DC1028" t="n">
        <v>52.44553574167774</v>
      </c>
      <c r="DD1028" t="n">
        <v>24.4</v>
      </c>
      <c r="DE1028" t="inlineStr">
        <is>
          <t>Times (raw ratio)</t>
        </is>
      </c>
      <c r="DF1028" t="n">
        <v>4</v>
      </c>
      <c r="DG1028" t="inlineStr">
        <is>
          <t>Times (raw %)</t>
        </is>
      </c>
      <c r="DH1028" t="n">
        <v>32.6</v>
      </c>
      <c r="DI1028" t="n">
        <v>22.84893655139435</v>
      </c>
    </row>
    <row r="1029">
      <c r="A1029" t="inlineStr">
        <is>
          <t>telkom university</t>
        </is>
      </c>
      <c r="B1029" t="inlineStr">
        <is>
          <t>1001-1200</t>
        </is>
      </c>
      <c r="C1029" t="inlineStr">
        <is>
          <t>1001-1200</t>
        </is>
      </c>
      <c r="D1029" t="inlineStr">
        <is>
          <t>Indonesia</t>
        </is>
      </c>
      <c r="E1029" t="inlineStr">
        <is>
          <t>Asia</t>
        </is>
      </c>
      <c r="F1029" t="inlineStr">
        <is>
          <t>L</t>
        </is>
      </c>
      <c r="G1029" t="inlineStr">
        <is>
          <t>SP</t>
        </is>
      </c>
      <c r="H1029" t="inlineStr">
        <is>
          <t>VH</t>
        </is>
      </c>
      <c r="I1029" t="inlineStr">
        <is>
          <t>C</t>
        </is>
      </c>
      <c r="J1029" t="n">
        <v>8.699999999999999</v>
      </c>
      <c r="K1029" t="inlineStr">
        <is>
          <t>601+</t>
        </is>
      </c>
      <c r="L1029" t="n">
        <v>12.1</v>
      </c>
      <c r="M1029" t="inlineStr">
        <is>
          <t>601+</t>
        </is>
      </c>
      <c r="N1029" t="n">
        <v>21.3</v>
      </c>
      <c r="O1029" t="inlineStr">
        <is>
          <t>651</t>
        </is>
      </c>
      <c r="P1029" t="n">
        <v>1.5</v>
      </c>
      <c r="Q1029" t="inlineStr">
        <is>
          <t>701+</t>
        </is>
      </c>
      <c r="R1029" t="n">
        <v>35.5</v>
      </c>
      <c r="S1029" t="inlineStr">
        <is>
          <t>452</t>
        </is>
      </c>
      <c r="T1029" t="n">
        <v>6.5</v>
      </c>
      <c r="U1029" t="inlineStr">
        <is>
          <t>701+</t>
        </is>
      </c>
      <c r="V1029" t="n">
        <v>10</v>
      </c>
      <c r="W1029" t="inlineStr">
        <is>
          <t>701+</t>
        </is>
      </c>
      <c r="X1029" t="n">
        <v>5.7</v>
      </c>
      <c r="Y1029" t="inlineStr">
        <is>
          <t>701+</t>
        </is>
      </c>
      <c r="Z1029" t="n">
        <v>1.5</v>
      </c>
      <c r="AA1029" t="inlineStr">
        <is>
          <t>701+</t>
        </is>
      </c>
      <c r="AB1029" t="inlineStr"/>
      <c r="AC1029" t="inlineStr">
        <is>
          <t>1001-1200</t>
        </is>
      </c>
      <c r="AD1029" t="inlineStr">
        <is>
          <t>1001-1200</t>
        </is>
      </c>
      <c r="AE1029" t="inlineStr">
        <is>
          <t>ID</t>
        </is>
      </c>
      <c r="AF1029" t="inlineStr">
        <is>
          <t>Indonesia</t>
        </is>
      </c>
      <c r="AG1029" t="inlineStr">
        <is>
          <t>L</t>
        </is>
      </c>
      <c r="AH1029" t="inlineStr">
        <is>
          <t>SP</t>
        </is>
      </c>
      <c r="AI1029" t="inlineStr"/>
      <c r="AJ1029" t="n">
        <v>2</v>
      </c>
      <c r="AK1029" t="inlineStr">
        <is>
          <t>C</t>
        </is>
      </c>
      <c r="AL1029" t="n">
        <v>7.4</v>
      </c>
      <c r="AM1029" t="inlineStr">
        <is>
          <t>601+</t>
        </is>
      </c>
      <c r="AN1029" t="n">
        <v>9.4</v>
      </c>
      <c r="AO1029" t="inlineStr">
        <is>
          <t>601+</t>
        </is>
      </c>
      <c r="AP1029" t="n">
        <v>27</v>
      </c>
      <c r="AQ1029" t="inlineStr">
        <is>
          <t>561</t>
        </is>
      </c>
      <c r="AR1029" t="n">
        <v>1.4</v>
      </c>
      <c r="AS1029" t="inlineStr">
        <is>
          <t>701+</t>
        </is>
      </c>
      <c r="AT1029" t="n">
        <v>22.3</v>
      </c>
      <c r="AU1029" t="inlineStr">
        <is>
          <t>568</t>
        </is>
      </c>
      <c r="AV1029" t="n">
        <v>3.6</v>
      </c>
      <c r="AW1029" t="inlineStr">
        <is>
          <t>701+</t>
        </is>
      </c>
      <c r="AX1029" t="n">
        <v>1</v>
      </c>
      <c r="AY1029" t="inlineStr">
        <is>
          <t>701+</t>
        </is>
      </c>
      <c r="AZ1029" t="n">
        <v>10.4</v>
      </c>
      <c r="BA1029" t="inlineStr">
        <is>
          <t>701+</t>
        </is>
      </c>
      <c r="BB1029" t="n">
        <v>3.4</v>
      </c>
      <c r="BC1029" t="inlineStr">
        <is>
          <t>701+</t>
        </is>
      </c>
      <c r="BD1029" t="inlineStr">
        <is>
          <t>-</t>
        </is>
      </c>
      <c r="BE1029" t="inlineStr"/>
      <c r="BF1029" t="inlineStr">
        <is>
          <t>Not Reported</t>
        </is>
      </c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>
        <is>
          <t>QS</t>
        </is>
      </c>
      <c r="CC1029" t="n">
        <v>1100.5</v>
      </c>
      <c r="CD1029" t="n">
        <v>1100.5</v>
      </c>
      <c r="CE1029" t="n">
        <v>601</v>
      </c>
      <c r="CF1029" t="n">
        <v>601</v>
      </c>
      <c r="CG1029" t="n">
        <v>651</v>
      </c>
      <c r="CH1029" t="n">
        <v>701</v>
      </c>
      <c r="CI1029" t="n">
        <v>452</v>
      </c>
      <c r="CJ1029" t="n">
        <v>701</v>
      </c>
      <c r="CK1029" t="n">
        <v>701</v>
      </c>
      <c r="CL1029" t="n">
        <v>701</v>
      </c>
      <c r="CM1029" t="n">
        <v>701</v>
      </c>
      <c r="CN1029" t="n">
        <v>1100.5</v>
      </c>
      <c r="CO1029" t="n">
        <v>1100.5</v>
      </c>
      <c r="CP1029" t="n">
        <v>601</v>
      </c>
      <c r="CQ1029" t="n">
        <v>601</v>
      </c>
      <c r="CR1029" t="n">
        <v>561</v>
      </c>
      <c r="CS1029" t="n">
        <v>701</v>
      </c>
      <c r="CT1029" t="n">
        <v>568</v>
      </c>
      <c r="CU1029" t="n">
        <v>701</v>
      </c>
      <c r="CV1029" t="n">
        <v>701</v>
      </c>
      <c r="CW1029" t="n">
        <v>701</v>
      </c>
      <c r="CX1029" t="n">
        <v>701</v>
      </c>
      <c r="CY1029" t="inlineStr"/>
      <c r="CZ1029" t="inlineStr"/>
      <c r="DA1029" t="inlineStr"/>
      <c r="DB1029" t="n">
        <v>21.46428571428571</v>
      </c>
      <c r="DC1029" t="n">
        <v>1.5</v>
      </c>
      <c r="DD1029" t="inlineStr"/>
      <c r="DE1029" t="inlineStr">
        <is>
          <t>QS (score, not ratio)</t>
        </is>
      </c>
      <c r="DF1029" t="inlineStr"/>
      <c r="DG1029" t="inlineStr">
        <is>
          <t>QS (score, not %)</t>
        </is>
      </c>
      <c r="DH1029" t="n">
        <v>8.050000000000001</v>
      </c>
      <c r="DI1029" t="inlineStr"/>
    </row>
    <row r="1030">
      <c r="A1030" t="inlineStr">
        <is>
          <t>temple university</t>
        </is>
      </c>
      <c r="B1030" t="inlineStr">
        <is>
          <t>681-690</t>
        </is>
      </c>
      <c r="C1030" t="inlineStr">
        <is>
          <t>721-730</t>
        </is>
      </c>
      <c r="D1030" t="inlineStr">
        <is>
          <t>United States</t>
        </is>
      </c>
      <c r="E1030" t="inlineStr">
        <is>
          <t>Americas</t>
        </is>
      </c>
      <c r="F1030" t="inlineStr">
        <is>
          <t>L</t>
        </is>
      </c>
      <c r="G1030" t="inlineStr">
        <is>
          <t>FC</t>
        </is>
      </c>
      <c r="H1030" t="inlineStr">
        <is>
          <t>VH</t>
        </is>
      </c>
      <c r="I1030" t="inlineStr">
        <is>
          <t>A</t>
        </is>
      </c>
      <c r="J1030" t="n">
        <v>12.3</v>
      </c>
      <c r="K1030" t="inlineStr">
        <is>
          <t>601+</t>
        </is>
      </c>
      <c r="L1030" t="n">
        <v>7.1</v>
      </c>
      <c r="M1030" t="inlineStr">
        <is>
          <t>601+</t>
        </is>
      </c>
      <c r="N1030" t="n">
        <v>29.2</v>
      </c>
      <c r="O1030" t="inlineStr">
        <is>
          <t>531</t>
        </is>
      </c>
      <c r="P1030" t="n">
        <v>16.9</v>
      </c>
      <c r="Q1030" t="inlineStr">
        <is>
          <t>603</t>
        </is>
      </c>
      <c r="R1030" t="n">
        <v>3</v>
      </c>
      <c r="S1030" t="inlineStr">
        <is>
          <t>701+</t>
        </is>
      </c>
      <c r="T1030" t="n">
        <v>5.7</v>
      </c>
      <c r="U1030" t="inlineStr">
        <is>
          <t>701+</t>
        </is>
      </c>
      <c r="V1030" t="n">
        <v>77.2</v>
      </c>
      <c r="W1030" t="inlineStr">
        <is>
          <t>375</t>
        </is>
      </c>
      <c r="X1030" t="n">
        <v>23.2</v>
      </c>
      <c r="Y1030" t="inlineStr">
        <is>
          <t>490</t>
        </is>
      </c>
      <c r="Z1030" t="n">
        <v>61.9</v>
      </c>
      <c r="AA1030" t="inlineStr">
        <is>
          <t>258=</t>
        </is>
      </c>
      <c r="AB1030" t="inlineStr"/>
      <c r="AC1030" t="inlineStr">
        <is>
          <t>721-730</t>
        </is>
      </c>
      <c r="AD1030" t="inlineStr">
        <is>
          <t>751-800</t>
        </is>
      </c>
      <c r="AE1030" t="inlineStr">
        <is>
          <t>US</t>
        </is>
      </c>
      <c r="AF1030" t="inlineStr">
        <is>
          <t>United States</t>
        </is>
      </c>
      <c r="AG1030" t="inlineStr">
        <is>
          <t>L</t>
        </is>
      </c>
      <c r="AH1030" t="inlineStr">
        <is>
          <t>FC</t>
        </is>
      </c>
      <c r="AI1030" t="inlineStr">
        <is>
          <t>VH</t>
        </is>
      </c>
      <c r="AJ1030" t="n">
        <v>5</v>
      </c>
      <c r="AK1030" t="inlineStr">
        <is>
          <t>A</t>
        </is>
      </c>
      <c r="AL1030" t="n">
        <v>12.5</v>
      </c>
      <c r="AM1030" t="inlineStr">
        <is>
          <t>601+</t>
        </is>
      </c>
      <c r="AN1030" t="n">
        <v>7.9</v>
      </c>
      <c r="AO1030" t="inlineStr">
        <is>
          <t>601+</t>
        </is>
      </c>
      <c r="AP1030" t="n">
        <v>26.4</v>
      </c>
      <c r="AQ1030" t="inlineStr">
        <is>
          <t>565</t>
        </is>
      </c>
      <c r="AR1030" t="n">
        <v>18.8</v>
      </c>
      <c r="AS1030" t="inlineStr">
        <is>
          <t>570</t>
        </is>
      </c>
      <c r="AT1030" t="n">
        <v>3.4</v>
      </c>
      <c r="AU1030" t="inlineStr">
        <is>
          <t>701+</t>
        </is>
      </c>
      <c r="AV1030" t="n">
        <v>5.7</v>
      </c>
      <c r="AW1030" t="inlineStr">
        <is>
          <t>701+</t>
        </is>
      </c>
      <c r="AX1030" t="n">
        <v>48.1</v>
      </c>
      <c r="AY1030" t="inlineStr">
        <is>
          <t>326</t>
        </is>
      </c>
      <c r="AZ1030" t="n">
        <v>18.3</v>
      </c>
      <c r="BA1030" t="inlineStr">
        <is>
          <t>455</t>
        </is>
      </c>
      <c r="BB1030" t="n">
        <v>23</v>
      </c>
      <c r="BC1030" t="inlineStr">
        <is>
          <t>514=</t>
        </is>
      </c>
      <c r="BD1030" t="inlineStr">
        <is>
          <t>-</t>
        </is>
      </c>
      <c r="BE1030" t="inlineStr">
        <is>
          <t>351-400</t>
        </is>
      </c>
      <c r="BF1030" t="inlineStr">
        <is>
          <t>United States of America</t>
        </is>
      </c>
      <c r="BG1030" t="n">
        <v>34</v>
      </c>
      <c r="BH1030" t="inlineStr">
        <is>
          <t>28.6</t>
        </is>
      </c>
      <c r="BI1030" t="n">
        <v>18.2</v>
      </c>
      <c r="BJ1030" t="n">
        <v>58.3</v>
      </c>
      <c r="BK1030" t="inlineStr">
        <is>
          <t>41.6</t>
        </is>
      </c>
      <c r="BL1030" t="inlineStr">
        <is>
          <t>-</t>
        </is>
      </c>
      <c r="BM1030" t="inlineStr">
        <is>
          <t>33,268</t>
        </is>
      </c>
      <c r="BN1030" t="n">
        <v>13.3</v>
      </c>
      <c r="BO1030" t="inlineStr">
        <is>
          <t>5%</t>
        </is>
      </c>
      <c r="BP1030" t="inlineStr">
        <is>
          <t>51 : 49</t>
        </is>
      </c>
      <c r="BQ1030" t="n">
        <v>2016</v>
      </c>
      <c r="BR1030" t="inlineStr">
        <is>
          <t>301-400</t>
        </is>
      </c>
      <c r="BS1030" t="inlineStr">
        <is>
          <t>103-125</t>
        </is>
      </c>
      <c r="BT1030" t="inlineStr"/>
      <c r="BU1030" t="n">
        <v>0</v>
      </c>
      <c r="BV1030" t="n">
        <v>0</v>
      </c>
      <c r="BW1030" t="n">
        <v>13.3</v>
      </c>
      <c r="BX1030" t="n">
        <v>7</v>
      </c>
      <c r="BY1030" t="n">
        <v>34.3</v>
      </c>
      <c r="BZ1030" t="n">
        <v>12.6</v>
      </c>
      <c r="CA1030" t="n">
        <v>2015</v>
      </c>
      <c r="CB1030" t="inlineStr">
        <is>
          <t>QS+Times+Shanghai</t>
        </is>
      </c>
      <c r="CC1030" t="n">
        <v>685.5</v>
      </c>
      <c r="CD1030" t="n">
        <v>725.5</v>
      </c>
      <c r="CE1030" t="n">
        <v>601</v>
      </c>
      <c r="CF1030" t="n">
        <v>601</v>
      </c>
      <c r="CG1030" t="n">
        <v>531</v>
      </c>
      <c r="CH1030" t="n">
        <v>603</v>
      </c>
      <c r="CI1030" t="n">
        <v>701</v>
      </c>
      <c r="CJ1030" t="n">
        <v>701</v>
      </c>
      <c r="CK1030" t="n">
        <v>375</v>
      </c>
      <c r="CL1030" t="n">
        <v>490</v>
      </c>
      <c r="CM1030" t="n">
        <v>258</v>
      </c>
      <c r="CN1030" t="n">
        <v>725.5</v>
      </c>
      <c r="CO1030" t="n">
        <v>775.5</v>
      </c>
      <c r="CP1030" t="n">
        <v>601</v>
      </c>
      <c r="CQ1030" t="n">
        <v>601</v>
      </c>
      <c r="CR1030" t="n">
        <v>565</v>
      </c>
      <c r="CS1030" t="n">
        <v>570</v>
      </c>
      <c r="CT1030" t="n">
        <v>701</v>
      </c>
      <c r="CU1030" t="n">
        <v>701</v>
      </c>
      <c r="CV1030" t="n">
        <v>326</v>
      </c>
      <c r="CW1030" t="n">
        <v>455</v>
      </c>
      <c r="CX1030" t="n">
        <v>514</v>
      </c>
      <c r="CY1030" t="n">
        <v>375.5</v>
      </c>
      <c r="CZ1030" t="n">
        <v>350.5</v>
      </c>
      <c r="DA1030" t="n">
        <v>114</v>
      </c>
      <c r="DB1030" t="n">
        <v>40.28001062722841</v>
      </c>
      <c r="DC1030" t="n">
        <v>26.60813031444773</v>
      </c>
      <c r="DD1030" t="n">
        <v>13.3</v>
      </c>
      <c r="DE1030" t="inlineStr">
        <is>
          <t>Times (raw ratio)</t>
        </is>
      </c>
      <c r="DF1030" t="n">
        <v>5</v>
      </c>
      <c r="DG1030" t="inlineStr">
        <is>
          <t>Times (raw %)</t>
        </is>
      </c>
      <c r="DH1030" t="n">
        <v>12.4</v>
      </c>
      <c r="DI1030" t="n">
        <v>11.66942586100643</v>
      </c>
    </row>
    <row r="1031">
      <c r="A1031" t="inlineStr">
        <is>
          <t>texas a &amp; m university</t>
        </is>
      </c>
      <c r="B1031" t="inlineStr"/>
      <c r="C1031" t="inlineStr"/>
      <c r="D1031" t="inlineStr">
        <is>
          <t>Not Reported</t>
        </is>
      </c>
      <c r="E1031" t="inlineStr">
        <is>
          <t>Not Reported</t>
        </is>
      </c>
      <c r="F1031" t="inlineStr">
        <is>
          <t>Not Reported</t>
        </is>
      </c>
      <c r="G1031" t="inlineStr">
        <is>
          <t>Not Reported</t>
        </is>
      </c>
      <c r="H1031" t="inlineStr"/>
      <c r="I1031" t="inlineStr">
        <is>
          <t>Not Reported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>
        <is>
          <t>Not Reported</t>
        </is>
      </c>
      <c r="AF1031" t="inlineStr">
        <is>
          <t>Not Reported</t>
        </is>
      </c>
      <c r="AG1031" t="inlineStr">
        <is>
          <t>Not Reported</t>
        </is>
      </c>
      <c r="AH1031" t="inlineStr">
        <is>
          <t>Not Reported</t>
        </is>
      </c>
      <c r="AI1031" t="inlineStr"/>
      <c r="AJ1031" t="inlineStr"/>
      <c r="AK1031" t="inlineStr">
        <is>
          <t>Not Reported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>
        <is>
          <t>Not Reported</t>
        </is>
      </c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>
        <is>
          <t>96</t>
        </is>
      </c>
      <c r="BS1031" t="inlineStr">
        <is>
          <t>51</t>
        </is>
      </c>
      <c r="BT1031" t="n">
        <v>24.2</v>
      </c>
      <c r="BU1031" t="n">
        <v>0</v>
      </c>
      <c r="BV1031" t="n">
        <v>0</v>
      </c>
      <c r="BW1031" t="n">
        <v>34.3</v>
      </c>
      <c r="BX1031" t="n">
        <v>23.2</v>
      </c>
      <c r="BY1031" t="n">
        <v>50.2</v>
      </c>
      <c r="BZ1031" t="n">
        <v>20.8</v>
      </c>
      <c r="CA1031" t="n">
        <v>2014</v>
      </c>
      <c r="CB1031" t="inlineStr">
        <is>
          <t>Shanghai</t>
        </is>
      </c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n">
        <v>96</v>
      </c>
      <c r="DA1031" t="n">
        <v>51</v>
      </c>
      <c r="DB1031" t="n">
        <v>79.14379802414929</v>
      </c>
      <c r="DC1031" t="n">
        <v>40.28915857605178</v>
      </c>
      <c r="DD1031" t="inlineStr"/>
      <c r="DE1031" t="inlineStr">
        <is>
          <t>Missing</t>
        </is>
      </c>
      <c r="DF1031" t="inlineStr"/>
      <c r="DG1031" t="inlineStr">
        <is>
          <t>Missing</t>
        </is>
      </c>
      <c r="DH1031" t="inlineStr"/>
      <c r="DI1031" t="n">
        <v>20.14457928802589</v>
      </c>
    </row>
    <row r="1032">
      <c r="A1032" t="inlineStr">
        <is>
          <t>texas a&amp;m university</t>
        </is>
      </c>
      <c r="B1032" t="inlineStr">
        <is>
          <t>154</t>
        </is>
      </c>
      <c r="C1032" t="inlineStr">
        <is>
          <t>134</t>
        </is>
      </c>
      <c r="D1032" t="inlineStr">
        <is>
          <t>United States</t>
        </is>
      </c>
      <c r="E1032" t="inlineStr">
        <is>
          <t>Americas</t>
        </is>
      </c>
      <c r="F1032" t="inlineStr">
        <is>
          <t>XL</t>
        </is>
      </c>
      <c r="G1032" t="inlineStr">
        <is>
          <t>FC</t>
        </is>
      </c>
      <c r="H1032" t="inlineStr">
        <is>
          <t>VH</t>
        </is>
      </c>
      <c r="I1032" t="inlineStr">
        <is>
          <t>A</t>
        </is>
      </c>
      <c r="J1032" t="n">
        <v>61.2</v>
      </c>
      <c r="K1032" t="inlineStr">
        <is>
          <t>116</t>
        </is>
      </c>
      <c r="L1032" t="n">
        <v>66</v>
      </c>
      <c r="M1032" t="inlineStr">
        <is>
          <t>115</t>
        </is>
      </c>
      <c r="N1032" t="n">
        <v>4.4</v>
      </c>
      <c r="O1032" t="inlineStr">
        <is>
          <t>701+</t>
        </is>
      </c>
      <c r="P1032" t="n">
        <v>64.3</v>
      </c>
      <c r="Q1032" t="inlineStr">
        <is>
          <t>176</t>
        </is>
      </c>
      <c r="R1032" t="n">
        <v>21.9</v>
      </c>
      <c r="S1032" t="inlineStr">
        <is>
          <t>569</t>
        </is>
      </c>
      <c r="T1032" t="n">
        <v>12.1</v>
      </c>
      <c r="U1032" t="inlineStr">
        <is>
          <t>678</t>
        </is>
      </c>
      <c r="V1032" t="n">
        <v>92.59999999999999</v>
      </c>
      <c r="W1032" t="inlineStr">
        <is>
          <t>125</t>
        </is>
      </c>
      <c r="X1032" t="n">
        <v>44.4</v>
      </c>
      <c r="Y1032" t="inlineStr">
        <is>
          <t>287</t>
        </is>
      </c>
      <c r="Z1032" t="n">
        <v>39.5</v>
      </c>
      <c r="AA1032" t="inlineStr">
        <is>
          <t>371=</t>
        </is>
      </c>
      <c r="AB1032" t="n">
        <v>51.8</v>
      </c>
      <c r="AC1032">
        <f>134</f>
        <v/>
      </c>
      <c r="AD1032" t="inlineStr">
        <is>
          <t>164=</t>
        </is>
      </c>
      <c r="AE1032" t="inlineStr">
        <is>
          <t>US</t>
        </is>
      </c>
      <c r="AF1032" t="inlineStr">
        <is>
          <t>United States</t>
        </is>
      </c>
      <c r="AG1032" t="inlineStr">
        <is>
          <t>XL</t>
        </is>
      </c>
      <c r="AH1032" t="inlineStr">
        <is>
          <t>FC</t>
        </is>
      </c>
      <c r="AI1032" t="inlineStr">
        <is>
          <t>VH</t>
        </is>
      </c>
      <c r="AJ1032" t="n">
        <v>5</v>
      </c>
      <c r="AK1032" t="inlineStr">
        <is>
          <t>A</t>
        </is>
      </c>
      <c r="AL1032" t="n">
        <v>62</v>
      </c>
      <c r="AM1032" t="inlineStr">
        <is>
          <t>112</t>
        </is>
      </c>
      <c r="AN1032" t="n">
        <v>59.6</v>
      </c>
      <c r="AO1032" t="inlineStr">
        <is>
          <t>135</t>
        </is>
      </c>
      <c r="AP1032" t="n">
        <v>4.5</v>
      </c>
      <c r="AQ1032" t="inlineStr">
        <is>
          <t>701+</t>
        </is>
      </c>
      <c r="AR1032" t="n">
        <v>68.40000000000001</v>
      </c>
      <c r="AS1032" t="inlineStr">
        <is>
          <t>152</t>
        </is>
      </c>
      <c r="AT1032" t="n">
        <v>23.1</v>
      </c>
      <c r="AU1032" t="inlineStr">
        <is>
          <t>564</t>
        </is>
      </c>
      <c r="AV1032" t="n">
        <v>13.3</v>
      </c>
      <c r="AW1032" t="inlineStr">
        <is>
          <t>656</t>
        </is>
      </c>
      <c r="AX1032" t="n">
        <v>88.40000000000001</v>
      </c>
      <c r="AY1032" t="inlineStr">
        <is>
          <t>93</t>
        </is>
      </c>
      <c r="AZ1032" t="n">
        <v>30.1</v>
      </c>
      <c r="BA1032" t="inlineStr">
        <is>
          <t>259</t>
        </is>
      </c>
      <c r="BB1032" t="n">
        <v>61.3</v>
      </c>
      <c r="BC1032" t="inlineStr">
        <is>
          <t>246=</t>
        </is>
      </c>
      <c r="BD1032" t="inlineStr">
        <is>
          <t>52.9</t>
        </is>
      </c>
      <c r="BE1032">
        <f>193</f>
        <v/>
      </c>
      <c r="BF1032" t="inlineStr">
        <is>
          <t>United States of America</t>
        </is>
      </c>
      <c r="BG1032" t="n">
        <v>49.4</v>
      </c>
      <c r="BH1032" t="inlineStr">
        <is>
          <t>47.8</t>
        </is>
      </c>
      <c r="BI1032" t="n">
        <v>52.4</v>
      </c>
      <c r="BJ1032" t="n">
        <v>47.1</v>
      </c>
      <c r="BK1032" t="inlineStr">
        <is>
          <t>46.4</t>
        </is>
      </c>
      <c r="BL1032" t="inlineStr">
        <is>
          <t>49.4</t>
        </is>
      </c>
      <c r="BM1032" t="inlineStr">
        <is>
          <t>50,657</t>
        </is>
      </c>
      <c r="BN1032" t="n">
        <v>21.4</v>
      </c>
      <c r="BO1032" t="inlineStr">
        <is>
          <t>9%</t>
        </is>
      </c>
      <c r="BP1032" t="inlineStr">
        <is>
          <t>47 : 53</t>
        </is>
      </c>
      <c r="BQ1032" t="n">
        <v>2016</v>
      </c>
      <c r="BR1032" t="inlineStr">
        <is>
          <t>100</t>
        </is>
      </c>
      <c r="BS1032" t="inlineStr">
        <is>
          <t>51</t>
        </is>
      </c>
      <c r="BT1032" t="n">
        <v>23.9</v>
      </c>
      <c r="BU1032" t="n">
        <v>0</v>
      </c>
      <c r="BV1032" t="n">
        <v>0</v>
      </c>
      <c r="BW1032" t="n">
        <v>34.3</v>
      </c>
      <c r="BX1032" t="n">
        <v>22.7</v>
      </c>
      <c r="BY1032" t="n">
        <v>49.5</v>
      </c>
      <c r="BZ1032" t="n">
        <v>20.9</v>
      </c>
      <c r="CA1032" t="n">
        <v>2015</v>
      </c>
      <c r="CB1032" t="inlineStr">
        <is>
          <t>QS+Times+Shanghai</t>
        </is>
      </c>
      <c r="CC1032" t="n">
        <v>154</v>
      </c>
      <c r="CD1032" t="n">
        <v>134</v>
      </c>
      <c r="CE1032" t="n">
        <v>116</v>
      </c>
      <c r="CF1032" t="n">
        <v>115</v>
      </c>
      <c r="CG1032" t="n">
        <v>701</v>
      </c>
      <c r="CH1032" t="n">
        <v>176</v>
      </c>
      <c r="CI1032" t="n">
        <v>569</v>
      </c>
      <c r="CJ1032" t="n">
        <v>678</v>
      </c>
      <c r="CK1032" t="n">
        <v>125</v>
      </c>
      <c r="CL1032" t="n">
        <v>287</v>
      </c>
      <c r="CM1032" t="n">
        <v>371</v>
      </c>
      <c r="CN1032" t="n">
        <v>134</v>
      </c>
      <c r="CO1032" t="n">
        <v>164</v>
      </c>
      <c r="CP1032" t="n">
        <v>112</v>
      </c>
      <c r="CQ1032" t="n">
        <v>135</v>
      </c>
      <c r="CR1032" t="n">
        <v>701</v>
      </c>
      <c r="CS1032" t="n">
        <v>152</v>
      </c>
      <c r="CT1032" t="n">
        <v>564</v>
      </c>
      <c r="CU1032" t="n">
        <v>656</v>
      </c>
      <c r="CV1032" t="n">
        <v>93</v>
      </c>
      <c r="CW1032" t="n">
        <v>259</v>
      </c>
      <c r="CX1032" t="n">
        <v>246</v>
      </c>
      <c r="CY1032" t="n">
        <v>193</v>
      </c>
      <c r="CZ1032" t="n">
        <v>100</v>
      </c>
      <c r="DA1032" t="n">
        <v>51</v>
      </c>
      <c r="DB1032" t="n">
        <v>79.96296448447742</v>
      </c>
      <c r="DC1032" t="n">
        <v>48.41790558554499</v>
      </c>
      <c r="DD1032" t="n">
        <v>21.4</v>
      </c>
      <c r="DE1032" t="inlineStr">
        <is>
          <t>Times (raw ratio)</t>
        </is>
      </c>
      <c r="DF1032" t="n">
        <v>9</v>
      </c>
      <c r="DG1032" t="inlineStr">
        <is>
          <t>Times (raw %)</t>
        </is>
      </c>
      <c r="DH1032" t="n">
        <v>61.6</v>
      </c>
      <c r="DI1032" t="n">
        <v>26.26640760983648</v>
      </c>
    </row>
    <row r="1033">
      <c r="A1033" t="inlineStr">
        <is>
          <t>texas a&amp;m university - college station</t>
        </is>
      </c>
      <c r="B1033" t="inlineStr"/>
      <c r="C1033" t="inlineStr"/>
      <c r="D1033" t="inlineStr">
        <is>
          <t>Not Reported</t>
        </is>
      </c>
      <c r="E1033" t="inlineStr">
        <is>
          <t>Not Reported</t>
        </is>
      </c>
      <c r="F1033" t="inlineStr">
        <is>
          <t>Not Reported</t>
        </is>
      </c>
      <c r="G1033" t="inlineStr">
        <is>
          <t>Not Reported</t>
        </is>
      </c>
      <c r="H1033" t="inlineStr"/>
      <c r="I1033" t="inlineStr">
        <is>
          <t>Not Reported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>
        <is>
          <t>Not Reported</t>
        </is>
      </c>
      <c r="AF1033" t="inlineStr">
        <is>
          <t>Not Reported</t>
        </is>
      </c>
      <c r="AG1033" t="inlineStr">
        <is>
          <t>Not Reported</t>
        </is>
      </c>
      <c r="AH1033" t="inlineStr">
        <is>
          <t>Not Reported</t>
        </is>
      </c>
      <c r="AI1033" t="inlineStr"/>
      <c r="AJ1033" t="inlineStr"/>
      <c r="AK1033" t="inlineStr">
        <is>
          <t>Not Reported</t>
        </is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>
        <is>
          <t>Not Reported</t>
        </is>
      </c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>
        <is>
          <t>93</t>
        </is>
      </c>
      <c r="BS1033" t="inlineStr">
        <is>
          <t>51</t>
        </is>
      </c>
      <c r="BT1033" t="n">
        <v>24.6</v>
      </c>
      <c r="BU1033" t="n">
        <v>0</v>
      </c>
      <c r="BV1033" t="n">
        <v>0</v>
      </c>
      <c r="BW1033" t="n">
        <v>33.9</v>
      </c>
      <c r="BX1033" t="n">
        <v>22.5</v>
      </c>
      <c r="BY1033" t="n">
        <v>53.2</v>
      </c>
      <c r="BZ1033" t="n">
        <v>19.2</v>
      </c>
      <c r="CA1033" t="n">
        <v>2012</v>
      </c>
      <c r="CB1033" t="inlineStr">
        <is>
          <t>Shanghai</t>
        </is>
      </c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n">
        <v>93</v>
      </c>
      <c r="DA1033" t="n">
        <v>51</v>
      </c>
      <c r="DB1033" t="n">
        <v>79.80241492864984</v>
      </c>
      <c r="DC1033" t="n">
        <v>41.70728155339806</v>
      </c>
      <c r="DD1033" t="inlineStr"/>
      <c r="DE1033" t="inlineStr">
        <is>
          <t>Missing</t>
        </is>
      </c>
      <c r="DF1033" t="inlineStr"/>
      <c r="DG1033" t="inlineStr">
        <is>
          <t>Missing</t>
        </is>
      </c>
      <c r="DH1033" t="inlineStr"/>
      <c r="DI1033" t="n">
        <v>20.85364077669903</v>
      </c>
    </row>
    <row r="1034">
      <c r="A1034" t="inlineStr">
        <is>
          <t>texas tech university</t>
        </is>
      </c>
      <c r="B1034" t="inlineStr">
        <is>
          <t>781-790</t>
        </is>
      </c>
      <c r="C1034" t="inlineStr">
        <is>
          <t>801-850</t>
        </is>
      </c>
      <c r="D1034" t="inlineStr">
        <is>
          <t>United States</t>
        </is>
      </c>
      <c r="E1034" t="inlineStr">
        <is>
          <t>Americas</t>
        </is>
      </c>
      <c r="F1034" t="inlineStr">
        <is>
          <t>XL</t>
        </is>
      </c>
      <c r="G1034" t="inlineStr">
        <is>
          <t>FC</t>
        </is>
      </c>
      <c r="H1034" t="inlineStr">
        <is>
          <t>HI</t>
        </is>
      </c>
      <c r="I1034" t="inlineStr">
        <is>
          <t>A</t>
        </is>
      </c>
      <c r="J1034" t="n">
        <v>10.9</v>
      </c>
      <c r="K1034" t="inlineStr">
        <is>
          <t>601+</t>
        </is>
      </c>
      <c r="L1034" t="n">
        <v>10.6</v>
      </c>
      <c r="M1034" t="inlineStr">
        <is>
          <t>601+</t>
        </is>
      </c>
      <c r="N1034" t="n">
        <v>6.2</v>
      </c>
      <c r="O1034" t="inlineStr">
        <is>
          <t>701+</t>
        </is>
      </c>
      <c r="P1034" t="n">
        <v>11.3</v>
      </c>
      <c r="Q1034" t="inlineStr">
        <is>
          <t>701+</t>
        </is>
      </c>
      <c r="R1034" t="n">
        <v>36.6</v>
      </c>
      <c r="S1034" t="inlineStr">
        <is>
          <t>436</t>
        </is>
      </c>
      <c r="T1034" t="n">
        <v>9.6</v>
      </c>
      <c r="U1034" t="inlineStr">
        <is>
          <t>701+</t>
        </is>
      </c>
      <c r="V1034" t="n">
        <v>70.5</v>
      </c>
      <c r="W1034" t="inlineStr">
        <is>
          <t>478</t>
        </is>
      </c>
      <c r="X1034" t="n">
        <v>13.7</v>
      </c>
      <c r="Y1034" t="inlineStr">
        <is>
          <t>701+</t>
        </is>
      </c>
      <c r="Z1034" t="n">
        <v>55.4</v>
      </c>
      <c r="AA1034" t="inlineStr">
        <is>
          <t>285=</t>
        </is>
      </c>
      <c r="AB1034" t="inlineStr"/>
      <c r="AC1034" t="inlineStr">
        <is>
          <t>801-850</t>
        </is>
      </c>
      <c r="AD1034" t="inlineStr">
        <is>
          <t>1001-1200</t>
        </is>
      </c>
      <c r="AE1034" t="inlineStr">
        <is>
          <t>US</t>
        </is>
      </c>
      <c r="AF1034" t="inlineStr">
        <is>
          <t>United States</t>
        </is>
      </c>
      <c r="AG1034" t="inlineStr">
        <is>
          <t>XL</t>
        </is>
      </c>
      <c r="AH1034" t="inlineStr">
        <is>
          <t>FC</t>
        </is>
      </c>
      <c r="AI1034" t="inlineStr">
        <is>
          <t>HI</t>
        </is>
      </c>
      <c r="AJ1034" t="n">
        <v>5</v>
      </c>
      <c r="AK1034" t="inlineStr">
        <is>
          <t>A</t>
        </is>
      </c>
      <c r="AL1034" t="n">
        <v>11</v>
      </c>
      <c r="AM1034" t="inlineStr">
        <is>
          <t>601+</t>
        </is>
      </c>
      <c r="AN1034" t="n">
        <v>11.8</v>
      </c>
      <c r="AO1034" t="inlineStr">
        <is>
          <t>601+</t>
        </is>
      </c>
      <c r="AP1034" t="n">
        <v>5</v>
      </c>
      <c r="AQ1034" t="inlineStr">
        <is>
          <t>701+</t>
        </is>
      </c>
      <c r="AR1034" t="n">
        <v>15.3</v>
      </c>
      <c r="AS1034" t="inlineStr">
        <is>
          <t>625</t>
        </is>
      </c>
      <c r="AT1034" t="n">
        <v>8.5</v>
      </c>
      <c r="AU1034" t="inlineStr">
        <is>
          <t>701+</t>
        </is>
      </c>
      <c r="AV1034" t="n">
        <v>7.1</v>
      </c>
      <c r="AW1034" t="inlineStr">
        <is>
          <t>701+</t>
        </is>
      </c>
      <c r="AX1034" t="n">
        <v>20.3</v>
      </c>
      <c r="AY1034" t="inlineStr">
        <is>
          <t>541</t>
        </is>
      </c>
      <c r="AZ1034" t="n">
        <v>13.7</v>
      </c>
      <c r="BA1034" t="inlineStr">
        <is>
          <t>622</t>
        </is>
      </c>
      <c r="BB1034" t="n">
        <v>56.1</v>
      </c>
      <c r="BC1034" t="inlineStr">
        <is>
          <t>270</t>
        </is>
      </c>
      <c r="BD1034" t="inlineStr">
        <is>
          <t>-</t>
        </is>
      </c>
      <c r="BE1034" t="inlineStr">
        <is>
          <t>601-800</t>
        </is>
      </c>
      <c r="BF1034" t="inlineStr">
        <is>
          <t>United States of America</t>
        </is>
      </c>
      <c r="BG1034" t="n">
        <v>27.9</v>
      </c>
      <c r="BH1034" t="inlineStr">
        <is>
          <t>36.8</t>
        </is>
      </c>
      <c r="BI1034" t="n">
        <v>17.2</v>
      </c>
      <c r="BJ1034" t="n">
        <v>22</v>
      </c>
      <c r="BK1034" t="inlineStr">
        <is>
          <t>-</t>
        </is>
      </c>
      <c r="BL1034" t="inlineStr">
        <is>
          <t>-</t>
        </is>
      </c>
      <c r="BM1034" t="inlineStr">
        <is>
          <t>29,512</t>
        </is>
      </c>
      <c r="BN1034" t="n">
        <v>20.9</v>
      </c>
      <c r="BO1034" t="inlineStr">
        <is>
          <t>7%</t>
        </is>
      </c>
      <c r="BP1034" t="inlineStr">
        <is>
          <t>46 : 54</t>
        </is>
      </c>
      <c r="BQ1034" t="n">
        <v>2016</v>
      </c>
      <c r="BR1034" t="inlineStr">
        <is>
          <t>401-500</t>
        </is>
      </c>
      <c r="BS1034" t="inlineStr">
        <is>
          <t>126-146</t>
        </is>
      </c>
      <c r="BT1034" t="inlineStr"/>
      <c r="BU1034" t="n">
        <v>0</v>
      </c>
      <c r="BV1034" t="n">
        <v>0</v>
      </c>
      <c r="BW1034" t="n">
        <v>5.1</v>
      </c>
      <c r="BX1034" t="n">
        <v>3.3</v>
      </c>
      <c r="BY1034" t="n">
        <v>31.6</v>
      </c>
      <c r="BZ1034" t="n">
        <v>15.1</v>
      </c>
      <c r="CA1034" t="n">
        <v>2015</v>
      </c>
      <c r="CB1034" t="inlineStr">
        <is>
          <t>QS+Times+Shanghai</t>
        </is>
      </c>
      <c r="CC1034" t="n">
        <v>785.5</v>
      </c>
      <c r="CD1034" t="n">
        <v>825.5</v>
      </c>
      <c r="CE1034" t="n">
        <v>601</v>
      </c>
      <c r="CF1034" t="n">
        <v>601</v>
      </c>
      <c r="CG1034" t="n">
        <v>701</v>
      </c>
      <c r="CH1034" t="n">
        <v>701</v>
      </c>
      <c r="CI1034" t="n">
        <v>436</v>
      </c>
      <c r="CJ1034" t="n">
        <v>701</v>
      </c>
      <c r="CK1034" t="n">
        <v>478</v>
      </c>
      <c r="CL1034" t="n">
        <v>701</v>
      </c>
      <c r="CM1034" t="n">
        <v>285</v>
      </c>
      <c r="CN1034" t="n">
        <v>825.5</v>
      </c>
      <c r="CO1034" t="n">
        <v>1100.5</v>
      </c>
      <c r="CP1034" t="n">
        <v>601</v>
      </c>
      <c r="CQ1034" t="n">
        <v>601</v>
      </c>
      <c r="CR1034" t="n">
        <v>701</v>
      </c>
      <c r="CS1034" t="n">
        <v>625</v>
      </c>
      <c r="CT1034" t="n">
        <v>701</v>
      </c>
      <c r="CU1034" t="n">
        <v>701</v>
      </c>
      <c r="CV1034" t="n">
        <v>541</v>
      </c>
      <c r="CW1034" t="n">
        <v>622</v>
      </c>
      <c r="CX1034" t="n">
        <v>270</v>
      </c>
      <c r="CY1034" t="n">
        <v>700.5</v>
      </c>
      <c r="CZ1034" t="n">
        <v>450.5</v>
      </c>
      <c r="DA1034" t="n">
        <v>136</v>
      </c>
      <c r="DB1034" t="n">
        <v>15.0938398410956</v>
      </c>
      <c r="DC1034" t="n">
        <v>15.7093113596859</v>
      </c>
      <c r="DD1034" t="n">
        <v>20.9</v>
      </c>
      <c r="DE1034" t="inlineStr">
        <is>
          <t>Times (raw ratio)</t>
        </is>
      </c>
      <c r="DF1034" t="n">
        <v>7</v>
      </c>
      <c r="DG1034" t="inlineStr">
        <is>
          <t>Times (raw %)</t>
        </is>
      </c>
      <c r="DH1034" t="n">
        <v>10.95</v>
      </c>
      <c r="DI1034" t="n">
        <v>9.238785043896426</v>
      </c>
    </row>
    <row r="1035">
      <c r="A1035" t="inlineStr">
        <is>
          <t>thammasat university</t>
        </is>
      </c>
      <c r="B1035" t="inlineStr">
        <is>
          <t>596</t>
        </is>
      </c>
      <c r="C1035" t="inlineStr">
        <is>
          <t>600</t>
        </is>
      </c>
      <c r="D1035" t="inlineStr">
        <is>
          <t>Thailand</t>
        </is>
      </c>
      <c r="E1035" t="inlineStr">
        <is>
          <t>Asia</t>
        </is>
      </c>
      <c r="F1035" t="inlineStr">
        <is>
          <t>L</t>
        </is>
      </c>
      <c r="G1035" t="inlineStr">
        <is>
          <t>FC</t>
        </is>
      </c>
      <c r="H1035" t="inlineStr">
        <is>
          <t>HI</t>
        </is>
      </c>
      <c r="I1035" t="inlineStr">
        <is>
          <t>A</t>
        </is>
      </c>
      <c r="J1035" t="n">
        <v>24.6</v>
      </c>
      <c r="K1035" t="inlineStr">
        <is>
          <t>355</t>
        </is>
      </c>
      <c r="L1035" t="n">
        <v>19.4</v>
      </c>
      <c r="M1035" t="inlineStr">
        <is>
          <t>465</t>
        </is>
      </c>
      <c r="N1035" t="n">
        <v>26.6</v>
      </c>
      <c r="O1035" t="inlineStr">
        <is>
          <t>564</t>
        </is>
      </c>
      <c r="P1035" t="n">
        <v>2.1</v>
      </c>
      <c r="Q1035" t="inlineStr">
        <is>
          <t>701+</t>
        </is>
      </c>
      <c r="R1035" t="n">
        <v>9.1</v>
      </c>
      <c r="S1035" t="inlineStr">
        <is>
          <t>701+</t>
        </is>
      </c>
      <c r="T1035" t="n">
        <v>1.7</v>
      </c>
      <c r="U1035" t="inlineStr">
        <is>
          <t>701+</t>
        </is>
      </c>
      <c r="V1035" t="n">
        <v>41</v>
      </c>
      <c r="W1035" t="inlineStr">
        <is>
          <t>701+</t>
        </is>
      </c>
      <c r="X1035" t="n">
        <v>84.59999999999999</v>
      </c>
      <c r="Y1035" t="inlineStr">
        <is>
          <t>103</t>
        </is>
      </c>
      <c r="Z1035" t="n">
        <v>33.6</v>
      </c>
      <c r="AA1035" t="inlineStr">
        <is>
          <t>416=</t>
        </is>
      </c>
      <c r="AB1035" t="n">
        <v>20.8</v>
      </c>
      <c r="AC1035">
        <f>600</f>
        <v/>
      </c>
      <c r="AD1035" t="inlineStr">
        <is>
          <t>651-700</t>
        </is>
      </c>
      <c r="AE1035" t="inlineStr">
        <is>
          <t>TH</t>
        </is>
      </c>
      <c r="AF1035" t="inlineStr">
        <is>
          <t>Thailand</t>
        </is>
      </c>
      <c r="AG1035" t="inlineStr">
        <is>
          <t>XL</t>
        </is>
      </c>
      <c r="AH1035" t="inlineStr">
        <is>
          <t>FC</t>
        </is>
      </c>
      <c r="AI1035" t="inlineStr">
        <is>
          <t>HI</t>
        </is>
      </c>
      <c r="AJ1035" t="n">
        <v>4</v>
      </c>
      <c r="AK1035" t="inlineStr">
        <is>
          <t>A</t>
        </is>
      </c>
      <c r="AL1035" t="n">
        <v>23.8</v>
      </c>
      <c r="AM1035" t="inlineStr">
        <is>
          <t>360</t>
        </is>
      </c>
      <c r="AN1035" t="n">
        <v>26.4</v>
      </c>
      <c r="AO1035" t="inlineStr">
        <is>
          <t>365</t>
        </is>
      </c>
      <c r="AP1035" t="n">
        <v>25.1</v>
      </c>
      <c r="AQ1035" t="inlineStr">
        <is>
          <t>583</t>
        </is>
      </c>
      <c r="AR1035" t="n">
        <v>2.1</v>
      </c>
      <c r="AS1035" t="inlineStr">
        <is>
          <t>701+</t>
        </is>
      </c>
      <c r="AT1035" t="n">
        <v>11.6</v>
      </c>
      <c r="AU1035" t="inlineStr">
        <is>
          <t>701+</t>
        </is>
      </c>
      <c r="AV1035" t="n">
        <v>1.7</v>
      </c>
      <c r="AW1035" t="inlineStr">
        <is>
          <t>701+</t>
        </is>
      </c>
      <c r="AX1035" t="n">
        <v>2</v>
      </c>
      <c r="AY1035" t="inlineStr">
        <is>
          <t>701+</t>
        </is>
      </c>
      <c r="AZ1035" t="n">
        <v>72.5</v>
      </c>
      <c r="BA1035" t="inlineStr">
        <is>
          <t>64</t>
        </is>
      </c>
      <c r="BB1035" t="n">
        <v>29.4</v>
      </c>
      <c r="BC1035" t="inlineStr">
        <is>
          <t>453=</t>
        </is>
      </c>
      <c r="BD1035" t="inlineStr">
        <is>
          <t>19.8</t>
        </is>
      </c>
      <c r="BE1035" t="inlineStr"/>
      <c r="BF1035" t="inlineStr">
        <is>
          <t>Not Reported</t>
        </is>
      </c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>
        <is>
          <t>QS</t>
        </is>
      </c>
      <c r="CC1035" t="n">
        <v>596</v>
      </c>
      <c r="CD1035" t="n">
        <v>600</v>
      </c>
      <c r="CE1035" t="n">
        <v>355</v>
      </c>
      <c r="CF1035" t="n">
        <v>465</v>
      </c>
      <c r="CG1035" t="n">
        <v>564</v>
      </c>
      <c r="CH1035" t="n">
        <v>701</v>
      </c>
      <c r="CI1035" t="n">
        <v>701</v>
      </c>
      <c r="CJ1035" t="n">
        <v>701</v>
      </c>
      <c r="CK1035" t="n">
        <v>701</v>
      </c>
      <c r="CL1035" t="n">
        <v>103</v>
      </c>
      <c r="CM1035" t="n">
        <v>416</v>
      </c>
      <c r="CN1035" t="n">
        <v>600</v>
      </c>
      <c r="CO1035" t="n">
        <v>675.5</v>
      </c>
      <c r="CP1035" t="n">
        <v>360</v>
      </c>
      <c r="CQ1035" t="n">
        <v>365</v>
      </c>
      <c r="CR1035" t="n">
        <v>583</v>
      </c>
      <c r="CS1035" t="n">
        <v>701</v>
      </c>
      <c r="CT1035" t="n">
        <v>701</v>
      </c>
      <c r="CU1035" t="n">
        <v>701</v>
      </c>
      <c r="CV1035" t="n">
        <v>701</v>
      </c>
      <c r="CW1035" t="n">
        <v>64</v>
      </c>
      <c r="CX1035" t="n">
        <v>453</v>
      </c>
      <c r="CY1035" t="inlineStr"/>
      <c r="CZ1035" t="inlineStr"/>
      <c r="DA1035" t="inlineStr"/>
      <c r="DB1035" t="n">
        <v>57.5</v>
      </c>
      <c r="DC1035" t="n">
        <v>2.1</v>
      </c>
      <c r="DD1035" t="inlineStr"/>
      <c r="DE1035" t="inlineStr">
        <is>
          <t>QS (score, not ratio)</t>
        </is>
      </c>
      <c r="DF1035" t="inlineStr"/>
      <c r="DG1035" t="inlineStr">
        <is>
          <t>QS (score, not %)</t>
        </is>
      </c>
      <c r="DH1035" t="n">
        <v>24.2</v>
      </c>
      <c r="DI1035" t="inlineStr"/>
    </row>
    <row r="1036">
      <c r="A1036" t="inlineStr">
        <is>
          <t>thapar institute of engineering &amp; technology</t>
        </is>
      </c>
      <c r="B1036" t="inlineStr">
        <is>
          <t>851-900</t>
        </is>
      </c>
      <c r="C1036" t="inlineStr">
        <is>
          <t>951-1000</t>
        </is>
      </c>
      <c r="D1036" t="inlineStr">
        <is>
          <t>India</t>
        </is>
      </c>
      <c r="E1036" t="inlineStr">
        <is>
          <t>Asia</t>
        </is>
      </c>
      <c r="F1036" t="inlineStr">
        <is>
          <t>M</t>
        </is>
      </c>
      <c r="G1036" t="inlineStr">
        <is>
          <t>FO</t>
        </is>
      </c>
      <c r="H1036" t="inlineStr">
        <is>
          <t>VH</t>
        </is>
      </c>
      <c r="I1036" t="inlineStr">
        <is>
          <t>A</t>
        </is>
      </c>
      <c r="J1036" t="n">
        <v>4.7</v>
      </c>
      <c r="K1036" t="inlineStr">
        <is>
          <t>601+</t>
        </is>
      </c>
      <c r="L1036" t="n">
        <v>4.4</v>
      </c>
      <c r="M1036" t="inlineStr">
        <is>
          <t>601+</t>
        </is>
      </c>
      <c r="N1036" t="n">
        <v>8.800000000000001</v>
      </c>
      <c r="O1036" t="inlineStr">
        <is>
          <t>701+</t>
        </is>
      </c>
      <c r="P1036" t="n">
        <v>46.1</v>
      </c>
      <c r="Q1036" t="inlineStr">
        <is>
          <t>300</t>
        </is>
      </c>
      <c r="R1036" t="n">
        <v>5.2</v>
      </c>
      <c r="S1036" t="inlineStr">
        <is>
          <t>701+</t>
        </is>
      </c>
      <c r="T1036" t="n">
        <v>1.8</v>
      </c>
      <c r="U1036" t="inlineStr">
        <is>
          <t>701+</t>
        </is>
      </c>
      <c r="V1036" t="n">
        <v>31.1</v>
      </c>
      <c r="W1036" t="inlineStr">
        <is>
          <t>701+</t>
        </is>
      </c>
      <c r="X1036" t="n">
        <v>3.1</v>
      </c>
      <c r="Y1036" t="inlineStr">
        <is>
          <t>701+</t>
        </is>
      </c>
      <c r="Z1036" t="n">
        <v>11.8</v>
      </c>
      <c r="AA1036" t="inlineStr">
        <is>
          <t>623=</t>
        </is>
      </c>
      <c r="AB1036" t="inlineStr"/>
      <c r="AC1036" t="inlineStr">
        <is>
          <t>951-1000</t>
        </is>
      </c>
      <c r="AD1036" t="inlineStr">
        <is>
          <t>1001-1200</t>
        </is>
      </c>
      <c r="AE1036" t="inlineStr">
        <is>
          <t>IN</t>
        </is>
      </c>
      <c r="AF1036" t="inlineStr">
        <is>
          <t>India</t>
        </is>
      </c>
      <c r="AG1036" t="inlineStr">
        <is>
          <t>M</t>
        </is>
      </c>
      <c r="AH1036" t="inlineStr">
        <is>
          <t>FO</t>
        </is>
      </c>
      <c r="AI1036" t="inlineStr">
        <is>
          <t>VH</t>
        </is>
      </c>
      <c r="AJ1036" t="n">
        <v>4</v>
      </c>
      <c r="AK1036" t="inlineStr">
        <is>
          <t>A</t>
        </is>
      </c>
      <c r="AL1036" t="n">
        <v>3.8</v>
      </c>
      <c r="AM1036" t="inlineStr">
        <is>
          <t>601+</t>
        </is>
      </c>
      <c r="AN1036" t="n">
        <v>4</v>
      </c>
      <c r="AO1036" t="inlineStr">
        <is>
          <t>601+</t>
        </is>
      </c>
      <c r="AP1036" t="n">
        <v>7.9</v>
      </c>
      <c r="AQ1036" t="inlineStr">
        <is>
          <t>701+</t>
        </is>
      </c>
      <c r="AR1036" t="n">
        <v>36.9</v>
      </c>
      <c r="AS1036" t="inlineStr">
        <is>
          <t>379</t>
        </is>
      </c>
      <c r="AT1036" t="n">
        <v>3.7</v>
      </c>
      <c r="AU1036" t="inlineStr">
        <is>
          <t>701+</t>
        </is>
      </c>
      <c r="AV1036" t="n">
        <v>1.6</v>
      </c>
      <c r="AW1036" t="inlineStr">
        <is>
          <t>701+</t>
        </is>
      </c>
      <c r="AX1036" t="n">
        <v>1.6</v>
      </c>
      <c r="AY1036" t="inlineStr">
        <is>
          <t>701+</t>
        </is>
      </c>
      <c r="AZ1036" t="n">
        <v>8.699999999999999</v>
      </c>
      <c r="BA1036" t="inlineStr">
        <is>
          <t>701+</t>
        </is>
      </c>
      <c r="BB1036" t="n">
        <v>1.2</v>
      </c>
      <c r="BC1036" t="inlineStr">
        <is>
          <t>701+</t>
        </is>
      </c>
      <c r="BD1036" t="inlineStr">
        <is>
          <t>-</t>
        </is>
      </c>
      <c r="BE1036" t="inlineStr"/>
      <c r="BF1036" t="inlineStr">
        <is>
          <t>Not Reported</t>
        </is>
      </c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>
        <is>
          <t>QS</t>
        </is>
      </c>
      <c r="CC1036" t="n">
        <v>875.5</v>
      </c>
      <c r="CD1036" t="n">
        <v>975.5</v>
      </c>
      <c r="CE1036" t="n">
        <v>601</v>
      </c>
      <c r="CF1036" t="n">
        <v>601</v>
      </c>
      <c r="CG1036" t="n">
        <v>701</v>
      </c>
      <c r="CH1036" t="n">
        <v>300</v>
      </c>
      <c r="CI1036" t="n">
        <v>701</v>
      </c>
      <c r="CJ1036" t="n">
        <v>701</v>
      </c>
      <c r="CK1036" t="n">
        <v>701</v>
      </c>
      <c r="CL1036" t="n">
        <v>701</v>
      </c>
      <c r="CM1036" t="n">
        <v>623</v>
      </c>
      <c r="CN1036" t="n">
        <v>975.5</v>
      </c>
      <c r="CO1036" t="n">
        <v>1100.5</v>
      </c>
      <c r="CP1036" t="n">
        <v>601</v>
      </c>
      <c r="CQ1036" t="n">
        <v>601</v>
      </c>
      <c r="CR1036" t="n">
        <v>701</v>
      </c>
      <c r="CS1036" t="n">
        <v>379</v>
      </c>
      <c r="CT1036" t="n">
        <v>701</v>
      </c>
      <c r="CU1036" t="n">
        <v>701</v>
      </c>
      <c r="CV1036" t="n">
        <v>701</v>
      </c>
      <c r="CW1036" t="n">
        <v>701</v>
      </c>
      <c r="CX1036" t="n">
        <v>701</v>
      </c>
      <c r="CY1036" t="inlineStr"/>
      <c r="CZ1036" t="inlineStr"/>
      <c r="DA1036" t="inlineStr"/>
      <c r="DB1036" t="n">
        <v>37.53571428571428</v>
      </c>
      <c r="DC1036" t="n">
        <v>46.1</v>
      </c>
      <c r="DD1036" t="inlineStr"/>
      <c r="DE1036" t="inlineStr">
        <is>
          <t>QS (score, not ratio)</t>
        </is>
      </c>
      <c r="DF1036" t="inlineStr"/>
      <c r="DG1036" t="inlineStr">
        <is>
          <t>QS (score, not %)</t>
        </is>
      </c>
      <c r="DH1036" t="n">
        <v>4.25</v>
      </c>
      <c r="DI1036" t="inlineStr"/>
    </row>
    <row r="1037">
      <c r="A1037" t="inlineStr">
        <is>
          <t>the "gheorghe asachi" technical university of iasi</t>
        </is>
      </c>
      <c r="B1037" t="inlineStr">
        <is>
          <t>1201-1400</t>
        </is>
      </c>
      <c r="C1037" t="inlineStr">
        <is>
          <t>1201-1400</t>
        </is>
      </c>
      <c r="D1037" t="inlineStr">
        <is>
          <t>Romania</t>
        </is>
      </c>
      <c r="E1037" t="inlineStr">
        <is>
          <t>Europe</t>
        </is>
      </c>
      <c r="F1037" t="inlineStr">
        <is>
          <t>L</t>
        </is>
      </c>
      <c r="G1037" t="inlineStr">
        <is>
          <t>SP</t>
        </is>
      </c>
      <c r="H1037" t="inlineStr">
        <is>
          <t>VH</t>
        </is>
      </c>
      <c r="I1037" t="inlineStr">
        <is>
          <t>A</t>
        </is>
      </c>
      <c r="J1037" t="n">
        <v>5.3</v>
      </c>
      <c r="K1037" t="inlineStr">
        <is>
          <t>601+</t>
        </is>
      </c>
      <c r="L1037" t="n">
        <v>9.699999999999999</v>
      </c>
      <c r="M1037" t="inlineStr">
        <is>
          <t>601+</t>
        </is>
      </c>
      <c r="N1037" t="n">
        <v>2.4</v>
      </c>
      <c r="O1037" t="inlineStr">
        <is>
          <t>701+</t>
        </is>
      </c>
      <c r="P1037" t="n">
        <v>6</v>
      </c>
      <c r="Q1037" t="inlineStr">
        <is>
          <t>701+</t>
        </is>
      </c>
      <c r="R1037" t="inlineStr"/>
      <c r="S1037" t="inlineStr"/>
      <c r="T1037" t="n">
        <v>4.6</v>
      </c>
      <c r="U1037" t="inlineStr">
        <is>
          <t>701+</t>
        </is>
      </c>
      <c r="V1037" t="n">
        <v>34.1</v>
      </c>
      <c r="W1037" t="inlineStr">
        <is>
          <t>701+</t>
        </is>
      </c>
      <c r="X1037" t="n">
        <v>4</v>
      </c>
      <c r="Y1037" t="inlineStr">
        <is>
          <t>701+</t>
        </is>
      </c>
      <c r="Z1037" t="n">
        <v>1</v>
      </c>
      <c r="AA1037" t="inlineStr">
        <is>
          <t>701+</t>
        </is>
      </c>
      <c r="AB1037" t="inlineStr"/>
      <c r="AC1037" t="inlineStr">
        <is>
          <t>1201-1400</t>
        </is>
      </c>
      <c r="AD1037" t="inlineStr">
        <is>
          <t>1201-1400</t>
        </is>
      </c>
      <c r="AE1037" t="inlineStr">
        <is>
          <t>RO</t>
        </is>
      </c>
      <c r="AF1037" t="inlineStr">
        <is>
          <t>Romania</t>
        </is>
      </c>
      <c r="AG1037" t="inlineStr">
        <is>
          <t>L</t>
        </is>
      </c>
      <c r="AH1037" t="inlineStr">
        <is>
          <t>SP</t>
        </is>
      </c>
      <c r="AI1037" t="inlineStr"/>
      <c r="AJ1037" t="n">
        <v>4</v>
      </c>
      <c r="AK1037" t="inlineStr">
        <is>
          <t>A</t>
        </is>
      </c>
      <c r="AL1037" t="n">
        <v>6</v>
      </c>
      <c r="AM1037" t="inlineStr">
        <is>
          <t>601+</t>
        </is>
      </c>
      <c r="AN1037" t="n">
        <v>6.8</v>
      </c>
      <c r="AO1037" t="inlineStr">
        <is>
          <t>601+</t>
        </is>
      </c>
      <c r="AP1037" t="n">
        <v>2.4</v>
      </c>
      <c r="AQ1037" t="inlineStr">
        <is>
          <t>701+</t>
        </is>
      </c>
      <c r="AR1037" t="n">
        <v>5.5</v>
      </c>
      <c r="AS1037" t="inlineStr">
        <is>
          <t>701+</t>
        </is>
      </c>
      <c r="AT1037" t="inlineStr"/>
      <c r="AU1037" t="inlineStr"/>
      <c r="AV1037" t="n">
        <v>5</v>
      </c>
      <c r="AW1037" t="inlineStr">
        <is>
          <t>701+</t>
        </is>
      </c>
      <c r="AX1037" t="n">
        <v>2.2</v>
      </c>
      <c r="AY1037" t="inlineStr">
        <is>
          <t>701+</t>
        </is>
      </c>
      <c r="AZ1037" t="n">
        <v>6.5</v>
      </c>
      <c r="BA1037" t="inlineStr">
        <is>
          <t>701+</t>
        </is>
      </c>
      <c r="BB1037" t="n">
        <v>1.1</v>
      </c>
      <c r="BC1037" t="inlineStr">
        <is>
          <t>701+</t>
        </is>
      </c>
      <c r="BD1037" t="inlineStr">
        <is>
          <t>-</t>
        </is>
      </c>
      <c r="BE1037" t="inlineStr"/>
      <c r="BF1037" t="inlineStr">
        <is>
          <t>Not Reported</t>
        </is>
      </c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>
        <is>
          <t>QS</t>
        </is>
      </c>
      <c r="CC1037" t="n">
        <v>1300.5</v>
      </c>
      <c r="CD1037" t="n">
        <v>1300.5</v>
      </c>
      <c r="CE1037" t="n">
        <v>601</v>
      </c>
      <c r="CF1037" t="n">
        <v>601</v>
      </c>
      <c r="CG1037" t="n">
        <v>701</v>
      </c>
      <c r="CH1037" t="n">
        <v>701</v>
      </c>
      <c r="CI1037" t="inlineStr"/>
      <c r="CJ1037" t="n">
        <v>701</v>
      </c>
      <c r="CK1037" t="n">
        <v>701</v>
      </c>
      <c r="CL1037" t="n">
        <v>701</v>
      </c>
      <c r="CM1037" t="n">
        <v>701</v>
      </c>
      <c r="CN1037" t="n">
        <v>1300.5</v>
      </c>
      <c r="CO1037" t="n">
        <v>1300.5</v>
      </c>
      <c r="CP1037" t="n">
        <v>601</v>
      </c>
      <c r="CQ1037" t="n">
        <v>601</v>
      </c>
      <c r="CR1037" t="n">
        <v>701</v>
      </c>
      <c r="CS1037" t="n">
        <v>701</v>
      </c>
      <c r="CT1037" t="inlineStr"/>
      <c r="CU1037" t="n">
        <v>701</v>
      </c>
      <c r="CV1037" t="n">
        <v>701</v>
      </c>
      <c r="CW1037" t="n">
        <v>701</v>
      </c>
      <c r="CX1037" t="n">
        <v>701</v>
      </c>
      <c r="CY1037" t="inlineStr"/>
      <c r="CZ1037" t="inlineStr"/>
      <c r="DA1037" t="inlineStr"/>
      <c r="DB1037" t="n">
        <v>7.178571428571416</v>
      </c>
      <c r="DC1037" t="n">
        <v>6</v>
      </c>
      <c r="DD1037" t="inlineStr"/>
      <c r="DE1037" t="inlineStr">
        <is>
          <t>QS (score, not ratio)</t>
        </is>
      </c>
      <c r="DF1037" t="inlineStr"/>
      <c r="DG1037" t="inlineStr">
        <is>
          <t>QS (score, not %)</t>
        </is>
      </c>
      <c r="DH1037" t="n">
        <v>5.65</v>
      </c>
      <c r="DI1037" t="inlineStr"/>
    </row>
    <row r="1038">
      <c r="A1038" t="inlineStr">
        <is>
          <t>the american university in cairo</t>
        </is>
      </c>
      <c r="B1038" t="inlineStr">
        <is>
          <t>410</t>
        </is>
      </c>
      <c r="C1038" t="inlineStr">
        <is>
          <t>415</t>
        </is>
      </c>
      <c r="D1038" t="inlineStr">
        <is>
          <t>Egypt</t>
        </is>
      </c>
      <c r="E1038" t="inlineStr">
        <is>
          <t>Africa</t>
        </is>
      </c>
      <c r="F1038" t="inlineStr">
        <is>
          <t>M</t>
        </is>
      </c>
      <c r="G1038" t="inlineStr">
        <is>
          <t>CO</t>
        </is>
      </c>
      <c r="H1038" t="inlineStr">
        <is>
          <t>VH</t>
        </is>
      </c>
      <c r="I1038" t="inlineStr">
        <is>
          <t>B</t>
        </is>
      </c>
      <c r="J1038" t="n">
        <v>32.1</v>
      </c>
      <c r="K1038" t="inlineStr">
        <is>
          <t>274</t>
        </is>
      </c>
      <c r="L1038" t="n">
        <v>31.1</v>
      </c>
      <c r="M1038" t="inlineStr">
        <is>
          <t>301</t>
        </is>
      </c>
      <c r="N1038" t="n">
        <v>35.5</v>
      </c>
      <c r="O1038" t="inlineStr">
        <is>
          <t>444</t>
        </is>
      </c>
      <c r="P1038" t="n">
        <v>5.2</v>
      </c>
      <c r="Q1038" t="inlineStr">
        <is>
          <t>701+</t>
        </is>
      </c>
      <c r="R1038" t="n">
        <v>97</v>
      </c>
      <c r="S1038" t="inlineStr">
        <is>
          <t>130</t>
        </is>
      </c>
      <c r="T1038" t="n">
        <v>3.8</v>
      </c>
      <c r="U1038" t="inlineStr">
        <is>
          <t>701+</t>
        </is>
      </c>
      <c r="V1038" t="n">
        <v>29.4</v>
      </c>
      <c r="W1038" t="inlineStr">
        <is>
          <t>701+</t>
        </is>
      </c>
      <c r="X1038" t="n">
        <v>75.59999999999999</v>
      </c>
      <c r="Y1038" t="inlineStr">
        <is>
          <t>138</t>
        </is>
      </c>
      <c r="Z1038" t="n">
        <v>14.6</v>
      </c>
      <c r="AA1038" t="inlineStr">
        <is>
          <t>597=</t>
        </is>
      </c>
      <c r="AB1038" t="n">
        <v>29</v>
      </c>
      <c r="AC1038">
        <f>415</f>
        <v/>
      </c>
      <c r="AD1038" t="inlineStr">
        <is>
          <t>416=</t>
        </is>
      </c>
      <c r="AE1038" t="inlineStr">
        <is>
          <t>EG</t>
        </is>
      </c>
      <c r="AF1038" t="inlineStr">
        <is>
          <t>Egypt</t>
        </is>
      </c>
      <c r="AG1038" t="inlineStr">
        <is>
          <t>M</t>
        </is>
      </c>
      <c r="AH1038" t="inlineStr">
        <is>
          <t>CO</t>
        </is>
      </c>
      <c r="AI1038" t="inlineStr">
        <is>
          <t>HI</t>
        </is>
      </c>
      <c r="AJ1038" t="n">
        <v>5</v>
      </c>
      <c r="AK1038" t="inlineStr">
        <is>
          <t>B</t>
        </is>
      </c>
      <c r="AL1038" t="n">
        <v>30.3</v>
      </c>
      <c r="AM1038" t="inlineStr">
        <is>
          <t>287</t>
        </is>
      </c>
      <c r="AN1038" t="n">
        <v>23.8</v>
      </c>
      <c r="AO1038" t="inlineStr">
        <is>
          <t>405</t>
        </is>
      </c>
      <c r="AP1038" t="n">
        <v>42.8</v>
      </c>
      <c r="AQ1038" t="inlineStr">
        <is>
          <t>368</t>
        </is>
      </c>
      <c r="AR1038" t="n">
        <v>4.6</v>
      </c>
      <c r="AS1038" t="inlineStr">
        <is>
          <t>701+</t>
        </is>
      </c>
      <c r="AT1038" t="n">
        <v>97.90000000000001</v>
      </c>
      <c r="AU1038" t="inlineStr">
        <is>
          <t>115</t>
        </is>
      </c>
      <c r="AV1038" t="n">
        <v>3.9</v>
      </c>
      <c r="AW1038" t="inlineStr">
        <is>
          <t>701+</t>
        </is>
      </c>
      <c r="AX1038" t="n">
        <v>1.4</v>
      </c>
      <c r="AY1038" t="inlineStr">
        <is>
          <t>701+</t>
        </is>
      </c>
      <c r="AZ1038" t="n">
        <v>63.3</v>
      </c>
      <c r="BA1038" t="inlineStr">
        <is>
          <t>92</t>
        </is>
      </c>
      <c r="BB1038" t="n">
        <v>16.3</v>
      </c>
      <c r="BC1038" t="inlineStr">
        <is>
          <t>588=</t>
        </is>
      </c>
      <c r="BD1038" t="inlineStr">
        <is>
          <t>27.0</t>
        </is>
      </c>
      <c r="BE1038" t="inlineStr"/>
      <c r="BF1038" t="inlineStr">
        <is>
          <t>Not Reported</t>
        </is>
      </c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>
        <is>
          <t>QS</t>
        </is>
      </c>
      <c r="CC1038" t="n">
        <v>410</v>
      </c>
      <c r="CD1038" t="n">
        <v>415</v>
      </c>
      <c r="CE1038" t="n">
        <v>274</v>
      </c>
      <c r="CF1038" t="n">
        <v>301</v>
      </c>
      <c r="CG1038" t="n">
        <v>444</v>
      </c>
      <c r="CH1038" t="n">
        <v>701</v>
      </c>
      <c r="CI1038" t="n">
        <v>130</v>
      </c>
      <c r="CJ1038" t="n">
        <v>701</v>
      </c>
      <c r="CK1038" t="n">
        <v>701</v>
      </c>
      <c r="CL1038" t="n">
        <v>138</v>
      </c>
      <c r="CM1038" t="n">
        <v>597</v>
      </c>
      <c r="CN1038" t="n">
        <v>415</v>
      </c>
      <c r="CO1038" t="n">
        <v>416</v>
      </c>
      <c r="CP1038" t="n">
        <v>287</v>
      </c>
      <c r="CQ1038" t="n">
        <v>405</v>
      </c>
      <c r="CR1038" t="n">
        <v>368</v>
      </c>
      <c r="CS1038" t="n">
        <v>701</v>
      </c>
      <c r="CT1038" t="n">
        <v>115</v>
      </c>
      <c r="CU1038" t="n">
        <v>701</v>
      </c>
      <c r="CV1038" t="n">
        <v>701</v>
      </c>
      <c r="CW1038" t="n">
        <v>92</v>
      </c>
      <c r="CX1038" t="n">
        <v>588</v>
      </c>
      <c r="CY1038" t="inlineStr"/>
      <c r="CZ1038" t="inlineStr"/>
      <c r="DA1038" t="inlineStr"/>
      <c r="DB1038" t="n">
        <v>70.78571428571428</v>
      </c>
      <c r="DC1038" t="n">
        <v>5.2</v>
      </c>
      <c r="DD1038" t="inlineStr"/>
      <c r="DE1038" t="inlineStr">
        <is>
          <t>QS (score, not ratio)</t>
        </is>
      </c>
      <c r="DF1038" t="inlineStr"/>
      <c r="DG1038" t="inlineStr">
        <is>
          <t>QS (score, not %)</t>
        </is>
      </c>
      <c r="DH1038" t="n">
        <v>31.2</v>
      </c>
      <c r="DI1038" t="inlineStr"/>
    </row>
    <row r="1039">
      <c r="A1039" t="inlineStr">
        <is>
          <t>the australian national university</t>
        </is>
      </c>
      <c r="B1039" t="inlineStr">
        <is>
          <t>30</t>
        </is>
      </c>
      <c r="C1039" t="inlineStr">
        <is>
          <t>34</t>
        </is>
      </c>
      <c r="D1039" t="inlineStr">
        <is>
          <t>Australia</t>
        </is>
      </c>
      <c r="E1039" t="inlineStr">
        <is>
          <t>Oceania</t>
        </is>
      </c>
      <c r="F1039" t="inlineStr">
        <is>
          <t>L</t>
        </is>
      </c>
      <c r="G1039" t="inlineStr">
        <is>
          <t>FC</t>
        </is>
      </c>
      <c r="H1039" t="inlineStr">
        <is>
          <t>VH</t>
        </is>
      </c>
      <c r="I1039" t="inlineStr">
        <is>
          <t>A</t>
        </is>
      </c>
      <c r="J1039" t="n">
        <v>93.8</v>
      </c>
      <c r="K1039" t="inlineStr">
        <is>
          <t>36</t>
        </is>
      </c>
      <c r="L1039" t="n">
        <v>75.40000000000001</v>
      </c>
      <c r="M1039" t="inlineStr">
        <is>
          <t>85</t>
        </is>
      </c>
      <c r="N1039" t="n">
        <v>34.6</v>
      </c>
      <c r="O1039" t="inlineStr">
        <is>
          <t>457</t>
        </is>
      </c>
      <c r="P1039" t="n">
        <v>84.59999999999999</v>
      </c>
      <c r="Q1039" t="inlineStr">
        <is>
          <t>97</t>
        </is>
      </c>
      <c r="R1039" t="n">
        <v>100</v>
      </c>
      <c r="S1039" t="inlineStr">
        <is>
          <t>52</t>
        </is>
      </c>
      <c r="T1039" t="n">
        <v>96.2</v>
      </c>
      <c r="U1039" t="inlineStr">
        <is>
          <t>89</t>
        </is>
      </c>
      <c r="V1039" t="n">
        <v>91.40000000000001</v>
      </c>
      <c r="W1039" t="inlineStr">
        <is>
          <t>151</t>
        </is>
      </c>
      <c r="X1039" t="n">
        <v>56.6</v>
      </c>
      <c r="Y1039" t="inlineStr">
        <is>
          <t>216</t>
        </is>
      </c>
      <c r="Z1039" t="n">
        <v>97.09999999999999</v>
      </c>
      <c r="AA1039" t="inlineStr">
        <is>
          <t>30=</t>
        </is>
      </c>
      <c r="AB1039" t="n">
        <v>82.40000000000001</v>
      </c>
      <c r="AC1039">
        <f>34</f>
        <v/>
      </c>
      <c r="AD1039" t="inlineStr">
        <is>
          <t>30</t>
        </is>
      </c>
      <c r="AE1039" t="inlineStr">
        <is>
          <t>AU</t>
        </is>
      </c>
      <c r="AF1039" t="inlineStr">
        <is>
          <t>Australia</t>
        </is>
      </c>
      <c r="AG1039" t="inlineStr">
        <is>
          <t>L</t>
        </is>
      </c>
      <c r="AH1039" t="inlineStr">
        <is>
          <t>FC</t>
        </is>
      </c>
      <c r="AI1039" t="inlineStr">
        <is>
          <t>VH</t>
        </is>
      </c>
      <c r="AJ1039" t="n">
        <v>4</v>
      </c>
      <c r="AK1039" t="inlineStr">
        <is>
          <t>A</t>
        </is>
      </c>
      <c r="AL1039" t="n">
        <v>93.2</v>
      </c>
      <c r="AM1039" t="inlineStr">
        <is>
          <t>37</t>
        </is>
      </c>
      <c r="AN1039" t="n">
        <v>70.2</v>
      </c>
      <c r="AO1039" t="inlineStr">
        <is>
          <t>102</t>
        </is>
      </c>
      <c r="AP1039" t="n">
        <v>34.9</v>
      </c>
      <c r="AQ1039" t="inlineStr">
        <is>
          <t>455</t>
        </is>
      </c>
      <c r="AR1039" t="n">
        <v>92.8</v>
      </c>
      <c r="AS1039" t="inlineStr">
        <is>
          <t>65</t>
        </is>
      </c>
      <c r="AT1039" t="n">
        <v>100</v>
      </c>
      <c r="AU1039" t="inlineStr">
        <is>
          <t>38</t>
        </is>
      </c>
      <c r="AV1039" t="n">
        <v>93.3</v>
      </c>
      <c r="AW1039" t="inlineStr">
        <is>
          <t>97</t>
        </is>
      </c>
      <c r="AX1039" t="n">
        <v>78.5</v>
      </c>
      <c r="AY1039" t="inlineStr">
        <is>
          <t>156</t>
        </is>
      </c>
      <c r="AZ1039" t="n">
        <v>43.9</v>
      </c>
      <c r="BA1039" t="inlineStr">
        <is>
          <t>164</t>
        </is>
      </c>
      <c r="BB1039" t="n">
        <v>87.40000000000001</v>
      </c>
      <c r="BC1039" t="inlineStr">
        <is>
          <t>108=</t>
        </is>
      </c>
      <c r="BD1039" t="inlineStr">
        <is>
          <t>81.5</t>
        </is>
      </c>
      <c r="BE1039" t="inlineStr"/>
      <c r="BF1039" t="inlineStr">
        <is>
          <t>Not Reported</t>
        </is>
      </c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>
        <is>
          <t>77</t>
        </is>
      </c>
      <c r="BS1039" t="inlineStr">
        <is>
          <t>2</t>
        </is>
      </c>
      <c r="BT1039" t="n">
        <v>26.7</v>
      </c>
      <c r="BU1039" t="n">
        <v>13.6</v>
      </c>
      <c r="BV1039" t="n">
        <v>19.2</v>
      </c>
      <c r="BW1039" t="n">
        <v>24.8</v>
      </c>
      <c r="BX1039" t="n">
        <v>20.1</v>
      </c>
      <c r="BY1039" t="n">
        <v>45.1</v>
      </c>
      <c r="BZ1039" t="n">
        <v>29.1</v>
      </c>
      <c r="CA1039" t="n">
        <v>2015</v>
      </c>
      <c r="CB1039" t="inlineStr">
        <is>
          <t>QS+Shanghai</t>
        </is>
      </c>
      <c r="CC1039" t="n">
        <v>30</v>
      </c>
      <c r="CD1039" t="n">
        <v>34</v>
      </c>
      <c r="CE1039" t="n">
        <v>36</v>
      </c>
      <c r="CF1039" t="n">
        <v>85</v>
      </c>
      <c r="CG1039" t="n">
        <v>457</v>
      </c>
      <c r="CH1039" t="n">
        <v>97</v>
      </c>
      <c r="CI1039" t="n">
        <v>52</v>
      </c>
      <c r="CJ1039" t="n">
        <v>89</v>
      </c>
      <c r="CK1039" t="n">
        <v>151</v>
      </c>
      <c r="CL1039" t="n">
        <v>216</v>
      </c>
      <c r="CM1039" t="n">
        <v>30</v>
      </c>
      <c r="CN1039" t="n">
        <v>34</v>
      </c>
      <c r="CO1039" t="n">
        <v>30</v>
      </c>
      <c r="CP1039" t="n">
        <v>37</v>
      </c>
      <c r="CQ1039" t="n">
        <v>102</v>
      </c>
      <c r="CR1039" t="n">
        <v>455</v>
      </c>
      <c r="CS1039" t="n">
        <v>65</v>
      </c>
      <c r="CT1039" t="n">
        <v>38</v>
      </c>
      <c r="CU1039" t="n">
        <v>97</v>
      </c>
      <c r="CV1039" t="n">
        <v>156</v>
      </c>
      <c r="CW1039" t="n">
        <v>164</v>
      </c>
      <c r="CX1039" t="n">
        <v>108</v>
      </c>
      <c r="CY1039" t="inlineStr"/>
      <c r="CZ1039" t="n">
        <v>77</v>
      </c>
      <c r="DA1039" t="n">
        <v>2</v>
      </c>
      <c r="DB1039" t="n">
        <v>90.62180492394543</v>
      </c>
      <c r="DC1039" t="n">
        <v>50.0588996763754</v>
      </c>
      <c r="DD1039" t="inlineStr"/>
      <c r="DE1039" t="inlineStr">
        <is>
          <t>QS (score, not ratio)</t>
        </is>
      </c>
      <c r="DF1039" t="inlineStr"/>
      <c r="DG1039" t="inlineStr">
        <is>
          <t>QS (score, not %)</t>
        </is>
      </c>
      <c r="DH1039" t="n">
        <v>93.5</v>
      </c>
      <c r="DI1039" t="n">
        <v>24.59417475728156</v>
      </c>
    </row>
    <row r="1040">
      <c r="A1040" t="inlineStr">
        <is>
          <t>the catholic university of korea</t>
        </is>
      </c>
      <c r="B1040" t="inlineStr">
        <is>
          <t>801-850</t>
        </is>
      </c>
      <c r="C1040" t="inlineStr">
        <is>
          <t>781-790</t>
        </is>
      </c>
      <c r="D1040" t="inlineStr">
        <is>
          <t>South Korea</t>
        </is>
      </c>
      <c r="E1040" t="inlineStr">
        <is>
          <t>Asia</t>
        </is>
      </c>
      <c r="F1040" t="inlineStr">
        <is>
          <t>M</t>
        </is>
      </c>
      <c r="G1040" t="inlineStr">
        <is>
          <t>FC</t>
        </is>
      </c>
      <c r="H1040" t="inlineStr">
        <is>
          <t>VH</t>
        </is>
      </c>
      <c r="I1040" t="inlineStr">
        <is>
          <t>B</t>
        </is>
      </c>
      <c r="J1040" t="n">
        <v>4.5</v>
      </c>
      <c r="K1040" t="inlineStr">
        <is>
          <t>601+</t>
        </is>
      </c>
      <c r="L1040" t="n">
        <v>2.9</v>
      </c>
      <c r="M1040" t="inlineStr">
        <is>
          <t>601+</t>
        </is>
      </c>
      <c r="N1040" t="n">
        <v>98.59999999999999</v>
      </c>
      <c r="O1040" t="inlineStr">
        <is>
          <t>42</t>
        </is>
      </c>
      <c r="P1040" t="n">
        <v>14.1</v>
      </c>
      <c r="Q1040" t="inlineStr">
        <is>
          <t>652</t>
        </is>
      </c>
      <c r="R1040" t="n">
        <v>3.8</v>
      </c>
      <c r="S1040" t="inlineStr">
        <is>
          <t>701+</t>
        </is>
      </c>
      <c r="T1040" t="n">
        <v>22.5</v>
      </c>
      <c r="U1040" t="inlineStr">
        <is>
          <t>511</t>
        </is>
      </c>
      <c r="V1040" t="n">
        <v>10.5</v>
      </c>
      <c r="W1040" t="inlineStr">
        <is>
          <t>701+</t>
        </is>
      </c>
      <c r="X1040" t="n">
        <v>1.9</v>
      </c>
      <c r="Y1040" t="inlineStr">
        <is>
          <t>701+</t>
        </is>
      </c>
      <c r="Z1040" t="n">
        <v>6.5</v>
      </c>
      <c r="AA1040" t="inlineStr">
        <is>
          <t>701+</t>
        </is>
      </c>
      <c r="AB1040" t="inlineStr"/>
      <c r="AC1040" t="inlineStr">
        <is>
          <t>781-790</t>
        </is>
      </c>
      <c r="AD1040" t="inlineStr">
        <is>
          <t>494=</t>
        </is>
      </c>
      <c r="AE1040" t="inlineStr">
        <is>
          <t>KR</t>
        </is>
      </c>
      <c r="AF1040" t="inlineStr">
        <is>
          <t>South Korea</t>
        </is>
      </c>
      <c r="AG1040" t="inlineStr">
        <is>
          <t>M</t>
        </is>
      </c>
      <c r="AH1040" t="inlineStr">
        <is>
          <t>FC</t>
        </is>
      </c>
      <c r="AI1040" t="inlineStr">
        <is>
          <t>VH</t>
        </is>
      </c>
      <c r="AJ1040" t="n">
        <v>3</v>
      </c>
      <c r="AK1040" t="inlineStr">
        <is>
          <t>B</t>
        </is>
      </c>
      <c r="AL1040" t="n">
        <v>3.6</v>
      </c>
      <c r="AM1040" t="inlineStr">
        <is>
          <t>601+</t>
        </is>
      </c>
      <c r="AN1040" t="n">
        <v>2.7</v>
      </c>
      <c r="AO1040" t="inlineStr">
        <is>
          <t>601+</t>
        </is>
      </c>
      <c r="AP1040" t="n">
        <v>99</v>
      </c>
      <c r="AQ1040" t="inlineStr">
        <is>
          <t>37</t>
        </is>
      </c>
      <c r="AR1040" t="n">
        <v>12</v>
      </c>
      <c r="AS1040" t="inlineStr">
        <is>
          <t>700</t>
        </is>
      </c>
      <c r="AT1040" t="n">
        <v>3.3</v>
      </c>
      <c r="AU1040" t="inlineStr">
        <is>
          <t>701+</t>
        </is>
      </c>
      <c r="AV1040" t="n">
        <v>13</v>
      </c>
      <c r="AW1040" t="inlineStr">
        <is>
          <t>662</t>
        </is>
      </c>
      <c r="AX1040" t="n">
        <v>1</v>
      </c>
      <c r="AY1040" t="inlineStr">
        <is>
          <t>701+</t>
        </is>
      </c>
      <c r="AZ1040" t="n">
        <v>7.2</v>
      </c>
      <c r="BA1040" t="inlineStr">
        <is>
          <t>701+</t>
        </is>
      </c>
      <c r="BB1040" t="n">
        <v>1.1</v>
      </c>
      <c r="BC1040" t="inlineStr">
        <is>
          <t>701+</t>
        </is>
      </c>
      <c r="BD1040" t="inlineStr">
        <is>
          <t>-</t>
        </is>
      </c>
      <c r="BE1040" t="inlineStr"/>
      <c r="BF1040" t="inlineStr">
        <is>
          <t>Not Reported</t>
        </is>
      </c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>
        <is>
          <t>QS</t>
        </is>
      </c>
      <c r="CC1040" t="n">
        <v>825.5</v>
      </c>
      <c r="CD1040" t="n">
        <v>785.5</v>
      </c>
      <c r="CE1040" t="n">
        <v>601</v>
      </c>
      <c r="CF1040" t="n">
        <v>601</v>
      </c>
      <c r="CG1040" t="n">
        <v>42</v>
      </c>
      <c r="CH1040" t="n">
        <v>652</v>
      </c>
      <c r="CI1040" t="n">
        <v>701</v>
      </c>
      <c r="CJ1040" t="n">
        <v>511</v>
      </c>
      <c r="CK1040" t="n">
        <v>701</v>
      </c>
      <c r="CL1040" t="n">
        <v>701</v>
      </c>
      <c r="CM1040" t="n">
        <v>701</v>
      </c>
      <c r="CN1040" t="n">
        <v>785.5</v>
      </c>
      <c r="CO1040" t="n">
        <v>494</v>
      </c>
      <c r="CP1040" t="n">
        <v>601</v>
      </c>
      <c r="CQ1040" t="n">
        <v>601</v>
      </c>
      <c r="CR1040" t="n">
        <v>37</v>
      </c>
      <c r="CS1040" t="n">
        <v>700</v>
      </c>
      <c r="CT1040" t="n">
        <v>701</v>
      </c>
      <c r="CU1040" t="n">
        <v>662</v>
      </c>
      <c r="CV1040" t="n">
        <v>701</v>
      </c>
      <c r="CW1040" t="n">
        <v>701</v>
      </c>
      <c r="CX1040" t="n">
        <v>701</v>
      </c>
      <c r="CY1040" t="inlineStr"/>
      <c r="CZ1040" t="inlineStr"/>
      <c r="DA1040" t="inlineStr"/>
      <c r="DB1040" t="n">
        <v>41.10714285714285</v>
      </c>
      <c r="DC1040" t="n">
        <v>14.1</v>
      </c>
      <c r="DD1040" t="inlineStr"/>
      <c r="DE1040" t="inlineStr">
        <is>
          <t>QS (score, not ratio)</t>
        </is>
      </c>
      <c r="DF1040" t="inlineStr"/>
      <c r="DG1040" t="inlineStr">
        <is>
          <t>QS (score, not %)</t>
        </is>
      </c>
      <c r="DH1040" t="n">
        <v>4.05</v>
      </c>
      <c r="DI1040" t="inlineStr"/>
    </row>
    <row r="1041">
      <c r="A1041" t="inlineStr">
        <is>
          <t>the chinese university of hong kong</t>
        </is>
      </c>
      <c r="B1041" t="inlineStr"/>
      <c r="C1041" t="inlineStr"/>
      <c r="D1041" t="inlineStr">
        <is>
          <t>Not Reported</t>
        </is>
      </c>
      <c r="E1041" t="inlineStr">
        <is>
          <t>Not Reported</t>
        </is>
      </c>
      <c r="F1041" t="inlineStr">
        <is>
          <t>Not Reported</t>
        </is>
      </c>
      <c r="G1041" t="inlineStr">
        <is>
          <t>Not Reported</t>
        </is>
      </c>
      <c r="H1041" t="inlineStr"/>
      <c r="I1041" t="inlineStr">
        <is>
          <t>Not Reported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>
        <is>
          <t>Not Reported</t>
        </is>
      </c>
      <c r="AF1041" t="inlineStr">
        <is>
          <t>Not Reported</t>
        </is>
      </c>
      <c r="AG1041" t="inlineStr">
        <is>
          <t>Not Reported</t>
        </is>
      </c>
      <c r="AH1041" t="inlineStr">
        <is>
          <t>Not Reported</t>
        </is>
      </c>
      <c r="AI1041" t="inlineStr"/>
      <c r="AJ1041" t="inlineStr"/>
      <c r="AK1041" t="inlineStr">
        <is>
          <t>Not Reported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>
        <is>
          <t>Not Reported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>
        <is>
          <t>151-200</t>
        </is>
      </c>
      <c r="BS1041" t="inlineStr">
        <is>
          <t>1-2</t>
        </is>
      </c>
      <c r="BT1041" t="inlineStr"/>
      <c r="BU1041" t="n">
        <v>0</v>
      </c>
      <c r="BV1041" t="n">
        <v>14.1</v>
      </c>
      <c r="BW1041" t="n">
        <v>15.1</v>
      </c>
      <c r="BX1041" t="n">
        <v>5.2</v>
      </c>
      <c r="BY1041" t="n">
        <v>43.1</v>
      </c>
      <c r="BZ1041" t="n">
        <v>22</v>
      </c>
      <c r="CA1041" t="n">
        <v>2015</v>
      </c>
      <c r="CB1041" t="inlineStr">
        <is>
          <t>Shanghai</t>
        </is>
      </c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n">
        <v>175.5</v>
      </c>
      <c r="DA1041" t="n">
        <v>1.5</v>
      </c>
      <c r="DB1041" t="n">
        <v>61.69045005488474</v>
      </c>
      <c r="DC1041" t="n">
        <v>26.85960086299892</v>
      </c>
      <c r="DD1041" t="inlineStr"/>
      <c r="DE1041" t="inlineStr">
        <is>
          <t>Missing</t>
        </is>
      </c>
      <c r="DF1041" t="inlineStr"/>
      <c r="DG1041" t="inlineStr">
        <is>
          <t>Missing</t>
        </is>
      </c>
      <c r="DH1041" t="inlineStr"/>
      <c r="DI1041" t="n">
        <v>16.95480043149946</v>
      </c>
    </row>
    <row r="1042">
      <c r="A1042" t="inlineStr">
        <is>
          <t>the chinese university of hong kong (cuhk)</t>
        </is>
      </c>
      <c r="B1042" t="inlineStr">
        <is>
          <t>36</t>
        </is>
      </c>
      <c r="C1042" t="inlineStr">
        <is>
          <t>47</t>
        </is>
      </c>
      <c r="D1042" t="inlineStr">
        <is>
          <t>Hong Kong SAR</t>
        </is>
      </c>
      <c r="E1042" t="inlineStr">
        <is>
          <t>Asia</t>
        </is>
      </c>
      <c r="F1042" t="inlineStr">
        <is>
          <t>L</t>
        </is>
      </c>
      <c r="G1042" t="inlineStr">
        <is>
          <t>FC</t>
        </is>
      </c>
      <c r="H1042" t="inlineStr">
        <is>
          <t>VH</t>
        </is>
      </c>
      <c r="I1042" t="inlineStr">
        <is>
          <t>A</t>
        </is>
      </c>
      <c r="J1042" t="n">
        <v>86.7</v>
      </c>
      <c r="K1042" t="inlineStr">
        <is>
          <t>51</t>
        </is>
      </c>
      <c r="L1042" t="n">
        <v>53.3</v>
      </c>
      <c r="M1042" t="inlineStr">
        <is>
          <t>159</t>
        </is>
      </c>
      <c r="N1042" t="n">
        <v>64.2</v>
      </c>
      <c r="O1042" t="inlineStr">
        <is>
          <t>212</t>
        </is>
      </c>
      <c r="P1042" t="n">
        <v>92.90000000000001</v>
      </c>
      <c r="Q1042" t="inlineStr">
        <is>
          <t>64</t>
        </is>
      </c>
      <c r="R1042" t="n">
        <v>100</v>
      </c>
      <c r="S1042" t="inlineStr">
        <is>
          <t>58</t>
        </is>
      </c>
      <c r="T1042" t="n">
        <v>87.5</v>
      </c>
      <c r="U1042" t="inlineStr">
        <is>
          <t>137</t>
        </is>
      </c>
      <c r="V1042" t="n">
        <v>74.2</v>
      </c>
      <c r="W1042" t="inlineStr">
        <is>
          <t>419</t>
        </is>
      </c>
      <c r="X1042" t="n">
        <v>89</v>
      </c>
      <c r="Y1042" t="inlineStr">
        <is>
          <t>82</t>
        </is>
      </c>
      <c r="Z1042" t="n">
        <v>86.7</v>
      </c>
      <c r="AA1042" t="inlineStr">
        <is>
          <t>114=</t>
        </is>
      </c>
      <c r="AB1042" t="n">
        <v>81.3</v>
      </c>
      <c r="AC1042">
        <f>47</f>
        <v/>
      </c>
      <c r="AD1042" t="inlineStr">
        <is>
          <t>38</t>
        </is>
      </c>
      <c r="AE1042" t="inlineStr">
        <is>
          <t>HK</t>
        </is>
      </c>
      <c r="AF1042" t="inlineStr">
        <is>
          <t>Hong Kong SAR</t>
        </is>
      </c>
      <c r="AG1042" t="inlineStr">
        <is>
          <t>L</t>
        </is>
      </c>
      <c r="AH1042" t="inlineStr">
        <is>
          <t>FC</t>
        </is>
      </c>
      <c r="AI1042" t="inlineStr">
        <is>
          <t>VH</t>
        </is>
      </c>
      <c r="AJ1042" t="n">
        <v>4</v>
      </c>
      <c r="AK1042" t="inlineStr">
        <is>
          <t>A</t>
        </is>
      </c>
      <c r="AL1042" t="n">
        <v>88.40000000000001</v>
      </c>
      <c r="AM1042" t="inlineStr">
        <is>
          <t>50</t>
        </is>
      </c>
      <c r="AN1042" t="n">
        <v>46.3</v>
      </c>
      <c r="AO1042" t="inlineStr">
        <is>
          <t>190</t>
        </is>
      </c>
      <c r="AP1042" t="n">
        <v>60</v>
      </c>
      <c r="AQ1042" t="inlineStr">
        <is>
          <t>236</t>
        </is>
      </c>
      <c r="AR1042" t="n">
        <v>92.3</v>
      </c>
      <c r="AS1042" t="inlineStr">
        <is>
          <t>67</t>
        </is>
      </c>
      <c r="AT1042" t="n">
        <v>100</v>
      </c>
      <c r="AU1042" t="inlineStr">
        <is>
          <t>57</t>
        </is>
      </c>
      <c r="AV1042" t="n">
        <v>77.09999999999999</v>
      </c>
      <c r="AW1042" t="inlineStr">
        <is>
          <t>174</t>
        </is>
      </c>
      <c r="AX1042" t="n">
        <v>32.7</v>
      </c>
      <c r="AY1042" t="inlineStr">
        <is>
          <t>438</t>
        </is>
      </c>
      <c r="AZ1042" t="n">
        <v>78.59999999999999</v>
      </c>
      <c r="BA1042" t="inlineStr">
        <is>
          <t>53</t>
        </is>
      </c>
      <c r="BB1042" t="n">
        <v>61.3</v>
      </c>
      <c r="BC1042" t="inlineStr">
        <is>
          <t>246=</t>
        </is>
      </c>
      <c r="BD1042" t="inlineStr">
        <is>
          <t>76.2</t>
        </is>
      </c>
      <c r="BE1042" t="inlineStr"/>
      <c r="BF1042" t="inlineStr">
        <is>
          <t>Not Reported</t>
        </is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>
        <is>
          <t>QS</t>
        </is>
      </c>
      <c r="CC1042" t="n">
        <v>36</v>
      </c>
      <c r="CD1042" t="n">
        <v>47</v>
      </c>
      <c r="CE1042" t="n">
        <v>51</v>
      </c>
      <c r="CF1042" t="n">
        <v>159</v>
      </c>
      <c r="CG1042" t="n">
        <v>212</v>
      </c>
      <c r="CH1042" t="n">
        <v>64</v>
      </c>
      <c r="CI1042" t="n">
        <v>58</v>
      </c>
      <c r="CJ1042" t="n">
        <v>137</v>
      </c>
      <c r="CK1042" t="n">
        <v>419</v>
      </c>
      <c r="CL1042" t="n">
        <v>82</v>
      </c>
      <c r="CM1042" t="n">
        <v>114</v>
      </c>
      <c r="CN1042" t="n">
        <v>47</v>
      </c>
      <c r="CO1042" t="n">
        <v>38</v>
      </c>
      <c r="CP1042" t="n">
        <v>50</v>
      </c>
      <c r="CQ1042" t="n">
        <v>190</v>
      </c>
      <c r="CR1042" t="n">
        <v>236</v>
      </c>
      <c r="CS1042" t="n">
        <v>67</v>
      </c>
      <c r="CT1042" t="n">
        <v>57</v>
      </c>
      <c r="CU1042" t="n">
        <v>174</v>
      </c>
      <c r="CV1042" t="n">
        <v>438</v>
      </c>
      <c r="CW1042" t="n">
        <v>53</v>
      </c>
      <c r="CX1042" t="n">
        <v>246</v>
      </c>
      <c r="CY1042" t="inlineStr"/>
      <c r="CZ1042" t="inlineStr"/>
      <c r="DA1042" t="inlineStr"/>
      <c r="DB1042" t="n">
        <v>97.5</v>
      </c>
      <c r="DC1042" t="n">
        <v>92.90000000000001</v>
      </c>
      <c r="DD1042" t="inlineStr"/>
      <c r="DE1042" t="inlineStr">
        <is>
          <t>QS (score, not ratio)</t>
        </is>
      </c>
      <c r="DF1042" t="inlineStr"/>
      <c r="DG1042" t="inlineStr">
        <is>
          <t>QS (score, not %)</t>
        </is>
      </c>
      <c r="DH1042" t="n">
        <v>87.55000000000001</v>
      </c>
      <c r="DI1042" t="inlineStr"/>
    </row>
    <row r="1043">
      <c r="A1043" t="inlineStr">
        <is>
          <t>the college of  william and mary</t>
        </is>
      </c>
      <c r="B1043" t="inlineStr"/>
      <c r="C1043" t="inlineStr"/>
      <c r="D1043" t="inlineStr">
        <is>
          <t>Not Reported</t>
        </is>
      </c>
      <c r="E1043" t="inlineStr">
        <is>
          <t>Not Reported</t>
        </is>
      </c>
      <c r="F1043" t="inlineStr">
        <is>
          <t>Not Reported</t>
        </is>
      </c>
      <c r="G1043" t="inlineStr">
        <is>
          <t>Not Reported</t>
        </is>
      </c>
      <c r="H1043" t="inlineStr"/>
      <c r="I1043" t="inlineStr">
        <is>
          <t>Not Reported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>
        <is>
          <t>Not Reported</t>
        </is>
      </c>
      <c r="AF1043" t="inlineStr">
        <is>
          <t>Not Reported</t>
        </is>
      </c>
      <c r="AG1043" t="inlineStr">
        <is>
          <t>Not Reported</t>
        </is>
      </c>
      <c r="AH1043" t="inlineStr">
        <is>
          <t>Not Reported</t>
        </is>
      </c>
      <c r="AI1043" t="inlineStr"/>
      <c r="AJ1043" t="inlineStr"/>
      <c r="AK1043" t="inlineStr">
        <is>
          <t>Not Reported</t>
        </is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>
        <is>
          <t>Not Reported</t>
        </is>
      </c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>
        <is>
          <t>403-510</t>
        </is>
      </c>
      <c r="BS1043" t="inlineStr">
        <is>
          <t>141-166</t>
        </is>
      </c>
      <c r="BT1043" t="inlineStr"/>
      <c r="BU1043" t="n">
        <v>0</v>
      </c>
      <c r="BV1043" t="n">
        <v>0</v>
      </c>
      <c r="BW1043" t="n">
        <v>7.4</v>
      </c>
      <c r="BX1043" t="n">
        <v>8.199999999999999</v>
      </c>
      <c r="BY1043" t="n">
        <v>20.3</v>
      </c>
      <c r="BZ1043" t="n">
        <v>12.8</v>
      </c>
      <c r="CA1043" t="n">
        <v>2007</v>
      </c>
      <c r="CB1043" t="inlineStr">
        <is>
          <t>Shanghai</t>
        </is>
      </c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n">
        <v>456.5</v>
      </c>
      <c r="DA1043" t="n">
        <v>153.5</v>
      </c>
      <c r="DB1043" t="n">
        <v>0</v>
      </c>
      <c r="DC1043" t="n">
        <v>10.71186623516721</v>
      </c>
      <c r="DD1043" t="inlineStr"/>
      <c r="DE1043" t="inlineStr">
        <is>
          <t>Missing</t>
        </is>
      </c>
      <c r="DF1043" t="inlineStr"/>
      <c r="DG1043" t="inlineStr">
        <is>
          <t>Missing</t>
        </is>
      </c>
      <c r="DH1043" t="inlineStr"/>
      <c r="DI1043" t="n">
        <v>5.355933117583604</v>
      </c>
    </row>
    <row r="1044">
      <c r="A1044" t="inlineStr">
        <is>
          <t>the george washington university</t>
        </is>
      </c>
      <c r="B1044" t="inlineStr"/>
      <c r="C1044" t="inlineStr"/>
      <c r="D1044" t="inlineStr">
        <is>
          <t>Not Reported</t>
        </is>
      </c>
      <c r="E1044" t="inlineStr">
        <is>
          <t>Not Reported</t>
        </is>
      </c>
      <c r="F1044" t="inlineStr">
        <is>
          <t>Not Reported</t>
        </is>
      </c>
      <c r="G1044" t="inlineStr">
        <is>
          <t>Not Reported</t>
        </is>
      </c>
      <c r="H1044" t="inlineStr"/>
      <c r="I1044" t="inlineStr">
        <is>
          <t>Not Reported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>
        <is>
          <t>Not Reported</t>
        </is>
      </c>
      <c r="AF1044" t="inlineStr">
        <is>
          <t>Not Reported</t>
        </is>
      </c>
      <c r="AG1044" t="inlineStr">
        <is>
          <t>Not Reported</t>
        </is>
      </c>
      <c r="AH1044" t="inlineStr">
        <is>
          <t>Not Reported</t>
        </is>
      </c>
      <c r="AI1044" t="inlineStr"/>
      <c r="AJ1044" t="inlineStr"/>
      <c r="AK1044" t="inlineStr">
        <is>
          <t>Not Reported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>
        <is>
          <t>Not Reported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>
        <is>
          <t>201-300</t>
        </is>
      </c>
      <c r="BS1044" t="inlineStr">
        <is>
          <t>79-102</t>
        </is>
      </c>
      <c r="BT1044" t="inlineStr"/>
      <c r="BU1044" t="n">
        <v>11.5</v>
      </c>
      <c r="BV1044" t="n">
        <v>0</v>
      </c>
      <c r="BW1044" t="n">
        <v>6.3</v>
      </c>
      <c r="BX1044" t="n">
        <v>12</v>
      </c>
      <c r="BY1044" t="n">
        <v>35.5</v>
      </c>
      <c r="BZ1044" t="n">
        <v>17.9</v>
      </c>
      <c r="CA1044" t="n">
        <v>2015</v>
      </c>
      <c r="CB1044" t="inlineStr">
        <is>
          <t>Shanghai</t>
        </is>
      </c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n">
        <v>250.5</v>
      </c>
      <c r="DA1044" t="n">
        <v>90.5</v>
      </c>
      <c r="DB1044" t="n">
        <v>45.22502744237102</v>
      </c>
      <c r="DC1044" t="n">
        <v>18.36035598705502</v>
      </c>
      <c r="DD1044" t="inlineStr"/>
      <c r="DE1044" t="inlineStr">
        <is>
          <t>Missing</t>
        </is>
      </c>
      <c r="DF1044" t="inlineStr"/>
      <c r="DG1044" t="inlineStr">
        <is>
          <t>Missing</t>
        </is>
      </c>
      <c r="DH1044" t="inlineStr"/>
      <c r="DI1044" t="n">
        <v>12.05517799352751</v>
      </c>
    </row>
    <row r="1045">
      <c r="A1045" t="inlineStr">
        <is>
          <t>the graduate university for advanced studies</t>
        </is>
      </c>
      <c r="B1045" t="inlineStr"/>
      <c r="C1045" t="inlineStr"/>
      <c r="D1045" t="inlineStr">
        <is>
          <t>Not Reported</t>
        </is>
      </c>
      <c r="E1045" t="inlineStr">
        <is>
          <t>Not Reported</t>
        </is>
      </c>
      <c r="F1045" t="inlineStr">
        <is>
          <t>Not Reported</t>
        </is>
      </c>
      <c r="G1045" t="inlineStr">
        <is>
          <t>Not Reported</t>
        </is>
      </c>
      <c r="H1045" t="inlineStr"/>
      <c r="I1045" t="inlineStr">
        <is>
          <t>Not Reported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>
        <is>
          <t>Not Reported</t>
        </is>
      </c>
      <c r="AF1045" t="inlineStr">
        <is>
          <t>Not Reported</t>
        </is>
      </c>
      <c r="AG1045" t="inlineStr">
        <is>
          <t>Not Reported</t>
        </is>
      </c>
      <c r="AH1045" t="inlineStr">
        <is>
          <t>Not Reported</t>
        </is>
      </c>
      <c r="AI1045" t="inlineStr"/>
      <c r="AJ1045" t="inlineStr"/>
      <c r="AK1045" t="inlineStr">
        <is>
          <t>Not Reported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>
        <is>
          <t>Not Reported</t>
        </is>
      </c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>
        <is>
          <t>401-500</t>
        </is>
      </c>
      <c r="BS1045" t="inlineStr">
        <is>
          <t>25-34</t>
        </is>
      </c>
      <c r="BT1045" t="inlineStr"/>
      <c r="BU1045" t="n">
        <v>0</v>
      </c>
      <c r="BV1045" t="n">
        <v>0</v>
      </c>
      <c r="BW1045" t="n">
        <v>0</v>
      </c>
      <c r="BX1045" t="n">
        <v>16.1</v>
      </c>
      <c r="BY1045" t="n">
        <v>18.7</v>
      </c>
      <c r="BZ1045" t="n">
        <v>10.5</v>
      </c>
      <c r="CA1045" t="n">
        <v>2005</v>
      </c>
      <c r="CB1045" t="inlineStr">
        <is>
          <t>Shanghai</t>
        </is>
      </c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n">
        <v>450.5</v>
      </c>
      <c r="DA1045" t="n">
        <v>29.5</v>
      </c>
      <c r="DB1045" t="n">
        <v>1.317233809001095</v>
      </c>
      <c r="DC1045" t="n">
        <v>6.148867313915857</v>
      </c>
      <c r="DD1045" t="inlineStr"/>
      <c r="DE1045" t="inlineStr">
        <is>
          <t>Missing</t>
        </is>
      </c>
      <c r="DF1045" t="inlineStr"/>
      <c r="DG1045" t="inlineStr">
        <is>
          <t>Missing</t>
        </is>
      </c>
      <c r="DH1045" t="inlineStr"/>
      <c r="DI1045" t="n">
        <v>3.074433656957928</v>
      </c>
    </row>
    <row r="1046">
      <c r="A1046" t="inlineStr">
        <is>
          <t>the hashemite university</t>
        </is>
      </c>
      <c r="B1046" t="inlineStr">
        <is>
          <t>1001-1200</t>
        </is>
      </c>
      <c r="C1046" t="inlineStr">
        <is>
          <t>1201-1400</t>
        </is>
      </c>
      <c r="D1046" t="inlineStr">
        <is>
          <t>Jordan</t>
        </is>
      </c>
      <c r="E1046" t="inlineStr">
        <is>
          <t>Asia</t>
        </is>
      </c>
      <c r="F1046" t="inlineStr">
        <is>
          <t>L</t>
        </is>
      </c>
      <c r="G1046" t="inlineStr">
        <is>
          <t>FC</t>
        </is>
      </c>
      <c r="H1046" t="inlineStr">
        <is>
          <t>HI</t>
        </is>
      </c>
      <c r="I1046" t="inlineStr">
        <is>
          <t>A</t>
        </is>
      </c>
      <c r="J1046" t="n">
        <v>9.4</v>
      </c>
      <c r="K1046" t="inlineStr">
        <is>
          <t>601+</t>
        </is>
      </c>
      <c r="L1046" t="n">
        <v>14.6</v>
      </c>
      <c r="M1046" t="inlineStr">
        <is>
          <t>566</t>
        </is>
      </c>
      <c r="N1046" t="n">
        <v>4.2</v>
      </c>
      <c r="O1046" t="inlineStr">
        <is>
          <t>701+</t>
        </is>
      </c>
      <c r="P1046" t="n">
        <v>3.6</v>
      </c>
      <c r="Q1046" t="inlineStr">
        <is>
          <t>701+</t>
        </is>
      </c>
      <c r="R1046" t="n">
        <v>7.2</v>
      </c>
      <c r="S1046" t="inlineStr">
        <is>
          <t>701+</t>
        </is>
      </c>
      <c r="T1046" t="n">
        <v>14.6</v>
      </c>
      <c r="U1046" t="inlineStr">
        <is>
          <t>632</t>
        </is>
      </c>
      <c r="V1046" t="n">
        <v>39.1</v>
      </c>
      <c r="W1046" t="inlineStr">
        <is>
          <t>701+</t>
        </is>
      </c>
      <c r="X1046" t="n">
        <v>3.6</v>
      </c>
      <c r="Y1046" t="inlineStr">
        <is>
          <t>701+</t>
        </is>
      </c>
      <c r="Z1046" t="n">
        <v>2.4</v>
      </c>
      <c r="AA1046" t="inlineStr">
        <is>
          <t>701+</t>
        </is>
      </c>
      <c r="AB1046" t="inlineStr"/>
      <c r="AC1046" t="inlineStr">
        <is>
          <t>1201-1400</t>
        </is>
      </c>
      <c r="AD1046" t="inlineStr">
        <is>
          <t>1201-1400</t>
        </is>
      </c>
      <c r="AE1046" t="inlineStr">
        <is>
          <t>JO</t>
        </is>
      </c>
      <c r="AF1046" t="inlineStr">
        <is>
          <t>Jordan</t>
        </is>
      </c>
      <c r="AG1046" t="inlineStr">
        <is>
          <t>L</t>
        </is>
      </c>
      <c r="AH1046" t="inlineStr">
        <is>
          <t>FC</t>
        </is>
      </c>
      <c r="AI1046" t="inlineStr">
        <is>
          <t>MD</t>
        </is>
      </c>
      <c r="AJ1046" t="n">
        <v>3</v>
      </c>
      <c r="AK1046" t="inlineStr">
        <is>
          <t>A</t>
        </is>
      </c>
      <c r="AL1046" t="n">
        <v>8</v>
      </c>
      <c r="AM1046" t="inlineStr">
        <is>
          <t>601+</t>
        </is>
      </c>
      <c r="AN1046" t="n">
        <v>13</v>
      </c>
      <c r="AO1046" t="inlineStr">
        <is>
          <t>601+</t>
        </is>
      </c>
      <c r="AP1046" t="n">
        <v>3.8</v>
      </c>
      <c r="AQ1046" t="inlineStr">
        <is>
          <t>701+</t>
        </is>
      </c>
      <c r="AR1046" t="n">
        <v>3.4</v>
      </c>
      <c r="AS1046" t="inlineStr">
        <is>
          <t>701+</t>
        </is>
      </c>
      <c r="AT1046" t="n">
        <v>9</v>
      </c>
      <c r="AU1046" t="inlineStr">
        <is>
          <t>701+</t>
        </is>
      </c>
      <c r="AV1046" t="n">
        <v>8</v>
      </c>
      <c r="AW1046" t="inlineStr">
        <is>
          <t>701+</t>
        </is>
      </c>
      <c r="AX1046" t="n">
        <v>3</v>
      </c>
      <c r="AY1046" t="inlineStr">
        <is>
          <t>701+</t>
        </is>
      </c>
      <c r="AZ1046" t="n">
        <v>6.2</v>
      </c>
      <c r="BA1046" t="inlineStr">
        <is>
          <t>701+</t>
        </is>
      </c>
      <c r="BB1046" t="n">
        <v>1.1</v>
      </c>
      <c r="BC1046" t="inlineStr">
        <is>
          <t>701+</t>
        </is>
      </c>
      <c r="BD1046" t="inlineStr">
        <is>
          <t>-</t>
        </is>
      </c>
      <c r="BE1046" t="inlineStr"/>
      <c r="BF1046" t="inlineStr">
        <is>
          <t>Not Reported</t>
        </is>
      </c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>
        <is>
          <t>QS</t>
        </is>
      </c>
      <c r="CC1046" t="n">
        <v>1100.5</v>
      </c>
      <c r="CD1046" t="n">
        <v>1300.5</v>
      </c>
      <c r="CE1046" t="n">
        <v>601</v>
      </c>
      <c r="CF1046" t="n">
        <v>566</v>
      </c>
      <c r="CG1046" t="n">
        <v>701</v>
      </c>
      <c r="CH1046" t="n">
        <v>701</v>
      </c>
      <c r="CI1046" t="n">
        <v>701</v>
      </c>
      <c r="CJ1046" t="n">
        <v>632</v>
      </c>
      <c r="CK1046" t="n">
        <v>701</v>
      </c>
      <c r="CL1046" t="n">
        <v>701</v>
      </c>
      <c r="CM1046" t="n">
        <v>701</v>
      </c>
      <c r="CN1046" t="n">
        <v>1300.5</v>
      </c>
      <c r="CO1046" t="n">
        <v>1300.5</v>
      </c>
      <c r="CP1046" t="n">
        <v>601</v>
      </c>
      <c r="CQ1046" t="n">
        <v>601</v>
      </c>
      <c r="CR1046" t="n">
        <v>701</v>
      </c>
      <c r="CS1046" t="n">
        <v>701</v>
      </c>
      <c r="CT1046" t="n">
        <v>701</v>
      </c>
      <c r="CU1046" t="n">
        <v>701</v>
      </c>
      <c r="CV1046" t="n">
        <v>701</v>
      </c>
      <c r="CW1046" t="n">
        <v>701</v>
      </c>
      <c r="CX1046" t="n">
        <v>701</v>
      </c>
      <c r="CY1046" t="inlineStr"/>
      <c r="CZ1046" t="inlineStr"/>
      <c r="DA1046" t="inlineStr"/>
      <c r="DB1046" t="n">
        <v>21.46428571428571</v>
      </c>
      <c r="DC1046" t="n">
        <v>3.6</v>
      </c>
      <c r="DD1046" t="inlineStr"/>
      <c r="DE1046" t="inlineStr">
        <is>
          <t>QS (score, not ratio)</t>
        </is>
      </c>
      <c r="DF1046" t="inlineStr"/>
      <c r="DG1046" t="inlineStr">
        <is>
          <t>QS (score, not %)</t>
        </is>
      </c>
      <c r="DH1046" t="n">
        <v>8.699999999999999</v>
      </c>
      <c r="DI1046" t="inlineStr"/>
    </row>
    <row r="1047">
      <c r="A1047" t="inlineStr">
        <is>
          <t>the hebrew university of jerusalem</t>
        </is>
      </c>
      <c r="B1047" t="inlineStr">
        <is>
          <t>281</t>
        </is>
      </c>
      <c r="C1047" t="inlineStr">
        <is>
          <t>251</t>
        </is>
      </c>
      <c r="D1047" t="inlineStr">
        <is>
          <t>Israel</t>
        </is>
      </c>
      <c r="E1047" t="inlineStr">
        <is>
          <t>Asia</t>
        </is>
      </c>
      <c r="F1047" t="inlineStr">
        <is>
          <t>L</t>
        </is>
      </c>
      <c r="G1047" t="inlineStr">
        <is>
          <t>FC</t>
        </is>
      </c>
      <c r="H1047" t="inlineStr">
        <is>
          <t>VH</t>
        </is>
      </c>
      <c r="I1047" t="inlineStr">
        <is>
          <t>A</t>
        </is>
      </c>
      <c r="J1047" t="n">
        <v>32.8</v>
      </c>
      <c r="K1047" t="inlineStr">
        <is>
          <t>269</t>
        </is>
      </c>
      <c r="L1047" t="n">
        <v>18.2</v>
      </c>
      <c r="M1047" t="inlineStr">
        <is>
          <t>484</t>
        </is>
      </c>
      <c r="N1047" t="n">
        <v>79.3</v>
      </c>
      <c r="O1047" t="inlineStr">
        <is>
          <t>143</t>
        </is>
      </c>
      <c r="P1047" t="n">
        <v>19.4</v>
      </c>
      <c r="Q1047" t="inlineStr">
        <is>
          <t>563</t>
        </is>
      </c>
      <c r="R1047" t="n">
        <v>53.2</v>
      </c>
      <c r="S1047" t="inlineStr">
        <is>
          <t>349</t>
        </is>
      </c>
      <c r="T1047" t="n">
        <v>23.8</v>
      </c>
      <c r="U1047" t="inlineStr">
        <is>
          <t>492</t>
        </is>
      </c>
      <c r="V1047" t="n">
        <v>77.8</v>
      </c>
      <c r="W1047" t="inlineStr">
        <is>
          <t>364</t>
        </is>
      </c>
      <c r="X1047" t="n">
        <v>94.59999999999999</v>
      </c>
      <c r="Y1047" t="inlineStr">
        <is>
          <t>54</t>
        </is>
      </c>
      <c r="Z1047" t="n">
        <v>34.2</v>
      </c>
      <c r="AA1047" t="inlineStr">
        <is>
          <t>413=</t>
        </is>
      </c>
      <c r="AB1047" t="n">
        <v>37.9</v>
      </c>
      <c r="AC1047" t="inlineStr">
        <is>
          <t>251</t>
        </is>
      </c>
      <c r="AD1047" t="inlineStr">
        <is>
          <t>222=</t>
        </is>
      </c>
      <c r="AE1047" t="inlineStr">
        <is>
          <t>IL</t>
        </is>
      </c>
      <c r="AF1047" t="inlineStr">
        <is>
          <t>Israel</t>
        </is>
      </c>
      <c r="AG1047" t="inlineStr">
        <is>
          <t>L</t>
        </is>
      </c>
      <c r="AH1047" t="inlineStr">
        <is>
          <t>FC</t>
        </is>
      </c>
      <c r="AI1047" t="inlineStr">
        <is>
          <t>VH</t>
        </is>
      </c>
      <c r="AJ1047" t="n">
        <v>5</v>
      </c>
      <c r="AK1047" t="inlineStr">
        <is>
          <t>A</t>
        </is>
      </c>
      <c r="AL1047" t="n">
        <v>34.3</v>
      </c>
      <c r="AM1047" t="inlineStr">
        <is>
          <t>252</t>
        </is>
      </c>
      <c r="AN1047" t="n">
        <v>29.1</v>
      </c>
      <c r="AO1047" t="inlineStr">
        <is>
          <t>334</t>
        </is>
      </c>
      <c r="AP1047" t="n">
        <v>81.2</v>
      </c>
      <c r="AQ1047" t="inlineStr">
        <is>
          <t>135</t>
        </is>
      </c>
      <c r="AR1047" t="n">
        <v>22.5</v>
      </c>
      <c r="AS1047" t="inlineStr">
        <is>
          <t>521</t>
        </is>
      </c>
      <c r="AT1047" t="n">
        <v>54.7</v>
      </c>
      <c r="AU1047" t="inlineStr">
        <is>
          <t>338</t>
        </is>
      </c>
      <c r="AV1047" t="n">
        <v>16</v>
      </c>
      <c r="AW1047" t="inlineStr">
        <is>
          <t>600</t>
        </is>
      </c>
      <c r="AX1047" t="n">
        <v>37.1</v>
      </c>
      <c r="AY1047" t="inlineStr">
        <is>
          <t>400</t>
        </is>
      </c>
      <c r="AZ1047" t="n">
        <v>77.7</v>
      </c>
      <c r="BA1047" t="inlineStr">
        <is>
          <t>54</t>
        </is>
      </c>
      <c r="BB1047" t="n">
        <v>50.9</v>
      </c>
      <c r="BC1047" t="inlineStr">
        <is>
          <t>301=</t>
        </is>
      </c>
      <c r="BD1047" t="inlineStr">
        <is>
          <t>39.3</t>
        </is>
      </c>
      <c r="BE1047" t="inlineStr"/>
      <c r="BF1047" t="inlineStr">
        <is>
          <t>Not Reported</t>
        </is>
      </c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>
        <is>
          <t>67</t>
        </is>
      </c>
      <c r="BS1047" t="inlineStr">
        <is>
          <t>1</t>
        </is>
      </c>
      <c r="BT1047" t="n">
        <v>28.2</v>
      </c>
      <c r="BU1047" t="n">
        <v>32</v>
      </c>
      <c r="BV1047" t="n">
        <v>28.2</v>
      </c>
      <c r="BW1047" t="n">
        <v>19.6</v>
      </c>
      <c r="BX1047" t="n">
        <v>21.5</v>
      </c>
      <c r="BY1047" t="n">
        <v>37.6</v>
      </c>
      <c r="BZ1047" t="n">
        <v>29.1</v>
      </c>
      <c r="CA1047" t="n">
        <v>2015</v>
      </c>
      <c r="CB1047" t="inlineStr">
        <is>
          <t>QS+Shanghai</t>
        </is>
      </c>
      <c r="CC1047" t="n">
        <v>281</v>
      </c>
      <c r="CD1047" t="n">
        <v>251</v>
      </c>
      <c r="CE1047" t="n">
        <v>269</v>
      </c>
      <c r="CF1047" t="n">
        <v>484</v>
      </c>
      <c r="CG1047" t="n">
        <v>143</v>
      </c>
      <c r="CH1047" t="n">
        <v>563</v>
      </c>
      <c r="CI1047" t="n">
        <v>349</v>
      </c>
      <c r="CJ1047" t="n">
        <v>492</v>
      </c>
      <c r="CK1047" t="n">
        <v>364</v>
      </c>
      <c r="CL1047" t="n">
        <v>54</v>
      </c>
      <c r="CM1047" t="n">
        <v>413</v>
      </c>
      <c r="CN1047" t="n">
        <v>251</v>
      </c>
      <c r="CO1047" t="n">
        <v>222</v>
      </c>
      <c r="CP1047" t="n">
        <v>252</v>
      </c>
      <c r="CQ1047" t="n">
        <v>334</v>
      </c>
      <c r="CR1047" t="n">
        <v>135</v>
      </c>
      <c r="CS1047" t="n">
        <v>521</v>
      </c>
      <c r="CT1047" t="n">
        <v>338</v>
      </c>
      <c r="CU1047" t="n">
        <v>600</v>
      </c>
      <c r="CV1047" t="n">
        <v>400</v>
      </c>
      <c r="CW1047" t="n">
        <v>54</v>
      </c>
      <c r="CX1047" t="n">
        <v>301</v>
      </c>
      <c r="CY1047" t="inlineStr"/>
      <c r="CZ1047" t="n">
        <v>67</v>
      </c>
      <c r="DA1047" t="n">
        <v>1</v>
      </c>
      <c r="DB1047" t="n">
        <v>82.75521405049396</v>
      </c>
      <c r="DC1047" t="n">
        <v>23.89536138079827</v>
      </c>
      <c r="DD1047" t="inlineStr"/>
      <c r="DE1047" t="inlineStr">
        <is>
          <t>QS (score, not ratio)</t>
        </is>
      </c>
      <c r="DF1047" t="inlineStr"/>
      <c r="DG1047" t="inlineStr">
        <is>
          <t>QS (score, not %)</t>
        </is>
      </c>
      <c r="DH1047" t="n">
        <v>33.55</v>
      </c>
      <c r="DI1047" t="n">
        <v>28.1215210355987</v>
      </c>
    </row>
    <row r="1048">
      <c r="A1048" t="inlineStr">
        <is>
          <t>the herzen state pedagogical university of russia</t>
        </is>
      </c>
      <c r="B1048" t="inlineStr">
        <is>
          <t>1201-1400</t>
        </is>
      </c>
      <c r="C1048" t="inlineStr">
        <is>
          <t>1201-1400</t>
        </is>
      </c>
      <c r="D1048" t="inlineStr">
        <is>
          <t>Russia</t>
        </is>
      </c>
      <c r="E1048" t="inlineStr">
        <is>
          <t>Europe</t>
        </is>
      </c>
      <c r="F1048" t="inlineStr">
        <is>
          <t>L</t>
        </is>
      </c>
      <c r="G1048" t="inlineStr">
        <is>
          <t>FO</t>
        </is>
      </c>
      <c r="H1048" t="inlineStr">
        <is>
          <t>HI</t>
        </is>
      </c>
      <c r="I1048" t="inlineStr">
        <is>
          <t>A</t>
        </is>
      </c>
      <c r="J1048" t="n">
        <v>3.8</v>
      </c>
      <c r="K1048" t="inlineStr">
        <is>
          <t>601+</t>
        </is>
      </c>
      <c r="L1048" t="n">
        <v>2</v>
      </c>
      <c r="M1048" t="inlineStr">
        <is>
          <t>601+</t>
        </is>
      </c>
      <c r="N1048" t="n">
        <v>20.1</v>
      </c>
      <c r="O1048" t="inlineStr">
        <is>
          <t>670</t>
        </is>
      </c>
      <c r="P1048" t="n">
        <v>1.2</v>
      </c>
      <c r="Q1048" t="inlineStr">
        <is>
          <t>701+</t>
        </is>
      </c>
      <c r="R1048" t="n">
        <v>1.4</v>
      </c>
      <c r="S1048" t="inlineStr">
        <is>
          <t>701+</t>
        </is>
      </c>
      <c r="T1048" t="n">
        <v>41.1</v>
      </c>
      <c r="U1048" t="inlineStr">
        <is>
          <t>348</t>
        </is>
      </c>
      <c r="V1048" t="n">
        <v>12.7</v>
      </c>
      <c r="W1048" t="inlineStr">
        <is>
          <t>701+</t>
        </is>
      </c>
      <c r="X1048" t="n">
        <v>5.5</v>
      </c>
      <c r="Y1048" t="inlineStr">
        <is>
          <t>701+</t>
        </is>
      </c>
      <c r="Z1048" t="n">
        <v>1</v>
      </c>
      <c r="AA1048" t="inlineStr">
        <is>
          <t>701+</t>
        </is>
      </c>
      <c r="AB1048" t="inlineStr"/>
      <c r="AC1048" t="inlineStr">
        <is>
          <t>1201-1400</t>
        </is>
      </c>
      <c r="AD1048" t="inlineStr">
        <is>
          <t>1001-1200</t>
        </is>
      </c>
      <c r="AE1048" t="inlineStr">
        <is>
          <t>RU</t>
        </is>
      </c>
      <c r="AF1048" t="inlineStr">
        <is>
          <t>Russia</t>
        </is>
      </c>
      <c r="AG1048" t="inlineStr">
        <is>
          <t>L</t>
        </is>
      </c>
      <c r="AH1048" t="inlineStr">
        <is>
          <t>FO</t>
        </is>
      </c>
      <c r="AI1048" t="inlineStr">
        <is>
          <t>HI</t>
        </is>
      </c>
      <c r="AJ1048" t="n">
        <v>5</v>
      </c>
      <c r="AK1048" t="inlineStr">
        <is>
          <t>A</t>
        </is>
      </c>
      <c r="AL1048" t="n">
        <v>4</v>
      </c>
      <c r="AM1048" t="inlineStr">
        <is>
          <t>601+</t>
        </is>
      </c>
      <c r="AN1048" t="n">
        <v>1.9</v>
      </c>
      <c r="AO1048" t="inlineStr">
        <is>
          <t>601+</t>
        </is>
      </c>
      <c r="AP1048" t="n">
        <v>24.9</v>
      </c>
      <c r="AQ1048" t="inlineStr">
        <is>
          <t>586</t>
        </is>
      </c>
      <c r="AR1048" t="n">
        <v>1.2</v>
      </c>
      <c r="AS1048" t="inlineStr">
        <is>
          <t>701+</t>
        </is>
      </c>
      <c r="AT1048" t="n">
        <v>1.5</v>
      </c>
      <c r="AU1048" t="inlineStr">
        <is>
          <t>701+</t>
        </is>
      </c>
      <c r="AV1048" t="n">
        <v>38.9</v>
      </c>
      <c r="AW1048" t="inlineStr">
        <is>
          <t>353</t>
        </is>
      </c>
      <c r="AX1048" t="n">
        <v>1</v>
      </c>
      <c r="AY1048" t="inlineStr">
        <is>
          <t>701+</t>
        </is>
      </c>
      <c r="AZ1048" t="n">
        <v>8.800000000000001</v>
      </c>
      <c r="BA1048" t="inlineStr">
        <is>
          <t>701+</t>
        </is>
      </c>
      <c r="BB1048" t="n">
        <v>1.5</v>
      </c>
      <c r="BC1048" t="inlineStr">
        <is>
          <t>701+</t>
        </is>
      </c>
      <c r="BD1048" t="inlineStr">
        <is>
          <t>-</t>
        </is>
      </c>
      <c r="BE1048" t="inlineStr"/>
      <c r="BF1048" t="inlineStr">
        <is>
          <t>Not Reported</t>
        </is>
      </c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>
        <is>
          <t>QS</t>
        </is>
      </c>
      <c r="CC1048" t="n">
        <v>1300.5</v>
      </c>
      <c r="CD1048" t="n">
        <v>1300.5</v>
      </c>
      <c r="CE1048" t="n">
        <v>601</v>
      </c>
      <c r="CF1048" t="n">
        <v>601</v>
      </c>
      <c r="CG1048" t="n">
        <v>670</v>
      </c>
      <c r="CH1048" t="n">
        <v>701</v>
      </c>
      <c r="CI1048" t="n">
        <v>701</v>
      </c>
      <c r="CJ1048" t="n">
        <v>348</v>
      </c>
      <c r="CK1048" t="n">
        <v>701</v>
      </c>
      <c r="CL1048" t="n">
        <v>701</v>
      </c>
      <c r="CM1048" t="n">
        <v>701</v>
      </c>
      <c r="CN1048" t="n">
        <v>1300.5</v>
      </c>
      <c r="CO1048" t="n">
        <v>1100.5</v>
      </c>
      <c r="CP1048" t="n">
        <v>601</v>
      </c>
      <c r="CQ1048" t="n">
        <v>601</v>
      </c>
      <c r="CR1048" t="n">
        <v>586</v>
      </c>
      <c r="CS1048" t="n">
        <v>701</v>
      </c>
      <c r="CT1048" t="n">
        <v>701</v>
      </c>
      <c r="CU1048" t="n">
        <v>353</v>
      </c>
      <c r="CV1048" t="n">
        <v>701</v>
      </c>
      <c r="CW1048" t="n">
        <v>701</v>
      </c>
      <c r="CX1048" t="n">
        <v>701</v>
      </c>
      <c r="CY1048" t="inlineStr"/>
      <c r="CZ1048" t="inlineStr"/>
      <c r="DA1048" t="inlineStr"/>
      <c r="DB1048" t="n">
        <v>7.178571428571416</v>
      </c>
      <c r="DC1048" t="n">
        <v>1.2</v>
      </c>
      <c r="DD1048" t="inlineStr"/>
      <c r="DE1048" t="inlineStr">
        <is>
          <t>QS (score, not ratio)</t>
        </is>
      </c>
      <c r="DF1048" t="inlineStr"/>
      <c r="DG1048" t="inlineStr">
        <is>
          <t>QS (score, not %)</t>
        </is>
      </c>
      <c r="DH1048" t="n">
        <v>3.9</v>
      </c>
      <c r="DI1048" t="inlineStr"/>
    </row>
    <row r="1049">
      <c r="A1049" t="inlineStr">
        <is>
          <t>the hong kong polytechnic university</t>
        </is>
      </c>
      <c r="B1049" t="inlineStr">
        <is>
          <t>57</t>
        </is>
      </c>
      <c r="C1049" t="inlineStr">
        <is>
          <t>65</t>
        </is>
      </c>
      <c r="D1049" t="inlineStr">
        <is>
          <t>Hong Kong SAR</t>
        </is>
      </c>
      <c r="E1049" t="inlineStr">
        <is>
          <t>Asia</t>
        </is>
      </c>
      <c r="F1049" t="inlineStr">
        <is>
          <t>L</t>
        </is>
      </c>
      <c r="G1049" t="inlineStr">
        <is>
          <t>CO</t>
        </is>
      </c>
      <c r="H1049" t="inlineStr">
        <is>
          <t>VH</t>
        </is>
      </c>
      <c r="I1049" t="inlineStr">
        <is>
          <t>A</t>
        </is>
      </c>
      <c r="J1049" t="n">
        <v>68</v>
      </c>
      <c r="K1049" t="inlineStr">
        <is>
          <t>99</t>
        </is>
      </c>
      <c r="L1049" t="n">
        <v>35.6</v>
      </c>
      <c r="M1049" t="inlineStr">
        <is>
          <t>265</t>
        </is>
      </c>
      <c r="N1049" t="n">
        <v>65</v>
      </c>
      <c r="O1049" t="inlineStr">
        <is>
          <t>204</t>
        </is>
      </c>
      <c r="P1049" t="n">
        <v>94.90000000000001</v>
      </c>
      <c r="Q1049" t="inlineStr">
        <is>
          <t>51</t>
        </is>
      </c>
      <c r="R1049" t="n">
        <v>100</v>
      </c>
      <c r="S1049" t="inlineStr">
        <is>
          <t>39</t>
        </is>
      </c>
      <c r="T1049" t="n">
        <v>91.90000000000001</v>
      </c>
      <c r="U1049" t="inlineStr">
        <is>
          <t>110</t>
        </is>
      </c>
      <c r="V1049" t="n">
        <v>78.90000000000001</v>
      </c>
      <c r="W1049" t="inlineStr">
        <is>
          <t>338</t>
        </is>
      </c>
      <c r="X1049" t="n">
        <v>64.5</v>
      </c>
      <c r="Y1049" t="inlineStr">
        <is>
          <t>181</t>
        </is>
      </c>
      <c r="Z1049" t="n">
        <v>77.40000000000001</v>
      </c>
      <c r="AA1049" t="inlineStr">
        <is>
          <t>173=</t>
        </is>
      </c>
      <c r="AB1049" t="n">
        <v>72.09999999999999</v>
      </c>
      <c r="AC1049">
        <f>65</f>
        <v/>
      </c>
      <c r="AD1049" t="inlineStr">
        <is>
          <t>65=</t>
        </is>
      </c>
      <c r="AE1049" t="inlineStr">
        <is>
          <t>HK</t>
        </is>
      </c>
      <c r="AF1049" t="inlineStr">
        <is>
          <t>Hong Kong SAR</t>
        </is>
      </c>
      <c r="AG1049" t="inlineStr">
        <is>
          <t>L</t>
        </is>
      </c>
      <c r="AH1049" t="inlineStr">
        <is>
          <t>CO</t>
        </is>
      </c>
      <c r="AI1049" t="inlineStr">
        <is>
          <t>VH</t>
        </is>
      </c>
      <c r="AJ1049" t="n">
        <v>3</v>
      </c>
      <c r="AK1049" t="inlineStr">
        <is>
          <t>A</t>
        </is>
      </c>
      <c r="AL1049" t="n">
        <v>68.09999999999999</v>
      </c>
      <c r="AM1049" t="inlineStr">
        <is>
          <t>97</t>
        </is>
      </c>
      <c r="AN1049" t="n">
        <v>30.2</v>
      </c>
      <c r="AO1049" t="inlineStr">
        <is>
          <t>323</t>
        </is>
      </c>
      <c r="AP1049" t="n">
        <v>68</v>
      </c>
      <c r="AQ1049" t="inlineStr">
        <is>
          <t>192</t>
        </is>
      </c>
      <c r="AR1049" t="n">
        <v>88.8</v>
      </c>
      <c r="AS1049" t="inlineStr">
        <is>
          <t>77</t>
        </is>
      </c>
      <c r="AT1049" t="n">
        <v>100</v>
      </c>
      <c r="AU1049" t="inlineStr">
        <is>
          <t>40</t>
        </is>
      </c>
      <c r="AV1049" t="n">
        <v>87.40000000000001</v>
      </c>
      <c r="AW1049" t="inlineStr">
        <is>
          <t>133</t>
        </is>
      </c>
      <c r="AX1049" t="n">
        <v>42</v>
      </c>
      <c r="AY1049" t="inlineStr">
        <is>
          <t>362</t>
        </is>
      </c>
      <c r="AZ1049" t="n">
        <v>49.2</v>
      </c>
      <c r="BA1049" t="inlineStr">
        <is>
          <t>138</t>
        </is>
      </c>
      <c r="BB1049" t="n">
        <v>92.8</v>
      </c>
      <c r="BC1049" t="inlineStr">
        <is>
          <t>73</t>
        </is>
      </c>
      <c r="BD1049" t="inlineStr">
        <is>
          <t>68.7</t>
        </is>
      </c>
      <c r="BE1049" t="inlineStr"/>
      <c r="BF1049" t="inlineStr">
        <is>
          <t>Not Reported</t>
        </is>
      </c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>
        <is>
          <t>301-400</t>
        </is>
      </c>
      <c r="BS1049" t="inlineStr">
        <is>
          <t>5</t>
        </is>
      </c>
      <c r="BT1049" t="inlineStr"/>
      <c r="BU1049" t="n">
        <v>0</v>
      </c>
      <c r="BV1049" t="n">
        <v>0</v>
      </c>
      <c r="BW1049" t="n">
        <v>11.3</v>
      </c>
      <c r="BX1049" t="n">
        <v>4.9</v>
      </c>
      <c r="BY1049" t="n">
        <v>38.7</v>
      </c>
      <c r="BZ1049" t="n">
        <v>18.9</v>
      </c>
      <c r="CA1049" t="n">
        <v>2015</v>
      </c>
      <c r="CB1049" t="inlineStr">
        <is>
          <t>QS+Shanghai</t>
        </is>
      </c>
      <c r="CC1049" t="n">
        <v>57</v>
      </c>
      <c r="CD1049" t="n">
        <v>65</v>
      </c>
      <c r="CE1049" t="n">
        <v>99</v>
      </c>
      <c r="CF1049" t="n">
        <v>265</v>
      </c>
      <c r="CG1049" t="n">
        <v>204</v>
      </c>
      <c r="CH1049" t="n">
        <v>51</v>
      </c>
      <c r="CI1049" t="n">
        <v>39</v>
      </c>
      <c r="CJ1049" t="n">
        <v>110</v>
      </c>
      <c r="CK1049" t="n">
        <v>338</v>
      </c>
      <c r="CL1049" t="n">
        <v>181</v>
      </c>
      <c r="CM1049" t="n">
        <v>173</v>
      </c>
      <c r="CN1049" t="n">
        <v>65</v>
      </c>
      <c r="CO1049" t="n">
        <v>65</v>
      </c>
      <c r="CP1049" t="n">
        <v>97</v>
      </c>
      <c r="CQ1049" t="n">
        <v>323</v>
      </c>
      <c r="CR1049" t="n">
        <v>192</v>
      </c>
      <c r="CS1049" t="n">
        <v>77</v>
      </c>
      <c r="CT1049" t="n">
        <v>40</v>
      </c>
      <c r="CU1049" t="n">
        <v>133</v>
      </c>
      <c r="CV1049" t="n">
        <v>362</v>
      </c>
      <c r="CW1049" t="n">
        <v>138</v>
      </c>
      <c r="CX1049" t="n">
        <v>73</v>
      </c>
      <c r="CY1049" t="inlineStr"/>
      <c r="CZ1049" t="n">
        <v>350.5</v>
      </c>
      <c r="DA1049" t="n">
        <v>5</v>
      </c>
      <c r="DB1049" t="n">
        <v>59.63556531284303</v>
      </c>
      <c r="DC1049" t="n">
        <v>46.69090255303848</v>
      </c>
      <c r="DD1049" t="inlineStr"/>
      <c r="DE1049" t="inlineStr">
        <is>
          <t>QS (score, not ratio)</t>
        </is>
      </c>
      <c r="DF1049" t="inlineStr"/>
      <c r="DG1049" t="inlineStr">
        <is>
          <t>QS (score, not %)</t>
        </is>
      </c>
      <c r="DH1049" t="n">
        <v>68.05</v>
      </c>
      <c r="DI1049" t="n">
        <v>11.29317691477886</v>
      </c>
    </row>
    <row r="1050">
      <c r="A1050" t="inlineStr">
        <is>
          <t>the hong kong university of science and technology</t>
        </is>
      </c>
      <c r="B1050" t="inlineStr">
        <is>
          <t>47</t>
        </is>
      </c>
      <c r="C1050" t="inlineStr">
        <is>
          <t>60</t>
        </is>
      </c>
      <c r="D1050" t="inlineStr">
        <is>
          <t>Hong Kong SAR</t>
        </is>
      </c>
      <c r="E1050" t="inlineStr">
        <is>
          <t>Asia</t>
        </is>
      </c>
      <c r="F1050" t="inlineStr">
        <is>
          <t>M</t>
        </is>
      </c>
      <c r="G1050" t="inlineStr">
        <is>
          <t>FO</t>
        </is>
      </c>
      <c r="H1050" t="inlineStr">
        <is>
          <t>VH</t>
        </is>
      </c>
      <c r="I1050" t="inlineStr">
        <is>
          <t>A</t>
        </is>
      </c>
      <c r="J1050" t="n">
        <v>81.09999999999999</v>
      </c>
      <c r="K1050" t="inlineStr">
        <is>
          <t>68</t>
        </is>
      </c>
      <c r="L1050" t="n">
        <v>50.3</v>
      </c>
      <c r="M1050" t="inlineStr">
        <is>
          <t>179</t>
        </is>
      </c>
      <c r="N1050" t="n">
        <v>56.7</v>
      </c>
      <c r="O1050" t="inlineStr">
        <is>
          <t>261</t>
        </is>
      </c>
      <c r="P1050" t="n">
        <v>99.7</v>
      </c>
      <c r="Q1050" t="inlineStr">
        <is>
          <t>16</t>
        </is>
      </c>
      <c r="R1050" t="n">
        <v>100</v>
      </c>
      <c r="S1050" t="inlineStr">
        <is>
          <t>22</t>
        </is>
      </c>
      <c r="T1050" t="n">
        <v>95.40000000000001</v>
      </c>
      <c r="U1050" t="inlineStr">
        <is>
          <t>94</t>
        </is>
      </c>
      <c r="V1050" t="n">
        <v>46.7</v>
      </c>
      <c r="W1050" t="inlineStr">
        <is>
          <t>701+</t>
        </is>
      </c>
      <c r="X1050" t="n">
        <v>65.40000000000001</v>
      </c>
      <c r="Y1050" t="inlineStr">
        <is>
          <t>180</t>
        </is>
      </c>
      <c r="Z1050" t="n">
        <v>77.59999999999999</v>
      </c>
      <c r="AA1050" t="inlineStr">
        <is>
          <t>170=</t>
        </is>
      </c>
      <c r="AB1050" t="n">
        <v>77.09999999999999</v>
      </c>
      <c r="AC1050" t="inlineStr">
        <is>
          <t>60</t>
        </is>
      </c>
      <c r="AD1050" t="inlineStr">
        <is>
          <t>40</t>
        </is>
      </c>
      <c r="AE1050" t="inlineStr">
        <is>
          <t>HK</t>
        </is>
      </c>
      <c r="AF1050" t="inlineStr">
        <is>
          <t>Hong Kong SAR</t>
        </is>
      </c>
      <c r="AG1050" t="inlineStr">
        <is>
          <t>M</t>
        </is>
      </c>
      <c r="AH1050" t="inlineStr">
        <is>
          <t>CO</t>
        </is>
      </c>
      <c r="AI1050" t="inlineStr">
        <is>
          <t>VH</t>
        </is>
      </c>
      <c r="AJ1050" t="n">
        <v>3</v>
      </c>
      <c r="AK1050" t="inlineStr">
        <is>
          <t>A</t>
        </is>
      </c>
      <c r="AL1050" t="n">
        <v>83.3</v>
      </c>
      <c r="AM1050" t="inlineStr">
        <is>
          <t>63</t>
        </is>
      </c>
      <c r="AN1050" t="n">
        <v>42.6</v>
      </c>
      <c r="AO1050" t="inlineStr">
        <is>
          <t>216</t>
        </is>
      </c>
      <c r="AP1050" t="n">
        <v>53.6</v>
      </c>
      <c r="AQ1050" t="inlineStr">
        <is>
          <t>289</t>
        </is>
      </c>
      <c r="AR1050" t="n">
        <v>99.09999999999999</v>
      </c>
      <c r="AS1050" t="inlineStr">
        <is>
          <t>20</t>
        </is>
      </c>
      <c r="AT1050" t="n">
        <v>100</v>
      </c>
      <c r="AU1050" t="inlineStr">
        <is>
          <t>19</t>
        </is>
      </c>
      <c r="AV1050" t="n">
        <v>91.40000000000001</v>
      </c>
      <c r="AW1050" t="inlineStr">
        <is>
          <t>111</t>
        </is>
      </c>
      <c r="AX1050" t="n">
        <v>5.3</v>
      </c>
      <c r="AY1050" t="inlineStr">
        <is>
          <t>701+</t>
        </is>
      </c>
      <c r="AZ1050" t="n">
        <v>50.3</v>
      </c>
      <c r="BA1050" t="inlineStr">
        <is>
          <t>131</t>
        </is>
      </c>
      <c r="BB1050" t="n">
        <v>31</v>
      </c>
      <c r="BC1050" t="inlineStr">
        <is>
          <t>432=</t>
        </is>
      </c>
      <c r="BD1050" t="inlineStr">
        <is>
          <t>71.1</t>
        </is>
      </c>
      <c r="BE1050" t="inlineStr"/>
      <c r="BF1050" t="inlineStr">
        <is>
          <t>Not Reported</t>
        </is>
      </c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>
        <is>
          <t>201-300</t>
        </is>
      </c>
      <c r="BS1050" t="inlineStr">
        <is>
          <t>3-4</t>
        </is>
      </c>
      <c r="BT1050" t="inlineStr"/>
      <c r="BU1050" t="n">
        <v>0</v>
      </c>
      <c r="BV1050" t="n">
        <v>0</v>
      </c>
      <c r="BW1050" t="n">
        <v>17.4</v>
      </c>
      <c r="BX1050" t="n">
        <v>9.199999999999999</v>
      </c>
      <c r="BY1050" t="n">
        <v>31.9</v>
      </c>
      <c r="BZ1050" t="n">
        <v>24.3</v>
      </c>
      <c r="CA1050" t="n">
        <v>2015</v>
      </c>
      <c r="CB1050" t="inlineStr">
        <is>
          <t>QS+Shanghai</t>
        </is>
      </c>
      <c r="CC1050" t="n">
        <v>47</v>
      </c>
      <c r="CD1050" t="n">
        <v>60</v>
      </c>
      <c r="CE1050" t="n">
        <v>68</v>
      </c>
      <c r="CF1050" t="n">
        <v>179</v>
      </c>
      <c r="CG1050" t="n">
        <v>261</v>
      </c>
      <c r="CH1050" t="n">
        <v>16</v>
      </c>
      <c r="CI1050" t="n">
        <v>22</v>
      </c>
      <c r="CJ1050" t="n">
        <v>94</v>
      </c>
      <c r="CK1050" t="n">
        <v>701</v>
      </c>
      <c r="CL1050" t="n">
        <v>180</v>
      </c>
      <c r="CM1050" t="n">
        <v>170</v>
      </c>
      <c r="CN1050" t="n">
        <v>60</v>
      </c>
      <c r="CO1050" t="n">
        <v>40</v>
      </c>
      <c r="CP1050" t="n">
        <v>63</v>
      </c>
      <c r="CQ1050" t="n">
        <v>216</v>
      </c>
      <c r="CR1050" t="n">
        <v>289</v>
      </c>
      <c r="CS1050" t="n">
        <v>20</v>
      </c>
      <c r="CT1050" t="n">
        <v>19</v>
      </c>
      <c r="CU1050" t="n">
        <v>111</v>
      </c>
      <c r="CV1050" t="n">
        <v>701</v>
      </c>
      <c r="CW1050" t="n">
        <v>131</v>
      </c>
      <c r="CX1050" t="n">
        <v>432</v>
      </c>
      <c r="CY1050" t="inlineStr"/>
      <c r="CZ1050" t="n">
        <v>250.5</v>
      </c>
      <c r="DA1050" t="n">
        <v>3.5</v>
      </c>
      <c r="DB1050" t="n">
        <v>70.96965657832837</v>
      </c>
      <c r="DC1050" t="n">
        <v>47.87907227615965</v>
      </c>
      <c r="DD1050" t="inlineStr"/>
      <c r="DE1050" t="inlineStr">
        <is>
          <t>QS (score, not ratio)</t>
        </is>
      </c>
      <c r="DF1050" t="inlineStr"/>
      <c r="DG1050" t="inlineStr">
        <is>
          <t>QS (score, not %)</t>
        </is>
      </c>
      <c r="DH1050" t="n">
        <v>82.19999999999999</v>
      </c>
      <c r="DI1050" t="n">
        <v>10.98430420711974</v>
      </c>
    </row>
    <row r="1051">
      <c r="A1051" t="inlineStr">
        <is>
          <t>the imperial college of science, technology and medicine</t>
        </is>
      </c>
      <c r="B1051" t="inlineStr"/>
      <c r="C1051" t="inlineStr"/>
      <c r="D1051" t="inlineStr">
        <is>
          <t>Not Reported</t>
        </is>
      </c>
      <c r="E1051" t="inlineStr">
        <is>
          <t>Not Reported</t>
        </is>
      </c>
      <c r="F1051" t="inlineStr">
        <is>
          <t>Not Reported</t>
        </is>
      </c>
      <c r="G1051" t="inlineStr">
        <is>
          <t>Not Reported</t>
        </is>
      </c>
      <c r="H1051" t="inlineStr"/>
      <c r="I1051" t="inlineStr">
        <is>
          <t>Not Reported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>
        <is>
          <t>Not Reported</t>
        </is>
      </c>
      <c r="AF1051" t="inlineStr">
        <is>
          <t>Not Reported</t>
        </is>
      </c>
      <c r="AG1051" t="inlineStr">
        <is>
          <t>Not Reported</t>
        </is>
      </c>
      <c r="AH1051" t="inlineStr">
        <is>
          <t>Not Reported</t>
        </is>
      </c>
      <c r="AI1051" t="inlineStr"/>
      <c r="AJ1051" t="inlineStr"/>
      <c r="AK1051" t="inlineStr">
        <is>
          <t>Not Reported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>
        <is>
          <t>Not Reported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>
        <is>
          <t>23</t>
        </is>
      </c>
      <c r="BS1051" t="inlineStr">
        <is>
          <t>4</t>
        </is>
      </c>
      <c r="BT1051" t="n">
        <v>41.5</v>
      </c>
      <c r="BU1051" t="n">
        <v>14.5</v>
      </c>
      <c r="BV1051" t="n">
        <v>35.8</v>
      </c>
      <c r="BW1051" t="n">
        <v>44.2</v>
      </c>
      <c r="BX1051" t="n">
        <v>34.5</v>
      </c>
      <c r="BY1051" t="n">
        <v>62</v>
      </c>
      <c r="BZ1051" t="n">
        <v>38</v>
      </c>
      <c r="CA1051" t="n">
        <v>2015</v>
      </c>
      <c r="CB1051" t="inlineStr">
        <is>
          <t>Shanghai</t>
        </is>
      </c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n">
        <v>23</v>
      </c>
      <c r="DA1051" t="n">
        <v>4</v>
      </c>
      <c r="DB1051" t="n">
        <v>95.17014270032931</v>
      </c>
      <c r="DC1051" t="n">
        <v>51.60377562028047</v>
      </c>
      <c r="DD1051" t="inlineStr"/>
      <c r="DE1051" t="inlineStr">
        <is>
          <t>Missing</t>
        </is>
      </c>
      <c r="DF1051" t="inlineStr"/>
      <c r="DG1051" t="inlineStr">
        <is>
          <t>Missing</t>
        </is>
      </c>
      <c r="DH1051" t="inlineStr"/>
      <c r="DI1051" t="n">
        <v>38.37688781014023</v>
      </c>
    </row>
    <row r="1052">
      <c r="A1052" t="inlineStr">
        <is>
          <t>the johns hopkins university</t>
        </is>
      </c>
      <c r="B1052" t="inlineStr"/>
      <c r="C1052" t="inlineStr"/>
      <c r="D1052" t="inlineStr">
        <is>
          <t>Not Reported</t>
        </is>
      </c>
      <c r="E1052" t="inlineStr">
        <is>
          <t>Not Reported</t>
        </is>
      </c>
      <c r="F1052" t="inlineStr">
        <is>
          <t>Not Reported</t>
        </is>
      </c>
      <c r="G1052" t="inlineStr">
        <is>
          <t>Not Reported</t>
        </is>
      </c>
      <c r="H1052" t="inlineStr"/>
      <c r="I1052" t="inlineStr">
        <is>
          <t>Not Reported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>
        <is>
          <t>Not Reported</t>
        </is>
      </c>
      <c r="AF1052" t="inlineStr">
        <is>
          <t>Not Reported</t>
        </is>
      </c>
      <c r="AG1052" t="inlineStr">
        <is>
          <t>Not Reported</t>
        </is>
      </c>
      <c r="AH1052" t="inlineStr">
        <is>
          <t>Not Reported</t>
        </is>
      </c>
      <c r="AI1052" t="inlineStr"/>
      <c r="AJ1052" t="inlineStr"/>
      <c r="AK1052" t="inlineStr">
        <is>
          <t>Not Reported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>
        <is>
          <t>Not Reported</t>
        </is>
      </c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>
        <is>
          <t>17</t>
        </is>
      </c>
      <c r="BS1052" t="inlineStr">
        <is>
          <t>15</t>
        </is>
      </c>
      <c r="BT1052" t="n">
        <v>47</v>
      </c>
      <c r="BU1052" t="n">
        <v>38.7</v>
      </c>
      <c r="BV1052" t="n">
        <v>33.6</v>
      </c>
      <c r="BW1052" t="n">
        <v>44</v>
      </c>
      <c r="BX1052" t="n">
        <v>47.8</v>
      </c>
      <c r="BY1052" t="n">
        <v>70.2</v>
      </c>
      <c r="BZ1052" t="n">
        <v>28.7</v>
      </c>
      <c r="CA1052" t="n">
        <v>2014</v>
      </c>
      <c r="CB1052" t="inlineStr">
        <is>
          <t>Shanghai</t>
        </is>
      </c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n">
        <v>17</v>
      </c>
      <c r="DA1052" t="n">
        <v>15</v>
      </c>
      <c r="DB1052" t="n">
        <v>96.4873765093304</v>
      </c>
      <c r="DC1052" t="n">
        <v>55.92664509169364</v>
      </c>
      <c r="DD1052" t="inlineStr"/>
      <c r="DE1052" t="inlineStr">
        <is>
          <t>Missing</t>
        </is>
      </c>
      <c r="DF1052" t="inlineStr"/>
      <c r="DG1052" t="inlineStr">
        <is>
          <t>Missing</t>
        </is>
      </c>
      <c r="DH1052" t="inlineStr"/>
      <c r="DI1052" t="n">
        <v>46.03832254584682</v>
      </c>
    </row>
    <row r="1053">
      <c r="A1053" t="inlineStr">
        <is>
          <t>the josip juraj strossmayer university of osijek</t>
        </is>
      </c>
      <c r="B1053" t="inlineStr">
        <is>
          <t>1201-1400</t>
        </is>
      </c>
      <c r="C1053" t="inlineStr">
        <is>
          <t>1201-1400</t>
        </is>
      </c>
      <c r="D1053" t="inlineStr">
        <is>
          <t>Croatia</t>
        </is>
      </c>
      <c r="E1053" t="inlineStr">
        <is>
          <t>Europe</t>
        </is>
      </c>
      <c r="F1053" t="inlineStr">
        <is>
          <t>L</t>
        </is>
      </c>
      <c r="G1053" t="inlineStr">
        <is>
          <t>CO</t>
        </is>
      </c>
      <c r="H1053" t="inlineStr">
        <is>
          <t>HI</t>
        </is>
      </c>
      <c r="I1053" t="inlineStr">
        <is>
          <t>A</t>
        </is>
      </c>
      <c r="J1053" t="n">
        <v>4.3</v>
      </c>
      <c r="K1053" t="inlineStr">
        <is>
          <t>601+</t>
        </is>
      </c>
      <c r="L1053" t="n">
        <v>2</v>
      </c>
      <c r="M1053" t="inlineStr">
        <is>
          <t>601+</t>
        </is>
      </c>
      <c r="N1053" t="n">
        <v>28.6</v>
      </c>
      <c r="O1053" t="inlineStr">
        <is>
          <t>540</t>
        </is>
      </c>
      <c r="P1053" t="n">
        <v>3.1</v>
      </c>
      <c r="Q1053" t="inlineStr">
        <is>
          <t>701+</t>
        </is>
      </c>
      <c r="R1053" t="inlineStr"/>
      <c r="S1053" t="inlineStr"/>
      <c r="T1053" t="inlineStr"/>
      <c r="U1053" t="inlineStr"/>
      <c r="V1053" t="n">
        <v>54</v>
      </c>
      <c r="W1053" t="inlineStr">
        <is>
          <t>701+</t>
        </is>
      </c>
      <c r="X1053" t="n">
        <v>11.2</v>
      </c>
      <c r="Y1053" t="inlineStr">
        <is>
          <t>701+</t>
        </is>
      </c>
      <c r="Z1053" t="n">
        <v>1</v>
      </c>
      <c r="AA1053" t="inlineStr">
        <is>
          <t>701+</t>
        </is>
      </c>
      <c r="AB1053" t="inlineStr"/>
      <c r="AC1053" t="inlineStr">
        <is>
          <t>1201-1400</t>
        </is>
      </c>
      <c r="AD1053" t="inlineStr">
        <is>
          <t>1001-1200</t>
        </is>
      </c>
      <c r="AE1053" t="inlineStr">
        <is>
          <t>HR</t>
        </is>
      </c>
      <c r="AF1053" t="inlineStr">
        <is>
          <t>Croatia</t>
        </is>
      </c>
      <c r="AG1053" t="inlineStr">
        <is>
          <t>L</t>
        </is>
      </c>
      <c r="AH1053" t="inlineStr">
        <is>
          <t>CO</t>
        </is>
      </c>
      <c r="AI1053" t="inlineStr">
        <is>
          <t>HI</t>
        </is>
      </c>
      <c r="AJ1053" t="n">
        <v>3</v>
      </c>
      <c r="AK1053" t="inlineStr">
        <is>
          <t>A</t>
        </is>
      </c>
      <c r="AL1053" t="n">
        <v>4.3</v>
      </c>
      <c r="AM1053" t="inlineStr">
        <is>
          <t>601+</t>
        </is>
      </c>
      <c r="AN1053" t="inlineStr"/>
      <c r="AO1053" t="inlineStr"/>
      <c r="AP1053" t="n">
        <v>30.2</v>
      </c>
      <c r="AQ1053" t="inlineStr">
        <is>
          <t>519</t>
        </is>
      </c>
      <c r="AR1053" t="n">
        <v>2.9</v>
      </c>
      <c r="AS1053" t="inlineStr">
        <is>
          <t>701+</t>
        </is>
      </c>
      <c r="AT1053" t="inlineStr"/>
      <c r="AU1053" t="inlineStr"/>
      <c r="AV1053" t="inlineStr"/>
      <c r="AW1053" t="inlineStr"/>
      <c r="AX1053" t="n">
        <v>5.3</v>
      </c>
      <c r="AY1053" t="inlineStr">
        <is>
          <t>701+</t>
        </is>
      </c>
      <c r="AZ1053" t="n">
        <v>9.9</v>
      </c>
      <c r="BA1053" t="inlineStr">
        <is>
          <t>701+</t>
        </is>
      </c>
      <c r="BB1053" t="n">
        <v>1</v>
      </c>
      <c r="BC1053" t="inlineStr">
        <is>
          <t>701+</t>
        </is>
      </c>
      <c r="BD1053" t="inlineStr">
        <is>
          <t>-</t>
        </is>
      </c>
      <c r="BE1053" t="inlineStr"/>
      <c r="BF1053" t="inlineStr">
        <is>
          <t>Not Reported</t>
        </is>
      </c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>
        <is>
          <t>QS</t>
        </is>
      </c>
      <c r="CC1053" t="n">
        <v>1300.5</v>
      </c>
      <c r="CD1053" t="n">
        <v>1300.5</v>
      </c>
      <c r="CE1053" t="n">
        <v>601</v>
      </c>
      <c r="CF1053" t="n">
        <v>601</v>
      </c>
      <c r="CG1053" t="n">
        <v>540</v>
      </c>
      <c r="CH1053" t="n">
        <v>701</v>
      </c>
      <c r="CI1053" t="inlineStr"/>
      <c r="CJ1053" t="inlineStr"/>
      <c r="CK1053" t="n">
        <v>701</v>
      </c>
      <c r="CL1053" t="n">
        <v>701</v>
      </c>
      <c r="CM1053" t="n">
        <v>701</v>
      </c>
      <c r="CN1053" t="n">
        <v>1300.5</v>
      </c>
      <c r="CO1053" t="n">
        <v>1100.5</v>
      </c>
      <c r="CP1053" t="n">
        <v>601</v>
      </c>
      <c r="CQ1053" t="inlineStr"/>
      <c r="CR1053" t="n">
        <v>519</v>
      </c>
      <c r="CS1053" t="n">
        <v>701</v>
      </c>
      <c r="CT1053" t="inlineStr"/>
      <c r="CU1053" t="inlineStr"/>
      <c r="CV1053" t="n">
        <v>701</v>
      </c>
      <c r="CW1053" t="n">
        <v>701</v>
      </c>
      <c r="CX1053" t="n">
        <v>701</v>
      </c>
      <c r="CY1053" t="inlineStr"/>
      <c r="CZ1053" t="inlineStr"/>
      <c r="DA1053" t="inlineStr"/>
      <c r="DB1053" t="n">
        <v>7.178571428571416</v>
      </c>
      <c r="DC1053" t="n">
        <v>3.1</v>
      </c>
      <c r="DD1053" t="inlineStr"/>
      <c r="DE1053" t="inlineStr">
        <is>
          <t>QS (score, not ratio)</t>
        </is>
      </c>
      <c r="DF1053" t="inlineStr"/>
      <c r="DG1053" t="inlineStr">
        <is>
          <t>Missing</t>
        </is>
      </c>
      <c r="DH1053" t="n">
        <v>4.3</v>
      </c>
      <c r="DI1053" t="inlineStr"/>
    </row>
    <row r="1054">
      <c r="A1054" t="inlineStr">
        <is>
          <t>the london school of economics and political science (lse)</t>
        </is>
      </c>
      <c r="B1054" t="inlineStr">
        <is>
          <t>50</t>
        </is>
      </c>
      <c r="C1054" t="inlineStr">
        <is>
          <t>45</t>
        </is>
      </c>
      <c r="D1054" t="inlineStr">
        <is>
          <t>United Kingdom</t>
        </is>
      </c>
      <c r="E1054" t="inlineStr">
        <is>
          <t>Europe</t>
        </is>
      </c>
      <c r="F1054" t="inlineStr">
        <is>
          <t>L</t>
        </is>
      </c>
      <c r="G1054" t="inlineStr">
        <is>
          <t>SP</t>
        </is>
      </c>
      <c r="H1054" t="inlineStr">
        <is>
          <t>VH</t>
        </is>
      </c>
      <c r="I1054" t="inlineStr">
        <is>
          <t>A</t>
        </is>
      </c>
      <c r="J1054" t="n">
        <v>67.2</v>
      </c>
      <c r="K1054" t="inlineStr">
        <is>
          <t>101</t>
        </is>
      </c>
      <c r="L1054" t="n">
        <v>97</v>
      </c>
      <c r="M1054" t="inlineStr">
        <is>
          <t>26</t>
        </is>
      </c>
      <c r="N1054" t="n">
        <v>35.1</v>
      </c>
      <c r="O1054" t="inlineStr">
        <is>
          <t>452</t>
        </is>
      </c>
      <c r="P1054" t="n">
        <v>69.40000000000001</v>
      </c>
      <c r="Q1054" t="inlineStr">
        <is>
          <t>158</t>
        </is>
      </c>
      <c r="R1054" t="n">
        <v>100</v>
      </c>
      <c r="S1054" t="inlineStr">
        <is>
          <t>40</t>
        </is>
      </c>
      <c r="T1054" t="n">
        <v>100</v>
      </c>
      <c r="U1054" t="inlineStr">
        <is>
          <t>12</t>
        </is>
      </c>
      <c r="V1054" t="n">
        <v>81.2</v>
      </c>
      <c r="W1054" t="inlineStr">
        <is>
          <t>305</t>
        </is>
      </c>
      <c r="X1054" t="n">
        <v>99.59999999999999</v>
      </c>
      <c r="Y1054" t="inlineStr">
        <is>
          <t>15</t>
        </is>
      </c>
      <c r="Z1054" t="n">
        <v>91.3</v>
      </c>
      <c r="AA1054" t="inlineStr">
        <is>
          <t>85</t>
        </is>
      </c>
      <c r="AB1054" t="n">
        <v>76</v>
      </c>
      <c r="AC1054" t="inlineStr">
        <is>
          <t>45</t>
        </is>
      </c>
      <c r="AD1054" t="inlineStr">
        <is>
          <t>56</t>
        </is>
      </c>
      <c r="AE1054" t="inlineStr">
        <is>
          <t>UK</t>
        </is>
      </c>
      <c r="AF1054" t="inlineStr">
        <is>
          <t>United Kingdom</t>
        </is>
      </c>
      <c r="AG1054" t="inlineStr">
        <is>
          <t>M</t>
        </is>
      </c>
      <c r="AH1054" t="inlineStr">
        <is>
          <t>SP</t>
        </is>
      </c>
      <c r="AI1054" t="inlineStr">
        <is>
          <t>VH</t>
        </is>
      </c>
      <c r="AJ1054" t="n">
        <v>5</v>
      </c>
      <c r="AK1054" t="inlineStr">
        <is>
          <t>A</t>
        </is>
      </c>
      <c r="AL1054" t="n">
        <v>67.7</v>
      </c>
      <c r="AM1054" t="inlineStr">
        <is>
          <t>98</t>
        </is>
      </c>
      <c r="AN1054" t="n">
        <v>96.09999999999999</v>
      </c>
      <c r="AO1054" t="inlineStr">
        <is>
          <t>32</t>
        </is>
      </c>
      <c r="AP1054" t="n">
        <v>39.6</v>
      </c>
      <c r="AQ1054" t="inlineStr">
        <is>
          <t>401</t>
        </is>
      </c>
      <c r="AR1054" t="n">
        <v>80.2</v>
      </c>
      <c r="AS1054" t="inlineStr">
        <is>
          <t>110</t>
        </is>
      </c>
      <c r="AT1054" t="n">
        <v>100</v>
      </c>
      <c r="AU1054" t="inlineStr">
        <is>
          <t>35</t>
        </is>
      </c>
      <c r="AV1054" t="n">
        <v>100</v>
      </c>
      <c r="AW1054" t="inlineStr">
        <is>
          <t>10</t>
        </is>
      </c>
      <c r="AX1054" t="n">
        <v>32.4</v>
      </c>
      <c r="AY1054" t="inlineStr">
        <is>
          <t>440</t>
        </is>
      </c>
      <c r="AZ1054" t="n">
        <v>98.59999999999999</v>
      </c>
      <c r="BA1054" t="inlineStr">
        <is>
          <t>16</t>
        </is>
      </c>
      <c r="BB1054" t="n">
        <v>97.8</v>
      </c>
      <c r="BC1054" t="inlineStr">
        <is>
          <t>28</t>
        </is>
      </c>
      <c r="BD1054" t="inlineStr">
        <is>
          <t>76.9</t>
        </is>
      </c>
      <c r="BE1054" t="inlineStr"/>
      <c r="BF1054" t="inlineStr">
        <is>
          <t>Not Reported</t>
        </is>
      </c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>
        <is>
          <t>QS</t>
        </is>
      </c>
      <c r="CC1054" t="n">
        <v>50</v>
      </c>
      <c r="CD1054" t="n">
        <v>45</v>
      </c>
      <c r="CE1054" t="n">
        <v>101</v>
      </c>
      <c r="CF1054" t="n">
        <v>26</v>
      </c>
      <c r="CG1054" t="n">
        <v>452</v>
      </c>
      <c r="CH1054" t="n">
        <v>158</v>
      </c>
      <c r="CI1054" t="n">
        <v>40</v>
      </c>
      <c r="CJ1054" t="n">
        <v>12</v>
      </c>
      <c r="CK1054" t="n">
        <v>305</v>
      </c>
      <c r="CL1054" t="n">
        <v>15</v>
      </c>
      <c r="CM1054" t="n">
        <v>85</v>
      </c>
      <c r="CN1054" t="n">
        <v>45</v>
      </c>
      <c r="CO1054" t="n">
        <v>56</v>
      </c>
      <c r="CP1054" t="n">
        <v>98</v>
      </c>
      <c r="CQ1054" t="n">
        <v>32</v>
      </c>
      <c r="CR1054" t="n">
        <v>401</v>
      </c>
      <c r="CS1054" t="n">
        <v>110</v>
      </c>
      <c r="CT1054" t="n">
        <v>35</v>
      </c>
      <c r="CU1054" t="n">
        <v>10</v>
      </c>
      <c r="CV1054" t="n">
        <v>440</v>
      </c>
      <c r="CW1054" t="n">
        <v>16</v>
      </c>
      <c r="CX1054" t="n">
        <v>28</v>
      </c>
      <c r="CY1054" t="inlineStr"/>
      <c r="CZ1054" t="inlineStr"/>
      <c r="DA1054" t="inlineStr"/>
      <c r="DB1054" t="n">
        <v>96.5</v>
      </c>
      <c r="DC1054" t="n">
        <v>69.40000000000001</v>
      </c>
      <c r="DD1054" t="inlineStr"/>
      <c r="DE1054" t="inlineStr">
        <is>
          <t>QS (score, not ratio)</t>
        </is>
      </c>
      <c r="DF1054" t="inlineStr"/>
      <c r="DG1054" t="inlineStr">
        <is>
          <t>QS (score, not %)</t>
        </is>
      </c>
      <c r="DH1054" t="n">
        <v>67.45</v>
      </c>
      <c r="DI1054" t="inlineStr"/>
    </row>
    <row r="1055">
      <c r="A1055" t="inlineStr">
        <is>
          <t>the national research university "belgorod state university"</t>
        </is>
      </c>
      <c r="B1055" t="inlineStr">
        <is>
          <t>1201-1400</t>
        </is>
      </c>
      <c r="C1055" t="inlineStr">
        <is>
          <t>1201-1400</t>
        </is>
      </c>
      <c r="D1055" t="inlineStr">
        <is>
          <t>Russia</t>
        </is>
      </c>
      <c r="E1055" t="inlineStr">
        <is>
          <t>Europe</t>
        </is>
      </c>
      <c r="F1055" t="inlineStr">
        <is>
          <t>L</t>
        </is>
      </c>
      <c r="G1055" t="inlineStr">
        <is>
          <t>FC</t>
        </is>
      </c>
      <c r="H1055" t="inlineStr">
        <is>
          <t>HI</t>
        </is>
      </c>
      <c r="I1055" t="inlineStr">
        <is>
          <t>A</t>
        </is>
      </c>
      <c r="J1055" t="n">
        <v>3.5</v>
      </c>
      <c r="K1055" t="inlineStr">
        <is>
          <t>601+</t>
        </is>
      </c>
      <c r="L1055" t="n">
        <v>1.3</v>
      </c>
      <c r="M1055" t="inlineStr">
        <is>
          <t>601+</t>
        </is>
      </c>
      <c r="N1055" t="n">
        <v>15.6</v>
      </c>
      <c r="O1055" t="inlineStr">
        <is>
          <t>701+</t>
        </is>
      </c>
      <c r="P1055" t="n">
        <v>1.9</v>
      </c>
      <c r="Q1055" t="inlineStr">
        <is>
          <t>701+</t>
        </is>
      </c>
      <c r="R1055" t="n">
        <v>2.2</v>
      </c>
      <c r="S1055" t="inlineStr">
        <is>
          <t>701+</t>
        </is>
      </c>
      <c r="T1055" t="n">
        <v>49.8</v>
      </c>
      <c r="U1055" t="inlineStr">
        <is>
          <t>295</t>
        </is>
      </c>
      <c r="V1055" t="n">
        <v>21.4</v>
      </c>
      <c r="W1055" t="inlineStr">
        <is>
          <t>701+</t>
        </is>
      </c>
      <c r="X1055" t="n">
        <v>2</v>
      </c>
      <c r="Y1055" t="inlineStr">
        <is>
          <t>701+</t>
        </is>
      </c>
      <c r="Z1055" t="n">
        <v>1</v>
      </c>
      <c r="AA1055" t="inlineStr">
        <is>
          <t>701+</t>
        </is>
      </c>
      <c r="AB1055" t="inlineStr"/>
      <c r="AC1055" t="inlineStr">
        <is>
          <t>1201-1400</t>
        </is>
      </c>
      <c r="AD1055" t="inlineStr">
        <is>
          <t>1001-1200</t>
        </is>
      </c>
      <c r="AE1055" t="inlineStr">
        <is>
          <t>RU</t>
        </is>
      </c>
      <c r="AF1055" t="inlineStr">
        <is>
          <t>Russia</t>
        </is>
      </c>
      <c r="AG1055" t="inlineStr">
        <is>
          <t>L</t>
        </is>
      </c>
      <c r="AH1055" t="inlineStr">
        <is>
          <t>FC</t>
        </is>
      </c>
      <c r="AI1055" t="inlineStr">
        <is>
          <t>MD</t>
        </is>
      </c>
      <c r="AJ1055" t="n">
        <v>5</v>
      </c>
      <c r="AK1055" t="inlineStr">
        <is>
          <t>A</t>
        </is>
      </c>
      <c r="AL1055" t="n">
        <v>4</v>
      </c>
      <c r="AM1055" t="inlineStr">
        <is>
          <t>601+</t>
        </is>
      </c>
      <c r="AN1055" t="n">
        <v>1.3</v>
      </c>
      <c r="AO1055" t="inlineStr">
        <is>
          <t>601+</t>
        </is>
      </c>
      <c r="AP1055" t="n">
        <v>18.4</v>
      </c>
      <c r="AQ1055" t="inlineStr">
        <is>
          <t>701+</t>
        </is>
      </c>
      <c r="AR1055" t="n">
        <v>2</v>
      </c>
      <c r="AS1055" t="inlineStr">
        <is>
          <t>701+</t>
        </is>
      </c>
      <c r="AT1055" t="n">
        <v>2.4</v>
      </c>
      <c r="AU1055" t="inlineStr">
        <is>
          <t>701+</t>
        </is>
      </c>
      <c r="AV1055" t="n">
        <v>52.9</v>
      </c>
      <c r="AW1055" t="inlineStr">
        <is>
          <t>275</t>
        </is>
      </c>
      <c r="AX1055" t="n">
        <v>1.2</v>
      </c>
      <c r="AY1055" t="inlineStr">
        <is>
          <t>701+</t>
        </is>
      </c>
      <c r="AZ1055" t="n">
        <v>7.9</v>
      </c>
      <c r="BA1055" t="inlineStr">
        <is>
          <t>701+</t>
        </is>
      </c>
      <c r="BB1055" t="n">
        <v>3.5</v>
      </c>
      <c r="BC1055" t="inlineStr">
        <is>
          <t>701+</t>
        </is>
      </c>
      <c r="BD1055" t="inlineStr">
        <is>
          <t>-</t>
        </is>
      </c>
      <c r="BE1055" t="inlineStr"/>
      <c r="BF1055" t="inlineStr">
        <is>
          <t>Not Reported</t>
        </is>
      </c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>
        <is>
          <t>QS</t>
        </is>
      </c>
      <c r="CC1055" t="n">
        <v>1300.5</v>
      </c>
      <c r="CD1055" t="n">
        <v>1300.5</v>
      </c>
      <c r="CE1055" t="n">
        <v>601</v>
      </c>
      <c r="CF1055" t="n">
        <v>601</v>
      </c>
      <c r="CG1055" t="n">
        <v>701</v>
      </c>
      <c r="CH1055" t="n">
        <v>701</v>
      </c>
      <c r="CI1055" t="n">
        <v>701</v>
      </c>
      <c r="CJ1055" t="n">
        <v>295</v>
      </c>
      <c r="CK1055" t="n">
        <v>701</v>
      </c>
      <c r="CL1055" t="n">
        <v>701</v>
      </c>
      <c r="CM1055" t="n">
        <v>701</v>
      </c>
      <c r="CN1055" t="n">
        <v>1300.5</v>
      </c>
      <c r="CO1055" t="n">
        <v>1100.5</v>
      </c>
      <c r="CP1055" t="n">
        <v>601</v>
      </c>
      <c r="CQ1055" t="n">
        <v>601</v>
      </c>
      <c r="CR1055" t="n">
        <v>701</v>
      </c>
      <c r="CS1055" t="n">
        <v>701</v>
      </c>
      <c r="CT1055" t="n">
        <v>701</v>
      </c>
      <c r="CU1055" t="n">
        <v>275</v>
      </c>
      <c r="CV1055" t="n">
        <v>701</v>
      </c>
      <c r="CW1055" t="n">
        <v>701</v>
      </c>
      <c r="CX1055" t="n">
        <v>701</v>
      </c>
      <c r="CY1055" t="inlineStr"/>
      <c r="CZ1055" t="inlineStr"/>
      <c r="DA1055" t="inlineStr"/>
      <c r="DB1055" t="n">
        <v>7.178571428571416</v>
      </c>
      <c r="DC1055" t="n">
        <v>1.9</v>
      </c>
      <c r="DD1055" t="inlineStr"/>
      <c r="DE1055" t="inlineStr">
        <is>
          <t>QS (score, not ratio)</t>
        </is>
      </c>
      <c r="DF1055" t="inlineStr"/>
      <c r="DG1055" t="inlineStr">
        <is>
          <t>QS (score, not %)</t>
        </is>
      </c>
      <c r="DH1055" t="n">
        <v>3.75</v>
      </c>
      <c r="DI1055" t="inlineStr"/>
    </row>
    <row r="1056">
      <c r="A1056" t="inlineStr">
        <is>
          <t>the national university of science and technology misis</t>
        </is>
      </c>
      <c r="B1056" t="inlineStr">
        <is>
          <t>711-720</t>
        </is>
      </c>
      <c r="C1056" t="inlineStr">
        <is>
          <t>681-690</t>
        </is>
      </c>
      <c r="D1056" t="inlineStr">
        <is>
          <t>Russia</t>
        </is>
      </c>
      <c r="E1056" t="inlineStr">
        <is>
          <t>Europe</t>
        </is>
      </c>
      <c r="F1056" t="inlineStr">
        <is>
          <t>M</t>
        </is>
      </c>
      <c r="G1056" t="inlineStr">
        <is>
          <t>SP</t>
        </is>
      </c>
      <c r="H1056" t="inlineStr">
        <is>
          <t>VH</t>
        </is>
      </c>
      <c r="I1056" t="inlineStr">
        <is>
          <t>A</t>
        </is>
      </c>
      <c r="J1056" t="n">
        <v>6.2</v>
      </c>
      <c r="K1056" t="inlineStr">
        <is>
          <t>601+</t>
        </is>
      </c>
      <c r="L1056" t="n">
        <v>9</v>
      </c>
      <c r="M1056" t="inlineStr">
        <is>
          <t>601+</t>
        </is>
      </c>
      <c r="N1056" t="n">
        <v>74.2</v>
      </c>
      <c r="O1056" t="inlineStr">
        <is>
          <t>172</t>
        </is>
      </c>
      <c r="P1056" t="n">
        <v>13.8</v>
      </c>
      <c r="Q1056" t="inlineStr">
        <is>
          <t>657</t>
        </is>
      </c>
      <c r="R1056" t="n">
        <v>7.9</v>
      </c>
      <c r="S1056" t="inlineStr">
        <is>
          <t>701+</t>
        </is>
      </c>
      <c r="T1056" t="n">
        <v>43.1</v>
      </c>
      <c r="U1056" t="inlineStr">
        <is>
          <t>335</t>
        </is>
      </c>
      <c r="V1056" t="n">
        <v>44.7</v>
      </c>
      <c r="W1056" t="inlineStr">
        <is>
          <t>701+</t>
        </is>
      </c>
      <c r="X1056" t="n">
        <v>9.199999999999999</v>
      </c>
      <c r="Y1056" t="inlineStr">
        <is>
          <t>701+</t>
        </is>
      </c>
      <c r="Z1056" t="n">
        <v>2.2</v>
      </c>
      <c r="AA1056" t="inlineStr">
        <is>
          <t>701+</t>
        </is>
      </c>
      <c r="AB1056" t="inlineStr"/>
      <c r="AC1056" t="inlineStr">
        <is>
          <t>681-690</t>
        </is>
      </c>
      <c r="AD1056" t="inlineStr">
        <is>
          <t>467=</t>
        </is>
      </c>
      <c r="AE1056" t="inlineStr">
        <is>
          <t>RU</t>
        </is>
      </c>
      <c r="AF1056" t="inlineStr">
        <is>
          <t>Russia</t>
        </is>
      </c>
      <c r="AG1056" t="inlineStr">
        <is>
          <t>M</t>
        </is>
      </c>
      <c r="AH1056" t="inlineStr">
        <is>
          <t>SP</t>
        </is>
      </c>
      <c r="AI1056" t="inlineStr"/>
      <c r="AJ1056" t="n">
        <v>2</v>
      </c>
      <c r="AK1056" t="inlineStr">
        <is>
          <t>A</t>
        </is>
      </c>
      <c r="AL1056" t="n">
        <v>6.5</v>
      </c>
      <c r="AM1056" t="inlineStr">
        <is>
          <t>601+</t>
        </is>
      </c>
      <c r="AN1056" t="n">
        <v>8</v>
      </c>
      <c r="AO1056" t="inlineStr">
        <is>
          <t>601+</t>
        </is>
      </c>
      <c r="AP1056" t="n">
        <v>75.5</v>
      </c>
      <c r="AQ1056" t="inlineStr">
        <is>
          <t>163</t>
        </is>
      </c>
      <c r="AR1056" t="n">
        <v>14.7</v>
      </c>
      <c r="AS1056" t="inlineStr">
        <is>
          <t>642</t>
        </is>
      </c>
      <c r="AT1056" t="n">
        <v>7.9</v>
      </c>
      <c r="AU1056" t="inlineStr">
        <is>
          <t>701+</t>
        </is>
      </c>
      <c r="AV1056" t="n">
        <v>49.9</v>
      </c>
      <c r="AW1056" t="inlineStr">
        <is>
          <t>295</t>
        </is>
      </c>
      <c r="AX1056" t="n">
        <v>3.6</v>
      </c>
      <c r="AY1056" t="inlineStr">
        <is>
          <t>701+</t>
        </is>
      </c>
      <c r="AZ1056" t="n">
        <v>9.800000000000001</v>
      </c>
      <c r="BA1056" t="inlineStr">
        <is>
          <t>701+</t>
        </is>
      </c>
      <c r="BB1056" t="n">
        <v>1.1</v>
      </c>
      <c r="BC1056" t="inlineStr">
        <is>
          <t>701+</t>
        </is>
      </c>
      <c r="BD1056" t="inlineStr">
        <is>
          <t>-</t>
        </is>
      </c>
      <c r="BE1056" t="inlineStr"/>
      <c r="BF1056" t="inlineStr">
        <is>
          <t>Not Reported</t>
        </is>
      </c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>
        <is>
          <t>QS</t>
        </is>
      </c>
      <c r="CC1056" t="n">
        <v>715.5</v>
      </c>
      <c r="CD1056" t="n">
        <v>685.5</v>
      </c>
      <c r="CE1056" t="n">
        <v>601</v>
      </c>
      <c r="CF1056" t="n">
        <v>601</v>
      </c>
      <c r="CG1056" t="n">
        <v>172</v>
      </c>
      <c r="CH1056" t="n">
        <v>657</v>
      </c>
      <c r="CI1056" t="n">
        <v>701</v>
      </c>
      <c r="CJ1056" t="n">
        <v>335</v>
      </c>
      <c r="CK1056" t="n">
        <v>701</v>
      </c>
      <c r="CL1056" t="n">
        <v>701</v>
      </c>
      <c r="CM1056" t="n">
        <v>701</v>
      </c>
      <c r="CN1056" t="n">
        <v>685.5</v>
      </c>
      <c r="CO1056" t="n">
        <v>467</v>
      </c>
      <c r="CP1056" t="n">
        <v>601</v>
      </c>
      <c r="CQ1056" t="n">
        <v>601</v>
      </c>
      <c r="CR1056" t="n">
        <v>163</v>
      </c>
      <c r="CS1056" t="n">
        <v>642</v>
      </c>
      <c r="CT1056" t="n">
        <v>701</v>
      </c>
      <c r="CU1056" t="n">
        <v>295</v>
      </c>
      <c r="CV1056" t="n">
        <v>701</v>
      </c>
      <c r="CW1056" t="n">
        <v>701</v>
      </c>
      <c r="CX1056" t="n">
        <v>701</v>
      </c>
      <c r="CY1056" t="inlineStr"/>
      <c r="CZ1056" t="inlineStr"/>
      <c r="DA1056" t="inlineStr"/>
      <c r="DB1056" t="n">
        <v>48.96428571428572</v>
      </c>
      <c r="DC1056" t="n">
        <v>13.8</v>
      </c>
      <c r="DD1056" t="inlineStr"/>
      <c r="DE1056" t="inlineStr">
        <is>
          <t>QS (score, not ratio)</t>
        </is>
      </c>
      <c r="DF1056" t="inlineStr"/>
      <c r="DG1056" t="inlineStr">
        <is>
          <t>QS (score, not %)</t>
        </is>
      </c>
      <c r="DH1056" t="n">
        <v>6.35</v>
      </c>
      <c r="DI1056" t="inlineStr"/>
    </row>
    <row r="1057">
      <c r="A1057" t="inlineStr">
        <is>
          <t>the new school</t>
        </is>
      </c>
      <c r="B1057" t="inlineStr">
        <is>
          <t>781-790</t>
        </is>
      </c>
      <c r="C1057" t="inlineStr">
        <is>
          <t>641-650</t>
        </is>
      </c>
      <c r="D1057" t="inlineStr">
        <is>
          <t>United States</t>
        </is>
      </c>
      <c r="E1057" t="inlineStr">
        <is>
          <t>Americas</t>
        </is>
      </c>
      <c r="F1057" t="inlineStr">
        <is>
          <t>M</t>
        </is>
      </c>
      <c r="G1057" t="inlineStr">
        <is>
          <t>FO</t>
        </is>
      </c>
      <c r="H1057" t="inlineStr">
        <is>
          <t>VH</t>
        </is>
      </c>
      <c r="I1057" t="inlineStr">
        <is>
          <t>B</t>
        </is>
      </c>
      <c r="J1057" t="n">
        <v>15.2</v>
      </c>
      <c r="K1057" t="inlineStr">
        <is>
          <t>580</t>
        </is>
      </c>
      <c r="L1057" t="n">
        <v>8.199999999999999</v>
      </c>
      <c r="M1057" t="inlineStr">
        <is>
          <t>601+</t>
        </is>
      </c>
      <c r="N1057" t="n">
        <v>41.1</v>
      </c>
      <c r="O1057" t="inlineStr">
        <is>
          <t>381</t>
        </is>
      </c>
      <c r="P1057" t="n">
        <v>2.6</v>
      </c>
      <c r="Q1057" t="inlineStr">
        <is>
          <t>701+</t>
        </is>
      </c>
      <c r="R1057" t="n">
        <v>5.7</v>
      </c>
      <c r="S1057" t="inlineStr">
        <is>
          <t>701+</t>
        </is>
      </c>
      <c r="T1057" t="n">
        <v>92.3</v>
      </c>
      <c r="U1057" t="inlineStr">
        <is>
          <t>106</t>
        </is>
      </c>
      <c r="V1057" t="n">
        <v>19.6</v>
      </c>
      <c r="W1057" t="inlineStr">
        <is>
          <t>701+</t>
        </is>
      </c>
      <c r="X1057" t="n">
        <v>13.5</v>
      </c>
      <c r="Y1057" t="inlineStr">
        <is>
          <t>701+</t>
        </is>
      </c>
      <c r="Z1057" t="n">
        <v>1</v>
      </c>
      <c r="AA1057" t="inlineStr">
        <is>
          <t>701+</t>
        </is>
      </c>
      <c r="AB1057" t="inlineStr"/>
      <c r="AC1057" t="inlineStr">
        <is>
          <t>641-650</t>
        </is>
      </c>
      <c r="AD1057" t="inlineStr">
        <is>
          <t>521-530</t>
        </is>
      </c>
      <c r="AE1057" t="inlineStr">
        <is>
          <t>US</t>
        </is>
      </c>
      <c r="AF1057" t="inlineStr">
        <is>
          <t>United States</t>
        </is>
      </c>
      <c r="AG1057" t="inlineStr">
        <is>
          <t>M</t>
        </is>
      </c>
      <c r="AH1057" t="inlineStr">
        <is>
          <t>FO</t>
        </is>
      </c>
      <c r="AI1057" t="inlineStr">
        <is>
          <t>VH</t>
        </is>
      </c>
      <c r="AJ1057" t="n">
        <v>5</v>
      </c>
      <c r="AK1057" t="inlineStr">
        <is>
          <t>B</t>
        </is>
      </c>
      <c r="AL1057" t="n">
        <v>15.9</v>
      </c>
      <c r="AM1057" t="inlineStr">
        <is>
          <t>549</t>
        </is>
      </c>
      <c r="AN1057" t="n">
        <v>14.9</v>
      </c>
      <c r="AO1057" t="inlineStr">
        <is>
          <t>551</t>
        </is>
      </c>
      <c r="AP1057" t="n">
        <v>44.3</v>
      </c>
      <c r="AQ1057" t="inlineStr">
        <is>
          <t>355</t>
        </is>
      </c>
      <c r="AR1057" t="n">
        <v>2.8</v>
      </c>
      <c r="AS1057" t="inlineStr">
        <is>
          <t>701+</t>
        </is>
      </c>
      <c r="AT1057" t="n">
        <v>6</v>
      </c>
      <c r="AU1057" t="inlineStr">
        <is>
          <t>701+</t>
        </is>
      </c>
      <c r="AV1057" t="n">
        <v>91.7</v>
      </c>
      <c r="AW1057" t="inlineStr">
        <is>
          <t>107</t>
        </is>
      </c>
      <c r="AX1057" t="n">
        <v>1.2</v>
      </c>
      <c r="AY1057" t="inlineStr">
        <is>
          <t>701+</t>
        </is>
      </c>
      <c r="AZ1057" t="n">
        <v>24.7</v>
      </c>
      <c r="BA1057" t="inlineStr">
        <is>
          <t>337</t>
        </is>
      </c>
      <c r="BB1057" t="n">
        <v>1.1</v>
      </c>
      <c r="BC1057" t="inlineStr">
        <is>
          <t>701+</t>
        </is>
      </c>
      <c r="BD1057" t="inlineStr">
        <is>
          <t>-</t>
        </is>
      </c>
      <c r="BE1057" t="inlineStr"/>
      <c r="BF1057" t="inlineStr">
        <is>
          <t>Not Reported</t>
        </is>
      </c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>
        <is>
          <t>QS</t>
        </is>
      </c>
      <c r="CC1057" t="n">
        <v>785.5</v>
      </c>
      <c r="CD1057" t="n">
        <v>645.5</v>
      </c>
      <c r="CE1057" t="n">
        <v>580</v>
      </c>
      <c r="CF1057" t="n">
        <v>601</v>
      </c>
      <c r="CG1057" t="n">
        <v>381</v>
      </c>
      <c r="CH1057" t="n">
        <v>701</v>
      </c>
      <c r="CI1057" t="n">
        <v>701</v>
      </c>
      <c r="CJ1057" t="n">
        <v>106</v>
      </c>
      <c r="CK1057" t="n">
        <v>701</v>
      </c>
      <c r="CL1057" t="n">
        <v>701</v>
      </c>
      <c r="CM1057" t="n">
        <v>701</v>
      </c>
      <c r="CN1057" t="n">
        <v>645.5</v>
      </c>
      <c r="CO1057" t="n">
        <v>525.5</v>
      </c>
      <c r="CP1057" t="n">
        <v>549</v>
      </c>
      <c r="CQ1057" t="n">
        <v>551</v>
      </c>
      <c r="CR1057" t="n">
        <v>355</v>
      </c>
      <c r="CS1057" t="n">
        <v>701</v>
      </c>
      <c r="CT1057" t="n">
        <v>701</v>
      </c>
      <c r="CU1057" t="n">
        <v>107</v>
      </c>
      <c r="CV1057" t="n">
        <v>701</v>
      </c>
      <c r="CW1057" t="n">
        <v>337</v>
      </c>
      <c r="CX1057" t="n">
        <v>701</v>
      </c>
      <c r="CY1057" t="inlineStr"/>
      <c r="CZ1057" t="inlineStr"/>
      <c r="DA1057" t="inlineStr"/>
      <c r="DB1057" t="n">
        <v>43.96428571428571</v>
      </c>
      <c r="DC1057" t="n">
        <v>2.6</v>
      </c>
      <c r="DD1057" t="inlineStr"/>
      <c r="DE1057" t="inlineStr">
        <is>
          <t>QS (score, not ratio)</t>
        </is>
      </c>
      <c r="DF1057" t="inlineStr"/>
      <c r="DG1057" t="inlineStr">
        <is>
          <t>QS (score, not %)</t>
        </is>
      </c>
      <c r="DH1057" t="n">
        <v>15.55</v>
      </c>
      <c r="DI1057" t="inlineStr"/>
    </row>
    <row r="1058">
      <c r="A1058" t="inlineStr">
        <is>
          <t>the ohio state university</t>
        </is>
      </c>
      <c r="B1058" t="inlineStr">
        <is>
          <t>208</t>
        </is>
      </c>
      <c r="C1058" t="inlineStr">
        <is>
          <t>151</t>
        </is>
      </c>
      <c r="D1058" t="inlineStr">
        <is>
          <t>United States</t>
        </is>
      </c>
      <c r="E1058" t="inlineStr">
        <is>
          <t>Americas</t>
        </is>
      </c>
      <c r="F1058" t="inlineStr">
        <is>
          <t>XL</t>
        </is>
      </c>
      <c r="G1058" t="inlineStr">
        <is>
          <t>FC</t>
        </is>
      </c>
      <c r="H1058" t="inlineStr">
        <is>
          <t>VH</t>
        </is>
      </c>
      <c r="I1058" t="inlineStr">
        <is>
          <t>A</t>
        </is>
      </c>
      <c r="J1058" t="n">
        <v>58.6</v>
      </c>
      <c r="K1058" t="inlineStr">
        <is>
          <t>130</t>
        </is>
      </c>
      <c r="L1058" t="n">
        <v>50.4</v>
      </c>
      <c r="M1058" t="inlineStr">
        <is>
          <t>176</t>
        </is>
      </c>
      <c r="N1058" t="n">
        <v>39.5</v>
      </c>
      <c r="O1058" t="inlineStr">
        <is>
          <t>392</t>
        </is>
      </c>
      <c r="P1058" t="n">
        <v>31.2</v>
      </c>
      <c r="Q1058" t="inlineStr">
        <is>
          <t>423</t>
        </is>
      </c>
      <c r="R1058" t="n">
        <v>13.4</v>
      </c>
      <c r="S1058" t="inlineStr">
        <is>
          <t>696</t>
        </is>
      </c>
      <c r="T1058" t="n">
        <v>10.6</v>
      </c>
      <c r="U1058" t="inlineStr">
        <is>
          <t>701+</t>
        </is>
      </c>
      <c r="V1058" t="n">
        <v>94.59999999999999</v>
      </c>
      <c r="W1058" t="inlineStr">
        <is>
          <t>87</t>
        </is>
      </c>
      <c r="X1058" t="n">
        <v>45.3</v>
      </c>
      <c r="Y1058" t="inlineStr">
        <is>
          <t>281</t>
        </is>
      </c>
      <c r="Z1058" t="n">
        <v>50.8</v>
      </c>
      <c r="AA1058" t="inlineStr">
        <is>
          <t>315=</t>
        </is>
      </c>
      <c r="AB1058" t="n">
        <v>45.6</v>
      </c>
      <c r="AC1058">
        <f>151</f>
        <v/>
      </c>
      <c r="AD1058" t="inlineStr">
        <is>
          <t>140</t>
        </is>
      </c>
      <c r="AE1058" t="inlineStr">
        <is>
          <t>US</t>
        </is>
      </c>
      <c r="AF1058" t="inlineStr">
        <is>
          <t>United States</t>
        </is>
      </c>
      <c r="AG1058" t="inlineStr">
        <is>
          <t>XL</t>
        </is>
      </c>
      <c r="AH1058" t="inlineStr">
        <is>
          <t>FC</t>
        </is>
      </c>
      <c r="AI1058" t="inlineStr">
        <is>
          <t>VH</t>
        </is>
      </c>
      <c r="AJ1058" t="n">
        <v>5</v>
      </c>
      <c r="AK1058" t="inlineStr">
        <is>
          <t>A</t>
        </is>
      </c>
      <c r="AL1058" t="n">
        <v>59.4</v>
      </c>
      <c r="AM1058" t="inlineStr">
        <is>
          <t>125</t>
        </is>
      </c>
      <c r="AN1058" t="n">
        <v>55.8</v>
      </c>
      <c r="AO1058" t="inlineStr">
        <is>
          <t>148</t>
        </is>
      </c>
      <c r="AP1058" t="n">
        <v>53.8</v>
      </c>
      <c r="AQ1058" t="inlineStr">
        <is>
          <t>287</t>
        </is>
      </c>
      <c r="AR1058" t="n">
        <v>30.8</v>
      </c>
      <c r="AS1058" t="inlineStr">
        <is>
          <t>429</t>
        </is>
      </c>
      <c r="AT1058" t="n">
        <v>49.7</v>
      </c>
      <c r="AU1058" t="inlineStr">
        <is>
          <t>359</t>
        </is>
      </c>
      <c r="AV1058" t="n">
        <v>16.5</v>
      </c>
      <c r="AW1058" t="inlineStr">
        <is>
          <t>590</t>
        </is>
      </c>
      <c r="AX1058" t="n">
        <v>85</v>
      </c>
      <c r="AY1058" t="inlineStr">
        <is>
          <t>116</t>
        </is>
      </c>
      <c r="AZ1058" t="n">
        <v>35.2</v>
      </c>
      <c r="BA1058" t="inlineStr">
        <is>
          <t>216</t>
        </is>
      </c>
      <c r="BB1058" t="n">
        <v>78.40000000000001</v>
      </c>
      <c r="BC1058" t="inlineStr">
        <is>
          <t>158=</t>
        </is>
      </c>
      <c r="BD1058" t="inlineStr">
        <is>
          <t>51.3</t>
        </is>
      </c>
      <c r="BE1058" t="inlineStr"/>
      <c r="BF1058" t="inlineStr">
        <is>
          <t>Not Reported</t>
        </is>
      </c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>
        <is>
          <t>QS</t>
        </is>
      </c>
      <c r="CC1058" t="n">
        <v>208</v>
      </c>
      <c r="CD1058" t="n">
        <v>151</v>
      </c>
      <c r="CE1058" t="n">
        <v>130</v>
      </c>
      <c r="CF1058" t="n">
        <v>176</v>
      </c>
      <c r="CG1058" t="n">
        <v>392</v>
      </c>
      <c r="CH1058" t="n">
        <v>423</v>
      </c>
      <c r="CI1058" t="n">
        <v>696</v>
      </c>
      <c r="CJ1058" t="n">
        <v>701</v>
      </c>
      <c r="CK1058" t="n">
        <v>87</v>
      </c>
      <c r="CL1058" t="n">
        <v>281</v>
      </c>
      <c r="CM1058" t="n">
        <v>315</v>
      </c>
      <c r="CN1058" t="n">
        <v>151</v>
      </c>
      <c r="CO1058" t="n">
        <v>140</v>
      </c>
      <c r="CP1058" t="n">
        <v>125</v>
      </c>
      <c r="CQ1058" t="n">
        <v>148</v>
      </c>
      <c r="CR1058" t="n">
        <v>287</v>
      </c>
      <c r="CS1058" t="n">
        <v>429</v>
      </c>
      <c r="CT1058" t="n">
        <v>359</v>
      </c>
      <c r="CU1058" t="n">
        <v>590</v>
      </c>
      <c r="CV1058" t="n">
        <v>116</v>
      </c>
      <c r="CW1058" t="n">
        <v>216</v>
      </c>
      <c r="CX1058" t="n">
        <v>158</v>
      </c>
      <c r="CY1058" t="inlineStr"/>
      <c r="CZ1058" t="inlineStr"/>
      <c r="DA1058" t="inlineStr"/>
      <c r="DB1058" t="n">
        <v>85.21428571428572</v>
      </c>
      <c r="DC1058" t="n">
        <v>31.2</v>
      </c>
      <c r="DD1058" t="inlineStr"/>
      <c r="DE1058" t="inlineStr">
        <is>
          <t>QS (score, not ratio)</t>
        </is>
      </c>
      <c r="DF1058" t="inlineStr"/>
      <c r="DG1058" t="inlineStr">
        <is>
          <t>QS (score, not %)</t>
        </is>
      </c>
      <c r="DH1058" t="n">
        <v>59</v>
      </c>
      <c r="DI1058" t="inlineStr"/>
    </row>
    <row r="1059">
      <c r="A1059" t="inlineStr">
        <is>
          <t>the ohio state university - columbus</t>
        </is>
      </c>
      <c r="B1059" t="inlineStr"/>
      <c r="C1059" t="inlineStr"/>
      <c r="D1059" t="inlineStr">
        <is>
          <t>Not Reported</t>
        </is>
      </c>
      <c r="E1059" t="inlineStr">
        <is>
          <t>Not Reported</t>
        </is>
      </c>
      <c r="F1059" t="inlineStr">
        <is>
          <t>Not Reported</t>
        </is>
      </c>
      <c r="G1059" t="inlineStr">
        <is>
          <t>Not Reported</t>
        </is>
      </c>
      <c r="H1059" t="inlineStr"/>
      <c r="I1059" t="inlineStr">
        <is>
          <t>Not Reported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>
        <is>
          <t>Not Reported</t>
        </is>
      </c>
      <c r="AF1059" t="inlineStr">
        <is>
          <t>Not Reported</t>
        </is>
      </c>
      <c r="AG1059" t="inlineStr">
        <is>
          <t>Not Reported</t>
        </is>
      </c>
      <c r="AH1059" t="inlineStr">
        <is>
          <t>Not Reported</t>
        </is>
      </c>
      <c r="AI1059" t="inlineStr"/>
      <c r="AJ1059" t="inlineStr"/>
      <c r="AK1059" t="inlineStr">
        <is>
          <t>Not Reported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>
        <is>
          <t>Not Reported</t>
        </is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>
        <is>
          <t>67</t>
        </is>
      </c>
      <c r="BS1059" t="inlineStr">
        <is>
          <t>40</t>
        </is>
      </c>
      <c r="BT1059" t="n">
        <v>28.2</v>
      </c>
      <c r="BU1059" t="n">
        <v>12.6</v>
      </c>
      <c r="BV1059" t="n">
        <v>0</v>
      </c>
      <c r="BW1059" t="n">
        <v>38.3</v>
      </c>
      <c r="BX1059" t="n">
        <v>22.8</v>
      </c>
      <c r="BY1059" t="n">
        <v>60.9</v>
      </c>
      <c r="BZ1059" t="n">
        <v>18.9</v>
      </c>
      <c r="CA1059" t="n">
        <v>2015</v>
      </c>
      <c r="CB1059" t="inlineStr">
        <is>
          <t>Shanghai</t>
        </is>
      </c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n">
        <v>67</v>
      </c>
      <c r="DA1059" t="n">
        <v>40</v>
      </c>
      <c r="DB1059" t="n">
        <v>85.51042810098792</v>
      </c>
      <c r="DC1059" t="n">
        <v>48.06046386192017</v>
      </c>
      <c r="DD1059" t="inlineStr"/>
      <c r="DE1059" t="inlineStr">
        <is>
          <t>Missing</t>
        </is>
      </c>
      <c r="DF1059" t="inlineStr"/>
      <c r="DG1059" t="inlineStr">
        <is>
          <t>Missing</t>
        </is>
      </c>
      <c r="DH1059" t="inlineStr"/>
      <c r="DI1059" t="n">
        <v>27.18023193096008</v>
      </c>
    </row>
    <row r="1060">
      <c r="A1060" t="inlineStr">
        <is>
          <t>the open university</t>
        </is>
      </c>
      <c r="B1060" t="inlineStr"/>
      <c r="C1060" t="inlineStr"/>
      <c r="D1060" t="inlineStr">
        <is>
          <t>Not Reported</t>
        </is>
      </c>
      <c r="E1060" t="inlineStr">
        <is>
          <t>Not Reported</t>
        </is>
      </c>
      <c r="F1060" t="inlineStr">
        <is>
          <t>Not Reported</t>
        </is>
      </c>
      <c r="G1060" t="inlineStr">
        <is>
          <t>Not Reported</t>
        </is>
      </c>
      <c r="H1060" t="inlineStr"/>
      <c r="I1060" t="inlineStr">
        <is>
          <t>Not Reported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>
        <is>
          <t>Not Reported</t>
        </is>
      </c>
      <c r="AF1060" t="inlineStr">
        <is>
          <t>Not Reported</t>
        </is>
      </c>
      <c r="AG1060" t="inlineStr">
        <is>
          <t>Not Reported</t>
        </is>
      </c>
      <c r="AH1060" t="inlineStr">
        <is>
          <t>Not Reported</t>
        </is>
      </c>
      <c r="AI1060" t="inlineStr"/>
      <c r="AJ1060" t="inlineStr"/>
      <c r="AK1060" t="inlineStr">
        <is>
          <t>Not Reported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401-500</t>
        </is>
      </c>
      <c r="BF1060" t="inlineStr">
        <is>
          <t>United Kingdom</t>
        </is>
      </c>
      <c r="BG1060" t="n">
        <v>21</v>
      </c>
      <c r="BH1060" t="inlineStr">
        <is>
          <t>51.5</t>
        </is>
      </c>
      <c r="BI1060" t="n">
        <v>13.8</v>
      </c>
      <c r="BJ1060" t="n">
        <v>60.3</v>
      </c>
      <c r="BK1060" t="inlineStr">
        <is>
          <t>28.4</t>
        </is>
      </c>
      <c r="BL1060" t="inlineStr">
        <is>
          <t>-</t>
        </is>
      </c>
      <c r="BM1060" t="inlineStr">
        <is>
          <t>76,683</t>
        </is>
      </c>
      <c r="BN1060" t="n">
        <v>35.9</v>
      </c>
      <c r="BO1060" t="inlineStr">
        <is>
          <t>9%</t>
        </is>
      </c>
      <c r="BP1060" t="inlineStr">
        <is>
          <t>61 : 39</t>
        </is>
      </c>
      <c r="BQ1060" t="n">
        <v>2016</v>
      </c>
      <c r="BR1060" t="inlineStr">
        <is>
          <t>401-500</t>
        </is>
      </c>
      <c r="BS1060" t="inlineStr">
        <is>
          <t>34-38</t>
        </is>
      </c>
      <c r="BT1060" t="inlineStr"/>
      <c r="BU1060" t="n">
        <v>0</v>
      </c>
      <c r="BV1060" t="n">
        <v>0</v>
      </c>
      <c r="BW1060" t="n">
        <v>6.3</v>
      </c>
      <c r="BX1060" t="n">
        <v>12.9</v>
      </c>
      <c r="BY1060" t="n">
        <v>22.3</v>
      </c>
      <c r="BZ1060" t="n">
        <v>13.1</v>
      </c>
      <c r="CA1060" t="n">
        <v>2014</v>
      </c>
      <c r="CB1060" t="inlineStr">
        <is>
          <t>Times+Shanghai</t>
        </is>
      </c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n">
        <v>450.5</v>
      </c>
      <c r="CZ1060" t="n">
        <v>450.5</v>
      </c>
      <c r="DA1060" t="n">
        <v>36</v>
      </c>
      <c r="DB1060" t="n">
        <v>18.52852398098375</v>
      </c>
      <c r="DC1060" t="n">
        <v>23.41034881390162</v>
      </c>
      <c r="DD1060" t="n">
        <v>35.9</v>
      </c>
      <c r="DE1060" t="inlineStr">
        <is>
          <t>Times (raw ratio)</t>
        </is>
      </c>
      <c r="DF1060" t="n">
        <v>9</v>
      </c>
      <c r="DG1060" t="inlineStr">
        <is>
          <t>Times (raw %)</t>
        </is>
      </c>
      <c r="DH1060" t="inlineStr"/>
      <c r="DI1060" t="n">
        <v>6.764716298084856</v>
      </c>
    </row>
    <row r="1061">
      <c r="A1061" t="inlineStr">
        <is>
          <t>the royal veterinary and agricultural university</t>
        </is>
      </c>
      <c r="B1061" t="inlineStr"/>
      <c r="C1061" t="inlineStr"/>
      <c r="D1061" t="inlineStr">
        <is>
          <t>Not Reported</t>
        </is>
      </c>
      <c r="E1061" t="inlineStr">
        <is>
          <t>Not Reported</t>
        </is>
      </c>
      <c r="F1061" t="inlineStr">
        <is>
          <t>Not Reported</t>
        </is>
      </c>
      <c r="G1061" t="inlineStr">
        <is>
          <t>Not Reported</t>
        </is>
      </c>
      <c r="H1061" t="inlineStr"/>
      <c r="I1061" t="inlineStr">
        <is>
          <t>Not Reported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>
        <is>
          <t>Not Reported</t>
        </is>
      </c>
      <c r="AF1061" t="inlineStr">
        <is>
          <t>Not Reported</t>
        </is>
      </c>
      <c r="AG1061" t="inlineStr">
        <is>
          <t>Not Reported</t>
        </is>
      </c>
      <c r="AH1061" t="inlineStr">
        <is>
          <t>Not Reported</t>
        </is>
      </c>
      <c r="AI1061" t="inlineStr"/>
      <c r="AJ1061" t="inlineStr"/>
      <c r="AK1061" t="inlineStr">
        <is>
          <t>Not Reported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>
        <is>
          <t>Not Reported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>
        <is>
          <t>401-500</t>
        </is>
      </c>
      <c r="BS1061" t="inlineStr">
        <is>
          <t>5</t>
        </is>
      </c>
      <c r="BT1061" t="inlineStr"/>
      <c r="BU1061" t="n">
        <v>0</v>
      </c>
      <c r="BV1061" t="n">
        <v>0</v>
      </c>
      <c r="BW1061" t="n">
        <v>7.7</v>
      </c>
      <c r="BX1061" t="n">
        <v>6.5</v>
      </c>
      <c r="BY1061" t="n">
        <v>24.3</v>
      </c>
      <c r="BZ1061" t="n">
        <v>12</v>
      </c>
      <c r="CA1061" t="n">
        <v>2006</v>
      </c>
      <c r="CB1061" t="inlineStr">
        <is>
          <t>Shanghai</t>
        </is>
      </c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n">
        <v>450.5</v>
      </c>
      <c r="DA1061" t="n">
        <v>5</v>
      </c>
      <c r="DB1061" t="n">
        <v>1.317233809001095</v>
      </c>
      <c r="DC1061" t="n">
        <v>13.01936353829558</v>
      </c>
      <c r="DD1061" t="inlineStr"/>
      <c r="DE1061" t="inlineStr">
        <is>
          <t>Missing</t>
        </is>
      </c>
      <c r="DF1061" t="inlineStr"/>
      <c r="DG1061" t="inlineStr">
        <is>
          <t>Missing</t>
        </is>
      </c>
      <c r="DH1061" t="inlineStr"/>
      <c r="DI1061" t="n">
        <v>6.509681769147789</v>
      </c>
    </row>
    <row r="1062">
      <c r="A1062" t="inlineStr">
        <is>
          <t>the university of adelaide</t>
        </is>
      </c>
      <c r="B1062" t="inlineStr">
        <is>
          <t>82</t>
        </is>
      </c>
      <c r="C1062" t="inlineStr">
        <is>
          <t>89</t>
        </is>
      </c>
      <c r="D1062" t="inlineStr">
        <is>
          <t>Australia</t>
        </is>
      </c>
      <c r="E1062" t="inlineStr">
        <is>
          <t>Oceania</t>
        </is>
      </c>
      <c r="F1062" t="inlineStr">
        <is>
          <t>L</t>
        </is>
      </c>
      <c r="G1062" t="inlineStr">
        <is>
          <t>FC</t>
        </is>
      </c>
      <c r="H1062" t="inlineStr">
        <is>
          <t>VH</t>
        </is>
      </c>
      <c r="I1062" t="inlineStr">
        <is>
          <t>A</t>
        </is>
      </c>
      <c r="J1062" t="n">
        <v>56</v>
      </c>
      <c r="K1062" t="inlineStr">
        <is>
          <t>138</t>
        </is>
      </c>
      <c r="L1062" t="n">
        <v>38.9</v>
      </c>
      <c r="M1062" t="inlineStr">
        <is>
          <t>242</t>
        </is>
      </c>
      <c r="N1062" t="n">
        <v>17.9</v>
      </c>
      <c r="O1062" t="inlineStr">
        <is>
          <t>701+</t>
        </is>
      </c>
      <c r="P1062" t="n">
        <v>87</v>
      </c>
      <c r="Q1062" t="inlineStr">
        <is>
          <t>86</t>
        </is>
      </c>
      <c r="R1062" t="n">
        <v>100</v>
      </c>
      <c r="S1062" t="inlineStr">
        <is>
          <t>78</t>
        </is>
      </c>
      <c r="T1062" t="n">
        <v>99.3</v>
      </c>
      <c r="U1062" t="inlineStr">
        <is>
          <t>53</t>
        </is>
      </c>
      <c r="V1062" t="n">
        <v>93.59999999999999</v>
      </c>
      <c r="W1062" t="inlineStr">
        <is>
          <t>108</t>
        </is>
      </c>
      <c r="X1062" t="n">
        <v>51.5</v>
      </c>
      <c r="Y1062" t="inlineStr">
        <is>
          <t>246</t>
        </is>
      </c>
      <c r="Z1062" t="n">
        <v>95.7</v>
      </c>
      <c r="AA1062" t="inlineStr">
        <is>
          <t>49</t>
        </is>
      </c>
      <c r="AB1062" t="n">
        <v>63.8</v>
      </c>
      <c r="AC1062" t="inlineStr">
        <is>
          <t>89</t>
        </is>
      </c>
      <c r="AD1062" t="inlineStr">
        <is>
          <t>109</t>
        </is>
      </c>
      <c r="AE1062" t="inlineStr">
        <is>
          <t>AU</t>
        </is>
      </c>
      <c r="AF1062" t="inlineStr">
        <is>
          <t>Australia</t>
        </is>
      </c>
      <c r="AG1062" t="inlineStr">
        <is>
          <t>L</t>
        </is>
      </c>
      <c r="AH1062" t="inlineStr">
        <is>
          <t>FC</t>
        </is>
      </c>
      <c r="AI1062" t="inlineStr">
        <is>
          <t>VH</t>
        </is>
      </c>
      <c r="AJ1062" t="n">
        <v>5</v>
      </c>
      <c r="AK1062" t="inlineStr">
        <is>
          <t>A</t>
        </is>
      </c>
      <c r="AL1062" t="n">
        <v>54.2</v>
      </c>
      <c r="AM1062" t="inlineStr">
        <is>
          <t>144</t>
        </is>
      </c>
      <c r="AN1062" t="n">
        <v>36.5</v>
      </c>
      <c r="AO1062" t="inlineStr">
        <is>
          <t>267</t>
        </is>
      </c>
      <c r="AP1062" t="n">
        <v>16.2</v>
      </c>
      <c r="AQ1062" t="inlineStr">
        <is>
          <t>701+</t>
        </is>
      </c>
      <c r="AR1062" t="n">
        <v>87.09999999999999</v>
      </c>
      <c r="AS1062" t="inlineStr">
        <is>
          <t>83</t>
        </is>
      </c>
      <c r="AT1062" t="n">
        <v>100</v>
      </c>
      <c r="AU1062" t="inlineStr">
        <is>
          <t>69</t>
        </is>
      </c>
      <c r="AV1062" t="n">
        <v>99.59999999999999</v>
      </c>
      <c r="AW1062" t="inlineStr">
        <is>
          <t>40</t>
        </is>
      </c>
      <c r="AX1062" t="n">
        <v>78.8</v>
      </c>
      <c r="AY1062" t="inlineStr">
        <is>
          <t>154</t>
        </is>
      </c>
      <c r="AZ1062" t="n">
        <v>38.4</v>
      </c>
      <c r="BA1062" t="inlineStr">
        <is>
          <t>191</t>
        </is>
      </c>
      <c r="BB1062" t="n">
        <v>96.3</v>
      </c>
      <c r="BC1062" t="inlineStr">
        <is>
          <t>42</t>
        </is>
      </c>
      <c r="BD1062" t="inlineStr">
        <is>
          <t>62.0</t>
        </is>
      </c>
      <c r="BE1062" t="inlineStr"/>
      <c r="BF1062" t="inlineStr">
        <is>
          <t>Not Reported</t>
        </is>
      </c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>
        <is>
          <t>151-200</t>
        </is>
      </c>
      <c r="BS1062" t="inlineStr">
        <is>
          <t>8</t>
        </is>
      </c>
      <c r="BT1062" t="inlineStr"/>
      <c r="BU1062" t="n">
        <v>14.5</v>
      </c>
      <c r="BV1062" t="n">
        <v>0</v>
      </c>
      <c r="BW1062" t="n">
        <v>16.3</v>
      </c>
      <c r="BX1062" t="n">
        <v>12.9</v>
      </c>
      <c r="BY1062" t="n">
        <v>42</v>
      </c>
      <c r="BZ1062" t="n">
        <v>25.7</v>
      </c>
      <c r="CA1062" t="n">
        <v>2015</v>
      </c>
      <c r="CB1062" t="inlineStr">
        <is>
          <t>QS+Shanghai</t>
        </is>
      </c>
      <c r="CC1062" t="n">
        <v>82</v>
      </c>
      <c r="CD1062" t="n">
        <v>89</v>
      </c>
      <c r="CE1062" t="n">
        <v>138</v>
      </c>
      <c r="CF1062" t="n">
        <v>242</v>
      </c>
      <c r="CG1062" t="n">
        <v>701</v>
      </c>
      <c r="CH1062" t="n">
        <v>86</v>
      </c>
      <c r="CI1062" t="n">
        <v>78</v>
      </c>
      <c r="CJ1062" t="n">
        <v>53</v>
      </c>
      <c r="CK1062" t="n">
        <v>108</v>
      </c>
      <c r="CL1062" t="n">
        <v>246</v>
      </c>
      <c r="CM1062" t="n">
        <v>49</v>
      </c>
      <c r="CN1062" t="n">
        <v>89</v>
      </c>
      <c r="CO1062" t="n">
        <v>109</v>
      </c>
      <c r="CP1062" t="n">
        <v>144</v>
      </c>
      <c r="CQ1062" t="n">
        <v>267</v>
      </c>
      <c r="CR1062" t="n">
        <v>701</v>
      </c>
      <c r="CS1062" t="n">
        <v>83</v>
      </c>
      <c r="CT1062" t="n">
        <v>69</v>
      </c>
      <c r="CU1062" t="n">
        <v>40</v>
      </c>
      <c r="CV1062" t="n">
        <v>154</v>
      </c>
      <c r="CW1062" t="n">
        <v>191</v>
      </c>
      <c r="CX1062" t="n">
        <v>42</v>
      </c>
      <c r="CY1062" t="inlineStr"/>
      <c r="CZ1062" t="n">
        <v>175.5</v>
      </c>
      <c r="DA1062" t="n">
        <v>8</v>
      </c>
      <c r="DB1062" t="n">
        <v>77.95236788458523</v>
      </c>
      <c r="DC1062" t="n">
        <v>46.91085940309242</v>
      </c>
      <c r="DD1062" t="inlineStr"/>
      <c r="DE1062" t="inlineStr">
        <is>
          <t>QS (score, not ratio)</t>
        </is>
      </c>
      <c r="DF1062" t="inlineStr"/>
      <c r="DG1062" t="inlineStr">
        <is>
          <t>QS (score, not %)</t>
        </is>
      </c>
      <c r="DH1062" t="n">
        <v>55.1</v>
      </c>
      <c r="DI1062" t="n">
        <v>17.05814455231931</v>
      </c>
    </row>
    <row r="1063">
      <c r="A1063" t="inlineStr">
        <is>
          <t>the university of akron</t>
        </is>
      </c>
      <c r="B1063" t="inlineStr"/>
      <c r="C1063" t="inlineStr"/>
      <c r="D1063" t="inlineStr">
        <is>
          <t>Not Reported</t>
        </is>
      </c>
      <c r="E1063" t="inlineStr">
        <is>
          <t>Not Reported</t>
        </is>
      </c>
      <c r="F1063" t="inlineStr">
        <is>
          <t>Not Reported</t>
        </is>
      </c>
      <c r="G1063" t="inlineStr">
        <is>
          <t>Not Reported</t>
        </is>
      </c>
      <c r="H1063" t="inlineStr"/>
      <c r="I1063" t="inlineStr">
        <is>
          <t>Not Reported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>
        <is>
          <t>Not Reported</t>
        </is>
      </c>
      <c r="AF1063" t="inlineStr">
        <is>
          <t>Not Reported</t>
        </is>
      </c>
      <c r="AG1063" t="inlineStr">
        <is>
          <t>Not Reported</t>
        </is>
      </c>
      <c r="AH1063" t="inlineStr">
        <is>
          <t>Not Reported</t>
        </is>
      </c>
      <c r="AI1063" t="inlineStr"/>
      <c r="AJ1063" t="inlineStr"/>
      <c r="AK1063" t="inlineStr">
        <is>
          <t>Not Reported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>
        <is>
          <t>Not Reported</t>
        </is>
      </c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>
        <is>
          <t>402-503</t>
        </is>
      </c>
      <c r="BS1063" t="inlineStr">
        <is>
          <t>140-159</t>
        </is>
      </c>
      <c r="BT1063" t="inlineStr"/>
      <c r="BU1063" t="n">
        <v>0</v>
      </c>
      <c r="BV1063" t="n">
        <v>0</v>
      </c>
      <c r="BW1063" t="n">
        <v>10.3</v>
      </c>
      <c r="BX1063" t="n">
        <v>6.8</v>
      </c>
      <c r="BY1063" t="n">
        <v>20.5</v>
      </c>
      <c r="BZ1063" t="n">
        <v>11.5</v>
      </c>
      <c r="CA1063" t="n">
        <v>2008</v>
      </c>
      <c r="CB1063" t="inlineStr">
        <is>
          <t>Shanghai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n">
        <v>452.5</v>
      </c>
      <c r="DA1063" t="n">
        <v>149.5</v>
      </c>
      <c r="DB1063" t="n">
        <v>0.8781558726673921</v>
      </c>
      <c r="DC1063" t="n">
        <v>12.26974110032362</v>
      </c>
      <c r="DD1063" t="inlineStr"/>
      <c r="DE1063" t="inlineStr">
        <is>
          <t>Missing</t>
        </is>
      </c>
      <c r="DF1063" t="inlineStr"/>
      <c r="DG1063" t="inlineStr">
        <is>
          <t>Missing</t>
        </is>
      </c>
      <c r="DH1063" t="inlineStr"/>
      <c r="DI1063" t="n">
        <v>6.134870550161812</v>
      </c>
    </row>
    <row r="1064">
      <c r="A1064" t="inlineStr">
        <is>
          <t>the university of alabama</t>
        </is>
      </c>
      <c r="B1064" t="inlineStr">
        <is>
          <t>951-1000</t>
        </is>
      </c>
      <c r="C1064" t="inlineStr">
        <is>
          <t>951-1000</t>
        </is>
      </c>
      <c r="D1064" t="inlineStr">
        <is>
          <t>United States</t>
        </is>
      </c>
      <c r="E1064" t="inlineStr">
        <is>
          <t>Americas</t>
        </is>
      </c>
      <c r="F1064" t="inlineStr">
        <is>
          <t>XL</t>
        </is>
      </c>
      <c r="G1064" t="inlineStr">
        <is>
          <t>CO</t>
        </is>
      </c>
      <c r="H1064" t="inlineStr">
        <is>
          <t>VH</t>
        </is>
      </c>
      <c r="I1064" t="inlineStr">
        <is>
          <t>A</t>
        </is>
      </c>
      <c r="J1064" t="n">
        <v>10</v>
      </c>
      <c r="K1064" t="inlineStr">
        <is>
          <t>601+</t>
        </is>
      </c>
      <c r="L1064" t="n">
        <v>20.3</v>
      </c>
      <c r="M1064" t="inlineStr">
        <is>
          <t>449</t>
        </is>
      </c>
      <c r="N1064" t="n">
        <v>5.3</v>
      </c>
      <c r="O1064" t="inlineStr">
        <is>
          <t>701+</t>
        </is>
      </c>
      <c r="P1064" t="n">
        <v>11.9</v>
      </c>
      <c r="Q1064" t="inlineStr">
        <is>
          <t>697</t>
        </is>
      </c>
      <c r="R1064" t="n">
        <v>5.3</v>
      </c>
      <c r="S1064" t="inlineStr">
        <is>
          <t>701+</t>
        </is>
      </c>
      <c r="T1064" t="n">
        <v>2.5</v>
      </c>
      <c r="U1064" t="inlineStr">
        <is>
          <t>701+</t>
        </is>
      </c>
      <c r="V1064" t="n">
        <v>54.9</v>
      </c>
      <c r="W1064" t="inlineStr">
        <is>
          <t>699</t>
        </is>
      </c>
      <c r="X1064" t="n">
        <v>10.7</v>
      </c>
      <c r="Y1064" t="inlineStr">
        <is>
          <t>701+</t>
        </is>
      </c>
      <c r="Z1064" t="n">
        <v>6.7</v>
      </c>
      <c r="AA1064" t="inlineStr">
        <is>
          <t>701+</t>
        </is>
      </c>
      <c r="AB1064" t="inlineStr"/>
      <c r="AC1064" t="inlineStr">
        <is>
          <t>951-1000</t>
        </is>
      </c>
      <c r="AD1064" t="inlineStr">
        <is>
          <t>1001-1200</t>
        </is>
      </c>
      <c r="AE1064" t="inlineStr">
        <is>
          <t>US</t>
        </is>
      </c>
      <c r="AF1064" t="inlineStr">
        <is>
          <t>United States</t>
        </is>
      </c>
      <c r="AG1064" t="inlineStr">
        <is>
          <t>XL</t>
        </is>
      </c>
      <c r="AH1064" t="inlineStr">
        <is>
          <t>CO</t>
        </is>
      </c>
      <c r="AI1064" t="inlineStr">
        <is>
          <t>VH</t>
        </is>
      </c>
      <c r="AJ1064" t="n">
        <v>5</v>
      </c>
      <c r="AK1064" t="inlineStr">
        <is>
          <t>A</t>
        </is>
      </c>
      <c r="AL1064" t="n">
        <v>9.699999999999999</v>
      </c>
      <c r="AM1064" t="inlineStr">
        <is>
          <t>601+</t>
        </is>
      </c>
      <c r="AN1064" t="n">
        <v>19</v>
      </c>
      <c r="AO1064" t="inlineStr">
        <is>
          <t>471</t>
        </is>
      </c>
      <c r="AP1064" t="n">
        <v>5.9</v>
      </c>
      <c r="AQ1064" t="inlineStr">
        <is>
          <t>701+</t>
        </is>
      </c>
      <c r="AR1064" t="n">
        <v>12.8</v>
      </c>
      <c r="AS1064" t="inlineStr">
        <is>
          <t>681</t>
        </is>
      </c>
      <c r="AT1064" t="n">
        <v>8.9</v>
      </c>
      <c r="AU1064" t="inlineStr">
        <is>
          <t>701+</t>
        </is>
      </c>
      <c r="AV1064" t="n">
        <v>2.7</v>
      </c>
      <c r="AW1064" t="inlineStr">
        <is>
          <t>701+</t>
        </is>
      </c>
      <c r="AX1064" t="n">
        <v>8.800000000000001</v>
      </c>
      <c r="AY1064" t="inlineStr">
        <is>
          <t>701+</t>
        </is>
      </c>
      <c r="AZ1064" t="n">
        <v>13.3</v>
      </c>
      <c r="BA1064" t="inlineStr">
        <is>
          <t>646</t>
        </is>
      </c>
      <c r="BB1064" t="n">
        <v>16.3</v>
      </c>
      <c r="BC1064" t="inlineStr">
        <is>
          <t>588=</t>
        </is>
      </c>
      <c r="BD1064" t="inlineStr">
        <is>
          <t>-</t>
        </is>
      </c>
      <c r="BE1064" t="inlineStr"/>
      <c r="BF1064" t="inlineStr">
        <is>
          <t>Not Reported</t>
        </is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>
        <is>
          <t>QS</t>
        </is>
      </c>
      <c r="CC1064" t="n">
        <v>975.5</v>
      </c>
      <c r="CD1064" t="n">
        <v>975.5</v>
      </c>
      <c r="CE1064" t="n">
        <v>601</v>
      </c>
      <c r="CF1064" t="n">
        <v>449</v>
      </c>
      <c r="CG1064" t="n">
        <v>701</v>
      </c>
      <c r="CH1064" t="n">
        <v>697</v>
      </c>
      <c r="CI1064" t="n">
        <v>701</v>
      </c>
      <c r="CJ1064" t="n">
        <v>701</v>
      </c>
      <c r="CK1064" t="n">
        <v>699</v>
      </c>
      <c r="CL1064" t="n">
        <v>701</v>
      </c>
      <c r="CM1064" t="n">
        <v>701</v>
      </c>
      <c r="CN1064" t="n">
        <v>975.5</v>
      </c>
      <c r="CO1064" t="n">
        <v>1100.5</v>
      </c>
      <c r="CP1064" t="n">
        <v>601</v>
      </c>
      <c r="CQ1064" t="n">
        <v>471</v>
      </c>
      <c r="CR1064" t="n">
        <v>701</v>
      </c>
      <c r="CS1064" t="n">
        <v>681</v>
      </c>
      <c r="CT1064" t="n">
        <v>701</v>
      </c>
      <c r="CU1064" t="n">
        <v>701</v>
      </c>
      <c r="CV1064" t="n">
        <v>701</v>
      </c>
      <c r="CW1064" t="n">
        <v>646</v>
      </c>
      <c r="CX1064" t="n">
        <v>588</v>
      </c>
      <c r="CY1064" t="inlineStr"/>
      <c r="CZ1064" t="inlineStr"/>
      <c r="DA1064" t="inlineStr"/>
      <c r="DB1064" t="n">
        <v>30.39285714285714</v>
      </c>
      <c r="DC1064" t="n">
        <v>11.9</v>
      </c>
      <c r="DD1064" t="inlineStr"/>
      <c r="DE1064" t="inlineStr">
        <is>
          <t>QS (score, not ratio)</t>
        </is>
      </c>
      <c r="DF1064" t="inlineStr"/>
      <c r="DG1064" t="inlineStr">
        <is>
          <t>QS (score, not %)</t>
        </is>
      </c>
      <c r="DH1064" t="n">
        <v>9.85</v>
      </c>
      <c r="DI1064" t="inlineStr"/>
    </row>
    <row r="1065">
      <c r="A1065" t="inlineStr">
        <is>
          <t>the university of alabama at birmingham</t>
        </is>
      </c>
      <c r="B1065" t="inlineStr"/>
      <c r="C1065" t="inlineStr"/>
      <c r="D1065" t="inlineStr">
        <is>
          <t>Not Reported</t>
        </is>
      </c>
      <c r="E1065" t="inlineStr">
        <is>
          <t>Not Reported</t>
        </is>
      </c>
      <c r="F1065" t="inlineStr">
        <is>
          <t>Not Reported</t>
        </is>
      </c>
      <c r="G1065" t="inlineStr">
        <is>
          <t>Not Reported</t>
        </is>
      </c>
      <c r="H1065" t="inlineStr"/>
      <c r="I1065" t="inlineStr">
        <is>
          <t>Not Reported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>
        <is>
          <t>Not Reported</t>
        </is>
      </c>
      <c r="AF1065" t="inlineStr">
        <is>
          <t>Not Reported</t>
        </is>
      </c>
      <c r="AG1065" t="inlineStr">
        <is>
          <t>Not Reported</t>
        </is>
      </c>
      <c r="AH1065" t="inlineStr">
        <is>
          <t>Not Reported</t>
        </is>
      </c>
      <c r="AI1065" t="inlineStr"/>
      <c r="AJ1065" t="inlineStr"/>
      <c r="AK1065" t="inlineStr">
        <is>
          <t>Not Reported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>
        <is>
          <t>Not Reported</t>
        </is>
      </c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>
        <is>
          <t>201-300</t>
        </is>
      </c>
      <c r="BS1065" t="inlineStr">
        <is>
          <t>78-104</t>
        </is>
      </c>
      <c r="BT1065" t="inlineStr"/>
      <c r="BU1065" t="n">
        <v>0</v>
      </c>
      <c r="BV1065" t="n">
        <v>0</v>
      </c>
      <c r="BW1065" t="n">
        <v>18.1</v>
      </c>
      <c r="BX1065" t="n">
        <v>13.6</v>
      </c>
      <c r="BY1065" t="n">
        <v>41.3</v>
      </c>
      <c r="BZ1065" t="n">
        <v>15.5</v>
      </c>
      <c r="CA1065" t="n">
        <v>2014</v>
      </c>
      <c r="CB1065" t="inlineStr">
        <is>
          <t>Shanghai</t>
        </is>
      </c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n">
        <v>250.5</v>
      </c>
      <c r="DA1065" t="n">
        <v>91</v>
      </c>
      <c r="DB1065" t="n">
        <v>45.22502744237102</v>
      </c>
      <c r="DC1065" t="n">
        <v>27.38872707659116</v>
      </c>
      <c r="DD1065" t="inlineStr"/>
      <c r="DE1065" t="inlineStr">
        <is>
          <t>Missing</t>
        </is>
      </c>
      <c r="DF1065" t="inlineStr"/>
      <c r="DG1065" t="inlineStr">
        <is>
          <t>Missing</t>
        </is>
      </c>
      <c r="DH1065" t="inlineStr"/>
      <c r="DI1065" t="n">
        <v>13.69436353829558</v>
      </c>
    </row>
    <row r="1066">
      <c r="A1066" t="inlineStr">
        <is>
          <t>the university of arizona</t>
        </is>
      </c>
      <c r="B1066" t="inlineStr">
        <is>
          <t>293</t>
        </is>
      </c>
      <c r="C1066" t="inlineStr">
        <is>
          <t>285</t>
        </is>
      </c>
      <c r="D1066" t="inlineStr">
        <is>
          <t>United States</t>
        </is>
      </c>
      <c r="E1066" t="inlineStr">
        <is>
          <t>Americas</t>
        </is>
      </c>
      <c r="F1066" t="inlineStr">
        <is>
          <t>XL</t>
        </is>
      </c>
      <c r="G1066" t="inlineStr">
        <is>
          <t>FC</t>
        </is>
      </c>
      <c r="H1066" t="inlineStr">
        <is>
          <t>VH</t>
        </is>
      </c>
      <c r="I1066" t="inlineStr">
        <is>
          <t>A</t>
        </is>
      </c>
      <c r="J1066" t="n">
        <v>37.3</v>
      </c>
      <c r="K1066" t="inlineStr">
        <is>
          <t>231</t>
        </is>
      </c>
      <c r="L1066" t="n">
        <v>22.2</v>
      </c>
      <c r="M1066" t="inlineStr">
        <is>
          <t>420</t>
        </is>
      </c>
      <c r="N1066" t="n">
        <v>44.4</v>
      </c>
      <c r="O1066" t="inlineStr">
        <is>
          <t>349</t>
        </is>
      </c>
      <c r="P1066" t="n">
        <v>38.8</v>
      </c>
      <c r="Q1066" t="inlineStr">
        <is>
          <t>360</t>
        </is>
      </c>
      <c r="R1066" t="n">
        <v>31.6</v>
      </c>
      <c r="S1066" t="inlineStr">
        <is>
          <t>486</t>
        </is>
      </c>
      <c r="T1066" t="n">
        <v>15.1</v>
      </c>
      <c r="U1066" t="inlineStr">
        <is>
          <t>620</t>
        </is>
      </c>
      <c r="V1066" t="n">
        <v>94.09999999999999</v>
      </c>
      <c r="W1066" t="inlineStr">
        <is>
          <t>98</t>
        </is>
      </c>
      <c r="X1066" t="n">
        <v>37.1</v>
      </c>
      <c r="Y1066" t="inlineStr">
        <is>
          <t>344</t>
        </is>
      </c>
      <c r="Z1066" t="n">
        <v>40.4</v>
      </c>
      <c r="AA1066" t="inlineStr">
        <is>
          <t>363=</t>
        </is>
      </c>
      <c r="AB1066" t="n">
        <v>37</v>
      </c>
      <c r="AC1066">
        <f>285</f>
        <v/>
      </c>
      <c r="AD1066" t="inlineStr">
        <is>
          <t>262=</t>
        </is>
      </c>
      <c r="AE1066" t="inlineStr">
        <is>
          <t>US</t>
        </is>
      </c>
      <c r="AF1066" t="inlineStr">
        <is>
          <t>United States</t>
        </is>
      </c>
      <c r="AG1066" t="inlineStr">
        <is>
          <t>XL</t>
        </is>
      </c>
      <c r="AH1066" t="inlineStr">
        <is>
          <t>FC</t>
        </is>
      </c>
      <c r="AI1066" t="inlineStr">
        <is>
          <t>VH</t>
        </is>
      </c>
      <c r="AJ1066" t="n">
        <v>5</v>
      </c>
      <c r="AK1066" t="inlineStr">
        <is>
          <t>A</t>
        </is>
      </c>
      <c r="AL1066" t="n">
        <v>38.5</v>
      </c>
      <c r="AM1066" t="inlineStr">
        <is>
          <t>226</t>
        </is>
      </c>
      <c r="AN1066" t="n">
        <v>18.4</v>
      </c>
      <c r="AO1066" t="inlineStr">
        <is>
          <t>476</t>
        </is>
      </c>
      <c r="AP1066" t="n">
        <v>72.5</v>
      </c>
      <c r="AQ1066" t="inlineStr">
        <is>
          <t>175</t>
        </is>
      </c>
      <c r="AR1066" t="n">
        <v>19.5</v>
      </c>
      <c r="AS1066" t="inlineStr">
        <is>
          <t>562</t>
        </is>
      </c>
      <c r="AT1066" t="n">
        <v>11</v>
      </c>
      <c r="AU1066" t="inlineStr">
        <is>
          <t>701+</t>
        </is>
      </c>
      <c r="AV1066" t="n">
        <v>9.300000000000001</v>
      </c>
      <c r="AW1066" t="inlineStr">
        <is>
          <t>701+</t>
        </is>
      </c>
      <c r="AX1066" t="n">
        <v>88</v>
      </c>
      <c r="AY1066" t="inlineStr">
        <is>
          <t>96</t>
        </is>
      </c>
      <c r="AZ1066" t="n">
        <v>31</v>
      </c>
      <c r="BA1066" t="inlineStr">
        <is>
          <t>245</t>
        </is>
      </c>
      <c r="BB1066" t="n">
        <v>71.5</v>
      </c>
      <c r="BC1066" t="inlineStr">
        <is>
          <t>196=</t>
        </is>
      </c>
      <c r="BD1066" t="inlineStr">
        <is>
          <t>36.1</t>
        </is>
      </c>
      <c r="BE1066" t="inlineStr"/>
      <c r="BF1066" t="inlineStr">
        <is>
          <t>Not Reported</t>
        </is>
      </c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>
        <is>
          <t>QS</t>
        </is>
      </c>
      <c r="CC1066" t="n">
        <v>293</v>
      </c>
      <c r="CD1066" t="n">
        <v>285</v>
      </c>
      <c r="CE1066" t="n">
        <v>231</v>
      </c>
      <c r="CF1066" t="n">
        <v>420</v>
      </c>
      <c r="CG1066" t="n">
        <v>349</v>
      </c>
      <c r="CH1066" t="n">
        <v>360</v>
      </c>
      <c r="CI1066" t="n">
        <v>486</v>
      </c>
      <c r="CJ1066" t="n">
        <v>620</v>
      </c>
      <c r="CK1066" t="n">
        <v>98</v>
      </c>
      <c r="CL1066" t="n">
        <v>344</v>
      </c>
      <c r="CM1066" t="n">
        <v>363</v>
      </c>
      <c r="CN1066" t="n">
        <v>285</v>
      </c>
      <c r="CO1066" t="n">
        <v>262</v>
      </c>
      <c r="CP1066" t="n">
        <v>226</v>
      </c>
      <c r="CQ1066" t="n">
        <v>476</v>
      </c>
      <c r="CR1066" t="n">
        <v>175</v>
      </c>
      <c r="CS1066" t="n">
        <v>562</v>
      </c>
      <c r="CT1066" t="n">
        <v>701</v>
      </c>
      <c r="CU1066" t="n">
        <v>701</v>
      </c>
      <c r="CV1066" t="n">
        <v>96</v>
      </c>
      <c r="CW1066" t="n">
        <v>245</v>
      </c>
      <c r="CX1066" t="n">
        <v>196</v>
      </c>
      <c r="CY1066" t="inlineStr"/>
      <c r="CZ1066" t="inlineStr"/>
      <c r="DA1066" t="inlineStr"/>
      <c r="DB1066" t="n">
        <v>79.14285714285714</v>
      </c>
      <c r="DC1066" t="n">
        <v>38.8</v>
      </c>
      <c r="DD1066" t="inlineStr"/>
      <c r="DE1066" t="inlineStr">
        <is>
          <t>QS (score, not ratio)</t>
        </is>
      </c>
      <c r="DF1066" t="inlineStr"/>
      <c r="DG1066" t="inlineStr">
        <is>
          <t>QS (score, not %)</t>
        </is>
      </c>
      <c r="DH1066" t="n">
        <v>37.9</v>
      </c>
      <c r="DI1066" t="inlineStr"/>
    </row>
    <row r="1067">
      <c r="A1067" t="inlineStr">
        <is>
          <t>the university of auckland</t>
        </is>
      </c>
      <c r="B1067" t="inlineStr">
        <is>
          <t>65</t>
        </is>
      </c>
      <c r="C1067" t="inlineStr">
        <is>
          <t>68</t>
        </is>
      </c>
      <c r="D1067" t="inlineStr">
        <is>
          <t>New Zealand</t>
        </is>
      </c>
      <c r="E1067" t="inlineStr">
        <is>
          <t>Oceania</t>
        </is>
      </c>
      <c r="F1067" t="inlineStr">
        <is>
          <t>XL</t>
        </is>
      </c>
      <c r="G1067" t="inlineStr">
        <is>
          <t>FC</t>
        </is>
      </c>
      <c r="H1067" t="inlineStr">
        <is>
          <t>VH</t>
        </is>
      </c>
      <c r="I1067" t="inlineStr">
        <is>
          <t>A</t>
        </is>
      </c>
      <c r="J1067" t="n">
        <v>82.2</v>
      </c>
      <c r="K1067" t="inlineStr">
        <is>
          <t>65</t>
        </is>
      </c>
      <c r="L1067" t="n">
        <v>44.7</v>
      </c>
      <c r="M1067" t="inlineStr">
        <is>
          <t>205</t>
        </is>
      </c>
      <c r="N1067" t="n">
        <v>15.5</v>
      </c>
      <c r="O1067" t="inlineStr">
        <is>
          <t>701+</t>
        </is>
      </c>
      <c r="P1067" t="n">
        <v>66.90000000000001</v>
      </c>
      <c r="Q1067" t="inlineStr">
        <is>
          <t>166</t>
        </is>
      </c>
      <c r="R1067" t="n">
        <v>100</v>
      </c>
      <c r="S1067" t="inlineStr">
        <is>
          <t>76</t>
        </is>
      </c>
      <c r="T1067" t="n">
        <v>84</v>
      </c>
      <c r="U1067" t="inlineStr">
        <is>
          <t>156</t>
        </is>
      </c>
      <c r="V1067" t="n">
        <v>87.40000000000001</v>
      </c>
      <c r="W1067" t="inlineStr">
        <is>
          <t>206</t>
        </is>
      </c>
      <c r="X1067" t="n">
        <v>92.90000000000001</v>
      </c>
      <c r="Y1067" t="inlineStr">
        <is>
          <t>64</t>
        </is>
      </c>
      <c r="Z1067" t="n">
        <v>99.7</v>
      </c>
      <c r="AA1067" t="inlineStr">
        <is>
          <t>5</t>
        </is>
      </c>
      <c r="AB1067" t="n">
        <v>69.7</v>
      </c>
      <c r="AC1067" t="inlineStr">
        <is>
          <t>68</t>
        </is>
      </c>
      <c r="AD1067" t="inlineStr">
        <is>
          <t>87</t>
        </is>
      </c>
      <c r="AE1067" t="inlineStr">
        <is>
          <t>NZ</t>
        </is>
      </c>
      <c r="AF1067" t="inlineStr">
        <is>
          <t>New Zealand</t>
        </is>
      </c>
      <c r="AG1067" t="inlineStr">
        <is>
          <t>L</t>
        </is>
      </c>
      <c r="AH1067" t="inlineStr">
        <is>
          <t>FC</t>
        </is>
      </c>
      <c r="AI1067" t="inlineStr">
        <is>
          <t>VH</t>
        </is>
      </c>
      <c r="AJ1067" t="n">
        <v>5</v>
      </c>
      <c r="AK1067" t="inlineStr">
        <is>
          <t>A</t>
        </is>
      </c>
      <c r="AL1067" t="n">
        <v>81.59999999999999</v>
      </c>
      <c r="AM1067" t="inlineStr">
        <is>
          <t>65</t>
        </is>
      </c>
      <c r="AN1067" t="n">
        <v>40.8</v>
      </c>
      <c r="AO1067" t="inlineStr">
        <is>
          <t>231</t>
        </is>
      </c>
      <c r="AP1067" t="n">
        <v>19.3</v>
      </c>
      <c r="AQ1067" t="inlineStr">
        <is>
          <t>687</t>
        </is>
      </c>
      <c r="AR1067" t="n">
        <v>61.7</v>
      </c>
      <c r="AS1067" t="inlineStr">
        <is>
          <t>198</t>
        </is>
      </c>
      <c r="AT1067" t="n">
        <v>100</v>
      </c>
      <c r="AU1067" t="inlineStr">
        <is>
          <t>68</t>
        </is>
      </c>
      <c r="AV1067" t="n">
        <v>91.59999999999999</v>
      </c>
      <c r="AW1067" t="inlineStr">
        <is>
          <t>108</t>
        </is>
      </c>
      <c r="AX1067" t="n">
        <v>64.40000000000001</v>
      </c>
      <c r="AY1067" t="inlineStr">
        <is>
          <t>220</t>
        </is>
      </c>
      <c r="AZ1067" t="n">
        <v>94.3</v>
      </c>
      <c r="BA1067" t="inlineStr">
        <is>
          <t>28</t>
        </is>
      </c>
      <c r="BB1067" t="n">
        <v>99.59999999999999</v>
      </c>
      <c r="BC1067" t="inlineStr">
        <is>
          <t>9</t>
        </is>
      </c>
      <c r="BD1067" t="inlineStr">
        <is>
          <t>68.0</t>
        </is>
      </c>
      <c r="BE1067" t="inlineStr"/>
      <c r="BF1067" t="inlineStr">
        <is>
          <t>Not Reported</t>
        </is>
      </c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>
        <is>
          <t>201-300</t>
        </is>
      </c>
      <c r="BS1067" t="inlineStr">
        <is>
          <t>1-2</t>
        </is>
      </c>
      <c r="BT1067" t="inlineStr"/>
      <c r="BU1067" t="n">
        <v>13.6</v>
      </c>
      <c r="BV1067" t="n">
        <v>0</v>
      </c>
      <c r="BW1067" t="n">
        <v>10.1</v>
      </c>
      <c r="BX1067" t="n">
        <v>11.9</v>
      </c>
      <c r="BY1067" t="n">
        <v>41</v>
      </c>
      <c r="BZ1067" t="n">
        <v>21.3</v>
      </c>
      <c r="CA1067" t="n">
        <v>2015</v>
      </c>
      <c r="CB1067" t="inlineStr">
        <is>
          <t>QS+Shanghai</t>
        </is>
      </c>
      <c r="CC1067" t="n">
        <v>65</v>
      </c>
      <c r="CD1067" t="n">
        <v>68</v>
      </c>
      <c r="CE1067" t="n">
        <v>65</v>
      </c>
      <c r="CF1067" t="n">
        <v>205</v>
      </c>
      <c r="CG1067" t="n">
        <v>701</v>
      </c>
      <c r="CH1067" t="n">
        <v>166</v>
      </c>
      <c r="CI1067" t="n">
        <v>76</v>
      </c>
      <c r="CJ1067" t="n">
        <v>156</v>
      </c>
      <c r="CK1067" t="n">
        <v>206</v>
      </c>
      <c r="CL1067" t="n">
        <v>64</v>
      </c>
      <c r="CM1067" t="n">
        <v>5</v>
      </c>
      <c r="CN1067" t="n">
        <v>68</v>
      </c>
      <c r="CO1067" t="n">
        <v>87</v>
      </c>
      <c r="CP1067" t="n">
        <v>65</v>
      </c>
      <c r="CQ1067" t="n">
        <v>231</v>
      </c>
      <c r="CR1067" t="n">
        <v>687</v>
      </c>
      <c r="CS1067" t="n">
        <v>198</v>
      </c>
      <c r="CT1067" t="n">
        <v>68</v>
      </c>
      <c r="CU1067" t="n">
        <v>108</v>
      </c>
      <c r="CV1067" t="n">
        <v>220</v>
      </c>
      <c r="CW1067" t="n">
        <v>28</v>
      </c>
      <c r="CX1067" t="n">
        <v>9</v>
      </c>
      <c r="CY1067" t="inlineStr"/>
      <c r="CZ1067" t="n">
        <v>250.5</v>
      </c>
      <c r="DA1067" t="n">
        <v>1.5</v>
      </c>
      <c r="DB1067" t="n">
        <v>70.32679943547123</v>
      </c>
      <c r="DC1067" t="n">
        <v>37.78460985257102</v>
      </c>
      <c r="DD1067" t="inlineStr"/>
      <c r="DE1067" t="inlineStr">
        <is>
          <t>QS (score, not ratio)</t>
        </is>
      </c>
      <c r="DF1067" t="inlineStr"/>
      <c r="DG1067" t="inlineStr">
        <is>
          <t>QS (score, not %)</t>
        </is>
      </c>
      <c r="DH1067" t="n">
        <v>81.90000000000001</v>
      </c>
      <c r="DI1067" t="n">
        <v>15.01345738942826</v>
      </c>
    </row>
    <row r="1068">
      <c r="A1068" t="inlineStr">
        <is>
          <t>the university of calgary</t>
        </is>
      </c>
      <c r="B1068" t="inlineStr"/>
      <c r="C1068" t="inlineStr"/>
      <c r="D1068" t="inlineStr">
        <is>
          <t>Not Reported</t>
        </is>
      </c>
      <c r="E1068" t="inlineStr">
        <is>
          <t>Not Reported</t>
        </is>
      </c>
      <c r="F1068" t="inlineStr">
        <is>
          <t>Not Reported</t>
        </is>
      </c>
      <c r="G1068" t="inlineStr">
        <is>
          <t>Not Reported</t>
        </is>
      </c>
      <c r="H1068" t="inlineStr"/>
      <c r="I1068" t="inlineStr">
        <is>
          <t>Not Reported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>
        <is>
          <t>Not Reported</t>
        </is>
      </c>
      <c r="AF1068" t="inlineStr">
        <is>
          <t>Not Reported</t>
        </is>
      </c>
      <c r="AG1068" t="inlineStr">
        <is>
          <t>Not Reported</t>
        </is>
      </c>
      <c r="AH1068" t="inlineStr">
        <is>
          <t>Not Reported</t>
        </is>
      </c>
      <c r="AI1068" t="inlineStr"/>
      <c r="AJ1068" t="inlineStr"/>
      <c r="AK1068" t="inlineStr">
        <is>
          <t>Not Reported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>
        <is>
          <t>Not Reported</t>
        </is>
      </c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>
        <is>
          <t>201-300</t>
        </is>
      </c>
      <c r="BS1068" t="inlineStr">
        <is>
          <t>7-16</t>
        </is>
      </c>
      <c r="BT1068" t="inlineStr"/>
      <c r="BU1068" t="n">
        <v>0</v>
      </c>
      <c r="BV1068" t="n">
        <v>0</v>
      </c>
      <c r="BW1068" t="n">
        <v>13.8</v>
      </c>
      <c r="BX1068" t="n">
        <v>13.6</v>
      </c>
      <c r="BY1068" t="n">
        <v>44.6</v>
      </c>
      <c r="BZ1068" t="n">
        <v>18</v>
      </c>
      <c r="CA1068" t="n">
        <v>2015</v>
      </c>
      <c r="CB1068" t="inlineStr">
        <is>
          <t>Shanghai</t>
        </is>
      </c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n">
        <v>250.5</v>
      </c>
      <c r="DA1068" t="n">
        <v>11.5</v>
      </c>
      <c r="DB1068" t="n">
        <v>45.22502744237102</v>
      </c>
      <c r="DC1068" t="n">
        <v>27.01866235167206</v>
      </c>
      <c r="DD1068" t="inlineStr"/>
      <c r="DE1068" t="inlineStr">
        <is>
          <t>Missing</t>
        </is>
      </c>
      <c r="DF1068" t="inlineStr"/>
      <c r="DG1068" t="inlineStr">
        <is>
          <t>Missing</t>
        </is>
      </c>
      <c r="DH1068" t="inlineStr"/>
      <c r="DI1068" t="n">
        <v>13.50933117583603</v>
      </c>
    </row>
    <row r="1069">
      <c r="A1069" t="inlineStr">
        <is>
          <t>the university of connecticut health center</t>
        </is>
      </c>
      <c r="B1069" t="inlineStr"/>
      <c r="C1069" t="inlineStr"/>
      <c r="D1069" t="inlineStr">
        <is>
          <t>Not Reported</t>
        </is>
      </c>
      <c r="E1069" t="inlineStr">
        <is>
          <t>Not Reported</t>
        </is>
      </c>
      <c r="F1069" t="inlineStr">
        <is>
          <t>Not Reported</t>
        </is>
      </c>
      <c r="G1069" t="inlineStr">
        <is>
          <t>Not Reported</t>
        </is>
      </c>
      <c r="H1069" t="inlineStr"/>
      <c r="I1069" t="inlineStr">
        <is>
          <t>Not Reported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>
        <is>
          <t>Not Reported</t>
        </is>
      </c>
      <c r="AF1069" t="inlineStr">
        <is>
          <t>Not Reported</t>
        </is>
      </c>
      <c r="AG1069" t="inlineStr">
        <is>
          <t>Not Reported</t>
        </is>
      </c>
      <c r="AH1069" t="inlineStr">
        <is>
          <t>Not Reported</t>
        </is>
      </c>
      <c r="AI1069" t="inlineStr"/>
      <c r="AJ1069" t="inlineStr"/>
      <c r="AK1069" t="inlineStr">
        <is>
          <t>Not Reported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>
        <is>
          <t>Not Reported</t>
        </is>
      </c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>
        <is>
          <t>401-500</t>
        </is>
      </c>
      <c r="BS1069" t="inlineStr">
        <is>
          <t>138-151</t>
        </is>
      </c>
      <c r="BT1069" t="inlineStr"/>
      <c r="BU1069" t="n">
        <v>0</v>
      </c>
      <c r="BV1069" t="n">
        <v>0</v>
      </c>
      <c r="BW1069" t="n">
        <v>10.2</v>
      </c>
      <c r="BX1069" t="n">
        <v>7.4</v>
      </c>
      <c r="BY1069" t="n">
        <v>21.7</v>
      </c>
      <c r="BZ1069" t="n">
        <v>11.6</v>
      </c>
      <c r="CA1069" t="n">
        <v>2011</v>
      </c>
      <c r="CB1069" t="inlineStr">
        <is>
          <t>Shanghai</t>
        </is>
      </c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n">
        <v>450.5</v>
      </c>
      <c r="DA1069" t="n">
        <v>144.5</v>
      </c>
      <c r="DB1069" t="n">
        <v>1.317233809001095</v>
      </c>
      <c r="DC1069" t="n">
        <v>12.86699029126213</v>
      </c>
      <c r="DD1069" t="inlineStr"/>
      <c r="DE1069" t="inlineStr">
        <is>
          <t>Missing</t>
        </is>
      </c>
      <c r="DF1069" t="inlineStr"/>
      <c r="DG1069" t="inlineStr">
        <is>
          <t>Missing</t>
        </is>
      </c>
      <c r="DH1069" t="inlineStr"/>
      <c r="DI1069" t="n">
        <v>6.433495145631067</v>
      </c>
    </row>
    <row r="1070">
      <c r="A1070" t="inlineStr">
        <is>
          <t>the university of connecticut - storrs</t>
        </is>
      </c>
      <c r="B1070" t="inlineStr"/>
      <c r="C1070" t="inlineStr"/>
      <c r="D1070" t="inlineStr">
        <is>
          <t>Not Reported</t>
        </is>
      </c>
      <c r="E1070" t="inlineStr">
        <is>
          <t>Not Reported</t>
        </is>
      </c>
      <c r="F1070" t="inlineStr">
        <is>
          <t>Not Reported</t>
        </is>
      </c>
      <c r="G1070" t="inlineStr">
        <is>
          <t>Not Reported</t>
        </is>
      </c>
      <c r="H1070" t="inlineStr"/>
      <c r="I1070" t="inlineStr">
        <is>
          <t>Not Reported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>
        <is>
          <t>Not Reported</t>
        </is>
      </c>
      <c r="AF1070" t="inlineStr">
        <is>
          <t>Not Reported</t>
        </is>
      </c>
      <c r="AG1070" t="inlineStr">
        <is>
          <t>Not Reported</t>
        </is>
      </c>
      <c r="AH1070" t="inlineStr">
        <is>
          <t>Not Reported</t>
        </is>
      </c>
      <c r="AI1070" t="inlineStr"/>
      <c r="AJ1070" t="inlineStr"/>
      <c r="AK1070" t="inlineStr">
        <is>
          <t>Not Reported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>
        <is>
          <t>Not Reported</t>
        </is>
      </c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>
        <is>
          <t>201-300</t>
        </is>
      </c>
      <c r="BS1070" t="inlineStr">
        <is>
          <t>86-109</t>
        </is>
      </c>
      <c r="BT1070" t="inlineStr"/>
      <c r="BU1070" t="n">
        <v>12.1</v>
      </c>
      <c r="BV1070" t="n">
        <v>0</v>
      </c>
      <c r="BW1070" t="n">
        <v>15.9</v>
      </c>
      <c r="BX1070" t="n">
        <v>10.2</v>
      </c>
      <c r="BY1070" t="n">
        <v>34.2</v>
      </c>
      <c r="BZ1070" t="n">
        <v>13.2</v>
      </c>
      <c r="CA1070" t="n">
        <v>2012</v>
      </c>
      <c r="CB1070" t="inlineStr">
        <is>
          <t>Shanghai</t>
        </is>
      </c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n">
        <v>250.5</v>
      </c>
      <c r="DA1070" t="n">
        <v>97.5</v>
      </c>
      <c r="DB1070" t="n">
        <v>45.22502744237102</v>
      </c>
      <c r="DC1070" t="n">
        <v>22.4591693635383</v>
      </c>
      <c r="DD1070" t="inlineStr"/>
      <c r="DE1070" t="inlineStr">
        <is>
          <t>Missing</t>
        </is>
      </c>
      <c r="DF1070" t="inlineStr"/>
      <c r="DG1070" t="inlineStr">
        <is>
          <t>Missing</t>
        </is>
      </c>
      <c r="DH1070" t="inlineStr"/>
      <c r="DI1070" t="n">
        <v>14.25458468176915</v>
      </c>
    </row>
    <row r="1071">
      <c r="A1071" t="inlineStr">
        <is>
          <t>the university of dundee</t>
        </is>
      </c>
      <c r="B1071" t="inlineStr"/>
      <c r="C1071" t="inlineStr"/>
      <c r="D1071" t="inlineStr">
        <is>
          <t>Not Reported</t>
        </is>
      </c>
      <c r="E1071" t="inlineStr">
        <is>
          <t>Not Reported</t>
        </is>
      </c>
      <c r="F1071" t="inlineStr">
        <is>
          <t>Not Reported</t>
        </is>
      </c>
      <c r="G1071" t="inlineStr">
        <is>
          <t>Not Reported</t>
        </is>
      </c>
      <c r="H1071" t="inlineStr"/>
      <c r="I1071" t="inlineStr">
        <is>
          <t>Not Reported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>
        <is>
          <t>Not Reported</t>
        </is>
      </c>
      <c r="AF1071" t="inlineStr">
        <is>
          <t>Not Reported</t>
        </is>
      </c>
      <c r="AG1071" t="inlineStr">
        <is>
          <t>Not Reported</t>
        </is>
      </c>
      <c r="AH1071" t="inlineStr">
        <is>
          <t>Not Reported</t>
        </is>
      </c>
      <c r="AI1071" t="inlineStr"/>
      <c r="AJ1071" t="inlineStr"/>
      <c r="AK1071" t="inlineStr">
        <is>
          <t>Not Reported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>
        <is>
          <t>Not Reported</t>
        </is>
      </c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>
        <is>
          <t>201-300</t>
        </is>
      </c>
      <c r="BS1071" t="inlineStr">
        <is>
          <t>22-28</t>
        </is>
      </c>
      <c r="BT1071" t="inlineStr"/>
      <c r="BU1071" t="n">
        <v>0</v>
      </c>
      <c r="BV1071" t="n">
        <v>0</v>
      </c>
      <c r="BW1071" t="n">
        <v>16.8</v>
      </c>
      <c r="BX1071" t="n">
        <v>16.9</v>
      </c>
      <c r="BY1071" t="n">
        <v>24.5</v>
      </c>
      <c r="BZ1071" t="n">
        <v>20.2</v>
      </c>
      <c r="CA1071" t="n">
        <v>2015</v>
      </c>
      <c r="CB1071" t="inlineStr">
        <is>
          <t>Shanghai</t>
        </is>
      </c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n">
        <v>250.5</v>
      </c>
      <c r="DA1071" t="n">
        <v>25</v>
      </c>
      <c r="DB1071" t="n">
        <v>45.22502744237102</v>
      </c>
      <c r="DC1071" t="n">
        <v>17.67723840345199</v>
      </c>
      <c r="DD1071" t="inlineStr"/>
      <c r="DE1071" t="inlineStr">
        <is>
          <t>Missing</t>
        </is>
      </c>
      <c r="DF1071" t="inlineStr"/>
      <c r="DG1071" t="inlineStr">
        <is>
          <t>Missing</t>
        </is>
      </c>
      <c r="DH1071" t="inlineStr"/>
      <c r="DI1071" t="n">
        <v>8.838619201725997</v>
      </c>
    </row>
    <row r="1072">
      <c r="A1072" t="inlineStr">
        <is>
          <t>the university of edinburgh</t>
        </is>
      </c>
      <c r="B1072" t="inlineStr">
        <is>
          <t>27</t>
        </is>
      </c>
      <c r="C1072" t="inlineStr">
        <is>
          <t>22</t>
        </is>
      </c>
      <c r="D1072" t="inlineStr">
        <is>
          <t>United Kingdom</t>
        </is>
      </c>
      <c r="E1072" t="inlineStr">
        <is>
          <t>Europe</t>
        </is>
      </c>
      <c r="F1072" t="inlineStr">
        <is>
          <t>XL</t>
        </is>
      </c>
      <c r="G1072" t="inlineStr">
        <is>
          <t>FC</t>
        </is>
      </c>
      <c r="H1072" t="inlineStr">
        <is>
          <t>VH</t>
        </is>
      </c>
      <c r="I1072" t="inlineStr">
        <is>
          <t>A</t>
        </is>
      </c>
      <c r="J1072" t="n">
        <v>98.3</v>
      </c>
      <c r="K1072" t="inlineStr">
        <is>
          <t>24</t>
        </is>
      </c>
      <c r="L1072" t="n">
        <v>97.2</v>
      </c>
      <c r="M1072" t="inlineStr">
        <is>
          <t>24</t>
        </is>
      </c>
      <c r="N1072" t="n">
        <v>65.5</v>
      </c>
      <c r="O1072" t="inlineStr">
        <is>
          <t>201</t>
        </is>
      </c>
      <c r="P1072" t="n">
        <v>47.7</v>
      </c>
      <c r="Q1072" t="inlineStr">
        <is>
          <t>282</t>
        </is>
      </c>
      <c r="R1072" t="n">
        <v>98.7</v>
      </c>
      <c r="S1072" t="inlineStr">
        <is>
          <t>111</t>
        </is>
      </c>
      <c r="T1072" t="n">
        <v>99.8</v>
      </c>
      <c r="U1072" t="inlineStr">
        <is>
          <t>41</t>
        </is>
      </c>
      <c r="V1072" t="n">
        <v>99.5</v>
      </c>
      <c r="W1072" t="inlineStr">
        <is>
          <t>7</t>
        </is>
      </c>
      <c r="X1072" t="n">
        <v>55.9</v>
      </c>
      <c r="Y1072" t="inlineStr">
        <is>
          <t>222</t>
        </is>
      </c>
      <c r="Z1072" t="n">
        <v>99</v>
      </c>
      <c r="AA1072" t="inlineStr">
        <is>
          <t>15=</t>
        </is>
      </c>
      <c r="AB1072" t="n">
        <v>83.3</v>
      </c>
      <c r="AC1072" t="inlineStr">
        <is>
          <t>22</t>
        </is>
      </c>
      <c r="AD1072" t="inlineStr">
        <is>
          <t>15</t>
        </is>
      </c>
      <c r="AE1072" t="inlineStr">
        <is>
          <t>UK</t>
        </is>
      </c>
      <c r="AF1072" t="inlineStr">
        <is>
          <t>United Kingdom</t>
        </is>
      </c>
      <c r="AG1072" t="inlineStr">
        <is>
          <t>XL</t>
        </is>
      </c>
      <c r="AH1072" t="inlineStr">
        <is>
          <t>FC</t>
        </is>
      </c>
      <c r="AI1072" t="inlineStr">
        <is>
          <t>VH</t>
        </is>
      </c>
      <c r="AJ1072" t="n">
        <v>5</v>
      </c>
      <c r="AK1072" t="inlineStr">
        <is>
          <t>A</t>
        </is>
      </c>
      <c r="AL1072" t="n">
        <v>98.09999999999999</v>
      </c>
      <c r="AM1072" t="inlineStr">
        <is>
          <t>25</t>
        </is>
      </c>
      <c r="AN1072" t="n">
        <v>96.90000000000001</v>
      </c>
      <c r="AO1072" t="inlineStr">
        <is>
          <t>26</t>
        </is>
      </c>
      <c r="AP1072" t="n">
        <v>72.40000000000001</v>
      </c>
      <c r="AQ1072" t="inlineStr">
        <is>
          <t>176</t>
        </is>
      </c>
      <c r="AR1072" t="n">
        <v>58.7</v>
      </c>
      <c r="AS1072" t="inlineStr">
        <is>
          <t>216</t>
        </is>
      </c>
      <c r="AT1072" t="n">
        <v>98.8</v>
      </c>
      <c r="AU1072" t="inlineStr">
        <is>
          <t>100</t>
        </is>
      </c>
      <c r="AV1072" t="n">
        <v>99.90000000000001</v>
      </c>
      <c r="AW1072" t="inlineStr">
        <is>
          <t>33</t>
        </is>
      </c>
      <c r="AX1072" t="n">
        <v>99.59999999999999</v>
      </c>
      <c r="AY1072" t="inlineStr">
        <is>
          <t>12</t>
        </is>
      </c>
      <c r="AZ1072" t="n">
        <v>48.1</v>
      </c>
      <c r="BA1072" t="inlineStr">
        <is>
          <t>141</t>
        </is>
      </c>
      <c r="BB1072" t="n">
        <v>99.7</v>
      </c>
      <c r="BC1072" t="inlineStr">
        <is>
          <t>6</t>
        </is>
      </c>
      <c r="BD1072" t="inlineStr">
        <is>
          <t>86.1</t>
        </is>
      </c>
      <c r="BE1072" t="inlineStr"/>
      <c r="BF1072" t="inlineStr">
        <is>
          <t>Not Reported</t>
        </is>
      </c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>
        <is>
          <t>47</t>
        </is>
      </c>
      <c r="BS1072" t="inlineStr">
        <is>
          <t>6</t>
        </is>
      </c>
      <c r="BT1072" t="n">
        <v>32</v>
      </c>
      <c r="BU1072" t="n">
        <v>20.5</v>
      </c>
      <c r="BV1072" t="n">
        <v>24.9</v>
      </c>
      <c r="BW1072" t="n">
        <v>25.8</v>
      </c>
      <c r="BX1072" t="n">
        <v>30.5</v>
      </c>
      <c r="BY1072" t="n">
        <v>51.9</v>
      </c>
      <c r="BZ1072" t="n">
        <v>25.9</v>
      </c>
      <c r="CA1072" t="n">
        <v>2015</v>
      </c>
      <c r="CB1072" t="inlineStr">
        <is>
          <t>QS+Shanghai</t>
        </is>
      </c>
      <c r="CC1072" t="n">
        <v>27</v>
      </c>
      <c r="CD1072" t="n">
        <v>22</v>
      </c>
      <c r="CE1072" t="n">
        <v>24</v>
      </c>
      <c r="CF1072" t="n">
        <v>24</v>
      </c>
      <c r="CG1072" t="n">
        <v>201</v>
      </c>
      <c r="CH1072" t="n">
        <v>282</v>
      </c>
      <c r="CI1072" t="n">
        <v>111</v>
      </c>
      <c r="CJ1072" t="n">
        <v>41</v>
      </c>
      <c r="CK1072" t="n">
        <v>7</v>
      </c>
      <c r="CL1072" t="n">
        <v>222</v>
      </c>
      <c r="CM1072" t="n">
        <v>15</v>
      </c>
      <c r="CN1072" t="n">
        <v>22</v>
      </c>
      <c r="CO1072" t="n">
        <v>15</v>
      </c>
      <c r="CP1072" t="n">
        <v>25</v>
      </c>
      <c r="CQ1072" t="n">
        <v>26</v>
      </c>
      <c r="CR1072" t="n">
        <v>176</v>
      </c>
      <c r="CS1072" t="n">
        <v>216</v>
      </c>
      <c r="CT1072" t="n">
        <v>100</v>
      </c>
      <c r="CU1072" t="n">
        <v>33</v>
      </c>
      <c r="CV1072" t="n">
        <v>12</v>
      </c>
      <c r="CW1072" t="n">
        <v>141</v>
      </c>
      <c r="CX1072" t="n">
        <v>6</v>
      </c>
      <c r="CY1072" t="inlineStr"/>
      <c r="CZ1072" t="n">
        <v>47</v>
      </c>
      <c r="DA1072" t="n">
        <v>6</v>
      </c>
      <c r="DB1072" t="n">
        <v>94.02203230359103</v>
      </c>
      <c r="DC1072" t="n">
        <v>40.53739661992089</v>
      </c>
      <c r="DD1072" t="inlineStr"/>
      <c r="DE1072" t="inlineStr">
        <is>
          <t>QS (score, not ratio)</t>
        </is>
      </c>
      <c r="DF1072" t="inlineStr"/>
      <c r="DG1072" t="inlineStr">
        <is>
          <t>QS (score, not %)</t>
        </is>
      </c>
      <c r="DH1072" t="n">
        <v>98.19999999999999</v>
      </c>
      <c r="DI1072" t="n">
        <v>29.82804746494067</v>
      </c>
    </row>
    <row r="1073">
      <c r="A1073" t="inlineStr">
        <is>
          <t>the university of exeter</t>
        </is>
      </c>
      <c r="B1073" t="inlineStr">
        <is>
          <t>169</t>
        </is>
      </c>
      <c r="C1073" t="inlineStr">
        <is>
          <t>153</t>
        </is>
      </c>
      <c r="D1073" t="inlineStr">
        <is>
          <t>United Kingdom</t>
        </is>
      </c>
      <c r="E1073" t="inlineStr">
        <is>
          <t>Europe</t>
        </is>
      </c>
      <c r="F1073" t="inlineStr">
        <is>
          <t>L</t>
        </is>
      </c>
      <c r="G1073" t="inlineStr">
        <is>
          <t>FC</t>
        </is>
      </c>
      <c r="H1073" t="inlineStr">
        <is>
          <t>VH</t>
        </is>
      </c>
      <c r="I1073" t="inlineStr">
        <is>
          <t>A</t>
        </is>
      </c>
      <c r="J1073" t="n">
        <v>42.9</v>
      </c>
      <c r="K1073" t="inlineStr">
        <is>
          <t>200</t>
        </is>
      </c>
      <c r="L1073" t="n">
        <v>45</v>
      </c>
      <c r="M1073" t="inlineStr">
        <is>
          <t>203</t>
        </is>
      </c>
      <c r="N1073" t="n">
        <v>30.2</v>
      </c>
      <c r="O1073" t="inlineStr">
        <is>
          <t>518</t>
        </is>
      </c>
      <c r="P1073" t="n">
        <v>42.5</v>
      </c>
      <c r="Q1073" t="inlineStr">
        <is>
          <t>324</t>
        </is>
      </c>
      <c r="R1073" t="n">
        <v>91</v>
      </c>
      <c r="S1073" t="inlineStr">
        <is>
          <t>187</t>
        </is>
      </c>
      <c r="T1073" t="n">
        <v>72.2</v>
      </c>
      <c r="U1073" t="inlineStr">
        <is>
          <t>202</t>
        </is>
      </c>
      <c r="V1073" t="n">
        <v>95.09999999999999</v>
      </c>
      <c r="W1073" t="inlineStr">
        <is>
          <t>74</t>
        </is>
      </c>
      <c r="X1073" t="n">
        <v>30.1</v>
      </c>
      <c r="Y1073" t="inlineStr">
        <is>
          <t>417</t>
        </is>
      </c>
      <c r="Z1073" t="n">
        <v>97.09999999999999</v>
      </c>
      <c r="AA1073" t="inlineStr">
        <is>
          <t>30=</t>
        </is>
      </c>
      <c r="AB1073" t="n">
        <v>50.1</v>
      </c>
      <c r="AC1073" t="inlineStr">
        <is>
          <t>153</t>
        </is>
      </c>
      <c r="AD1073" t="inlineStr">
        <is>
          <t>163</t>
        </is>
      </c>
      <c r="AE1073" t="inlineStr">
        <is>
          <t>UK</t>
        </is>
      </c>
      <c r="AF1073" t="inlineStr">
        <is>
          <t>United Kingdom</t>
        </is>
      </c>
      <c r="AG1073" t="inlineStr">
        <is>
          <t>L</t>
        </is>
      </c>
      <c r="AH1073" t="inlineStr">
        <is>
          <t>FC</t>
        </is>
      </c>
      <c r="AI1073" t="inlineStr">
        <is>
          <t>VH</t>
        </is>
      </c>
      <c r="AJ1073" t="n">
        <v>4</v>
      </c>
      <c r="AK1073" t="inlineStr">
        <is>
          <t>A</t>
        </is>
      </c>
      <c r="AL1073" t="n">
        <v>43</v>
      </c>
      <c r="AM1073" t="inlineStr">
        <is>
          <t>199</t>
        </is>
      </c>
      <c r="AN1073" t="n">
        <v>51.1</v>
      </c>
      <c r="AO1073" t="inlineStr">
        <is>
          <t>161</t>
        </is>
      </c>
      <c r="AP1073" t="n">
        <v>27.4</v>
      </c>
      <c r="AQ1073" t="inlineStr">
        <is>
          <t>555</t>
        </is>
      </c>
      <c r="AR1073" t="n">
        <v>43.3</v>
      </c>
      <c r="AS1073" t="inlineStr">
        <is>
          <t>308</t>
        </is>
      </c>
      <c r="AT1073" t="n">
        <v>91.59999999999999</v>
      </c>
      <c r="AU1073" t="inlineStr">
        <is>
          <t>174</t>
        </is>
      </c>
      <c r="AV1073" t="n">
        <v>76.2</v>
      </c>
      <c r="AW1073" t="inlineStr">
        <is>
          <t>180</t>
        </is>
      </c>
      <c r="AX1073" t="n">
        <v>89.8</v>
      </c>
      <c r="AY1073" t="inlineStr">
        <is>
          <t>85</t>
        </is>
      </c>
      <c r="AZ1073" t="n">
        <v>19.7</v>
      </c>
      <c r="BA1073" t="inlineStr">
        <is>
          <t>424</t>
        </is>
      </c>
      <c r="BB1073" t="n">
        <v>94.8</v>
      </c>
      <c r="BC1073" t="inlineStr">
        <is>
          <t>57</t>
        </is>
      </c>
      <c r="BD1073" t="inlineStr">
        <is>
          <t>50.9</t>
        </is>
      </c>
      <c r="BE1073" t="inlineStr"/>
      <c r="BF1073" t="inlineStr">
        <is>
          <t>Not Reported</t>
        </is>
      </c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>
        <is>
          <t>QS</t>
        </is>
      </c>
      <c r="CC1073" t="n">
        <v>169</v>
      </c>
      <c r="CD1073" t="n">
        <v>153</v>
      </c>
      <c r="CE1073" t="n">
        <v>200</v>
      </c>
      <c r="CF1073" t="n">
        <v>203</v>
      </c>
      <c r="CG1073" t="n">
        <v>518</v>
      </c>
      <c r="CH1073" t="n">
        <v>324</v>
      </c>
      <c r="CI1073" t="n">
        <v>187</v>
      </c>
      <c r="CJ1073" t="n">
        <v>202</v>
      </c>
      <c r="CK1073" t="n">
        <v>74</v>
      </c>
      <c r="CL1073" t="n">
        <v>417</v>
      </c>
      <c r="CM1073" t="n">
        <v>30</v>
      </c>
      <c r="CN1073" t="n">
        <v>153</v>
      </c>
      <c r="CO1073" t="n">
        <v>163</v>
      </c>
      <c r="CP1073" t="n">
        <v>199</v>
      </c>
      <c r="CQ1073" t="n">
        <v>161</v>
      </c>
      <c r="CR1073" t="n">
        <v>555</v>
      </c>
      <c r="CS1073" t="n">
        <v>308</v>
      </c>
      <c r="CT1073" t="n">
        <v>174</v>
      </c>
      <c r="CU1073" t="n">
        <v>180</v>
      </c>
      <c r="CV1073" t="n">
        <v>85</v>
      </c>
      <c r="CW1073" t="n">
        <v>424</v>
      </c>
      <c r="CX1073" t="n">
        <v>57</v>
      </c>
      <c r="CY1073" t="inlineStr"/>
      <c r="CZ1073" t="inlineStr"/>
      <c r="DA1073" t="inlineStr"/>
      <c r="DB1073" t="n">
        <v>88</v>
      </c>
      <c r="DC1073" t="n">
        <v>42.5</v>
      </c>
      <c r="DD1073" t="inlineStr"/>
      <c r="DE1073" t="inlineStr">
        <is>
          <t>QS (score, not ratio)</t>
        </is>
      </c>
      <c r="DF1073" t="inlineStr"/>
      <c r="DG1073" t="inlineStr">
        <is>
          <t>QS (score, not %)</t>
        </is>
      </c>
      <c r="DH1073" t="n">
        <v>42.95</v>
      </c>
      <c r="DI1073" t="inlineStr"/>
    </row>
    <row r="1074">
      <c r="A1074" t="inlineStr">
        <is>
          <t>the university of georgia</t>
        </is>
      </c>
      <c r="B1074" t="inlineStr">
        <is>
          <t>587</t>
        </is>
      </c>
      <c r="C1074" t="inlineStr">
        <is>
          <t>514</t>
        </is>
      </c>
      <c r="D1074" t="inlineStr">
        <is>
          <t>United States</t>
        </is>
      </c>
      <c r="E1074" t="inlineStr">
        <is>
          <t>Americas</t>
        </is>
      </c>
      <c r="F1074" t="inlineStr">
        <is>
          <t>XL</t>
        </is>
      </c>
      <c r="G1074" t="inlineStr">
        <is>
          <t>FC</t>
        </is>
      </c>
      <c r="H1074" t="inlineStr">
        <is>
          <t>VH</t>
        </is>
      </c>
      <c r="I1074" t="inlineStr">
        <is>
          <t>A</t>
        </is>
      </c>
      <c r="J1074" t="n">
        <v>20.6</v>
      </c>
      <c r="K1074" t="inlineStr">
        <is>
          <t>427</t>
        </is>
      </c>
      <c r="L1074" t="n">
        <v>18.6</v>
      </c>
      <c r="M1074" t="inlineStr">
        <is>
          <t>473</t>
        </is>
      </c>
      <c r="N1074" t="n">
        <v>9.800000000000001</v>
      </c>
      <c r="O1074" t="inlineStr">
        <is>
          <t>701+</t>
        </is>
      </c>
      <c r="P1074" t="n">
        <v>24.4</v>
      </c>
      <c r="Q1074" t="inlineStr">
        <is>
          <t>504</t>
        </is>
      </c>
      <c r="R1074" t="n">
        <v>6.7</v>
      </c>
      <c r="S1074" t="inlineStr">
        <is>
          <t>701+</t>
        </is>
      </c>
      <c r="T1074" t="n">
        <v>4.5</v>
      </c>
      <c r="U1074" t="inlineStr">
        <is>
          <t>701+</t>
        </is>
      </c>
      <c r="V1074" t="n">
        <v>83.7</v>
      </c>
      <c r="W1074" t="inlineStr">
        <is>
          <t>267</t>
        </is>
      </c>
      <c r="X1074" t="n">
        <v>21.5</v>
      </c>
      <c r="Y1074" t="inlineStr">
        <is>
          <t>531</t>
        </is>
      </c>
      <c r="Z1074" t="n">
        <v>30.7</v>
      </c>
      <c r="AA1074" t="inlineStr">
        <is>
          <t>440=</t>
        </is>
      </c>
      <c r="AB1074" t="n">
        <v>21.1</v>
      </c>
      <c r="AC1074">
        <f>514</f>
        <v/>
      </c>
      <c r="AD1074" t="inlineStr">
        <is>
          <t>601-650</t>
        </is>
      </c>
      <c r="AE1074" t="inlineStr">
        <is>
          <t>US</t>
        </is>
      </c>
      <c r="AF1074" t="inlineStr">
        <is>
          <t>United States</t>
        </is>
      </c>
      <c r="AG1074" t="inlineStr">
        <is>
          <t>XL</t>
        </is>
      </c>
      <c r="AH1074" t="inlineStr">
        <is>
          <t>FC</t>
        </is>
      </c>
      <c r="AI1074" t="inlineStr">
        <is>
          <t>VH</t>
        </is>
      </c>
      <c r="AJ1074" t="n">
        <v>5</v>
      </c>
      <c r="AK1074" t="inlineStr">
        <is>
          <t>A</t>
        </is>
      </c>
      <c r="AL1074" t="n">
        <v>20.9</v>
      </c>
      <c r="AM1074" t="inlineStr">
        <is>
          <t>421</t>
        </is>
      </c>
      <c r="AN1074" t="n">
        <v>18.2</v>
      </c>
      <c r="AO1074" t="inlineStr">
        <is>
          <t>481</t>
        </is>
      </c>
      <c r="AP1074" t="n">
        <v>9.699999999999999</v>
      </c>
      <c r="AQ1074" t="inlineStr">
        <is>
          <t>701+</t>
        </is>
      </c>
      <c r="AR1074" t="n">
        <v>29.7</v>
      </c>
      <c r="AS1074" t="inlineStr">
        <is>
          <t>435</t>
        </is>
      </c>
      <c r="AT1074" t="n">
        <v>9.699999999999999</v>
      </c>
      <c r="AU1074" t="inlineStr">
        <is>
          <t>701+</t>
        </is>
      </c>
      <c r="AV1074" t="n">
        <v>4.5</v>
      </c>
      <c r="AW1074" t="inlineStr">
        <is>
          <t>701+</t>
        </is>
      </c>
      <c r="AX1074" t="n">
        <v>59.1</v>
      </c>
      <c r="AY1074" t="inlineStr">
        <is>
          <t>253</t>
        </is>
      </c>
      <c r="AZ1074" t="n">
        <v>17.7</v>
      </c>
      <c r="BA1074" t="inlineStr">
        <is>
          <t>470</t>
        </is>
      </c>
      <c r="BB1074" t="n">
        <v>46.6</v>
      </c>
      <c r="BC1074" t="inlineStr">
        <is>
          <t>327=</t>
        </is>
      </c>
      <c r="BD1074" t="inlineStr">
        <is>
          <t>22.7</t>
        </is>
      </c>
      <c r="BE1074" t="inlineStr"/>
      <c r="BF1074" t="inlineStr">
        <is>
          <t>Not Reported</t>
        </is>
      </c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>
        <is>
          <t>151-200</t>
        </is>
      </c>
      <c r="BS1074" t="inlineStr">
        <is>
          <t>66-78</t>
        </is>
      </c>
      <c r="BT1074" t="inlineStr"/>
      <c r="BU1074" t="n">
        <v>0</v>
      </c>
      <c r="BV1074" t="n">
        <v>0</v>
      </c>
      <c r="BW1074" t="n">
        <v>20.6</v>
      </c>
      <c r="BX1074" t="n">
        <v>16.7</v>
      </c>
      <c r="BY1074" t="n">
        <v>42.1</v>
      </c>
      <c r="BZ1074" t="n">
        <v>18.1</v>
      </c>
      <c r="CA1074" t="n">
        <v>2015</v>
      </c>
      <c r="CB1074" t="inlineStr">
        <is>
          <t>QS+Shanghai</t>
        </is>
      </c>
      <c r="CC1074" t="n">
        <v>587</v>
      </c>
      <c r="CD1074" t="n">
        <v>514</v>
      </c>
      <c r="CE1074" t="n">
        <v>427</v>
      </c>
      <c r="CF1074" t="n">
        <v>473</v>
      </c>
      <c r="CG1074" t="n">
        <v>701</v>
      </c>
      <c r="CH1074" t="n">
        <v>504</v>
      </c>
      <c r="CI1074" t="n">
        <v>701</v>
      </c>
      <c r="CJ1074" t="n">
        <v>701</v>
      </c>
      <c r="CK1074" t="n">
        <v>267</v>
      </c>
      <c r="CL1074" t="n">
        <v>531</v>
      </c>
      <c r="CM1074" t="n">
        <v>440</v>
      </c>
      <c r="CN1074" t="n">
        <v>514</v>
      </c>
      <c r="CO1074" t="n">
        <v>625.5</v>
      </c>
      <c r="CP1074" t="n">
        <v>421</v>
      </c>
      <c r="CQ1074" t="n">
        <v>481</v>
      </c>
      <c r="CR1074" t="n">
        <v>701</v>
      </c>
      <c r="CS1074" t="n">
        <v>435</v>
      </c>
      <c r="CT1074" t="n">
        <v>701</v>
      </c>
      <c r="CU1074" t="n">
        <v>701</v>
      </c>
      <c r="CV1074" t="n">
        <v>253</v>
      </c>
      <c r="CW1074" t="n">
        <v>470</v>
      </c>
      <c r="CX1074" t="n">
        <v>327</v>
      </c>
      <c r="CY1074" t="inlineStr"/>
      <c r="CZ1074" t="n">
        <v>175.5</v>
      </c>
      <c r="DA1074" t="n">
        <v>72</v>
      </c>
      <c r="DB1074" t="n">
        <v>59.91665359887094</v>
      </c>
      <c r="DC1074" t="n">
        <v>27.51348435814455</v>
      </c>
      <c r="DD1074" t="inlineStr"/>
      <c r="DE1074" t="inlineStr">
        <is>
          <t>QS (score, not ratio)</t>
        </is>
      </c>
      <c r="DF1074" t="inlineStr"/>
      <c r="DG1074" t="inlineStr">
        <is>
          <t>QS (score, not %)</t>
        </is>
      </c>
      <c r="DH1074" t="n">
        <v>20.75</v>
      </c>
      <c r="DI1074" t="n">
        <v>14.53511326860842</v>
      </c>
    </row>
    <row r="1075">
      <c r="A1075" t="inlineStr">
        <is>
          <t>the university of glasgow</t>
        </is>
      </c>
      <c r="B1075" t="inlineStr"/>
      <c r="C1075" t="inlineStr"/>
      <c r="D1075" t="inlineStr">
        <is>
          <t>Not Reported</t>
        </is>
      </c>
      <c r="E1075" t="inlineStr">
        <is>
          <t>Not Reported</t>
        </is>
      </c>
      <c r="F1075" t="inlineStr">
        <is>
          <t>Not Reported</t>
        </is>
      </c>
      <c r="G1075" t="inlineStr">
        <is>
          <t>Not Reported</t>
        </is>
      </c>
      <c r="H1075" t="inlineStr"/>
      <c r="I1075" t="inlineStr">
        <is>
          <t>Not Reported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>
        <is>
          <t>Not Reported</t>
        </is>
      </c>
      <c r="AF1075" t="inlineStr">
        <is>
          <t>Not Reported</t>
        </is>
      </c>
      <c r="AG1075" t="inlineStr">
        <is>
          <t>Not Reported</t>
        </is>
      </c>
      <c r="AH1075" t="inlineStr">
        <is>
          <t>Not Reported</t>
        </is>
      </c>
      <c r="AI1075" t="inlineStr"/>
      <c r="AJ1075" t="inlineStr"/>
      <c r="AK1075" t="inlineStr">
        <is>
          <t>Not Reported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>
        <is>
          <t>Not Reported</t>
        </is>
      </c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>
        <is>
          <t>101-150</t>
        </is>
      </c>
      <c r="BS1075" t="inlineStr">
        <is>
          <t>10-17</t>
        </is>
      </c>
      <c r="BT1075" t="inlineStr"/>
      <c r="BU1075" t="n">
        <v>7.3</v>
      </c>
      <c r="BV1075" t="n">
        <v>0</v>
      </c>
      <c r="BW1075" t="n">
        <v>24.9</v>
      </c>
      <c r="BX1075" t="n">
        <v>18.5</v>
      </c>
      <c r="BY1075" t="n">
        <v>42.1</v>
      </c>
      <c r="BZ1075" t="n">
        <v>22.9</v>
      </c>
      <c r="CA1075" t="n">
        <v>2015</v>
      </c>
      <c r="CB1075" t="inlineStr">
        <is>
          <t>Shanghai</t>
        </is>
      </c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n">
        <v>125.5</v>
      </c>
      <c r="DA1075" t="n">
        <v>13.5</v>
      </c>
      <c r="DB1075" t="n">
        <v>72.66739846322722</v>
      </c>
      <c r="DC1075" t="n">
        <v>31.22022653721683</v>
      </c>
      <c r="DD1075" t="inlineStr"/>
      <c r="DE1075" t="inlineStr">
        <is>
          <t>Missing</t>
        </is>
      </c>
      <c r="DF1075" t="inlineStr"/>
      <c r="DG1075" t="inlineStr">
        <is>
          <t>Missing</t>
        </is>
      </c>
      <c r="DH1075" t="inlineStr"/>
      <c r="DI1075" t="n">
        <v>17.43511326860841</v>
      </c>
    </row>
    <row r="1076">
      <c r="A1076" t="inlineStr">
        <is>
          <t>the university of hong kong</t>
        </is>
      </c>
      <c r="B1076" t="inlineStr">
        <is>
          <t>17</t>
        </is>
      </c>
      <c r="C1076" t="inlineStr">
        <is>
          <t>26</t>
        </is>
      </c>
      <c r="D1076" t="inlineStr">
        <is>
          <t>Hong Kong SAR</t>
        </is>
      </c>
      <c r="E1076" t="inlineStr">
        <is>
          <t>Asia</t>
        </is>
      </c>
      <c r="F1076" t="inlineStr">
        <is>
          <t>L</t>
        </is>
      </c>
      <c r="G1076" t="inlineStr">
        <is>
          <t>FC</t>
        </is>
      </c>
      <c r="H1076" t="inlineStr">
        <is>
          <t>VH</t>
        </is>
      </c>
      <c r="I1076" t="inlineStr">
        <is>
          <t>A</t>
        </is>
      </c>
      <c r="J1076" t="n">
        <v>97.40000000000001</v>
      </c>
      <c r="K1076" t="inlineStr">
        <is>
          <t>27</t>
        </is>
      </c>
      <c r="L1076" t="n">
        <v>59.4</v>
      </c>
      <c r="M1076" t="inlineStr">
        <is>
          <t>135</t>
        </is>
      </c>
      <c r="N1076" t="n">
        <v>81.2</v>
      </c>
      <c r="O1076" t="inlineStr">
        <is>
          <t>124</t>
        </is>
      </c>
      <c r="P1076" t="n">
        <v>86.40000000000001</v>
      </c>
      <c r="Q1076" t="inlineStr">
        <is>
          <t>89</t>
        </is>
      </c>
      <c r="R1076" t="n">
        <v>100</v>
      </c>
      <c r="S1076" t="inlineStr">
        <is>
          <t>33</t>
        </is>
      </c>
      <c r="T1076" t="n">
        <v>99.3</v>
      </c>
      <c r="U1076" t="inlineStr">
        <is>
          <t>52</t>
        </is>
      </c>
      <c r="V1076" t="n">
        <v>81.40000000000001</v>
      </c>
      <c r="W1076" t="inlineStr">
        <is>
          <t>300</t>
        </is>
      </c>
      <c r="X1076" t="n">
        <v>99.7</v>
      </c>
      <c r="Y1076" t="inlineStr">
        <is>
          <t>14</t>
        </is>
      </c>
      <c r="Z1076" t="n">
        <v>89.2</v>
      </c>
      <c r="AA1076" t="inlineStr">
        <is>
          <t>101=</t>
        </is>
      </c>
      <c r="AB1076" t="n">
        <v>87.59999999999999</v>
      </c>
      <c r="AC1076">
        <f>26</f>
        <v/>
      </c>
      <c r="AD1076" t="inlineStr">
        <is>
          <t>21</t>
        </is>
      </c>
      <c r="AE1076" t="inlineStr">
        <is>
          <t>HK</t>
        </is>
      </c>
      <c r="AF1076" t="inlineStr">
        <is>
          <t>Hong Kong SAR</t>
        </is>
      </c>
      <c r="AG1076" t="inlineStr">
        <is>
          <t>L</t>
        </is>
      </c>
      <c r="AH1076" t="inlineStr">
        <is>
          <t>FC</t>
        </is>
      </c>
      <c r="AI1076" t="inlineStr">
        <is>
          <t>VH</t>
        </is>
      </c>
      <c r="AJ1076" t="n">
        <v>5</v>
      </c>
      <c r="AK1076" t="inlineStr">
        <is>
          <t>A</t>
        </is>
      </c>
      <c r="AL1076" t="n">
        <v>97.59999999999999</v>
      </c>
      <c r="AM1076" t="inlineStr">
        <is>
          <t>27</t>
        </is>
      </c>
      <c r="AN1076" t="n">
        <v>51.4</v>
      </c>
      <c r="AO1076" t="inlineStr">
        <is>
          <t>159</t>
        </is>
      </c>
      <c r="AP1076" t="n">
        <v>82.90000000000001</v>
      </c>
      <c r="AQ1076" t="inlineStr">
        <is>
          <t>121</t>
        </is>
      </c>
      <c r="AR1076" t="n">
        <v>82.3</v>
      </c>
      <c r="AS1076" t="inlineStr">
        <is>
          <t>102</t>
        </is>
      </c>
      <c r="AT1076" t="n">
        <v>100</v>
      </c>
      <c r="AU1076" t="inlineStr">
        <is>
          <t>28</t>
        </is>
      </c>
      <c r="AV1076" t="n">
        <v>99</v>
      </c>
      <c r="AW1076" t="inlineStr">
        <is>
          <t>52</t>
        </is>
      </c>
      <c r="AX1076" t="n">
        <v>42.7</v>
      </c>
      <c r="AY1076" t="inlineStr">
        <is>
          <t>355</t>
        </is>
      </c>
      <c r="AZ1076" t="n">
        <v>99.5</v>
      </c>
      <c r="BA1076" t="inlineStr">
        <is>
          <t>14</t>
        </is>
      </c>
      <c r="BB1076" t="n">
        <v>97.3</v>
      </c>
      <c r="BC1076" t="inlineStr">
        <is>
          <t>32</t>
        </is>
      </c>
      <c r="BD1076" t="inlineStr">
        <is>
          <t>84.5</t>
        </is>
      </c>
      <c r="BE1076" t="inlineStr"/>
      <c r="BF1076" t="inlineStr">
        <is>
          <t>Not Reported</t>
        </is>
      </c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>
        <is>
          <t>151-200</t>
        </is>
      </c>
      <c r="BS1076" t="inlineStr">
        <is>
          <t>1-2</t>
        </is>
      </c>
      <c r="BT1076" t="inlineStr"/>
      <c r="BU1076" t="n">
        <v>0</v>
      </c>
      <c r="BV1076" t="n">
        <v>0</v>
      </c>
      <c r="BW1076" t="n">
        <v>17.5</v>
      </c>
      <c r="BX1076" t="n">
        <v>14.2</v>
      </c>
      <c r="BY1076" t="n">
        <v>43.9</v>
      </c>
      <c r="BZ1076" t="n">
        <v>22.5</v>
      </c>
      <c r="CA1076" t="n">
        <v>2015</v>
      </c>
      <c r="CB1076" t="inlineStr">
        <is>
          <t>QS+Shanghai</t>
        </is>
      </c>
      <c r="CC1076" t="n">
        <v>17</v>
      </c>
      <c r="CD1076" t="n">
        <v>26</v>
      </c>
      <c r="CE1076" t="n">
        <v>27</v>
      </c>
      <c r="CF1076" t="n">
        <v>135</v>
      </c>
      <c r="CG1076" t="n">
        <v>124</v>
      </c>
      <c r="CH1076" t="n">
        <v>89</v>
      </c>
      <c r="CI1076" t="n">
        <v>33</v>
      </c>
      <c r="CJ1076" t="n">
        <v>52</v>
      </c>
      <c r="CK1076" t="n">
        <v>300</v>
      </c>
      <c r="CL1076" t="n">
        <v>14</v>
      </c>
      <c r="CM1076" t="n">
        <v>101</v>
      </c>
      <c r="CN1076" t="n">
        <v>26</v>
      </c>
      <c r="CO1076" t="n">
        <v>21</v>
      </c>
      <c r="CP1076" t="n">
        <v>27</v>
      </c>
      <c r="CQ1076" t="n">
        <v>159</v>
      </c>
      <c r="CR1076" t="n">
        <v>121</v>
      </c>
      <c r="CS1076" t="n">
        <v>102</v>
      </c>
      <c r="CT1076" t="n">
        <v>28</v>
      </c>
      <c r="CU1076" t="n">
        <v>52</v>
      </c>
      <c r="CV1076" t="n">
        <v>355</v>
      </c>
      <c r="CW1076" t="n">
        <v>14</v>
      </c>
      <c r="CX1076" t="n">
        <v>32</v>
      </c>
      <c r="CY1076" t="inlineStr"/>
      <c r="CZ1076" t="n">
        <v>175.5</v>
      </c>
      <c r="DA1076" t="n">
        <v>1.5</v>
      </c>
      <c r="DB1076" t="n">
        <v>80.2737964560138</v>
      </c>
      <c r="DC1076" t="n">
        <v>47.7940668824164</v>
      </c>
      <c r="DD1076" t="inlineStr"/>
      <c r="DE1076" t="inlineStr">
        <is>
          <t>QS (score, not ratio)</t>
        </is>
      </c>
      <c r="DF1076" t="inlineStr"/>
      <c r="DG1076" t="inlineStr">
        <is>
          <t>QS (score, not %)</t>
        </is>
      </c>
      <c r="DH1076" t="n">
        <v>97.5</v>
      </c>
      <c r="DI1076" t="n">
        <v>14.2455501618123</v>
      </c>
    </row>
    <row r="1077">
      <c r="A1077" t="inlineStr">
        <is>
          <t>the university of lahore</t>
        </is>
      </c>
      <c r="B1077" t="inlineStr">
        <is>
          <t>951-1000</t>
        </is>
      </c>
      <c r="C1077" t="inlineStr">
        <is>
          <t>1001-1200</t>
        </is>
      </c>
      <c r="D1077" t="inlineStr">
        <is>
          <t>Pakistan</t>
        </is>
      </c>
      <c r="E1077" t="inlineStr">
        <is>
          <t>Asia</t>
        </is>
      </c>
      <c r="F1077" t="inlineStr">
        <is>
          <t>L</t>
        </is>
      </c>
      <c r="G1077" t="inlineStr">
        <is>
          <t>FO</t>
        </is>
      </c>
      <c r="H1077" t="inlineStr">
        <is>
          <t>VH</t>
        </is>
      </c>
      <c r="I1077" t="inlineStr">
        <is>
          <t>B</t>
        </is>
      </c>
      <c r="J1077" t="n">
        <v>11.1</v>
      </c>
      <c r="K1077" t="inlineStr">
        <is>
          <t>601+</t>
        </is>
      </c>
      <c r="L1077" t="n">
        <v>19.4</v>
      </c>
      <c r="M1077" t="inlineStr">
        <is>
          <t>464</t>
        </is>
      </c>
      <c r="N1077" t="n">
        <v>12.3</v>
      </c>
      <c r="O1077" t="inlineStr">
        <is>
          <t>701+</t>
        </is>
      </c>
      <c r="P1077" t="n">
        <v>3.3</v>
      </c>
      <c r="Q1077" t="inlineStr">
        <is>
          <t>701+</t>
        </is>
      </c>
      <c r="R1077" t="n">
        <v>4</v>
      </c>
      <c r="S1077" t="inlineStr">
        <is>
          <t>701+</t>
        </is>
      </c>
      <c r="T1077" t="n">
        <v>3</v>
      </c>
      <c r="U1077" t="inlineStr">
        <is>
          <t>701+</t>
        </is>
      </c>
      <c r="V1077" t="n">
        <v>61.4</v>
      </c>
      <c r="W1077" t="inlineStr">
        <is>
          <t>611</t>
        </is>
      </c>
      <c r="X1077" t="n">
        <v>2.7</v>
      </c>
      <c r="Y1077" t="inlineStr">
        <is>
          <t>701+</t>
        </is>
      </c>
      <c r="Z1077" t="n">
        <v>19.7</v>
      </c>
      <c r="AA1077" t="inlineStr">
        <is>
          <t>537=</t>
        </is>
      </c>
      <c r="AB1077" t="inlineStr"/>
      <c r="AC1077" t="inlineStr">
        <is>
          <t>1001-1200</t>
        </is>
      </c>
      <c r="AD1077" t="inlineStr">
        <is>
          <t>1001-1200</t>
        </is>
      </c>
      <c r="AE1077" t="inlineStr">
        <is>
          <t>PK</t>
        </is>
      </c>
      <c r="AF1077" t="inlineStr">
        <is>
          <t>Pakistan</t>
        </is>
      </c>
      <c r="AG1077" t="inlineStr">
        <is>
          <t>L</t>
        </is>
      </c>
      <c r="AH1077" t="inlineStr">
        <is>
          <t>FO</t>
        </is>
      </c>
      <c r="AI1077" t="inlineStr">
        <is>
          <t>VH</t>
        </is>
      </c>
      <c r="AJ1077" t="n">
        <v>2</v>
      </c>
      <c r="AK1077" t="inlineStr">
        <is>
          <t>B</t>
        </is>
      </c>
      <c r="AL1077" t="n">
        <v>9.4</v>
      </c>
      <c r="AM1077" t="inlineStr">
        <is>
          <t>601+</t>
        </is>
      </c>
      <c r="AN1077" t="n">
        <v>17.5</v>
      </c>
      <c r="AO1077" t="inlineStr">
        <is>
          <t>499</t>
        </is>
      </c>
      <c r="AP1077" t="n">
        <v>15.3</v>
      </c>
      <c r="AQ1077" t="inlineStr">
        <is>
          <t>701+</t>
        </is>
      </c>
      <c r="AR1077" t="n">
        <v>2.6</v>
      </c>
      <c r="AS1077" t="inlineStr">
        <is>
          <t>701+</t>
        </is>
      </c>
      <c r="AT1077" t="n">
        <v>3</v>
      </c>
      <c r="AU1077" t="inlineStr">
        <is>
          <t>701+</t>
        </is>
      </c>
      <c r="AV1077" t="n">
        <v>2.5</v>
      </c>
      <c r="AW1077" t="inlineStr">
        <is>
          <t>701+</t>
        </is>
      </c>
      <c r="AX1077" t="n">
        <v>6.9</v>
      </c>
      <c r="AY1077" t="inlineStr">
        <is>
          <t>701+</t>
        </is>
      </c>
      <c r="AZ1077" t="n">
        <v>9.1</v>
      </c>
      <c r="BA1077" t="inlineStr">
        <is>
          <t>701+</t>
        </is>
      </c>
      <c r="BB1077" t="n">
        <v>10.6</v>
      </c>
      <c r="BC1077" t="inlineStr">
        <is>
          <t>661=</t>
        </is>
      </c>
      <c r="BD1077" t="inlineStr">
        <is>
          <t>-</t>
        </is>
      </c>
      <c r="BE1077" t="inlineStr"/>
      <c r="BF1077" t="inlineStr">
        <is>
          <t>Not Reported</t>
        </is>
      </c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>
        <is>
          <t>QS</t>
        </is>
      </c>
      <c r="CC1077" t="n">
        <v>975.5</v>
      </c>
      <c r="CD1077" t="n">
        <v>1100.5</v>
      </c>
      <c r="CE1077" t="n">
        <v>601</v>
      </c>
      <c r="CF1077" t="n">
        <v>464</v>
      </c>
      <c r="CG1077" t="n">
        <v>701</v>
      </c>
      <c r="CH1077" t="n">
        <v>701</v>
      </c>
      <c r="CI1077" t="n">
        <v>701</v>
      </c>
      <c r="CJ1077" t="n">
        <v>701</v>
      </c>
      <c r="CK1077" t="n">
        <v>611</v>
      </c>
      <c r="CL1077" t="n">
        <v>701</v>
      </c>
      <c r="CM1077" t="n">
        <v>537</v>
      </c>
      <c r="CN1077" t="n">
        <v>1100.5</v>
      </c>
      <c r="CO1077" t="n">
        <v>1100.5</v>
      </c>
      <c r="CP1077" t="n">
        <v>601</v>
      </c>
      <c r="CQ1077" t="n">
        <v>499</v>
      </c>
      <c r="CR1077" t="n">
        <v>701</v>
      </c>
      <c r="CS1077" t="n">
        <v>701</v>
      </c>
      <c r="CT1077" t="n">
        <v>701</v>
      </c>
      <c r="CU1077" t="n">
        <v>701</v>
      </c>
      <c r="CV1077" t="n">
        <v>701</v>
      </c>
      <c r="CW1077" t="n">
        <v>701</v>
      </c>
      <c r="CX1077" t="n">
        <v>661</v>
      </c>
      <c r="CY1077" t="inlineStr"/>
      <c r="CZ1077" t="inlineStr"/>
      <c r="DA1077" t="inlineStr"/>
      <c r="DB1077" t="n">
        <v>30.39285714285714</v>
      </c>
      <c r="DC1077" t="n">
        <v>3.3</v>
      </c>
      <c r="DD1077" t="inlineStr"/>
      <c r="DE1077" t="inlineStr">
        <is>
          <t>QS (score, not ratio)</t>
        </is>
      </c>
      <c r="DF1077" t="inlineStr"/>
      <c r="DG1077" t="inlineStr">
        <is>
          <t>QS (score, not %)</t>
        </is>
      </c>
      <c r="DH1077" t="n">
        <v>10.25</v>
      </c>
      <c r="DI1077" t="inlineStr"/>
    </row>
    <row r="1078">
      <c r="A1078" t="inlineStr">
        <is>
          <t>the university of manchester</t>
        </is>
      </c>
      <c r="B1078" t="inlineStr">
        <is>
          <t>34</t>
        </is>
      </c>
      <c r="C1078" t="inlineStr">
        <is>
          <t>32</t>
        </is>
      </c>
      <c r="D1078" t="inlineStr">
        <is>
          <t>United Kingdom</t>
        </is>
      </c>
      <c r="E1078" t="inlineStr">
        <is>
          <t>Europe</t>
        </is>
      </c>
      <c r="F1078" t="inlineStr">
        <is>
          <t>XL</t>
        </is>
      </c>
      <c r="G1078" t="inlineStr">
        <is>
          <t>FC</t>
        </is>
      </c>
      <c r="H1078" t="inlineStr">
        <is>
          <t>VH</t>
        </is>
      </c>
      <c r="I1078" t="inlineStr">
        <is>
          <t>A</t>
        </is>
      </c>
      <c r="J1078" t="n">
        <v>95.59999999999999</v>
      </c>
      <c r="K1078" t="inlineStr">
        <is>
          <t>33</t>
        </is>
      </c>
      <c r="L1078" t="n">
        <v>98.09999999999999</v>
      </c>
      <c r="M1078" t="inlineStr">
        <is>
          <t>20</t>
        </is>
      </c>
      <c r="N1078" t="n">
        <v>51.3</v>
      </c>
      <c r="O1078" t="inlineStr">
        <is>
          <t>297</t>
        </is>
      </c>
      <c r="P1078" t="n">
        <v>45.1</v>
      </c>
      <c r="Q1078" t="inlineStr">
        <is>
          <t>307</t>
        </is>
      </c>
      <c r="R1078" t="n">
        <v>93.09999999999999</v>
      </c>
      <c r="S1078" t="inlineStr">
        <is>
          <t>169</t>
        </is>
      </c>
      <c r="T1078" t="n">
        <v>99.2</v>
      </c>
      <c r="U1078" t="inlineStr">
        <is>
          <t>55</t>
        </is>
      </c>
      <c r="V1078" t="n">
        <v>99.2</v>
      </c>
      <c r="W1078" t="inlineStr">
        <is>
          <t>12</t>
        </is>
      </c>
      <c r="X1078" t="n">
        <v>87.59999999999999</v>
      </c>
      <c r="Y1078" t="inlineStr">
        <is>
          <t>90</t>
        </is>
      </c>
      <c r="Z1078" t="n">
        <v>99.8</v>
      </c>
      <c r="AA1078" t="inlineStr">
        <is>
          <t>3</t>
        </is>
      </c>
      <c r="AB1078" t="n">
        <v>82</v>
      </c>
      <c r="AC1078" t="inlineStr">
        <is>
          <t>32</t>
        </is>
      </c>
      <c r="AD1078" t="inlineStr">
        <is>
          <t>28</t>
        </is>
      </c>
      <c r="AE1078" t="inlineStr">
        <is>
          <t>UK</t>
        </is>
      </c>
      <c r="AF1078" t="inlineStr">
        <is>
          <t>United Kingdom</t>
        </is>
      </c>
      <c r="AG1078" t="inlineStr">
        <is>
          <t>XL</t>
        </is>
      </c>
      <c r="AH1078" t="inlineStr">
        <is>
          <t>FC</t>
        </is>
      </c>
      <c r="AI1078" t="inlineStr">
        <is>
          <t>VH</t>
        </is>
      </c>
      <c r="AJ1078" t="n">
        <v>5</v>
      </c>
      <c r="AK1078" t="inlineStr">
        <is>
          <t>A</t>
        </is>
      </c>
      <c r="AL1078" t="n">
        <v>95.40000000000001</v>
      </c>
      <c r="AM1078" t="inlineStr">
        <is>
          <t>33</t>
        </is>
      </c>
      <c r="AN1078" t="n">
        <v>98</v>
      </c>
      <c r="AO1078" t="inlineStr">
        <is>
          <t>21</t>
        </is>
      </c>
      <c r="AP1078" t="n">
        <v>53.8</v>
      </c>
      <c r="AQ1078" t="inlineStr">
        <is>
          <t>288</t>
        </is>
      </c>
      <c r="AR1078" t="n">
        <v>49.1</v>
      </c>
      <c r="AS1078" t="inlineStr">
        <is>
          <t>274</t>
        </is>
      </c>
      <c r="AT1078" t="n">
        <v>93.5</v>
      </c>
      <c r="AU1078" t="inlineStr">
        <is>
          <t>160</t>
        </is>
      </c>
      <c r="AV1078" t="n">
        <v>99.40000000000001</v>
      </c>
      <c r="AW1078" t="inlineStr">
        <is>
          <t>44</t>
        </is>
      </c>
      <c r="AX1078" t="n">
        <v>99.7</v>
      </c>
      <c r="AY1078" t="inlineStr">
        <is>
          <t>10</t>
        </is>
      </c>
      <c r="AZ1078" t="n">
        <v>71.90000000000001</v>
      </c>
      <c r="BA1078" t="inlineStr">
        <is>
          <t>66</t>
        </is>
      </c>
      <c r="BB1078" t="n">
        <v>92.3</v>
      </c>
      <c r="BC1078" t="inlineStr">
        <is>
          <t>75=</t>
        </is>
      </c>
      <c r="BD1078" t="inlineStr">
        <is>
          <t>82.2</t>
        </is>
      </c>
      <c r="BE1078" t="inlineStr"/>
      <c r="BF1078" t="inlineStr">
        <is>
          <t>Not Reported</t>
        </is>
      </c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>
        <is>
          <t>41</t>
        </is>
      </c>
      <c r="BS1078" t="inlineStr">
        <is>
          <t>5</t>
        </is>
      </c>
      <c r="BT1078" t="n">
        <v>33.6</v>
      </c>
      <c r="BU1078" t="n">
        <v>18.5</v>
      </c>
      <c r="BV1078" t="n">
        <v>32.6</v>
      </c>
      <c r="BW1078" t="n">
        <v>27.1</v>
      </c>
      <c r="BX1078" t="n">
        <v>26.1</v>
      </c>
      <c r="BY1078" t="n">
        <v>56.2</v>
      </c>
      <c r="BZ1078" t="n">
        <v>25.6</v>
      </c>
      <c r="CA1078" t="n">
        <v>2015</v>
      </c>
      <c r="CB1078" t="inlineStr">
        <is>
          <t>QS+Shanghai</t>
        </is>
      </c>
      <c r="CC1078" t="n">
        <v>34</v>
      </c>
      <c r="CD1078" t="n">
        <v>32</v>
      </c>
      <c r="CE1078" t="n">
        <v>33</v>
      </c>
      <c r="CF1078" t="n">
        <v>20</v>
      </c>
      <c r="CG1078" t="n">
        <v>297</v>
      </c>
      <c r="CH1078" t="n">
        <v>307</v>
      </c>
      <c r="CI1078" t="n">
        <v>169</v>
      </c>
      <c r="CJ1078" t="n">
        <v>55</v>
      </c>
      <c r="CK1078" t="n">
        <v>12</v>
      </c>
      <c r="CL1078" t="n">
        <v>90</v>
      </c>
      <c r="CM1078" t="n">
        <v>3</v>
      </c>
      <c r="CN1078" t="n">
        <v>32</v>
      </c>
      <c r="CO1078" t="n">
        <v>28</v>
      </c>
      <c r="CP1078" t="n">
        <v>33</v>
      </c>
      <c r="CQ1078" t="n">
        <v>21</v>
      </c>
      <c r="CR1078" t="n">
        <v>288</v>
      </c>
      <c r="CS1078" t="n">
        <v>274</v>
      </c>
      <c r="CT1078" t="n">
        <v>160</v>
      </c>
      <c r="CU1078" t="n">
        <v>44</v>
      </c>
      <c r="CV1078" t="n">
        <v>10</v>
      </c>
      <c r="CW1078" t="n">
        <v>66</v>
      </c>
      <c r="CX1078" t="n">
        <v>75</v>
      </c>
      <c r="CY1078" t="inlineStr"/>
      <c r="CZ1078" t="n">
        <v>41</v>
      </c>
      <c r="DA1078" t="n">
        <v>5</v>
      </c>
      <c r="DB1078" t="n">
        <v>94.43064920809158</v>
      </c>
      <c r="DC1078" t="n">
        <v>41.6502696871629</v>
      </c>
      <c r="DD1078" t="inlineStr"/>
      <c r="DE1078" t="inlineStr">
        <is>
          <t>QS (score, not ratio)</t>
        </is>
      </c>
      <c r="DF1078" t="inlineStr"/>
      <c r="DG1078" t="inlineStr">
        <is>
          <t>QS (score, not %)</t>
        </is>
      </c>
      <c r="DH1078" t="n">
        <v>95.5</v>
      </c>
      <c r="DI1078" t="n">
        <v>32.73770226537217</v>
      </c>
    </row>
    <row r="1079">
      <c r="A1079" t="inlineStr">
        <is>
          <t>the university of melbourne</t>
        </is>
      </c>
      <c r="B1079" t="inlineStr">
        <is>
          <t>13</t>
        </is>
      </c>
      <c r="C1079" t="inlineStr">
        <is>
          <t>14</t>
        </is>
      </c>
      <c r="D1079" t="inlineStr">
        <is>
          <t>Australia</t>
        </is>
      </c>
      <c r="E1079" t="inlineStr">
        <is>
          <t>Oceania</t>
        </is>
      </c>
      <c r="F1079" t="inlineStr">
        <is>
          <t>XL</t>
        </is>
      </c>
      <c r="G1079" t="inlineStr">
        <is>
          <t>FC</t>
        </is>
      </c>
      <c r="H1079" t="inlineStr">
        <is>
          <t>VH</t>
        </is>
      </c>
      <c r="I1079" t="inlineStr">
        <is>
          <t>A</t>
        </is>
      </c>
      <c r="J1079" t="n">
        <v>98.5</v>
      </c>
      <c r="K1079" t="inlineStr">
        <is>
          <t>21</t>
        </is>
      </c>
      <c r="L1079" t="n">
        <v>93.90000000000001</v>
      </c>
      <c r="M1079" t="inlineStr">
        <is>
          <t>39</t>
        </is>
      </c>
      <c r="N1079" t="n">
        <v>15.4</v>
      </c>
      <c r="O1079" t="inlineStr">
        <is>
          <t>701+</t>
        </is>
      </c>
      <c r="P1079" t="n">
        <v>93</v>
      </c>
      <c r="Q1079" t="inlineStr">
        <is>
          <t>62</t>
        </is>
      </c>
      <c r="R1079" t="n">
        <v>95.09999999999999</v>
      </c>
      <c r="S1079" t="inlineStr">
        <is>
          <t>148</t>
        </is>
      </c>
      <c r="T1079" t="n">
        <v>99.8</v>
      </c>
      <c r="U1079" t="inlineStr">
        <is>
          <t>39</t>
        </is>
      </c>
      <c r="V1079" t="n">
        <v>97.40000000000001</v>
      </c>
      <c r="W1079" t="inlineStr">
        <is>
          <t>33</t>
        </is>
      </c>
      <c r="X1079" t="n">
        <v>96.5</v>
      </c>
      <c r="Y1079" t="inlineStr">
        <is>
          <t>39</t>
        </is>
      </c>
      <c r="Z1079" t="n">
        <v>99.59999999999999</v>
      </c>
      <c r="AA1079" t="inlineStr">
        <is>
          <t>9</t>
        </is>
      </c>
      <c r="AB1079" t="n">
        <v>88.90000000000001</v>
      </c>
      <c r="AC1079" t="inlineStr">
        <is>
          <t>14</t>
        </is>
      </c>
      <c r="AD1079" t="inlineStr">
        <is>
          <t>33</t>
        </is>
      </c>
      <c r="AE1079" t="inlineStr">
        <is>
          <t>AU</t>
        </is>
      </c>
      <c r="AF1079" t="inlineStr">
        <is>
          <t>Australia</t>
        </is>
      </c>
      <c r="AG1079" t="inlineStr">
        <is>
          <t>XL</t>
        </is>
      </c>
      <c r="AH1079" t="inlineStr">
        <is>
          <t>FC</t>
        </is>
      </c>
      <c r="AI1079" t="inlineStr">
        <is>
          <t>VH</t>
        </is>
      </c>
      <c r="AJ1079" t="n">
        <v>5</v>
      </c>
      <c r="AK1079" t="inlineStr">
        <is>
          <t>A</t>
        </is>
      </c>
      <c r="AL1079" t="n">
        <v>98.40000000000001</v>
      </c>
      <c r="AM1079" t="inlineStr">
        <is>
          <t>21</t>
        </is>
      </c>
      <c r="AN1079" t="n">
        <v>92.3</v>
      </c>
      <c r="AO1079" t="inlineStr">
        <is>
          <t>45</t>
        </is>
      </c>
      <c r="AP1079" t="n">
        <v>15.4</v>
      </c>
      <c r="AQ1079" t="inlineStr">
        <is>
          <t>701+</t>
        </is>
      </c>
      <c r="AR1079" t="n">
        <v>92.09999999999999</v>
      </c>
      <c r="AS1079" t="inlineStr">
        <is>
          <t>69</t>
        </is>
      </c>
      <c r="AT1079" t="n">
        <v>92.90000000000001</v>
      </c>
      <c r="AU1079" t="inlineStr">
        <is>
          <t>166</t>
        </is>
      </c>
      <c r="AV1079" t="n">
        <v>99.7</v>
      </c>
      <c r="AW1079" t="inlineStr">
        <is>
          <t>36</t>
        </is>
      </c>
      <c r="AX1079" t="n">
        <v>97.2</v>
      </c>
      <c r="AY1079" t="inlineStr">
        <is>
          <t>30</t>
        </is>
      </c>
      <c r="AZ1079" t="n">
        <v>93.3</v>
      </c>
      <c r="BA1079" t="inlineStr">
        <is>
          <t>31</t>
        </is>
      </c>
      <c r="BB1079" t="n">
        <v>90.40000000000001</v>
      </c>
      <c r="BC1079" t="inlineStr">
        <is>
          <t>92=</t>
        </is>
      </c>
      <c r="BD1079" t="inlineStr">
        <is>
          <t>87.9</t>
        </is>
      </c>
      <c r="BE1079" t="inlineStr"/>
      <c r="BF1079" t="inlineStr">
        <is>
          <t>Not Reported</t>
        </is>
      </c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>
        <is>
          <t>44</t>
        </is>
      </c>
      <c r="BS1079" t="inlineStr">
        <is>
          <t>1</t>
        </is>
      </c>
      <c r="BT1079" t="n">
        <v>32.3</v>
      </c>
      <c r="BU1079" t="n">
        <v>17</v>
      </c>
      <c r="BV1079" t="n">
        <v>13.3</v>
      </c>
      <c r="BW1079" t="n">
        <v>28.6</v>
      </c>
      <c r="BX1079" t="n">
        <v>25.3</v>
      </c>
      <c r="BY1079" t="n">
        <v>66.90000000000001</v>
      </c>
      <c r="BZ1079" t="n">
        <v>30.2</v>
      </c>
      <c r="CA1079" t="n">
        <v>2015</v>
      </c>
      <c r="CB1079" t="inlineStr">
        <is>
          <t>QS+Shanghai</t>
        </is>
      </c>
      <c r="CC1079" t="n">
        <v>13</v>
      </c>
      <c r="CD1079" t="n">
        <v>14</v>
      </c>
      <c r="CE1079" t="n">
        <v>21</v>
      </c>
      <c r="CF1079" t="n">
        <v>39</v>
      </c>
      <c r="CG1079" t="n">
        <v>701</v>
      </c>
      <c r="CH1079" t="n">
        <v>62</v>
      </c>
      <c r="CI1079" t="n">
        <v>148</v>
      </c>
      <c r="CJ1079" t="n">
        <v>39</v>
      </c>
      <c r="CK1079" t="n">
        <v>33</v>
      </c>
      <c r="CL1079" t="n">
        <v>39</v>
      </c>
      <c r="CM1079" t="n">
        <v>9</v>
      </c>
      <c r="CN1079" t="n">
        <v>14</v>
      </c>
      <c r="CO1079" t="n">
        <v>33</v>
      </c>
      <c r="CP1079" t="n">
        <v>21</v>
      </c>
      <c r="CQ1079" t="n">
        <v>45</v>
      </c>
      <c r="CR1079" t="n">
        <v>701</v>
      </c>
      <c r="CS1079" t="n">
        <v>69</v>
      </c>
      <c r="CT1079" t="n">
        <v>166</v>
      </c>
      <c r="CU1079" t="n">
        <v>36</v>
      </c>
      <c r="CV1079" t="n">
        <v>30</v>
      </c>
      <c r="CW1079" t="n">
        <v>31</v>
      </c>
      <c r="CX1079" t="n">
        <v>92</v>
      </c>
      <c r="CY1079" t="inlineStr"/>
      <c r="CZ1079" t="n">
        <v>44</v>
      </c>
      <c r="DA1079" t="n">
        <v>1</v>
      </c>
      <c r="DB1079" t="n">
        <v>94.85134075584131</v>
      </c>
      <c r="DC1079" t="n">
        <v>61.96447321107516</v>
      </c>
      <c r="DD1079" t="inlineStr"/>
      <c r="DE1079" t="inlineStr">
        <is>
          <t>QS (score, not ratio)</t>
        </is>
      </c>
      <c r="DF1079" t="inlineStr"/>
      <c r="DG1079" t="inlineStr">
        <is>
          <t>QS (score, not %)</t>
        </is>
      </c>
      <c r="DH1079" t="n">
        <v>98.45</v>
      </c>
      <c r="DI1079" t="n">
        <v>30.79835490830637</v>
      </c>
    </row>
    <row r="1080">
      <c r="A1080" t="inlineStr">
        <is>
          <t>the university of memphis</t>
        </is>
      </c>
      <c r="B1080" t="inlineStr"/>
      <c r="C1080" t="inlineStr"/>
      <c r="D1080" t="inlineStr">
        <is>
          <t>Not Reported</t>
        </is>
      </c>
      <c r="E1080" t="inlineStr">
        <is>
          <t>Not Reported</t>
        </is>
      </c>
      <c r="F1080" t="inlineStr">
        <is>
          <t>Not Reported</t>
        </is>
      </c>
      <c r="G1080" t="inlineStr">
        <is>
          <t>Not Reported</t>
        </is>
      </c>
      <c r="H1080" t="inlineStr"/>
      <c r="I1080" t="inlineStr">
        <is>
          <t>Not Reported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>
        <is>
          <t>Not Reported</t>
        </is>
      </c>
      <c r="AF1080" t="inlineStr">
        <is>
          <t>Not Reported</t>
        </is>
      </c>
      <c r="AG1080" t="inlineStr">
        <is>
          <t>Not Reported</t>
        </is>
      </c>
      <c r="AH1080" t="inlineStr">
        <is>
          <t>Not Reported</t>
        </is>
      </c>
      <c r="AI1080" t="inlineStr"/>
      <c r="AJ1080" t="inlineStr"/>
      <c r="AK1080" t="inlineStr">
        <is>
          <t>Not Reported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>
        <is>
          <t>Not Reported</t>
        </is>
      </c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>
        <is>
          <t>403-510</t>
        </is>
      </c>
      <c r="BS1080" t="inlineStr">
        <is>
          <t>141-166</t>
        </is>
      </c>
      <c r="BT1080" t="inlineStr"/>
      <c r="BU1080" t="n">
        <v>0</v>
      </c>
      <c r="BV1080" t="n">
        <v>0</v>
      </c>
      <c r="BW1080" t="n">
        <v>7.4</v>
      </c>
      <c r="BX1080" t="n">
        <v>9.300000000000001</v>
      </c>
      <c r="BY1080" t="n">
        <v>19.3</v>
      </c>
      <c r="BZ1080" t="n">
        <v>10.2</v>
      </c>
      <c r="CA1080" t="n">
        <v>2007</v>
      </c>
      <c r="CB1080" t="inlineStr">
        <is>
          <t>Shanghai</t>
        </is>
      </c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n">
        <v>456.5</v>
      </c>
      <c r="DA1080" t="n">
        <v>153.5</v>
      </c>
      <c r="DB1080" t="n">
        <v>0</v>
      </c>
      <c r="DC1080" t="n">
        <v>10.17249190938511</v>
      </c>
      <c r="DD1080" t="inlineStr"/>
      <c r="DE1080" t="inlineStr">
        <is>
          <t>Missing</t>
        </is>
      </c>
      <c r="DF1080" t="inlineStr"/>
      <c r="DG1080" t="inlineStr">
        <is>
          <t>Missing</t>
        </is>
      </c>
      <c r="DH1080" t="inlineStr"/>
      <c r="DI1080" t="n">
        <v>5.086245954692557</v>
      </c>
    </row>
    <row r="1081">
      <c r="A1081" t="inlineStr">
        <is>
          <t>the university of montana - missoula</t>
        </is>
      </c>
      <c r="B1081" t="inlineStr"/>
      <c r="C1081" t="inlineStr"/>
      <c r="D1081" t="inlineStr">
        <is>
          <t>Not Reported</t>
        </is>
      </c>
      <c r="E1081" t="inlineStr">
        <is>
          <t>Not Reported</t>
        </is>
      </c>
      <c r="F1081" t="inlineStr">
        <is>
          <t>Not Reported</t>
        </is>
      </c>
      <c r="G1081" t="inlineStr">
        <is>
          <t>Not Reported</t>
        </is>
      </c>
      <c r="H1081" t="inlineStr"/>
      <c r="I1081" t="inlineStr">
        <is>
          <t>Not Reported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>
        <is>
          <t>Not Reported</t>
        </is>
      </c>
      <c r="AF1081" t="inlineStr">
        <is>
          <t>Not Reported</t>
        </is>
      </c>
      <c r="AG1081" t="inlineStr">
        <is>
          <t>Not Reported</t>
        </is>
      </c>
      <c r="AH1081" t="inlineStr">
        <is>
          <t>Not Reported</t>
        </is>
      </c>
      <c r="AI1081" t="inlineStr"/>
      <c r="AJ1081" t="inlineStr"/>
      <c r="AK1081" t="inlineStr">
        <is>
          <t>Not Reported</t>
        </is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>
        <is>
          <t>Not Reported</t>
        </is>
      </c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>
        <is>
          <t>301-400</t>
        </is>
      </c>
      <c r="BS1081" t="inlineStr">
        <is>
          <t>105-125</t>
        </is>
      </c>
      <c r="BT1081" t="inlineStr"/>
      <c r="BU1081" t="n">
        <v>5.3</v>
      </c>
      <c r="BV1081" t="n">
        <v>0</v>
      </c>
      <c r="BW1081" t="n">
        <v>15.9</v>
      </c>
      <c r="BX1081" t="n">
        <v>15</v>
      </c>
      <c r="BY1081" t="n">
        <v>16</v>
      </c>
      <c r="BZ1081" t="n">
        <v>17.3</v>
      </c>
      <c r="CA1081" t="n">
        <v>2014</v>
      </c>
      <c r="CB1081" t="inlineStr">
        <is>
          <t>Shanghai</t>
        </is>
      </c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n">
        <v>350.5</v>
      </c>
      <c r="DA1081" t="n">
        <v>115</v>
      </c>
      <c r="DB1081" t="n">
        <v>23.27113062568606</v>
      </c>
      <c r="DC1081" t="n">
        <v>12.64255663430421</v>
      </c>
      <c r="DD1081" t="inlineStr"/>
      <c r="DE1081" t="inlineStr">
        <is>
          <t>Missing</t>
        </is>
      </c>
      <c r="DF1081" t="inlineStr"/>
      <c r="DG1081" t="inlineStr">
        <is>
          <t>Missing</t>
        </is>
      </c>
      <c r="DH1081" t="inlineStr"/>
      <c r="DI1081" t="n">
        <v>7.646278317152103</v>
      </c>
    </row>
    <row r="1082">
      <c r="A1082" t="inlineStr">
        <is>
          <t>the university of new mexico - albuquerque</t>
        </is>
      </c>
      <c r="B1082" t="inlineStr"/>
      <c r="C1082" t="inlineStr"/>
      <c r="D1082" t="inlineStr">
        <is>
          <t>Not Reported</t>
        </is>
      </c>
      <c r="E1082" t="inlineStr">
        <is>
          <t>Not Reported</t>
        </is>
      </c>
      <c r="F1082" t="inlineStr">
        <is>
          <t>Not Reported</t>
        </is>
      </c>
      <c r="G1082" t="inlineStr">
        <is>
          <t>Not Reported</t>
        </is>
      </c>
      <c r="H1082" t="inlineStr"/>
      <c r="I1082" t="inlineStr">
        <is>
          <t>Not Reported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>
        <is>
          <t>Not Reported</t>
        </is>
      </c>
      <c r="AF1082" t="inlineStr">
        <is>
          <t>Not Reported</t>
        </is>
      </c>
      <c r="AG1082" t="inlineStr">
        <is>
          <t>Not Reported</t>
        </is>
      </c>
      <c r="AH1082" t="inlineStr">
        <is>
          <t>Not Reported</t>
        </is>
      </c>
      <c r="AI1082" t="inlineStr"/>
      <c r="AJ1082" t="inlineStr"/>
      <c r="AK1082" t="inlineStr">
        <is>
          <t>Not Reported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>
        <is>
          <t>Not Reported</t>
        </is>
      </c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>
        <is>
          <t>201-300</t>
        </is>
      </c>
      <c r="BS1082" t="inlineStr">
        <is>
          <t>79-102</t>
        </is>
      </c>
      <c r="BT1082" t="inlineStr"/>
      <c r="BU1082" t="n">
        <v>0</v>
      </c>
      <c r="BV1082" t="n">
        <v>0</v>
      </c>
      <c r="BW1082" t="n">
        <v>14.9</v>
      </c>
      <c r="BX1082" t="n">
        <v>16.8</v>
      </c>
      <c r="BY1082" t="n">
        <v>36</v>
      </c>
      <c r="BZ1082" t="n">
        <v>16.1</v>
      </c>
      <c r="CA1082" t="n">
        <v>2015</v>
      </c>
      <c r="CB1082" t="inlineStr">
        <is>
          <t>Shanghai</t>
        </is>
      </c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n">
        <v>250.5</v>
      </c>
      <c r="DA1082" t="n">
        <v>90.5</v>
      </c>
      <c r="DB1082" t="n">
        <v>45.22502744237102</v>
      </c>
      <c r="DC1082" t="n">
        <v>22.93004314994606</v>
      </c>
      <c r="DD1082" t="inlineStr"/>
      <c r="DE1082" t="inlineStr">
        <is>
          <t>Missing</t>
        </is>
      </c>
      <c r="DF1082" t="inlineStr"/>
      <c r="DG1082" t="inlineStr">
        <is>
          <t>Missing</t>
        </is>
      </c>
      <c r="DH1082" t="inlineStr"/>
      <c r="DI1082" t="n">
        <v>11.46502157497303</v>
      </c>
    </row>
    <row r="1083">
      <c r="A1083" t="inlineStr">
        <is>
          <t>the university of new south wales</t>
        </is>
      </c>
      <c r="B1083" t="inlineStr"/>
      <c r="C1083" t="inlineStr"/>
      <c r="D1083" t="inlineStr">
        <is>
          <t>Not Reported</t>
        </is>
      </c>
      <c r="E1083" t="inlineStr">
        <is>
          <t>Not Reported</t>
        </is>
      </c>
      <c r="F1083" t="inlineStr">
        <is>
          <t>Not Reported</t>
        </is>
      </c>
      <c r="G1083" t="inlineStr">
        <is>
          <t>Not Reported</t>
        </is>
      </c>
      <c r="H1083" t="inlineStr"/>
      <c r="I1083" t="inlineStr">
        <is>
          <t>Not Reported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>
        <is>
          <t>Not Reported</t>
        </is>
      </c>
      <c r="AF1083" t="inlineStr">
        <is>
          <t>Not Reported</t>
        </is>
      </c>
      <c r="AG1083" t="inlineStr">
        <is>
          <t>Not Reported</t>
        </is>
      </c>
      <c r="AH1083" t="inlineStr">
        <is>
          <t>Not Reported</t>
        </is>
      </c>
      <c r="AI1083" t="inlineStr"/>
      <c r="AJ1083" t="inlineStr"/>
      <c r="AK1083" t="inlineStr">
        <is>
          <t>Not Reported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>
        <is>
          <t>Not Reported</t>
        </is>
      </c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>
        <is>
          <t>101-150</t>
        </is>
      </c>
      <c r="BS1083" t="inlineStr">
        <is>
          <t>5-7</t>
        </is>
      </c>
      <c r="BT1083" t="inlineStr"/>
      <c r="BU1083" t="n">
        <v>0</v>
      </c>
      <c r="BV1083" t="n">
        <v>0</v>
      </c>
      <c r="BW1083" t="n">
        <v>20.2</v>
      </c>
      <c r="BX1083" t="n">
        <v>17.8</v>
      </c>
      <c r="BY1083" t="n">
        <v>58.6</v>
      </c>
      <c r="BZ1083" t="n">
        <v>23.9</v>
      </c>
      <c r="CA1083" t="n">
        <v>2015</v>
      </c>
      <c r="CB1083" t="inlineStr">
        <is>
          <t>Shanghai</t>
        </is>
      </c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n">
        <v>125.5</v>
      </c>
      <c r="DA1083" t="n">
        <v>6</v>
      </c>
      <c r="DB1083" t="n">
        <v>72.66739846322722</v>
      </c>
      <c r="DC1083" t="n">
        <v>37.76990291262135</v>
      </c>
      <c r="DD1083" t="inlineStr"/>
      <c r="DE1083" t="inlineStr">
        <is>
          <t>Missing</t>
        </is>
      </c>
      <c r="DF1083" t="inlineStr"/>
      <c r="DG1083" t="inlineStr">
        <is>
          <t>Missing</t>
        </is>
      </c>
      <c r="DH1083" t="inlineStr"/>
      <c r="DI1083" t="n">
        <v>18.88495145631068</v>
      </c>
    </row>
    <row r="1084">
      <c r="A1084" t="inlineStr">
        <is>
          <t>the university of new south wales (unsw sydney)</t>
        </is>
      </c>
      <c r="B1084" t="inlineStr">
        <is>
          <t>19</t>
        </is>
      </c>
      <c r="C1084" t="inlineStr">
        <is>
          <t>19</t>
        </is>
      </c>
      <c r="D1084" t="inlineStr">
        <is>
          <t>Australia</t>
        </is>
      </c>
      <c r="E1084" t="inlineStr">
        <is>
          <t>Oceania</t>
        </is>
      </c>
      <c r="F1084" t="inlineStr">
        <is>
          <t>XL</t>
        </is>
      </c>
      <c r="G1084" t="inlineStr">
        <is>
          <t>FC</t>
        </is>
      </c>
      <c r="H1084" t="inlineStr">
        <is>
          <t>VH</t>
        </is>
      </c>
      <c r="I1084" t="inlineStr">
        <is>
          <t>A</t>
        </is>
      </c>
      <c r="J1084" t="n">
        <v>90.5</v>
      </c>
      <c r="K1084" t="inlineStr">
        <is>
          <t>43</t>
        </is>
      </c>
      <c r="L1084" t="n">
        <v>90.40000000000001</v>
      </c>
      <c r="M1084" t="inlineStr">
        <is>
          <t>50</t>
        </is>
      </c>
      <c r="N1084" t="n">
        <v>20.6</v>
      </c>
      <c r="O1084" t="inlineStr">
        <is>
          <t>660</t>
        </is>
      </c>
      <c r="P1084" t="n">
        <v>94.90000000000001</v>
      </c>
      <c r="Q1084" t="inlineStr">
        <is>
          <t>49</t>
        </is>
      </c>
      <c r="R1084" t="n">
        <v>100</v>
      </c>
      <c r="S1084" t="inlineStr">
        <is>
          <t>57</t>
        </is>
      </c>
      <c r="T1084" t="n">
        <v>99.40000000000001</v>
      </c>
      <c r="U1084" t="inlineStr">
        <is>
          <t>48</t>
        </is>
      </c>
      <c r="V1084" t="n">
        <v>98.3</v>
      </c>
      <c r="W1084" t="inlineStr">
        <is>
          <t>20</t>
        </is>
      </c>
      <c r="X1084" t="n">
        <v>97.7</v>
      </c>
      <c r="Y1084" t="inlineStr">
        <is>
          <t>29</t>
        </is>
      </c>
      <c r="Z1084" t="n">
        <v>99.2</v>
      </c>
      <c r="AA1084" t="inlineStr">
        <is>
          <t>11=</t>
        </is>
      </c>
      <c r="AB1084" t="n">
        <v>87.09999999999999</v>
      </c>
      <c r="AC1084">
        <f>19</f>
        <v/>
      </c>
      <c r="AD1084" t="inlineStr">
        <is>
          <t>45</t>
        </is>
      </c>
      <c r="AE1084" t="inlineStr">
        <is>
          <t>AU</t>
        </is>
      </c>
      <c r="AF1084" t="inlineStr">
        <is>
          <t>Australia</t>
        </is>
      </c>
      <c r="AG1084" t="inlineStr">
        <is>
          <t>XL</t>
        </is>
      </c>
      <c r="AH1084" t="inlineStr">
        <is>
          <t>FC</t>
        </is>
      </c>
      <c r="AI1084" t="inlineStr">
        <is>
          <t>VH</t>
        </is>
      </c>
      <c r="AJ1084" t="n">
        <v>4</v>
      </c>
      <c r="AK1084" t="inlineStr">
        <is>
          <t>A</t>
        </is>
      </c>
      <c r="AL1084" t="n">
        <v>89.7</v>
      </c>
      <c r="AM1084" t="inlineStr">
        <is>
          <t>45</t>
        </is>
      </c>
      <c r="AN1084" t="n">
        <v>88.09999999999999</v>
      </c>
      <c r="AO1084" t="inlineStr">
        <is>
          <t>55</t>
        </is>
      </c>
      <c r="AP1084" t="n">
        <v>18.2</v>
      </c>
      <c r="AQ1084" t="inlineStr">
        <is>
          <t>701+</t>
        </is>
      </c>
      <c r="AR1084" t="n">
        <v>95.90000000000001</v>
      </c>
      <c r="AS1084" t="inlineStr">
        <is>
          <t>47</t>
        </is>
      </c>
      <c r="AT1084" t="n">
        <v>100</v>
      </c>
      <c r="AU1084" t="inlineStr">
        <is>
          <t>55</t>
        </is>
      </c>
      <c r="AV1084" t="n">
        <v>99.09999999999999</v>
      </c>
      <c r="AW1084" t="inlineStr">
        <is>
          <t>50</t>
        </is>
      </c>
      <c r="AX1084" t="n">
        <v>99</v>
      </c>
      <c r="AY1084" t="inlineStr">
        <is>
          <t>15</t>
        </is>
      </c>
      <c r="AZ1084" t="n">
        <v>95.5</v>
      </c>
      <c r="BA1084" t="inlineStr">
        <is>
          <t>25</t>
        </is>
      </c>
      <c r="BB1084" t="n">
        <v>99.59999999999999</v>
      </c>
      <c r="BC1084" t="inlineStr">
        <is>
          <t>10</t>
        </is>
      </c>
      <c r="BD1084" t="inlineStr">
        <is>
          <t>86.7</t>
        </is>
      </c>
      <c r="BE1084" t="inlineStr"/>
      <c r="BF1084" t="inlineStr">
        <is>
          <t>Not Reported</t>
        </is>
      </c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>
        <is>
          <t>QS</t>
        </is>
      </c>
      <c r="CC1084" t="n">
        <v>19</v>
      </c>
      <c r="CD1084" t="n">
        <v>19</v>
      </c>
      <c r="CE1084" t="n">
        <v>43</v>
      </c>
      <c r="CF1084" t="n">
        <v>50</v>
      </c>
      <c r="CG1084" t="n">
        <v>660</v>
      </c>
      <c r="CH1084" t="n">
        <v>49</v>
      </c>
      <c r="CI1084" t="n">
        <v>57</v>
      </c>
      <c r="CJ1084" t="n">
        <v>48</v>
      </c>
      <c r="CK1084" t="n">
        <v>20</v>
      </c>
      <c r="CL1084" t="n">
        <v>29</v>
      </c>
      <c r="CM1084" t="n">
        <v>11</v>
      </c>
      <c r="CN1084" t="n">
        <v>19</v>
      </c>
      <c r="CO1084" t="n">
        <v>45</v>
      </c>
      <c r="CP1084" t="n">
        <v>45</v>
      </c>
      <c r="CQ1084" t="n">
        <v>55</v>
      </c>
      <c r="CR1084" t="n">
        <v>701</v>
      </c>
      <c r="CS1084" t="n">
        <v>47</v>
      </c>
      <c r="CT1084" t="n">
        <v>55</v>
      </c>
      <c r="CU1084" t="n">
        <v>50</v>
      </c>
      <c r="CV1084" t="n">
        <v>15</v>
      </c>
      <c r="CW1084" t="n">
        <v>25</v>
      </c>
      <c r="CX1084" t="n">
        <v>10</v>
      </c>
      <c r="CY1084" t="inlineStr"/>
      <c r="CZ1084" t="inlineStr"/>
      <c r="DA1084" t="inlineStr"/>
      <c r="DB1084" t="n">
        <v>98.71428571428571</v>
      </c>
      <c r="DC1084" t="n">
        <v>94.90000000000001</v>
      </c>
      <c r="DD1084" t="inlineStr"/>
      <c r="DE1084" t="inlineStr">
        <is>
          <t>QS (score, not ratio)</t>
        </is>
      </c>
      <c r="DF1084" t="inlineStr"/>
      <c r="DG1084" t="inlineStr">
        <is>
          <t>QS (score, not %)</t>
        </is>
      </c>
      <c r="DH1084" t="n">
        <v>90.09999999999999</v>
      </c>
      <c r="DI1084" t="inlineStr"/>
    </row>
    <row r="1085">
      <c r="A1085" t="inlineStr">
        <is>
          <t>the university of newcastle, australia</t>
        </is>
      </c>
      <c r="B1085" t="inlineStr"/>
      <c r="C1085" t="inlineStr"/>
      <c r="D1085" t="inlineStr">
        <is>
          <t>Not Reported</t>
        </is>
      </c>
      <c r="E1085" t="inlineStr">
        <is>
          <t>Not Reported</t>
        </is>
      </c>
      <c r="F1085" t="inlineStr">
        <is>
          <t>Not Reported</t>
        </is>
      </c>
      <c r="G1085" t="inlineStr">
        <is>
          <t>Not Reported</t>
        </is>
      </c>
      <c r="H1085" t="inlineStr"/>
      <c r="I1085" t="inlineStr">
        <is>
          <t>Not Reported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>
        <is>
          <t>Not Reported</t>
        </is>
      </c>
      <c r="AF1085" t="inlineStr">
        <is>
          <t>Not Reported</t>
        </is>
      </c>
      <c r="AG1085" t="inlineStr">
        <is>
          <t>Not Reported</t>
        </is>
      </c>
      <c r="AH1085" t="inlineStr">
        <is>
          <t>Not Reported</t>
        </is>
      </c>
      <c r="AI1085" t="inlineStr"/>
      <c r="AJ1085" t="inlineStr"/>
      <c r="AK1085" t="inlineStr">
        <is>
          <t>Not Reported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>
        <is>
          <t>Not Reported</t>
        </is>
      </c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>
        <is>
          <t>301-400</t>
        </is>
      </c>
      <c r="BS1085" t="inlineStr">
        <is>
          <t>12-19</t>
        </is>
      </c>
      <c r="BT1085" t="inlineStr"/>
      <c r="BU1085" t="n">
        <v>0</v>
      </c>
      <c r="BV1085" t="n">
        <v>0</v>
      </c>
      <c r="BW1085" t="n">
        <v>11.1</v>
      </c>
      <c r="BX1085" t="n">
        <v>5.6</v>
      </c>
      <c r="BY1085" t="n">
        <v>33</v>
      </c>
      <c r="BZ1085" t="n">
        <v>22.4</v>
      </c>
      <c r="CA1085" t="n">
        <v>2015</v>
      </c>
      <c r="CB1085" t="inlineStr">
        <is>
          <t>Shanghai</t>
        </is>
      </c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n">
        <v>350.5</v>
      </c>
      <c r="DA1085" t="n">
        <v>15.5</v>
      </c>
      <c r="DB1085" t="n">
        <v>23.27113062568606</v>
      </c>
      <c r="DC1085" t="n">
        <v>19.41192017259979</v>
      </c>
      <c r="DD1085" t="inlineStr"/>
      <c r="DE1085" t="inlineStr">
        <is>
          <t>Missing</t>
        </is>
      </c>
      <c r="DF1085" t="inlineStr"/>
      <c r="DG1085" t="inlineStr">
        <is>
          <t>Missing</t>
        </is>
      </c>
      <c r="DH1085" t="inlineStr"/>
      <c r="DI1085" t="n">
        <v>9.705960086299893</v>
      </c>
    </row>
    <row r="1086">
      <c r="A1086" t="inlineStr">
        <is>
          <t>the university of newcastle, australia (uon)</t>
        </is>
      </c>
      <c r="B1086" t="inlineStr">
        <is>
          <t>179</t>
        </is>
      </c>
      <c r="C1086" t="inlineStr">
        <is>
          <t>173</t>
        </is>
      </c>
      <c r="D1086" t="inlineStr">
        <is>
          <t>Australia</t>
        </is>
      </c>
      <c r="E1086" t="inlineStr">
        <is>
          <t>Oceania</t>
        </is>
      </c>
      <c r="F1086" t="inlineStr">
        <is>
          <t>L</t>
        </is>
      </c>
      <c r="G1086" t="inlineStr">
        <is>
          <t>FC</t>
        </is>
      </c>
      <c r="H1086" t="inlineStr">
        <is>
          <t>VH</t>
        </is>
      </c>
      <c r="I1086" t="inlineStr">
        <is>
          <t>A</t>
        </is>
      </c>
      <c r="J1086" t="n">
        <v>28.3</v>
      </c>
      <c r="K1086" t="inlineStr">
        <is>
          <t>312</t>
        </is>
      </c>
      <c r="L1086" t="n">
        <v>24.5</v>
      </c>
      <c r="M1086" t="inlineStr">
        <is>
          <t>392</t>
        </is>
      </c>
      <c r="N1086" t="n">
        <v>28.7</v>
      </c>
      <c r="O1086" t="inlineStr">
        <is>
          <t>537</t>
        </is>
      </c>
      <c r="P1086" t="n">
        <v>91.7</v>
      </c>
      <c r="Q1086" t="inlineStr">
        <is>
          <t>70</t>
        </is>
      </c>
      <c r="R1086" t="n">
        <v>99.90000000000001</v>
      </c>
      <c r="S1086" t="inlineStr">
        <is>
          <t>89</t>
        </is>
      </c>
      <c r="T1086" t="n">
        <v>24.2</v>
      </c>
      <c r="U1086" t="inlineStr">
        <is>
          <t>487</t>
        </is>
      </c>
      <c r="V1086" t="n">
        <v>82</v>
      </c>
      <c r="W1086" t="inlineStr">
        <is>
          <t>289</t>
        </is>
      </c>
      <c r="X1086" t="n">
        <v>14.8</v>
      </c>
      <c r="Y1086" t="inlineStr">
        <is>
          <t>670</t>
        </is>
      </c>
      <c r="Z1086" t="n">
        <v>92.40000000000001</v>
      </c>
      <c r="AA1086" t="inlineStr">
        <is>
          <t>74</t>
        </is>
      </c>
      <c r="AB1086" t="n">
        <v>48.7</v>
      </c>
      <c r="AC1086">
        <f>173</f>
        <v/>
      </c>
      <c r="AD1086" t="inlineStr">
        <is>
          <t>192</t>
        </is>
      </c>
      <c r="AE1086" t="inlineStr">
        <is>
          <t>AU</t>
        </is>
      </c>
      <c r="AF1086" t="inlineStr">
        <is>
          <t>Australia</t>
        </is>
      </c>
      <c r="AG1086" t="inlineStr">
        <is>
          <t>M</t>
        </is>
      </c>
      <c r="AH1086" t="inlineStr">
        <is>
          <t>FC</t>
        </is>
      </c>
      <c r="AI1086" t="inlineStr">
        <is>
          <t>VH</t>
        </is>
      </c>
      <c r="AJ1086" t="n">
        <v>4</v>
      </c>
      <c r="AK1086" t="inlineStr">
        <is>
          <t>A</t>
        </is>
      </c>
      <c r="AL1086" t="n">
        <v>29.3</v>
      </c>
      <c r="AM1086" t="inlineStr">
        <is>
          <t>296</t>
        </is>
      </c>
      <c r="AN1086" t="n">
        <v>26.9</v>
      </c>
      <c r="AO1086" t="inlineStr">
        <is>
          <t>361</t>
        </is>
      </c>
      <c r="AP1086" t="n">
        <v>36.5</v>
      </c>
      <c r="AQ1086" t="inlineStr">
        <is>
          <t>436</t>
        </is>
      </c>
      <c r="AR1086" t="n">
        <v>91.40000000000001</v>
      </c>
      <c r="AS1086" t="inlineStr">
        <is>
          <t>71</t>
        </is>
      </c>
      <c r="AT1086" t="n">
        <v>100</v>
      </c>
      <c r="AU1086" t="inlineStr">
        <is>
          <t>73=</t>
        </is>
      </c>
      <c r="AV1086" t="n">
        <v>17.3</v>
      </c>
      <c r="AW1086" t="inlineStr">
        <is>
          <t>584</t>
        </is>
      </c>
      <c r="AX1086" t="n">
        <v>49.2</v>
      </c>
      <c r="AY1086" t="inlineStr">
        <is>
          <t>319</t>
        </is>
      </c>
      <c r="AZ1086" t="n">
        <v>12.5</v>
      </c>
      <c r="BA1086" t="inlineStr">
        <is>
          <t>696</t>
        </is>
      </c>
      <c r="BB1086" t="n">
        <v>93.2</v>
      </c>
      <c r="BC1086" t="inlineStr">
        <is>
          <t>70=</t>
        </is>
      </c>
      <c r="BD1086" t="inlineStr">
        <is>
          <t>48.7</t>
        </is>
      </c>
      <c r="BE1086" t="inlineStr"/>
      <c r="BF1086" t="inlineStr">
        <is>
          <t>Not Reported</t>
        </is>
      </c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>
        <is>
          <t>QS</t>
        </is>
      </c>
      <c r="CC1086" t="n">
        <v>179</v>
      </c>
      <c r="CD1086" t="n">
        <v>173</v>
      </c>
      <c r="CE1086" t="n">
        <v>312</v>
      </c>
      <c r="CF1086" t="n">
        <v>392</v>
      </c>
      <c r="CG1086" t="n">
        <v>537</v>
      </c>
      <c r="CH1086" t="n">
        <v>70</v>
      </c>
      <c r="CI1086" t="n">
        <v>89</v>
      </c>
      <c r="CJ1086" t="n">
        <v>487</v>
      </c>
      <c r="CK1086" t="n">
        <v>289</v>
      </c>
      <c r="CL1086" t="n">
        <v>670</v>
      </c>
      <c r="CM1086" t="n">
        <v>74</v>
      </c>
      <c r="CN1086" t="n">
        <v>173</v>
      </c>
      <c r="CO1086" t="n">
        <v>192</v>
      </c>
      <c r="CP1086" t="n">
        <v>296</v>
      </c>
      <c r="CQ1086" t="n">
        <v>361</v>
      </c>
      <c r="CR1086" t="n">
        <v>436</v>
      </c>
      <c r="CS1086" t="n">
        <v>71</v>
      </c>
      <c r="CT1086" t="n">
        <v>73</v>
      </c>
      <c r="CU1086" t="n">
        <v>584</v>
      </c>
      <c r="CV1086" t="n">
        <v>319</v>
      </c>
      <c r="CW1086" t="n">
        <v>696</v>
      </c>
      <c r="CX1086" t="n">
        <v>70</v>
      </c>
      <c r="CY1086" t="inlineStr"/>
      <c r="CZ1086" t="inlineStr"/>
      <c r="DA1086" t="inlineStr"/>
      <c r="DB1086" t="n">
        <v>87.28571428571429</v>
      </c>
      <c r="DC1086" t="n">
        <v>91.7</v>
      </c>
      <c r="DD1086" t="inlineStr"/>
      <c r="DE1086" t="inlineStr">
        <is>
          <t>QS (score, not ratio)</t>
        </is>
      </c>
      <c r="DF1086" t="inlineStr"/>
      <c r="DG1086" t="inlineStr">
        <is>
          <t>QS (score, not %)</t>
        </is>
      </c>
      <c r="DH1086" t="n">
        <v>28.8</v>
      </c>
      <c r="DI1086" t="inlineStr"/>
    </row>
    <row r="1087">
      <c r="A1087" t="inlineStr">
        <is>
          <t>the university of northampton</t>
        </is>
      </c>
      <c r="B1087" t="inlineStr">
        <is>
          <t>1001-1200</t>
        </is>
      </c>
      <c r="C1087" t="inlineStr">
        <is>
          <t>1001-1200</t>
        </is>
      </c>
      <c r="D1087" t="inlineStr">
        <is>
          <t>United Kingdom</t>
        </is>
      </c>
      <c r="E1087" t="inlineStr">
        <is>
          <t>Europe</t>
        </is>
      </c>
      <c r="F1087" t="inlineStr">
        <is>
          <t>M</t>
        </is>
      </c>
      <c r="G1087" t="inlineStr">
        <is>
          <t>CO</t>
        </is>
      </c>
      <c r="H1087" t="inlineStr">
        <is>
          <t>HI</t>
        </is>
      </c>
      <c r="I1087" t="inlineStr">
        <is>
          <t>A</t>
        </is>
      </c>
      <c r="J1087" t="n">
        <v>3.2</v>
      </c>
      <c r="K1087" t="inlineStr">
        <is>
          <t>601+</t>
        </is>
      </c>
      <c r="L1087" t="n">
        <v>2.7</v>
      </c>
      <c r="M1087" t="inlineStr">
        <is>
          <t>601+</t>
        </is>
      </c>
      <c r="N1087" t="n">
        <v>5.2</v>
      </c>
      <c r="O1087" t="inlineStr">
        <is>
          <t>701+</t>
        </is>
      </c>
      <c r="P1087" t="n">
        <v>2.6</v>
      </c>
      <c r="Q1087" t="inlineStr">
        <is>
          <t>701+</t>
        </is>
      </c>
      <c r="R1087" t="n">
        <v>36.3</v>
      </c>
      <c r="S1087" t="inlineStr">
        <is>
          <t>439</t>
        </is>
      </c>
      <c r="T1087" t="n">
        <v>96.59999999999999</v>
      </c>
      <c r="U1087" t="inlineStr">
        <is>
          <t>82</t>
        </is>
      </c>
      <c r="V1087" t="n">
        <v>8.4</v>
      </c>
      <c r="W1087" t="inlineStr">
        <is>
          <t>701+</t>
        </is>
      </c>
      <c r="X1087" t="n">
        <v>4.1</v>
      </c>
      <c r="Y1087" t="inlineStr">
        <is>
          <t>701+</t>
        </is>
      </c>
      <c r="Z1087" t="n">
        <v>1</v>
      </c>
      <c r="AA1087" t="inlineStr">
        <is>
          <t>701+</t>
        </is>
      </c>
      <c r="AB1087" t="inlineStr"/>
      <c r="AC1087" t="inlineStr">
        <is>
          <t>1001-1200</t>
        </is>
      </c>
      <c r="AD1087" t="inlineStr">
        <is>
          <t>1001-1200</t>
        </is>
      </c>
      <c r="AE1087" t="inlineStr">
        <is>
          <t>UK</t>
        </is>
      </c>
      <c r="AF1087" t="inlineStr">
        <is>
          <t>United Kingdom</t>
        </is>
      </c>
      <c r="AG1087" t="inlineStr">
        <is>
          <t>M</t>
        </is>
      </c>
      <c r="AH1087" t="inlineStr">
        <is>
          <t>CO</t>
        </is>
      </c>
      <c r="AI1087" t="inlineStr">
        <is>
          <t>HI</t>
        </is>
      </c>
      <c r="AJ1087" t="n">
        <v>2</v>
      </c>
      <c r="AK1087" t="inlineStr">
        <is>
          <t>A</t>
        </is>
      </c>
      <c r="AL1087" t="n">
        <v>3.4</v>
      </c>
      <c r="AM1087" t="inlineStr">
        <is>
          <t>601+</t>
        </is>
      </c>
      <c r="AN1087" t="n">
        <v>2.9</v>
      </c>
      <c r="AO1087" t="inlineStr">
        <is>
          <t>601+</t>
        </is>
      </c>
      <c r="AP1087" t="n">
        <v>5.7</v>
      </c>
      <c r="AQ1087" t="inlineStr">
        <is>
          <t>701+</t>
        </is>
      </c>
      <c r="AR1087" t="n">
        <v>2.9</v>
      </c>
      <c r="AS1087" t="inlineStr">
        <is>
          <t>701+</t>
        </is>
      </c>
      <c r="AT1087" t="n">
        <v>37.8</v>
      </c>
      <c r="AU1087" t="inlineStr">
        <is>
          <t>426</t>
        </is>
      </c>
      <c r="AV1087" t="n">
        <v>96.7</v>
      </c>
      <c r="AW1087" t="inlineStr">
        <is>
          <t>78</t>
        </is>
      </c>
      <c r="AX1087" t="n">
        <v>1</v>
      </c>
      <c r="AY1087" t="inlineStr">
        <is>
          <t>701+</t>
        </is>
      </c>
      <c r="AZ1087" t="n">
        <v>9.6</v>
      </c>
      <c r="BA1087" t="inlineStr">
        <is>
          <t>701+</t>
        </is>
      </c>
      <c r="BB1087" t="n">
        <v>1</v>
      </c>
      <c r="BC1087" t="inlineStr">
        <is>
          <t>701+</t>
        </is>
      </c>
      <c r="BD1087" t="inlineStr">
        <is>
          <t>-</t>
        </is>
      </c>
      <c r="BE1087" t="inlineStr"/>
      <c r="BF1087" t="inlineStr">
        <is>
          <t>Not Reported</t>
        </is>
      </c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>
        <is>
          <t>QS</t>
        </is>
      </c>
      <c r="CC1087" t="n">
        <v>1100.5</v>
      </c>
      <c r="CD1087" t="n">
        <v>1100.5</v>
      </c>
      <c r="CE1087" t="n">
        <v>601</v>
      </c>
      <c r="CF1087" t="n">
        <v>601</v>
      </c>
      <c r="CG1087" t="n">
        <v>701</v>
      </c>
      <c r="CH1087" t="n">
        <v>701</v>
      </c>
      <c r="CI1087" t="n">
        <v>439</v>
      </c>
      <c r="CJ1087" t="n">
        <v>82</v>
      </c>
      <c r="CK1087" t="n">
        <v>701</v>
      </c>
      <c r="CL1087" t="n">
        <v>701</v>
      </c>
      <c r="CM1087" t="n">
        <v>701</v>
      </c>
      <c r="CN1087" t="n">
        <v>1100.5</v>
      </c>
      <c r="CO1087" t="n">
        <v>1100.5</v>
      </c>
      <c r="CP1087" t="n">
        <v>601</v>
      </c>
      <c r="CQ1087" t="n">
        <v>601</v>
      </c>
      <c r="CR1087" t="n">
        <v>701</v>
      </c>
      <c r="CS1087" t="n">
        <v>701</v>
      </c>
      <c r="CT1087" t="n">
        <v>426</v>
      </c>
      <c r="CU1087" t="n">
        <v>78</v>
      </c>
      <c r="CV1087" t="n">
        <v>701</v>
      </c>
      <c r="CW1087" t="n">
        <v>701</v>
      </c>
      <c r="CX1087" t="n">
        <v>701</v>
      </c>
      <c r="CY1087" t="inlineStr"/>
      <c r="CZ1087" t="inlineStr"/>
      <c r="DA1087" t="inlineStr"/>
      <c r="DB1087" t="n">
        <v>21.46428571428571</v>
      </c>
      <c r="DC1087" t="n">
        <v>2.6</v>
      </c>
      <c r="DD1087" t="inlineStr"/>
      <c r="DE1087" t="inlineStr">
        <is>
          <t>QS (score, not ratio)</t>
        </is>
      </c>
      <c r="DF1087" t="inlineStr"/>
      <c r="DG1087" t="inlineStr">
        <is>
          <t>QS (score, not %)</t>
        </is>
      </c>
      <c r="DH1087" t="n">
        <v>3.3</v>
      </c>
      <c r="DI1087" t="inlineStr"/>
    </row>
    <row r="1088">
      <c r="A1088" t="inlineStr">
        <is>
          <t>the university of notre dame, australia</t>
        </is>
      </c>
      <c r="B1088" t="inlineStr">
        <is>
          <t>1401+</t>
        </is>
      </c>
      <c r="C1088" t="inlineStr">
        <is>
          <t>1401+</t>
        </is>
      </c>
      <c r="D1088" t="inlineStr">
        <is>
          <t>Australia</t>
        </is>
      </c>
      <c r="E1088" t="inlineStr">
        <is>
          <t>Oceania</t>
        </is>
      </c>
      <c r="F1088" t="inlineStr">
        <is>
          <t>M</t>
        </is>
      </c>
      <c r="G1088" t="inlineStr">
        <is>
          <t>FO</t>
        </is>
      </c>
      <c r="H1088" t="inlineStr">
        <is>
          <t>VH</t>
        </is>
      </c>
      <c r="I1088" t="inlineStr">
        <is>
          <t>B</t>
        </is>
      </c>
      <c r="J1088" t="n">
        <v>3</v>
      </c>
      <c r="K1088" t="inlineStr">
        <is>
          <t>601+</t>
        </is>
      </c>
      <c r="L1088" t="n">
        <v>3.7</v>
      </c>
      <c r="M1088" t="inlineStr">
        <is>
          <t>601+</t>
        </is>
      </c>
      <c r="N1088" t="n">
        <v>3.5</v>
      </c>
      <c r="O1088" t="inlineStr">
        <is>
          <t>701+</t>
        </is>
      </c>
      <c r="P1088" t="n">
        <v>7.2</v>
      </c>
      <c r="Q1088" t="inlineStr">
        <is>
          <t>701+</t>
        </is>
      </c>
      <c r="R1088" t="n">
        <v>21.4</v>
      </c>
      <c r="S1088" t="inlineStr">
        <is>
          <t>579</t>
        </is>
      </c>
      <c r="T1088" t="n">
        <v>2.2</v>
      </c>
      <c r="U1088" t="inlineStr">
        <is>
          <t>701+</t>
        </is>
      </c>
      <c r="V1088" t="n">
        <v>10.6</v>
      </c>
      <c r="W1088" t="inlineStr">
        <is>
          <t>701+</t>
        </is>
      </c>
      <c r="X1088" t="n">
        <v>1.7</v>
      </c>
      <c r="Y1088" t="inlineStr">
        <is>
          <t>701+</t>
        </is>
      </c>
      <c r="Z1088" t="n">
        <v>1</v>
      </c>
      <c r="AA1088" t="inlineStr">
        <is>
          <t>701+</t>
        </is>
      </c>
      <c r="AB1088" t="inlineStr"/>
      <c r="AC1088" t="inlineStr">
        <is>
          <t>1401+</t>
        </is>
      </c>
      <c r="AD1088" t="inlineStr">
        <is>
          <t>1201-1400</t>
        </is>
      </c>
      <c r="AE1088" t="inlineStr">
        <is>
          <t>AU</t>
        </is>
      </c>
      <c r="AF1088" t="inlineStr">
        <is>
          <t>Australia</t>
        </is>
      </c>
      <c r="AG1088" t="inlineStr">
        <is>
          <t>M</t>
        </is>
      </c>
      <c r="AH1088" t="inlineStr">
        <is>
          <t>FO</t>
        </is>
      </c>
      <c r="AI1088" t="inlineStr">
        <is>
          <t>VH</t>
        </is>
      </c>
      <c r="AJ1088" t="n">
        <v>3</v>
      </c>
      <c r="AK1088" t="inlineStr">
        <is>
          <t>B</t>
        </is>
      </c>
      <c r="AL1088" t="n">
        <v>3.2</v>
      </c>
      <c r="AM1088" t="inlineStr">
        <is>
          <t>601+</t>
        </is>
      </c>
      <c r="AN1088" t="n">
        <v>4.2</v>
      </c>
      <c r="AO1088" t="inlineStr">
        <is>
          <t>601+</t>
        </is>
      </c>
      <c r="AP1088" t="n">
        <v>3.1</v>
      </c>
      <c r="AQ1088" t="inlineStr">
        <is>
          <t>701+</t>
        </is>
      </c>
      <c r="AR1088" t="n">
        <v>7.6</v>
      </c>
      <c r="AS1088" t="inlineStr">
        <is>
          <t>701+</t>
        </is>
      </c>
      <c r="AT1088" t="n">
        <v>2.9</v>
      </c>
      <c r="AU1088" t="inlineStr">
        <is>
          <t>701+</t>
        </is>
      </c>
      <c r="AV1088" t="n">
        <v>1.5</v>
      </c>
      <c r="AW1088" t="inlineStr">
        <is>
          <t>701+</t>
        </is>
      </c>
      <c r="AX1088" t="n">
        <v>1</v>
      </c>
      <c r="AY1088" t="inlineStr">
        <is>
          <t>701+</t>
        </is>
      </c>
      <c r="AZ1088" t="n">
        <v>6.2</v>
      </c>
      <c r="BA1088" t="inlineStr">
        <is>
          <t>701+</t>
        </is>
      </c>
      <c r="BB1088" t="n">
        <v>1</v>
      </c>
      <c r="BC1088" t="inlineStr">
        <is>
          <t>701+</t>
        </is>
      </c>
      <c r="BD1088" t="inlineStr">
        <is>
          <t>-</t>
        </is>
      </c>
      <c r="BE1088" t="inlineStr"/>
      <c r="BF1088" t="inlineStr">
        <is>
          <t>Not Reported</t>
        </is>
      </c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>
        <is>
          <t>QS</t>
        </is>
      </c>
      <c r="CC1088" t="n">
        <v>1401</v>
      </c>
      <c r="CD1088" t="n">
        <v>1401</v>
      </c>
      <c r="CE1088" t="n">
        <v>601</v>
      </c>
      <c r="CF1088" t="n">
        <v>601</v>
      </c>
      <c r="CG1088" t="n">
        <v>701</v>
      </c>
      <c r="CH1088" t="n">
        <v>701</v>
      </c>
      <c r="CI1088" t="n">
        <v>579</v>
      </c>
      <c r="CJ1088" t="n">
        <v>701</v>
      </c>
      <c r="CK1088" t="n">
        <v>701</v>
      </c>
      <c r="CL1088" t="n">
        <v>701</v>
      </c>
      <c r="CM1088" t="n">
        <v>701</v>
      </c>
      <c r="CN1088" t="n">
        <v>1401</v>
      </c>
      <c r="CO1088" t="n">
        <v>1300.5</v>
      </c>
      <c r="CP1088" t="n">
        <v>601</v>
      </c>
      <c r="CQ1088" t="n">
        <v>601</v>
      </c>
      <c r="CR1088" t="n">
        <v>701</v>
      </c>
      <c r="CS1088" t="n">
        <v>701</v>
      </c>
      <c r="CT1088" t="n">
        <v>701</v>
      </c>
      <c r="CU1088" t="n">
        <v>701</v>
      </c>
      <c r="CV1088" t="n">
        <v>701</v>
      </c>
      <c r="CW1088" t="n">
        <v>701</v>
      </c>
      <c r="CX1088" t="n">
        <v>701</v>
      </c>
      <c r="CY1088" t="inlineStr"/>
      <c r="CZ1088" t="inlineStr"/>
      <c r="DA1088" t="inlineStr"/>
      <c r="DB1088" t="n">
        <v>0</v>
      </c>
      <c r="DC1088" t="n">
        <v>7.2</v>
      </c>
      <c r="DD1088" t="inlineStr"/>
      <c r="DE1088" t="inlineStr">
        <is>
          <t>QS (score, not ratio)</t>
        </is>
      </c>
      <c r="DF1088" t="inlineStr"/>
      <c r="DG1088" t="inlineStr">
        <is>
          <t>QS (score, not %)</t>
        </is>
      </c>
      <c r="DH1088" t="n">
        <v>3.1</v>
      </c>
      <c r="DI1088" t="inlineStr"/>
    </row>
    <row r="1089">
      <c r="A1089" t="inlineStr">
        <is>
          <t>the university of queensland</t>
        </is>
      </c>
      <c r="B1089" t="inlineStr">
        <is>
          <t>40</t>
        </is>
      </c>
      <c r="C1089" t="inlineStr">
        <is>
          <t>43</t>
        </is>
      </c>
      <c r="D1089" t="inlineStr">
        <is>
          <t>Australia</t>
        </is>
      </c>
      <c r="E1089" t="inlineStr">
        <is>
          <t>Oceania</t>
        </is>
      </c>
      <c r="F1089" t="inlineStr">
        <is>
          <t>XL</t>
        </is>
      </c>
      <c r="G1089" t="inlineStr">
        <is>
          <t>FC</t>
        </is>
      </c>
      <c r="H1089" t="inlineStr">
        <is>
          <t>VH</t>
        </is>
      </c>
      <c r="I1089" t="inlineStr">
        <is>
          <t>A</t>
        </is>
      </c>
      <c r="J1089" t="n">
        <v>86.7</v>
      </c>
      <c r="K1089" t="inlineStr">
        <is>
          <t>50</t>
        </is>
      </c>
      <c r="L1089" t="n">
        <v>74</v>
      </c>
      <c r="M1089" t="inlineStr">
        <is>
          <t>89</t>
        </is>
      </c>
      <c r="N1089" t="n">
        <v>21.2</v>
      </c>
      <c r="O1089" t="inlineStr">
        <is>
          <t>653</t>
        </is>
      </c>
      <c r="P1089" t="n">
        <v>90.2</v>
      </c>
      <c r="Q1089" t="inlineStr">
        <is>
          <t>75</t>
        </is>
      </c>
      <c r="R1089" t="n">
        <v>100</v>
      </c>
      <c r="S1089" t="inlineStr">
        <is>
          <t>54</t>
        </is>
      </c>
      <c r="T1089" t="n">
        <v>100</v>
      </c>
      <c r="U1089" t="inlineStr">
        <is>
          <t>23</t>
        </is>
      </c>
      <c r="V1089" t="n">
        <v>96.7</v>
      </c>
      <c r="W1089" t="inlineStr">
        <is>
          <t>47</t>
        </is>
      </c>
      <c r="X1089" t="n">
        <v>56.7</v>
      </c>
      <c r="Y1089" t="inlineStr">
        <is>
          <t>214</t>
        </is>
      </c>
      <c r="Z1089" t="n">
        <v>96.7</v>
      </c>
      <c r="AA1089" t="inlineStr">
        <is>
          <t>36</t>
        </is>
      </c>
      <c r="AB1089" t="n">
        <v>80.2</v>
      </c>
      <c r="AC1089" t="inlineStr">
        <is>
          <t>43</t>
        </is>
      </c>
      <c r="AD1089" t="inlineStr">
        <is>
          <t>50=</t>
        </is>
      </c>
      <c r="AE1089" t="inlineStr">
        <is>
          <t>AU</t>
        </is>
      </c>
      <c r="AF1089" t="inlineStr">
        <is>
          <t>Australia</t>
        </is>
      </c>
      <c r="AG1089" t="inlineStr">
        <is>
          <t>XL</t>
        </is>
      </c>
      <c r="AH1089" t="inlineStr">
        <is>
          <t>FC</t>
        </is>
      </c>
      <c r="AI1089" t="inlineStr">
        <is>
          <t>VH</t>
        </is>
      </c>
      <c r="AJ1089" t="n">
        <v>5</v>
      </c>
      <c r="AK1089" t="inlineStr">
        <is>
          <t>A</t>
        </is>
      </c>
      <c r="AL1089" t="n">
        <v>87.09999999999999</v>
      </c>
      <c r="AM1089" t="inlineStr">
        <is>
          <t>52</t>
        </is>
      </c>
      <c r="AN1089" t="n">
        <v>73.7</v>
      </c>
      <c r="AO1089" t="inlineStr">
        <is>
          <t>89</t>
        </is>
      </c>
      <c r="AP1089" t="n">
        <v>21.6</v>
      </c>
      <c r="AQ1089" t="inlineStr">
        <is>
          <t>635</t>
        </is>
      </c>
      <c r="AR1089" t="n">
        <v>87</v>
      </c>
      <c r="AS1089" t="inlineStr">
        <is>
          <t>84</t>
        </is>
      </c>
      <c r="AT1089" t="n">
        <v>100</v>
      </c>
      <c r="AU1089" t="inlineStr">
        <is>
          <t>41</t>
        </is>
      </c>
      <c r="AV1089" t="n">
        <v>100</v>
      </c>
      <c r="AW1089" t="inlineStr">
        <is>
          <t>22</t>
        </is>
      </c>
      <c r="AX1089" t="n">
        <v>95</v>
      </c>
      <c r="AY1089" t="inlineStr">
        <is>
          <t>53</t>
        </is>
      </c>
      <c r="AZ1089" t="n">
        <v>44.4</v>
      </c>
      <c r="BA1089" t="inlineStr">
        <is>
          <t>163</t>
        </is>
      </c>
      <c r="BB1089" t="n">
        <v>73.09999999999999</v>
      </c>
      <c r="BC1089" t="inlineStr">
        <is>
          <t>187=</t>
        </is>
      </c>
      <c r="BD1089" t="inlineStr">
        <is>
          <t>78.1</t>
        </is>
      </c>
      <c r="BE1089">
        <f>60</f>
        <v/>
      </c>
      <c r="BF1089" t="inlineStr">
        <is>
          <t>Australia</t>
        </is>
      </c>
      <c r="BG1089" t="n">
        <v>49.2</v>
      </c>
      <c r="BH1089" t="inlineStr">
        <is>
          <t>89.3</t>
        </is>
      </c>
      <c r="BI1089" t="n">
        <v>62.8</v>
      </c>
      <c r="BJ1089" t="n">
        <v>82.40000000000001</v>
      </c>
      <c r="BK1089" t="inlineStr">
        <is>
          <t>76.7</t>
        </is>
      </c>
      <c r="BL1089" t="inlineStr">
        <is>
          <t>67.0</t>
        </is>
      </c>
      <c r="BM1089" t="inlineStr">
        <is>
          <t>34,718</t>
        </is>
      </c>
      <c r="BN1089" t="n">
        <v>32.7</v>
      </c>
      <c r="BO1089" t="inlineStr">
        <is>
          <t>27%</t>
        </is>
      </c>
      <c r="BP1089" t="inlineStr">
        <is>
          <t>53 : 47</t>
        </is>
      </c>
      <c r="BQ1089" t="n">
        <v>2016</v>
      </c>
      <c r="BR1089" t="inlineStr">
        <is>
          <t>77</t>
        </is>
      </c>
      <c r="BS1089" t="inlineStr">
        <is>
          <t>2</t>
        </is>
      </c>
      <c r="BT1089" t="n">
        <v>26.7</v>
      </c>
      <c r="BU1089" t="n">
        <v>12.6</v>
      </c>
      <c r="BV1089" t="n">
        <v>0</v>
      </c>
      <c r="BW1089" t="n">
        <v>22</v>
      </c>
      <c r="BX1089" t="n">
        <v>24</v>
      </c>
      <c r="BY1089" t="n">
        <v>63.2</v>
      </c>
      <c r="BZ1089" t="n">
        <v>29.3</v>
      </c>
      <c r="CA1089" t="n">
        <v>2015</v>
      </c>
      <c r="CB1089" t="inlineStr">
        <is>
          <t>QS+Times+Shanghai</t>
        </is>
      </c>
      <c r="CC1089" t="n">
        <v>40</v>
      </c>
      <c r="CD1089" t="n">
        <v>43</v>
      </c>
      <c r="CE1089" t="n">
        <v>50</v>
      </c>
      <c r="CF1089" t="n">
        <v>89</v>
      </c>
      <c r="CG1089" t="n">
        <v>653</v>
      </c>
      <c r="CH1089" t="n">
        <v>75</v>
      </c>
      <c r="CI1089" t="n">
        <v>54</v>
      </c>
      <c r="CJ1089" t="n">
        <v>23</v>
      </c>
      <c r="CK1089" t="n">
        <v>47</v>
      </c>
      <c r="CL1089" t="n">
        <v>214</v>
      </c>
      <c r="CM1089" t="n">
        <v>36</v>
      </c>
      <c r="CN1089" t="n">
        <v>43</v>
      </c>
      <c r="CO1089" t="n">
        <v>50</v>
      </c>
      <c r="CP1089" t="n">
        <v>52</v>
      </c>
      <c r="CQ1089" t="n">
        <v>89</v>
      </c>
      <c r="CR1089" t="n">
        <v>635</v>
      </c>
      <c r="CS1089" t="n">
        <v>84</v>
      </c>
      <c r="CT1089" t="n">
        <v>41</v>
      </c>
      <c r="CU1089" t="n">
        <v>22</v>
      </c>
      <c r="CV1089" t="n">
        <v>53</v>
      </c>
      <c r="CW1089" t="n">
        <v>163</v>
      </c>
      <c r="CX1089" t="n">
        <v>187</v>
      </c>
      <c r="CY1089" t="n">
        <v>60</v>
      </c>
      <c r="CZ1089" t="n">
        <v>77</v>
      </c>
      <c r="DA1089" t="n">
        <v>2</v>
      </c>
      <c r="DB1089" t="n">
        <v>90.69824266450168</v>
      </c>
      <c r="DC1089" t="n">
        <v>63.40383794944474</v>
      </c>
      <c r="DD1089" t="n">
        <v>32.7</v>
      </c>
      <c r="DE1089" t="inlineStr">
        <is>
          <t>Times (raw ratio)</t>
        </is>
      </c>
      <c r="DF1089" t="n">
        <v>27</v>
      </c>
      <c r="DG1089" t="inlineStr">
        <is>
          <t>Times (raw %)</t>
        </is>
      </c>
      <c r="DH1089" t="n">
        <v>86.90000000000001</v>
      </c>
      <c r="DI1089" t="n">
        <v>31.44659098588198</v>
      </c>
    </row>
    <row r="1090">
      <c r="A1090" t="inlineStr">
        <is>
          <t>the university of reading</t>
        </is>
      </c>
      <c r="B1090" t="inlineStr"/>
      <c r="C1090" t="inlineStr"/>
      <c r="D1090" t="inlineStr">
        <is>
          <t>Not Reported</t>
        </is>
      </c>
      <c r="E1090" t="inlineStr">
        <is>
          <t>Not Reported</t>
        </is>
      </c>
      <c r="F1090" t="inlineStr">
        <is>
          <t>Not Reported</t>
        </is>
      </c>
      <c r="G1090" t="inlineStr">
        <is>
          <t>Not Reported</t>
        </is>
      </c>
      <c r="H1090" t="inlineStr"/>
      <c r="I1090" t="inlineStr">
        <is>
          <t>Not Reported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>
        <is>
          <t>Not Reported</t>
        </is>
      </c>
      <c r="AF1090" t="inlineStr">
        <is>
          <t>Not Reported</t>
        </is>
      </c>
      <c r="AG1090" t="inlineStr">
        <is>
          <t>Not Reported</t>
        </is>
      </c>
      <c r="AH1090" t="inlineStr">
        <is>
          <t>Not Reported</t>
        </is>
      </c>
      <c r="AI1090" t="inlineStr"/>
      <c r="AJ1090" t="inlineStr"/>
      <c r="AK1090" t="inlineStr">
        <is>
          <t>Not Reported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>
        <is>
          <t>Not Reported</t>
        </is>
      </c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>
        <is>
          <t>301-400</t>
        </is>
      </c>
      <c r="BS1090" t="inlineStr">
        <is>
          <t>29-33</t>
        </is>
      </c>
      <c r="BT1090" t="inlineStr"/>
      <c r="BU1090" t="n">
        <v>0</v>
      </c>
      <c r="BV1090" t="n">
        <v>0</v>
      </c>
      <c r="BW1090" t="n">
        <v>14.3</v>
      </c>
      <c r="BX1090" t="n">
        <v>8.4</v>
      </c>
      <c r="BY1090" t="n">
        <v>26.7</v>
      </c>
      <c r="BZ1090" t="n">
        <v>18.5</v>
      </c>
      <c r="CA1090" t="n">
        <v>2015</v>
      </c>
      <c r="CB1090" t="inlineStr">
        <is>
          <t>Shanghai</t>
        </is>
      </c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n">
        <v>350.5</v>
      </c>
      <c r="DA1090" t="n">
        <v>31</v>
      </c>
      <c r="DB1090" t="n">
        <v>23.27113062568606</v>
      </c>
      <c r="DC1090" t="n">
        <v>17.6138619201726</v>
      </c>
      <c r="DD1090" t="inlineStr"/>
      <c r="DE1090" t="inlineStr">
        <is>
          <t>Missing</t>
        </is>
      </c>
      <c r="DF1090" t="inlineStr"/>
      <c r="DG1090" t="inlineStr">
        <is>
          <t>Missing</t>
        </is>
      </c>
      <c r="DH1090" t="inlineStr"/>
      <c r="DI1090" t="n">
        <v>8.8069309600863</v>
      </c>
    </row>
    <row r="1091">
      <c r="A1091" t="inlineStr">
        <is>
          <t>the university of sheffield</t>
        </is>
      </c>
      <c r="B1091" t="inlineStr">
        <is>
          <t>105</t>
        </is>
      </c>
      <c r="C1091" t="inlineStr">
        <is>
          <t>104</t>
        </is>
      </c>
      <c r="D1091" t="inlineStr">
        <is>
          <t>United Kingdom</t>
        </is>
      </c>
      <c r="E1091" t="inlineStr">
        <is>
          <t>Europe</t>
        </is>
      </c>
      <c r="F1091" t="inlineStr">
        <is>
          <t>L</t>
        </is>
      </c>
      <c r="G1091" t="inlineStr">
        <is>
          <t>FC</t>
        </is>
      </c>
      <c r="H1091" t="inlineStr">
        <is>
          <t>VH</t>
        </is>
      </c>
      <c r="I1091" t="inlineStr">
        <is>
          <t>A</t>
        </is>
      </c>
      <c r="J1091" t="n">
        <v>58.3</v>
      </c>
      <c r="K1091" t="inlineStr">
        <is>
          <t>132</t>
        </is>
      </c>
      <c r="L1091" t="n">
        <v>48.7</v>
      </c>
      <c r="M1091" t="inlineStr">
        <is>
          <t>187</t>
        </is>
      </c>
      <c r="N1091" t="n">
        <v>52.5</v>
      </c>
      <c r="O1091" t="inlineStr">
        <is>
          <t>290</t>
        </is>
      </c>
      <c r="P1091" t="n">
        <v>43.9</v>
      </c>
      <c r="Q1091" t="inlineStr">
        <is>
          <t>313</t>
        </is>
      </c>
      <c r="R1091" t="n">
        <v>83.3</v>
      </c>
      <c r="S1091" t="inlineStr">
        <is>
          <t>228</t>
        </is>
      </c>
      <c r="T1091" t="n">
        <v>96.8</v>
      </c>
      <c r="U1091" t="inlineStr">
        <is>
          <t>80</t>
        </is>
      </c>
      <c r="V1091" t="n">
        <v>95.8</v>
      </c>
      <c r="W1091" t="inlineStr">
        <is>
          <t>62</t>
        </is>
      </c>
      <c r="X1091" t="n">
        <v>33.8</v>
      </c>
      <c r="Y1091" t="inlineStr">
        <is>
          <t>374</t>
        </is>
      </c>
      <c r="Z1091" t="n">
        <v>97.7</v>
      </c>
      <c r="AA1091" t="inlineStr">
        <is>
          <t>24=</t>
        </is>
      </c>
      <c r="AB1091" t="n">
        <v>59.1</v>
      </c>
      <c r="AC1091" t="inlineStr">
        <is>
          <t>104</t>
        </is>
      </c>
      <c r="AD1091" t="inlineStr">
        <is>
          <t>96=</t>
        </is>
      </c>
      <c r="AE1091" t="inlineStr">
        <is>
          <t>UK</t>
        </is>
      </c>
      <c r="AF1091" t="inlineStr">
        <is>
          <t>United Kingdom</t>
        </is>
      </c>
      <c r="AG1091" t="inlineStr">
        <is>
          <t>L</t>
        </is>
      </c>
      <c r="AH1091" t="inlineStr">
        <is>
          <t>FC</t>
        </is>
      </c>
      <c r="AI1091" t="inlineStr">
        <is>
          <t>VH</t>
        </is>
      </c>
      <c r="AJ1091" t="n">
        <v>5</v>
      </c>
      <c r="AK1091" t="inlineStr">
        <is>
          <t>A</t>
        </is>
      </c>
      <c r="AL1091" t="n">
        <v>58.7</v>
      </c>
      <c r="AM1091" t="inlineStr">
        <is>
          <t>130</t>
        </is>
      </c>
      <c r="AN1091" t="n">
        <v>52.3</v>
      </c>
      <c r="AO1091" t="inlineStr">
        <is>
          <t>153</t>
        </is>
      </c>
      <c r="AP1091" t="n">
        <v>54.7</v>
      </c>
      <c r="AQ1091" t="inlineStr">
        <is>
          <t>278</t>
        </is>
      </c>
      <c r="AR1091" t="n">
        <v>46.9</v>
      </c>
      <c r="AS1091" t="inlineStr">
        <is>
          <t>289</t>
        </is>
      </c>
      <c r="AT1091" t="n">
        <v>84</v>
      </c>
      <c r="AU1091" t="inlineStr">
        <is>
          <t>218</t>
        </is>
      </c>
      <c r="AV1091" t="n">
        <v>97.5</v>
      </c>
      <c r="AW1091" t="inlineStr">
        <is>
          <t>69</t>
        </is>
      </c>
      <c r="AX1091" t="n">
        <v>96.09999999999999</v>
      </c>
      <c r="AY1091" t="inlineStr">
        <is>
          <t>38</t>
        </is>
      </c>
      <c r="AZ1091" t="n">
        <v>24.9</v>
      </c>
      <c r="BA1091" t="inlineStr">
        <is>
          <t>332</t>
        </is>
      </c>
      <c r="BB1091" t="n">
        <v>76.3</v>
      </c>
      <c r="BC1091" t="inlineStr">
        <is>
          <t>169</t>
        </is>
      </c>
      <c r="BD1091" t="inlineStr">
        <is>
          <t>59.7</t>
        </is>
      </c>
      <c r="BE1091" t="inlineStr"/>
      <c r="BF1091" t="inlineStr">
        <is>
          <t>Not Reported</t>
        </is>
      </c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>
        <is>
          <t>101-150</t>
        </is>
      </c>
      <c r="BS1091" t="inlineStr">
        <is>
          <t>10-17</t>
        </is>
      </c>
      <c r="BT1091" t="n">
        <v>24.4</v>
      </c>
      <c r="BU1091" t="n">
        <v>17.8</v>
      </c>
      <c r="BV1091" t="n">
        <v>13.3</v>
      </c>
      <c r="BW1091" t="n">
        <v>18.4</v>
      </c>
      <c r="BX1091" t="n">
        <v>17.5</v>
      </c>
      <c r="BY1091" t="n">
        <v>42.8</v>
      </c>
      <c r="BZ1091" t="n">
        <v>21.7</v>
      </c>
      <c r="CA1091" t="n">
        <v>2015</v>
      </c>
      <c r="CB1091" t="inlineStr">
        <is>
          <t>QS+Shanghai</t>
        </is>
      </c>
      <c r="CC1091" t="n">
        <v>105</v>
      </c>
      <c r="CD1091" t="n">
        <v>104</v>
      </c>
      <c r="CE1091" t="n">
        <v>132</v>
      </c>
      <c r="CF1091" t="n">
        <v>187</v>
      </c>
      <c r="CG1091" t="n">
        <v>290</v>
      </c>
      <c r="CH1091" t="n">
        <v>313</v>
      </c>
      <c r="CI1091" t="n">
        <v>228</v>
      </c>
      <c r="CJ1091" t="n">
        <v>80</v>
      </c>
      <c r="CK1091" t="n">
        <v>62</v>
      </c>
      <c r="CL1091" t="n">
        <v>374</v>
      </c>
      <c r="CM1091" t="n">
        <v>24</v>
      </c>
      <c r="CN1091" t="n">
        <v>104</v>
      </c>
      <c r="CO1091" t="n">
        <v>96</v>
      </c>
      <c r="CP1091" t="n">
        <v>130</v>
      </c>
      <c r="CQ1091" t="n">
        <v>153</v>
      </c>
      <c r="CR1091" t="n">
        <v>278</v>
      </c>
      <c r="CS1091" t="n">
        <v>289</v>
      </c>
      <c r="CT1091" t="n">
        <v>218</v>
      </c>
      <c r="CU1091" t="n">
        <v>69</v>
      </c>
      <c r="CV1091" t="n">
        <v>38</v>
      </c>
      <c r="CW1091" t="n">
        <v>332</v>
      </c>
      <c r="CX1091" t="n">
        <v>169</v>
      </c>
      <c r="CY1091" t="inlineStr"/>
      <c r="CZ1091" t="n">
        <v>125.5</v>
      </c>
      <c r="DA1091" t="n">
        <v>13.5</v>
      </c>
      <c r="DB1091" t="n">
        <v>82.6194135173279</v>
      </c>
      <c r="DC1091" t="n">
        <v>33.53185904350953</v>
      </c>
      <c r="DD1091" t="inlineStr"/>
      <c r="DE1091" t="inlineStr">
        <is>
          <t>QS (score, not ratio)</t>
        </is>
      </c>
      <c r="DF1091" t="inlineStr"/>
      <c r="DG1091" t="inlineStr">
        <is>
          <t>QS (score, not %)</t>
        </is>
      </c>
      <c r="DH1091" t="n">
        <v>58.5</v>
      </c>
      <c r="DI1091" t="n">
        <v>21.94889428263215</v>
      </c>
    </row>
    <row r="1092">
      <c r="A1092" t="inlineStr">
        <is>
          <t>the university of sydney</t>
        </is>
      </c>
      <c r="B1092" t="inlineStr">
        <is>
          <t>18</t>
        </is>
      </c>
      <c r="C1092" t="inlineStr">
        <is>
          <t>19</t>
        </is>
      </c>
      <c r="D1092" t="inlineStr">
        <is>
          <t>Australia</t>
        </is>
      </c>
      <c r="E1092" t="inlineStr">
        <is>
          <t>Oceania</t>
        </is>
      </c>
      <c r="F1092" t="inlineStr">
        <is>
          <t>XL</t>
        </is>
      </c>
      <c r="G1092" t="inlineStr">
        <is>
          <t>FC</t>
        </is>
      </c>
      <c r="H1092" t="inlineStr">
        <is>
          <t>VH</t>
        </is>
      </c>
      <c r="I1092" t="inlineStr">
        <is>
          <t>A</t>
        </is>
      </c>
      <c r="J1092" t="n">
        <v>96.40000000000001</v>
      </c>
      <c r="K1092" t="inlineStr">
        <is>
          <t>30</t>
        </is>
      </c>
      <c r="L1092" t="n">
        <v>90</v>
      </c>
      <c r="M1092" t="inlineStr">
        <is>
          <t>51</t>
        </is>
      </c>
      <c r="N1092" t="n">
        <v>10.9</v>
      </c>
      <c r="O1092" t="inlineStr">
        <is>
          <t>701+</t>
        </is>
      </c>
      <c r="P1092" t="n">
        <v>93.7</v>
      </c>
      <c r="Q1092" t="inlineStr">
        <is>
          <t>56</t>
        </is>
      </c>
      <c r="R1092" t="n">
        <v>99.90000000000001</v>
      </c>
      <c r="S1092" t="inlineStr">
        <is>
          <t>87</t>
        </is>
      </c>
      <c r="T1092" t="n">
        <v>100</v>
      </c>
      <c r="U1092" t="inlineStr">
        <is>
          <t>17</t>
        </is>
      </c>
      <c r="V1092" t="n">
        <v>95.8</v>
      </c>
      <c r="W1092" t="inlineStr">
        <is>
          <t>61</t>
        </is>
      </c>
      <c r="X1092" t="n">
        <v>93.09999999999999</v>
      </c>
      <c r="Y1092" t="inlineStr">
        <is>
          <t>63</t>
        </is>
      </c>
      <c r="Z1092" t="n">
        <v>99.59999999999999</v>
      </c>
      <c r="AA1092" t="inlineStr">
        <is>
          <t>7</t>
        </is>
      </c>
      <c r="AB1092" t="n">
        <v>87.3</v>
      </c>
      <c r="AC1092">
        <f>19</f>
        <v/>
      </c>
      <c r="AD1092" t="inlineStr">
        <is>
          <t>41</t>
        </is>
      </c>
      <c r="AE1092" t="inlineStr">
        <is>
          <t>AU</t>
        </is>
      </c>
      <c r="AF1092" t="inlineStr">
        <is>
          <t>Australia</t>
        </is>
      </c>
      <c r="AG1092" t="inlineStr">
        <is>
          <t>XL</t>
        </is>
      </c>
      <c r="AH1092" t="inlineStr">
        <is>
          <t>FC</t>
        </is>
      </c>
      <c r="AI1092" t="inlineStr">
        <is>
          <t>VH</t>
        </is>
      </c>
      <c r="AJ1092" t="n">
        <v>5</v>
      </c>
      <c r="AK1092" t="inlineStr">
        <is>
          <t>A</t>
        </is>
      </c>
      <c r="AL1092" t="n">
        <v>96</v>
      </c>
      <c r="AM1092" t="inlineStr">
        <is>
          <t>31</t>
        </is>
      </c>
      <c r="AN1092" t="n">
        <v>87.7</v>
      </c>
      <c r="AO1092" t="inlineStr">
        <is>
          <t>57</t>
        </is>
      </c>
      <c r="AP1092" t="n">
        <v>11.8</v>
      </c>
      <c r="AQ1092" t="inlineStr">
        <is>
          <t>701+</t>
        </is>
      </c>
      <c r="AR1092" t="n">
        <v>93.5</v>
      </c>
      <c r="AS1092" t="inlineStr">
        <is>
          <t>63</t>
        </is>
      </c>
      <c r="AT1092" t="n">
        <v>99.5</v>
      </c>
      <c r="AU1092" t="inlineStr">
        <is>
          <t>89</t>
        </is>
      </c>
      <c r="AV1092" t="n">
        <v>100</v>
      </c>
      <c r="AW1092" t="inlineStr">
        <is>
          <t>13</t>
        </is>
      </c>
      <c r="AX1092" t="n">
        <v>91.90000000000001</v>
      </c>
      <c r="AY1092" t="inlineStr">
        <is>
          <t>70</t>
        </is>
      </c>
      <c r="AZ1092" t="n">
        <v>88.09999999999999</v>
      </c>
      <c r="BA1092" t="inlineStr">
        <is>
          <t>42</t>
        </is>
      </c>
      <c r="BB1092" t="n">
        <v>99.7</v>
      </c>
      <c r="BC1092" t="inlineStr">
        <is>
          <t>7</t>
        </is>
      </c>
      <c r="BD1092" t="inlineStr">
        <is>
          <t>86.7</t>
        </is>
      </c>
      <c r="BE1092" t="inlineStr"/>
      <c r="BF1092" t="inlineStr">
        <is>
          <t>Not Reported</t>
        </is>
      </c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>
        <is>
          <t>QS</t>
        </is>
      </c>
      <c r="CC1092" t="n">
        <v>18</v>
      </c>
      <c r="CD1092" t="n">
        <v>19</v>
      </c>
      <c r="CE1092" t="n">
        <v>30</v>
      </c>
      <c r="CF1092" t="n">
        <v>51</v>
      </c>
      <c r="CG1092" t="n">
        <v>701</v>
      </c>
      <c r="CH1092" t="n">
        <v>56</v>
      </c>
      <c r="CI1092" t="n">
        <v>87</v>
      </c>
      <c r="CJ1092" t="n">
        <v>17</v>
      </c>
      <c r="CK1092" t="n">
        <v>61</v>
      </c>
      <c r="CL1092" t="n">
        <v>63</v>
      </c>
      <c r="CM1092" t="n">
        <v>7</v>
      </c>
      <c r="CN1092" t="n">
        <v>19</v>
      </c>
      <c r="CO1092" t="n">
        <v>41</v>
      </c>
      <c r="CP1092" t="n">
        <v>31</v>
      </c>
      <c r="CQ1092" t="n">
        <v>57</v>
      </c>
      <c r="CR1092" t="n">
        <v>701</v>
      </c>
      <c r="CS1092" t="n">
        <v>63</v>
      </c>
      <c r="CT1092" t="n">
        <v>89</v>
      </c>
      <c r="CU1092" t="n">
        <v>13</v>
      </c>
      <c r="CV1092" t="n">
        <v>70</v>
      </c>
      <c r="CW1092" t="n">
        <v>42</v>
      </c>
      <c r="CX1092" t="n">
        <v>7</v>
      </c>
      <c r="CY1092" t="inlineStr"/>
      <c r="CZ1092" t="inlineStr"/>
      <c r="DA1092" t="inlineStr"/>
      <c r="DB1092" t="n">
        <v>98.78571428571429</v>
      </c>
      <c r="DC1092" t="n">
        <v>93.7</v>
      </c>
      <c r="DD1092" t="inlineStr"/>
      <c r="DE1092" t="inlineStr">
        <is>
          <t>QS (score, not ratio)</t>
        </is>
      </c>
      <c r="DF1092" t="inlineStr"/>
      <c r="DG1092" t="inlineStr">
        <is>
          <t>QS (score, not %)</t>
        </is>
      </c>
      <c r="DH1092" t="n">
        <v>96.2</v>
      </c>
      <c r="DI1092" t="inlineStr"/>
    </row>
    <row r="1093">
      <c r="A1093" t="inlineStr">
        <is>
          <t>the university of tennessee, knoxville</t>
        </is>
      </c>
      <c r="B1093" t="inlineStr">
        <is>
          <t>481</t>
        </is>
      </c>
      <c r="C1093" t="inlineStr">
        <is>
          <t>446</t>
        </is>
      </c>
      <c r="D1093" t="inlineStr">
        <is>
          <t>United States</t>
        </is>
      </c>
      <c r="E1093" t="inlineStr">
        <is>
          <t>Americas</t>
        </is>
      </c>
      <c r="F1093" t="inlineStr">
        <is>
          <t>XL</t>
        </is>
      </c>
      <c r="G1093" t="inlineStr">
        <is>
          <t>FC</t>
        </is>
      </c>
      <c r="H1093" t="inlineStr">
        <is>
          <t>VH</t>
        </is>
      </c>
      <c r="I1093" t="inlineStr">
        <is>
          <t>A</t>
        </is>
      </c>
      <c r="J1093" t="n">
        <v>10.1</v>
      </c>
      <c r="K1093" t="inlineStr">
        <is>
          <t>601+</t>
        </is>
      </c>
      <c r="L1093" t="n">
        <v>8.199999999999999</v>
      </c>
      <c r="M1093" t="inlineStr">
        <is>
          <t>601+</t>
        </is>
      </c>
      <c r="N1093" t="n">
        <v>9.5</v>
      </c>
      <c r="O1093" t="inlineStr">
        <is>
          <t>701+</t>
        </is>
      </c>
      <c r="P1093" t="n">
        <v>76.3</v>
      </c>
      <c r="Q1093" t="inlineStr">
        <is>
          <t>131</t>
        </is>
      </c>
      <c r="R1093" t="n">
        <v>4.9</v>
      </c>
      <c r="S1093" t="inlineStr">
        <is>
          <t>701+</t>
        </is>
      </c>
      <c r="T1093" t="n">
        <v>2.4</v>
      </c>
      <c r="U1093" t="inlineStr">
        <is>
          <t>701+</t>
        </is>
      </c>
      <c r="V1093" t="n">
        <v>77.3</v>
      </c>
      <c r="W1093" t="inlineStr">
        <is>
          <t>371</t>
        </is>
      </c>
      <c r="X1093" t="n">
        <v>11</v>
      </c>
      <c r="Y1093" t="inlineStr">
        <is>
          <t>701+</t>
        </is>
      </c>
      <c r="Z1093" t="n">
        <v>15</v>
      </c>
      <c r="AA1093" t="inlineStr">
        <is>
          <t>592=</t>
        </is>
      </c>
      <c r="AB1093" t="n">
        <v>25</v>
      </c>
      <c r="AC1093">
        <f>446</f>
        <v/>
      </c>
      <c r="AD1093" t="inlineStr">
        <is>
          <t>601-650</t>
        </is>
      </c>
      <c r="AE1093" t="inlineStr">
        <is>
          <t>US</t>
        </is>
      </c>
      <c r="AF1093" t="inlineStr">
        <is>
          <t>United States</t>
        </is>
      </c>
      <c r="AG1093" t="inlineStr">
        <is>
          <t>L</t>
        </is>
      </c>
      <c r="AH1093" t="inlineStr">
        <is>
          <t>FC</t>
        </is>
      </c>
      <c r="AI1093" t="inlineStr">
        <is>
          <t>VH</t>
        </is>
      </c>
      <c r="AJ1093" t="n">
        <v>5</v>
      </c>
      <c r="AK1093" t="inlineStr">
        <is>
          <t>A</t>
        </is>
      </c>
      <c r="AL1093" t="n">
        <v>10.3</v>
      </c>
      <c r="AM1093" t="inlineStr">
        <is>
          <t>601+</t>
        </is>
      </c>
      <c r="AN1093" t="n">
        <v>15.4</v>
      </c>
      <c r="AO1093" t="inlineStr">
        <is>
          <t>534</t>
        </is>
      </c>
      <c r="AP1093" t="n">
        <v>10.8</v>
      </c>
      <c r="AQ1093" t="inlineStr">
        <is>
          <t>701+</t>
        </is>
      </c>
      <c r="AR1093" t="n">
        <v>72.5</v>
      </c>
      <c r="AS1093" t="inlineStr">
        <is>
          <t>135</t>
        </is>
      </c>
      <c r="AT1093" t="n">
        <v>4.2</v>
      </c>
      <c r="AU1093" t="inlineStr">
        <is>
          <t>701+</t>
        </is>
      </c>
      <c r="AV1093" t="n">
        <v>2.5</v>
      </c>
      <c r="AW1093" t="inlineStr">
        <is>
          <t>701+</t>
        </is>
      </c>
      <c r="AX1093" t="n">
        <v>45.2</v>
      </c>
      <c r="AY1093" t="inlineStr">
        <is>
          <t>345</t>
        </is>
      </c>
      <c r="AZ1093" t="n">
        <v>11.9</v>
      </c>
      <c r="BA1093" t="inlineStr">
        <is>
          <t>701+</t>
        </is>
      </c>
      <c r="BB1093" t="n">
        <v>30.7</v>
      </c>
      <c r="BC1093" t="inlineStr">
        <is>
          <t>438=</t>
        </is>
      </c>
      <c r="BD1093" t="inlineStr">
        <is>
          <t>25.7</t>
        </is>
      </c>
      <c r="BE1093" t="inlineStr"/>
      <c r="BF1093" t="inlineStr">
        <is>
          <t>Not Reported</t>
        </is>
      </c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>
        <is>
          <t>QS</t>
        </is>
      </c>
      <c r="CC1093" t="n">
        <v>481</v>
      </c>
      <c r="CD1093" t="n">
        <v>446</v>
      </c>
      <c r="CE1093" t="n">
        <v>601</v>
      </c>
      <c r="CF1093" t="n">
        <v>601</v>
      </c>
      <c r="CG1093" t="n">
        <v>701</v>
      </c>
      <c r="CH1093" t="n">
        <v>131</v>
      </c>
      <c r="CI1093" t="n">
        <v>701</v>
      </c>
      <c r="CJ1093" t="n">
        <v>701</v>
      </c>
      <c r="CK1093" t="n">
        <v>371</v>
      </c>
      <c r="CL1093" t="n">
        <v>701</v>
      </c>
      <c r="CM1093" t="n">
        <v>592</v>
      </c>
      <c r="CN1093" t="n">
        <v>446</v>
      </c>
      <c r="CO1093" t="n">
        <v>625.5</v>
      </c>
      <c r="CP1093" t="n">
        <v>601</v>
      </c>
      <c r="CQ1093" t="n">
        <v>534</v>
      </c>
      <c r="CR1093" t="n">
        <v>701</v>
      </c>
      <c r="CS1093" t="n">
        <v>135</v>
      </c>
      <c r="CT1093" t="n">
        <v>701</v>
      </c>
      <c r="CU1093" t="n">
        <v>701</v>
      </c>
      <c r="CV1093" t="n">
        <v>345</v>
      </c>
      <c r="CW1093" t="n">
        <v>701</v>
      </c>
      <c r="CX1093" t="n">
        <v>438</v>
      </c>
      <c r="CY1093" t="inlineStr"/>
      <c r="CZ1093" t="inlineStr"/>
      <c r="DA1093" t="inlineStr"/>
      <c r="DB1093" t="n">
        <v>65.71428571428572</v>
      </c>
      <c r="DC1093" t="n">
        <v>76.3</v>
      </c>
      <c r="DD1093" t="inlineStr"/>
      <c r="DE1093" t="inlineStr">
        <is>
          <t>QS (score, not ratio)</t>
        </is>
      </c>
      <c r="DF1093" t="inlineStr"/>
      <c r="DG1093" t="inlineStr">
        <is>
          <t>QS (score, not %)</t>
        </is>
      </c>
      <c r="DH1093" t="n">
        <v>10.2</v>
      </c>
      <c r="DI1093" t="inlineStr"/>
    </row>
    <row r="1094">
      <c r="A1094" t="inlineStr">
        <is>
          <t>the university of texas at arlington</t>
        </is>
      </c>
      <c r="B1094" t="inlineStr">
        <is>
          <t>1001-1200</t>
        </is>
      </c>
      <c r="C1094" t="inlineStr">
        <is>
          <t>1001-1200</t>
        </is>
      </c>
      <c r="D1094" t="inlineStr">
        <is>
          <t>United States</t>
        </is>
      </c>
      <c r="E1094" t="inlineStr">
        <is>
          <t>Americas</t>
        </is>
      </c>
      <c r="F1094" t="inlineStr">
        <is>
          <t>XL</t>
        </is>
      </c>
      <c r="G1094" t="inlineStr">
        <is>
          <t>CO</t>
        </is>
      </c>
      <c r="H1094" t="inlineStr">
        <is>
          <t>VH</t>
        </is>
      </c>
      <c r="I1094" t="inlineStr">
        <is>
          <t>A</t>
        </is>
      </c>
      <c r="J1094" t="n">
        <v>4.6</v>
      </c>
      <c r="K1094" t="inlineStr">
        <is>
          <t>601+</t>
        </is>
      </c>
      <c r="L1094" t="n">
        <v>5.1</v>
      </c>
      <c r="M1094" t="inlineStr">
        <is>
          <t>601+</t>
        </is>
      </c>
      <c r="N1094" t="n">
        <v>4.5</v>
      </c>
      <c r="O1094" t="inlineStr">
        <is>
          <t>701+</t>
        </is>
      </c>
      <c r="P1094" t="n">
        <v>9.800000000000001</v>
      </c>
      <c r="Q1094" t="inlineStr">
        <is>
          <t>701+</t>
        </is>
      </c>
      <c r="R1094" t="n">
        <v>1.9</v>
      </c>
      <c r="S1094" t="inlineStr">
        <is>
          <t>701+</t>
        </is>
      </c>
      <c r="T1094" t="n">
        <v>29.6</v>
      </c>
      <c r="U1094" t="inlineStr">
        <is>
          <t>433</t>
        </is>
      </c>
      <c r="V1094" t="n">
        <v>61.6</v>
      </c>
      <c r="W1094" t="inlineStr">
        <is>
          <t>608</t>
        </is>
      </c>
      <c r="X1094" t="n">
        <v>8.1</v>
      </c>
      <c r="Y1094" t="inlineStr">
        <is>
          <t>701+</t>
        </is>
      </c>
      <c r="Z1094" t="n">
        <v>40.4</v>
      </c>
      <c r="AA1094" t="inlineStr">
        <is>
          <t>363=</t>
        </is>
      </c>
      <c r="AB1094" t="inlineStr"/>
      <c r="AC1094" t="inlineStr">
        <is>
          <t>1001-1200</t>
        </is>
      </c>
      <c r="AD1094" t="inlineStr">
        <is>
          <t>1201-1400</t>
        </is>
      </c>
      <c r="AE1094" t="inlineStr">
        <is>
          <t>US</t>
        </is>
      </c>
      <c r="AF1094" t="inlineStr">
        <is>
          <t>United States</t>
        </is>
      </c>
      <c r="AG1094" t="inlineStr">
        <is>
          <t>XL</t>
        </is>
      </c>
      <c r="AH1094" t="inlineStr">
        <is>
          <t>CO</t>
        </is>
      </c>
      <c r="AI1094" t="inlineStr">
        <is>
          <t>VH</t>
        </is>
      </c>
      <c r="AJ1094" t="n">
        <v>5</v>
      </c>
      <c r="AK1094" t="inlineStr">
        <is>
          <t>A</t>
        </is>
      </c>
      <c r="AL1094" t="n">
        <v>5.2</v>
      </c>
      <c r="AM1094" t="inlineStr">
        <is>
          <t>601+</t>
        </is>
      </c>
      <c r="AN1094" t="n">
        <v>4.7</v>
      </c>
      <c r="AO1094" t="inlineStr">
        <is>
          <t>601+</t>
        </is>
      </c>
      <c r="AP1094" t="n">
        <v>4.7</v>
      </c>
      <c r="AQ1094" t="inlineStr">
        <is>
          <t>701+</t>
        </is>
      </c>
      <c r="AR1094" t="n">
        <v>10.4</v>
      </c>
      <c r="AS1094" t="inlineStr">
        <is>
          <t>701+</t>
        </is>
      </c>
      <c r="AT1094" t="n">
        <v>2.3</v>
      </c>
      <c r="AU1094" t="inlineStr">
        <is>
          <t>701+</t>
        </is>
      </c>
      <c r="AV1094" t="n">
        <v>20.5</v>
      </c>
      <c r="AW1094" t="inlineStr">
        <is>
          <t>541</t>
        </is>
      </c>
      <c r="AX1094" t="n">
        <v>7.9</v>
      </c>
      <c r="AY1094" t="inlineStr">
        <is>
          <t>701+</t>
        </is>
      </c>
      <c r="AZ1094" t="n">
        <v>10</v>
      </c>
      <c r="BA1094" t="inlineStr">
        <is>
          <t>701+</t>
        </is>
      </c>
      <c r="BB1094" t="n">
        <v>34.3</v>
      </c>
      <c r="BC1094" t="inlineStr">
        <is>
          <t>409=</t>
        </is>
      </c>
      <c r="BD1094" t="inlineStr">
        <is>
          <t>-</t>
        </is>
      </c>
      <c r="BE1094" t="inlineStr"/>
      <c r="BF1094" t="inlineStr">
        <is>
          <t>Not Reported</t>
        </is>
      </c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>
        <is>
          <t>QS</t>
        </is>
      </c>
      <c r="CC1094" t="n">
        <v>1100.5</v>
      </c>
      <c r="CD1094" t="n">
        <v>1100.5</v>
      </c>
      <c r="CE1094" t="n">
        <v>601</v>
      </c>
      <c r="CF1094" t="n">
        <v>601</v>
      </c>
      <c r="CG1094" t="n">
        <v>701</v>
      </c>
      <c r="CH1094" t="n">
        <v>701</v>
      </c>
      <c r="CI1094" t="n">
        <v>701</v>
      </c>
      <c r="CJ1094" t="n">
        <v>433</v>
      </c>
      <c r="CK1094" t="n">
        <v>608</v>
      </c>
      <c r="CL1094" t="n">
        <v>701</v>
      </c>
      <c r="CM1094" t="n">
        <v>363</v>
      </c>
      <c r="CN1094" t="n">
        <v>1100.5</v>
      </c>
      <c r="CO1094" t="n">
        <v>1300.5</v>
      </c>
      <c r="CP1094" t="n">
        <v>601</v>
      </c>
      <c r="CQ1094" t="n">
        <v>601</v>
      </c>
      <c r="CR1094" t="n">
        <v>701</v>
      </c>
      <c r="CS1094" t="n">
        <v>701</v>
      </c>
      <c r="CT1094" t="n">
        <v>701</v>
      </c>
      <c r="CU1094" t="n">
        <v>541</v>
      </c>
      <c r="CV1094" t="n">
        <v>701</v>
      </c>
      <c r="CW1094" t="n">
        <v>701</v>
      </c>
      <c r="CX1094" t="n">
        <v>409</v>
      </c>
      <c r="CY1094" t="inlineStr"/>
      <c r="CZ1094" t="inlineStr"/>
      <c r="DA1094" t="inlineStr"/>
      <c r="DB1094" t="n">
        <v>21.46428571428571</v>
      </c>
      <c r="DC1094" t="n">
        <v>9.800000000000001</v>
      </c>
      <c r="DD1094" t="inlineStr"/>
      <c r="DE1094" t="inlineStr">
        <is>
          <t>QS (score, not ratio)</t>
        </is>
      </c>
      <c r="DF1094" t="inlineStr"/>
      <c r="DG1094" t="inlineStr">
        <is>
          <t>QS (score, not %)</t>
        </is>
      </c>
      <c r="DH1094" t="n">
        <v>4.9</v>
      </c>
      <c r="DI1094" t="inlineStr"/>
    </row>
    <row r="1095">
      <c r="A1095" t="inlineStr">
        <is>
          <t>the university of texas at austin</t>
        </is>
      </c>
      <c r="B1095" t="inlineStr"/>
      <c r="C1095" t="inlineStr"/>
      <c r="D1095" t="inlineStr">
        <is>
          <t>Not Reported</t>
        </is>
      </c>
      <c r="E1095" t="inlineStr">
        <is>
          <t>Not Reported</t>
        </is>
      </c>
      <c r="F1095" t="inlineStr">
        <is>
          <t>Not Reported</t>
        </is>
      </c>
      <c r="G1095" t="inlineStr">
        <is>
          <t>Not Reported</t>
        </is>
      </c>
      <c r="H1095" t="inlineStr"/>
      <c r="I1095" t="inlineStr">
        <is>
          <t>Not Reported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>
        <is>
          <t>Not Reported</t>
        </is>
      </c>
      <c r="AF1095" t="inlineStr">
        <is>
          <t>Not Reported</t>
        </is>
      </c>
      <c r="AG1095" t="inlineStr">
        <is>
          <t>Not Reported</t>
        </is>
      </c>
      <c r="AH1095" t="inlineStr">
        <is>
          <t>Not Reported</t>
        </is>
      </c>
      <c r="AI1095" t="inlineStr"/>
      <c r="AJ1095" t="inlineStr"/>
      <c r="AK1095" t="inlineStr">
        <is>
          <t>Not Reported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>
        <is>
          <t>Not Reported</t>
        </is>
      </c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>
        <is>
          <t>37</t>
        </is>
      </c>
      <c r="BS1095" t="inlineStr">
        <is>
          <t>27</t>
        </is>
      </c>
      <c r="BT1095" t="n">
        <v>34.8</v>
      </c>
      <c r="BU1095" t="n">
        <v>16.2</v>
      </c>
      <c r="BV1095" t="n">
        <v>16.3</v>
      </c>
      <c r="BW1095" t="n">
        <v>38.6</v>
      </c>
      <c r="BX1095" t="n">
        <v>37.5</v>
      </c>
      <c r="BY1095" t="n">
        <v>56</v>
      </c>
      <c r="BZ1095" t="n">
        <v>26.6</v>
      </c>
      <c r="CA1095" t="n">
        <v>2015</v>
      </c>
      <c r="CB1095" t="inlineStr">
        <is>
          <t>Shanghai</t>
        </is>
      </c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n">
        <v>37</v>
      </c>
      <c r="DA1095" t="n">
        <v>27</v>
      </c>
      <c r="DB1095" t="n">
        <v>92.09659714599341</v>
      </c>
      <c r="DC1095" t="n">
        <v>45.56752966558792</v>
      </c>
      <c r="DD1095" t="inlineStr"/>
      <c r="DE1095" t="inlineStr">
        <is>
          <t>Missing</t>
        </is>
      </c>
      <c r="DF1095" t="inlineStr"/>
      <c r="DG1095" t="inlineStr">
        <is>
          <t>Missing</t>
        </is>
      </c>
      <c r="DH1095" t="inlineStr"/>
      <c r="DI1095" t="n">
        <v>30.90876483279396</v>
      </c>
    </row>
    <row r="1096">
      <c r="A1096" t="inlineStr">
        <is>
          <t>the university of texas at dallas</t>
        </is>
      </c>
      <c r="B1096" t="inlineStr"/>
      <c r="C1096" t="inlineStr"/>
      <c r="D1096" t="inlineStr">
        <is>
          <t>Not Reported</t>
        </is>
      </c>
      <c r="E1096" t="inlineStr">
        <is>
          <t>Not Reported</t>
        </is>
      </c>
      <c r="F1096" t="inlineStr">
        <is>
          <t>Not Reported</t>
        </is>
      </c>
      <c r="G1096" t="inlineStr">
        <is>
          <t>Not Reported</t>
        </is>
      </c>
      <c r="H1096" t="inlineStr"/>
      <c r="I1096" t="inlineStr">
        <is>
          <t>Not Reported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>
        <is>
          <t>Not Reported</t>
        </is>
      </c>
      <c r="AF1096" t="inlineStr">
        <is>
          <t>Not Reported</t>
        </is>
      </c>
      <c r="AG1096" t="inlineStr">
        <is>
          <t>Not Reported</t>
        </is>
      </c>
      <c r="AH1096" t="inlineStr">
        <is>
          <t>Not Reported</t>
        </is>
      </c>
      <c r="AI1096" t="inlineStr"/>
      <c r="AJ1096" t="inlineStr"/>
      <c r="AK1096" t="inlineStr">
        <is>
          <t>Not Reported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>
        <is>
          <t>Not Reported</t>
        </is>
      </c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>
        <is>
          <t>301-400</t>
        </is>
      </c>
      <c r="BS1096" t="inlineStr">
        <is>
          <t>103-125</t>
        </is>
      </c>
      <c r="BT1096" t="inlineStr"/>
      <c r="BU1096" t="n">
        <v>0</v>
      </c>
      <c r="BV1096" t="n">
        <v>0</v>
      </c>
      <c r="BW1096" t="n">
        <v>10.1</v>
      </c>
      <c r="BX1096" t="n">
        <v>11.8</v>
      </c>
      <c r="BY1096" t="n">
        <v>27.6</v>
      </c>
      <c r="BZ1096" t="n">
        <v>21.9</v>
      </c>
      <c r="CA1096" t="n">
        <v>2015</v>
      </c>
      <c r="CB1096" t="inlineStr">
        <is>
          <t>Shanghai</t>
        </is>
      </c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n">
        <v>350.5</v>
      </c>
      <c r="DA1096" t="n">
        <v>114</v>
      </c>
      <c r="DB1096" t="n">
        <v>23.27113062568606</v>
      </c>
      <c r="DC1096" t="n">
        <v>15.99929881337648</v>
      </c>
      <c r="DD1096" t="inlineStr"/>
      <c r="DE1096" t="inlineStr">
        <is>
          <t>Missing</t>
        </is>
      </c>
      <c r="DF1096" t="inlineStr"/>
      <c r="DG1096" t="inlineStr">
        <is>
          <t>Missing</t>
        </is>
      </c>
      <c r="DH1096" t="inlineStr"/>
      <c r="DI1096" t="n">
        <v>7.999649406688242</v>
      </c>
    </row>
    <row r="1097">
      <c r="A1097" t="inlineStr">
        <is>
          <t>the university of texas at san antonio</t>
        </is>
      </c>
      <c r="B1097" t="inlineStr"/>
      <c r="C1097" t="inlineStr"/>
      <c r="D1097" t="inlineStr">
        <is>
          <t>Not Reported</t>
        </is>
      </c>
      <c r="E1097" t="inlineStr">
        <is>
          <t>Not Reported</t>
        </is>
      </c>
      <c r="F1097" t="inlineStr">
        <is>
          <t>Not Reported</t>
        </is>
      </c>
      <c r="G1097" t="inlineStr">
        <is>
          <t>Not Reported</t>
        </is>
      </c>
      <c r="H1097" t="inlineStr"/>
      <c r="I1097" t="inlineStr">
        <is>
          <t>Not Reported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>
        <is>
          <t>Not Reported</t>
        </is>
      </c>
      <c r="AF1097" t="inlineStr">
        <is>
          <t>Not Reported</t>
        </is>
      </c>
      <c r="AG1097" t="inlineStr">
        <is>
          <t>Not Reported</t>
        </is>
      </c>
      <c r="AH1097" t="inlineStr">
        <is>
          <t>Not Reported</t>
        </is>
      </c>
      <c r="AI1097" t="inlineStr"/>
      <c r="AJ1097" t="inlineStr"/>
      <c r="AK1097" t="inlineStr">
        <is>
          <t>Not Reported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>
        <is>
          <t>Not Reported</t>
        </is>
      </c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>
        <is>
          <t>401-500</t>
        </is>
      </c>
      <c r="BS1097" t="inlineStr">
        <is>
          <t>138-151</t>
        </is>
      </c>
      <c r="BT1097" t="inlineStr"/>
      <c r="BU1097" t="n">
        <v>0</v>
      </c>
      <c r="BV1097" t="n">
        <v>0</v>
      </c>
      <c r="BW1097" t="n">
        <v>7.2</v>
      </c>
      <c r="BX1097" t="n">
        <v>9.1</v>
      </c>
      <c r="BY1097" t="n">
        <v>22</v>
      </c>
      <c r="BZ1097" t="n">
        <v>13.7</v>
      </c>
      <c r="CA1097" t="n">
        <v>2011</v>
      </c>
      <c r="CB1097" t="inlineStr">
        <is>
          <t>Shanghai</t>
        </is>
      </c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n">
        <v>450.5</v>
      </c>
      <c r="DA1097" t="n">
        <v>144.5</v>
      </c>
      <c r="DB1097" t="n">
        <v>1.317233809001095</v>
      </c>
      <c r="DC1097" t="n">
        <v>11.52880258899676</v>
      </c>
      <c r="DD1097" t="inlineStr"/>
      <c r="DE1097" t="inlineStr">
        <is>
          <t>Missing</t>
        </is>
      </c>
      <c r="DF1097" t="inlineStr"/>
      <c r="DG1097" t="inlineStr">
        <is>
          <t>Missing</t>
        </is>
      </c>
      <c r="DH1097" t="inlineStr"/>
      <c r="DI1097" t="n">
        <v>5.764401294498382</v>
      </c>
    </row>
    <row r="1098">
      <c r="A1098" t="inlineStr">
        <is>
          <t>the university of texas health science center at houston</t>
        </is>
      </c>
      <c r="B1098" t="inlineStr"/>
      <c r="C1098" t="inlineStr"/>
      <c r="D1098" t="inlineStr">
        <is>
          <t>Not Reported</t>
        </is>
      </c>
      <c r="E1098" t="inlineStr">
        <is>
          <t>Not Reported</t>
        </is>
      </c>
      <c r="F1098" t="inlineStr">
        <is>
          <t>Not Reported</t>
        </is>
      </c>
      <c r="G1098" t="inlineStr">
        <is>
          <t>Not Reported</t>
        </is>
      </c>
      <c r="H1098" t="inlineStr"/>
      <c r="I1098" t="inlineStr">
        <is>
          <t>Not Reported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>
        <is>
          <t>Not Reported</t>
        </is>
      </c>
      <c r="AF1098" t="inlineStr">
        <is>
          <t>Not Reported</t>
        </is>
      </c>
      <c r="AG1098" t="inlineStr">
        <is>
          <t>Not Reported</t>
        </is>
      </c>
      <c r="AH1098" t="inlineStr">
        <is>
          <t>Not Reported</t>
        </is>
      </c>
      <c r="AI1098" t="inlineStr"/>
      <c r="AJ1098" t="inlineStr"/>
      <c r="AK1098" t="inlineStr">
        <is>
          <t>Not Reported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>
        <is>
          <t>Not Reported</t>
        </is>
      </c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>
        <is>
          <t>201-300</t>
        </is>
      </c>
      <c r="BS1098" t="inlineStr">
        <is>
          <t>79-102</t>
        </is>
      </c>
      <c r="BT1098" t="inlineStr"/>
      <c r="BU1098" t="n">
        <v>0</v>
      </c>
      <c r="BV1098" t="n">
        <v>15.4</v>
      </c>
      <c r="BW1098" t="n">
        <v>13.9</v>
      </c>
      <c r="BX1098" t="n">
        <v>11.3</v>
      </c>
      <c r="BY1098" t="n">
        <v>31.9</v>
      </c>
      <c r="BZ1098" t="n">
        <v>16.8</v>
      </c>
      <c r="CA1098" t="n">
        <v>2015</v>
      </c>
      <c r="CB1098" t="inlineStr">
        <is>
          <t>Shanghai</t>
        </is>
      </c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n">
        <v>250.5</v>
      </c>
      <c r="DA1098" t="n">
        <v>90.5</v>
      </c>
      <c r="DB1098" t="n">
        <v>45.22502744237102</v>
      </c>
      <c r="DC1098" t="n">
        <v>20.21860841423948</v>
      </c>
      <c r="DD1098" t="inlineStr"/>
      <c r="DE1098" t="inlineStr">
        <is>
          <t>Missing</t>
        </is>
      </c>
      <c r="DF1098" t="inlineStr"/>
      <c r="DG1098" t="inlineStr">
        <is>
          <t>Missing</t>
        </is>
      </c>
      <c r="DH1098" t="inlineStr"/>
      <c r="DI1098" t="n">
        <v>13.95930420711974</v>
      </c>
    </row>
    <row r="1099">
      <c r="A1099" t="inlineStr">
        <is>
          <t>the university of texas health science center at san antonio</t>
        </is>
      </c>
      <c r="B1099" t="inlineStr"/>
      <c r="C1099" t="inlineStr"/>
      <c r="D1099" t="inlineStr">
        <is>
          <t>Not Reported</t>
        </is>
      </c>
      <c r="E1099" t="inlineStr">
        <is>
          <t>Not Reported</t>
        </is>
      </c>
      <c r="F1099" t="inlineStr">
        <is>
          <t>Not Reported</t>
        </is>
      </c>
      <c r="G1099" t="inlineStr">
        <is>
          <t>Not Reported</t>
        </is>
      </c>
      <c r="H1099" t="inlineStr"/>
      <c r="I1099" t="inlineStr">
        <is>
          <t>Not Reported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>
        <is>
          <t>Not Reported</t>
        </is>
      </c>
      <c r="AF1099" t="inlineStr">
        <is>
          <t>Not Reported</t>
        </is>
      </c>
      <c r="AG1099" t="inlineStr">
        <is>
          <t>Not Reported</t>
        </is>
      </c>
      <c r="AH1099" t="inlineStr">
        <is>
          <t>Not Reported</t>
        </is>
      </c>
      <c r="AI1099" t="inlineStr"/>
      <c r="AJ1099" t="inlineStr"/>
      <c r="AK1099" t="inlineStr">
        <is>
          <t>Not Reported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>
        <is>
          <t>Not Reported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>
        <is>
          <t>301-400</t>
        </is>
      </c>
      <c r="BS1099" t="inlineStr">
        <is>
          <t>103-125</t>
        </is>
      </c>
      <c r="BT1099" t="inlineStr"/>
      <c r="BU1099" t="n">
        <v>0</v>
      </c>
      <c r="BV1099" t="n">
        <v>0</v>
      </c>
      <c r="BW1099" t="n">
        <v>20.1</v>
      </c>
      <c r="BX1099" t="n">
        <v>8.5</v>
      </c>
      <c r="BY1099" t="n">
        <v>26.5</v>
      </c>
      <c r="BZ1099" t="n">
        <v>15.4</v>
      </c>
      <c r="CA1099" t="n">
        <v>2015</v>
      </c>
      <c r="CB1099" t="inlineStr">
        <is>
          <t>Shanghai</t>
        </is>
      </c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n">
        <v>350.5</v>
      </c>
      <c r="DA1099" t="n">
        <v>114</v>
      </c>
      <c r="DB1099" t="n">
        <v>23.27113062568606</v>
      </c>
      <c r="DC1099" t="n">
        <v>20.40598705501618</v>
      </c>
      <c r="DD1099" t="inlineStr"/>
      <c r="DE1099" t="inlineStr">
        <is>
          <t>Missing</t>
        </is>
      </c>
      <c r="DF1099" t="inlineStr"/>
      <c r="DG1099" t="inlineStr">
        <is>
          <t>Missing</t>
        </is>
      </c>
      <c r="DH1099" t="inlineStr"/>
      <c r="DI1099" t="n">
        <v>10.20299352750809</v>
      </c>
    </row>
    <row r="1100">
      <c r="A1100" t="inlineStr">
        <is>
          <t>the university of texas m. d. anderson cancer center</t>
        </is>
      </c>
      <c r="B1100" t="inlineStr"/>
      <c r="C1100" t="inlineStr"/>
      <c r="D1100" t="inlineStr">
        <is>
          <t>Not Reported</t>
        </is>
      </c>
      <c r="E1100" t="inlineStr">
        <is>
          <t>Not Reported</t>
        </is>
      </c>
      <c r="F1100" t="inlineStr">
        <is>
          <t>Not Reported</t>
        </is>
      </c>
      <c r="G1100" t="inlineStr">
        <is>
          <t>Not Reported</t>
        </is>
      </c>
      <c r="H1100" t="inlineStr"/>
      <c r="I1100" t="inlineStr">
        <is>
          <t>Not Reported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>
        <is>
          <t>Not Reported</t>
        </is>
      </c>
      <c r="AF1100" t="inlineStr">
        <is>
          <t>Not Reported</t>
        </is>
      </c>
      <c r="AG1100" t="inlineStr">
        <is>
          <t>Not Reported</t>
        </is>
      </c>
      <c r="AH1100" t="inlineStr">
        <is>
          <t>Not Reported</t>
        </is>
      </c>
      <c r="AI1100" t="inlineStr"/>
      <c r="AJ1100" t="inlineStr"/>
      <c r="AK1100" t="inlineStr">
        <is>
          <t>Not Reported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>
        <is>
          <t>Not Reported</t>
        </is>
      </c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>
        <is>
          <t>101-150</t>
        </is>
      </c>
      <c r="BS1100" t="inlineStr">
        <is>
          <t>52-65</t>
        </is>
      </c>
      <c r="BT1100" t="inlineStr"/>
      <c r="BU1100" t="n">
        <v>0</v>
      </c>
      <c r="BV1100" t="n">
        <v>0</v>
      </c>
      <c r="BW1100" t="n">
        <v>28.2</v>
      </c>
      <c r="BX1100" t="n">
        <v>21.4</v>
      </c>
      <c r="BY1100" t="n">
        <v>41.3</v>
      </c>
      <c r="BZ1100" t="n">
        <v>32.4</v>
      </c>
      <c r="CA1100" t="n">
        <v>2015</v>
      </c>
      <c r="CB1100" t="inlineStr">
        <is>
          <t>Shanghai</t>
        </is>
      </c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n">
        <v>125.5</v>
      </c>
      <c r="DA1100" t="n">
        <v>58.5</v>
      </c>
      <c r="DB1100" t="n">
        <v>72.66739846322722</v>
      </c>
      <c r="DC1100" t="n">
        <v>32.43872707659115</v>
      </c>
      <c r="DD1100" t="inlineStr"/>
      <c r="DE1100" t="inlineStr">
        <is>
          <t>Missing</t>
        </is>
      </c>
      <c r="DF1100" t="inlineStr"/>
      <c r="DG1100" t="inlineStr">
        <is>
          <t>Missing</t>
        </is>
      </c>
      <c r="DH1100" t="inlineStr"/>
      <c r="DI1100" t="n">
        <v>16.21936353829557</v>
      </c>
    </row>
    <row r="1101">
      <c r="A1101" t="inlineStr">
        <is>
          <t>the university of texas medical branch at galveston</t>
        </is>
      </c>
      <c r="B1101" t="inlineStr"/>
      <c r="C1101" t="inlineStr"/>
      <c r="D1101" t="inlineStr">
        <is>
          <t>Not Reported</t>
        </is>
      </c>
      <c r="E1101" t="inlineStr">
        <is>
          <t>Not Reported</t>
        </is>
      </c>
      <c r="F1101" t="inlineStr">
        <is>
          <t>Not Reported</t>
        </is>
      </c>
      <c r="G1101" t="inlineStr">
        <is>
          <t>Not Reported</t>
        </is>
      </c>
      <c r="H1101" t="inlineStr"/>
      <c r="I1101" t="inlineStr">
        <is>
          <t>Not Reported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>
        <is>
          <t>Not Reported</t>
        </is>
      </c>
      <c r="AF1101" t="inlineStr">
        <is>
          <t>Not Reported</t>
        </is>
      </c>
      <c r="AG1101" t="inlineStr">
        <is>
          <t>Not Reported</t>
        </is>
      </c>
      <c r="AH1101" t="inlineStr">
        <is>
          <t>Not Reported</t>
        </is>
      </c>
      <c r="AI1101" t="inlineStr"/>
      <c r="AJ1101" t="inlineStr"/>
      <c r="AK1101" t="inlineStr">
        <is>
          <t>Not Reported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>
        <is>
          <t>Not Reported</t>
        </is>
      </c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>
        <is>
          <t>401-500</t>
        </is>
      </c>
      <c r="BS1101" t="inlineStr">
        <is>
          <t>126-146</t>
        </is>
      </c>
      <c r="BT1101" t="inlineStr"/>
      <c r="BU1101" t="n">
        <v>0</v>
      </c>
      <c r="BV1101" t="n">
        <v>0</v>
      </c>
      <c r="BW1101" t="n">
        <v>13.9</v>
      </c>
      <c r="BX1101" t="n">
        <v>5.5</v>
      </c>
      <c r="BY1101" t="n">
        <v>21.3</v>
      </c>
      <c r="BZ1101" t="n">
        <v>13.8</v>
      </c>
      <c r="CA1101" t="n">
        <v>2015</v>
      </c>
      <c r="CB1101" t="inlineStr">
        <is>
          <t>Shanghai</t>
        </is>
      </c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n">
        <v>450.5</v>
      </c>
      <c r="DA1101" t="n">
        <v>136</v>
      </c>
      <c r="DB1101" t="n">
        <v>1.317233809001095</v>
      </c>
      <c r="DC1101" t="n">
        <v>14.5012405609493</v>
      </c>
      <c r="DD1101" t="inlineStr"/>
      <c r="DE1101" t="inlineStr">
        <is>
          <t>Missing</t>
        </is>
      </c>
      <c r="DF1101" t="inlineStr"/>
      <c r="DG1101" t="inlineStr">
        <is>
          <t>Missing</t>
        </is>
      </c>
      <c r="DH1101" t="inlineStr"/>
      <c r="DI1101" t="n">
        <v>7.250620280474649</v>
      </c>
    </row>
    <row r="1102">
      <c r="A1102" t="inlineStr">
        <is>
          <t>the university of texas southwestern medical center at dallas</t>
        </is>
      </c>
      <c r="B1102" t="inlineStr"/>
      <c r="C1102" t="inlineStr"/>
      <c r="D1102" t="inlineStr">
        <is>
          <t>Not Reported</t>
        </is>
      </c>
      <c r="E1102" t="inlineStr">
        <is>
          <t>Not Reported</t>
        </is>
      </c>
      <c r="F1102" t="inlineStr">
        <is>
          <t>Not Reported</t>
        </is>
      </c>
      <c r="G1102" t="inlineStr">
        <is>
          <t>Not Reported</t>
        </is>
      </c>
      <c r="H1102" t="inlineStr"/>
      <c r="I1102" t="inlineStr">
        <is>
          <t>Not Reported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>
        <is>
          <t>Not Reported</t>
        </is>
      </c>
      <c r="AF1102" t="inlineStr">
        <is>
          <t>Not Reported</t>
        </is>
      </c>
      <c r="AG1102" t="inlineStr">
        <is>
          <t>Not Reported</t>
        </is>
      </c>
      <c r="AH1102" t="inlineStr">
        <is>
          <t>Not Reported</t>
        </is>
      </c>
      <c r="AI1102" t="inlineStr"/>
      <c r="AJ1102" t="inlineStr"/>
      <c r="AK1102" t="inlineStr">
        <is>
          <t>Not Reported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>
        <is>
          <t>Not Reported</t>
        </is>
      </c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>
        <is>
          <t>44</t>
        </is>
      </c>
      <c r="BS1102" t="inlineStr">
        <is>
          <t>31</t>
        </is>
      </c>
      <c r="BT1102" t="n">
        <v>32.3</v>
      </c>
      <c r="BU1102" t="n">
        <v>18.5</v>
      </c>
      <c r="BV1102" t="n">
        <v>34.5</v>
      </c>
      <c r="BW1102" t="n">
        <v>31.1</v>
      </c>
      <c r="BX1102" t="n">
        <v>35.6</v>
      </c>
      <c r="BY1102" t="n">
        <v>35.8</v>
      </c>
      <c r="BZ1102" t="n">
        <v>22.4</v>
      </c>
      <c r="CA1102" t="n">
        <v>2015</v>
      </c>
      <c r="CB1102" t="inlineStr">
        <is>
          <t>Shanghai</t>
        </is>
      </c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n">
        <v>44</v>
      </c>
      <c r="DA1102" t="n">
        <v>31</v>
      </c>
      <c r="DB1102" t="n">
        <v>90.55982436882546</v>
      </c>
      <c r="DC1102" t="n">
        <v>30.92216828478964</v>
      </c>
      <c r="DD1102" t="inlineStr"/>
      <c r="DE1102" t="inlineStr">
        <is>
          <t>Missing</t>
        </is>
      </c>
      <c r="DF1102" t="inlineStr"/>
      <c r="DG1102" t="inlineStr">
        <is>
          <t>Missing</t>
        </is>
      </c>
      <c r="DH1102" t="inlineStr"/>
      <c r="DI1102" t="n">
        <v>28.71108414239482</v>
      </c>
    </row>
    <row r="1103">
      <c r="A1103" t="inlineStr">
        <is>
          <t>the university of tokushima</t>
        </is>
      </c>
      <c r="B1103" t="inlineStr"/>
      <c r="C1103" t="inlineStr"/>
      <c r="D1103" t="inlineStr">
        <is>
          <t>Not Reported</t>
        </is>
      </c>
      <c r="E1103" t="inlineStr">
        <is>
          <t>Not Reported</t>
        </is>
      </c>
      <c r="F1103" t="inlineStr">
        <is>
          <t>Not Reported</t>
        </is>
      </c>
      <c r="G1103" t="inlineStr">
        <is>
          <t>Not Reported</t>
        </is>
      </c>
      <c r="H1103" t="inlineStr"/>
      <c r="I1103" t="inlineStr">
        <is>
          <t>Not Reported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>
        <is>
          <t>Not Reported</t>
        </is>
      </c>
      <c r="AF1103" t="inlineStr">
        <is>
          <t>Not Reported</t>
        </is>
      </c>
      <c r="AG1103" t="inlineStr">
        <is>
          <t>Not Reported</t>
        </is>
      </c>
      <c r="AH1103" t="inlineStr">
        <is>
          <t>Not Reported</t>
        </is>
      </c>
      <c r="AI1103" t="inlineStr"/>
      <c r="AJ1103" t="inlineStr"/>
      <c r="AK1103" t="inlineStr">
        <is>
          <t>Not Reported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>
        <is>
          <t>Not Reported</t>
        </is>
      </c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>
        <is>
          <t>401-500</t>
        </is>
      </c>
      <c r="BS1103" t="inlineStr">
        <is>
          <t>13-18</t>
        </is>
      </c>
      <c r="BT1103" t="inlineStr"/>
      <c r="BU1103" t="n">
        <v>13.6</v>
      </c>
      <c r="BV1103" t="n">
        <v>0</v>
      </c>
      <c r="BW1103" t="n">
        <v>5.1</v>
      </c>
      <c r="BX1103" t="n">
        <v>8</v>
      </c>
      <c r="BY1103" t="n">
        <v>19.7</v>
      </c>
      <c r="BZ1103" t="n">
        <v>14.7</v>
      </c>
      <c r="CA1103" t="n">
        <v>2015</v>
      </c>
      <c r="CB1103" t="inlineStr">
        <is>
          <t>Shanghai</t>
        </is>
      </c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n">
        <v>450.5</v>
      </c>
      <c r="DA1103" t="n">
        <v>15.5</v>
      </c>
      <c r="DB1103" t="n">
        <v>1.317233809001095</v>
      </c>
      <c r="DC1103" t="n">
        <v>9.23824163969795</v>
      </c>
      <c r="DD1103" t="inlineStr"/>
      <c r="DE1103" t="inlineStr">
        <is>
          <t>Missing</t>
        </is>
      </c>
      <c r="DF1103" t="inlineStr"/>
      <c r="DG1103" t="inlineStr">
        <is>
          <t>Missing</t>
        </is>
      </c>
      <c r="DH1103" t="inlineStr"/>
      <c r="DI1103" t="n">
        <v>8.019120819848975</v>
      </c>
    </row>
    <row r="1104">
      <c r="A1104" t="inlineStr">
        <is>
          <t>the university of tokyo</t>
        </is>
      </c>
      <c r="B1104" t="inlineStr">
        <is>
          <t>32</t>
        </is>
      </c>
      <c r="C1104" t="inlineStr">
        <is>
          <t>28</t>
        </is>
      </c>
      <c r="D1104" t="inlineStr">
        <is>
          <t>Japan</t>
        </is>
      </c>
      <c r="E1104" t="inlineStr">
        <is>
          <t>Asia</t>
        </is>
      </c>
      <c r="F1104" t="inlineStr">
        <is>
          <t>L</t>
        </is>
      </c>
      <c r="G1104" t="inlineStr">
        <is>
          <t>FC</t>
        </is>
      </c>
      <c r="H1104" t="inlineStr">
        <is>
          <t>VH</t>
        </is>
      </c>
      <c r="I1104" t="inlineStr">
        <is>
          <t>A</t>
        </is>
      </c>
      <c r="J1104" t="n">
        <v>100</v>
      </c>
      <c r="K1104" t="inlineStr">
        <is>
          <t>7</t>
        </is>
      </c>
      <c r="L1104" t="n">
        <v>99.8</v>
      </c>
      <c r="M1104" t="inlineStr">
        <is>
          <t>9</t>
        </is>
      </c>
      <c r="N1104" t="n">
        <v>89.3</v>
      </c>
      <c r="O1104" t="inlineStr">
        <is>
          <t>89</t>
        </is>
      </c>
      <c r="P1104" t="n">
        <v>57.3</v>
      </c>
      <c r="Q1104" t="inlineStr">
        <is>
          <t>215</t>
        </is>
      </c>
      <c r="R1104" t="n">
        <v>10.1</v>
      </c>
      <c r="S1104" t="inlineStr">
        <is>
          <t>701+</t>
        </is>
      </c>
      <c r="T1104" t="n">
        <v>29.7</v>
      </c>
      <c r="U1104" t="inlineStr">
        <is>
          <t>432</t>
        </is>
      </c>
      <c r="V1104" t="n">
        <v>87.40000000000001</v>
      </c>
      <c r="W1104" t="inlineStr">
        <is>
          <t>207</t>
        </is>
      </c>
      <c r="X1104" t="n">
        <v>99.90000000000001</v>
      </c>
      <c r="Y1104" t="inlineStr">
        <is>
          <t>10</t>
        </is>
      </c>
      <c r="Z1104" t="n">
        <v>98.3</v>
      </c>
      <c r="AA1104" t="inlineStr">
        <is>
          <t>22</t>
        </is>
      </c>
      <c r="AB1104" t="n">
        <v>82.09999999999999</v>
      </c>
      <c r="AC1104" t="inlineStr">
        <is>
          <t>28</t>
        </is>
      </c>
      <c r="AD1104" t="inlineStr">
        <is>
          <t>23</t>
        </is>
      </c>
      <c r="AE1104" t="inlineStr">
        <is>
          <t>JP</t>
        </is>
      </c>
      <c r="AF1104" t="inlineStr">
        <is>
          <t>Japan</t>
        </is>
      </c>
      <c r="AG1104" t="inlineStr">
        <is>
          <t>L</t>
        </is>
      </c>
      <c r="AH1104" t="inlineStr">
        <is>
          <t>FC</t>
        </is>
      </c>
      <c r="AI1104" t="inlineStr">
        <is>
          <t>VH</t>
        </is>
      </c>
      <c r="AJ1104" t="n">
        <v>5</v>
      </c>
      <c r="AK1104" t="inlineStr">
        <is>
          <t>A</t>
        </is>
      </c>
      <c r="AL1104" t="n">
        <v>100</v>
      </c>
      <c r="AM1104" t="inlineStr">
        <is>
          <t>7</t>
        </is>
      </c>
      <c r="AN1104" t="n">
        <v>99.8</v>
      </c>
      <c r="AO1104" t="inlineStr">
        <is>
          <t>9</t>
        </is>
      </c>
      <c r="AP1104" t="n">
        <v>90.40000000000001</v>
      </c>
      <c r="AQ1104" t="inlineStr">
        <is>
          <t>84</t>
        </is>
      </c>
      <c r="AR1104" t="n">
        <v>70</v>
      </c>
      <c r="AS1104" t="inlineStr">
        <is>
          <t>148</t>
        </is>
      </c>
      <c r="AT1104" t="n">
        <v>10.3</v>
      </c>
      <c r="AU1104" t="inlineStr">
        <is>
          <t>701+</t>
        </is>
      </c>
      <c r="AV1104" t="n">
        <v>29.2</v>
      </c>
      <c r="AW1104" t="inlineStr">
        <is>
          <t>427</t>
        </is>
      </c>
      <c r="AX1104" t="n">
        <v>70</v>
      </c>
      <c r="AY1104" t="inlineStr">
        <is>
          <t>196</t>
        </is>
      </c>
      <c r="AZ1104" t="n">
        <v>99.8</v>
      </c>
      <c r="BA1104" t="inlineStr">
        <is>
          <t>11</t>
        </is>
      </c>
      <c r="BB1104" t="n">
        <v>99.7</v>
      </c>
      <c r="BC1104" t="inlineStr">
        <is>
          <t>5</t>
        </is>
      </c>
      <c r="BD1104" t="inlineStr">
        <is>
          <t>84.3</t>
        </is>
      </c>
      <c r="BE1104" t="inlineStr"/>
      <c r="BF1104" t="inlineStr">
        <is>
          <t>Not Reported</t>
        </is>
      </c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>
        <is>
          <t>21</t>
        </is>
      </c>
      <c r="BS1104" t="inlineStr">
        <is>
          <t>1</t>
        </is>
      </c>
      <c r="BT1104" t="n">
        <v>42</v>
      </c>
      <c r="BU1104" t="n">
        <v>30.8</v>
      </c>
      <c r="BV1104" t="n">
        <v>14.1</v>
      </c>
      <c r="BW1104" t="n">
        <v>41.9</v>
      </c>
      <c r="BX1104" t="n">
        <v>48.6</v>
      </c>
      <c r="BY1104" t="n">
        <v>70.8</v>
      </c>
      <c r="BZ1104" t="n">
        <v>28.8</v>
      </c>
      <c r="CA1104" t="n">
        <v>2015</v>
      </c>
      <c r="CB1104" t="inlineStr">
        <is>
          <t>QS+Shanghai</t>
        </is>
      </c>
      <c r="CC1104" t="n">
        <v>32</v>
      </c>
      <c r="CD1104" t="n">
        <v>28</v>
      </c>
      <c r="CE1104" t="n">
        <v>7</v>
      </c>
      <c r="CF1104" t="n">
        <v>9</v>
      </c>
      <c r="CG1104" t="n">
        <v>89</v>
      </c>
      <c r="CH1104" t="n">
        <v>215</v>
      </c>
      <c r="CI1104" t="n">
        <v>701</v>
      </c>
      <c r="CJ1104" t="n">
        <v>432</v>
      </c>
      <c r="CK1104" t="n">
        <v>207</v>
      </c>
      <c r="CL1104" t="n">
        <v>10</v>
      </c>
      <c r="CM1104" t="n">
        <v>22</v>
      </c>
      <c r="CN1104" t="n">
        <v>28</v>
      </c>
      <c r="CO1104" t="n">
        <v>23</v>
      </c>
      <c r="CP1104" t="n">
        <v>7</v>
      </c>
      <c r="CQ1104" t="n">
        <v>9</v>
      </c>
      <c r="CR1104" t="n">
        <v>84</v>
      </c>
      <c r="CS1104" t="n">
        <v>148</v>
      </c>
      <c r="CT1104" t="n">
        <v>701</v>
      </c>
      <c r="CU1104" t="n">
        <v>427</v>
      </c>
      <c r="CV1104" t="n">
        <v>196</v>
      </c>
      <c r="CW1104" t="n">
        <v>11</v>
      </c>
      <c r="CX1104" t="n">
        <v>5</v>
      </c>
      <c r="CY1104" t="inlineStr"/>
      <c r="CZ1104" t="n">
        <v>21</v>
      </c>
      <c r="DA1104" t="n">
        <v>1</v>
      </c>
      <c r="DB1104" t="n">
        <v>96.69746746118865</v>
      </c>
      <c r="DC1104" t="n">
        <v>55.90017979144192</v>
      </c>
      <c r="DD1104" t="inlineStr"/>
      <c r="DE1104" t="inlineStr">
        <is>
          <t>QS (score, not ratio)</t>
        </is>
      </c>
      <c r="DF1104" t="inlineStr"/>
      <c r="DG1104" t="inlineStr">
        <is>
          <t>QS (score, not %)</t>
        </is>
      </c>
      <c r="DH1104" t="n">
        <v>100</v>
      </c>
      <c r="DI1104" t="n">
        <v>38.82513484358144</v>
      </c>
    </row>
    <row r="1105">
      <c r="A1105" t="inlineStr">
        <is>
          <t>the university of warwick</t>
        </is>
      </c>
      <c r="B1105" t="inlineStr">
        <is>
          <t>69</t>
        </is>
      </c>
      <c r="C1105" t="inlineStr">
        <is>
          <t>67</t>
        </is>
      </c>
      <c r="D1105" t="inlineStr">
        <is>
          <t>United Kingdom</t>
        </is>
      </c>
      <c r="E1105" t="inlineStr">
        <is>
          <t>Europe</t>
        </is>
      </c>
      <c r="F1105" t="inlineStr">
        <is>
          <t>L</t>
        </is>
      </c>
      <c r="G1105" t="inlineStr">
        <is>
          <t>FC</t>
        </is>
      </c>
      <c r="H1105" t="inlineStr">
        <is>
          <t>VH</t>
        </is>
      </c>
      <c r="I1105" t="inlineStr">
        <is>
          <t>A</t>
        </is>
      </c>
      <c r="J1105" t="n">
        <v>72.2</v>
      </c>
      <c r="K1105" t="inlineStr">
        <is>
          <t>86</t>
        </is>
      </c>
      <c r="L1105" t="n">
        <v>86.40000000000001</v>
      </c>
      <c r="M1105" t="inlineStr">
        <is>
          <t>61</t>
        </is>
      </c>
      <c r="N1105" t="n">
        <v>35.5</v>
      </c>
      <c r="O1105" t="inlineStr">
        <is>
          <t>445</t>
        </is>
      </c>
      <c r="P1105" t="n">
        <v>37.7</v>
      </c>
      <c r="Q1105" t="inlineStr">
        <is>
          <t>367</t>
        </is>
      </c>
      <c r="R1105" t="n">
        <v>98.09999999999999</v>
      </c>
      <c r="S1105" t="inlineStr">
        <is>
          <t>119</t>
        </is>
      </c>
      <c r="T1105" t="n">
        <v>99.09999999999999</v>
      </c>
      <c r="U1105" t="inlineStr">
        <is>
          <t>57</t>
        </is>
      </c>
      <c r="V1105" t="n">
        <v>94.2</v>
      </c>
      <c r="W1105" t="inlineStr">
        <is>
          <t>92</t>
        </is>
      </c>
      <c r="X1105" t="n">
        <v>65.7</v>
      </c>
      <c r="Y1105" t="inlineStr">
        <is>
          <t>175</t>
        </is>
      </c>
      <c r="Z1105" t="n">
        <v>89.7</v>
      </c>
      <c r="AA1105" t="inlineStr">
        <is>
          <t>98</t>
        </is>
      </c>
      <c r="AB1105" t="n">
        <v>68.2</v>
      </c>
      <c r="AC1105" t="inlineStr">
        <is>
          <t>67</t>
        </is>
      </c>
      <c r="AD1105" t="inlineStr">
        <is>
          <t>64</t>
        </is>
      </c>
      <c r="AE1105" t="inlineStr">
        <is>
          <t>UK</t>
        </is>
      </c>
      <c r="AF1105" t="inlineStr">
        <is>
          <t>United Kingdom</t>
        </is>
      </c>
      <c r="AG1105" t="inlineStr">
        <is>
          <t>L</t>
        </is>
      </c>
      <c r="AH1105" t="inlineStr">
        <is>
          <t>FC</t>
        </is>
      </c>
      <c r="AI1105" t="inlineStr">
        <is>
          <t>VH</t>
        </is>
      </c>
      <c r="AJ1105" t="n">
        <v>4</v>
      </c>
      <c r="AK1105" t="inlineStr">
        <is>
          <t>A</t>
        </is>
      </c>
      <c r="AL1105" t="n">
        <v>71.3</v>
      </c>
      <c r="AM1105" t="inlineStr">
        <is>
          <t>86</t>
        </is>
      </c>
      <c r="AN1105" t="n">
        <v>88</v>
      </c>
      <c r="AO1105" t="inlineStr">
        <is>
          <t>56</t>
        </is>
      </c>
      <c r="AP1105" t="n">
        <v>37.3</v>
      </c>
      <c r="AQ1105" t="inlineStr">
        <is>
          <t>420</t>
        </is>
      </c>
      <c r="AR1105" t="n">
        <v>49</v>
      </c>
      <c r="AS1105" t="inlineStr">
        <is>
          <t>275</t>
        </is>
      </c>
      <c r="AT1105" t="n">
        <v>98.2</v>
      </c>
      <c r="AU1105" t="inlineStr">
        <is>
          <t>109</t>
        </is>
      </c>
      <c r="AV1105" t="n">
        <v>99.3</v>
      </c>
      <c r="AW1105" t="inlineStr">
        <is>
          <t>47</t>
        </is>
      </c>
      <c r="AX1105" t="n">
        <v>89.7</v>
      </c>
      <c r="AY1105" t="inlineStr">
        <is>
          <t>87</t>
        </is>
      </c>
      <c r="AZ1105" t="n">
        <v>47.2</v>
      </c>
      <c r="BA1105" t="inlineStr">
        <is>
          <t>148</t>
        </is>
      </c>
      <c r="BB1105" t="n">
        <v>62.5</v>
      </c>
      <c r="BC1105" t="inlineStr">
        <is>
          <t>239=</t>
        </is>
      </c>
      <c r="BD1105" t="inlineStr">
        <is>
          <t>68.6</t>
        </is>
      </c>
      <c r="BE1105" t="inlineStr"/>
      <c r="BF1105" t="inlineStr">
        <is>
          <t>Not Reported</t>
        </is>
      </c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>
        <is>
          <t>QS</t>
        </is>
      </c>
      <c r="CC1105" t="n">
        <v>69</v>
      </c>
      <c r="CD1105" t="n">
        <v>67</v>
      </c>
      <c r="CE1105" t="n">
        <v>86</v>
      </c>
      <c r="CF1105" t="n">
        <v>61</v>
      </c>
      <c r="CG1105" t="n">
        <v>445</v>
      </c>
      <c r="CH1105" t="n">
        <v>367</v>
      </c>
      <c r="CI1105" t="n">
        <v>119</v>
      </c>
      <c r="CJ1105" t="n">
        <v>57</v>
      </c>
      <c r="CK1105" t="n">
        <v>92</v>
      </c>
      <c r="CL1105" t="n">
        <v>175</v>
      </c>
      <c r="CM1105" t="n">
        <v>98</v>
      </c>
      <c r="CN1105" t="n">
        <v>67</v>
      </c>
      <c r="CO1105" t="n">
        <v>64</v>
      </c>
      <c r="CP1105" t="n">
        <v>86</v>
      </c>
      <c r="CQ1105" t="n">
        <v>56</v>
      </c>
      <c r="CR1105" t="n">
        <v>420</v>
      </c>
      <c r="CS1105" t="n">
        <v>275</v>
      </c>
      <c r="CT1105" t="n">
        <v>109</v>
      </c>
      <c r="CU1105" t="n">
        <v>47</v>
      </c>
      <c r="CV1105" t="n">
        <v>87</v>
      </c>
      <c r="CW1105" t="n">
        <v>148</v>
      </c>
      <c r="CX1105" t="n">
        <v>239</v>
      </c>
      <c r="CY1105" t="inlineStr"/>
      <c r="CZ1105" t="inlineStr"/>
      <c r="DA1105" t="inlineStr"/>
      <c r="DB1105" t="n">
        <v>95.14285714285714</v>
      </c>
      <c r="DC1105" t="n">
        <v>37.7</v>
      </c>
      <c r="DD1105" t="inlineStr"/>
      <c r="DE1105" t="inlineStr">
        <is>
          <t>QS (score, not ratio)</t>
        </is>
      </c>
      <c r="DF1105" t="inlineStr"/>
      <c r="DG1105" t="inlineStr">
        <is>
          <t>QS (score, not %)</t>
        </is>
      </c>
      <c r="DH1105" t="n">
        <v>71.75</v>
      </c>
      <c r="DI1105" t="inlineStr"/>
    </row>
    <row r="1106">
      <c r="A1106" t="inlineStr">
        <is>
          <t>the university of western australia</t>
        </is>
      </c>
      <c r="B1106" t="inlineStr">
        <is>
          <t>77</t>
        </is>
      </c>
      <c r="C1106" t="inlineStr">
        <is>
          <t>72</t>
        </is>
      </c>
      <c r="D1106" t="inlineStr">
        <is>
          <t>Australia</t>
        </is>
      </c>
      <c r="E1106" t="inlineStr">
        <is>
          <t>Oceania</t>
        </is>
      </c>
      <c r="F1106" t="inlineStr">
        <is>
          <t>L</t>
        </is>
      </c>
      <c r="G1106" t="inlineStr">
        <is>
          <t>FC</t>
        </is>
      </c>
      <c r="H1106" t="inlineStr">
        <is>
          <t>VH</t>
        </is>
      </c>
      <c r="I1106" t="inlineStr">
        <is>
          <t>A</t>
        </is>
      </c>
      <c r="J1106" t="n">
        <v>55.5</v>
      </c>
      <c r="K1106" t="inlineStr">
        <is>
          <t>141</t>
        </is>
      </c>
      <c r="L1106" t="n">
        <v>41.8</v>
      </c>
      <c r="M1106" t="inlineStr">
        <is>
          <t>225</t>
        </is>
      </c>
      <c r="N1106" t="n">
        <v>13.1</v>
      </c>
      <c r="O1106" t="inlineStr">
        <is>
          <t>701+</t>
        </is>
      </c>
      <c r="P1106" t="n">
        <v>98.8</v>
      </c>
      <c r="Q1106" t="inlineStr">
        <is>
          <t>30</t>
        </is>
      </c>
      <c r="R1106" t="n">
        <v>100</v>
      </c>
      <c r="S1106" t="inlineStr">
        <is>
          <t>37</t>
        </is>
      </c>
      <c r="T1106" t="n">
        <v>99.8</v>
      </c>
      <c r="U1106" t="inlineStr">
        <is>
          <t>40</t>
        </is>
      </c>
      <c r="V1106" t="n">
        <v>94.2</v>
      </c>
      <c r="W1106" t="inlineStr">
        <is>
          <t>95</t>
        </is>
      </c>
      <c r="X1106" t="n">
        <v>78</v>
      </c>
      <c r="Y1106" t="inlineStr">
        <is>
          <t>128</t>
        </is>
      </c>
      <c r="Z1106" t="n">
        <v>50.8</v>
      </c>
      <c r="AA1106" t="inlineStr">
        <is>
          <t>315=</t>
        </is>
      </c>
      <c r="AB1106" t="n">
        <v>65.2</v>
      </c>
      <c r="AC1106" t="inlineStr">
        <is>
          <t>72</t>
        </is>
      </c>
      <c r="AD1106" t="inlineStr">
        <is>
          <t>90</t>
        </is>
      </c>
      <c r="AE1106" t="inlineStr">
        <is>
          <t>AU</t>
        </is>
      </c>
      <c r="AF1106" t="inlineStr">
        <is>
          <t>Australia</t>
        </is>
      </c>
      <c r="AG1106" t="inlineStr">
        <is>
          <t>L</t>
        </is>
      </c>
      <c r="AH1106" t="inlineStr">
        <is>
          <t>FC</t>
        </is>
      </c>
      <c r="AI1106" t="inlineStr">
        <is>
          <t>VH</t>
        </is>
      </c>
      <c r="AJ1106" t="n">
        <v>5</v>
      </c>
      <c r="AK1106" t="inlineStr">
        <is>
          <t>A</t>
        </is>
      </c>
      <c r="AL1106" t="n">
        <v>56.2</v>
      </c>
      <c r="AM1106" t="inlineStr">
        <is>
          <t>138</t>
        </is>
      </c>
      <c r="AN1106" t="n">
        <v>44.6</v>
      </c>
      <c r="AO1106" t="inlineStr">
        <is>
          <t>200</t>
        </is>
      </c>
      <c r="AP1106" t="n">
        <v>16.5</v>
      </c>
      <c r="AQ1106" t="inlineStr">
        <is>
          <t>701+</t>
        </is>
      </c>
      <c r="AR1106" t="n">
        <v>98.90000000000001</v>
      </c>
      <c r="AS1106" t="inlineStr">
        <is>
          <t>23</t>
        </is>
      </c>
      <c r="AT1106" t="n">
        <v>100</v>
      </c>
      <c r="AU1106" t="inlineStr">
        <is>
          <t>29</t>
        </is>
      </c>
      <c r="AV1106" t="n">
        <v>99.8</v>
      </c>
      <c r="AW1106" t="inlineStr">
        <is>
          <t>34</t>
        </is>
      </c>
      <c r="AX1106" t="n">
        <v>90</v>
      </c>
      <c r="AY1106" t="inlineStr">
        <is>
          <t>83</t>
        </is>
      </c>
      <c r="AZ1106" t="n">
        <v>66</v>
      </c>
      <c r="BA1106" t="inlineStr">
        <is>
          <t>82</t>
        </is>
      </c>
      <c r="BB1106" t="n">
        <v>70.09999999999999</v>
      </c>
      <c r="BC1106" t="inlineStr">
        <is>
          <t>204=</t>
        </is>
      </c>
      <c r="BD1106" t="inlineStr">
        <is>
          <t>66.9</t>
        </is>
      </c>
      <c r="BE1106" t="inlineStr"/>
      <c r="BF1106" t="inlineStr">
        <is>
          <t>Not Reported</t>
        </is>
      </c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>
        <is>
          <t>87</t>
        </is>
      </c>
      <c r="BS1106" t="inlineStr">
        <is>
          <t>4</t>
        </is>
      </c>
      <c r="BT1106" t="n">
        <v>24.9</v>
      </c>
      <c r="BU1106" t="n">
        <v>13.6</v>
      </c>
      <c r="BV1106" t="n">
        <v>14.1</v>
      </c>
      <c r="BW1106" t="n">
        <v>24.1</v>
      </c>
      <c r="BX1106" t="n">
        <v>14.5</v>
      </c>
      <c r="BY1106" t="n">
        <v>47.5</v>
      </c>
      <c r="BZ1106" t="n">
        <v>28.9</v>
      </c>
      <c r="CA1106" t="n">
        <v>2015</v>
      </c>
      <c r="CB1106" t="inlineStr">
        <is>
          <t>QS+Shanghai</t>
        </is>
      </c>
      <c r="CC1106" t="n">
        <v>77</v>
      </c>
      <c r="CD1106" t="n">
        <v>72</v>
      </c>
      <c r="CE1106" t="n">
        <v>141</v>
      </c>
      <c r="CF1106" t="n">
        <v>225</v>
      </c>
      <c r="CG1106" t="n">
        <v>701</v>
      </c>
      <c r="CH1106" t="n">
        <v>30</v>
      </c>
      <c r="CI1106" t="n">
        <v>37</v>
      </c>
      <c r="CJ1106" t="n">
        <v>40</v>
      </c>
      <c r="CK1106" t="n">
        <v>95</v>
      </c>
      <c r="CL1106" t="n">
        <v>128</v>
      </c>
      <c r="CM1106" t="n">
        <v>315</v>
      </c>
      <c r="CN1106" t="n">
        <v>72</v>
      </c>
      <c r="CO1106" t="n">
        <v>90</v>
      </c>
      <c r="CP1106" t="n">
        <v>138</v>
      </c>
      <c r="CQ1106" t="n">
        <v>200</v>
      </c>
      <c r="CR1106" t="n">
        <v>701</v>
      </c>
      <c r="CS1106" t="n">
        <v>23</v>
      </c>
      <c r="CT1106" t="n">
        <v>29</v>
      </c>
      <c r="CU1106" t="n">
        <v>34</v>
      </c>
      <c r="CV1106" t="n">
        <v>83</v>
      </c>
      <c r="CW1106" t="n">
        <v>82</v>
      </c>
      <c r="CX1106" t="n">
        <v>204</v>
      </c>
      <c r="CY1106" t="inlineStr"/>
      <c r="CZ1106" t="n">
        <v>87</v>
      </c>
      <c r="DA1106" t="n">
        <v>4</v>
      </c>
      <c r="DB1106" t="n">
        <v>87.84553865453975</v>
      </c>
      <c r="DC1106" t="n">
        <v>55.42189859762675</v>
      </c>
      <c r="DD1106" t="inlineStr"/>
      <c r="DE1106" t="inlineStr">
        <is>
          <t>QS (score, not ratio)</t>
        </is>
      </c>
      <c r="DF1106" t="inlineStr"/>
      <c r="DG1106" t="inlineStr">
        <is>
          <t>QS (score, not %)</t>
        </is>
      </c>
      <c r="DH1106" t="n">
        <v>55.85</v>
      </c>
      <c r="DI1106" t="n">
        <v>23.79142394822006</v>
      </c>
    </row>
    <row r="1107">
      <c r="A1107" t="inlineStr">
        <is>
          <t>thomas jefferson university</t>
        </is>
      </c>
      <c r="B1107" t="inlineStr"/>
      <c r="C1107" t="inlineStr"/>
      <c r="D1107" t="inlineStr">
        <is>
          <t>Not Reported</t>
        </is>
      </c>
      <c r="E1107" t="inlineStr">
        <is>
          <t>Not Reported</t>
        </is>
      </c>
      <c r="F1107" t="inlineStr">
        <is>
          <t>Not Reported</t>
        </is>
      </c>
      <c r="G1107" t="inlineStr">
        <is>
          <t>Not Reported</t>
        </is>
      </c>
      <c r="H1107" t="inlineStr"/>
      <c r="I1107" t="inlineStr">
        <is>
          <t>Not Reported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>
        <is>
          <t>Not Reported</t>
        </is>
      </c>
      <c r="AF1107" t="inlineStr">
        <is>
          <t>Not Reported</t>
        </is>
      </c>
      <c r="AG1107" t="inlineStr">
        <is>
          <t>Not Reported</t>
        </is>
      </c>
      <c r="AH1107" t="inlineStr">
        <is>
          <t>Not Reported</t>
        </is>
      </c>
      <c r="AI1107" t="inlineStr"/>
      <c r="AJ1107" t="inlineStr"/>
      <c r="AK1107" t="inlineStr">
        <is>
          <t>Not Reported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>
        <is>
          <t>Not Reported</t>
        </is>
      </c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>
        <is>
          <t>301-400</t>
        </is>
      </c>
      <c r="BS1107" t="inlineStr">
        <is>
          <t>103-125</t>
        </is>
      </c>
      <c r="BT1107" t="inlineStr"/>
      <c r="BU1107" t="n">
        <v>0</v>
      </c>
      <c r="BV1107" t="n">
        <v>0</v>
      </c>
      <c r="BW1107" t="n">
        <v>8.9</v>
      </c>
      <c r="BX1107" t="n">
        <v>7.2</v>
      </c>
      <c r="BY1107" t="n">
        <v>26.7</v>
      </c>
      <c r="BZ1107" t="n">
        <v>27.1</v>
      </c>
      <c r="CA1107" t="n">
        <v>2015</v>
      </c>
      <c r="CB1107" t="inlineStr">
        <is>
          <t>Shanghai</t>
        </is>
      </c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n">
        <v>350.5</v>
      </c>
      <c r="DA1107" t="n">
        <v>114</v>
      </c>
      <c r="DB1107" t="n">
        <v>23.27113062568606</v>
      </c>
      <c r="DC1107" t="n">
        <v>14.9138619201726</v>
      </c>
      <c r="DD1107" t="inlineStr"/>
      <c r="DE1107" t="inlineStr">
        <is>
          <t>Missing</t>
        </is>
      </c>
      <c r="DF1107" t="inlineStr"/>
      <c r="DG1107" t="inlineStr">
        <is>
          <t>Missing</t>
        </is>
      </c>
      <c r="DH1107" t="inlineStr"/>
      <c r="DI1107" t="n">
        <v>7.4569309600863</v>
      </c>
    </row>
    <row r="1108">
      <c r="A1108" t="inlineStr">
        <is>
          <t>tianjin university</t>
        </is>
      </c>
      <c r="B1108" t="inlineStr">
        <is>
          <t>269</t>
        </is>
      </c>
      <c r="C1108" t="inlineStr">
        <is>
          <t>285</t>
        </is>
      </c>
      <c r="D1108" t="inlineStr">
        <is>
          <t>China (Mainland)</t>
        </is>
      </c>
      <c r="E1108" t="inlineStr">
        <is>
          <t>Asia</t>
        </is>
      </c>
      <c r="F1108" t="inlineStr">
        <is>
          <t>L</t>
        </is>
      </c>
      <c r="G1108" t="inlineStr">
        <is>
          <t>CO</t>
        </is>
      </c>
      <c r="H1108" t="inlineStr">
        <is>
          <t>VH</t>
        </is>
      </c>
      <c r="I1108" t="inlineStr">
        <is>
          <t>A</t>
        </is>
      </c>
      <c r="J1108" t="n">
        <v>17.2</v>
      </c>
      <c r="K1108" t="inlineStr">
        <is>
          <t>527</t>
        </is>
      </c>
      <c r="L1108" t="n">
        <v>13.5</v>
      </c>
      <c r="M1108" t="inlineStr">
        <is>
          <t>597</t>
        </is>
      </c>
      <c r="N1108" t="n">
        <v>38.8</v>
      </c>
      <c r="O1108" t="inlineStr">
        <is>
          <t>407</t>
        </is>
      </c>
      <c r="P1108" t="n">
        <v>99.5</v>
      </c>
      <c r="Q1108" t="inlineStr">
        <is>
          <t>18</t>
        </is>
      </c>
      <c r="R1108" t="n">
        <v>24.8</v>
      </c>
      <c r="S1108" t="inlineStr">
        <is>
          <t>538</t>
        </is>
      </c>
      <c r="T1108" t="n">
        <v>25.4</v>
      </c>
      <c r="U1108" t="inlineStr">
        <is>
          <t>473</t>
        </is>
      </c>
      <c r="V1108" t="n">
        <v>65.2</v>
      </c>
      <c r="W1108" t="inlineStr">
        <is>
          <t>554</t>
        </is>
      </c>
      <c r="X1108" t="n">
        <v>32.4</v>
      </c>
      <c r="Y1108" t="inlineStr">
        <is>
          <t>392</t>
        </is>
      </c>
      <c r="Z1108" t="n">
        <v>16.9</v>
      </c>
      <c r="AA1108" t="inlineStr">
        <is>
          <t>563=</t>
        </is>
      </c>
      <c r="AB1108" t="n">
        <v>38.6</v>
      </c>
      <c r="AC1108">
        <f>285</f>
        <v/>
      </c>
      <c r="AD1108" t="inlineStr">
        <is>
          <t>307</t>
        </is>
      </c>
      <c r="AE1108" t="inlineStr">
        <is>
          <t>CN</t>
        </is>
      </c>
      <c r="AF1108" t="inlineStr">
        <is>
          <t>China (Mainland)</t>
        </is>
      </c>
      <c r="AG1108" t="inlineStr">
        <is>
          <t>L</t>
        </is>
      </c>
      <c r="AH1108" t="inlineStr">
        <is>
          <t>CO</t>
        </is>
      </c>
      <c r="AI1108" t="inlineStr">
        <is>
          <t>VH</t>
        </is>
      </c>
      <c r="AJ1108" t="n">
        <v>4</v>
      </c>
      <c r="AK1108" t="inlineStr">
        <is>
          <t>A</t>
        </is>
      </c>
      <c r="AL1108" t="n">
        <v>18.7</v>
      </c>
      <c r="AM1108" t="inlineStr">
        <is>
          <t>477</t>
        </is>
      </c>
      <c r="AN1108" t="n">
        <v>8.6</v>
      </c>
      <c r="AO1108" t="inlineStr">
        <is>
          <t>601+</t>
        </is>
      </c>
      <c r="AP1108" t="n">
        <v>34.7</v>
      </c>
      <c r="AQ1108" t="inlineStr">
        <is>
          <t>461</t>
        </is>
      </c>
      <c r="AR1108" t="n">
        <v>98.2</v>
      </c>
      <c r="AS1108" t="inlineStr">
        <is>
          <t>31</t>
        </is>
      </c>
      <c r="AT1108" t="n">
        <v>24.3</v>
      </c>
      <c r="AU1108" t="inlineStr">
        <is>
          <t>544</t>
        </is>
      </c>
      <c r="AV1108" t="n">
        <v>27.4</v>
      </c>
      <c r="AW1108" t="inlineStr">
        <is>
          <t>446</t>
        </is>
      </c>
      <c r="AX1108" t="n">
        <v>18.6</v>
      </c>
      <c r="AY1108" t="inlineStr">
        <is>
          <t>555</t>
        </is>
      </c>
      <c r="AZ1108" t="n">
        <v>24</v>
      </c>
      <c r="BA1108" t="inlineStr">
        <is>
          <t>351</t>
        </is>
      </c>
      <c r="BB1108" t="n">
        <v>25.6</v>
      </c>
      <c r="BC1108" t="inlineStr">
        <is>
          <t>488</t>
        </is>
      </c>
      <c r="BD1108" t="inlineStr">
        <is>
          <t>36.1</t>
        </is>
      </c>
      <c r="BE1108" t="inlineStr">
        <is>
          <t>501-600</t>
        </is>
      </c>
      <c r="BF1108" t="inlineStr">
        <is>
          <t>China</t>
        </is>
      </c>
      <c r="BG1108" t="n">
        <v>36.5</v>
      </c>
      <c r="BH1108" t="inlineStr">
        <is>
          <t>14.7</t>
        </is>
      </c>
      <c r="BI1108" t="n">
        <v>34.4</v>
      </c>
      <c r="BJ1108" t="n">
        <v>12.2</v>
      </c>
      <c r="BK1108" t="inlineStr">
        <is>
          <t>100.0</t>
        </is>
      </c>
      <c r="BL1108" t="inlineStr">
        <is>
          <t>-</t>
        </is>
      </c>
      <c r="BM1108" t="inlineStr">
        <is>
          <t>29,693</t>
        </is>
      </c>
      <c r="BN1108" t="n">
        <v>12.2</v>
      </c>
      <c r="BO1108" t="inlineStr">
        <is>
          <t>1%</t>
        </is>
      </c>
      <c r="BP1108" t="inlineStr"/>
      <c r="BQ1108" t="n">
        <v>2016</v>
      </c>
      <c r="BR1108" t="inlineStr">
        <is>
          <t>301-400</t>
        </is>
      </c>
      <c r="BS1108" t="inlineStr">
        <is>
          <t>14-27</t>
        </is>
      </c>
      <c r="BT1108" t="inlineStr"/>
      <c r="BU1108" t="n">
        <v>0</v>
      </c>
      <c r="BV1108" t="n">
        <v>0</v>
      </c>
      <c r="BW1108" t="n">
        <v>0</v>
      </c>
      <c r="BX1108" t="n">
        <v>1.5</v>
      </c>
      <c r="BY1108" t="n">
        <v>46.8</v>
      </c>
      <c r="BZ1108" t="n">
        <v>17.8</v>
      </c>
      <c r="CA1108" t="n">
        <v>2015</v>
      </c>
      <c r="CB1108" t="inlineStr">
        <is>
          <t>QS+Times+Shanghai</t>
        </is>
      </c>
      <c r="CC1108" t="n">
        <v>269</v>
      </c>
      <c r="CD1108" t="n">
        <v>285</v>
      </c>
      <c r="CE1108" t="n">
        <v>527</v>
      </c>
      <c r="CF1108" t="n">
        <v>597</v>
      </c>
      <c r="CG1108" t="n">
        <v>407</v>
      </c>
      <c r="CH1108" t="n">
        <v>18</v>
      </c>
      <c r="CI1108" t="n">
        <v>538</v>
      </c>
      <c r="CJ1108" t="n">
        <v>473</v>
      </c>
      <c r="CK1108" t="n">
        <v>554</v>
      </c>
      <c r="CL1108" t="n">
        <v>392</v>
      </c>
      <c r="CM1108" t="n">
        <v>563</v>
      </c>
      <c r="CN1108" t="n">
        <v>285</v>
      </c>
      <c r="CO1108" t="n">
        <v>307</v>
      </c>
      <c r="CP1108" t="n">
        <v>477</v>
      </c>
      <c r="CQ1108" t="n">
        <v>601</v>
      </c>
      <c r="CR1108" t="n">
        <v>461</v>
      </c>
      <c r="CS1108" t="n">
        <v>31</v>
      </c>
      <c r="CT1108" t="n">
        <v>544</v>
      </c>
      <c r="CU1108" t="n">
        <v>446</v>
      </c>
      <c r="CV1108" t="n">
        <v>555</v>
      </c>
      <c r="CW1108" t="n">
        <v>351</v>
      </c>
      <c r="CX1108" t="n">
        <v>488</v>
      </c>
      <c r="CY1108" t="n">
        <v>550.5</v>
      </c>
      <c r="CZ1108" t="n">
        <v>350.5</v>
      </c>
      <c r="DA1108" t="n">
        <v>20.5</v>
      </c>
      <c r="DB1108" t="n">
        <v>41.85738732486958</v>
      </c>
      <c r="DC1108" t="n">
        <v>37.20450617098883</v>
      </c>
      <c r="DD1108" t="n">
        <v>12.2</v>
      </c>
      <c r="DE1108" t="inlineStr">
        <is>
          <t>Times (raw ratio)</t>
        </is>
      </c>
      <c r="DF1108" t="n">
        <v>1</v>
      </c>
      <c r="DG1108" t="inlineStr">
        <is>
          <t>Times (raw %)</t>
        </is>
      </c>
      <c r="DH1108" t="n">
        <v>17.95</v>
      </c>
      <c r="DI1108" t="n">
        <v>15.07778552321555</v>
      </c>
    </row>
    <row r="1109">
      <c r="A1109" t="inlineStr">
        <is>
          <t>tilburg university</t>
        </is>
      </c>
      <c r="B1109" t="inlineStr">
        <is>
          <t>347</t>
        </is>
      </c>
      <c r="C1109" t="inlineStr">
        <is>
          <t>371</t>
        </is>
      </c>
      <c r="D1109" t="inlineStr">
        <is>
          <t>Netherlands</t>
        </is>
      </c>
      <c r="E1109" t="inlineStr">
        <is>
          <t>Europe</t>
        </is>
      </c>
      <c r="F1109" t="inlineStr">
        <is>
          <t>L</t>
        </is>
      </c>
      <c r="G1109" t="inlineStr">
        <is>
          <t>SP</t>
        </is>
      </c>
      <c r="H1109" t="inlineStr">
        <is>
          <t>VH</t>
        </is>
      </c>
      <c r="I1109" t="inlineStr">
        <is>
          <t>A</t>
        </is>
      </c>
      <c r="J1109" t="n">
        <v>14.7</v>
      </c>
      <c r="K1109" t="inlineStr">
        <is>
          <t>594</t>
        </is>
      </c>
      <c r="L1109" t="n">
        <v>32.5</v>
      </c>
      <c r="M1109" t="inlineStr">
        <is>
          <t>291</t>
        </is>
      </c>
      <c r="N1109" t="n">
        <v>10.5</v>
      </c>
      <c r="O1109" t="inlineStr">
        <is>
          <t>701+</t>
        </is>
      </c>
      <c r="P1109" t="n">
        <v>55.1</v>
      </c>
      <c r="Q1109" t="inlineStr">
        <is>
          <t>229</t>
        </is>
      </c>
      <c r="R1109" t="n">
        <v>98.40000000000001</v>
      </c>
      <c r="S1109" t="inlineStr">
        <is>
          <t>114</t>
        </is>
      </c>
      <c r="T1109" t="n">
        <v>60.6</v>
      </c>
      <c r="U1109" t="inlineStr">
        <is>
          <t>245</t>
        </is>
      </c>
      <c r="V1109" t="n">
        <v>56.8</v>
      </c>
      <c r="W1109" t="inlineStr">
        <is>
          <t>667</t>
        </is>
      </c>
      <c r="X1109" t="n">
        <v>14.3</v>
      </c>
      <c r="Y1109" t="inlineStr">
        <is>
          <t>685</t>
        </is>
      </c>
      <c r="Z1109" t="n">
        <v>15.2</v>
      </c>
      <c r="AA1109" t="inlineStr">
        <is>
          <t>590=</t>
        </is>
      </c>
      <c r="AB1109" t="n">
        <v>32.8</v>
      </c>
      <c r="AC1109">
        <f>371</f>
        <v/>
      </c>
      <c r="AD1109" t="inlineStr">
        <is>
          <t>398=</t>
        </is>
      </c>
      <c r="AE1109" t="inlineStr">
        <is>
          <t>NL</t>
        </is>
      </c>
      <c r="AF1109" t="inlineStr">
        <is>
          <t>Netherlands</t>
        </is>
      </c>
      <c r="AG1109" t="inlineStr">
        <is>
          <t>L</t>
        </is>
      </c>
      <c r="AH1109" t="inlineStr">
        <is>
          <t>FO</t>
        </is>
      </c>
      <c r="AI1109" t="inlineStr">
        <is>
          <t>VH</t>
        </is>
      </c>
      <c r="AJ1109" t="n">
        <v>4</v>
      </c>
      <c r="AK1109" t="inlineStr">
        <is>
          <t>A</t>
        </is>
      </c>
      <c r="AL1109" t="n">
        <v>15.2</v>
      </c>
      <c r="AM1109" t="inlineStr">
        <is>
          <t>573</t>
        </is>
      </c>
      <c r="AN1109" t="n">
        <v>33.4</v>
      </c>
      <c r="AO1109" t="inlineStr">
        <is>
          <t>294</t>
        </is>
      </c>
      <c r="AP1109" t="n">
        <v>10.4</v>
      </c>
      <c r="AQ1109" t="inlineStr">
        <is>
          <t>701+</t>
        </is>
      </c>
      <c r="AR1109" t="n">
        <v>44.2</v>
      </c>
      <c r="AS1109" t="inlineStr">
        <is>
          <t>302</t>
        </is>
      </c>
      <c r="AT1109" t="n">
        <v>96.59999999999999</v>
      </c>
      <c r="AU1109" t="inlineStr">
        <is>
          <t>131</t>
        </is>
      </c>
      <c r="AV1109" t="n">
        <v>58.4</v>
      </c>
      <c r="AW1109" t="inlineStr">
        <is>
          <t>259</t>
        </is>
      </c>
      <c r="AX1109" t="n">
        <v>9.4</v>
      </c>
      <c r="AY1109" t="inlineStr">
        <is>
          <t>683</t>
        </is>
      </c>
      <c r="AZ1109" t="n">
        <v>14.1</v>
      </c>
      <c r="BA1109" t="inlineStr">
        <is>
          <t>602</t>
        </is>
      </c>
      <c r="BB1109" t="n">
        <v>31</v>
      </c>
      <c r="BC1109" t="inlineStr">
        <is>
          <t>432=</t>
        </is>
      </c>
      <c r="BD1109" t="inlineStr">
        <is>
          <t>29.9</t>
        </is>
      </c>
      <c r="BE1109" t="inlineStr">
        <is>
          <t>201-250</t>
        </is>
      </c>
      <c r="BF1109" t="inlineStr">
        <is>
          <t>Netherlands</t>
        </is>
      </c>
      <c r="BG1109" t="n">
        <v>34.1</v>
      </c>
      <c r="BH1109" t="inlineStr">
        <is>
          <t>71.6</t>
        </is>
      </c>
      <c r="BI1109" t="n">
        <v>47.1</v>
      </c>
      <c r="BJ1109" t="n">
        <v>51.5</v>
      </c>
      <c r="BK1109" t="inlineStr">
        <is>
          <t>57.4</t>
        </is>
      </c>
      <c r="BL1109" t="inlineStr">
        <is>
          <t>-</t>
        </is>
      </c>
      <c r="BM1109" t="inlineStr">
        <is>
          <t>7,576</t>
        </is>
      </c>
      <c r="BN1109" t="n">
        <v>22.4</v>
      </c>
      <c r="BO1109" t="inlineStr">
        <is>
          <t>10%</t>
        </is>
      </c>
      <c r="BP1109" t="inlineStr">
        <is>
          <t>49 : 51</t>
        </is>
      </c>
      <c r="BQ1109" t="n">
        <v>2016</v>
      </c>
      <c r="BR1109" t="inlineStr">
        <is>
          <t>401-500</t>
        </is>
      </c>
      <c r="BS1109" t="inlineStr">
        <is>
          <t>13</t>
        </is>
      </c>
      <c r="BT1109" t="inlineStr"/>
      <c r="BU1109" t="n">
        <v>0</v>
      </c>
      <c r="BV1109" t="n">
        <v>0</v>
      </c>
      <c r="BW1109" t="n">
        <v>0</v>
      </c>
      <c r="BX1109" t="inlineStr"/>
      <c r="BY1109" t="n">
        <v>28.1</v>
      </c>
      <c r="BZ1109" t="n">
        <v>21.2</v>
      </c>
      <c r="CA1109" t="n">
        <v>2014</v>
      </c>
      <c r="CB1109" t="inlineStr">
        <is>
          <t>QS+Times+Shanghai</t>
        </is>
      </c>
      <c r="CC1109" t="n">
        <v>347</v>
      </c>
      <c r="CD1109" t="n">
        <v>371</v>
      </c>
      <c r="CE1109" t="n">
        <v>594</v>
      </c>
      <c r="CF1109" t="n">
        <v>291</v>
      </c>
      <c r="CG1109" t="n">
        <v>701</v>
      </c>
      <c r="CH1109" t="n">
        <v>229</v>
      </c>
      <c r="CI1109" t="n">
        <v>114</v>
      </c>
      <c r="CJ1109" t="n">
        <v>245</v>
      </c>
      <c r="CK1109" t="n">
        <v>667</v>
      </c>
      <c r="CL1109" t="n">
        <v>685</v>
      </c>
      <c r="CM1109" t="n">
        <v>590</v>
      </c>
      <c r="CN1109" t="n">
        <v>371</v>
      </c>
      <c r="CO1109" t="n">
        <v>398</v>
      </c>
      <c r="CP1109" t="n">
        <v>573</v>
      </c>
      <c r="CQ1109" t="n">
        <v>294</v>
      </c>
      <c r="CR1109" t="n">
        <v>701</v>
      </c>
      <c r="CS1109" t="n">
        <v>302</v>
      </c>
      <c r="CT1109" t="n">
        <v>131</v>
      </c>
      <c r="CU1109" t="n">
        <v>259</v>
      </c>
      <c r="CV1109" t="n">
        <v>683</v>
      </c>
      <c r="CW1109" t="n">
        <v>602</v>
      </c>
      <c r="CX1109" t="n">
        <v>432</v>
      </c>
      <c r="CY1109" t="n">
        <v>225.5</v>
      </c>
      <c r="CZ1109" t="n">
        <v>450.5</v>
      </c>
      <c r="DA1109" t="n">
        <v>13</v>
      </c>
      <c r="DB1109" t="n">
        <v>48.16953166178385</v>
      </c>
      <c r="DC1109" t="n">
        <v>34.88853192605323</v>
      </c>
      <c r="DD1109" t="n">
        <v>22.4</v>
      </c>
      <c r="DE1109" t="inlineStr">
        <is>
          <t>Times (raw ratio)</t>
        </is>
      </c>
      <c r="DF1109" t="n">
        <v>10</v>
      </c>
      <c r="DG1109" t="inlineStr">
        <is>
          <t>Times (raw %)</t>
        </is>
      </c>
      <c r="DH1109" t="n">
        <v>14.95</v>
      </c>
      <c r="DI1109" t="n">
        <v>13.68634569123542</v>
      </c>
    </row>
    <row r="1110">
      <c r="A1110" t="inlineStr">
        <is>
          <t>tohoku university</t>
        </is>
      </c>
      <c r="B1110" t="inlineStr">
        <is>
          <t>107</t>
        </is>
      </c>
      <c r="C1110" t="inlineStr">
        <is>
          <t>113</t>
        </is>
      </c>
      <c r="D1110" t="inlineStr">
        <is>
          <t>Japan</t>
        </is>
      </c>
      <c r="E1110" t="inlineStr">
        <is>
          <t>Asia</t>
        </is>
      </c>
      <c r="F1110" t="inlineStr">
        <is>
          <t>L</t>
        </is>
      </c>
      <c r="G1110" t="inlineStr">
        <is>
          <t>FC</t>
        </is>
      </c>
      <c r="H1110" t="inlineStr">
        <is>
          <t>VH</t>
        </is>
      </c>
      <c r="I1110" t="inlineStr">
        <is>
          <t>A</t>
        </is>
      </c>
      <c r="J1110" t="n">
        <v>73.8</v>
      </c>
      <c r="K1110" t="inlineStr">
        <is>
          <t>84</t>
        </is>
      </c>
      <c r="L1110" t="n">
        <v>82.8</v>
      </c>
      <c r="M1110" t="inlineStr">
        <is>
          <t>67</t>
        </is>
      </c>
      <c r="N1110" t="n">
        <v>97.8</v>
      </c>
      <c r="O1110" t="inlineStr">
        <is>
          <t>47</t>
        </is>
      </c>
      <c r="P1110" t="n">
        <v>23.9</v>
      </c>
      <c r="Q1110" t="inlineStr">
        <is>
          <t>510</t>
        </is>
      </c>
      <c r="R1110" t="n">
        <v>14.1</v>
      </c>
      <c r="S1110" t="inlineStr">
        <is>
          <t>682</t>
        </is>
      </c>
      <c r="T1110" t="n">
        <v>11.4</v>
      </c>
      <c r="U1110" t="inlineStr">
        <is>
          <t>689</t>
        </is>
      </c>
      <c r="V1110" t="n">
        <v>68.3</v>
      </c>
      <c r="W1110" t="inlineStr">
        <is>
          <t>510</t>
        </is>
      </c>
      <c r="X1110" t="n">
        <v>22.6</v>
      </c>
      <c r="Y1110" t="inlineStr">
        <is>
          <t>507</t>
        </is>
      </c>
      <c r="Z1110" t="n">
        <v>78.59999999999999</v>
      </c>
      <c r="AA1110" t="inlineStr">
        <is>
          <t>164=</t>
        </is>
      </c>
      <c r="AB1110" t="n">
        <v>58.8</v>
      </c>
      <c r="AC1110" t="inlineStr">
        <is>
          <t>113</t>
        </is>
      </c>
      <c r="AD1110" t="inlineStr">
        <is>
          <t>79</t>
        </is>
      </c>
      <c r="AE1110" t="inlineStr">
        <is>
          <t>JP</t>
        </is>
      </c>
      <c r="AF1110" t="inlineStr">
        <is>
          <t>Japan</t>
        </is>
      </c>
      <c r="AG1110" t="inlineStr">
        <is>
          <t>L</t>
        </is>
      </c>
      <c r="AH1110" t="inlineStr">
        <is>
          <t>FC</t>
        </is>
      </c>
      <c r="AI1110" t="inlineStr">
        <is>
          <t>VH</t>
        </is>
      </c>
      <c r="AJ1110" t="n">
        <v>5</v>
      </c>
      <c r="AK1110" t="inlineStr">
        <is>
          <t>A</t>
        </is>
      </c>
      <c r="AL1110" t="n">
        <v>72.40000000000001</v>
      </c>
      <c r="AM1110" t="inlineStr">
        <is>
          <t>85</t>
        </is>
      </c>
      <c r="AN1110" t="n">
        <v>84.2</v>
      </c>
      <c r="AO1110" t="inlineStr">
        <is>
          <t>61</t>
        </is>
      </c>
      <c r="AP1110" t="n">
        <v>98.5</v>
      </c>
      <c r="AQ1110" t="inlineStr">
        <is>
          <t>41</t>
        </is>
      </c>
      <c r="AR1110" t="n">
        <v>29.6</v>
      </c>
      <c r="AS1110" t="inlineStr">
        <is>
          <t>436</t>
        </is>
      </c>
      <c r="AT1110" t="n">
        <v>14.2</v>
      </c>
      <c r="AU1110" t="inlineStr">
        <is>
          <t>683</t>
        </is>
      </c>
      <c r="AV1110" t="n">
        <v>13.8</v>
      </c>
      <c r="AW1110" t="inlineStr">
        <is>
          <t>647</t>
        </is>
      </c>
      <c r="AX1110" t="n">
        <v>27.6</v>
      </c>
      <c r="AY1110" t="inlineStr">
        <is>
          <t>474</t>
        </is>
      </c>
      <c r="AZ1110" t="n">
        <v>17.2</v>
      </c>
      <c r="BA1110" t="inlineStr">
        <is>
          <t>486</t>
        </is>
      </c>
      <c r="BB1110" t="n">
        <v>74.8</v>
      </c>
      <c r="BC1110" t="inlineStr">
        <is>
          <t>177=</t>
        </is>
      </c>
      <c r="BD1110" t="inlineStr">
        <is>
          <t>58.0</t>
        </is>
      </c>
      <c r="BE1110" t="inlineStr">
        <is>
          <t>201-250</t>
        </is>
      </c>
      <c r="BF1110" t="inlineStr">
        <is>
          <t>Japan</t>
        </is>
      </c>
      <c r="BG1110" t="n">
        <v>45.3</v>
      </c>
      <c r="BH1110" t="inlineStr">
        <is>
          <t>29.3</t>
        </is>
      </c>
      <c r="BI1110" t="n">
        <v>42.7</v>
      </c>
      <c r="BJ1110" t="n">
        <v>49.4</v>
      </c>
      <c r="BK1110" t="inlineStr">
        <is>
          <t>74.7</t>
        </is>
      </c>
      <c r="BL1110" t="inlineStr">
        <is>
          <t>-</t>
        </is>
      </c>
      <c r="BM1110" t="inlineStr">
        <is>
          <t>17,200</t>
        </is>
      </c>
      <c r="BN1110" t="n">
        <v>5</v>
      </c>
      <c r="BO1110" t="inlineStr">
        <is>
          <t>7%</t>
        </is>
      </c>
      <c r="BP1110" t="inlineStr">
        <is>
          <t>25 : 75</t>
        </is>
      </c>
      <c r="BQ1110" t="n">
        <v>2016</v>
      </c>
      <c r="BR1110" t="inlineStr">
        <is>
          <t>101-150</t>
        </is>
      </c>
      <c r="BS1110" t="inlineStr">
        <is>
          <t>5</t>
        </is>
      </c>
      <c r="BT1110" t="n">
        <v>24.4</v>
      </c>
      <c r="BU1110" t="n">
        <v>14.5</v>
      </c>
      <c r="BV1110" t="n">
        <v>0</v>
      </c>
      <c r="BW1110" t="n">
        <v>23.9</v>
      </c>
      <c r="BX1110" t="n">
        <v>21</v>
      </c>
      <c r="BY1110" t="n">
        <v>52.2</v>
      </c>
      <c r="BZ1110" t="n">
        <v>21.6</v>
      </c>
      <c r="CA1110" t="n">
        <v>2015</v>
      </c>
      <c r="CB1110" t="inlineStr">
        <is>
          <t>QS+Times+Shanghai</t>
        </is>
      </c>
      <c r="CC1110" t="n">
        <v>107</v>
      </c>
      <c r="CD1110" t="n">
        <v>113</v>
      </c>
      <c r="CE1110" t="n">
        <v>84</v>
      </c>
      <c r="CF1110" t="n">
        <v>67</v>
      </c>
      <c r="CG1110" t="n">
        <v>47</v>
      </c>
      <c r="CH1110" t="n">
        <v>510</v>
      </c>
      <c r="CI1110" t="n">
        <v>682</v>
      </c>
      <c r="CJ1110" t="n">
        <v>689</v>
      </c>
      <c r="CK1110" t="n">
        <v>510</v>
      </c>
      <c r="CL1110" t="n">
        <v>507</v>
      </c>
      <c r="CM1110" t="n">
        <v>164</v>
      </c>
      <c r="CN1110" t="n">
        <v>113</v>
      </c>
      <c r="CO1110" t="n">
        <v>79</v>
      </c>
      <c r="CP1110" t="n">
        <v>85</v>
      </c>
      <c r="CQ1110" t="n">
        <v>61</v>
      </c>
      <c r="CR1110" t="n">
        <v>41</v>
      </c>
      <c r="CS1110" t="n">
        <v>436</v>
      </c>
      <c r="CT1110" t="n">
        <v>683</v>
      </c>
      <c r="CU1110" t="n">
        <v>647</v>
      </c>
      <c r="CV1110" t="n">
        <v>474</v>
      </c>
      <c r="CW1110" t="n">
        <v>486</v>
      </c>
      <c r="CX1110" t="n">
        <v>177</v>
      </c>
      <c r="CY1110" t="n">
        <v>225.5</v>
      </c>
      <c r="CZ1110" t="n">
        <v>125.5</v>
      </c>
      <c r="DA1110" t="n">
        <v>5</v>
      </c>
      <c r="DB1110" t="n">
        <v>77.66720559414493</v>
      </c>
      <c r="DC1110" t="n">
        <v>37.28728641285018</v>
      </c>
      <c r="DD1110" t="n">
        <v>5</v>
      </c>
      <c r="DE1110" t="inlineStr">
        <is>
          <t>Times (raw ratio)</t>
        </is>
      </c>
      <c r="DF1110" t="n">
        <v>7</v>
      </c>
      <c r="DG1110" t="inlineStr">
        <is>
          <t>Times (raw %)</t>
        </is>
      </c>
      <c r="DH1110" t="n">
        <v>73.09999999999999</v>
      </c>
      <c r="DI1110" t="n">
        <v>25.65020139260726</v>
      </c>
    </row>
    <row r="1111">
      <c r="A1111" t="inlineStr">
        <is>
          <t>tokai university</t>
        </is>
      </c>
      <c r="B1111" t="inlineStr">
        <is>
          <t>1201-1400</t>
        </is>
      </c>
      <c r="C1111" t="inlineStr">
        <is>
          <t>1001-1200</t>
        </is>
      </c>
      <c r="D1111" t="inlineStr">
        <is>
          <t>Japan</t>
        </is>
      </c>
      <c r="E1111" t="inlineStr">
        <is>
          <t>Asia</t>
        </is>
      </c>
      <c r="F1111" t="inlineStr">
        <is>
          <t>L</t>
        </is>
      </c>
      <c r="G1111" t="inlineStr">
        <is>
          <t>FC</t>
        </is>
      </c>
      <c r="H1111" t="inlineStr">
        <is>
          <t>HI</t>
        </is>
      </c>
      <c r="I1111" t="inlineStr">
        <is>
          <t>B</t>
        </is>
      </c>
      <c r="J1111" t="n">
        <v>10.5</v>
      </c>
      <c r="K1111" t="inlineStr">
        <is>
          <t>601+</t>
        </is>
      </c>
      <c r="L1111" t="n">
        <v>5.8</v>
      </c>
      <c r="M1111" t="inlineStr">
        <is>
          <t>601+</t>
        </is>
      </c>
      <c r="N1111" t="n">
        <v>13.6</v>
      </c>
      <c r="O1111" t="inlineStr">
        <is>
          <t>701+</t>
        </is>
      </c>
      <c r="P1111" t="n">
        <v>2.8</v>
      </c>
      <c r="Q1111" t="inlineStr">
        <is>
          <t>701+</t>
        </is>
      </c>
      <c r="R1111" t="n">
        <v>5.6</v>
      </c>
      <c r="S1111" t="inlineStr">
        <is>
          <t>701+</t>
        </is>
      </c>
      <c r="T1111" t="n">
        <v>2.9</v>
      </c>
      <c r="U1111" t="inlineStr">
        <is>
          <t>701+</t>
        </is>
      </c>
      <c r="V1111" t="n">
        <v>24.5</v>
      </c>
      <c r="W1111" t="inlineStr">
        <is>
          <t>701+</t>
        </is>
      </c>
      <c r="X1111" t="n">
        <v>1.8</v>
      </c>
      <c r="Y1111" t="inlineStr">
        <is>
          <t>701+</t>
        </is>
      </c>
      <c r="Z1111" t="n">
        <v>1.3</v>
      </c>
      <c r="AA1111" t="inlineStr">
        <is>
          <t>701+</t>
        </is>
      </c>
      <c r="AB1111" t="inlineStr"/>
      <c r="AC1111" t="inlineStr">
        <is>
          <t>1001-1200</t>
        </is>
      </c>
      <c r="AD1111" t="inlineStr">
        <is>
          <t>1001-1200</t>
        </is>
      </c>
      <c r="AE1111" t="inlineStr">
        <is>
          <t>JP</t>
        </is>
      </c>
      <c r="AF1111" t="inlineStr">
        <is>
          <t>Japan</t>
        </is>
      </c>
      <c r="AG1111" t="inlineStr">
        <is>
          <t>L</t>
        </is>
      </c>
      <c r="AH1111" t="inlineStr">
        <is>
          <t>FC</t>
        </is>
      </c>
      <c r="AI1111" t="inlineStr">
        <is>
          <t>HI</t>
        </is>
      </c>
      <c r="AJ1111" t="n">
        <v>2</v>
      </c>
      <c r="AK1111" t="inlineStr">
        <is>
          <t>B</t>
        </is>
      </c>
      <c r="AL1111" t="n">
        <v>11.4</v>
      </c>
      <c r="AM1111" t="inlineStr">
        <is>
          <t>601+</t>
        </is>
      </c>
      <c r="AN1111" t="n">
        <v>6.4</v>
      </c>
      <c r="AO1111" t="inlineStr">
        <is>
          <t>601+</t>
        </is>
      </c>
      <c r="AP1111" t="n">
        <v>14.4</v>
      </c>
      <c r="AQ1111" t="inlineStr">
        <is>
          <t>701+</t>
        </is>
      </c>
      <c r="AR1111" t="n">
        <v>3</v>
      </c>
      <c r="AS1111" t="inlineStr">
        <is>
          <t>701+</t>
        </is>
      </c>
      <c r="AT1111" t="n">
        <v>6</v>
      </c>
      <c r="AU1111" t="inlineStr">
        <is>
          <t>701+</t>
        </is>
      </c>
      <c r="AV1111" t="n">
        <v>3.1</v>
      </c>
      <c r="AW1111" t="inlineStr">
        <is>
          <t>701+</t>
        </is>
      </c>
      <c r="AX1111" t="n">
        <v>1.6</v>
      </c>
      <c r="AY1111" t="inlineStr">
        <is>
          <t>701+</t>
        </is>
      </c>
      <c r="AZ1111" t="n">
        <v>7.8</v>
      </c>
      <c r="BA1111" t="inlineStr">
        <is>
          <t>701+</t>
        </is>
      </c>
      <c r="BB1111" t="n">
        <v>1.2</v>
      </c>
      <c r="BC1111" t="inlineStr">
        <is>
          <t>701+</t>
        </is>
      </c>
      <c r="BD1111" t="inlineStr">
        <is>
          <t>-</t>
        </is>
      </c>
      <c r="BE1111" t="inlineStr">
        <is>
          <t>601-800</t>
        </is>
      </c>
      <c r="BF1111" t="inlineStr">
        <is>
          <t>Japan</t>
        </is>
      </c>
      <c r="BG1111" t="n">
        <v>17.9</v>
      </c>
      <c r="BH1111" t="inlineStr">
        <is>
          <t>19.3</t>
        </is>
      </c>
      <c r="BI1111" t="n">
        <v>7.6</v>
      </c>
      <c r="BJ1111" t="n">
        <v>15.3</v>
      </c>
      <c r="BK1111" t="inlineStr">
        <is>
          <t>34.4</t>
        </is>
      </c>
      <c r="BL1111" t="inlineStr">
        <is>
          <t>-</t>
        </is>
      </c>
      <c r="BM1111" t="inlineStr">
        <is>
          <t>29,700</t>
        </is>
      </c>
      <c r="BN1111" t="n">
        <v>12.7</v>
      </c>
      <c r="BO1111" t="inlineStr">
        <is>
          <t>1%</t>
        </is>
      </c>
      <c r="BP1111" t="inlineStr">
        <is>
          <t>27 : 73</t>
        </is>
      </c>
      <c r="BQ1111" t="n">
        <v>2016</v>
      </c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>
        <is>
          <t>QS+Times</t>
        </is>
      </c>
      <c r="CC1111" t="n">
        <v>1300.5</v>
      </c>
      <c r="CD1111" t="n">
        <v>1100.5</v>
      </c>
      <c r="CE1111" t="n">
        <v>601</v>
      </c>
      <c r="CF1111" t="n">
        <v>601</v>
      </c>
      <c r="CG1111" t="n">
        <v>701</v>
      </c>
      <c r="CH1111" t="n">
        <v>701</v>
      </c>
      <c r="CI1111" t="n">
        <v>701</v>
      </c>
      <c r="CJ1111" t="n">
        <v>701</v>
      </c>
      <c r="CK1111" t="n">
        <v>701</v>
      </c>
      <c r="CL1111" t="n">
        <v>701</v>
      </c>
      <c r="CM1111" t="n">
        <v>701</v>
      </c>
      <c r="CN1111" t="n">
        <v>1100.5</v>
      </c>
      <c r="CO1111" t="n">
        <v>1100.5</v>
      </c>
      <c r="CP1111" t="n">
        <v>601</v>
      </c>
      <c r="CQ1111" t="n">
        <v>601</v>
      </c>
      <c r="CR1111" t="n">
        <v>701</v>
      </c>
      <c r="CS1111" t="n">
        <v>701</v>
      </c>
      <c r="CT1111" t="n">
        <v>701</v>
      </c>
      <c r="CU1111" t="n">
        <v>701</v>
      </c>
      <c r="CV1111" t="n">
        <v>701</v>
      </c>
      <c r="CW1111" t="n">
        <v>701</v>
      </c>
      <c r="CX1111" t="n">
        <v>701</v>
      </c>
      <c r="CY1111" t="n">
        <v>700.5</v>
      </c>
      <c r="CZ1111" t="inlineStr"/>
      <c r="DA1111" t="inlineStr"/>
      <c r="DB1111" t="n">
        <v>3.589285714285708</v>
      </c>
      <c r="DC1111" t="n">
        <v>7.320664624821479</v>
      </c>
      <c r="DD1111" t="n">
        <v>12.7</v>
      </c>
      <c r="DE1111" t="inlineStr">
        <is>
          <t>Times (raw ratio)</t>
        </is>
      </c>
      <c r="DF1111" t="n">
        <v>1</v>
      </c>
      <c r="DG1111" t="inlineStr">
        <is>
          <t>Times (raw %)</t>
        </is>
      </c>
      <c r="DH1111" t="n">
        <v>10.95</v>
      </c>
      <c r="DI1111" t="n">
        <v>4.890738813735691</v>
      </c>
    </row>
    <row r="1112">
      <c r="A1112" t="inlineStr">
        <is>
          <t>tokushima university</t>
        </is>
      </c>
      <c r="B1112" t="inlineStr">
        <is>
          <t>1001-1200</t>
        </is>
      </c>
      <c r="C1112" t="inlineStr">
        <is>
          <t>1001-1200</t>
        </is>
      </c>
      <c r="D1112" t="inlineStr">
        <is>
          <t>Japan</t>
        </is>
      </c>
      <c r="E1112" t="inlineStr">
        <is>
          <t>Asia</t>
        </is>
      </c>
      <c r="F1112" t="inlineStr">
        <is>
          <t>M</t>
        </is>
      </c>
      <c r="G1112" t="inlineStr">
        <is>
          <t>FC</t>
        </is>
      </c>
      <c r="H1112" t="inlineStr">
        <is>
          <t>VH</t>
        </is>
      </c>
      <c r="I1112" t="inlineStr">
        <is>
          <t>A</t>
        </is>
      </c>
      <c r="J1112" t="n">
        <v>4.4</v>
      </c>
      <c r="K1112" t="inlineStr">
        <is>
          <t>601+</t>
        </is>
      </c>
      <c r="L1112" t="n">
        <v>1.8</v>
      </c>
      <c r="M1112" t="inlineStr">
        <is>
          <t>601+</t>
        </is>
      </c>
      <c r="N1112" t="n">
        <v>64</v>
      </c>
      <c r="O1112" t="inlineStr">
        <is>
          <t>214</t>
        </is>
      </c>
      <c r="P1112" t="n">
        <v>5.6</v>
      </c>
      <c r="Q1112" t="inlineStr">
        <is>
          <t>701+</t>
        </is>
      </c>
      <c r="R1112" t="n">
        <v>2.5</v>
      </c>
      <c r="S1112" t="inlineStr">
        <is>
          <t>701+</t>
        </is>
      </c>
      <c r="T1112" t="n">
        <v>2.2</v>
      </c>
      <c r="U1112" t="inlineStr">
        <is>
          <t>701+</t>
        </is>
      </c>
      <c r="V1112" t="n">
        <v>18.4</v>
      </c>
      <c r="W1112" t="inlineStr">
        <is>
          <t>701+</t>
        </is>
      </c>
      <c r="X1112" t="n">
        <v>4.1</v>
      </c>
      <c r="Y1112" t="inlineStr">
        <is>
          <t>701+</t>
        </is>
      </c>
      <c r="Z1112" t="n">
        <v>1</v>
      </c>
      <c r="AA1112" t="inlineStr">
        <is>
          <t>701+</t>
        </is>
      </c>
      <c r="AB1112" t="inlineStr"/>
      <c r="AC1112" t="inlineStr">
        <is>
          <t>1001-1200</t>
        </is>
      </c>
      <c r="AD1112" t="inlineStr">
        <is>
          <t>701-750</t>
        </is>
      </c>
      <c r="AE1112" t="inlineStr">
        <is>
          <t>JP</t>
        </is>
      </c>
      <c r="AF1112" t="inlineStr">
        <is>
          <t>Japan</t>
        </is>
      </c>
      <c r="AG1112" t="inlineStr">
        <is>
          <t>M</t>
        </is>
      </c>
      <c r="AH1112" t="inlineStr">
        <is>
          <t>FC</t>
        </is>
      </c>
      <c r="AI1112" t="inlineStr">
        <is>
          <t>VH</t>
        </is>
      </c>
      <c r="AJ1112" t="n">
        <v>4</v>
      </c>
      <c r="AK1112" t="inlineStr">
        <is>
          <t>A</t>
        </is>
      </c>
      <c r="AL1112" t="n">
        <v>4.8</v>
      </c>
      <c r="AM1112" t="inlineStr">
        <is>
          <t>601+</t>
        </is>
      </c>
      <c r="AN1112" t="n">
        <v>1.9</v>
      </c>
      <c r="AO1112" t="inlineStr">
        <is>
          <t>601+</t>
        </is>
      </c>
      <c r="AP1112" t="n">
        <v>66.3</v>
      </c>
      <c r="AQ1112" t="inlineStr">
        <is>
          <t>200</t>
        </is>
      </c>
      <c r="AR1112" t="n">
        <v>6.6</v>
      </c>
      <c r="AS1112" t="inlineStr">
        <is>
          <t>701+</t>
        </is>
      </c>
      <c r="AT1112" t="n">
        <v>2.7</v>
      </c>
      <c r="AU1112" t="inlineStr">
        <is>
          <t>701+</t>
        </is>
      </c>
      <c r="AV1112" t="n">
        <v>2.4</v>
      </c>
      <c r="AW1112" t="inlineStr">
        <is>
          <t>701+</t>
        </is>
      </c>
      <c r="AX1112" t="n">
        <v>1.2</v>
      </c>
      <c r="AY1112" t="inlineStr">
        <is>
          <t>701+</t>
        </is>
      </c>
      <c r="AZ1112" t="n">
        <v>9</v>
      </c>
      <c r="BA1112" t="inlineStr">
        <is>
          <t>701+</t>
        </is>
      </c>
      <c r="BB1112" t="n">
        <v>1</v>
      </c>
      <c r="BC1112" t="inlineStr">
        <is>
          <t>701+</t>
        </is>
      </c>
      <c r="BD1112" t="inlineStr">
        <is>
          <t>-</t>
        </is>
      </c>
      <c r="BE1112" t="inlineStr">
        <is>
          <t>601-800</t>
        </is>
      </c>
      <c r="BF1112" t="inlineStr">
        <is>
          <t>Japan</t>
        </is>
      </c>
      <c r="BG1112" t="n">
        <v>25.3</v>
      </c>
      <c r="BH1112" t="inlineStr">
        <is>
          <t>16.8</t>
        </is>
      </c>
      <c r="BI1112" t="n">
        <v>21.6</v>
      </c>
      <c r="BJ1112" t="n">
        <v>12.8</v>
      </c>
      <c r="BK1112" t="inlineStr">
        <is>
          <t>59.6</t>
        </is>
      </c>
      <c r="BL1112" t="inlineStr">
        <is>
          <t>-</t>
        </is>
      </c>
      <c r="BM1112" t="inlineStr">
        <is>
          <t>7,519</t>
        </is>
      </c>
      <c r="BN1112" t="n">
        <v>8.9</v>
      </c>
      <c r="BO1112" t="inlineStr">
        <is>
          <t>3%</t>
        </is>
      </c>
      <c r="BP1112" t="inlineStr">
        <is>
          <t>34 : 66</t>
        </is>
      </c>
      <c r="BQ1112" t="n">
        <v>2016</v>
      </c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>
        <is>
          <t>QS+Times</t>
        </is>
      </c>
      <c r="CC1112" t="n">
        <v>1100.5</v>
      </c>
      <c r="CD1112" t="n">
        <v>1100.5</v>
      </c>
      <c r="CE1112" t="n">
        <v>601</v>
      </c>
      <c r="CF1112" t="n">
        <v>601</v>
      </c>
      <c r="CG1112" t="n">
        <v>214</v>
      </c>
      <c r="CH1112" t="n">
        <v>701</v>
      </c>
      <c r="CI1112" t="n">
        <v>701</v>
      </c>
      <c r="CJ1112" t="n">
        <v>701</v>
      </c>
      <c r="CK1112" t="n">
        <v>701</v>
      </c>
      <c r="CL1112" t="n">
        <v>701</v>
      </c>
      <c r="CM1112" t="n">
        <v>701</v>
      </c>
      <c r="CN1112" t="n">
        <v>1100.5</v>
      </c>
      <c r="CO1112" t="n">
        <v>725.5</v>
      </c>
      <c r="CP1112" t="n">
        <v>601</v>
      </c>
      <c r="CQ1112" t="n">
        <v>601</v>
      </c>
      <c r="CR1112" t="n">
        <v>200</v>
      </c>
      <c r="CS1112" t="n">
        <v>701</v>
      </c>
      <c r="CT1112" t="n">
        <v>701</v>
      </c>
      <c r="CU1112" t="n">
        <v>701</v>
      </c>
      <c r="CV1112" t="n">
        <v>701</v>
      </c>
      <c r="CW1112" t="n">
        <v>701</v>
      </c>
      <c r="CX1112" t="n">
        <v>701</v>
      </c>
      <c r="CY1112" t="n">
        <v>700.5</v>
      </c>
      <c r="CZ1112" t="inlineStr"/>
      <c r="DA1112" t="inlineStr"/>
      <c r="DB1112" t="n">
        <v>10.73214285714285</v>
      </c>
      <c r="DC1112" t="n">
        <v>12.26659589018973</v>
      </c>
      <c r="DD1112" t="n">
        <v>8.9</v>
      </c>
      <c r="DE1112" t="inlineStr">
        <is>
          <t>Times (raw ratio)</t>
        </is>
      </c>
      <c r="DF1112" t="n">
        <v>3</v>
      </c>
      <c r="DG1112" t="inlineStr">
        <is>
          <t>Times (raw %)</t>
        </is>
      </c>
      <c r="DH1112" t="n">
        <v>4.6</v>
      </c>
      <c r="DI1112" t="n">
        <v>19.4588969823101</v>
      </c>
    </row>
    <row r="1113">
      <c r="A1113" t="inlineStr">
        <is>
          <t>tokyo institute of technology</t>
        </is>
      </c>
      <c r="B1113" t="inlineStr"/>
      <c r="C1113" t="inlineStr"/>
      <c r="D1113" t="inlineStr">
        <is>
          <t>Not Reported</t>
        </is>
      </c>
      <c r="E1113" t="inlineStr">
        <is>
          <t>Not Reported</t>
        </is>
      </c>
      <c r="F1113" t="inlineStr">
        <is>
          <t>Not Reported</t>
        </is>
      </c>
      <c r="G1113" t="inlineStr">
        <is>
          <t>Not Reported</t>
        </is>
      </c>
      <c r="H1113" t="inlineStr"/>
      <c r="I1113" t="inlineStr">
        <is>
          <t>Not Reported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>
        <is>
          <t>Not Reported</t>
        </is>
      </c>
      <c r="AF1113" t="inlineStr">
        <is>
          <t>Not Reported</t>
        </is>
      </c>
      <c r="AG1113" t="inlineStr">
        <is>
          <t>Not Reported</t>
        </is>
      </c>
      <c r="AH1113" t="inlineStr">
        <is>
          <t>Not Reported</t>
        </is>
      </c>
      <c r="AI1113" t="inlineStr"/>
      <c r="AJ1113" t="inlineStr"/>
      <c r="AK1113" t="inlineStr">
        <is>
          <t>Not Reported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>
        <is>
          <t>201-250</t>
        </is>
      </c>
      <c r="BF1113" t="inlineStr">
        <is>
          <t>Japan</t>
        </is>
      </c>
      <c r="BG1113" t="n">
        <v>45.6</v>
      </c>
      <c r="BH1113" t="inlineStr">
        <is>
          <t>31.9</t>
        </is>
      </c>
      <c r="BI1113" t="n">
        <v>47.6</v>
      </c>
      <c r="BJ1113" t="n">
        <v>42.2</v>
      </c>
      <c r="BK1113" t="inlineStr">
        <is>
          <t>70.9</t>
        </is>
      </c>
      <c r="BL1113" t="inlineStr">
        <is>
          <t>-</t>
        </is>
      </c>
      <c r="BM1113" t="inlineStr">
        <is>
          <t>9,586</t>
        </is>
      </c>
      <c r="BN1113" t="n">
        <v>7.3</v>
      </c>
      <c r="BO1113" t="inlineStr">
        <is>
          <t>13%</t>
        </is>
      </c>
      <c r="BP1113" t="inlineStr">
        <is>
          <t>13 : 87</t>
        </is>
      </c>
      <c r="BQ1113" t="n">
        <v>2016</v>
      </c>
      <c r="BR1113" t="inlineStr">
        <is>
          <t>151-200</t>
        </is>
      </c>
      <c r="BS1113" t="inlineStr">
        <is>
          <t>6-7</t>
        </is>
      </c>
      <c r="BT1113" t="n">
        <v>23.8</v>
      </c>
      <c r="BU1113" t="n">
        <v>12.6</v>
      </c>
      <c r="BV1113" t="n">
        <v>0</v>
      </c>
      <c r="BW1113" t="n">
        <v>15.9</v>
      </c>
      <c r="BX1113" t="n">
        <v>15.3</v>
      </c>
      <c r="BY1113" t="n">
        <v>37.8</v>
      </c>
      <c r="BZ1113" t="n">
        <v>24</v>
      </c>
      <c r="CA1113" t="n">
        <v>2015</v>
      </c>
      <c r="CB1113" t="inlineStr">
        <is>
          <t>Times+Shanghai</t>
        </is>
      </c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n">
        <v>225.5</v>
      </c>
      <c r="CZ1113" t="n">
        <v>175.5</v>
      </c>
      <c r="DA1113" t="n">
        <v>6.5</v>
      </c>
      <c r="DB1113" t="n">
        <v>64.79804847276046</v>
      </c>
      <c r="DC1113" t="n">
        <v>34.20346436200377</v>
      </c>
      <c r="DD1113" t="n">
        <v>7.3</v>
      </c>
      <c r="DE1113" t="inlineStr">
        <is>
          <t>Times (raw ratio)</t>
        </is>
      </c>
      <c r="DF1113" t="n">
        <v>13</v>
      </c>
      <c r="DG1113" t="inlineStr">
        <is>
          <t>Times (raw %)</t>
        </is>
      </c>
      <c r="DH1113" t="inlineStr"/>
      <c r="DI1113" t="n">
        <v>21.58317634790262</v>
      </c>
    </row>
    <row r="1114">
      <c r="A1114" t="inlineStr">
        <is>
          <t>tokyo institute of technology (tokyo tech)</t>
        </is>
      </c>
      <c r="B1114" t="inlineStr">
        <is>
          <t>84</t>
        </is>
      </c>
      <c r="C1114" t="inlineStr">
        <is>
          <t>91</t>
        </is>
      </c>
      <c r="D1114" t="inlineStr">
        <is>
          <t>Japan</t>
        </is>
      </c>
      <c r="E1114" t="inlineStr">
        <is>
          <t>Asia</t>
        </is>
      </c>
      <c r="F1114" t="inlineStr">
        <is>
          <t>M</t>
        </is>
      </c>
      <c r="G1114" t="inlineStr">
        <is>
          <t>FO</t>
        </is>
      </c>
      <c r="H1114" t="inlineStr">
        <is>
          <t>VH</t>
        </is>
      </c>
      <c r="I1114" t="inlineStr">
        <is>
          <t>A</t>
        </is>
      </c>
      <c r="J1114" t="n">
        <v>75.09999999999999</v>
      </c>
      <c r="K1114" t="inlineStr">
        <is>
          <t>80</t>
        </is>
      </c>
      <c r="L1114" t="n">
        <v>94.09999999999999</v>
      </c>
      <c r="M1114" t="inlineStr">
        <is>
          <t>37</t>
        </is>
      </c>
      <c r="N1114" t="n">
        <v>84.09999999999999</v>
      </c>
      <c r="O1114" t="inlineStr">
        <is>
          <t>114</t>
        </is>
      </c>
      <c r="P1114" t="n">
        <v>43.1</v>
      </c>
      <c r="Q1114" t="inlineStr">
        <is>
          <t>320</t>
        </is>
      </c>
      <c r="R1114" t="n">
        <v>23.4</v>
      </c>
      <c r="S1114" t="inlineStr">
        <is>
          <t>556</t>
        </is>
      </c>
      <c r="T1114" t="n">
        <v>30.5</v>
      </c>
      <c r="U1114" t="inlineStr">
        <is>
          <t>424</t>
        </is>
      </c>
      <c r="V1114" t="n">
        <v>61.2</v>
      </c>
      <c r="W1114" t="inlineStr">
        <is>
          <t>613</t>
        </is>
      </c>
      <c r="X1114" t="n">
        <v>23.7</v>
      </c>
      <c r="Y1114" t="inlineStr">
        <is>
          <t>475</t>
        </is>
      </c>
      <c r="Z1114" t="n">
        <v>62.2</v>
      </c>
      <c r="AA1114" t="inlineStr">
        <is>
          <t>254=</t>
        </is>
      </c>
      <c r="AB1114" t="n">
        <v>63.7</v>
      </c>
      <c r="AC1114">
        <f>91</f>
        <v/>
      </c>
      <c r="AD1114" t="inlineStr">
        <is>
          <t>55</t>
        </is>
      </c>
      <c r="AE1114" t="inlineStr">
        <is>
          <t>JP</t>
        </is>
      </c>
      <c r="AF1114" t="inlineStr">
        <is>
          <t>Japan</t>
        </is>
      </c>
      <c r="AG1114" t="inlineStr">
        <is>
          <t>M</t>
        </is>
      </c>
      <c r="AH1114" t="inlineStr">
        <is>
          <t>CO</t>
        </is>
      </c>
      <c r="AI1114" t="inlineStr">
        <is>
          <t>VH</t>
        </is>
      </c>
      <c r="AJ1114" t="n">
        <v>4</v>
      </c>
      <c r="AK1114" t="inlineStr">
        <is>
          <t>A</t>
        </is>
      </c>
      <c r="AL1114" t="n">
        <v>74.40000000000001</v>
      </c>
      <c r="AM1114" t="inlineStr">
        <is>
          <t>79</t>
        </is>
      </c>
      <c r="AN1114" t="n">
        <v>94.8</v>
      </c>
      <c r="AO1114" t="inlineStr">
        <is>
          <t>39</t>
        </is>
      </c>
      <c r="AP1114" t="n">
        <v>84.40000000000001</v>
      </c>
      <c r="AQ1114" t="inlineStr">
        <is>
          <t>109</t>
        </is>
      </c>
      <c r="AR1114" t="n">
        <v>53</v>
      </c>
      <c r="AS1114" t="inlineStr">
        <is>
          <t>244</t>
        </is>
      </c>
      <c r="AT1114" t="n">
        <v>31.8</v>
      </c>
      <c r="AU1114" t="inlineStr">
        <is>
          <t>475</t>
        </is>
      </c>
      <c r="AV1114" t="n">
        <v>31.7</v>
      </c>
      <c r="AW1114" t="inlineStr">
        <is>
          <t>404</t>
        </is>
      </c>
      <c r="AX1114" t="n">
        <v>8.9</v>
      </c>
      <c r="AY1114" t="inlineStr">
        <is>
          <t>701+</t>
        </is>
      </c>
      <c r="AZ1114" t="n">
        <v>19.7</v>
      </c>
      <c r="BA1114" t="inlineStr">
        <is>
          <t>425</t>
        </is>
      </c>
      <c r="BB1114" t="n">
        <v>18</v>
      </c>
      <c r="BC1114" t="inlineStr">
        <is>
          <t>567=</t>
        </is>
      </c>
      <c r="BD1114" t="inlineStr">
        <is>
          <t>61.6</t>
        </is>
      </c>
      <c r="BE1114" t="inlineStr"/>
      <c r="BF1114" t="inlineStr">
        <is>
          <t>Not Reported</t>
        </is>
      </c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>
        <is>
          <t>QS</t>
        </is>
      </c>
      <c r="CC1114" t="n">
        <v>84</v>
      </c>
      <c r="CD1114" t="n">
        <v>91</v>
      </c>
      <c r="CE1114" t="n">
        <v>80</v>
      </c>
      <c r="CF1114" t="n">
        <v>37</v>
      </c>
      <c r="CG1114" t="n">
        <v>114</v>
      </c>
      <c r="CH1114" t="n">
        <v>320</v>
      </c>
      <c r="CI1114" t="n">
        <v>556</v>
      </c>
      <c r="CJ1114" t="n">
        <v>424</v>
      </c>
      <c r="CK1114" t="n">
        <v>613</v>
      </c>
      <c r="CL1114" t="n">
        <v>475</v>
      </c>
      <c r="CM1114" t="n">
        <v>254</v>
      </c>
      <c r="CN1114" t="n">
        <v>91</v>
      </c>
      <c r="CO1114" t="n">
        <v>55</v>
      </c>
      <c r="CP1114" t="n">
        <v>79</v>
      </c>
      <c r="CQ1114" t="n">
        <v>39</v>
      </c>
      <c r="CR1114" t="n">
        <v>109</v>
      </c>
      <c r="CS1114" t="n">
        <v>244</v>
      </c>
      <c r="CT1114" t="n">
        <v>475</v>
      </c>
      <c r="CU1114" t="n">
        <v>404</v>
      </c>
      <c r="CV1114" t="n">
        <v>701</v>
      </c>
      <c r="CW1114" t="n">
        <v>425</v>
      </c>
      <c r="CX1114" t="n">
        <v>567</v>
      </c>
      <c r="CY1114" t="inlineStr"/>
      <c r="CZ1114" t="inlineStr"/>
      <c r="DA1114" t="inlineStr"/>
      <c r="DB1114" t="n">
        <v>94.07142857142857</v>
      </c>
      <c r="DC1114" t="n">
        <v>43.1</v>
      </c>
      <c r="DD1114" t="inlineStr"/>
      <c r="DE1114" t="inlineStr">
        <is>
          <t>QS (score, not ratio)</t>
        </is>
      </c>
      <c r="DF1114" t="inlineStr"/>
      <c r="DG1114" t="inlineStr">
        <is>
          <t>QS (score, not %)</t>
        </is>
      </c>
      <c r="DH1114" t="n">
        <v>74.75</v>
      </c>
      <c r="DI1114" t="inlineStr"/>
    </row>
    <row r="1115">
      <c r="A1115" t="inlineStr">
        <is>
          <t>tokyo medical and dental university</t>
        </is>
      </c>
      <c r="B1115" t="inlineStr"/>
      <c r="C1115" t="inlineStr"/>
      <c r="D1115" t="inlineStr">
        <is>
          <t>Not Reported</t>
        </is>
      </c>
      <c r="E1115" t="inlineStr">
        <is>
          <t>Not Reported</t>
        </is>
      </c>
      <c r="F1115" t="inlineStr">
        <is>
          <t>Not Reported</t>
        </is>
      </c>
      <c r="G1115" t="inlineStr">
        <is>
          <t>Not Reported</t>
        </is>
      </c>
      <c r="H1115" t="inlineStr"/>
      <c r="I1115" t="inlineStr">
        <is>
          <t>Not Reported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>
        <is>
          <t>Not Reported</t>
        </is>
      </c>
      <c r="AF1115" t="inlineStr">
        <is>
          <t>Not Reported</t>
        </is>
      </c>
      <c r="AG1115" t="inlineStr">
        <is>
          <t>Not Reported</t>
        </is>
      </c>
      <c r="AH1115" t="inlineStr">
        <is>
          <t>Not Reported</t>
        </is>
      </c>
      <c r="AI1115" t="inlineStr"/>
      <c r="AJ1115" t="inlineStr"/>
      <c r="AK1115" t="inlineStr">
        <is>
          <t>Not Reported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>
        <is>
          <t>Not Reported</t>
        </is>
      </c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>
        <is>
          <t>401-500</t>
        </is>
      </c>
      <c r="BS1115" t="inlineStr">
        <is>
          <t>13-18</t>
        </is>
      </c>
      <c r="BT1115" t="inlineStr"/>
      <c r="BU1115" t="n">
        <v>0</v>
      </c>
      <c r="BV1115" t="n">
        <v>0</v>
      </c>
      <c r="BW1115" t="n">
        <v>3.6</v>
      </c>
      <c r="BX1115" t="n">
        <v>9.199999999999999</v>
      </c>
      <c r="BY1115" t="n">
        <v>23.9</v>
      </c>
      <c r="BZ1115" t="n">
        <v>23.2</v>
      </c>
      <c r="CA1115" t="n">
        <v>2015</v>
      </c>
      <c r="CB1115" t="inlineStr">
        <is>
          <t>Shanghai</t>
        </is>
      </c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n">
        <v>450.5</v>
      </c>
      <c r="DA1115" t="n">
        <v>15.5</v>
      </c>
      <c r="DB1115" t="n">
        <v>1.317233809001095</v>
      </c>
      <c r="DC1115" t="n">
        <v>10.75361380798274</v>
      </c>
      <c r="DD1115" t="inlineStr"/>
      <c r="DE1115" t="inlineStr">
        <is>
          <t>Missing</t>
        </is>
      </c>
      <c r="DF1115" t="inlineStr"/>
      <c r="DG1115" t="inlineStr">
        <is>
          <t>Missing</t>
        </is>
      </c>
      <c r="DH1115" t="inlineStr"/>
      <c r="DI1115" t="n">
        <v>5.376806903991369</v>
      </c>
    </row>
    <row r="1116">
      <c r="A1116" t="inlineStr">
        <is>
          <t>tokyo medical and dental university (tmdu)</t>
        </is>
      </c>
      <c r="B1116" t="inlineStr">
        <is>
          <t>661-670</t>
        </is>
      </c>
      <c r="C1116" t="inlineStr">
        <is>
          <t>611-620</t>
        </is>
      </c>
      <c r="D1116" t="inlineStr">
        <is>
          <t>Japan</t>
        </is>
      </c>
      <c r="E1116" t="inlineStr">
        <is>
          <t>Asia</t>
        </is>
      </c>
      <c r="F1116" t="inlineStr">
        <is>
          <t>S</t>
        </is>
      </c>
      <c r="G1116" t="inlineStr">
        <is>
          <t>FO</t>
        </is>
      </c>
      <c r="H1116" t="inlineStr">
        <is>
          <t>VH</t>
        </is>
      </c>
      <c r="I1116" t="inlineStr">
        <is>
          <t>A</t>
        </is>
      </c>
      <c r="J1116" t="n">
        <v>11.8</v>
      </c>
      <c r="K1116" t="inlineStr">
        <is>
          <t>601+</t>
        </is>
      </c>
      <c r="L1116" t="n">
        <v>6.5</v>
      </c>
      <c r="M1116" t="inlineStr">
        <is>
          <t>601+</t>
        </is>
      </c>
      <c r="N1116" t="n">
        <v>100</v>
      </c>
      <c r="O1116" t="inlineStr">
        <is>
          <t>9</t>
        </is>
      </c>
      <c r="P1116" t="n">
        <v>17.7</v>
      </c>
      <c r="Q1116" t="inlineStr">
        <is>
          <t>586</t>
        </is>
      </c>
      <c r="R1116" t="n">
        <v>2.4</v>
      </c>
      <c r="S1116" t="inlineStr">
        <is>
          <t>701+</t>
        </is>
      </c>
      <c r="T1116" t="n">
        <v>13.4</v>
      </c>
      <c r="U1116" t="inlineStr">
        <is>
          <t>653</t>
        </is>
      </c>
      <c r="V1116" t="n">
        <v>21.9</v>
      </c>
      <c r="W1116" t="inlineStr">
        <is>
          <t>701+</t>
        </is>
      </c>
      <c r="X1116" t="n">
        <v>2</v>
      </c>
      <c r="Y1116" t="inlineStr">
        <is>
          <t>701+</t>
        </is>
      </c>
      <c r="Z1116" t="n">
        <v>1.6</v>
      </c>
      <c r="AA1116" t="inlineStr">
        <is>
          <t>701+</t>
        </is>
      </c>
      <c r="AB1116" t="inlineStr"/>
      <c r="AC1116" t="inlineStr">
        <is>
          <t>611-620</t>
        </is>
      </c>
      <c r="AD1116" t="inlineStr">
        <is>
          <t>392=</t>
        </is>
      </c>
      <c r="AE1116" t="inlineStr">
        <is>
          <t>JP</t>
        </is>
      </c>
      <c r="AF1116" t="inlineStr">
        <is>
          <t>Japan</t>
        </is>
      </c>
      <c r="AG1116" t="inlineStr">
        <is>
          <t>S</t>
        </is>
      </c>
      <c r="AH1116" t="inlineStr">
        <is>
          <t>FO</t>
        </is>
      </c>
      <c r="AI1116" t="inlineStr">
        <is>
          <t>VH</t>
        </is>
      </c>
      <c r="AJ1116" t="n">
        <v>4</v>
      </c>
      <c r="AK1116" t="inlineStr">
        <is>
          <t>A</t>
        </is>
      </c>
      <c r="AL1116" t="n">
        <v>11.5</v>
      </c>
      <c r="AM1116" t="inlineStr">
        <is>
          <t>601+</t>
        </is>
      </c>
      <c r="AN1116" t="n">
        <v>5.8</v>
      </c>
      <c r="AO1116" t="inlineStr">
        <is>
          <t>601+</t>
        </is>
      </c>
      <c r="AP1116" t="n">
        <v>100</v>
      </c>
      <c r="AQ1116" t="inlineStr">
        <is>
          <t>10</t>
        </is>
      </c>
      <c r="AR1116" t="n">
        <v>18.2</v>
      </c>
      <c r="AS1116" t="inlineStr">
        <is>
          <t>580</t>
        </is>
      </c>
      <c r="AT1116" t="n">
        <v>3.5</v>
      </c>
      <c r="AU1116" t="inlineStr">
        <is>
          <t>701+</t>
        </is>
      </c>
      <c r="AV1116" t="n">
        <v>15.3</v>
      </c>
      <c r="AW1116" t="inlineStr">
        <is>
          <t>614</t>
        </is>
      </c>
      <c r="AX1116" t="n">
        <v>1.2</v>
      </c>
      <c r="AY1116" t="inlineStr">
        <is>
          <t>701+</t>
        </is>
      </c>
      <c r="AZ1116" t="n">
        <v>8</v>
      </c>
      <c r="BA1116" t="inlineStr">
        <is>
          <t>701+</t>
        </is>
      </c>
      <c r="BB1116" t="n">
        <v>1.1</v>
      </c>
      <c r="BC1116" t="inlineStr">
        <is>
          <t>701+</t>
        </is>
      </c>
      <c r="BD1116" t="inlineStr">
        <is>
          <t>-</t>
        </is>
      </c>
      <c r="BE1116" t="inlineStr">
        <is>
          <t>401-500</t>
        </is>
      </c>
      <c r="BF1116" t="inlineStr">
        <is>
          <t>Japan</t>
        </is>
      </c>
      <c r="BG1116" t="n">
        <v>39.3</v>
      </c>
      <c r="BH1116" t="inlineStr">
        <is>
          <t>23.1</t>
        </is>
      </c>
      <c r="BI1116" t="n">
        <v>18.3</v>
      </c>
      <c r="BJ1116" t="n">
        <v>36.6</v>
      </c>
      <c r="BK1116" t="inlineStr">
        <is>
          <t>59.5</t>
        </is>
      </c>
      <c r="BL1116" t="inlineStr">
        <is>
          <t>-</t>
        </is>
      </c>
      <c r="BM1116" t="inlineStr">
        <is>
          <t>2,872</t>
        </is>
      </c>
      <c r="BN1116" t="n">
        <v>3.3</v>
      </c>
      <c r="BO1116" t="inlineStr">
        <is>
          <t>7%</t>
        </is>
      </c>
      <c r="BP1116" t="inlineStr">
        <is>
          <t>51 : 49</t>
        </is>
      </c>
      <c r="BQ1116" t="n">
        <v>2016</v>
      </c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>
        <is>
          <t>QS+Times</t>
        </is>
      </c>
      <c r="CC1116" t="n">
        <v>665.5</v>
      </c>
      <c r="CD1116" t="n">
        <v>615.5</v>
      </c>
      <c r="CE1116" t="n">
        <v>601</v>
      </c>
      <c r="CF1116" t="n">
        <v>601</v>
      </c>
      <c r="CG1116" t="n">
        <v>9</v>
      </c>
      <c r="CH1116" t="n">
        <v>586</v>
      </c>
      <c r="CI1116" t="n">
        <v>701</v>
      </c>
      <c r="CJ1116" t="n">
        <v>653</v>
      </c>
      <c r="CK1116" t="n">
        <v>701</v>
      </c>
      <c r="CL1116" t="n">
        <v>701</v>
      </c>
      <c r="CM1116" t="n">
        <v>701</v>
      </c>
      <c r="CN1116" t="n">
        <v>615.5</v>
      </c>
      <c r="CO1116" t="n">
        <v>392</v>
      </c>
      <c r="CP1116" t="n">
        <v>601</v>
      </c>
      <c r="CQ1116" t="n">
        <v>601</v>
      </c>
      <c r="CR1116" t="n">
        <v>10</v>
      </c>
      <c r="CS1116" t="n">
        <v>580</v>
      </c>
      <c r="CT1116" t="n">
        <v>701</v>
      </c>
      <c r="CU1116" t="n">
        <v>614</v>
      </c>
      <c r="CV1116" t="n">
        <v>701</v>
      </c>
      <c r="CW1116" t="n">
        <v>701</v>
      </c>
      <c r="CX1116" t="n">
        <v>701</v>
      </c>
      <c r="CY1116" t="n">
        <v>450.5</v>
      </c>
      <c r="CZ1116" t="inlineStr"/>
      <c r="DA1116" t="inlineStr"/>
      <c r="DB1116" t="n">
        <v>44.13776421934034</v>
      </c>
      <c r="DC1116" t="n">
        <v>23.18497783320063</v>
      </c>
      <c r="DD1116" t="n">
        <v>3.3</v>
      </c>
      <c r="DE1116" t="inlineStr">
        <is>
          <t>Times (raw ratio)</t>
        </is>
      </c>
      <c r="DF1116" t="n">
        <v>7</v>
      </c>
      <c r="DG1116" t="inlineStr">
        <is>
          <t>Times (raw %)</t>
        </is>
      </c>
      <c r="DH1116" t="n">
        <v>11.65</v>
      </c>
      <c r="DI1116" t="n">
        <v>16.02497398543184</v>
      </c>
    </row>
    <row r="1117">
      <c r="A1117" t="inlineStr">
        <is>
          <t>tokyo metropolitan university</t>
        </is>
      </c>
      <c r="B1117" t="inlineStr">
        <is>
          <t>1001-1200</t>
        </is>
      </c>
      <c r="C1117" t="inlineStr">
        <is>
          <t>951-1000</t>
        </is>
      </c>
      <c r="D1117" t="inlineStr">
        <is>
          <t>Japan</t>
        </is>
      </c>
      <c r="E1117" t="inlineStr">
        <is>
          <t>Asia</t>
        </is>
      </c>
      <c r="F1117" t="inlineStr">
        <is>
          <t>M</t>
        </is>
      </c>
      <c r="G1117" t="inlineStr">
        <is>
          <t>CO</t>
        </is>
      </c>
      <c r="H1117" t="inlineStr">
        <is>
          <t>VH</t>
        </is>
      </c>
      <c r="I1117" t="inlineStr">
        <is>
          <t>A</t>
        </is>
      </c>
      <c r="J1117" t="n">
        <v>12.8</v>
      </c>
      <c r="K1117" t="inlineStr">
        <is>
          <t>601+</t>
        </is>
      </c>
      <c r="L1117" t="n">
        <v>5.5</v>
      </c>
      <c r="M1117" t="inlineStr">
        <is>
          <t>601+</t>
        </is>
      </c>
      <c r="N1117" t="n">
        <v>32</v>
      </c>
      <c r="O1117" t="inlineStr">
        <is>
          <t>494</t>
        </is>
      </c>
      <c r="P1117" t="n">
        <v>11.4</v>
      </c>
      <c r="Q1117" t="inlineStr">
        <is>
          <t>701+</t>
        </is>
      </c>
      <c r="R1117" t="n">
        <v>7.3</v>
      </c>
      <c r="S1117" t="inlineStr">
        <is>
          <t>701+</t>
        </is>
      </c>
      <c r="T1117" t="n">
        <v>4.5</v>
      </c>
      <c r="U1117" t="inlineStr">
        <is>
          <t>701+</t>
        </is>
      </c>
      <c r="V1117" t="n">
        <v>29.5</v>
      </c>
      <c r="W1117" t="inlineStr">
        <is>
          <t>701+</t>
        </is>
      </c>
      <c r="X1117" t="n">
        <v>4</v>
      </c>
      <c r="Y1117" t="inlineStr">
        <is>
          <t>701+</t>
        </is>
      </c>
      <c r="Z1117" t="n">
        <v>1.1</v>
      </c>
      <c r="AA1117" t="inlineStr">
        <is>
          <t>701+</t>
        </is>
      </c>
      <c r="AB1117" t="inlineStr"/>
      <c r="AC1117" t="inlineStr">
        <is>
          <t>951-1000</t>
        </is>
      </c>
      <c r="AD1117" t="inlineStr">
        <is>
          <t>701-750</t>
        </is>
      </c>
      <c r="AE1117" t="inlineStr">
        <is>
          <t>JP</t>
        </is>
      </c>
      <c r="AF1117" t="inlineStr">
        <is>
          <t>Japan</t>
        </is>
      </c>
      <c r="AG1117" t="inlineStr">
        <is>
          <t>M</t>
        </is>
      </c>
      <c r="AH1117" t="inlineStr">
        <is>
          <t>CO</t>
        </is>
      </c>
      <c r="AI1117" t="inlineStr">
        <is>
          <t>VH</t>
        </is>
      </c>
      <c r="AJ1117" t="n">
        <v>2</v>
      </c>
      <c r="AK1117" t="inlineStr">
        <is>
          <t>A</t>
        </is>
      </c>
      <c r="AL1117" t="n">
        <v>12.6</v>
      </c>
      <c r="AM1117" t="inlineStr">
        <is>
          <t>601+</t>
        </is>
      </c>
      <c r="AN1117" t="n">
        <v>5.4</v>
      </c>
      <c r="AO1117" t="inlineStr">
        <is>
          <t>601+</t>
        </is>
      </c>
      <c r="AP1117" t="n">
        <v>28.7</v>
      </c>
      <c r="AQ1117" t="inlineStr">
        <is>
          <t>536</t>
        </is>
      </c>
      <c r="AR1117" t="n">
        <v>14.3</v>
      </c>
      <c r="AS1117" t="inlineStr">
        <is>
          <t>648</t>
        </is>
      </c>
      <c r="AT1117" t="n">
        <v>6.9</v>
      </c>
      <c r="AU1117" t="inlineStr">
        <is>
          <t>701+</t>
        </is>
      </c>
      <c r="AV1117" t="n">
        <v>6.3</v>
      </c>
      <c r="AW1117" t="inlineStr">
        <is>
          <t>701+</t>
        </is>
      </c>
      <c r="AX1117" t="n">
        <v>2.3</v>
      </c>
      <c r="AY1117" t="inlineStr">
        <is>
          <t>701+</t>
        </is>
      </c>
      <c r="AZ1117" t="n">
        <v>8.800000000000001</v>
      </c>
      <c r="BA1117" t="inlineStr">
        <is>
          <t>701+</t>
        </is>
      </c>
      <c r="BB1117" t="n">
        <v>1.1</v>
      </c>
      <c r="BC1117" t="inlineStr">
        <is>
          <t>701+</t>
        </is>
      </c>
      <c r="BD1117" t="inlineStr">
        <is>
          <t>-</t>
        </is>
      </c>
      <c r="BE1117" t="inlineStr">
        <is>
          <t>401-500</t>
        </is>
      </c>
      <c r="BF1117" t="inlineStr">
        <is>
          <t>Japan</t>
        </is>
      </c>
      <c r="BG1117" t="n">
        <v>21.6</v>
      </c>
      <c r="BH1117" t="inlineStr">
        <is>
          <t>19.9</t>
        </is>
      </c>
      <c r="BI1117" t="n">
        <v>11.4</v>
      </c>
      <c r="BJ1117" t="n">
        <v>72.2</v>
      </c>
      <c r="BK1117" t="inlineStr">
        <is>
          <t>30.9</t>
        </is>
      </c>
      <c r="BL1117" t="inlineStr">
        <is>
          <t>-</t>
        </is>
      </c>
      <c r="BM1117" t="inlineStr">
        <is>
          <t>9,303</t>
        </is>
      </c>
      <c r="BN1117" t="n">
        <v>9.9</v>
      </c>
      <c r="BO1117" t="inlineStr">
        <is>
          <t>4%</t>
        </is>
      </c>
      <c r="BP1117" t="inlineStr">
        <is>
          <t>35 : 65</t>
        </is>
      </c>
      <c r="BQ1117" t="n">
        <v>2016</v>
      </c>
      <c r="BR1117" t="inlineStr">
        <is>
          <t>402-503</t>
        </is>
      </c>
      <c r="BS1117" t="inlineStr">
        <is>
          <t>19-31</t>
        </is>
      </c>
      <c r="BT1117" t="inlineStr"/>
      <c r="BU1117" t="n">
        <v>0</v>
      </c>
      <c r="BV1117" t="n">
        <v>0</v>
      </c>
      <c r="BW1117" t="n">
        <v>7.3</v>
      </c>
      <c r="BX1117" t="n">
        <v>8.300000000000001</v>
      </c>
      <c r="BY1117" t="n">
        <v>24</v>
      </c>
      <c r="BZ1117" t="n">
        <v>12.1</v>
      </c>
      <c r="CA1117" t="n">
        <v>2008</v>
      </c>
      <c r="CB1117" t="inlineStr">
        <is>
          <t>QS+Times+Shanghai</t>
        </is>
      </c>
      <c r="CC1117" t="n">
        <v>1100.5</v>
      </c>
      <c r="CD1117" t="n">
        <v>975.5</v>
      </c>
      <c r="CE1117" t="n">
        <v>601</v>
      </c>
      <c r="CF1117" t="n">
        <v>601</v>
      </c>
      <c r="CG1117" t="n">
        <v>494</v>
      </c>
      <c r="CH1117" t="n">
        <v>701</v>
      </c>
      <c r="CI1117" t="n">
        <v>701</v>
      </c>
      <c r="CJ1117" t="n">
        <v>701</v>
      </c>
      <c r="CK1117" t="n">
        <v>701</v>
      </c>
      <c r="CL1117" t="n">
        <v>701</v>
      </c>
      <c r="CM1117" t="n">
        <v>701</v>
      </c>
      <c r="CN1117" t="n">
        <v>975.5</v>
      </c>
      <c r="CO1117" t="n">
        <v>725.5</v>
      </c>
      <c r="CP1117" t="n">
        <v>601</v>
      </c>
      <c r="CQ1117" t="n">
        <v>601</v>
      </c>
      <c r="CR1117" t="n">
        <v>536</v>
      </c>
      <c r="CS1117" t="n">
        <v>648</v>
      </c>
      <c r="CT1117" t="n">
        <v>701</v>
      </c>
      <c r="CU1117" t="n">
        <v>701</v>
      </c>
      <c r="CV1117" t="n">
        <v>701</v>
      </c>
      <c r="CW1117" t="n">
        <v>701</v>
      </c>
      <c r="CX1117" t="n">
        <v>701</v>
      </c>
      <c r="CY1117" t="n">
        <v>450.5</v>
      </c>
      <c r="CZ1117" t="n">
        <v>452.5</v>
      </c>
      <c r="DA1117" t="n">
        <v>25</v>
      </c>
      <c r="DB1117" t="n">
        <v>19.3607519133065</v>
      </c>
      <c r="DC1117" t="n">
        <v>23.48448076660738</v>
      </c>
      <c r="DD1117" t="n">
        <v>9.9</v>
      </c>
      <c r="DE1117" t="inlineStr">
        <is>
          <t>Times (raw ratio)</t>
        </is>
      </c>
      <c r="DF1117" t="n">
        <v>4</v>
      </c>
      <c r="DG1117" t="inlineStr">
        <is>
          <t>Times (raw %)</t>
        </is>
      </c>
      <c r="DH1117" t="n">
        <v>12.7</v>
      </c>
      <c r="DI1117" t="n">
        <v>6.832011130979842</v>
      </c>
    </row>
    <row r="1118">
      <c r="A1118" t="inlineStr">
        <is>
          <t>tokyo university of agriculture and technology</t>
        </is>
      </c>
      <c r="B1118" t="inlineStr">
        <is>
          <t>851-900</t>
        </is>
      </c>
      <c r="C1118" t="inlineStr">
        <is>
          <t>801-850</t>
        </is>
      </c>
      <c r="D1118" t="inlineStr">
        <is>
          <t>Japan</t>
        </is>
      </c>
      <c r="E1118" t="inlineStr">
        <is>
          <t>Asia</t>
        </is>
      </c>
      <c r="F1118" t="inlineStr">
        <is>
          <t>M</t>
        </is>
      </c>
      <c r="G1118" t="inlineStr">
        <is>
          <t>SP</t>
        </is>
      </c>
      <c r="H1118" t="inlineStr">
        <is>
          <t>VH</t>
        </is>
      </c>
      <c r="I1118" t="inlineStr">
        <is>
          <t>A</t>
        </is>
      </c>
      <c r="J1118" t="n">
        <v>13.8</v>
      </c>
      <c r="K1118" t="inlineStr">
        <is>
          <t>601+</t>
        </is>
      </c>
      <c r="L1118" t="n">
        <v>7.4</v>
      </c>
      <c r="M1118" t="inlineStr">
        <is>
          <t>601+</t>
        </is>
      </c>
      <c r="N1118" t="n">
        <v>12.9</v>
      </c>
      <c r="O1118" t="inlineStr">
        <is>
          <t>701+</t>
        </is>
      </c>
      <c r="P1118" t="n">
        <v>30.5</v>
      </c>
      <c r="Q1118" t="inlineStr">
        <is>
          <t>430</t>
        </is>
      </c>
      <c r="R1118" t="n">
        <v>5.4</v>
      </c>
      <c r="S1118" t="inlineStr">
        <is>
          <t>701+</t>
        </is>
      </c>
      <c r="T1118" t="n">
        <v>7.1</v>
      </c>
      <c r="U1118" t="inlineStr">
        <is>
          <t>701+</t>
        </is>
      </c>
      <c r="V1118" t="n">
        <v>40.4</v>
      </c>
      <c r="W1118" t="inlineStr">
        <is>
          <t>701+</t>
        </is>
      </c>
      <c r="X1118" t="n">
        <v>1.9</v>
      </c>
      <c r="Y1118" t="inlineStr">
        <is>
          <t>701+</t>
        </is>
      </c>
      <c r="Z1118" t="n">
        <v>1.3</v>
      </c>
      <c r="AA1118" t="inlineStr">
        <is>
          <t>701+</t>
        </is>
      </c>
      <c r="AB1118" t="inlineStr"/>
      <c r="AC1118" t="inlineStr">
        <is>
          <t>801-850</t>
        </is>
      </c>
      <c r="AD1118" t="inlineStr">
        <is>
          <t>701-750</t>
        </is>
      </c>
      <c r="AE1118" t="inlineStr">
        <is>
          <t>JP</t>
        </is>
      </c>
      <c r="AF1118" t="inlineStr">
        <is>
          <t>Japan</t>
        </is>
      </c>
      <c r="AG1118" t="inlineStr">
        <is>
          <t>M</t>
        </is>
      </c>
      <c r="AH1118" t="inlineStr">
        <is>
          <t>FO</t>
        </is>
      </c>
      <c r="AI1118" t="inlineStr">
        <is>
          <t>VH</t>
        </is>
      </c>
      <c r="AJ1118" t="n">
        <v>4</v>
      </c>
      <c r="AK1118" t="inlineStr">
        <is>
          <t>A</t>
        </is>
      </c>
      <c r="AL1118" t="n">
        <v>13.6</v>
      </c>
      <c r="AM1118" t="inlineStr">
        <is>
          <t>601+</t>
        </is>
      </c>
      <c r="AN1118" t="n">
        <v>6.7</v>
      </c>
      <c r="AO1118" t="inlineStr">
        <is>
          <t>601+</t>
        </is>
      </c>
      <c r="AP1118" t="n">
        <v>13.3</v>
      </c>
      <c r="AQ1118" t="inlineStr">
        <is>
          <t>701+</t>
        </is>
      </c>
      <c r="AR1118" t="n">
        <v>32.9</v>
      </c>
      <c r="AS1118" t="inlineStr">
        <is>
          <t>413</t>
        </is>
      </c>
      <c r="AT1118" t="n">
        <v>5.8</v>
      </c>
      <c r="AU1118" t="inlineStr">
        <is>
          <t>701+</t>
        </is>
      </c>
      <c r="AV1118" t="n">
        <v>9.5</v>
      </c>
      <c r="AW1118" t="inlineStr">
        <is>
          <t>701+</t>
        </is>
      </c>
      <c r="AX1118" t="n">
        <v>6</v>
      </c>
      <c r="AY1118" t="inlineStr">
        <is>
          <t>701+</t>
        </is>
      </c>
      <c r="AZ1118" t="n">
        <v>7.8</v>
      </c>
      <c r="BA1118" t="inlineStr">
        <is>
          <t>701+</t>
        </is>
      </c>
      <c r="BB1118" t="n">
        <v>1.8</v>
      </c>
      <c r="BC1118" t="inlineStr">
        <is>
          <t>701+</t>
        </is>
      </c>
      <c r="BD1118" t="inlineStr">
        <is>
          <t>-</t>
        </is>
      </c>
      <c r="BE1118" t="inlineStr">
        <is>
          <t>501-600</t>
        </is>
      </c>
      <c r="BF1118" t="inlineStr">
        <is>
          <t>Japan</t>
        </is>
      </c>
      <c r="BG1118" t="n">
        <v>34.9</v>
      </c>
      <c r="BH1118" t="inlineStr">
        <is>
          <t>19.4</t>
        </is>
      </c>
      <c r="BI1118" t="n">
        <v>24.1</v>
      </c>
      <c r="BJ1118" t="n">
        <v>16.9</v>
      </c>
      <c r="BK1118" t="inlineStr">
        <is>
          <t>39.9</t>
        </is>
      </c>
      <c r="BL1118" t="inlineStr">
        <is>
          <t>-</t>
        </is>
      </c>
      <c r="BM1118" t="inlineStr">
        <is>
          <t>5,865</t>
        </is>
      </c>
      <c r="BN1118" t="n">
        <v>14.4</v>
      </c>
      <c r="BO1118" t="inlineStr">
        <is>
          <t>5%</t>
        </is>
      </c>
      <c r="BP1118" t="inlineStr">
        <is>
          <t>27 : 73</t>
        </is>
      </c>
      <c r="BQ1118" t="n">
        <v>2016</v>
      </c>
      <c r="BR1118" t="inlineStr">
        <is>
          <t>401-500</t>
        </is>
      </c>
      <c r="BS1118" t="inlineStr">
        <is>
          <t>18-25</t>
        </is>
      </c>
      <c r="BT1118" t="inlineStr"/>
      <c r="BU1118" t="n">
        <v>0</v>
      </c>
      <c r="BV1118" t="n">
        <v>0</v>
      </c>
      <c r="BW1118" t="n">
        <v>7.2</v>
      </c>
      <c r="BX1118" t="n">
        <v>3.3</v>
      </c>
      <c r="BY1118" t="n">
        <v>23.6</v>
      </c>
      <c r="BZ1118" t="n">
        <v>19.7</v>
      </c>
      <c r="CA1118" t="n">
        <v>2010</v>
      </c>
      <c r="CB1118" t="inlineStr">
        <is>
          <t>QS+Times+Shanghai</t>
        </is>
      </c>
      <c r="CC1118" t="n">
        <v>875.5</v>
      </c>
      <c r="CD1118" t="n">
        <v>825.5</v>
      </c>
      <c r="CE1118" t="n">
        <v>601</v>
      </c>
      <c r="CF1118" t="n">
        <v>601</v>
      </c>
      <c r="CG1118" t="n">
        <v>701</v>
      </c>
      <c r="CH1118" t="n">
        <v>430</v>
      </c>
      <c r="CI1118" t="n">
        <v>701</v>
      </c>
      <c r="CJ1118" t="n">
        <v>701</v>
      </c>
      <c r="CK1118" t="n">
        <v>701</v>
      </c>
      <c r="CL1118" t="n">
        <v>701</v>
      </c>
      <c r="CM1118" t="n">
        <v>701</v>
      </c>
      <c r="CN1118" t="n">
        <v>825.5</v>
      </c>
      <c r="CO1118" t="n">
        <v>725.5</v>
      </c>
      <c r="CP1118" t="n">
        <v>601</v>
      </c>
      <c r="CQ1118" t="n">
        <v>601</v>
      </c>
      <c r="CR1118" t="n">
        <v>701</v>
      </c>
      <c r="CS1118" t="n">
        <v>413</v>
      </c>
      <c r="CT1118" t="n">
        <v>701</v>
      </c>
      <c r="CU1118" t="n">
        <v>701</v>
      </c>
      <c r="CV1118" t="n">
        <v>701</v>
      </c>
      <c r="CW1118" t="n">
        <v>701</v>
      </c>
      <c r="CX1118" t="n">
        <v>701</v>
      </c>
      <c r="CY1118" t="n">
        <v>550.5</v>
      </c>
      <c r="CZ1118" t="n">
        <v>450.5</v>
      </c>
      <c r="DA1118" t="n">
        <v>21.5</v>
      </c>
      <c r="DB1118" t="n">
        <v>20.09894552883174</v>
      </c>
      <c r="DC1118" t="n">
        <v>18.6469290155465</v>
      </c>
      <c r="DD1118" t="n">
        <v>14.4</v>
      </c>
      <c r="DE1118" t="inlineStr">
        <is>
          <t>Times (raw ratio)</t>
        </is>
      </c>
      <c r="DF1118" t="n">
        <v>5</v>
      </c>
      <c r="DG1118" t="inlineStr">
        <is>
          <t>Times (raw %)</t>
        </is>
      </c>
      <c r="DH1118" t="n">
        <v>13.7</v>
      </c>
      <c r="DI1118" t="n">
        <v>9.368791363724636</v>
      </c>
    </row>
    <row r="1119">
      <c r="A1119" t="inlineStr">
        <is>
          <t>tokyo university of marine science and technology</t>
        </is>
      </c>
      <c r="B1119" t="inlineStr"/>
      <c r="C1119" t="inlineStr"/>
      <c r="D1119" t="inlineStr">
        <is>
          <t>Not Reported</t>
        </is>
      </c>
      <c r="E1119" t="inlineStr">
        <is>
          <t>Not Reported</t>
        </is>
      </c>
      <c r="F1119" t="inlineStr">
        <is>
          <t>Not Reported</t>
        </is>
      </c>
      <c r="G1119" t="inlineStr">
        <is>
          <t>Not Reported</t>
        </is>
      </c>
      <c r="H1119" t="inlineStr"/>
      <c r="I1119" t="inlineStr">
        <is>
          <t>Not Reported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>
        <is>
          <t>Not Reported</t>
        </is>
      </c>
      <c r="AF1119" t="inlineStr">
        <is>
          <t>Not Reported</t>
        </is>
      </c>
      <c r="AG1119" t="inlineStr">
        <is>
          <t>Not Reported</t>
        </is>
      </c>
      <c r="AH1119" t="inlineStr">
        <is>
          <t>Not Reported</t>
        </is>
      </c>
      <c r="AI1119" t="inlineStr"/>
      <c r="AJ1119" t="inlineStr"/>
      <c r="AK1119" t="inlineStr">
        <is>
          <t>Not Reported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>
        <is>
          <t>601-800</t>
        </is>
      </c>
      <c r="BF1119" t="inlineStr">
        <is>
          <t>Japan</t>
        </is>
      </c>
      <c r="BG1119" t="n">
        <v>27.9</v>
      </c>
      <c r="BH1119" t="inlineStr">
        <is>
          <t>24.5</t>
        </is>
      </c>
      <c r="BI1119" t="n">
        <v>12.4</v>
      </c>
      <c r="BJ1119" t="n">
        <v>7.7</v>
      </c>
      <c r="BK1119" t="inlineStr">
        <is>
          <t>57.9</t>
        </is>
      </c>
      <c r="BL1119" t="inlineStr">
        <is>
          <t>-</t>
        </is>
      </c>
      <c r="BM1119" t="inlineStr">
        <is>
          <t>2,597</t>
        </is>
      </c>
      <c r="BN1119" t="n">
        <v>11.1</v>
      </c>
      <c r="BO1119" t="inlineStr">
        <is>
          <t>7%</t>
        </is>
      </c>
      <c r="BP1119" t="inlineStr">
        <is>
          <t>34 : 66</t>
        </is>
      </c>
      <c r="BQ1119" t="n">
        <v>2016</v>
      </c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>
        <is>
          <t>Times</t>
        </is>
      </c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n">
        <v>700.5</v>
      </c>
      <c r="CZ1119" t="inlineStr"/>
      <c r="DA1119" t="inlineStr"/>
      <c r="DB1119" t="n">
        <v>0</v>
      </c>
      <c r="DC1119" t="n">
        <v>8.232241634262556</v>
      </c>
      <c r="DD1119" t="n">
        <v>11.1</v>
      </c>
      <c r="DE1119" t="inlineStr">
        <is>
          <t>Times (raw ratio)</t>
        </is>
      </c>
      <c r="DF1119" t="n">
        <v>7</v>
      </c>
      <c r="DG1119" t="inlineStr">
        <is>
          <t>Times (raw %)</t>
        </is>
      </c>
      <c r="DH1119" t="inlineStr"/>
      <c r="DI1119" t="n">
        <v>9.88553590010406</v>
      </c>
    </row>
    <row r="1120">
      <c r="A1120" t="inlineStr">
        <is>
          <t>tokyo university of science</t>
        </is>
      </c>
      <c r="B1120" t="inlineStr">
        <is>
          <t>751-760</t>
        </is>
      </c>
      <c r="C1120" t="inlineStr">
        <is>
          <t>661-670</t>
        </is>
      </c>
      <c r="D1120" t="inlineStr">
        <is>
          <t>Japan</t>
        </is>
      </c>
      <c r="E1120" t="inlineStr">
        <is>
          <t>Asia</t>
        </is>
      </c>
      <c r="F1120" t="inlineStr">
        <is>
          <t>L</t>
        </is>
      </c>
      <c r="G1120" t="inlineStr">
        <is>
          <t>FO</t>
        </is>
      </c>
      <c r="H1120" t="inlineStr">
        <is>
          <t>VH</t>
        </is>
      </c>
      <c r="I1120" t="inlineStr">
        <is>
          <t>B</t>
        </is>
      </c>
      <c r="J1120" t="n">
        <v>10.4</v>
      </c>
      <c r="K1120" t="inlineStr">
        <is>
          <t>601+</t>
        </is>
      </c>
      <c r="L1120" t="n">
        <v>51.5</v>
      </c>
      <c r="M1120" t="inlineStr">
        <is>
          <t>171</t>
        </is>
      </c>
      <c r="N1120" t="n">
        <v>9.4</v>
      </c>
      <c r="O1120" t="inlineStr">
        <is>
          <t>701+</t>
        </is>
      </c>
      <c r="P1120" t="n">
        <v>10</v>
      </c>
      <c r="Q1120" t="inlineStr">
        <is>
          <t>701+</t>
        </is>
      </c>
      <c r="R1120" t="n">
        <v>12.5</v>
      </c>
      <c r="S1120" t="inlineStr">
        <is>
          <t>701+</t>
        </is>
      </c>
      <c r="T1120" t="n">
        <v>3.7</v>
      </c>
      <c r="U1120" t="inlineStr">
        <is>
          <t>701+</t>
        </is>
      </c>
      <c r="V1120" t="n">
        <v>20.3</v>
      </c>
      <c r="W1120" t="inlineStr">
        <is>
          <t>701+</t>
        </is>
      </c>
      <c r="X1120" t="n">
        <v>41</v>
      </c>
      <c r="Y1120" t="inlineStr">
        <is>
          <t>313</t>
        </is>
      </c>
      <c r="Z1120" t="n">
        <v>2.4</v>
      </c>
      <c r="AA1120" t="inlineStr">
        <is>
          <t>701+</t>
        </is>
      </c>
      <c r="AB1120" t="inlineStr"/>
      <c r="AC1120" t="inlineStr">
        <is>
          <t>661-670</t>
        </is>
      </c>
      <c r="AD1120" t="inlineStr">
        <is>
          <t>801-1000</t>
        </is>
      </c>
      <c r="AE1120" t="inlineStr">
        <is>
          <t>JP</t>
        </is>
      </c>
      <c r="AF1120" t="inlineStr">
        <is>
          <t>Japan</t>
        </is>
      </c>
      <c r="AG1120" t="inlineStr">
        <is>
          <t>L</t>
        </is>
      </c>
      <c r="AH1120" t="inlineStr">
        <is>
          <t>FO</t>
        </is>
      </c>
      <c r="AI1120" t="inlineStr">
        <is>
          <t>VH</t>
        </is>
      </c>
      <c r="AJ1120" t="n">
        <v>4</v>
      </c>
      <c r="AK1120" t="inlineStr">
        <is>
          <t>B</t>
        </is>
      </c>
      <c r="AL1120" t="n">
        <v>11</v>
      </c>
      <c r="AM1120" t="inlineStr">
        <is>
          <t>601+</t>
        </is>
      </c>
      <c r="AN1120" t="n">
        <v>54.8</v>
      </c>
      <c r="AO1120" t="inlineStr">
        <is>
          <t>149</t>
        </is>
      </c>
      <c r="AP1120" t="n">
        <v>10.6</v>
      </c>
      <c r="AQ1120" t="inlineStr">
        <is>
          <t>701+</t>
        </is>
      </c>
      <c r="AR1120" t="n">
        <v>11.7</v>
      </c>
      <c r="AS1120" t="inlineStr">
        <is>
          <t>701+</t>
        </is>
      </c>
      <c r="AT1120" t="n">
        <v>13.3</v>
      </c>
      <c r="AU1120" t="inlineStr">
        <is>
          <t>696</t>
        </is>
      </c>
      <c r="AV1120" t="n">
        <v>3.8</v>
      </c>
      <c r="AW1120" t="inlineStr">
        <is>
          <t>701+</t>
        </is>
      </c>
      <c r="AX1120" t="n">
        <v>1.2</v>
      </c>
      <c r="AY1120" t="inlineStr">
        <is>
          <t>701+</t>
        </is>
      </c>
      <c r="AZ1120" t="n">
        <v>29.8</v>
      </c>
      <c r="BA1120" t="inlineStr">
        <is>
          <t>267</t>
        </is>
      </c>
      <c r="BB1120" t="n">
        <v>7</v>
      </c>
      <c r="BC1120" t="inlineStr">
        <is>
          <t>701+</t>
        </is>
      </c>
      <c r="BD1120" t="inlineStr">
        <is>
          <t>-</t>
        </is>
      </c>
      <c r="BE1120" t="inlineStr">
        <is>
          <t>601-800</t>
        </is>
      </c>
      <c r="BF1120" t="inlineStr">
        <is>
          <t>Japan</t>
        </is>
      </c>
      <c r="BG1120" t="n">
        <v>23</v>
      </c>
      <c r="BH1120" t="inlineStr">
        <is>
          <t>15.4</t>
        </is>
      </c>
      <c r="BI1120" t="n">
        <v>24.1</v>
      </c>
      <c r="BJ1120" t="n">
        <v>21.4</v>
      </c>
      <c r="BK1120" t="inlineStr">
        <is>
          <t>37.6</t>
        </is>
      </c>
      <c r="BL1120" t="inlineStr">
        <is>
          <t>-</t>
        </is>
      </c>
      <c r="BM1120" t="inlineStr">
        <is>
          <t>20,243</t>
        </is>
      </c>
      <c r="BN1120" t="n">
        <v>25.7</v>
      </c>
      <c r="BO1120" t="inlineStr">
        <is>
          <t>2%</t>
        </is>
      </c>
      <c r="BP1120" t="inlineStr">
        <is>
          <t>20 : 80</t>
        </is>
      </c>
      <c r="BQ1120" t="n">
        <v>2016</v>
      </c>
      <c r="BR1120" t="inlineStr">
        <is>
          <t>401-500</t>
        </is>
      </c>
      <c r="BS1120" t="inlineStr">
        <is>
          <t>15-19</t>
        </is>
      </c>
      <c r="BT1120" t="inlineStr"/>
      <c r="BU1120" t="n">
        <v>0</v>
      </c>
      <c r="BV1120" t="n">
        <v>0</v>
      </c>
      <c r="BW1120" t="n">
        <v>7.1</v>
      </c>
      <c r="BX1120" t="n">
        <v>8.4</v>
      </c>
      <c r="BY1120" t="n">
        <v>22.9</v>
      </c>
      <c r="BZ1120" t="n">
        <v>16.3</v>
      </c>
      <c r="CA1120" t="n">
        <v>2014</v>
      </c>
      <c r="CB1120" t="inlineStr">
        <is>
          <t>QS+Times+Shanghai</t>
        </is>
      </c>
      <c r="CC1120" t="n">
        <v>755.5</v>
      </c>
      <c r="CD1120" t="n">
        <v>665.5</v>
      </c>
      <c r="CE1120" t="n">
        <v>601</v>
      </c>
      <c r="CF1120" t="n">
        <v>171</v>
      </c>
      <c r="CG1120" t="n">
        <v>701</v>
      </c>
      <c r="CH1120" t="n">
        <v>701</v>
      </c>
      <c r="CI1120" t="n">
        <v>701</v>
      </c>
      <c r="CJ1120" t="n">
        <v>701</v>
      </c>
      <c r="CK1120" t="n">
        <v>701</v>
      </c>
      <c r="CL1120" t="n">
        <v>313</v>
      </c>
      <c r="CM1120" t="n">
        <v>701</v>
      </c>
      <c r="CN1120" t="n">
        <v>665.5</v>
      </c>
      <c r="CO1120" t="n">
        <v>900.5</v>
      </c>
      <c r="CP1120" t="n">
        <v>601</v>
      </c>
      <c r="CQ1120" t="n">
        <v>149</v>
      </c>
      <c r="CR1120" t="n">
        <v>701</v>
      </c>
      <c r="CS1120" t="n">
        <v>701</v>
      </c>
      <c r="CT1120" t="n">
        <v>696</v>
      </c>
      <c r="CU1120" t="n">
        <v>701</v>
      </c>
      <c r="CV1120" t="n">
        <v>701</v>
      </c>
      <c r="CW1120" t="n">
        <v>267</v>
      </c>
      <c r="CX1120" t="n">
        <v>701</v>
      </c>
      <c r="CY1120" t="n">
        <v>700.5</v>
      </c>
      <c r="CZ1120" t="n">
        <v>450.5</v>
      </c>
      <c r="DA1120" t="n">
        <v>17</v>
      </c>
      <c r="DB1120" t="n">
        <v>15.80812555538132</v>
      </c>
      <c r="DC1120" t="n">
        <v>15.28683537841658</v>
      </c>
      <c r="DD1120" t="n">
        <v>25.7</v>
      </c>
      <c r="DE1120" t="inlineStr">
        <is>
          <t>Times (raw ratio)</t>
        </is>
      </c>
      <c r="DF1120" t="n">
        <v>2</v>
      </c>
      <c r="DG1120" t="inlineStr">
        <is>
          <t>Times (raw %)</t>
        </is>
      </c>
      <c r="DH1120" t="n">
        <v>10.7</v>
      </c>
      <c r="DI1120" t="n">
        <v>9.19776655250565</v>
      </c>
    </row>
    <row r="1121">
      <c r="A1121" t="inlineStr">
        <is>
          <t>tomas bata university in zlin</t>
        </is>
      </c>
      <c r="B1121" t="inlineStr">
        <is>
          <t>1201-1400</t>
        </is>
      </c>
      <c r="C1121" t="inlineStr">
        <is>
          <t>1001-1200</t>
        </is>
      </c>
      <c r="D1121" t="inlineStr">
        <is>
          <t>Czech Republic</t>
        </is>
      </c>
      <c r="E1121" t="inlineStr">
        <is>
          <t>Europe</t>
        </is>
      </c>
      <c r="F1121" t="inlineStr">
        <is>
          <t>M</t>
        </is>
      </c>
      <c r="G1121" t="inlineStr">
        <is>
          <t>CO</t>
        </is>
      </c>
      <c r="H1121" t="inlineStr">
        <is>
          <t>VH</t>
        </is>
      </c>
      <c r="I1121" t="inlineStr">
        <is>
          <t>A</t>
        </is>
      </c>
      <c r="J1121" t="n">
        <v>4.5</v>
      </c>
      <c r="K1121" t="inlineStr">
        <is>
          <t>601+</t>
        </is>
      </c>
      <c r="L1121" t="n">
        <v>8.4</v>
      </c>
      <c r="M1121" t="inlineStr">
        <is>
          <t>601+</t>
        </is>
      </c>
      <c r="N1121" t="n">
        <v>9.300000000000001</v>
      </c>
      <c r="O1121" t="inlineStr">
        <is>
          <t>701+</t>
        </is>
      </c>
      <c r="P1121" t="n">
        <v>5.5</v>
      </c>
      <c r="Q1121" t="inlineStr">
        <is>
          <t>701+</t>
        </is>
      </c>
      <c r="R1121" t="n">
        <v>23.6</v>
      </c>
      <c r="S1121" t="inlineStr">
        <is>
          <t>553</t>
        </is>
      </c>
      <c r="T1121" t="n">
        <v>18.8</v>
      </c>
      <c r="U1121" t="inlineStr">
        <is>
          <t>568</t>
        </is>
      </c>
      <c r="V1121" t="n">
        <v>25.8</v>
      </c>
      <c r="W1121" t="inlineStr">
        <is>
          <t>701+</t>
        </is>
      </c>
      <c r="X1121" t="n">
        <v>4</v>
      </c>
      <c r="Y1121" t="inlineStr">
        <is>
          <t>701+</t>
        </is>
      </c>
      <c r="Z1121" t="n">
        <v>1.1</v>
      </c>
      <c r="AA1121" t="inlineStr">
        <is>
          <t>701+</t>
        </is>
      </c>
      <c r="AB1121" t="inlineStr"/>
      <c r="AC1121" t="inlineStr">
        <is>
          <t>1001-1200</t>
        </is>
      </c>
      <c r="AD1121" t="inlineStr">
        <is>
          <t>1001-1200</t>
        </is>
      </c>
      <c r="AE1121" t="inlineStr">
        <is>
          <t>CZ</t>
        </is>
      </c>
      <c r="AF1121" t="inlineStr">
        <is>
          <t>Czech Republic</t>
        </is>
      </c>
      <c r="AG1121" t="inlineStr">
        <is>
          <t>S</t>
        </is>
      </c>
      <c r="AH1121" t="inlineStr">
        <is>
          <t>CO</t>
        </is>
      </c>
      <c r="AI1121" t="inlineStr">
        <is>
          <t>VH</t>
        </is>
      </c>
      <c r="AJ1121" t="n">
        <v>2</v>
      </c>
      <c r="AK1121" t="inlineStr">
        <is>
          <t>A</t>
        </is>
      </c>
      <c r="AL1121" t="n">
        <v>4.4</v>
      </c>
      <c r="AM1121" t="inlineStr">
        <is>
          <t>601+</t>
        </is>
      </c>
      <c r="AN1121" t="n">
        <v>15</v>
      </c>
      <c r="AO1121" t="inlineStr">
        <is>
          <t>547</t>
        </is>
      </c>
      <c r="AP1121" t="n">
        <v>11.3</v>
      </c>
      <c r="AQ1121" t="inlineStr">
        <is>
          <t>701+</t>
        </is>
      </c>
      <c r="AR1121" t="n">
        <v>5</v>
      </c>
      <c r="AS1121" t="inlineStr">
        <is>
          <t>701+</t>
        </is>
      </c>
      <c r="AT1121" t="n">
        <v>19.5</v>
      </c>
      <c r="AU1121" t="inlineStr">
        <is>
          <t>595</t>
        </is>
      </c>
      <c r="AV1121" t="n">
        <v>33.9</v>
      </c>
      <c r="AW1121" t="inlineStr">
        <is>
          <t>389</t>
        </is>
      </c>
      <c r="AX1121" t="n">
        <v>1.2</v>
      </c>
      <c r="AY1121" t="inlineStr">
        <is>
          <t>701+</t>
        </is>
      </c>
      <c r="AZ1121" t="n">
        <v>10.1</v>
      </c>
      <c r="BA1121" t="inlineStr">
        <is>
          <t>701+</t>
        </is>
      </c>
      <c r="BB1121" t="n">
        <v>1</v>
      </c>
      <c r="BC1121" t="inlineStr">
        <is>
          <t>701+</t>
        </is>
      </c>
      <c r="BD1121" t="inlineStr">
        <is>
          <t>-</t>
        </is>
      </c>
      <c r="BE1121" t="inlineStr"/>
      <c r="BF1121" t="inlineStr">
        <is>
          <t>Not Reported</t>
        </is>
      </c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>
        <is>
          <t>QS</t>
        </is>
      </c>
      <c r="CC1121" t="n">
        <v>1300.5</v>
      </c>
      <c r="CD1121" t="n">
        <v>1100.5</v>
      </c>
      <c r="CE1121" t="n">
        <v>601</v>
      </c>
      <c r="CF1121" t="n">
        <v>601</v>
      </c>
      <c r="CG1121" t="n">
        <v>701</v>
      </c>
      <c r="CH1121" t="n">
        <v>701</v>
      </c>
      <c r="CI1121" t="n">
        <v>553</v>
      </c>
      <c r="CJ1121" t="n">
        <v>568</v>
      </c>
      <c r="CK1121" t="n">
        <v>701</v>
      </c>
      <c r="CL1121" t="n">
        <v>701</v>
      </c>
      <c r="CM1121" t="n">
        <v>701</v>
      </c>
      <c r="CN1121" t="n">
        <v>1100.5</v>
      </c>
      <c r="CO1121" t="n">
        <v>1100.5</v>
      </c>
      <c r="CP1121" t="n">
        <v>601</v>
      </c>
      <c r="CQ1121" t="n">
        <v>547</v>
      </c>
      <c r="CR1121" t="n">
        <v>701</v>
      </c>
      <c r="CS1121" t="n">
        <v>701</v>
      </c>
      <c r="CT1121" t="n">
        <v>595</v>
      </c>
      <c r="CU1121" t="n">
        <v>389</v>
      </c>
      <c r="CV1121" t="n">
        <v>701</v>
      </c>
      <c r="CW1121" t="n">
        <v>701</v>
      </c>
      <c r="CX1121" t="n">
        <v>701</v>
      </c>
      <c r="CY1121" t="inlineStr"/>
      <c r="CZ1121" t="inlineStr"/>
      <c r="DA1121" t="inlineStr"/>
      <c r="DB1121" t="n">
        <v>7.178571428571416</v>
      </c>
      <c r="DC1121" t="n">
        <v>5.5</v>
      </c>
      <c r="DD1121" t="inlineStr"/>
      <c r="DE1121" t="inlineStr">
        <is>
          <t>QS (score, not ratio)</t>
        </is>
      </c>
      <c r="DF1121" t="inlineStr"/>
      <c r="DG1121" t="inlineStr">
        <is>
          <t>QS (score, not %)</t>
        </is>
      </c>
      <c r="DH1121" t="n">
        <v>4.45</v>
      </c>
      <c r="DI1121" t="inlineStr"/>
    </row>
    <row r="1122">
      <c r="A1122" t="inlineStr">
        <is>
          <t>tomsk polytechnic university</t>
        </is>
      </c>
      <c r="B1122" t="inlineStr"/>
      <c r="C1122" t="inlineStr"/>
      <c r="D1122" t="inlineStr">
        <is>
          <t>Not Reported</t>
        </is>
      </c>
      <c r="E1122" t="inlineStr">
        <is>
          <t>Not Reported</t>
        </is>
      </c>
      <c r="F1122" t="inlineStr">
        <is>
          <t>Not Reported</t>
        </is>
      </c>
      <c r="G1122" t="inlineStr">
        <is>
          <t>Not Reported</t>
        </is>
      </c>
      <c r="H1122" t="inlineStr"/>
      <c r="I1122" t="inlineStr">
        <is>
          <t>Not Reported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>
        <is>
          <t>Not Reported</t>
        </is>
      </c>
      <c r="AF1122" t="inlineStr">
        <is>
          <t>Not Reported</t>
        </is>
      </c>
      <c r="AG1122" t="inlineStr">
        <is>
          <t>Not Reported</t>
        </is>
      </c>
      <c r="AH1122" t="inlineStr">
        <is>
          <t>Not Reported</t>
        </is>
      </c>
      <c r="AI1122" t="inlineStr"/>
      <c r="AJ1122" t="inlineStr"/>
      <c r="AK1122" t="inlineStr">
        <is>
          <t>Not Reported</t>
        </is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>
        <is>
          <t>251-300</t>
        </is>
      </c>
      <c r="BF1122" t="inlineStr">
        <is>
          <t>Russian Federation</t>
        </is>
      </c>
      <c r="BG1122" t="n">
        <v>31.6</v>
      </c>
      <c r="BH1122" t="inlineStr">
        <is>
          <t>32.7</t>
        </is>
      </c>
      <c r="BI1122" t="n">
        <v>15.1</v>
      </c>
      <c r="BJ1122" t="n">
        <v>82.40000000000001</v>
      </c>
      <c r="BK1122" t="inlineStr">
        <is>
          <t>60.2</t>
        </is>
      </c>
      <c r="BL1122" t="inlineStr">
        <is>
          <t>-</t>
        </is>
      </c>
      <c r="BM1122" t="inlineStr">
        <is>
          <t>11,902</t>
        </is>
      </c>
      <c r="BN1122" t="n">
        <v>6.9</v>
      </c>
      <c r="BO1122" t="inlineStr">
        <is>
          <t>17%</t>
        </is>
      </c>
      <c r="BP1122" t="inlineStr">
        <is>
          <t>39 : 61</t>
        </is>
      </c>
      <c r="BQ1122" t="n">
        <v>2016</v>
      </c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>
        <is>
          <t>Times</t>
        </is>
      </c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n">
        <v>275.5</v>
      </c>
      <c r="CZ1122" t="inlineStr"/>
      <c r="DA1122" t="inlineStr"/>
      <c r="DB1122" t="n">
        <v>60.75768406004289</v>
      </c>
      <c r="DC1122" t="n">
        <v>47.44067203950001</v>
      </c>
      <c r="DD1122" t="n">
        <v>6.9</v>
      </c>
      <c r="DE1122" t="inlineStr">
        <is>
          <t>Times (raw ratio)</t>
        </is>
      </c>
      <c r="DF1122" t="n">
        <v>17</v>
      </c>
      <c r="DG1122" t="inlineStr">
        <is>
          <t>Times (raw %)</t>
        </is>
      </c>
      <c r="DH1122" t="inlineStr"/>
      <c r="DI1122" t="n">
        <v>12.69510926118626</v>
      </c>
    </row>
    <row r="1123">
      <c r="A1123" t="inlineStr">
        <is>
          <t>tomsk state university</t>
        </is>
      </c>
      <c r="B1123" t="inlineStr">
        <is>
          <t>431</t>
        </is>
      </c>
      <c r="C1123" t="inlineStr">
        <is>
          <t>418</t>
        </is>
      </c>
      <c r="D1123" t="inlineStr">
        <is>
          <t>Russia</t>
        </is>
      </c>
      <c r="E1123" t="inlineStr">
        <is>
          <t>Europe</t>
        </is>
      </c>
      <c r="F1123" t="inlineStr">
        <is>
          <t>M</t>
        </is>
      </c>
      <c r="G1123" t="inlineStr">
        <is>
          <t>CO</t>
        </is>
      </c>
      <c r="H1123" t="inlineStr">
        <is>
          <t>VH</t>
        </is>
      </c>
      <c r="I1123" t="inlineStr">
        <is>
          <t>A</t>
        </is>
      </c>
      <c r="J1123" t="n">
        <v>22</v>
      </c>
      <c r="K1123" t="inlineStr">
        <is>
          <t>403</t>
        </is>
      </c>
      <c r="L1123" t="n">
        <v>13.5</v>
      </c>
      <c r="M1123" t="inlineStr">
        <is>
          <t>601+</t>
        </is>
      </c>
      <c r="N1123" t="n">
        <v>99</v>
      </c>
      <c r="O1123" t="inlineStr">
        <is>
          <t>36</t>
        </is>
      </c>
      <c r="P1123" t="n">
        <v>4.2</v>
      </c>
      <c r="Q1123" t="inlineStr">
        <is>
          <t>701+</t>
        </is>
      </c>
      <c r="R1123" t="n">
        <v>21.6</v>
      </c>
      <c r="S1123" t="inlineStr">
        <is>
          <t>574</t>
        </is>
      </c>
      <c r="T1123" t="n">
        <v>91.59999999999999</v>
      </c>
      <c r="U1123" t="inlineStr">
        <is>
          <t>113</t>
        </is>
      </c>
      <c r="V1123" t="n">
        <v>64.09999999999999</v>
      </c>
      <c r="W1123" t="inlineStr">
        <is>
          <t>571</t>
        </is>
      </c>
      <c r="X1123" t="n">
        <v>4.4</v>
      </c>
      <c r="Y1123" t="inlineStr">
        <is>
          <t>701+</t>
        </is>
      </c>
      <c r="Z1123" t="n">
        <v>1.4</v>
      </c>
      <c r="AA1123" t="inlineStr">
        <is>
          <t>701+</t>
        </is>
      </c>
      <c r="AB1123" t="n">
        <v>27.6</v>
      </c>
      <c r="AC1123" t="inlineStr">
        <is>
          <t>418</t>
        </is>
      </c>
      <c r="AD1123" t="inlineStr">
        <is>
          <t>264=</t>
        </is>
      </c>
      <c r="AE1123" t="inlineStr">
        <is>
          <t>RU</t>
        </is>
      </c>
      <c r="AF1123" t="inlineStr">
        <is>
          <t>Russia</t>
        </is>
      </c>
      <c r="AG1123" t="inlineStr">
        <is>
          <t>M</t>
        </is>
      </c>
      <c r="AH1123" t="inlineStr">
        <is>
          <t>CO</t>
        </is>
      </c>
      <c r="AI1123" t="inlineStr">
        <is>
          <t>VH</t>
        </is>
      </c>
      <c r="AJ1123" t="n">
        <v>5</v>
      </c>
      <c r="AK1123" t="inlineStr">
        <is>
          <t>A</t>
        </is>
      </c>
      <c r="AL1123" t="n">
        <v>23.1</v>
      </c>
      <c r="AM1123" t="inlineStr">
        <is>
          <t>376</t>
        </is>
      </c>
      <c r="AN1123" t="n">
        <v>10.9</v>
      </c>
      <c r="AO1123" t="inlineStr">
        <is>
          <t>601+</t>
        </is>
      </c>
      <c r="AP1123" t="n">
        <v>99.40000000000001</v>
      </c>
      <c r="AQ1123" t="inlineStr">
        <is>
          <t>32</t>
        </is>
      </c>
      <c r="AR1123" t="n">
        <v>5.1</v>
      </c>
      <c r="AS1123" t="inlineStr">
        <is>
          <t>701+</t>
        </is>
      </c>
      <c r="AT1123" t="n">
        <v>23.7</v>
      </c>
      <c r="AU1123" t="inlineStr">
        <is>
          <t>555</t>
        </is>
      </c>
      <c r="AV1123" t="n">
        <v>91.5</v>
      </c>
      <c r="AW1123" t="inlineStr">
        <is>
          <t>109</t>
        </is>
      </c>
      <c r="AX1123" t="n">
        <v>23.4</v>
      </c>
      <c r="AY1123" t="inlineStr">
        <is>
          <t>514</t>
        </is>
      </c>
      <c r="AZ1123" t="n">
        <v>7.3</v>
      </c>
      <c r="BA1123" t="inlineStr">
        <is>
          <t>701+</t>
        </is>
      </c>
      <c r="BB1123" t="n">
        <v>3</v>
      </c>
      <c r="BC1123" t="inlineStr">
        <is>
          <t>701+</t>
        </is>
      </c>
      <c r="BD1123" t="inlineStr">
        <is>
          <t>26.9</t>
        </is>
      </c>
      <c r="BE1123" t="inlineStr">
        <is>
          <t>601-800</t>
        </is>
      </c>
      <c r="BF1123" t="inlineStr">
        <is>
          <t>Russian Federation</t>
        </is>
      </c>
      <c r="BG1123" t="n">
        <v>34.8</v>
      </c>
      <c r="BH1123" t="inlineStr">
        <is>
          <t>36.9</t>
        </is>
      </c>
      <c r="BI1123" t="n">
        <v>20.8</v>
      </c>
      <c r="BJ1123" t="n">
        <v>7.6</v>
      </c>
      <c r="BK1123" t="inlineStr">
        <is>
          <t>44.0</t>
        </is>
      </c>
      <c r="BL1123" t="inlineStr">
        <is>
          <t>-</t>
        </is>
      </c>
      <c r="BM1123" t="inlineStr">
        <is>
          <t>10,413</t>
        </is>
      </c>
      <c r="BN1123" t="n">
        <v>9.9</v>
      </c>
      <c r="BO1123" t="inlineStr">
        <is>
          <t>12%</t>
        </is>
      </c>
      <c r="BP1123" t="inlineStr">
        <is>
          <t>60 : 40</t>
        </is>
      </c>
      <c r="BQ1123" t="n">
        <v>2016</v>
      </c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>
        <is>
          <t>QS+Times</t>
        </is>
      </c>
      <c r="CC1123" t="n">
        <v>431</v>
      </c>
      <c r="CD1123" t="n">
        <v>418</v>
      </c>
      <c r="CE1123" t="n">
        <v>403</v>
      </c>
      <c r="CF1123" t="n">
        <v>601</v>
      </c>
      <c r="CG1123" t="n">
        <v>36</v>
      </c>
      <c r="CH1123" t="n">
        <v>701</v>
      </c>
      <c r="CI1123" t="n">
        <v>574</v>
      </c>
      <c r="CJ1123" t="n">
        <v>113</v>
      </c>
      <c r="CK1123" t="n">
        <v>571</v>
      </c>
      <c r="CL1123" t="n">
        <v>701</v>
      </c>
      <c r="CM1123" t="n">
        <v>701</v>
      </c>
      <c r="CN1123" t="n">
        <v>418</v>
      </c>
      <c r="CO1123" t="n">
        <v>264</v>
      </c>
      <c r="CP1123" t="n">
        <v>376</v>
      </c>
      <c r="CQ1123" t="n">
        <v>601</v>
      </c>
      <c r="CR1123" t="n">
        <v>32</v>
      </c>
      <c r="CS1123" t="n">
        <v>701</v>
      </c>
      <c r="CT1123" t="n">
        <v>555</v>
      </c>
      <c r="CU1123" t="n">
        <v>109</v>
      </c>
      <c r="CV1123" t="n">
        <v>514</v>
      </c>
      <c r="CW1123" t="n">
        <v>701</v>
      </c>
      <c r="CX1123" t="n">
        <v>701</v>
      </c>
      <c r="CY1123" t="n">
        <v>700.5</v>
      </c>
      <c r="CZ1123" t="inlineStr"/>
      <c r="DA1123" t="inlineStr"/>
      <c r="DB1123" t="n">
        <v>34.64285714285714</v>
      </c>
      <c r="DC1123" t="n">
        <v>9.768054531590323</v>
      </c>
      <c r="DD1123" t="n">
        <v>9.9</v>
      </c>
      <c r="DE1123" t="inlineStr">
        <is>
          <t>Times (raw ratio)</t>
        </is>
      </c>
      <c r="DF1123" t="n">
        <v>12</v>
      </c>
      <c r="DG1123" t="inlineStr">
        <is>
          <t>Times (raw %)</t>
        </is>
      </c>
      <c r="DH1123" t="n">
        <v>22.55</v>
      </c>
      <c r="DI1123" t="n">
        <v>18.6264308012487</v>
      </c>
    </row>
    <row r="1124">
      <c r="A1124" t="inlineStr">
        <is>
          <t>ton duc thang university</t>
        </is>
      </c>
      <c r="B1124" t="inlineStr">
        <is>
          <t>711-720</t>
        </is>
      </c>
      <c r="C1124" t="inlineStr">
        <is>
          <t>721-730</t>
        </is>
      </c>
      <c r="D1124" t="inlineStr">
        <is>
          <t>Vietnam</t>
        </is>
      </c>
      <c r="E1124" t="inlineStr">
        <is>
          <t>Asia</t>
        </is>
      </c>
      <c r="F1124" t="inlineStr">
        <is>
          <t>L</t>
        </is>
      </c>
      <c r="G1124" t="inlineStr">
        <is>
          <t>FO</t>
        </is>
      </c>
      <c r="H1124" t="inlineStr">
        <is>
          <t>VH</t>
        </is>
      </c>
      <c r="I1124" t="inlineStr">
        <is>
          <t>A</t>
        </is>
      </c>
      <c r="J1124" t="n">
        <v>5</v>
      </c>
      <c r="K1124" t="inlineStr">
        <is>
          <t>601+</t>
        </is>
      </c>
      <c r="L1124" t="n">
        <v>6.4</v>
      </c>
      <c r="M1124" t="inlineStr">
        <is>
          <t>601+</t>
        </is>
      </c>
      <c r="N1124" t="n">
        <v>5.2</v>
      </c>
      <c r="O1124" t="inlineStr">
        <is>
          <t>701+</t>
        </is>
      </c>
      <c r="P1124" t="n">
        <v>51.7</v>
      </c>
      <c r="Q1124" t="inlineStr">
        <is>
          <t>252</t>
        </is>
      </c>
      <c r="R1124" t="n">
        <v>9.9</v>
      </c>
      <c r="S1124" t="inlineStr">
        <is>
          <t>701+</t>
        </is>
      </c>
      <c r="T1124" t="n">
        <v>1.4</v>
      </c>
      <c r="U1124" t="inlineStr">
        <is>
          <t>701+</t>
        </is>
      </c>
      <c r="V1124" t="n">
        <v>90.7</v>
      </c>
      <c r="W1124" t="inlineStr">
        <is>
          <t>162</t>
        </is>
      </c>
      <c r="X1124" t="n">
        <v>4.7</v>
      </c>
      <c r="Y1124" t="inlineStr">
        <is>
          <t>701+</t>
        </is>
      </c>
      <c r="Z1124" t="n">
        <v>3.8</v>
      </c>
      <c r="AA1124" t="inlineStr">
        <is>
          <t>701+</t>
        </is>
      </c>
      <c r="AB1124" t="inlineStr"/>
      <c r="AC1124" t="inlineStr">
        <is>
          <t>721-730</t>
        </is>
      </c>
      <c r="AD1124" t="inlineStr">
        <is>
          <t>1001-1200</t>
        </is>
      </c>
      <c r="AE1124" t="inlineStr">
        <is>
          <t>VN</t>
        </is>
      </c>
      <c r="AF1124" t="inlineStr">
        <is>
          <t>Vietnam</t>
        </is>
      </c>
      <c r="AG1124" t="inlineStr">
        <is>
          <t>L</t>
        </is>
      </c>
      <c r="AH1124" t="inlineStr">
        <is>
          <t>FO</t>
        </is>
      </c>
      <c r="AI1124" t="inlineStr">
        <is>
          <t>VH</t>
        </is>
      </c>
      <c r="AJ1124" t="n">
        <v>3</v>
      </c>
      <c r="AK1124" t="inlineStr">
        <is>
          <t>B</t>
        </is>
      </c>
      <c r="AL1124" t="n">
        <v>4.2</v>
      </c>
      <c r="AM1124" t="inlineStr">
        <is>
          <t>601+</t>
        </is>
      </c>
      <c r="AN1124" t="n">
        <v>10.2</v>
      </c>
      <c r="AO1124" t="inlineStr">
        <is>
          <t>601+</t>
        </is>
      </c>
      <c r="AP1124" t="n">
        <v>5.1</v>
      </c>
      <c r="AQ1124" t="inlineStr">
        <is>
          <t>701+</t>
        </is>
      </c>
      <c r="AR1124" t="n">
        <v>34.6</v>
      </c>
      <c r="AS1124" t="inlineStr">
        <is>
          <t>394</t>
        </is>
      </c>
      <c r="AT1124" t="n">
        <v>18.4</v>
      </c>
      <c r="AU1124" t="inlineStr">
        <is>
          <t>610</t>
        </is>
      </c>
      <c r="AV1124" t="n">
        <v>1.6</v>
      </c>
      <c r="AW1124" t="inlineStr">
        <is>
          <t>701+</t>
        </is>
      </c>
      <c r="AX1124" t="n">
        <v>84.90000000000001</v>
      </c>
      <c r="AY1124" t="inlineStr">
        <is>
          <t>117</t>
        </is>
      </c>
      <c r="AZ1124" t="n">
        <v>11.8</v>
      </c>
      <c r="BA1124" t="inlineStr">
        <is>
          <t>701+</t>
        </is>
      </c>
      <c r="BB1124" t="n">
        <v>6.8</v>
      </c>
      <c r="BC1124" t="inlineStr">
        <is>
          <t>701+</t>
        </is>
      </c>
      <c r="BD1124" t="inlineStr">
        <is>
          <t>-</t>
        </is>
      </c>
      <c r="BE1124" t="inlineStr"/>
      <c r="BF1124" t="inlineStr">
        <is>
          <t>Not Reported</t>
        </is>
      </c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>
        <is>
          <t>QS</t>
        </is>
      </c>
      <c r="CC1124" t="n">
        <v>715.5</v>
      </c>
      <c r="CD1124" t="n">
        <v>725.5</v>
      </c>
      <c r="CE1124" t="n">
        <v>601</v>
      </c>
      <c r="CF1124" t="n">
        <v>601</v>
      </c>
      <c r="CG1124" t="n">
        <v>701</v>
      </c>
      <c r="CH1124" t="n">
        <v>252</v>
      </c>
      <c r="CI1124" t="n">
        <v>701</v>
      </c>
      <c r="CJ1124" t="n">
        <v>701</v>
      </c>
      <c r="CK1124" t="n">
        <v>162</v>
      </c>
      <c r="CL1124" t="n">
        <v>701</v>
      </c>
      <c r="CM1124" t="n">
        <v>701</v>
      </c>
      <c r="CN1124" t="n">
        <v>725.5</v>
      </c>
      <c r="CO1124" t="n">
        <v>1100.5</v>
      </c>
      <c r="CP1124" t="n">
        <v>601</v>
      </c>
      <c r="CQ1124" t="n">
        <v>601</v>
      </c>
      <c r="CR1124" t="n">
        <v>701</v>
      </c>
      <c r="CS1124" t="n">
        <v>394</v>
      </c>
      <c r="CT1124" t="n">
        <v>610</v>
      </c>
      <c r="CU1124" t="n">
        <v>701</v>
      </c>
      <c r="CV1124" t="n">
        <v>117</v>
      </c>
      <c r="CW1124" t="n">
        <v>701</v>
      </c>
      <c r="CX1124" t="n">
        <v>701</v>
      </c>
      <c r="CY1124" t="inlineStr"/>
      <c r="CZ1124" t="inlineStr"/>
      <c r="DA1124" t="inlineStr"/>
      <c r="DB1124" t="n">
        <v>48.96428571428572</v>
      </c>
      <c r="DC1124" t="n">
        <v>51.7</v>
      </c>
      <c r="DD1124" t="inlineStr"/>
      <c r="DE1124" t="inlineStr">
        <is>
          <t>QS (score, not ratio)</t>
        </is>
      </c>
      <c r="DF1124" t="inlineStr"/>
      <c r="DG1124" t="inlineStr">
        <is>
          <t>QS (score, not %)</t>
        </is>
      </c>
      <c r="DH1124" t="n">
        <v>4.6</v>
      </c>
      <c r="DI1124" t="inlineStr"/>
    </row>
    <row r="1125">
      <c r="A1125" t="inlineStr">
        <is>
          <t>tongji university</t>
        </is>
      </c>
      <c r="B1125" t="inlineStr">
        <is>
          <t>192</t>
        </is>
      </c>
      <c r="C1125" t="inlineStr">
        <is>
          <t>216</t>
        </is>
      </c>
      <c r="D1125" t="inlineStr">
        <is>
          <t>China (Mainland)</t>
        </is>
      </c>
      <c r="E1125" t="inlineStr">
        <is>
          <t>Asia</t>
        </is>
      </c>
      <c r="F1125" t="inlineStr">
        <is>
          <t>XL</t>
        </is>
      </c>
      <c r="G1125" t="inlineStr">
        <is>
          <t>FC</t>
        </is>
      </c>
      <c r="H1125" t="inlineStr">
        <is>
          <t>VH</t>
        </is>
      </c>
      <c r="I1125" t="inlineStr">
        <is>
          <t>A</t>
        </is>
      </c>
      <c r="J1125" t="n">
        <v>31.8</v>
      </c>
      <c r="K1125" t="inlineStr">
        <is>
          <t>276</t>
        </is>
      </c>
      <c r="L1125" t="n">
        <v>16.9</v>
      </c>
      <c r="M1125" t="inlineStr">
        <is>
          <t>508</t>
        </is>
      </c>
      <c r="N1125" t="n">
        <v>29.1</v>
      </c>
      <c r="O1125" t="inlineStr">
        <is>
          <t>533</t>
        </is>
      </c>
      <c r="P1125" t="n">
        <v>96.90000000000001</v>
      </c>
      <c r="Q1125" t="inlineStr">
        <is>
          <t>44</t>
        </is>
      </c>
      <c r="R1125" t="n">
        <v>54.5</v>
      </c>
      <c r="S1125" t="inlineStr">
        <is>
          <t>345</t>
        </is>
      </c>
      <c r="T1125" t="n">
        <v>26.5</v>
      </c>
      <c r="U1125" t="inlineStr">
        <is>
          <t>457</t>
        </is>
      </c>
      <c r="V1125" t="n">
        <v>72.90000000000001</v>
      </c>
      <c r="W1125" t="inlineStr">
        <is>
          <t>442</t>
        </is>
      </c>
      <c r="X1125" t="n">
        <v>24</v>
      </c>
      <c r="Y1125" t="inlineStr">
        <is>
          <t>473</t>
        </is>
      </c>
      <c r="Z1125" t="n">
        <v>81.40000000000001</v>
      </c>
      <c r="AA1125" t="inlineStr">
        <is>
          <t>147</t>
        </is>
      </c>
      <c r="AB1125" t="n">
        <v>46.9</v>
      </c>
      <c r="AC1125" t="inlineStr">
        <is>
          <t>216</t>
        </is>
      </c>
      <c r="AD1125" t="inlineStr">
        <is>
          <t>212=</t>
        </is>
      </c>
      <c r="AE1125" t="inlineStr">
        <is>
          <t>CN</t>
        </is>
      </c>
      <c r="AF1125" t="inlineStr">
        <is>
          <t>China (Mainland)</t>
        </is>
      </c>
      <c r="AG1125" t="inlineStr">
        <is>
          <t>XL</t>
        </is>
      </c>
      <c r="AH1125" t="inlineStr">
        <is>
          <t>FC</t>
        </is>
      </c>
      <c r="AI1125" t="inlineStr">
        <is>
          <t>VH</t>
        </is>
      </c>
      <c r="AJ1125" t="n">
        <v>5</v>
      </c>
      <c r="AK1125" t="inlineStr">
        <is>
          <t>A</t>
        </is>
      </c>
      <c r="AL1125" t="n">
        <v>34.4</v>
      </c>
      <c r="AM1125" t="inlineStr">
        <is>
          <t>251</t>
        </is>
      </c>
      <c r="AN1125" t="n">
        <v>13.1</v>
      </c>
      <c r="AO1125" t="inlineStr">
        <is>
          <t>601+</t>
        </is>
      </c>
      <c r="AP1125" t="n">
        <v>28.8</v>
      </c>
      <c r="AQ1125" t="inlineStr">
        <is>
          <t>534</t>
        </is>
      </c>
      <c r="AR1125" t="n">
        <v>91.8</v>
      </c>
      <c r="AS1125" t="inlineStr">
        <is>
          <t>70</t>
        </is>
      </c>
      <c r="AT1125" t="n">
        <v>56.7</v>
      </c>
      <c r="AU1125" t="inlineStr">
        <is>
          <t>327</t>
        </is>
      </c>
      <c r="AV1125" t="n">
        <v>32.6</v>
      </c>
      <c r="AW1125" t="inlineStr">
        <is>
          <t>396</t>
        </is>
      </c>
      <c r="AX1125" t="n">
        <v>21.3</v>
      </c>
      <c r="AY1125" t="inlineStr">
        <is>
          <t>534</t>
        </is>
      </c>
      <c r="AZ1125" t="n">
        <v>18</v>
      </c>
      <c r="BA1125" t="inlineStr">
        <is>
          <t>464</t>
        </is>
      </c>
      <c r="BB1125" t="n">
        <v>65.40000000000001</v>
      </c>
      <c r="BC1125" t="inlineStr">
        <is>
          <t>225</t>
        </is>
      </c>
      <c r="BD1125" t="inlineStr">
        <is>
          <t>43.5</t>
        </is>
      </c>
      <c r="BE1125" t="inlineStr">
        <is>
          <t>501-600</t>
        </is>
      </c>
      <c r="BF1125" t="inlineStr">
        <is>
          <t>China</t>
        </is>
      </c>
      <c r="BG1125" t="n">
        <v>28.9</v>
      </c>
      <c r="BH1125" t="inlineStr">
        <is>
          <t>37.2</t>
        </is>
      </c>
      <c r="BI1125" t="n">
        <v>29.2</v>
      </c>
      <c r="BJ1125" t="n">
        <v>13.1</v>
      </c>
      <c r="BK1125" t="inlineStr">
        <is>
          <t>63.5</t>
        </is>
      </c>
      <c r="BL1125" t="inlineStr">
        <is>
          <t>-</t>
        </is>
      </c>
      <c r="BM1125" t="inlineStr">
        <is>
          <t>37,394</t>
        </is>
      </c>
      <c r="BN1125" t="n">
        <v>13.5</v>
      </c>
      <c r="BO1125" t="inlineStr">
        <is>
          <t>10%</t>
        </is>
      </c>
      <c r="BP1125" t="inlineStr">
        <is>
          <t>38 : 62</t>
        </is>
      </c>
      <c r="BQ1125" t="n">
        <v>2016</v>
      </c>
      <c r="BR1125" t="inlineStr">
        <is>
          <t>301-400</t>
        </is>
      </c>
      <c r="BS1125" t="inlineStr">
        <is>
          <t>14-27</t>
        </is>
      </c>
      <c r="BT1125" t="inlineStr"/>
      <c r="BU1125" t="n">
        <v>0</v>
      </c>
      <c r="BV1125" t="n">
        <v>0</v>
      </c>
      <c r="BW1125" t="n">
        <v>0</v>
      </c>
      <c r="BX1125" t="n">
        <v>8.4</v>
      </c>
      <c r="BY1125" t="n">
        <v>46.3</v>
      </c>
      <c r="BZ1125" t="n">
        <v>15.7</v>
      </c>
      <c r="CA1125" t="n">
        <v>2015</v>
      </c>
      <c r="CB1125" t="inlineStr">
        <is>
          <t>QS+Times+Shanghai</t>
        </is>
      </c>
      <c r="CC1125" t="n">
        <v>192</v>
      </c>
      <c r="CD1125" t="n">
        <v>216</v>
      </c>
      <c r="CE1125" t="n">
        <v>276</v>
      </c>
      <c r="CF1125" t="n">
        <v>508</v>
      </c>
      <c r="CG1125" t="n">
        <v>533</v>
      </c>
      <c r="CH1125" t="n">
        <v>44</v>
      </c>
      <c r="CI1125" t="n">
        <v>345</v>
      </c>
      <c r="CJ1125" t="n">
        <v>457</v>
      </c>
      <c r="CK1125" t="n">
        <v>442</v>
      </c>
      <c r="CL1125" t="n">
        <v>473</v>
      </c>
      <c r="CM1125" t="n">
        <v>147</v>
      </c>
      <c r="CN1125" t="n">
        <v>216</v>
      </c>
      <c r="CO1125" t="n">
        <v>212</v>
      </c>
      <c r="CP1125" t="n">
        <v>251</v>
      </c>
      <c r="CQ1125" t="n">
        <v>601</v>
      </c>
      <c r="CR1125" t="n">
        <v>534</v>
      </c>
      <c r="CS1125" t="n">
        <v>70</v>
      </c>
      <c r="CT1125" t="n">
        <v>327</v>
      </c>
      <c r="CU1125" t="n">
        <v>396</v>
      </c>
      <c r="CV1125" t="n">
        <v>534</v>
      </c>
      <c r="CW1125" t="n">
        <v>464</v>
      </c>
      <c r="CX1125" t="n">
        <v>225</v>
      </c>
      <c r="CY1125" t="n">
        <v>550.5</v>
      </c>
      <c r="CZ1125" t="n">
        <v>350.5</v>
      </c>
      <c r="DA1125" t="n">
        <v>20.5</v>
      </c>
      <c r="DB1125" t="n">
        <v>43.69072065820293</v>
      </c>
      <c r="DC1125" t="n">
        <v>35.67661150527041</v>
      </c>
      <c r="DD1125" t="n">
        <v>13.5</v>
      </c>
      <c r="DE1125" t="inlineStr">
        <is>
          <t>Times (raw ratio)</t>
        </is>
      </c>
      <c r="DF1125" t="n">
        <v>10</v>
      </c>
      <c r="DG1125" t="inlineStr">
        <is>
          <t>Times (raw %)</t>
        </is>
      </c>
      <c r="DH1125" t="n">
        <v>33.1</v>
      </c>
      <c r="DI1125" t="n">
        <v>13.88770462267931</v>
      </c>
    </row>
    <row r="1126">
      <c r="A1126" t="inlineStr">
        <is>
          <t>toraighyrov university</t>
        </is>
      </c>
      <c r="B1126" t="inlineStr">
        <is>
          <t>1201-1400</t>
        </is>
      </c>
      <c r="C1126" t="inlineStr">
        <is>
          <t>1201-1400</t>
        </is>
      </c>
      <c r="D1126" t="inlineStr">
        <is>
          <t>Kazakhstan</t>
        </is>
      </c>
      <c r="E1126" t="inlineStr">
        <is>
          <t>Asia</t>
        </is>
      </c>
      <c r="F1126" t="inlineStr">
        <is>
          <t>M</t>
        </is>
      </c>
      <c r="G1126" t="inlineStr">
        <is>
          <t>FO</t>
        </is>
      </c>
      <c r="H1126" t="inlineStr">
        <is>
          <t>HI</t>
        </is>
      </c>
      <c r="I1126" t="inlineStr">
        <is>
          <t>A</t>
        </is>
      </c>
      <c r="J1126" t="n">
        <v>8.5</v>
      </c>
      <c r="K1126" t="inlineStr">
        <is>
          <t>601+</t>
        </is>
      </c>
      <c r="L1126" t="n">
        <v>4.8</v>
      </c>
      <c r="M1126" t="inlineStr">
        <is>
          <t>601+</t>
        </is>
      </c>
      <c r="N1126" t="n">
        <v>17.8</v>
      </c>
      <c r="O1126" t="inlineStr">
        <is>
          <t>701+</t>
        </is>
      </c>
      <c r="P1126" t="n">
        <v>1.2</v>
      </c>
      <c r="Q1126" t="inlineStr">
        <is>
          <t>701+</t>
        </is>
      </c>
      <c r="R1126" t="n">
        <v>6.8</v>
      </c>
      <c r="S1126" t="inlineStr">
        <is>
          <t>701+</t>
        </is>
      </c>
      <c r="T1126" t="n">
        <v>3.1</v>
      </c>
      <c r="U1126" t="inlineStr">
        <is>
          <t>701+</t>
        </is>
      </c>
      <c r="V1126" t="n">
        <v>3.9</v>
      </c>
      <c r="W1126" t="inlineStr">
        <is>
          <t>701+</t>
        </is>
      </c>
      <c r="X1126" t="n">
        <v>3.3</v>
      </c>
      <c r="Y1126" t="inlineStr">
        <is>
          <t>701+</t>
        </is>
      </c>
      <c r="Z1126" t="n">
        <v>1</v>
      </c>
      <c r="AA1126" t="inlineStr">
        <is>
          <t>701+</t>
        </is>
      </c>
      <c r="AB1126" t="inlineStr"/>
      <c r="AC1126" t="inlineStr">
        <is>
          <t>1201-1400</t>
        </is>
      </c>
      <c r="AD1126" t="inlineStr">
        <is>
          <t>1201-1400</t>
        </is>
      </c>
      <c r="AE1126" t="inlineStr">
        <is>
          <t>KZ</t>
        </is>
      </c>
      <c r="AF1126" t="inlineStr">
        <is>
          <t>Kazakhstan</t>
        </is>
      </c>
      <c r="AG1126" t="inlineStr">
        <is>
          <t>M</t>
        </is>
      </c>
      <c r="AH1126" t="inlineStr">
        <is>
          <t>FO</t>
        </is>
      </c>
      <c r="AI1126" t="inlineStr">
        <is>
          <t>HI</t>
        </is>
      </c>
      <c r="AJ1126" t="n">
        <v>4</v>
      </c>
      <c r="AK1126" t="inlineStr">
        <is>
          <t>A</t>
        </is>
      </c>
      <c r="AL1126" t="n">
        <v>7</v>
      </c>
      <c r="AM1126" t="inlineStr">
        <is>
          <t>601+</t>
        </is>
      </c>
      <c r="AN1126" t="n">
        <v>4.2</v>
      </c>
      <c r="AO1126" t="inlineStr">
        <is>
          <t>601+</t>
        </is>
      </c>
      <c r="AP1126" t="n">
        <v>14.7</v>
      </c>
      <c r="AQ1126" t="inlineStr">
        <is>
          <t>701+</t>
        </is>
      </c>
      <c r="AR1126" t="n">
        <v>1.3</v>
      </c>
      <c r="AS1126" t="inlineStr">
        <is>
          <t>701+</t>
        </is>
      </c>
      <c r="AT1126" t="n">
        <v>3</v>
      </c>
      <c r="AU1126" t="inlineStr">
        <is>
          <t>701+</t>
        </is>
      </c>
      <c r="AV1126" t="n">
        <v>2.8</v>
      </c>
      <c r="AW1126" t="inlineStr">
        <is>
          <t>701+</t>
        </is>
      </c>
      <c r="AX1126" t="n">
        <v>1</v>
      </c>
      <c r="AY1126" t="inlineStr">
        <is>
          <t>701+</t>
        </is>
      </c>
      <c r="AZ1126" t="n">
        <v>12.5</v>
      </c>
      <c r="BA1126" t="inlineStr">
        <is>
          <t>698</t>
        </is>
      </c>
      <c r="BB1126" t="n">
        <v>1</v>
      </c>
      <c r="BC1126" t="inlineStr">
        <is>
          <t>701+</t>
        </is>
      </c>
      <c r="BD1126" t="inlineStr">
        <is>
          <t>-</t>
        </is>
      </c>
      <c r="BE1126" t="inlineStr"/>
      <c r="BF1126" t="inlineStr">
        <is>
          <t>Not Reported</t>
        </is>
      </c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>
        <is>
          <t>QS</t>
        </is>
      </c>
      <c r="CC1126" t="n">
        <v>1300.5</v>
      </c>
      <c r="CD1126" t="n">
        <v>1300.5</v>
      </c>
      <c r="CE1126" t="n">
        <v>601</v>
      </c>
      <c r="CF1126" t="n">
        <v>601</v>
      </c>
      <c r="CG1126" t="n">
        <v>701</v>
      </c>
      <c r="CH1126" t="n">
        <v>701</v>
      </c>
      <c r="CI1126" t="n">
        <v>701</v>
      </c>
      <c r="CJ1126" t="n">
        <v>701</v>
      </c>
      <c r="CK1126" t="n">
        <v>701</v>
      </c>
      <c r="CL1126" t="n">
        <v>701</v>
      </c>
      <c r="CM1126" t="n">
        <v>701</v>
      </c>
      <c r="CN1126" t="n">
        <v>1300.5</v>
      </c>
      <c r="CO1126" t="n">
        <v>1300.5</v>
      </c>
      <c r="CP1126" t="n">
        <v>601</v>
      </c>
      <c r="CQ1126" t="n">
        <v>601</v>
      </c>
      <c r="CR1126" t="n">
        <v>701</v>
      </c>
      <c r="CS1126" t="n">
        <v>701</v>
      </c>
      <c r="CT1126" t="n">
        <v>701</v>
      </c>
      <c r="CU1126" t="n">
        <v>701</v>
      </c>
      <c r="CV1126" t="n">
        <v>701</v>
      </c>
      <c r="CW1126" t="n">
        <v>698</v>
      </c>
      <c r="CX1126" t="n">
        <v>701</v>
      </c>
      <c r="CY1126" t="inlineStr"/>
      <c r="CZ1126" t="inlineStr"/>
      <c r="DA1126" t="inlineStr"/>
      <c r="DB1126" t="n">
        <v>7.178571428571416</v>
      </c>
      <c r="DC1126" t="n">
        <v>1.2</v>
      </c>
      <c r="DD1126" t="inlineStr"/>
      <c r="DE1126" t="inlineStr">
        <is>
          <t>QS (score, not ratio)</t>
        </is>
      </c>
      <c r="DF1126" t="inlineStr"/>
      <c r="DG1126" t="inlineStr">
        <is>
          <t>QS (score, not %)</t>
        </is>
      </c>
      <c r="DH1126" t="n">
        <v>7.75</v>
      </c>
      <c r="DI1126" t="inlineStr"/>
    </row>
    <row r="1127">
      <c r="A1127" t="inlineStr">
        <is>
          <t>toronto metropolitan university</t>
        </is>
      </c>
      <c r="B1127" t="inlineStr">
        <is>
          <t>801-850</t>
        </is>
      </c>
      <c r="C1127" t="inlineStr">
        <is>
          <t>851-900</t>
        </is>
      </c>
      <c r="D1127" t="inlineStr">
        <is>
          <t>Canada</t>
        </is>
      </c>
      <c r="E1127" t="inlineStr">
        <is>
          <t>Americas</t>
        </is>
      </c>
      <c r="F1127" t="inlineStr">
        <is>
          <t>XL</t>
        </is>
      </c>
      <c r="G1127" t="inlineStr">
        <is>
          <t>CO</t>
        </is>
      </c>
      <c r="H1127" t="inlineStr">
        <is>
          <t>VH</t>
        </is>
      </c>
      <c r="I1127" t="inlineStr">
        <is>
          <t>A</t>
        </is>
      </c>
      <c r="J1127" t="n">
        <v>8</v>
      </c>
      <c r="K1127" t="inlineStr">
        <is>
          <t>601+</t>
        </is>
      </c>
      <c r="L1127" t="n">
        <v>12</v>
      </c>
      <c r="M1127" t="inlineStr">
        <is>
          <t>601+</t>
        </is>
      </c>
      <c r="N1127" t="n">
        <v>1.8</v>
      </c>
      <c r="O1127" t="inlineStr">
        <is>
          <t>701+</t>
        </is>
      </c>
      <c r="P1127" t="n">
        <v>26.4</v>
      </c>
      <c r="Q1127" t="inlineStr">
        <is>
          <t>481</t>
        </is>
      </c>
      <c r="R1127" t="n">
        <v>35.4</v>
      </c>
      <c r="S1127" t="inlineStr">
        <is>
          <t>453</t>
        </is>
      </c>
      <c r="T1127" t="n">
        <v>8.1</v>
      </c>
      <c r="U1127" t="inlineStr">
        <is>
          <t>701+</t>
        </is>
      </c>
      <c r="V1127" t="n">
        <v>57</v>
      </c>
      <c r="W1127" t="inlineStr">
        <is>
          <t>662</t>
        </is>
      </c>
      <c r="X1127" t="n">
        <v>15.1</v>
      </c>
      <c r="Y1127" t="inlineStr">
        <is>
          <t>660</t>
        </is>
      </c>
      <c r="Z1127" t="n">
        <v>3.8</v>
      </c>
      <c r="AA1127" t="inlineStr">
        <is>
          <t>701+</t>
        </is>
      </c>
      <c r="AB1127" t="inlineStr"/>
      <c r="AC1127" t="inlineStr"/>
      <c r="AD1127" t="inlineStr"/>
      <c r="AE1127" t="inlineStr">
        <is>
          <t>Not Reported</t>
        </is>
      </c>
      <c r="AF1127" t="inlineStr">
        <is>
          <t>Not Reported</t>
        </is>
      </c>
      <c r="AG1127" t="inlineStr">
        <is>
          <t>Not Reported</t>
        </is>
      </c>
      <c r="AH1127" t="inlineStr">
        <is>
          <t>Not Reported</t>
        </is>
      </c>
      <c r="AI1127" t="inlineStr"/>
      <c r="AJ1127" t="inlineStr"/>
      <c r="AK1127" t="inlineStr">
        <is>
          <t>Not Reported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>
        <is>
          <t>Not Reported</t>
        </is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>
        <is>
          <t>QS</t>
        </is>
      </c>
      <c r="CC1127" t="n">
        <v>825.5</v>
      </c>
      <c r="CD1127" t="n">
        <v>875.5</v>
      </c>
      <c r="CE1127" t="n">
        <v>601</v>
      </c>
      <c r="CF1127" t="n">
        <v>601</v>
      </c>
      <c r="CG1127" t="n">
        <v>701</v>
      </c>
      <c r="CH1127" t="n">
        <v>481</v>
      </c>
      <c r="CI1127" t="n">
        <v>453</v>
      </c>
      <c r="CJ1127" t="n">
        <v>701</v>
      </c>
      <c r="CK1127" t="n">
        <v>662</v>
      </c>
      <c r="CL1127" t="n">
        <v>660</v>
      </c>
      <c r="CM1127" t="n">
        <v>701</v>
      </c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n">
        <v>41.10714285714285</v>
      </c>
      <c r="DC1127" t="n">
        <v>26.4</v>
      </c>
      <c r="DD1127" t="inlineStr"/>
      <c r="DE1127" t="inlineStr">
        <is>
          <t>QS (score, not ratio)</t>
        </is>
      </c>
      <c r="DF1127" t="inlineStr"/>
      <c r="DG1127" t="inlineStr">
        <is>
          <t>QS (score, not %)</t>
        </is>
      </c>
      <c r="DH1127" t="n">
        <v>8</v>
      </c>
      <c r="DI1127" t="inlineStr"/>
    </row>
    <row r="1128">
      <c r="A1128" t="inlineStr">
        <is>
          <t>tottori university</t>
        </is>
      </c>
      <c r="B1128" t="inlineStr"/>
      <c r="C1128" t="inlineStr"/>
      <c r="D1128" t="inlineStr">
        <is>
          <t>Not Reported</t>
        </is>
      </c>
      <c r="E1128" t="inlineStr">
        <is>
          <t>Not Reported</t>
        </is>
      </c>
      <c r="F1128" t="inlineStr">
        <is>
          <t>Not Reported</t>
        </is>
      </c>
      <c r="G1128" t="inlineStr">
        <is>
          <t>Not Reported</t>
        </is>
      </c>
      <c r="H1128" t="inlineStr"/>
      <c r="I1128" t="inlineStr">
        <is>
          <t>Not Reported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>
        <is>
          <t>Not Reported</t>
        </is>
      </c>
      <c r="AF1128" t="inlineStr">
        <is>
          <t>Not Reported</t>
        </is>
      </c>
      <c r="AG1128" t="inlineStr">
        <is>
          <t>Not Reported</t>
        </is>
      </c>
      <c r="AH1128" t="inlineStr">
        <is>
          <t>Not Reported</t>
        </is>
      </c>
      <c r="AI1128" t="inlineStr"/>
      <c r="AJ1128" t="inlineStr"/>
      <c r="AK1128" t="inlineStr">
        <is>
          <t>Not Reported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>
        <is>
          <t>601-800</t>
        </is>
      </c>
      <c r="BF1128" t="inlineStr">
        <is>
          <t>Japan</t>
        </is>
      </c>
      <c r="BG1128" t="n">
        <v>24.3</v>
      </c>
      <c r="BH1128" t="inlineStr">
        <is>
          <t>16.7</t>
        </is>
      </c>
      <c r="BI1128" t="n">
        <v>10.1</v>
      </c>
      <c r="BJ1128" t="n">
        <v>9.6</v>
      </c>
      <c r="BK1128" t="inlineStr">
        <is>
          <t>34.5</t>
        </is>
      </c>
      <c r="BL1128" t="inlineStr">
        <is>
          <t>-</t>
        </is>
      </c>
      <c r="BM1128" t="inlineStr">
        <is>
          <t>6,248</t>
        </is>
      </c>
      <c r="BN1128" t="n">
        <v>8.199999999999999</v>
      </c>
      <c r="BO1128" t="inlineStr">
        <is>
          <t>2%</t>
        </is>
      </c>
      <c r="BP1128" t="inlineStr">
        <is>
          <t>34 : 66</t>
        </is>
      </c>
      <c r="BQ1128" t="n">
        <v>2016</v>
      </c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>
        <is>
          <t>Times</t>
        </is>
      </c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n">
        <v>700.5</v>
      </c>
      <c r="CZ1128" t="inlineStr"/>
      <c r="DA1128" t="inlineStr"/>
      <c r="DB1128" t="n">
        <v>0</v>
      </c>
      <c r="DC1128" t="n">
        <v>7.997109960525263</v>
      </c>
      <c r="DD1128" t="n">
        <v>8.199999999999999</v>
      </c>
      <c r="DE1128" t="inlineStr">
        <is>
          <t>Times (raw ratio)</t>
        </is>
      </c>
      <c r="DF1128" t="n">
        <v>2</v>
      </c>
      <c r="DG1128" t="inlineStr">
        <is>
          <t>Times (raw %)</t>
        </is>
      </c>
      <c r="DH1128" t="inlineStr"/>
      <c r="DI1128" t="n">
        <v>7.492195629552549</v>
      </c>
    </row>
    <row r="1129">
      <c r="A1129" t="inlineStr">
        <is>
          <t>toulouse 1 capitole university</t>
        </is>
      </c>
      <c r="B1129" t="inlineStr"/>
      <c r="C1129" t="inlineStr"/>
      <c r="D1129" t="inlineStr">
        <is>
          <t>Not Reported</t>
        </is>
      </c>
      <c r="E1129" t="inlineStr">
        <is>
          <t>Not Reported</t>
        </is>
      </c>
      <c r="F1129" t="inlineStr">
        <is>
          <t>Not Reported</t>
        </is>
      </c>
      <c r="G1129" t="inlineStr">
        <is>
          <t>Not Reported</t>
        </is>
      </c>
      <c r="H1129" t="inlineStr"/>
      <c r="I1129" t="inlineStr">
        <is>
          <t>Not Reported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>
        <is>
          <t>Not Reported</t>
        </is>
      </c>
      <c r="AF1129" t="inlineStr">
        <is>
          <t>Not Reported</t>
        </is>
      </c>
      <c r="AG1129" t="inlineStr">
        <is>
          <t>Not Reported</t>
        </is>
      </c>
      <c r="AH1129" t="inlineStr">
        <is>
          <t>Not Reported</t>
        </is>
      </c>
      <c r="AI1129" t="inlineStr"/>
      <c r="AJ1129" t="inlineStr"/>
      <c r="AK1129" t="inlineStr">
        <is>
          <t>Not Reported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>
        <is>
          <t>301-350</t>
        </is>
      </c>
      <c r="BF1129" t="inlineStr">
        <is>
          <t>France</t>
        </is>
      </c>
      <c r="BG1129" t="n">
        <v>18.6</v>
      </c>
      <c r="BH1129" t="inlineStr">
        <is>
          <t>66.7</t>
        </is>
      </c>
      <c r="BI1129" t="n">
        <v>35.7</v>
      </c>
      <c r="BJ1129" t="n">
        <v>56.3</v>
      </c>
      <c r="BK1129" t="inlineStr">
        <is>
          <t>32.5</t>
        </is>
      </c>
      <c r="BL1129" t="inlineStr">
        <is>
          <t>-</t>
        </is>
      </c>
      <c r="BM1129" t="inlineStr">
        <is>
          <t>19,011</t>
        </is>
      </c>
      <c r="BN1129" t="n">
        <v>43.8</v>
      </c>
      <c r="BO1129" t="inlineStr">
        <is>
          <t>19%</t>
        </is>
      </c>
      <c r="BP1129" t="inlineStr">
        <is>
          <t>59 : 41</t>
        </is>
      </c>
      <c r="BQ1129" t="n">
        <v>2016</v>
      </c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>
        <is>
          <t>Times</t>
        </is>
      </c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n">
        <v>325.5</v>
      </c>
      <c r="CZ1129" t="inlineStr"/>
      <c r="DA1129" t="inlineStr"/>
      <c r="DB1129" t="n">
        <v>53.60972122944961</v>
      </c>
      <c r="DC1129" t="n">
        <v>44.95017209637397</v>
      </c>
      <c r="DD1129" t="n">
        <v>43.8</v>
      </c>
      <c r="DE1129" t="inlineStr">
        <is>
          <t>Times (raw ratio)</t>
        </is>
      </c>
      <c r="DF1129" t="n">
        <v>19</v>
      </c>
      <c r="DG1129" t="inlineStr">
        <is>
          <t>Times (raw %)</t>
        </is>
      </c>
      <c r="DH1129" t="inlineStr"/>
      <c r="DI1129" t="n">
        <v>34.13111342351718</v>
      </c>
    </row>
    <row r="1130">
      <c r="A1130" t="inlineStr">
        <is>
          <t>toulouse school of economics</t>
        </is>
      </c>
      <c r="B1130" t="inlineStr"/>
      <c r="C1130" t="inlineStr"/>
      <c r="D1130" t="inlineStr">
        <is>
          <t>Not Reported</t>
        </is>
      </c>
      <c r="E1130" t="inlineStr">
        <is>
          <t>Not Reported</t>
        </is>
      </c>
      <c r="F1130" t="inlineStr">
        <is>
          <t>Not Reported</t>
        </is>
      </c>
      <c r="G1130" t="inlineStr">
        <is>
          <t>Not Reported</t>
        </is>
      </c>
      <c r="H1130" t="inlineStr"/>
      <c r="I1130" t="inlineStr">
        <is>
          <t>Not Reported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>
        <is>
          <t>Not Reported</t>
        </is>
      </c>
      <c r="AF1130" t="inlineStr">
        <is>
          <t>Not Reported</t>
        </is>
      </c>
      <c r="AG1130" t="inlineStr">
        <is>
          <t>Not Reported</t>
        </is>
      </c>
      <c r="AH1130" t="inlineStr">
        <is>
          <t>Not Reported</t>
        </is>
      </c>
      <c r="AI1130" t="inlineStr"/>
      <c r="AJ1130" t="inlineStr"/>
      <c r="AK1130" t="inlineStr">
        <is>
          <t>Not Reported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>
        <is>
          <t>Not Reported</t>
        </is>
      </c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>
        <is>
          <t>201-300</t>
        </is>
      </c>
      <c r="BS1130" t="inlineStr">
        <is>
          <t>9-15</t>
        </is>
      </c>
      <c r="BT1130" t="inlineStr"/>
      <c r="BU1130" t="n">
        <v>0</v>
      </c>
      <c r="BV1130" t="n">
        <v>29.8</v>
      </c>
      <c r="BW1130" t="n">
        <v>8.6</v>
      </c>
      <c r="BX1130" t="n">
        <v>0</v>
      </c>
      <c r="BY1130" t="n">
        <v>10</v>
      </c>
      <c r="BZ1130" t="n">
        <v>17.9</v>
      </c>
      <c r="CA1130" t="n">
        <v>2015</v>
      </c>
      <c r="CB1130" t="inlineStr">
        <is>
          <t>Shanghai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n">
        <v>250.5</v>
      </c>
      <c r="DA1130" t="n">
        <v>12</v>
      </c>
      <c r="DB1130" t="n">
        <v>45.22502744237102</v>
      </c>
      <c r="DC1130" t="n">
        <v>5.756310679611651</v>
      </c>
      <c r="DD1130" t="inlineStr"/>
      <c r="DE1130" t="inlineStr">
        <is>
          <t>Missing</t>
        </is>
      </c>
      <c r="DF1130" t="inlineStr"/>
      <c r="DG1130" t="inlineStr">
        <is>
          <t>Missing</t>
        </is>
      </c>
      <c r="DH1130" t="inlineStr"/>
      <c r="DI1130" t="n">
        <v>10.32815533980583</v>
      </c>
    </row>
    <row r="1131">
      <c r="A1131" t="inlineStr">
        <is>
          <t>toyohashi university of technology</t>
        </is>
      </c>
      <c r="B1131" t="inlineStr"/>
      <c r="C1131" t="inlineStr"/>
      <c r="D1131" t="inlineStr">
        <is>
          <t>Not Reported</t>
        </is>
      </c>
      <c r="E1131" t="inlineStr">
        <is>
          <t>Not Reported</t>
        </is>
      </c>
      <c r="F1131" t="inlineStr">
        <is>
          <t>Not Reported</t>
        </is>
      </c>
      <c r="G1131" t="inlineStr">
        <is>
          <t>Not Reported</t>
        </is>
      </c>
      <c r="H1131" t="inlineStr"/>
      <c r="I1131" t="inlineStr">
        <is>
          <t>Not Reported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>
        <is>
          <t>Not Reported</t>
        </is>
      </c>
      <c r="AF1131" t="inlineStr">
        <is>
          <t>Not Reported</t>
        </is>
      </c>
      <c r="AG1131" t="inlineStr">
        <is>
          <t>Not Reported</t>
        </is>
      </c>
      <c r="AH1131" t="inlineStr">
        <is>
          <t>Not Reported</t>
        </is>
      </c>
      <c r="AI1131" t="inlineStr"/>
      <c r="AJ1131" t="inlineStr"/>
      <c r="AK1131" t="inlineStr">
        <is>
          <t>Not Reported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>
        <is>
          <t>601-800</t>
        </is>
      </c>
      <c r="BF1131" t="inlineStr">
        <is>
          <t>Japan</t>
        </is>
      </c>
      <c r="BG1131" t="n">
        <v>22</v>
      </c>
      <c r="BH1131" t="inlineStr">
        <is>
          <t>25.4</t>
        </is>
      </c>
      <c r="BI1131" t="n">
        <v>18.9</v>
      </c>
      <c r="BJ1131" t="n">
        <v>15.8</v>
      </c>
      <c r="BK1131" t="inlineStr">
        <is>
          <t>50.3</t>
        </is>
      </c>
      <c r="BL1131" t="inlineStr">
        <is>
          <t>-</t>
        </is>
      </c>
      <c r="BM1131" t="inlineStr">
        <is>
          <t>2,153</t>
        </is>
      </c>
      <c r="BN1131" t="n">
        <v>9.300000000000001</v>
      </c>
      <c r="BO1131" t="inlineStr">
        <is>
          <t>9%</t>
        </is>
      </c>
      <c r="BP1131" t="inlineStr">
        <is>
          <t>9 : 91</t>
        </is>
      </c>
      <c r="BQ1131" t="n">
        <v>2016</v>
      </c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>
        <is>
          <t>Times</t>
        </is>
      </c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n">
        <v>700.5</v>
      </c>
      <c r="CZ1131" t="inlineStr"/>
      <c r="DA1131" t="inlineStr"/>
      <c r="DB1131" t="n">
        <v>0</v>
      </c>
      <c r="DC1131" t="n">
        <v>15.71332577822528</v>
      </c>
      <c r="DD1131" t="n">
        <v>9.300000000000001</v>
      </c>
      <c r="DE1131" t="inlineStr">
        <is>
          <t>Times (raw ratio)</t>
        </is>
      </c>
      <c r="DF1131" t="n">
        <v>9</v>
      </c>
      <c r="DG1131" t="inlineStr">
        <is>
          <t>Times (raw %)</t>
        </is>
      </c>
      <c r="DH1131" t="inlineStr"/>
      <c r="DI1131" t="n">
        <v>16.64932362122789</v>
      </c>
    </row>
    <row r="1132">
      <c r="A1132" t="inlineStr">
        <is>
          <t>transilvania university of brasov</t>
        </is>
      </c>
      <c r="B1132" t="inlineStr">
        <is>
          <t>1201-1400</t>
        </is>
      </c>
      <c r="C1132" t="inlineStr">
        <is>
          <t>1201-1400</t>
        </is>
      </c>
      <c r="D1132" t="inlineStr">
        <is>
          <t>Romania</t>
        </is>
      </c>
      <c r="E1132" t="inlineStr">
        <is>
          <t>Europe</t>
        </is>
      </c>
      <c r="F1132" t="inlineStr">
        <is>
          <t>L</t>
        </is>
      </c>
      <c r="G1132" t="inlineStr">
        <is>
          <t>FC</t>
        </is>
      </c>
      <c r="H1132" t="inlineStr">
        <is>
          <t>HI</t>
        </is>
      </c>
      <c r="I1132" t="inlineStr">
        <is>
          <t>A</t>
        </is>
      </c>
      <c r="J1132" t="n">
        <v>6.4</v>
      </c>
      <c r="K1132" t="inlineStr">
        <is>
          <t>601+</t>
        </is>
      </c>
      <c r="L1132" t="n">
        <v>5.5</v>
      </c>
      <c r="M1132" t="inlineStr">
        <is>
          <t>601+</t>
        </is>
      </c>
      <c r="N1132" t="n">
        <v>5.1</v>
      </c>
      <c r="O1132" t="inlineStr">
        <is>
          <t>701+</t>
        </is>
      </c>
      <c r="P1132" t="n">
        <v>3.7</v>
      </c>
      <c r="Q1132" t="inlineStr">
        <is>
          <t>701+</t>
        </is>
      </c>
      <c r="R1132" t="n">
        <v>5.4</v>
      </c>
      <c r="S1132" t="inlineStr">
        <is>
          <t>701+</t>
        </is>
      </c>
      <c r="T1132" t="n">
        <v>2.1</v>
      </c>
      <c r="U1132" t="inlineStr">
        <is>
          <t>701+</t>
        </is>
      </c>
      <c r="V1132" t="n">
        <v>48.1</v>
      </c>
      <c r="W1132" t="inlineStr">
        <is>
          <t>701+</t>
        </is>
      </c>
      <c r="X1132" t="n">
        <v>4</v>
      </c>
      <c r="Y1132" t="inlineStr">
        <is>
          <t>701+</t>
        </is>
      </c>
      <c r="Z1132" t="n">
        <v>1</v>
      </c>
      <c r="AA1132" t="inlineStr">
        <is>
          <t>701+</t>
        </is>
      </c>
      <c r="AB1132" t="inlineStr"/>
      <c r="AC1132" t="inlineStr">
        <is>
          <t>1201-1400</t>
        </is>
      </c>
      <c r="AD1132" t="inlineStr">
        <is>
          <t>1201-1400</t>
        </is>
      </c>
      <c r="AE1132" t="inlineStr">
        <is>
          <t>RO</t>
        </is>
      </c>
      <c r="AF1132" t="inlineStr">
        <is>
          <t>Romania</t>
        </is>
      </c>
      <c r="AG1132" t="inlineStr">
        <is>
          <t>L</t>
        </is>
      </c>
      <c r="AH1132" t="inlineStr">
        <is>
          <t>FC</t>
        </is>
      </c>
      <c r="AI1132" t="inlineStr">
        <is>
          <t>HI</t>
        </is>
      </c>
      <c r="AJ1132" t="n">
        <v>4</v>
      </c>
      <c r="AK1132" t="inlineStr">
        <is>
          <t>A</t>
        </is>
      </c>
      <c r="AL1132" t="n">
        <v>6</v>
      </c>
      <c r="AM1132" t="inlineStr">
        <is>
          <t>601+</t>
        </is>
      </c>
      <c r="AN1132" t="n">
        <v>3.8</v>
      </c>
      <c r="AO1132" t="inlineStr">
        <is>
          <t>601+</t>
        </is>
      </c>
      <c r="AP1132" t="n">
        <v>6</v>
      </c>
      <c r="AQ1132" t="inlineStr">
        <is>
          <t>701+</t>
        </is>
      </c>
      <c r="AR1132" t="n">
        <v>3.3</v>
      </c>
      <c r="AS1132" t="inlineStr">
        <is>
          <t>701+</t>
        </is>
      </c>
      <c r="AT1132" t="n">
        <v>2.4</v>
      </c>
      <c r="AU1132" t="inlineStr">
        <is>
          <t>701+</t>
        </is>
      </c>
      <c r="AV1132" t="n">
        <v>2</v>
      </c>
      <c r="AW1132" t="inlineStr">
        <is>
          <t>701+</t>
        </is>
      </c>
      <c r="AX1132" t="n">
        <v>3.4</v>
      </c>
      <c r="AY1132" t="inlineStr">
        <is>
          <t>701+</t>
        </is>
      </c>
      <c r="AZ1132" t="n">
        <v>7.9</v>
      </c>
      <c r="BA1132" t="inlineStr">
        <is>
          <t>701+</t>
        </is>
      </c>
      <c r="BB1132" t="n">
        <v>1.6</v>
      </c>
      <c r="BC1132" t="inlineStr">
        <is>
          <t>701+</t>
        </is>
      </c>
      <c r="BD1132" t="inlineStr">
        <is>
          <t>-</t>
        </is>
      </c>
      <c r="BE1132" t="inlineStr"/>
      <c r="BF1132" t="inlineStr">
        <is>
          <t>Not Reported</t>
        </is>
      </c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>
        <is>
          <t>QS</t>
        </is>
      </c>
      <c r="CC1132" t="n">
        <v>1300.5</v>
      </c>
      <c r="CD1132" t="n">
        <v>1300.5</v>
      </c>
      <c r="CE1132" t="n">
        <v>601</v>
      </c>
      <c r="CF1132" t="n">
        <v>601</v>
      </c>
      <c r="CG1132" t="n">
        <v>701</v>
      </c>
      <c r="CH1132" t="n">
        <v>701</v>
      </c>
      <c r="CI1132" t="n">
        <v>701</v>
      </c>
      <c r="CJ1132" t="n">
        <v>701</v>
      </c>
      <c r="CK1132" t="n">
        <v>701</v>
      </c>
      <c r="CL1132" t="n">
        <v>701</v>
      </c>
      <c r="CM1132" t="n">
        <v>701</v>
      </c>
      <c r="CN1132" t="n">
        <v>1300.5</v>
      </c>
      <c r="CO1132" t="n">
        <v>1300.5</v>
      </c>
      <c r="CP1132" t="n">
        <v>601</v>
      </c>
      <c r="CQ1132" t="n">
        <v>601</v>
      </c>
      <c r="CR1132" t="n">
        <v>701</v>
      </c>
      <c r="CS1132" t="n">
        <v>701</v>
      </c>
      <c r="CT1132" t="n">
        <v>701</v>
      </c>
      <c r="CU1132" t="n">
        <v>701</v>
      </c>
      <c r="CV1132" t="n">
        <v>701</v>
      </c>
      <c r="CW1132" t="n">
        <v>701</v>
      </c>
      <c r="CX1132" t="n">
        <v>701</v>
      </c>
      <c r="CY1132" t="inlineStr"/>
      <c r="CZ1132" t="inlineStr"/>
      <c r="DA1132" t="inlineStr"/>
      <c r="DB1132" t="n">
        <v>7.178571428571416</v>
      </c>
      <c r="DC1132" t="n">
        <v>3.7</v>
      </c>
      <c r="DD1132" t="inlineStr"/>
      <c r="DE1132" t="inlineStr">
        <is>
          <t>QS (score, not ratio)</t>
        </is>
      </c>
      <c r="DF1132" t="inlineStr"/>
      <c r="DG1132" t="inlineStr">
        <is>
          <t>QS (score, not %)</t>
        </is>
      </c>
      <c r="DH1132" t="n">
        <v>6.2</v>
      </c>
      <c r="DI1132" t="inlineStr"/>
    </row>
    <row r="1133">
      <c r="A1133" t="inlineStr">
        <is>
          <t>trinity college dublin</t>
        </is>
      </c>
      <c r="B1133" t="inlineStr"/>
      <c r="C1133" t="inlineStr"/>
      <c r="D1133" t="inlineStr">
        <is>
          <t>Not Reported</t>
        </is>
      </c>
      <c r="E1133" t="inlineStr">
        <is>
          <t>Not Reported</t>
        </is>
      </c>
      <c r="F1133" t="inlineStr">
        <is>
          <t>Not Reported</t>
        </is>
      </c>
      <c r="G1133" t="inlineStr">
        <is>
          <t>Not Reported</t>
        </is>
      </c>
      <c r="H1133" t="inlineStr"/>
      <c r="I1133" t="inlineStr">
        <is>
          <t>Not Reported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>
        <is>
          <t>Not Reported</t>
        </is>
      </c>
      <c r="AF1133" t="inlineStr">
        <is>
          <t>Not Reported</t>
        </is>
      </c>
      <c r="AG1133" t="inlineStr">
        <is>
          <t>Not Reported</t>
        </is>
      </c>
      <c r="AH1133" t="inlineStr">
        <is>
          <t>Not Reported</t>
        </is>
      </c>
      <c r="AI1133" t="inlineStr"/>
      <c r="AJ1133" t="inlineStr"/>
      <c r="AK1133" t="inlineStr">
        <is>
          <t>Not Reported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>
        <is>
          <t>160</t>
        </is>
      </c>
      <c r="BF1133" t="inlineStr">
        <is>
          <t>Republic of Ireland</t>
        </is>
      </c>
      <c r="BG1133" t="n">
        <v>41.9</v>
      </c>
      <c r="BH1133" t="inlineStr">
        <is>
          <t>90.5</t>
        </is>
      </c>
      <c r="BI1133" t="n">
        <v>30.8</v>
      </c>
      <c r="BJ1133" t="n">
        <v>75.8</v>
      </c>
      <c r="BK1133" t="inlineStr">
        <is>
          <t>28.0</t>
        </is>
      </c>
      <c r="BL1133" t="inlineStr">
        <is>
          <t>52.0</t>
        </is>
      </c>
      <c r="BM1133" t="inlineStr">
        <is>
          <t>15,521</t>
        </is>
      </c>
      <c r="BN1133" t="n">
        <v>18</v>
      </c>
      <c r="BO1133" t="inlineStr">
        <is>
          <t>25%</t>
        </is>
      </c>
      <c r="BP1133" t="inlineStr">
        <is>
          <t>57 : 43</t>
        </is>
      </c>
      <c r="BQ1133" t="n">
        <v>2016</v>
      </c>
      <c r="BR1133" t="inlineStr">
        <is>
          <t>151-200</t>
        </is>
      </c>
      <c r="BS1133" t="inlineStr">
        <is>
          <t>1</t>
        </is>
      </c>
      <c r="BT1133" t="inlineStr"/>
      <c r="BU1133" t="n">
        <v>10.3</v>
      </c>
      <c r="BV1133" t="n">
        <v>13.3</v>
      </c>
      <c r="BW1133" t="n">
        <v>12.3</v>
      </c>
      <c r="BX1133" t="n">
        <v>13.1</v>
      </c>
      <c r="BY1133" t="n">
        <v>31</v>
      </c>
      <c r="BZ1133" t="n">
        <v>19</v>
      </c>
      <c r="CA1133" t="n">
        <v>2015</v>
      </c>
      <c r="CB1133" t="inlineStr">
        <is>
          <t>Times+Shanghai</t>
        </is>
      </c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n">
        <v>160</v>
      </c>
      <c r="CZ1133" t="n">
        <v>175.5</v>
      </c>
      <c r="DA1133" t="n">
        <v>1</v>
      </c>
      <c r="DB1133" t="n">
        <v>69.47996412679906</v>
      </c>
      <c r="DC1133" t="n">
        <v>35.60116849527031</v>
      </c>
      <c r="DD1133" t="n">
        <v>18</v>
      </c>
      <c r="DE1133" t="inlineStr">
        <is>
          <t>Times (raw ratio)</t>
        </is>
      </c>
      <c r="DF1133" t="n">
        <v>25</v>
      </c>
      <c r="DG1133" t="inlineStr">
        <is>
          <t>Times (raw %)</t>
        </is>
      </c>
      <c r="DH1133" t="inlineStr"/>
      <c r="DI1133" t="n">
        <v>18.09972022131746</v>
      </c>
    </row>
    <row r="1134">
      <c r="A1134" t="inlineStr">
        <is>
          <t>trinity college dublin, the university of dublin</t>
        </is>
      </c>
      <c r="B1134" t="inlineStr">
        <is>
          <t>87</t>
        </is>
      </c>
      <c r="C1134" t="inlineStr">
        <is>
          <t>81</t>
        </is>
      </c>
      <c r="D1134" t="inlineStr">
        <is>
          <t>Ireland</t>
        </is>
      </c>
      <c r="E1134" t="inlineStr">
        <is>
          <t>Europe</t>
        </is>
      </c>
      <c r="F1134" t="inlineStr">
        <is>
          <t>L</t>
        </is>
      </c>
      <c r="G1134" t="inlineStr">
        <is>
          <t>FC</t>
        </is>
      </c>
      <c r="H1134" t="inlineStr">
        <is>
          <t>VH</t>
        </is>
      </c>
      <c r="I1134" t="inlineStr">
        <is>
          <t>A</t>
        </is>
      </c>
      <c r="J1134" t="n">
        <v>69.5</v>
      </c>
      <c r="K1134" t="inlineStr">
        <is>
          <t>93</t>
        </is>
      </c>
      <c r="L1134" t="n">
        <v>47.4</v>
      </c>
      <c r="M1134" t="inlineStr">
        <is>
          <t>195</t>
        </is>
      </c>
      <c r="N1134" t="n">
        <v>20.2</v>
      </c>
      <c r="O1134" t="inlineStr">
        <is>
          <t>668</t>
        </is>
      </c>
      <c r="P1134" t="n">
        <v>58.4</v>
      </c>
      <c r="Q1134" t="inlineStr">
        <is>
          <t>210</t>
        </is>
      </c>
      <c r="R1134" t="n">
        <v>99.3</v>
      </c>
      <c r="S1134" t="inlineStr">
        <is>
          <t>101</t>
        </is>
      </c>
      <c r="T1134" t="n">
        <v>88</v>
      </c>
      <c r="U1134" t="inlineStr">
        <is>
          <t>133</t>
        </is>
      </c>
      <c r="V1134" t="n">
        <v>91.3</v>
      </c>
      <c r="W1134" t="inlineStr">
        <is>
          <t>153</t>
        </is>
      </c>
      <c r="X1134" t="n">
        <v>88.59999999999999</v>
      </c>
      <c r="Y1134" t="inlineStr">
        <is>
          <t>83</t>
        </is>
      </c>
      <c r="Z1134" t="n">
        <v>57.7</v>
      </c>
      <c r="AA1134" t="inlineStr">
        <is>
          <t>276=</t>
        </is>
      </c>
      <c r="AB1134" t="n">
        <v>62.9</v>
      </c>
      <c r="AC1134">
        <f>81</f>
        <v/>
      </c>
      <c r="AD1134" t="inlineStr">
        <is>
          <t>98</t>
        </is>
      </c>
      <c r="AE1134" t="inlineStr">
        <is>
          <t>IE</t>
        </is>
      </c>
      <c r="AF1134" t="inlineStr">
        <is>
          <t>Ireland</t>
        </is>
      </c>
      <c r="AG1134" t="inlineStr">
        <is>
          <t>L</t>
        </is>
      </c>
      <c r="AH1134" t="inlineStr">
        <is>
          <t>FC</t>
        </is>
      </c>
      <c r="AI1134" t="inlineStr">
        <is>
          <t>VH</t>
        </is>
      </c>
      <c r="AJ1134" t="n">
        <v>5</v>
      </c>
      <c r="AK1134" t="inlineStr">
        <is>
          <t>A</t>
        </is>
      </c>
      <c r="AL1134" t="n">
        <v>69.3</v>
      </c>
      <c r="AM1134" t="inlineStr">
        <is>
          <t>92</t>
        </is>
      </c>
      <c r="AN1134" t="n">
        <v>39.8</v>
      </c>
      <c r="AO1134" t="inlineStr">
        <is>
          <t>238</t>
        </is>
      </c>
      <c r="AP1134" t="n">
        <v>23.7</v>
      </c>
      <c r="AQ1134" t="inlineStr">
        <is>
          <t>601</t>
        </is>
      </c>
      <c r="AR1134" t="n">
        <v>64.09999999999999</v>
      </c>
      <c r="AS1134" t="inlineStr">
        <is>
          <t>184</t>
        </is>
      </c>
      <c r="AT1134" t="n">
        <v>99.8</v>
      </c>
      <c r="AU1134" t="inlineStr">
        <is>
          <t>79</t>
        </is>
      </c>
      <c r="AV1134" t="n">
        <v>92.5</v>
      </c>
      <c r="AW1134" t="inlineStr">
        <is>
          <t>104</t>
        </is>
      </c>
      <c r="AX1134" t="n">
        <v>82.2</v>
      </c>
      <c r="AY1134" t="inlineStr">
        <is>
          <t>132</t>
        </is>
      </c>
      <c r="AZ1134" t="n">
        <v>70.59999999999999</v>
      </c>
      <c r="BA1134" t="inlineStr">
        <is>
          <t>70</t>
        </is>
      </c>
      <c r="BB1134" t="n">
        <v>75.59999999999999</v>
      </c>
      <c r="BC1134" t="inlineStr">
        <is>
          <t>173=</t>
        </is>
      </c>
      <c r="BD1134" t="inlineStr">
        <is>
          <t>63.5</t>
        </is>
      </c>
      <c r="BE1134" t="inlineStr"/>
      <c r="BF1134" t="inlineStr">
        <is>
          <t>Not Reported</t>
        </is>
      </c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>
        <is>
          <t>QS</t>
        </is>
      </c>
      <c r="CC1134" t="n">
        <v>87</v>
      </c>
      <c r="CD1134" t="n">
        <v>81</v>
      </c>
      <c r="CE1134" t="n">
        <v>93</v>
      </c>
      <c r="CF1134" t="n">
        <v>195</v>
      </c>
      <c r="CG1134" t="n">
        <v>668</v>
      </c>
      <c r="CH1134" t="n">
        <v>210</v>
      </c>
      <c r="CI1134" t="n">
        <v>101</v>
      </c>
      <c r="CJ1134" t="n">
        <v>133</v>
      </c>
      <c r="CK1134" t="n">
        <v>153</v>
      </c>
      <c r="CL1134" t="n">
        <v>83</v>
      </c>
      <c r="CM1134" t="n">
        <v>276</v>
      </c>
      <c r="CN1134" t="n">
        <v>81</v>
      </c>
      <c r="CO1134" t="n">
        <v>98</v>
      </c>
      <c r="CP1134" t="n">
        <v>92</v>
      </c>
      <c r="CQ1134" t="n">
        <v>238</v>
      </c>
      <c r="CR1134" t="n">
        <v>601</v>
      </c>
      <c r="CS1134" t="n">
        <v>184</v>
      </c>
      <c r="CT1134" t="n">
        <v>79</v>
      </c>
      <c r="CU1134" t="n">
        <v>104</v>
      </c>
      <c r="CV1134" t="n">
        <v>132</v>
      </c>
      <c r="CW1134" t="n">
        <v>70</v>
      </c>
      <c r="CX1134" t="n">
        <v>173</v>
      </c>
      <c r="CY1134" t="inlineStr"/>
      <c r="CZ1134" t="inlineStr"/>
      <c r="DA1134" t="inlineStr"/>
      <c r="DB1134" t="n">
        <v>93.85714285714286</v>
      </c>
      <c r="DC1134" t="n">
        <v>58.4</v>
      </c>
      <c r="DD1134" t="inlineStr"/>
      <c r="DE1134" t="inlineStr">
        <is>
          <t>QS (score, not ratio)</t>
        </is>
      </c>
      <c r="DF1134" t="inlineStr"/>
      <c r="DG1134" t="inlineStr">
        <is>
          <t>QS (score, not %)</t>
        </is>
      </c>
      <c r="DH1134" t="n">
        <v>69.40000000000001</v>
      </c>
      <c r="DI1134" t="inlineStr"/>
    </row>
    <row r="1135">
      <c r="A1135" t="inlineStr">
        <is>
          <t>tsinghua university</t>
        </is>
      </c>
      <c r="B1135" t="inlineStr">
        <is>
          <t>20</t>
        </is>
      </c>
      <c r="C1135" t="inlineStr">
        <is>
          <t>25</t>
        </is>
      </c>
      <c r="D1135" t="inlineStr">
        <is>
          <t>China (Mainland)</t>
        </is>
      </c>
      <c r="E1135" t="inlineStr">
        <is>
          <t>Asia</t>
        </is>
      </c>
      <c r="F1135" t="inlineStr">
        <is>
          <t>XL</t>
        </is>
      </c>
      <c r="G1135" t="inlineStr">
        <is>
          <t>FC</t>
        </is>
      </c>
      <c r="H1135" t="inlineStr">
        <is>
          <t>VH</t>
        </is>
      </c>
      <c r="I1135" t="inlineStr">
        <is>
          <t>A</t>
        </is>
      </c>
      <c r="J1135" t="n">
        <v>99.2</v>
      </c>
      <c r="K1135" t="inlineStr">
        <is>
          <t>16</t>
        </is>
      </c>
      <c r="L1135" t="n">
        <v>97.7</v>
      </c>
      <c r="M1135" t="inlineStr">
        <is>
          <t>22</t>
        </is>
      </c>
      <c r="N1135" t="n">
        <v>95</v>
      </c>
      <c r="O1135" t="inlineStr">
        <is>
          <t>62</t>
        </is>
      </c>
      <c r="P1135" t="n">
        <v>99.09999999999999</v>
      </c>
      <c r="Q1135" t="inlineStr">
        <is>
          <t>26</t>
        </is>
      </c>
      <c r="R1135" t="n">
        <v>18.1</v>
      </c>
      <c r="S1135" t="inlineStr">
        <is>
          <t>623</t>
        </is>
      </c>
      <c r="T1135" t="n">
        <v>13.4</v>
      </c>
      <c r="U1135" t="inlineStr">
        <is>
          <t>654</t>
        </is>
      </c>
      <c r="V1135" t="n">
        <v>79.2</v>
      </c>
      <c r="W1135" t="inlineStr">
        <is>
          <t>337</t>
        </is>
      </c>
      <c r="X1135" t="n">
        <v>92.3</v>
      </c>
      <c r="Y1135" t="inlineStr">
        <is>
          <t>68</t>
        </is>
      </c>
      <c r="Z1135" t="n">
        <v>40.4</v>
      </c>
      <c r="AA1135" t="inlineStr">
        <is>
          <t>363=</t>
        </is>
      </c>
      <c r="AB1135" t="n">
        <v>86.5</v>
      </c>
      <c r="AC1135" t="inlineStr">
        <is>
          <t>25</t>
        </is>
      </c>
      <c r="AD1135" t="inlineStr">
        <is>
          <t>14</t>
        </is>
      </c>
      <c r="AE1135" t="inlineStr">
        <is>
          <t>CN</t>
        </is>
      </c>
      <c r="AF1135" t="inlineStr">
        <is>
          <t>China (Mainland)</t>
        </is>
      </c>
      <c r="AG1135" t="inlineStr">
        <is>
          <t>XL</t>
        </is>
      </c>
      <c r="AH1135" t="inlineStr">
        <is>
          <t>FC</t>
        </is>
      </c>
      <c r="AI1135" t="inlineStr">
        <is>
          <t>VH</t>
        </is>
      </c>
      <c r="AJ1135" t="n">
        <v>4</v>
      </c>
      <c r="AK1135" t="inlineStr">
        <is>
          <t>A</t>
        </is>
      </c>
      <c r="AL1135" t="n">
        <v>99.09999999999999</v>
      </c>
      <c r="AM1135" t="inlineStr">
        <is>
          <t>16</t>
        </is>
      </c>
      <c r="AN1135" t="n">
        <v>96.90000000000001</v>
      </c>
      <c r="AO1135" t="inlineStr">
        <is>
          <t>27</t>
        </is>
      </c>
      <c r="AP1135" t="n">
        <v>93.90000000000001</v>
      </c>
      <c r="AQ1135" t="inlineStr">
        <is>
          <t>67</t>
        </is>
      </c>
      <c r="AR1135" t="n">
        <v>98.90000000000001</v>
      </c>
      <c r="AS1135" t="inlineStr">
        <is>
          <t>22</t>
        </is>
      </c>
      <c r="AT1135" t="n">
        <v>9.4</v>
      </c>
      <c r="AU1135" t="inlineStr">
        <is>
          <t>701+</t>
        </is>
      </c>
      <c r="AV1135" t="n">
        <v>15.7</v>
      </c>
      <c r="AW1135" t="inlineStr">
        <is>
          <t>603</t>
        </is>
      </c>
      <c r="AX1135" t="n">
        <v>47.8</v>
      </c>
      <c r="AY1135" t="inlineStr">
        <is>
          <t>328</t>
        </is>
      </c>
      <c r="AZ1135" t="n">
        <v>82.2</v>
      </c>
      <c r="BA1135" t="inlineStr">
        <is>
          <t>47</t>
        </is>
      </c>
      <c r="BB1135" t="n">
        <v>55.8</v>
      </c>
      <c r="BC1135" t="inlineStr">
        <is>
          <t>271=</t>
        </is>
      </c>
      <c r="BD1135" t="inlineStr">
        <is>
          <t>84.9</t>
        </is>
      </c>
      <c r="BE1135">
        <f>47</f>
        <v/>
      </c>
      <c r="BF1135" t="inlineStr">
        <is>
          <t>China</t>
        </is>
      </c>
      <c r="BG1135" t="n">
        <v>73.3</v>
      </c>
      <c r="BH1135" t="inlineStr">
        <is>
          <t>39.5</t>
        </is>
      </c>
      <c r="BI1135" t="n">
        <v>83</v>
      </c>
      <c r="BJ1135" t="n">
        <v>58.8</v>
      </c>
      <c r="BK1135" t="inlineStr">
        <is>
          <t>100.0</t>
        </is>
      </c>
      <c r="BL1135" t="inlineStr">
        <is>
          <t>70.0</t>
        </is>
      </c>
      <c r="BM1135" t="inlineStr">
        <is>
          <t>39,763</t>
        </is>
      </c>
      <c r="BN1135" t="n">
        <v>13.7</v>
      </c>
      <c r="BO1135" t="inlineStr">
        <is>
          <t>10%</t>
        </is>
      </c>
      <c r="BP1135" t="inlineStr">
        <is>
          <t>32 : 68</t>
        </is>
      </c>
      <c r="BQ1135" t="n">
        <v>2016</v>
      </c>
      <c r="BR1135" t="inlineStr">
        <is>
          <t>101-150</t>
        </is>
      </c>
      <c r="BS1135" t="inlineStr">
        <is>
          <t>1-4</t>
        </is>
      </c>
      <c r="BT1135" t="inlineStr"/>
      <c r="BU1135" t="n">
        <v>10.3</v>
      </c>
      <c r="BV1135" t="n">
        <v>0</v>
      </c>
      <c r="BW1135" t="n">
        <v>10</v>
      </c>
      <c r="BX1135" t="n">
        <v>26.8</v>
      </c>
      <c r="BY1135" t="n">
        <v>63.8</v>
      </c>
      <c r="BZ1135" t="n">
        <v>20.2</v>
      </c>
      <c r="CA1135" t="n">
        <v>2015</v>
      </c>
      <c r="CB1135" t="inlineStr">
        <is>
          <t>QS+Times+Shanghai</t>
        </is>
      </c>
      <c r="CC1135" t="n">
        <v>20</v>
      </c>
      <c r="CD1135" t="n">
        <v>25</v>
      </c>
      <c r="CE1135" t="n">
        <v>16</v>
      </c>
      <c r="CF1135" t="n">
        <v>22</v>
      </c>
      <c r="CG1135" t="n">
        <v>62</v>
      </c>
      <c r="CH1135" t="n">
        <v>26</v>
      </c>
      <c r="CI1135" t="n">
        <v>623</v>
      </c>
      <c r="CJ1135" t="n">
        <v>654</v>
      </c>
      <c r="CK1135" t="n">
        <v>337</v>
      </c>
      <c r="CL1135" t="n">
        <v>68</v>
      </c>
      <c r="CM1135" t="n">
        <v>363</v>
      </c>
      <c r="CN1135" t="n">
        <v>25</v>
      </c>
      <c r="CO1135" t="n">
        <v>14</v>
      </c>
      <c r="CP1135" t="n">
        <v>16</v>
      </c>
      <c r="CQ1135" t="n">
        <v>27</v>
      </c>
      <c r="CR1135" t="n">
        <v>67</v>
      </c>
      <c r="CS1135" t="n">
        <v>22</v>
      </c>
      <c r="CT1135" t="n">
        <v>701</v>
      </c>
      <c r="CU1135" t="n">
        <v>603</v>
      </c>
      <c r="CV1135" t="n">
        <v>328</v>
      </c>
      <c r="CW1135" t="n">
        <v>47</v>
      </c>
      <c r="CX1135" t="n">
        <v>271</v>
      </c>
      <c r="CY1135" t="n">
        <v>47</v>
      </c>
      <c r="CZ1135" t="n">
        <v>125.5</v>
      </c>
      <c r="DA1135" t="n">
        <v>2.5</v>
      </c>
      <c r="DB1135" t="n">
        <v>88.24470993397951</v>
      </c>
      <c r="DC1135" t="n">
        <v>62.3399140667698</v>
      </c>
      <c r="DD1135" t="n">
        <v>13.7</v>
      </c>
      <c r="DE1135" t="inlineStr">
        <is>
          <t>Times (raw ratio)</t>
        </is>
      </c>
      <c r="DF1135" t="n">
        <v>10</v>
      </c>
      <c r="DG1135" t="inlineStr">
        <is>
          <t>Times (raw %)</t>
        </is>
      </c>
      <c r="DH1135" t="n">
        <v>99.15000000000001</v>
      </c>
      <c r="DI1135" t="n">
        <v>32.91999503842972</v>
      </c>
    </row>
    <row r="1136">
      <c r="A1136" t="inlineStr">
        <is>
          <t>tu dortmund university</t>
        </is>
      </c>
      <c r="B1136" t="inlineStr">
        <is>
          <t>801-850</t>
        </is>
      </c>
      <c r="C1136" t="inlineStr">
        <is>
          <t>851-900</t>
        </is>
      </c>
      <c r="D1136" t="inlineStr">
        <is>
          <t>Germany</t>
        </is>
      </c>
      <c r="E1136" t="inlineStr">
        <is>
          <t>Europe</t>
        </is>
      </c>
      <c r="F1136" t="inlineStr">
        <is>
          <t>L</t>
        </is>
      </c>
      <c r="G1136" t="inlineStr">
        <is>
          <t>CO</t>
        </is>
      </c>
      <c r="H1136" t="inlineStr">
        <is>
          <t>VH</t>
        </is>
      </c>
      <c r="I1136" t="inlineStr">
        <is>
          <t>A</t>
        </is>
      </c>
      <c r="J1136" t="n">
        <v>14.1</v>
      </c>
      <c r="K1136" t="inlineStr">
        <is>
          <t>601+</t>
        </is>
      </c>
      <c r="L1136" t="n">
        <v>16</v>
      </c>
      <c r="M1136" t="inlineStr">
        <is>
          <t>532</t>
        </is>
      </c>
      <c r="N1136" t="n">
        <v>28.1</v>
      </c>
      <c r="O1136" t="inlineStr">
        <is>
          <t>548</t>
        </is>
      </c>
      <c r="P1136" t="n">
        <v>6.2</v>
      </c>
      <c r="Q1136" t="inlineStr">
        <is>
          <t>701+</t>
        </is>
      </c>
      <c r="R1136" t="n">
        <v>22.4</v>
      </c>
      <c r="S1136" t="inlineStr">
        <is>
          <t>564</t>
        </is>
      </c>
      <c r="T1136" t="n">
        <v>17.1</v>
      </c>
      <c r="U1136" t="inlineStr">
        <is>
          <t>584</t>
        </is>
      </c>
      <c r="V1136" t="n">
        <v>61.1</v>
      </c>
      <c r="W1136" t="inlineStr">
        <is>
          <t>616</t>
        </is>
      </c>
      <c r="X1136" t="n">
        <v>6.8</v>
      </c>
      <c r="Y1136" t="inlineStr">
        <is>
          <t>701+</t>
        </is>
      </c>
      <c r="Z1136" t="n">
        <v>3.7</v>
      </c>
      <c r="AA1136" t="inlineStr">
        <is>
          <t>701+</t>
        </is>
      </c>
      <c r="AB1136" t="inlineStr"/>
      <c r="AC1136" t="inlineStr">
        <is>
          <t>851-900</t>
        </is>
      </c>
      <c r="AD1136" t="inlineStr">
        <is>
          <t>801-1000</t>
        </is>
      </c>
      <c r="AE1136" t="inlineStr">
        <is>
          <t>DE</t>
        </is>
      </c>
      <c r="AF1136" t="inlineStr">
        <is>
          <t>Germany</t>
        </is>
      </c>
      <c r="AG1136" t="inlineStr">
        <is>
          <t>L</t>
        </is>
      </c>
      <c r="AH1136" t="inlineStr">
        <is>
          <t>CO</t>
        </is>
      </c>
      <c r="AI1136" t="inlineStr">
        <is>
          <t>VH</t>
        </is>
      </c>
      <c r="AJ1136" t="n">
        <v>4</v>
      </c>
      <c r="AK1136" t="inlineStr">
        <is>
          <t>A</t>
        </is>
      </c>
      <c r="AL1136" t="n">
        <v>13.6</v>
      </c>
      <c r="AM1136" t="inlineStr">
        <is>
          <t>601+</t>
        </is>
      </c>
      <c r="AN1136" t="n">
        <v>13.8</v>
      </c>
      <c r="AO1136" t="inlineStr">
        <is>
          <t>589</t>
        </is>
      </c>
      <c r="AP1136" t="n">
        <v>22.2</v>
      </c>
      <c r="AQ1136" t="inlineStr">
        <is>
          <t>626</t>
        </is>
      </c>
      <c r="AR1136" t="n">
        <v>7.4</v>
      </c>
      <c r="AS1136" t="inlineStr">
        <is>
          <t>701+</t>
        </is>
      </c>
      <c r="AT1136" t="n">
        <v>20.2</v>
      </c>
      <c r="AU1136" t="inlineStr">
        <is>
          <t>589</t>
        </is>
      </c>
      <c r="AV1136" t="n">
        <v>19.1</v>
      </c>
      <c r="AW1136" t="inlineStr">
        <is>
          <t>559</t>
        </is>
      </c>
      <c r="AX1136" t="n">
        <v>17</v>
      </c>
      <c r="AY1136" t="inlineStr">
        <is>
          <t>574</t>
        </is>
      </c>
      <c r="AZ1136" t="n">
        <v>9.1</v>
      </c>
      <c r="BA1136" t="inlineStr">
        <is>
          <t>701+</t>
        </is>
      </c>
      <c r="BB1136" t="n">
        <v>4.4</v>
      </c>
      <c r="BC1136" t="inlineStr">
        <is>
          <t>701+</t>
        </is>
      </c>
      <c r="BD1136" t="inlineStr">
        <is>
          <t>-</t>
        </is>
      </c>
      <c r="BE1136" t="inlineStr"/>
      <c r="BF1136" t="inlineStr">
        <is>
          <t>Not Reported</t>
        </is>
      </c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>
        <is>
          <t>QS</t>
        </is>
      </c>
      <c r="CC1136" t="n">
        <v>825.5</v>
      </c>
      <c r="CD1136" t="n">
        <v>875.5</v>
      </c>
      <c r="CE1136" t="n">
        <v>601</v>
      </c>
      <c r="CF1136" t="n">
        <v>532</v>
      </c>
      <c r="CG1136" t="n">
        <v>548</v>
      </c>
      <c r="CH1136" t="n">
        <v>701</v>
      </c>
      <c r="CI1136" t="n">
        <v>564</v>
      </c>
      <c r="CJ1136" t="n">
        <v>584</v>
      </c>
      <c r="CK1136" t="n">
        <v>616</v>
      </c>
      <c r="CL1136" t="n">
        <v>701</v>
      </c>
      <c r="CM1136" t="n">
        <v>701</v>
      </c>
      <c r="CN1136" t="n">
        <v>875.5</v>
      </c>
      <c r="CO1136" t="n">
        <v>900.5</v>
      </c>
      <c r="CP1136" t="n">
        <v>601</v>
      </c>
      <c r="CQ1136" t="n">
        <v>589</v>
      </c>
      <c r="CR1136" t="n">
        <v>626</v>
      </c>
      <c r="CS1136" t="n">
        <v>701</v>
      </c>
      <c r="CT1136" t="n">
        <v>589</v>
      </c>
      <c r="CU1136" t="n">
        <v>559</v>
      </c>
      <c r="CV1136" t="n">
        <v>574</v>
      </c>
      <c r="CW1136" t="n">
        <v>701</v>
      </c>
      <c r="CX1136" t="n">
        <v>701</v>
      </c>
      <c r="CY1136" t="inlineStr"/>
      <c r="CZ1136" t="inlineStr"/>
      <c r="DA1136" t="inlineStr"/>
      <c r="DB1136" t="n">
        <v>41.10714285714285</v>
      </c>
      <c r="DC1136" t="n">
        <v>6.2</v>
      </c>
      <c r="DD1136" t="inlineStr"/>
      <c r="DE1136" t="inlineStr">
        <is>
          <t>QS (score, not ratio)</t>
        </is>
      </c>
      <c r="DF1136" t="inlineStr"/>
      <c r="DG1136" t="inlineStr">
        <is>
          <t>QS (score, not %)</t>
        </is>
      </c>
      <c r="DH1136" t="n">
        <v>13.85</v>
      </c>
      <c r="DI1136" t="inlineStr"/>
    </row>
    <row r="1137">
      <c r="A1137" t="inlineStr">
        <is>
          <t>tu dresden</t>
        </is>
      </c>
      <c r="B1137" t="inlineStr"/>
      <c r="C1137" t="inlineStr"/>
      <c r="D1137" t="inlineStr">
        <is>
          <t>Not Reported</t>
        </is>
      </c>
      <c r="E1137" t="inlineStr">
        <is>
          <t>Not Reported</t>
        </is>
      </c>
      <c r="F1137" t="inlineStr">
        <is>
          <t>Not Reported</t>
        </is>
      </c>
      <c r="G1137" t="inlineStr">
        <is>
          <t>Not Reported</t>
        </is>
      </c>
      <c r="H1137" t="inlineStr"/>
      <c r="I1137" t="inlineStr">
        <is>
          <t>Not Reported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>
        <is>
          <t>Not Reported</t>
        </is>
      </c>
      <c r="AF1137" t="inlineStr">
        <is>
          <t>Not Reported</t>
        </is>
      </c>
      <c r="AG1137" t="inlineStr">
        <is>
          <t>Not Reported</t>
        </is>
      </c>
      <c r="AH1137" t="inlineStr">
        <is>
          <t>Not Reported</t>
        </is>
      </c>
      <c r="AI1137" t="inlineStr"/>
      <c r="AJ1137" t="inlineStr"/>
      <c r="AK1137" t="inlineStr">
        <is>
          <t>Not Reported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>
        <f>158</f>
        <v/>
      </c>
      <c r="BF1137" t="inlineStr">
        <is>
          <t>Germany</t>
        </is>
      </c>
      <c r="BG1137" t="n">
        <v>41.4</v>
      </c>
      <c r="BH1137" t="inlineStr">
        <is>
          <t>47.7</t>
        </is>
      </c>
      <c r="BI1137" t="n">
        <v>45.8</v>
      </c>
      <c r="BJ1137" t="n">
        <v>66.09999999999999</v>
      </c>
      <c r="BK1137" t="inlineStr">
        <is>
          <t>99.7</t>
        </is>
      </c>
      <c r="BL1137" t="inlineStr">
        <is>
          <t>52.1</t>
        </is>
      </c>
      <c r="BM1137" t="inlineStr">
        <is>
          <t>35,487</t>
        </is>
      </c>
      <c r="BN1137" t="n">
        <v>37.4</v>
      </c>
      <c r="BO1137" t="inlineStr">
        <is>
          <t>12%</t>
        </is>
      </c>
      <c r="BP1137" t="inlineStr">
        <is>
          <t>42 : 58</t>
        </is>
      </c>
      <c r="BQ1137" t="n">
        <v>2016</v>
      </c>
      <c r="BR1137" t="inlineStr">
        <is>
          <t>201-300</t>
        </is>
      </c>
      <c r="BS1137" t="inlineStr">
        <is>
          <t>14-21</t>
        </is>
      </c>
      <c r="BT1137" t="inlineStr"/>
      <c r="BU1137" t="n">
        <v>0</v>
      </c>
      <c r="BV1137" t="n">
        <v>0</v>
      </c>
      <c r="BW1137" t="n">
        <v>10.7</v>
      </c>
      <c r="BX1137" t="n">
        <v>14.6</v>
      </c>
      <c r="BY1137" t="n">
        <v>40.8</v>
      </c>
      <c r="BZ1137" t="n">
        <v>21.7</v>
      </c>
      <c r="CA1137" t="n">
        <v>2015</v>
      </c>
      <c r="CB1137" t="inlineStr">
        <is>
          <t>Times+Shanghai</t>
        </is>
      </c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n">
        <v>158</v>
      </c>
      <c r="CZ1137" t="n">
        <v>250.5</v>
      </c>
      <c r="DA1137" t="n">
        <v>17.5</v>
      </c>
      <c r="DB1137" t="n">
        <v>61.39021207715406</v>
      </c>
      <c r="DC1137" t="n">
        <v>39.2918344740323</v>
      </c>
      <c r="DD1137" t="n">
        <v>37.4</v>
      </c>
      <c r="DE1137" t="inlineStr">
        <is>
          <t>Times (raw ratio)</t>
        </is>
      </c>
      <c r="DF1137" t="n">
        <v>12</v>
      </c>
      <c r="DG1137" t="inlineStr">
        <is>
          <t>Times (raw %)</t>
        </is>
      </c>
      <c r="DH1137" t="inlineStr"/>
      <c r="DI1137" t="n">
        <v>18.2958157573635</v>
      </c>
    </row>
    <row r="1138">
      <c r="A1138" t="inlineStr">
        <is>
          <t>tufts university</t>
        </is>
      </c>
      <c r="B1138" t="inlineStr">
        <is>
          <t>344</t>
        </is>
      </c>
      <c r="C1138" t="inlineStr">
        <is>
          <t>379</t>
        </is>
      </c>
      <c r="D1138" t="inlineStr">
        <is>
          <t>United States</t>
        </is>
      </c>
      <c r="E1138" t="inlineStr">
        <is>
          <t>Americas</t>
        </is>
      </c>
      <c r="F1138" t="inlineStr">
        <is>
          <t>L</t>
        </is>
      </c>
      <c r="G1138" t="inlineStr">
        <is>
          <t>FC</t>
        </is>
      </c>
      <c r="H1138" t="inlineStr">
        <is>
          <t>VH</t>
        </is>
      </c>
      <c r="I1138" t="inlineStr">
        <is>
          <t>B</t>
        </is>
      </c>
      <c r="J1138" t="n">
        <v>16.9</v>
      </c>
      <c r="K1138" t="inlineStr">
        <is>
          <t>533</t>
        </is>
      </c>
      <c r="L1138" t="n">
        <v>7.7</v>
      </c>
      <c r="M1138" t="inlineStr">
        <is>
          <t>601+</t>
        </is>
      </c>
      <c r="N1138" t="n">
        <v>53.5</v>
      </c>
      <c r="O1138" t="inlineStr">
        <is>
          <t>285</t>
        </is>
      </c>
      <c r="P1138" t="n">
        <v>45.7</v>
      </c>
      <c r="Q1138" t="inlineStr">
        <is>
          <t>303</t>
        </is>
      </c>
      <c r="R1138" t="n">
        <v>23.5</v>
      </c>
      <c r="S1138" t="inlineStr">
        <is>
          <t>554</t>
        </is>
      </c>
      <c r="T1138" t="n">
        <v>38.1</v>
      </c>
      <c r="U1138" t="inlineStr">
        <is>
          <t>369</t>
        </is>
      </c>
      <c r="V1138" t="n">
        <v>60.2</v>
      </c>
      <c r="W1138" t="inlineStr">
        <is>
          <t>632</t>
        </is>
      </c>
      <c r="X1138" t="n">
        <v>56.1</v>
      </c>
      <c r="Y1138" t="inlineStr">
        <is>
          <t>220</t>
        </is>
      </c>
      <c r="Z1138" t="n">
        <v>81</v>
      </c>
      <c r="AA1138" t="inlineStr">
        <is>
          <t>151</t>
        </is>
      </c>
      <c r="AB1138" t="n">
        <v>32.9</v>
      </c>
      <c r="AC1138" t="inlineStr">
        <is>
          <t>379</t>
        </is>
      </c>
      <c r="AD1138" t="inlineStr">
        <is>
          <t>312=</t>
        </is>
      </c>
      <c r="AE1138" t="inlineStr">
        <is>
          <t>US</t>
        </is>
      </c>
      <c r="AF1138" t="inlineStr">
        <is>
          <t>United States</t>
        </is>
      </c>
      <c r="AG1138" t="inlineStr">
        <is>
          <t>L</t>
        </is>
      </c>
      <c r="AH1138" t="inlineStr">
        <is>
          <t>FC</t>
        </is>
      </c>
      <c r="AI1138" t="inlineStr">
        <is>
          <t>VH</t>
        </is>
      </c>
      <c r="AJ1138" t="n">
        <v>5</v>
      </c>
      <c r="AK1138" t="inlineStr">
        <is>
          <t>B</t>
        </is>
      </c>
      <c r="AL1138" t="n">
        <v>18.1</v>
      </c>
      <c r="AM1138" t="inlineStr">
        <is>
          <t>497</t>
        </is>
      </c>
      <c r="AN1138" t="n">
        <v>5.3</v>
      </c>
      <c r="AO1138" t="inlineStr">
        <is>
          <t>601+</t>
        </is>
      </c>
      <c r="AP1138" t="n">
        <v>56.2</v>
      </c>
      <c r="AQ1138" t="inlineStr">
        <is>
          <t>263</t>
        </is>
      </c>
      <c r="AR1138" t="n">
        <v>42.9</v>
      </c>
      <c r="AS1138" t="inlineStr">
        <is>
          <t>312</t>
        </is>
      </c>
      <c r="AT1138" t="n">
        <v>25.2</v>
      </c>
      <c r="AU1138" t="inlineStr">
        <is>
          <t>532</t>
        </is>
      </c>
      <c r="AV1138" t="n">
        <v>36.2</v>
      </c>
      <c r="AW1138" t="inlineStr">
        <is>
          <t>374</t>
        </is>
      </c>
      <c r="AX1138" t="n">
        <v>18.9</v>
      </c>
      <c r="AY1138" t="inlineStr">
        <is>
          <t>552</t>
        </is>
      </c>
      <c r="AZ1138" t="n">
        <v>47.7</v>
      </c>
      <c r="BA1138" t="inlineStr">
        <is>
          <t>143</t>
        </is>
      </c>
      <c r="BB1138" t="n">
        <v>50.9</v>
      </c>
      <c r="BC1138" t="inlineStr">
        <is>
          <t>301=</t>
        </is>
      </c>
      <c r="BD1138" t="inlineStr">
        <is>
          <t>29.4</t>
        </is>
      </c>
      <c r="BE1138">
        <f>127</f>
        <v/>
      </c>
      <c r="BF1138" t="inlineStr">
        <is>
          <t>United States of America</t>
        </is>
      </c>
      <c r="BG1138" t="n">
        <v>45.2</v>
      </c>
      <c r="BH1138" t="inlineStr">
        <is>
          <t>49.4</t>
        </is>
      </c>
      <c r="BI1138" t="n">
        <v>33.3</v>
      </c>
      <c r="BJ1138" t="n">
        <v>90.09999999999999</v>
      </c>
      <c r="BK1138" t="inlineStr">
        <is>
          <t>60.7</t>
        </is>
      </c>
      <c r="BL1138" t="inlineStr">
        <is>
          <t>55.8</t>
        </is>
      </c>
      <c r="BM1138" t="inlineStr">
        <is>
          <t>10,410</t>
        </is>
      </c>
      <c r="BN1138" t="n">
        <v>10</v>
      </c>
      <c r="BO1138" t="inlineStr">
        <is>
          <t>14%</t>
        </is>
      </c>
      <c r="BP1138" t="inlineStr">
        <is>
          <t>54 : 46</t>
        </is>
      </c>
      <c r="BQ1138" t="n">
        <v>2016</v>
      </c>
      <c r="BR1138" t="inlineStr">
        <is>
          <t>101-150</t>
        </is>
      </c>
      <c r="BS1138" t="inlineStr">
        <is>
          <t>52-65</t>
        </is>
      </c>
      <c r="BT1138" t="n">
        <v>23.9</v>
      </c>
      <c r="BU1138" t="n">
        <v>18.5</v>
      </c>
      <c r="BV1138" t="n">
        <v>16.3</v>
      </c>
      <c r="BW1138" t="n">
        <v>20.1</v>
      </c>
      <c r="BX1138" t="n">
        <v>15.4</v>
      </c>
      <c r="BY1138" t="n">
        <v>34.9</v>
      </c>
      <c r="BZ1138" t="n">
        <v>25.7</v>
      </c>
      <c r="CA1138" t="n">
        <v>2015</v>
      </c>
      <c r="CB1138" t="inlineStr">
        <is>
          <t>QS+Times+Shanghai</t>
        </is>
      </c>
      <c r="CC1138" t="n">
        <v>344</v>
      </c>
      <c r="CD1138" t="n">
        <v>379</v>
      </c>
      <c r="CE1138" t="n">
        <v>533</v>
      </c>
      <c r="CF1138" t="n">
        <v>601</v>
      </c>
      <c r="CG1138" t="n">
        <v>285</v>
      </c>
      <c r="CH1138" t="n">
        <v>303</v>
      </c>
      <c r="CI1138" t="n">
        <v>554</v>
      </c>
      <c r="CJ1138" t="n">
        <v>369</v>
      </c>
      <c r="CK1138" t="n">
        <v>632</v>
      </c>
      <c r="CL1138" t="n">
        <v>220</v>
      </c>
      <c r="CM1138" t="n">
        <v>151</v>
      </c>
      <c r="CN1138" t="n">
        <v>379</v>
      </c>
      <c r="CO1138" t="n">
        <v>312</v>
      </c>
      <c r="CP1138" t="n">
        <v>497</v>
      </c>
      <c r="CQ1138" t="n">
        <v>601</v>
      </c>
      <c r="CR1138" t="n">
        <v>263</v>
      </c>
      <c r="CS1138" t="n">
        <v>312</v>
      </c>
      <c r="CT1138" t="n">
        <v>532</v>
      </c>
      <c r="CU1138" t="n">
        <v>374</v>
      </c>
      <c r="CV1138" t="n">
        <v>552</v>
      </c>
      <c r="CW1138" t="n">
        <v>143</v>
      </c>
      <c r="CX1138" t="n">
        <v>301</v>
      </c>
      <c r="CY1138" t="n">
        <v>127</v>
      </c>
      <c r="CZ1138" t="n">
        <v>125.5</v>
      </c>
      <c r="DA1138" t="n">
        <v>58.5</v>
      </c>
      <c r="DB1138" t="n">
        <v>76.71817737671071</v>
      </c>
      <c r="DC1138" t="n">
        <v>43.43738694970495</v>
      </c>
      <c r="DD1138" t="n">
        <v>10</v>
      </c>
      <c r="DE1138" t="inlineStr">
        <is>
          <t>Times (raw ratio)</t>
        </is>
      </c>
      <c r="DF1138" t="n">
        <v>14</v>
      </c>
      <c r="DG1138" t="inlineStr">
        <is>
          <t>Times (raw %)</t>
        </is>
      </c>
      <c r="DH1138" t="n">
        <v>17.5</v>
      </c>
      <c r="DI1138" t="n">
        <v>23.2614355327009</v>
      </c>
    </row>
    <row r="1139">
      <c r="A1139" t="inlineStr">
        <is>
          <t>tulane university</t>
        </is>
      </c>
      <c r="B1139" t="inlineStr">
        <is>
          <t>631-640</t>
        </is>
      </c>
      <c r="C1139" t="inlineStr">
        <is>
          <t>600</t>
        </is>
      </c>
      <c r="D1139" t="inlineStr">
        <is>
          <t>United States</t>
        </is>
      </c>
      <c r="E1139" t="inlineStr">
        <is>
          <t>Americas</t>
        </is>
      </c>
      <c r="F1139" t="inlineStr">
        <is>
          <t>L</t>
        </is>
      </c>
      <c r="G1139" t="inlineStr">
        <is>
          <t>FC</t>
        </is>
      </c>
      <c r="H1139" t="inlineStr">
        <is>
          <t>HI</t>
        </is>
      </c>
      <c r="I1139" t="inlineStr">
        <is>
          <t>B</t>
        </is>
      </c>
      <c r="J1139" t="n">
        <v>9.800000000000001</v>
      </c>
      <c r="K1139" t="inlineStr">
        <is>
          <t>601+</t>
        </is>
      </c>
      <c r="L1139" t="n">
        <v>6</v>
      </c>
      <c r="M1139" t="inlineStr">
        <is>
          <t>601+</t>
        </is>
      </c>
      <c r="N1139" t="n">
        <v>84.7</v>
      </c>
      <c r="O1139" t="inlineStr">
        <is>
          <t>106</t>
        </is>
      </c>
      <c r="P1139" t="n">
        <v>9.699999999999999</v>
      </c>
      <c r="Q1139" t="inlineStr">
        <is>
          <t>701+</t>
        </is>
      </c>
      <c r="R1139" t="n">
        <v>9.9</v>
      </c>
      <c r="S1139" t="inlineStr">
        <is>
          <t>701+</t>
        </is>
      </c>
      <c r="T1139" t="n">
        <v>10.8</v>
      </c>
      <c r="U1139" t="inlineStr">
        <is>
          <t>701+</t>
        </is>
      </c>
      <c r="V1139" t="n">
        <v>75.40000000000001</v>
      </c>
      <c r="W1139" t="inlineStr">
        <is>
          <t>403</t>
        </is>
      </c>
      <c r="X1139" t="n">
        <v>26</v>
      </c>
      <c r="Y1139" t="inlineStr">
        <is>
          <t>454</t>
        </is>
      </c>
      <c r="Z1139" t="n">
        <v>8</v>
      </c>
      <c r="AA1139" t="inlineStr">
        <is>
          <t>701+</t>
        </is>
      </c>
      <c r="AB1139" t="inlineStr"/>
      <c r="AC1139">
        <f>600</f>
        <v/>
      </c>
      <c r="AD1139" t="inlineStr">
        <is>
          <t>471=</t>
        </is>
      </c>
      <c r="AE1139" t="inlineStr">
        <is>
          <t>US</t>
        </is>
      </c>
      <c r="AF1139" t="inlineStr">
        <is>
          <t>United States</t>
        </is>
      </c>
      <c r="AG1139" t="inlineStr">
        <is>
          <t>L</t>
        </is>
      </c>
      <c r="AH1139" t="inlineStr">
        <is>
          <t>FC</t>
        </is>
      </c>
      <c r="AI1139" t="inlineStr">
        <is>
          <t>HI</t>
        </is>
      </c>
      <c r="AJ1139" t="n">
        <v>5</v>
      </c>
      <c r="AK1139" t="inlineStr">
        <is>
          <t>B</t>
        </is>
      </c>
      <c r="AL1139" t="n">
        <v>9.6</v>
      </c>
      <c r="AM1139" t="inlineStr">
        <is>
          <t>601+</t>
        </is>
      </c>
      <c r="AN1139" t="n">
        <v>5</v>
      </c>
      <c r="AO1139" t="inlineStr">
        <is>
          <t>601+</t>
        </is>
      </c>
      <c r="AP1139" t="n">
        <v>81.5</v>
      </c>
      <c r="AQ1139" t="inlineStr">
        <is>
          <t>134</t>
        </is>
      </c>
      <c r="AR1139" t="n">
        <v>10.4</v>
      </c>
      <c r="AS1139" t="inlineStr">
        <is>
          <t>701+</t>
        </is>
      </c>
      <c r="AT1139" t="n">
        <v>16.9</v>
      </c>
      <c r="AU1139" t="inlineStr">
        <is>
          <t>631</t>
        </is>
      </c>
      <c r="AV1139" t="n">
        <v>14.5</v>
      </c>
      <c r="AW1139" t="inlineStr">
        <is>
          <t>630</t>
        </is>
      </c>
      <c r="AX1139" t="n">
        <v>45.5</v>
      </c>
      <c r="AY1139" t="inlineStr">
        <is>
          <t>339</t>
        </is>
      </c>
      <c r="AZ1139" t="n">
        <v>22.7</v>
      </c>
      <c r="BA1139" t="inlineStr">
        <is>
          <t>367</t>
        </is>
      </c>
      <c r="BB1139" t="n">
        <v>21.4</v>
      </c>
      <c r="BC1139" t="inlineStr">
        <is>
          <t>531=</t>
        </is>
      </c>
      <c r="BD1139" t="inlineStr">
        <is>
          <t>19.8</t>
        </is>
      </c>
      <c r="BE1139" t="inlineStr">
        <is>
          <t>251-300</t>
        </is>
      </c>
      <c r="BF1139" t="inlineStr">
        <is>
          <t>United States of America</t>
        </is>
      </c>
      <c r="BG1139" t="n">
        <v>39.1</v>
      </c>
      <c r="BH1139" t="inlineStr">
        <is>
          <t>35.3</t>
        </is>
      </c>
      <c r="BI1139" t="n">
        <v>19.3</v>
      </c>
      <c r="BJ1139" t="n">
        <v>67.8</v>
      </c>
      <c r="BK1139" t="inlineStr">
        <is>
          <t>32.4</t>
        </is>
      </c>
      <c r="BL1139" t="inlineStr">
        <is>
          <t>-</t>
        </is>
      </c>
      <c r="BM1139" t="inlineStr">
        <is>
          <t>11,381</t>
        </is>
      </c>
      <c r="BN1139" t="n">
        <v>8.4</v>
      </c>
      <c r="BO1139" t="inlineStr">
        <is>
          <t>8%</t>
        </is>
      </c>
      <c r="BP1139" t="inlineStr">
        <is>
          <t>56 : 44</t>
        </is>
      </c>
      <c r="BQ1139" t="n">
        <v>2016</v>
      </c>
      <c r="BR1139" t="inlineStr">
        <is>
          <t>301-400</t>
        </is>
      </c>
      <c r="BS1139" t="inlineStr">
        <is>
          <t>103-125</t>
        </is>
      </c>
      <c r="BT1139" t="inlineStr"/>
      <c r="BU1139" t="n">
        <v>0</v>
      </c>
      <c r="BV1139" t="n">
        <v>0</v>
      </c>
      <c r="BW1139" t="n">
        <v>12.2</v>
      </c>
      <c r="BX1139" t="n">
        <v>8.699999999999999</v>
      </c>
      <c r="BY1139" t="n">
        <v>26.1</v>
      </c>
      <c r="BZ1139" t="n">
        <v>15</v>
      </c>
      <c r="CA1139" t="n">
        <v>2015</v>
      </c>
      <c r="CB1139" t="inlineStr">
        <is>
          <t>QS+Times+Shanghai</t>
        </is>
      </c>
      <c r="CC1139" t="n">
        <v>635.5</v>
      </c>
      <c r="CD1139" t="n">
        <v>600</v>
      </c>
      <c r="CE1139" t="n">
        <v>601</v>
      </c>
      <c r="CF1139" t="n">
        <v>601</v>
      </c>
      <c r="CG1139" t="n">
        <v>106</v>
      </c>
      <c r="CH1139" t="n">
        <v>701</v>
      </c>
      <c r="CI1139" t="n">
        <v>701</v>
      </c>
      <c r="CJ1139" t="n">
        <v>701</v>
      </c>
      <c r="CK1139" t="n">
        <v>403</v>
      </c>
      <c r="CL1139" t="n">
        <v>454</v>
      </c>
      <c r="CM1139" t="n">
        <v>701</v>
      </c>
      <c r="CN1139" t="n">
        <v>600</v>
      </c>
      <c r="CO1139" t="n">
        <v>471</v>
      </c>
      <c r="CP1139" t="n">
        <v>601</v>
      </c>
      <c r="CQ1139" t="n">
        <v>601</v>
      </c>
      <c r="CR1139" t="n">
        <v>134</v>
      </c>
      <c r="CS1139" t="n">
        <v>701</v>
      </c>
      <c r="CT1139" t="n">
        <v>631</v>
      </c>
      <c r="CU1139" t="n">
        <v>630</v>
      </c>
      <c r="CV1139" t="n">
        <v>339</v>
      </c>
      <c r="CW1139" t="n">
        <v>367</v>
      </c>
      <c r="CX1139" t="n">
        <v>531</v>
      </c>
      <c r="CY1139" t="n">
        <v>275.5</v>
      </c>
      <c r="CZ1139" t="n">
        <v>350.5</v>
      </c>
      <c r="DA1139" t="n">
        <v>114</v>
      </c>
      <c r="DB1139" t="n">
        <v>46.23579537143345</v>
      </c>
      <c r="DC1139" t="n">
        <v>25.33098764875128</v>
      </c>
      <c r="DD1139" t="n">
        <v>8.4</v>
      </c>
      <c r="DE1139" t="inlineStr">
        <is>
          <t>Times (raw ratio)</t>
        </is>
      </c>
      <c r="DF1139" t="n">
        <v>8</v>
      </c>
      <c r="DG1139" t="inlineStr">
        <is>
          <t>Times (raw %)</t>
        </is>
      </c>
      <c r="DH1139" t="n">
        <v>9.699999999999999</v>
      </c>
      <c r="DI1139" t="n">
        <v>9.909206272233055</v>
      </c>
    </row>
    <row r="1140">
      <c r="A1140" t="inlineStr">
        <is>
          <t>tunghai university</t>
        </is>
      </c>
      <c r="B1140" t="inlineStr">
        <is>
          <t>1201-1400</t>
        </is>
      </c>
      <c r="C1140" t="inlineStr">
        <is>
          <t>1201-1400</t>
        </is>
      </c>
      <c r="D1140" t="inlineStr">
        <is>
          <t>Taiwan</t>
        </is>
      </c>
      <c r="E1140" t="inlineStr">
        <is>
          <t>Asia</t>
        </is>
      </c>
      <c r="F1140" t="inlineStr">
        <is>
          <t>L</t>
        </is>
      </c>
      <c r="G1140" t="inlineStr">
        <is>
          <t>CO</t>
        </is>
      </c>
      <c r="H1140" t="inlineStr">
        <is>
          <t>HI</t>
        </is>
      </c>
      <c r="I1140" t="inlineStr">
        <is>
          <t>C</t>
        </is>
      </c>
      <c r="J1140" t="n">
        <v>6.5</v>
      </c>
      <c r="K1140" t="inlineStr">
        <is>
          <t>601+</t>
        </is>
      </c>
      <c r="L1140" t="n">
        <v>5.4</v>
      </c>
      <c r="M1140" t="inlineStr">
        <is>
          <t>601+</t>
        </is>
      </c>
      <c r="N1140" t="n">
        <v>4.6</v>
      </c>
      <c r="O1140" t="inlineStr">
        <is>
          <t>701+</t>
        </is>
      </c>
      <c r="P1140" t="n">
        <v>5.4</v>
      </c>
      <c r="Q1140" t="inlineStr">
        <is>
          <t>701+</t>
        </is>
      </c>
      <c r="R1140" t="n">
        <v>8.4</v>
      </c>
      <c r="S1140" t="inlineStr">
        <is>
          <t>701+</t>
        </is>
      </c>
      <c r="T1140" t="n">
        <v>8.800000000000001</v>
      </c>
      <c r="U1140" t="inlineStr">
        <is>
          <t>701+</t>
        </is>
      </c>
      <c r="V1140" t="n">
        <v>24.4</v>
      </c>
      <c r="W1140" t="inlineStr">
        <is>
          <t>701+</t>
        </is>
      </c>
      <c r="X1140" t="n">
        <v>13.8</v>
      </c>
      <c r="Y1140" t="inlineStr">
        <is>
          <t>698</t>
        </is>
      </c>
      <c r="Z1140" t="n">
        <v>7.9</v>
      </c>
      <c r="AA1140" t="inlineStr">
        <is>
          <t>701+</t>
        </is>
      </c>
      <c r="AB1140" t="inlineStr"/>
      <c r="AC1140" t="inlineStr">
        <is>
          <t>1201-1400</t>
        </is>
      </c>
      <c r="AD1140" t="inlineStr">
        <is>
          <t>1201-1400</t>
        </is>
      </c>
      <c r="AE1140" t="inlineStr">
        <is>
          <t>TW</t>
        </is>
      </c>
      <c r="AF1140" t="inlineStr">
        <is>
          <t>Taiwan</t>
        </is>
      </c>
      <c r="AG1140" t="inlineStr">
        <is>
          <t>L</t>
        </is>
      </c>
      <c r="AH1140" t="inlineStr">
        <is>
          <t>CO</t>
        </is>
      </c>
      <c r="AI1140" t="inlineStr">
        <is>
          <t>HI</t>
        </is>
      </c>
      <c r="AJ1140" t="n">
        <v>4</v>
      </c>
      <c r="AK1140" t="inlineStr">
        <is>
          <t>C</t>
        </is>
      </c>
      <c r="AL1140" t="n">
        <v>6.2</v>
      </c>
      <c r="AM1140" t="inlineStr">
        <is>
          <t>601+</t>
        </is>
      </c>
      <c r="AN1140" t="n">
        <v>6.1</v>
      </c>
      <c r="AO1140" t="inlineStr">
        <is>
          <t>601+</t>
        </is>
      </c>
      <c r="AP1140" t="n">
        <v>5.2</v>
      </c>
      <c r="AQ1140" t="inlineStr">
        <is>
          <t>701+</t>
        </is>
      </c>
      <c r="AR1140" t="n">
        <v>4.5</v>
      </c>
      <c r="AS1140" t="inlineStr">
        <is>
          <t>701+</t>
        </is>
      </c>
      <c r="AT1140" t="n">
        <v>10.2</v>
      </c>
      <c r="AU1140" t="inlineStr">
        <is>
          <t>701+</t>
        </is>
      </c>
      <c r="AV1140" t="n">
        <v>9.300000000000001</v>
      </c>
      <c r="AW1140" t="inlineStr">
        <is>
          <t>701+</t>
        </is>
      </c>
      <c r="AX1140" t="n">
        <v>1.1</v>
      </c>
      <c r="AY1140" t="inlineStr">
        <is>
          <t>701+</t>
        </is>
      </c>
      <c r="AZ1140" t="n">
        <v>12.6</v>
      </c>
      <c r="BA1140" t="inlineStr">
        <is>
          <t>688</t>
        </is>
      </c>
      <c r="BB1140" t="n">
        <v>3.9</v>
      </c>
      <c r="BC1140" t="inlineStr">
        <is>
          <t>701+</t>
        </is>
      </c>
      <c r="BD1140" t="inlineStr">
        <is>
          <t>-</t>
        </is>
      </c>
      <c r="BE1140" t="inlineStr"/>
      <c r="BF1140" t="inlineStr">
        <is>
          <t>Not Reported</t>
        </is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>
        <is>
          <t>QS</t>
        </is>
      </c>
      <c r="CC1140" t="n">
        <v>1300.5</v>
      </c>
      <c r="CD1140" t="n">
        <v>1300.5</v>
      </c>
      <c r="CE1140" t="n">
        <v>601</v>
      </c>
      <c r="CF1140" t="n">
        <v>601</v>
      </c>
      <c r="CG1140" t="n">
        <v>701</v>
      </c>
      <c r="CH1140" t="n">
        <v>701</v>
      </c>
      <c r="CI1140" t="n">
        <v>701</v>
      </c>
      <c r="CJ1140" t="n">
        <v>701</v>
      </c>
      <c r="CK1140" t="n">
        <v>701</v>
      </c>
      <c r="CL1140" t="n">
        <v>698</v>
      </c>
      <c r="CM1140" t="n">
        <v>701</v>
      </c>
      <c r="CN1140" t="n">
        <v>1300.5</v>
      </c>
      <c r="CO1140" t="n">
        <v>1300.5</v>
      </c>
      <c r="CP1140" t="n">
        <v>601</v>
      </c>
      <c r="CQ1140" t="n">
        <v>601</v>
      </c>
      <c r="CR1140" t="n">
        <v>701</v>
      </c>
      <c r="CS1140" t="n">
        <v>701</v>
      </c>
      <c r="CT1140" t="n">
        <v>701</v>
      </c>
      <c r="CU1140" t="n">
        <v>701</v>
      </c>
      <c r="CV1140" t="n">
        <v>701</v>
      </c>
      <c r="CW1140" t="n">
        <v>688</v>
      </c>
      <c r="CX1140" t="n">
        <v>701</v>
      </c>
      <c r="CY1140" t="inlineStr"/>
      <c r="CZ1140" t="inlineStr"/>
      <c r="DA1140" t="inlineStr"/>
      <c r="DB1140" t="n">
        <v>7.178571428571416</v>
      </c>
      <c r="DC1140" t="n">
        <v>5.4</v>
      </c>
      <c r="DD1140" t="inlineStr"/>
      <c r="DE1140" t="inlineStr">
        <is>
          <t>QS (score, not ratio)</t>
        </is>
      </c>
      <c r="DF1140" t="inlineStr"/>
      <c r="DG1140" t="inlineStr">
        <is>
          <t>QS (score, not %)</t>
        </is>
      </c>
      <c r="DH1140" t="n">
        <v>6.35</v>
      </c>
      <c r="DI1140" t="inlineStr"/>
    </row>
    <row r="1141">
      <c r="A1141" t="inlineStr">
        <is>
          <t>ucl</t>
        </is>
      </c>
      <c r="B1141" t="inlineStr">
        <is>
          <t>9</t>
        </is>
      </c>
      <c r="C1141" t="inlineStr">
        <is>
          <t>9</t>
        </is>
      </c>
      <c r="D1141" t="inlineStr">
        <is>
          <t>United Kingdom</t>
        </is>
      </c>
      <c r="E1141" t="inlineStr">
        <is>
          <t>Europe</t>
        </is>
      </c>
      <c r="F1141" t="inlineStr">
        <is>
          <t>XL</t>
        </is>
      </c>
      <c r="G1141" t="inlineStr">
        <is>
          <t>FC</t>
        </is>
      </c>
      <c r="H1141" t="inlineStr">
        <is>
          <t>VH</t>
        </is>
      </c>
      <c r="I1141" t="inlineStr">
        <is>
          <t>A</t>
        </is>
      </c>
      <c r="J1141" t="n">
        <v>99.5</v>
      </c>
      <c r="K1141" t="inlineStr">
        <is>
          <t>14</t>
        </is>
      </c>
      <c r="L1141" t="n">
        <v>98.3</v>
      </c>
      <c r="M1141" t="inlineStr">
        <is>
          <t>18</t>
        </is>
      </c>
      <c r="N1141" t="n">
        <v>95.90000000000001</v>
      </c>
      <c r="O1141" t="inlineStr">
        <is>
          <t>56</t>
        </is>
      </c>
      <c r="P1141" t="n">
        <v>72.2</v>
      </c>
      <c r="Q1141" t="inlineStr">
        <is>
          <t>145</t>
        </is>
      </c>
      <c r="R1141" t="n">
        <v>99</v>
      </c>
      <c r="S1141" t="inlineStr">
        <is>
          <t>106</t>
        </is>
      </c>
      <c r="T1141" t="n">
        <v>100</v>
      </c>
      <c r="U1141" t="inlineStr">
        <is>
          <t>21</t>
        </is>
      </c>
      <c r="V1141" t="n">
        <v>99.90000000000001</v>
      </c>
      <c r="W1141" t="inlineStr">
        <is>
          <t>2</t>
        </is>
      </c>
      <c r="X1141" t="n">
        <v>70.3</v>
      </c>
      <c r="Y1141" t="inlineStr">
        <is>
          <t>157</t>
        </is>
      </c>
      <c r="Z1141" t="n">
        <v>74.8</v>
      </c>
      <c r="AA1141" t="inlineStr">
        <is>
          <t>190=</t>
        </is>
      </c>
      <c r="AB1141" t="n">
        <v>91.59999999999999</v>
      </c>
      <c r="AC1141" t="inlineStr">
        <is>
          <t>9</t>
        </is>
      </c>
      <c r="AD1141" t="inlineStr">
        <is>
          <t>8</t>
        </is>
      </c>
      <c r="AE1141" t="inlineStr">
        <is>
          <t>UK</t>
        </is>
      </c>
      <c r="AF1141" t="inlineStr">
        <is>
          <t>United Kingdom</t>
        </is>
      </c>
      <c r="AG1141" t="inlineStr">
        <is>
          <t>XL</t>
        </is>
      </c>
      <c r="AH1141" t="inlineStr">
        <is>
          <t>FC</t>
        </is>
      </c>
      <c r="AI1141" t="inlineStr">
        <is>
          <t>VH</t>
        </is>
      </c>
      <c r="AJ1141" t="n">
        <v>5</v>
      </c>
      <c r="AK1141" t="inlineStr">
        <is>
          <t>A</t>
        </is>
      </c>
      <c r="AL1141" t="n">
        <v>99.5</v>
      </c>
      <c r="AM1141" t="inlineStr">
        <is>
          <t>13</t>
        </is>
      </c>
      <c r="AN1141" t="n">
        <v>97.90000000000001</v>
      </c>
      <c r="AO1141" t="inlineStr">
        <is>
          <t>22</t>
        </is>
      </c>
      <c r="AP1141" t="n">
        <v>98.40000000000001</v>
      </c>
      <c r="AQ1141" t="inlineStr">
        <is>
          <t>43</t>
        </is>
      </c>
      <c r="AR1141" t="n">
        <v>74.3</v>
      </c>
      <c r="AS1141" t="inlineStr">
        <is>
          <t>131</t>
        </is>
      </c>
      <c r="AT1141" t="n">
        <v>99.09999999999999</v>
      </c>
      <c r="AU1141" t="inlineStr">
        <is>
          <t>96</t>
        </is>
      </c>
      <c r="AV1141" t="n">
        <v>100</v>
      </c>
      <c r="AW1141" t="inlineStr">
        <is>
          <t>15</t>
        </is>
      </c>
      <c r="AX1141" t="n">
        <v>100</v>
      </c>
      <c r="AY1141" t="inlineStr">
        <is>
          <t>2</t>
        </is>
      </c>
      <c r="AZ1141" t="n">
        <v>51.6</v>
      </c>
      <c r="BA1141" t="inlineStr">
        <is>
          <t>126</t>
        </is>
      </c>
      <c r="BB1141" t="n">
        <v>92.5</v>
      </c>
      <c r="BC1141" t="inlineStr">
        <is>
          <t>74</t>
        </is>
      </c>
      <c r="BD1141" t="inlineStr">
        <is>
          <t>92.4</t>
        </is>
      </c>
      <c r="BE1141" t="inlineStr"/>
      <c r="BF1141" t="inlineStr">
        <is>
          <t>Not Reported</t>
        </is>
      </c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>
        <is>
          <t>QS</t>
        </is>
      </c>
      <c r="CC1141" t="n">
        <v>9</v>
      </c>
      <c r="CD1141" t="n">
        <v>9</v>
      </c>
      <c r="CE1141" t="n">
        <v>14</v>
      </c>
      <c r="CF1141" t="n">
        <v>18</v>
      </c>
      <c r="CG1141" t="n">
        <v>56</v>
      </c>
      <c r="CH1141" t="n">
        <v>145</v>
      </c>
      <c r="CI1141" t="n">
        <v>106</v>
      </c>
      <c r="CJ1141" t="n">
        <v>21</v>
      </c>
      <c r="CK1141" t="n">
        <v>2</v>
      </c>
      <c r="CL1141" t="n">
        <v>157</v>
      </c>
      <c r="CM1141" t="n">
        <v>190</v>
      </c>
      <c r="CN1141" t="n">
        <v>9</v>
      </c>
      <c r="CO1141" t="n">
        <v>8</v>
      </c>
      <c r="CP1141" t="n">
        <v>13</v>
      </c>
      <c r="CQ1141" t="n">
        <v>22</v>
      </c>
      <c r="CR1141" t="n">
        <v>43</v>
      </c>
      <c r="CS1141" t="n">
        <v>131</v>
      </c>
      <c r="CT1141" t="n">
        <v>96</v>
      </c>
      <c r="CU1141" t="n">
        <v>15</v>
      </c>
      <c r="CV1141" t="n">
        <v>2</v>
      </c>
      <c r="CW1141" t="n">
        <v>126</v>
      </c>
      <c r="CX1141" t="n">
        <v>74</v>
      </c>
      <c r="CY1141" t="inlineStr"/>
      <c r="CZ1141" t="inlineStr"/>
      <c r="DA1141" t="inlineStr"/>
      <c r="DB1141" t="n">
        <v>99.42857142857143</v>
      </c>
      <c r="DC1141" t="n">
        <v>72.2</v>
      </c>
      <c r="DD1141" t="inlineStr"/>
      <c r="DE1141" t="inlineStr">
        <is>
          <t>QS (score, not ratio)</t>
        </is>
      </c>
      <c r="DF1141" t="inlineStr"/>
      <c r="DG1141" t="inlineStr">
        <is>
          <t>QS (score, not %)</t>
        </is>
      </c>
      <c r="DH1141" t="n">
        <v>99.5</v>
      </c>
      <c r="DI1141" t="inlineStr"/>
    </row>
    <row r="1142">
      <c r="A1142" t="inlineStr">
        <is>
          <t>ucsi university</t>
        </is>
      </c>
      <c r="B1142" t="inlineStr">
        <is>
          <t>265</t>
        </is>
      </c>
      <c r="C1142" t="inlineStr">
        <is>
          <t>300</t>
        </is>
      </c>
      <c r="D1142" t="inlineStr">
        <is>
          <t>Malaysia</t>
        </is>
      </c>
      <c r="E1142" t="inlineStr">
        <is>
          <t>Asia</t>
        </is>
      </c>
      <c r="F1142" t="inlineStr">
        <is>
          <t>M</t>
        </is>
      </c>
      <c r="G1142" t="inlineStr">
        <is>
          <t>FO</t>
        </is>
      </c>
      <c r="H1142" t="inlineStr">
        <is>
          <t>VH</t>
        </is>
      </c>
      <c r="I1142" t="inlineStr">
        <is>
          <t>C</t>
        </is>
      </c>
      <c r="J1142" t="n">
        <v>27</v>
      </c>
      <c r="K1142" t="inlineStr">
        <is>
          <t>326</t>
        </is>
      </c>
      <c r="L1142" t="n">
        <v>65.09999999999999</v>
      </c>
      <c r="M1142" t="inlineStr">
        <is>
          <t>120</t>
        </is>
      </c>
      <c r="N1142" t="n">
        <v>78.09999999999999</v>
      </c>
      <c r="O1142" t="inlineStr">
        <is>
          <t>150</t>
        </is>
      </c>
      <c r="P1142" t="n">
        <v>3.6</v>
      </c>
      <c r="Q1142" t="inlineStr">
        <is>
          <t>701+</t>
        </is>
      </c>
      <c r="R1142" t="n">
        <v>89.09999999999999</v>
      </c>
      <c r="S1142" t="inlineStr">
        <is>
          <t>196</t>
        </is>
      </c>
      <c r="T1142" t="n">
        <v>95.8</v>
      </c>
      <c r="U1142" t="inlineStr">
        <is>
          <t>91</t>
        </is>
      </c>
      <c r="V1142" t="n">
        <v>37.6</v>
      </c>
      <c r="W1142" t="inlineStr">
        <is>
          <t>701+</t>
        </is>
      </c>
      <c r="X1142" t="n">
        <v>10.2</v>
      </c>
      <c r="Y1142" t="inlineStr">
        <is>
          <t>701+</t>
        </is>
      </c>
      <c r="Z1142" t="n">
        <v>27.9</v>
      </c>
      <c r="AA1142" t="inlineStr">
        <is>
          <t>462=</t>
        </is>
      </c>
      <c r="AB1142" t="n">
        <v>38.8</v>
      </c>
      <c r="AC1142" t="inlineStr">
        <is>
          <t>300</t>
        </is>
      </c>
      <c r="AD1142" t="inlineStr">
        <is>
          <t>284=</t>
        </is>
      </c>
      <c r="AE1142" t="inlineStr">
        <is>
          <t>MY</t>
        </is>
      </c>
      <c r="AF1142" t="inlineStr">
        <is>
          <t>Malaysia</t>
        </is>
      </c>
      <c r="AG1142" t="inlineStr">
        <is>
          <t>M</t>
        </is>
      </c>
      <c r="AH1142" t="inlineStr">
        <is>
          <t>CO</t>
        </is>
      </c>
      <c r="AI1142" t="inlineStr">
        <is>
          <t>HI</t>
        </is>
      </c>
      <c r="AJ1142" t="n">
        <v>2</v>
      </c>
      <c r="AK1142" t="inlineStr">
        <is>
          <t>C</t>
        </is>
      </c>
      <c r="AL1142" t="n">
        <v>22.5</v>
      </c>
      <c r="AM1142" t="inlineStr">
        <is>
          <t>392</t>
        </is>
      </c>
      <c r="AN1142" t="n">
        <v>58.4</v>
      </c>
      <c r="AO1142" t="inlineStr">
        <is>
          <t>140</t>
        </is>
      </c>
      <c r="AP1142" t="n">
        <v>72.59999999999999</v>
      </c>
      <c r="AQ1142" t="inlineStr">
        <is>
          <t>174</t>
        </is>
      </c>
      <c r="AR1142" t="n">
        <v>3.2</v>
      </c>
      <c r="AS1142" t="inlineStr">
        <is>
          <t>701+</t>
        </is>
      </c>
      <c r="AT1142" t="n">
        <v>83.7</v>
      </c>
      <c r="AU1142" t="inlineStr">
        <is>
          <t>219</t>
        </is>
      </c>
      <c r="AV1142" t="n">
        <v>98</v>
      </c>
      <c r="AW1142" t="inlineStr">
        <is>
          <t>63</t>
        </is>
      </c>
      <c r="AX1142" t="n">
        <v>1.3</v>
      </c>
      <c r="AY1142" t="inlineStr">
        <is>
          <t>701+</t>
        </is>
      </c>
      <c r="AZ1142" t="n">
        <v>15.8</v>
      </c>
      <c r="BA1142" t="inlineStr">
        <is>
          <t>528</t>
        </is>
      </c>
      <c r="BB1142" t="n">
        <v>24.6</v>
      </c>
      <c r="BC1142" t="inlineStr">
        <is>
          <t>495=</t>
        </is>
      </c>
      <c r="BD1142" t="inlineStr">
        <is>
          <t>34.7</t>
        </is>
      </c>
      <c r="BE1142" t="inlineStr"/>
      <c r="BF1142" t="inlineStr">
        <is>
          <t>Not Reported</t>
        </is>
      </c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>
        <is>
          <t>QS</t>
        </is>
      </c>
      <c r="CC1142" t="n">
        <v>265</v>
      </c>
      <c r="CD1142" t="n">
        <v>300</v>
      </c>
      <c r="CE1142" t="n">
        <v>326</v>
      </c>
      <c r="CF1142" t="n">
        <v>120</v>
      </c>
      <c r="CG1142" t="n">
        <v>150</v>
      </c>
      <c r="CH1142" t="n">
        <v>701</v>
      </c>
      <c r="CI1142" t="n">
        <v>196</v>
      </c>
      <c r="CJ1142" t="n">
        <v>91</v>
      </c>
      <c r="CK1142" t="n">
        <v>701</v>
      </c>
      <c r="CL1142" t="n">
        <v>701</v>
      </c>
      <c r="CM1142" t="n">
        <v>462</v>
      </c>
      <c r="CN1142" t="n">
        <v>300</v>
      </c>
      <c r="CO1142" t="n">
        <v>284</v>
      </c>
      <c r="CP1142" t="n">
        <v>392</v>
      </c>
      <c r="CQ1142" t="n">
        <v>140</v>
      </c>
      <c r="CR1142" t="n">
        <v>174</v>
      </c>
      <c r="CS1142" t="n">
        <v>701</v>
      </c>
      <c r="CT1142" t="n">
        <v>219</v>
      </c>
      <c r="CU1142" t="n">
        <v>63</v>
      </c>
      <c r="CV1142" t="n">
        <v>701</v>
      </c>
      <c r="CW1142" t="n">
        <v>528</v>
      </c>
      <c r="CX1142" t="n">
        <v>495</v>
      </c>
      <c r="CY1142" t="inlineStr"/>
      <c r="CZ1142" t="inlineStr"/>
      <c r="DA1142" t="inlineStr"/>
      <c r="DB1142" t="n">
        <v>81.14285714285714</v>
      </c>
      <c r="DC1142" t="n">
        <v>3.6</v>
      </c>
      <c r="DD1142" t="inlineStr"/>
      <c r="DE1142" t="inlineStr">
        <is>
          <t>QS (score, not ratio)</t>
        </is>
      </c>
      <c r="DF1142" t="inlineStr"/>
      <c r="DG1142" t="inlineStr">
        <is>
          <t>QS (score, not %)</t>
        </is>
      </c>
      <c r="DH1142" t="n">
        <v>24.75</v>
      </c>
      <c r="DI1142" t="inlineStr"/>
    </row>
    <row r="1143">
      <c r="A1143" t="inlineStr">
        <is>
          <t>udayana university</t>
        </is>
      </c>
      <c r="B1143" t="inlineStr">
        <is>
          <t>1401+</t>
        </is>
      </c>
      <c r="C1143" t="inlineStr">
        <is>
          <t>1401+</t>
        </is>
      </c>
      <c r="D1143" t="inlineStr">
        <is>
          <t>Indonesia</t>
        </is>
      </c>
      <c r="E1143" t="inlineStr">
        <is>
          <t>Asia</t>
        </is>
      </c>
      <c r="F1143" t="inlineStr">
        <is>
          <t>XL</t>
        </is>
      </c>
      <c r="G1143" t="inlineStr">
        <is>
          <t>FC</t>
        </is>
      </c>
      <c r="H1143" t="inlineStr">
        <is>
          <t>MD</t>
        </is>
      </c>
      <c r="I1143" t="inlineStr">
        <is>
          <t>A</t>
        </is>
      </c>
      <c r="J1143" t="n">
        <v>6.4</v>
      </c>
      <c r="K1143" t="inlineStr">
        <is>
          <t>601+</t>
        </is>
      </c>
      <c r="L1143" t="n">
        <v>4.7</v>
      </c>
      <c r="M1143" t="inlineStr">
        <is>
          <t>601+</t>
        </is>
      </c>
      <c r="N1143" t="n">
        <v>5.7</v>
      </c>
      <c r="O1143" t="inlineStr">
        <is>
          <t>701+</t>
        </is>
      </c>
      <c r="P1143" t="n">
        <v>1.4</v>
      </c>
      <c r="Q1143" t="inlineStr">
        <is>
          <t>701+</t>
        </is>
      </c>
      <c r="R1143" t="n">
        <v>7.4</v>
      </c>
      <c r="S1143" t="inlineStr">
        <is>
          <t>701+</t>
        </is>
      </c>
      <c r="T1143" t="n">
        <v>3.4</v>
      </c>
      <c r="U1143" t="inlineStr">
        <is>
          <t>701+</t>
        </is>
      </c>
      <c r="V1143" t="n">
        <v>12.3</v>
      </c>
      <c r="W1143" t="inlineStr">
        <is>
          <t>701+</t>
        </is>
      </c>
      <c r="X1143" t="n">
        <v>3.7</v>
      </c>
      <c r="Y1143" t="inlineStr">
        <is>
          <t>701+</t>
        </is>
      </c>
      <c r="Z1143" t="n">
        <v>1</v>
      </c>
      <c r="AA1143" t="inlineStr">
        <is>
          <t>701+</t>
        </is>
      </c>
      <c r="AB1143" t="inlineStr"/>
      <c r="AC1143" t="inlineStr">
        <is>
          <t>1401+</t>
        </is>
      </c>
      <c r="AD1143" t="inlineStr"/>
      <c r="AE1143" t="inlineStr">
        <is>
          <t>ID</t>
        </is>
      </c>
      <c r="AF1143" t="inlineStr">
        <is>
          <t>Indonesia</t>
        </is>
      </c>
      <c r="AG1143" t="inlineStr">
        <is>
          <t>L</t>
        </is>
      </c>
      <c r="AH1143" t="inlineStr">
        <is>
          <t>FC</t>
        </is>
      </c>
      <c r="AI1143" t="inlineStr">
        <is>
          <t>MD</t>
        </is>
      </c>
      <c r="AJ1143" t="n">
        <v>4</v>
      </c>
      <c r="AK1143" t="inlineStr">
        <is>
          <t>A</t>
        </is>
      </c>
      <c r="AL1143" t="n">
        <v>5.6</v>
      </c>
      <c r="AM1143" t="inlineStr">
        <is>
          <t>601+</t>
        </is>
      </c>
      <c r="AN1143" t="n">
        <v>3.9</v>
      </c>
      <c r="AO1143" t="inlineStr">
        <is>
          <t>601+</t>
        </is>
      </c>
      <c r="AP1143" t="n">
        <v>6.5</v>
      </c>
      <c r="AQ1143" t="inlineStr">
        <is>
          <t>701+</t>
        </is>
      </c>
      <c r="AR1143" t="n">
        <v>1.3</v>
      </c>
      <c r="AS1143" t="inlineStr">
        <is>
          <t>701+</t>
        </is>
      </c>
      <c r="AT1143" t="n">
        <v>3.6</v>
      </c>
      <c r="AU1143" t="inlineStr">
        <is>
          <t>701+</t>
        </is>
      </c>
      <c r="AV1143" t="n">
        <v>9.6</v>
      </c>
      <c r="AW1143" t="inlineStr">
        <is>
          <t>701+</t>
        </is>
      </c>
      <c r="AX1143" t="n">
        <v>1</v>
      </c>
      <c r="AY1143" t="inlineStr">
        <is>
          <t>701+</t>
        </is>
      </c>
      <c r="AZ1143" t="n">
        <v>5</v>
      </c>
      <c r="BA1143" t="inlineStr">
        <is>
          <t>701+</t>
        </is>
      </c>
      <c r="BB1143" t="n">
        <v>1.1</v>
      </c>
      <c r="BC1143" t="inlineStr">
        <is>
          <t>701+</t>
        </is>
      </c>
      <c r="BD1143" t="inlineStr">
        <is>
          <t>-</t>
        </is>
      </c>
      <c r="BE1143" t="inlineStr"/>
      <c r="BF1143" t="inlineStr">
        <is>
          <t>Not Reported</t>
        </is>
      </c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>
        <is>
          <t>QS</t>
        </is>
      </c>
      <c r="CC1143" t="n">
        <v>1401</v>
      </c>
      <c r="CD1143" t="n">
        <v>1401</v>
      </c>
      <c r="CE1143" t="n">
        <v>601</v>
      </c>
      <c r="CF1143" t="n">
        <v>601</v>
      </c>
      <c r="CG1143" t="n">
        <v>701</v>
      </c>
      <c r="CH1143" t="n">
        <v>701</v>
      </c>
      <c r="CI1143" t="n">
        <v>701</v>
      </c>
      <c r="CJ1143" t="n">
        <v>701</v>
      </c>
      <c r="CK1143" t="n">
        <v>701</v>
      </c>
      <c r="CL1143" t="n">
        <v>701</v>
      </c>
      <c r="CM1143" t="n">
        <v>701</v>
      </c>
      <c r="CN1143" t="n">
        <v>1401</v>
      </c>
      <c r="CO1143" t="inlineStr"/>
      <c r="CP1143" t="n">
        <v>601</v>
      </c>
      <c r="CQ1143" t="n">
        <v>601</v>
      </c>
      <c r="CR1143" t="n">
        <v>701</v>
      </c>
      <c r="CS1143" t="n">
        <v>701</v>
      </c>
      <c r="CT1143" t="n">
        <v>701</v>
      </c>
      <c r="CU1143" t="n">
        <v>701</v>
      </c>
      <c r="CV1143" t="n">
        <v>701</v>
      </c>
      <c r="CW1143" t="n">
        <v>701</v>
      </c>
      <c r="CX1143" t="n">
        <v>701</v>
      </c>
      <c r="CY1143" t="inlineStr"/>
      <c r="CZ1143" t="inlineStr"/>
      <c r="DA1143" t="inlineStr"/>
      <c r="DB1143" t="n">
        <v>0</v>
      </c>
      <c r="DC1143" t="n">
        <v>1.4</v>
      </c>
      <c r="DD1143" t="inlineStr"/>
      <c r="DE1143" t="inlineStr">
        <is>
          <t>QS (score, not ratio)</t>
        </is>
      </c>
      <c r="DF1143" t="inlineStr"/>
      <c r="DG1143" t="inlineStr">
        <is>
          <t>QS (score, not %)</t>
        </is>
      </c>
      <c r="DH1143" t="n">
        <v>6</v>
      </c>
      <c r="DI1143" t="inlineStr"/>
    </row>
    <row r="1144">
      <c r="A1144" t="inlineStr">
        <is>
          <t>uit the arctic university of norway</t>
        </is>
      </c>
      <c r="B1144" t="inlineStr"/>
      <c r="C1144" t="inlineStr"/>
      <c r="D1144" t="inlineStr">
        <is>
          <t>Not Reported</t>
        </is>
      </c>
      <c r="E1144" t="inlineStr">
        <is>
          <t>Not Reported</t>
        </is>
      </c>
      <c r="F1144" t="inlineStr">
        <is>
          <t>Not Reported</t>
        </is>
      </c>
      <c r="G1144" t="inlineStr">
        <is>
          <t>Not Reported</t>
        </is>
      </c>
      <c r="H1144" t="inlineStr"/>
      <c r="I1144" t="inlineStr">
        <is>
          <t>Not Reported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>
        <is>
          <t>Not Reported</t>
        </is>
      </c>
      <c r="AF1144" t="inlineStr">
        <is>
          <t>Not Reported</t>
        </is>
      </c>
      <c r="AG1144" t="inlineStr">
        <is>
          <t>Not Reported</t>
        </is>
      </c>
      <c r="AH1144" t="inlineStr">
        <is>
          <t>Not Reported</t>
        </is>
      </c>
      <c r="AI1144" t="inlineStr"/>
      <c r="AJ1144" t="inlineStr"/>
      <c r="AK1144" t="inlineStr">
        <is>
          <t>Not Reported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>
        <is>
          <t>351-400</t>
        </is>
      </c>
      <c r="BF1144" t="inlineStr">
        <is>
          <t>Norway</t>
        </is>
      </c>
      <c r="BG1144" t="n">
        <v>26.5</v>
      </c>
      <c r="BH1144" t="inlineStr">
        <is>
          <t>66.1</t>
        </is>
      </c>
      <c r="BI1144" t="n">
        <v>18.7</v>
      </c>
      <c r="BJ1144" t="n">
        <v>58.8</v>
      </c>
      <c r="BK1144" t="inlineStr">
        <is>
          <t>36.8</t>
        </is>
      </c>
      <c r="BL1144" t="inlineStr">
        <is>
          <t>-</t>
        </is>
      </c>
      <c r="BM1144" t="inlineStr">
        <is>
          <t>10,398</t>
        </is>
      </c>
      <c r="BN1144" t="n">
        <v>12.2</v>
      </c>
      <c r="BO1144" t="inlineStr">
        <is>
          <t>10%</t>
        </is>
      </c>
      <c r="BP1144" t="inlineStr">
        <is>
          <t>60 : 40</t>
        </is>
      </c>
      <c r="BQ1144" t="n">
        <v>2016</v>
      </c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>
        <is>
          <t>Times</t>
        </is>
      </c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n">
        <v>375.5</v>
      </c>
      <c r="CZ1144" t="inlineStr"/>
      <c r="DA1144" t="inlineStr"/>
      <c r="DB1144" t="n">
        <v>46.46175839885633</v>
      </c>
      <c r="DC1144" t="n">
        <v>37.37040110883147</v>
      </c>
      <c r="DD1144" t="n">
        <v>12.2</v>
      </c>
      <c r="DE1144" t="inlineStr">
        <is>
          <t>Times (raw ratio)</t>
        </is>
      </c>
      <c r="DF1144" t="n">
        <v>10</v>
      </c>
      <c r="DG1144" t="inlineStr">
        <is>
          <t>Times (raw %)</t>
        </is>
      </c>
      <c r="DH1144" t="inlineStr"/>
      <c r="DI1144" t="n">
        <v>16.44120707596254</v>
      </c>
    </row>
    <row r="1145">
      <c r="A1145" t="inlineStr">
        <is>
          <t>ulm university</t>
        </is>
      </c>
      <c r="B1145" t="inlineStr"/>
      <c r="C1145" t="inlineStr"/>
      <c r="D1145" t="inlineStr">
        <is>
          <t>Not Reported</t>
        </is>
      </c>
      <c r="E1145" t="inlineStr">
        <is>
          <t>Not Reported</t>
        </is>
      </c>
      <c r="F1145" t="inlineStr">
        <is>
          <t>Not Reported</t>
        </is>
      </c>
      <c r="G1145" t="inlineStr">
        <is>
          <t>Not Reported</t>
        </is>
      </c>
      <c r="H1145" t="inlineStr"/>
      <c r="I1145" t="inlineStr">
        <is>
          <t>Not Reported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>
        <is>
          <t>Not Reported</t>
        </is>
      </c>
      <c r="AF1145" t="inlineStr">
        <is>
          <t>Not Reported</t>
        </is>
      </c>
      <c r="AG1145" t="inlineStr">
        <is>
          <t>Not Reported</t>
        </is>
      </c>
      <c r="AH1145" t="inlineStr">
        <is>
          <t>Not Reported</t>
        </is>
      </c>
      <c r="AI1145" t="inlineStr"/>
      <c r="AJ1145" t="inlineStr"/>
      <c r="AK1145" t="inlineStr">
        <is>
          <t>Not Reported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>
        <is>
          <t>192</t>
        </is>
      </c>
      <c r="BF1145" t="inlineStr">
        <is>
          <t>Germany</t>
        </is>
      </c>
      <c r="BG1145" t="n">
        <v>35.2</v>
      </c>
      <c r="BH1145" t="inlineStr">
        <is>
          <t>58.2</t>
        </is>
      </c>
      <c r="BI1145" t="n">
        <v>23.9</v>
      </c>
      <c r="BJ1145" t="n">
        <v>86.40000000000001</v>
      </c>
      <c r="BK1145" t="inlineStr">
        <is>
          <t>58.4</t>
        </is>
      </c>
      <c r="BL1145" t="inlineStr">
        <is>
          <t>49.5</t>
        </is>
      </c>
      <c r="BM1145" t="inlineStr">
        <is>
          <t>9,187</t>
        </is>
      </c>
      <c r="BN1145" t="n">
        <v>11.2</v>
      </c>
      <c r="BO1145" t="inlineStr">
        <is>
          <t>10%</t>
        </is>
      </c>
      <c r="BP1145" t="inlineStr">
        <is>
          <t>47 : 53</t>
        </is>
      </c>
      <c r="BQ1145" t="n">
        <v>2016</v>
      </c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>
        <is>
          <t>Times</t>
        </is>
      </c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n">
        <v>192</v>
      </c>
      <c r="CZ1145" t="inlineStr"/>
      <c r="DA1145" t="inlineStr"/>
      <c r="DB1145" t="n">
        <v>72.69478198713367</v>
      </c>
      <c r="DC1145" t="n">
        <v>54.04352753331339</v>
      </c>
      <c r="DD1145" t="n">
        <v>11.2</v>
      </c>
      <c r="DE1145" t="inlineStr">
        <is>
          <t>Times (raw ratio)</t>
        </is>
      </c>
      <c r="DF1145" t="n">
        <v>10</v>
      </c>
      <c r="DG1145" t="inlineStr">
        <is>
          <t>Times (raw %)</t>
        </is>
      </c>
      <c r="DH1145" t="inlineStr"/>
      <c r="DI1145" t="n">
        <v>21.8522372528616</v>
      </c>
    </row>
    <row r="1146">
      <c r="A1146" t="inlineStr">
        <is>
          <t>ulsan national institute of science and technology (unist)</t>
        </is>
      </c>
      <c r="B1146" t="inlineStr">
        <is>
          <t>280</t>
        </is>
      </c>
      <c r="C1146" t="inlineStr">
        <is>
          <t>266</t>
        </is>
      </c>
      <c r="D1146" t="inlineStr">
        <is>
          <t>South Korea</t>
        </is>
      </c>
      <c r="E1146" t="inlineStr">
        <is>
          <t>Asia</t>
        </is>
      </c>
      <c r="F1146" t="inlineStr">
        <is>
          <t>S</t>
        </is>
      </c>
      <c r="G1146" t="inlineStr">
        <is>
          <t>FO</t>
        </is>
      </c>
      <c r="H1146" t="inlineStr">
        <is>
          <t>VH</t>
        </is>
      </c>
      <c r="I1146" t="inlineStr">
        <is>
          <t>A</t>
        </is>
      </c>
      <c r="J1146" t="n">
        <v>13.6</v>
      </c>
      <c r="K1146" t="inlineStr">
        <is>
          <t>601+</t>
        </is>
      </c>
      <c r="L1146" t="n">
        <v>13.5</v>
      </c>
      <c r="M1146" t="inlineStr">
        <is>
          <t>601+</t>
        </is>
      </c>
      <c r="N1146" t="n">
        <v>87.90000000000001</v>
      </c>
      <c r="O1146" t="inlineStr">
        <is>
          <t>95</t>
        </is>
      </c>
      <c r="P1146" t="n">
        <v>98.09999999999999</v>
      </c>
      <c r="Q1146" t="inlineStr">
        <is>
          <t>34</t>
        </is>
      </c>
      <c r="R1146" t="n">
        <v>29.3</v>
      </c>
      <c r="S1146" t="inlineStr">
        <is>
          <t>499</t>
        </is>
      </c>
      <c r="T1146" t="n">
        <v>9.6</v>
      </c>
      <c r="U1146" t="inlineStr">
        <is>
          <t>701+</t>
        </is>
      </c>
      <c r="V1146" t="n">
        <v>24.8</v>
      </c>
      <c r="W1146" t="inlineStr">
        <is>
          <t>701+</t>
        </is>
      </c>
      <c r="X1146" t="n">
        <v>3.3</v>
      </c>
      <c r="Y1146" t="inlineStr">
        <is>
          <t>701+</t>
        </is>
      </c>
      <c r="Z1146" t="n">
        <v>16.1</v>
      </c>
      <c r="AA1146" t="inlineStr">
        <is>
          <t>577=</t>
        </is>
      </c>
      <c r="AB1146" t="n">
        <v>38</v>
      </c>
      <c r="AC1146">
        <f>266</f>
        <v/>
      </c>
      <c r="AD1146" t="inlineStr">
        <is>
          <t>197=</t>
        </is>
      </c>
      <c r="AE1146" t="inlineStr">
        <is>
          <t>KR</t>
        </is>
      </c>
      <c r="AF1146" t="inlineStr">
        <is>
          <t>South Korea</t>
        </is>
      </c>
      <c r="AG1146" t="inlineStr">
        <is>
          <t>S</t>
        </is>
      </c>
      <c r="AH1146" t="inlineStr">
        <is>
          <t>FO</t>
        </is>
      </c>
      <c r="AI1146" t="inlineStr">
        <is>
          <t>VH</t>
        </is>
      </c>
      <c r="AJ1146" t="n">
        <v>2</v>
      </c>
      <c r="AK1146" t="inlineStr">
        <is>
          <t>A</t>
        </is>
      </c>
      <c r="AL1146" t="n">
        <v>15</v>
      </c>
      <c r="AM1146" t="inlineStr">
        <is>
          <t>579</t>
        </is>
      </c>
      <c r="AN1146" t="n">
        <v>11.9</v>
      </c>
      <c r="AO1146" t="inlineStr">
        <is>
          <t>601+</t>
        </is>
      </c>
      <c r="AP1146" t="n">
        <v>84.09999999999999</v>
      </c>
      <c r="AQ1146" t="inlineStr">
        <is>
          <t>114</t>
        </is>
      </c>
      <c r="AR1146" t="n">
        <v>98.59999999999999</v>
      </c>
      <c r="AS1146" t="inlineStr">
        <is>
          <t>25</t>
        </is>
      </c>
      <c r="AT1146" t="n">
        <v>41.5</v>
      </c>
      <c r="AU1146" t="inlineStr">
        <is>
          <t>399</t>
        </is>
      </c>
      <c r="AV1146" t="n">
        <v>10.9</v>
      </c>
      <c r="AW1146" t="inlineStr">
        <is>
          <t>692</t>
        </is>
      </c>
      <c r="AX1146" t="n">
        <v>1.2</v>
      </c>
      <c r="AY1146" t="inlineStr">
        <is>
          <t>701+</t>
        </is>
      </c>
      <c r="AZ1146" t="n">
        <v>8.4</v>
      </c>
      <c r="BA1146" t="inlineStr">
        <is>
          <t>701+</t>
        </is>
      </c>
      <c r="BB1146" t="n">
        <v>1.8</v>
      </c>
      <c r="BC1146" t="inlineStr">
        <is>
          <t>701+</t>
        </is>
      </c>
      <c r="BD1146" t="inlineStr">
        <is>
          <t>37.7</t>
        </is>
      </c>
      <c r="BE1146" t="inlineStr"/>
      <c r="BF1146" t="inlineStr">
        <is>
          <t>Not Reported</t>
        </is>
      </c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>
        <is>
          <t>QS</t>
        </is>
      </c>
      <c r="CC1146" t="n">
        <v>280</v>
      </c>
      <c r="CD1146" t="n">
        <v>266</v>
      </c>
      <c r="CE1146" t="n">
        <v>601</v>
      </c>
      <c r="CF1146" t="n">
        <v>601</v>
      </c>
      <c r="CG1146" t="n">
        <v>95</v>
      </c>
      <c r="CH1146" t="n">
        <v>34</v>
      </c>
      <c r="CI1146" t="n">
        <v>499</v>
      </c>
      <c r="CJ1146" t="n">
        <v>701</v>
      </c>
      <c r="CK1146" t="n">
        <v>701</v>
      </c>
      <c r="CL1146" t="n">
        <v>701</v>
      </c>
      <c r="CM1146" t="n">
        <v>577</v>
      </c>
      <c r="CN1146" t="n">
        <v>266</v>
      </c>
      <c r="CO1146" t="n">
        <v>197</v>
      </c>
      <c r="CP1146" t="n">
        <v>579</v>
      </c>
      <c r="CQ1146" t="n">
        <v>601</v>
      </c>
      <c r="CR1146" t="n">
        <v>114</v>
      </c>
      <c r="CS1146" t="n">
        <v>25</v>
      </c>
      <c r="CT1146" t="n">
        <v>399</v>
      </c>
      <c r="CU1146" t="n">
        <v>692</v>
      </c>
      <c r="CV1146" t="n">
        <v>701</v>
      </c>
      <c r="CW1146" t="n">
        <v>701</v>
      </c>
      <c r="CX1146" t="n">
        <v>701</v>
      </c>
      <c r="CY1146" t="inlineStr"/>
      <c r="CZ1146" t="inlineStr"/>
      <c r="DA1146" t="inlineStr"/>
      <c r="DB1146" t="n">
        <v>80.07142857142857</v>
      </c>
      <c r="DC1146" t="n">
        <v>98.09999999999999</v>
      </c>
      <c r="DD1146" t="inlineStr"/>
      <c r="DE1146" t="inlineStr">
        <is>
          <t>QS (score, not ratio)</t>
        </is>
      </c>
      <c r="DF1146" t="inlineStr"/>
      <c r="DG1146" t="inlineStr">
        <is>
          <t>QS (score, not %)</t>
        </is>
      </c>
      <c r="DH1146" t="n">
        <v>14.3</v>
      </c>
      <c r="DI1146" t="inlineStr"/>
    </row>
    <row r="1147">
      <c r="A1147" t="inlineStr">
        <is>
          <t>ulster university</t>
        </is>
      </c>
      <c r="B1147" t="inlineStr">
        <is>
          <t>559</t>
        </is>
      </c>
      <c r="C1147" t="inlineStr">
        <is>
          <t>498</t>
        </is>
      </c>
      <c r="D1147" t="inlineStr">
        <is>
          <t>United Kingdom</t>
        </is>
      </c>
      <c r="E1147" t="inlineStr">
        <is>
          <t>Europe</t>
        </is>
      </c>
      <c r="F1147" t="inlineStr">
        <is>
          <t>L</t>
        </is>
      </c>
      <c r="G1147" t="inlineStr">
        <is>
          <t>CO</t>
        </is>
      </c>
      <c r="H1147" t="inlineStr">
        <is>
          <t>VH</t>
        </is>
      </c>
      <c r="I1147" t="inlineStr">
        <is>
          <t>A</t>
        </is>
      </c>
      <c r="J1147" t="n">
        <v>8.1</v>
      </c>
      <c r="K1147" t="inlineStr">
        <is>
          <t>601+</t>
        </is>
      </c>
      <c r="L1147" t="n">
        <v>11.3</v>
      </c>
      <c r="M1147" t="inlineStr">
        <is>
          <t>601+</t>
        </is>
      </c>
      <c r="N1147" t="n">
        <v>9.6</v>
      </c>
      <c r="O1147" t="inlineStr">
        <is>
          <t>701+</t>
        </is>
      </c>
      <c r="P1147" t="n">
        <v>11.5</v>
      </c>
      <c r="Q1147" t="inlineStr">
        <is>
          <t>701+</t>
        </is>
      </c>
      <c r="R1147" t="n">
        <v>99.8</v>
      </c>
      <c r="S1147" t="inlineStr">
        <is>
          <t>91</t>
        </is>
      </c>
      <c r="T1147" t="n">
        <v>77.59999999999999</v>
      </c>
      <c r="U1147" t="inlineStr">
        <is>
          <t>182</t>
        </is>
      </c>
      <c r="V1147" t="n">
        <v>73.40000000000001</v>
      </c>
      <c r="W1147" t="inlineStr">
        <is>
          <t>431</t>
        </is>
      </c>
      <c r="X1147" t="n">
        <v>6.8</v>
      </c>
      <c r="Y1147" t="inlineStr">
        <is>
          <t>701+</t>
        </is>
      </c>
      <c r="Z1147" t="n">
        <v>62.2</v>
      </c>
      <c r="AA1147" t="inlineStr">
        <is>
          <t>254=</t>
        </is>
      </c>
      <c r="AB1147" t="n">
        <v>22.3</v>
      </c>
      <c r="AC1147">
        <f>498</f>
        <v/>
      </c>
      <c r="AD1147" t="inlineStr">
        <is>
          <t>601-650</t>
        </is>
      </c>
      <c r="AE1147" t="inlineStr">
        <is>
          <t>UK</t>
        </is>
      </c>
      <c r="AF1147" t="inlineStr">
        <is>
          <t>United Kingdom</t>
        </is>
      </c>
      <c r="AG1147" t="inlineStr">
        <is>
          <t>L</t>
        </is>
      </c>
      <c r="AH1147" t="inlineStr">
        <is>
          <t>CO</t>
        </is>
      </c>
      <c r="AI1147" t="inlineStr">
        <is>
          <t>VH</t>
        </is>
      </c>
      <c r="AJ1147" t="n">
        <v>4</v>
      </c>
      <c r="AK1147" t="inlineStr">
        <is>
          <t>A</t>
        </is>
      </c>
      <c r="AL1147" t="n">
        <v>8.4</v>
      </c>
      <c r="AM1147" t="inlineStr">
        <is>
          <t>601+</t>
        </is>
      </c>
      <c r="AN1147" t="n">
        <v>13</v>
      </c>
      <c r="AO1147" t="inlineStr">
        <is>
          <t>601+</t>
        </is>
      </c>
      <c r="AP1147" t="n">
        <v>11.9</v>
      </c>
      <c r="AQ1147" t="inlineStr">
        <is>
          <t>701+</t>
        </is>
      </c>
      <c r="AR1147" t="n">
        <v>12.1</v>
      </c>
      <c r="AS1147" t="inlineStr">
        <is>
          <t>697</t>
        </is>
      </c>
      <c r="AT1147" t="n">
        <v>100</v>
      </c>
      <c r="AU1147" t="inlineStr">
        <is>
          <t>72</t>
        </is>
      </c>
      <c r="AV1147" t="n">
        <v>90.5</v>
      </c>
      <c r="AW1147" t="inlineStr">
        <is>
          <t>117</t>
        </is>
      </c>
      <c r="AX1147" t="n">
        <v>38.5</v>
      </c>
      <c r="AY1147" t="inlineStr">
        <is>
          <t>388</t>
        </is>
      </c>
      <c r="AZ1147" t="n">
        <v>11.6</v>
      </c>
      <c r="BA1147" t="inlineStr">
        <is>
          <t>701+</t>
        </is>
      </c>
      <c r="BB1147" t="n">
        <v>63.7</v>
      </c>
      <c r="BC1147" t="inlineStr">
        <is>
          <t>230</t>
        </is>
      </c>
      <c r="BD1147" t="inlineStr">
        <is>
          <t>23.2</t>
        </is>
      </c>
      <c r="BE1147" t="inlineStr">
        <is>
          <t>401-500</t>
        </is>
      </c>
      <c r="BF1147" t="inlineStr">
        <is>
          <t>United Kingdom</t>
        </is>
      </c>
      <c r="BG1147" t="n">
        <v>19.1</v>
      </c>
      <c r="BH1147" t="inlineStr">
        <is>
          <t>79.0</t>
        </is>
      </c>
      <c r="BI1147" t="n">
        <v>13.2</v>
      </c>
      <c r="BJ1147" t="n">
        <v>44.1</v>
      </c>
      <c r="BK1147" t="inlineStr">
        <is>
          <t>29.2</t>
        </is>
      </c>
      <c r="BL1147" t="inlineStr">
        <is>
          <t>-</t>
        </is>
      </c>
      <c r="BM1147" t="inlineStr">
        <is>
          <t>19,622</t>
        </is>
      </c>
      <c r="BN1147" t="n">
        <v>15.8</v>
      </c>
      <c r="BO1147" t="inlineStr">
        <is>
          <t>15%</t>
        </is>
      </c>
      <c r="BP1147" t="inlineStr">
        <is>
          <t>55 : 45</t>
        </is>
      </c>
      <c r="BQ1147" t="n">
        <v>2016</v>
      </c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>
        <is>
          <t>QS+Times</t>
        </is>
      </c>
      <c r="CC1147" t="n">
        <v>559</v>
      </c>
      <c r="CD1147" t="n">
        <v>498</v>
      </c>
      <c r="CE1147" t="n">
        <v>601</v>
      </c>
      <c r="CF1147" t="n">
        <v>601</v>
      </c>
      <c r="CG1147" t="n">
        <v>701</v>
      </c>
      <c r="CH1147" t="n">
        <v>701</v>
      </c>
      <c r="CI1147" t="n">
        <v>91</v>
      </c>
      <c r="CJ1147" t="n">
        <v>182</v>
      </c>
      <c r="CK1147" t="n">
        <v>431</v>
      </c>
      <c r="CL1147" t="n">
        <v>701</v>
      </c>
      <c r="CM1147" t="n">
        <v>254</v>
      </c>
      <c r="CN1147" t="n">
        <v>498</v>
      </c>
      <c r="CO1147" t="n">
        <v>625.5</v>
      </c>
      <c r="CP1147" t="n">
        <v>601</v>
      </c>
      <c r="CQ1147" t="n">
        <v>601</v>
      </c>
      <c r="CR1147" t="n">
        <v>701</v>
      </c>
      <c r="CS1147" t="n">
        <v>697</v>
      </c>
      <c r="CT1147" t="n">
        <v>72</v>
      </c>
      <c r="CU1147" t="n">
        <v>117</v>
      </c>
      <c r="CV1147" t="n">
        <v>388</v>
      </c>
      <c r="CW1147" t="n">
        <v>701</v>
      </c>
      <c r="CX1147" t="n">
        <v>230</v>
      </c>
      <c r="CY1147" t="n">
        <v>450.5</v>
      </c>
      <c r="CZ1147" t="inlineStr"/>
      <c r="DA1147" t="inlineStr"/>
      <c r="DB1147" t="n">
        <v>47.94133564791177</v>
      </c>
      <c r="DC1147" t="n">
        <v>21.87968490424814</v>
      </c>
      <c r="DD1147" t="n">
        <v>15.8</v>
      </c>
      <c r="DE1147" t="inlineStr">
        <is>
          <t>Times (raw ratio)</t>
        </is>
      </c>
      <c r="DF1147" t="n">
        <v>15</v>
      </c>
      <c r="DG1147" t="inlineStr">
        <is>
          <t>Times (raw %)</t>
        </is>
      </c>
      <c r="DH1147" t="n">
        <v>8.25</v>
      </c>
      <c r="DI1147" t="n">
        <v>10.71800208116545</v>
      </c>
    </row>
    <row r="1148">
      <c r="A1148" t="inlineStr">
        <is>
          <t>umea university</t>
        </is>
      </c>
      <c r="B1148" t="inlineStr">
        <is>
          <t>456</t>
        </is>
      </c>
      <c r="C1148" t="inlineStr">
        <is>
          <t>465</t>
        </is>
      </c>
      <c r="D1148" t="inlineStr">
        <is>
          <t>Sweden</t>
        </is>
      </c>
      <c r="E1148" t="inlineStr">
        <is>
          <t>Europe</t>
        </is>
      </c>
      <c r="F1148" t="inlineStr">
        <is>
          <t>L</t>
        </is>
      </c>
      <c r="G1148" t="inlineStr">
        <is>
          <t>FC</t>
        </is>
      </c>
      <c r="H1148" t="inlineStr">
        <is>
          <t>VH</t>
        </is>
      </c>
      <c r="I1148" t="inlineStr">
        <is>
          <t>A</t>
        </is>
      </c>
      <c r="J1148" t="n">
        <v>19.9</v>
      </c>
      <c r="K1148" t="inlineStr">
        <is>
          <t>447</t>
        </is>
      </c>
      <c r="L1148" t="n">
        <v>11.6</v>
      </c>
      <c r="M1148" t="inlineStr">
        <is>
          <t>601+</t>
        </is>
      </c>
      <c r="N1148" t="n">
        <v>71.8</v>
      </c>
      <c r="O1148" t="inlineStr">
        <is>
          <t>182</t>
        </is>
      </c>
      <c r="P1148" t="n">
        <v>15.2</v>
      </c>
      <c r="Q1148" t="inlineStr">
        <is>
          <t>631</t>
        </is>
      </c>
      <c r="R1148" t="n">
        <v>51.1</v>
      </c>
      <c r="S1148" t="inlineStr">
        <is>
          <t>362</t>
        </is>
      </c>
      <c r="T1148" t="n">
        <v>21.8</v>
      </c>
      <c r="U1148" t="inlineStr">
        <is>
          <t>518</t>
        </is>
      </c>
      <c r="V1148" t="n">
        <v>78</v>
      </c>
      <c r="W1148" t="inlineStr">
        <is>
          <t>360</t>
        </is>
      </c>
      <c r="X1148" t="n">
        <v>9</v>
      </c>
      <c r="Y1148" t="inlineStr">
        <is>
          <t>701+</t>
        </is>
      </c>
      <c r="Z1148" t="n">
        <v>26.3</v>
      </c>
      <c r="AA1148" t="inlineStr">
        <is>
          <t>478=</t>
        </is>
      </c>
      <c r="AB1148" t="n">
        <v>26.3</v>
      </c>
      <c r="AC1148">
        <f>465</f>
        <v/>
      </c>
      <c r="AD1148" t="inlineStr">
        <is>
          <t>369=</t>
        </is>
      </c>
      <c r="AE1148" t="inlineStr">
        <is>
          <t>SE</t>
        </is>
      </c>
      <c r="AF1148" t="inlineStr">
        <is>
          <t>Sweden</t>
        </is>
      </c>
      <c r="AG1148" t="inlineStr">
        <is>
          <t>L</t>
        </is>
      </c>
      <c r="AH1148" t="inlineStr">
        <is>
          <t>FC</t>
        </is>
      </c>
      <c r="AI1148" t="inlineStr">
        <is>
          <t>VH</t>
        </is>
      </c>
      <c r="AJ1148" t="n">
        <v>4</v>
      </c>
      <c r="AK1148" t="inlineStr">
        <is>
          <t>A</t>
        </is>
      </c>
      <c r="AL1148" t="n">
        <v>19.7</v>
      </c>
      <c r="AM1148" t="inlineStr">
        <is>
          <t>449</t>
        </is>
      </c>
      <c r="AN1148" t="n">
        <v>13.9</v>
      </c>
      <c r="AO1148" t="inlineStr">
        <is>
          <t>583</t>
        </is>
      </c>
      <c r="AP1148" t="n">
        <v>68.3</v>
      </c>
      <c r="AQ1148" t="inlineStr">
        <is>
          <t>191</t>
        </is>
      </c>
      <c r="AR1148" t="n">
        <v>14.9</v>
      </c>
      <c r="AS1148" t="inlineStr">
        <is>
          <t>637</t>
        </is>
      </c>
      <c r="AT1148" t="n">
        <v>23.8</v>
      </c>
      <c r="AU1148" t="inlineStr">
        <is>
          <t>554</t>
        </is>
      </c>
      <c r="AV1148" t="n">
        <v>9.6</v>
      </c>
      <c r="AW1148" t="inlineStr">
        <is>
          <t>701+</t>
        </is>
      </c>
      <c r="AX1148" t="n">
        <v>44.8</v>
      </c>
      <c r="AY1148" t="inlineStr">
        <is>
          <t>349</t>
        </is>
      </c>
      <c r="AZ1148" t="n">
        <v>12.7</v>
      </c>
      <c r="BA1148" t="inlineStr">
        <is>
          <t>681</t>
        </is>
      </c>
      <c r="BB1148" t="n">
        <v>47.8</v>
      </c>
      <c r="BC1148" t="inlineStr">
        <is>
          <t>318=</t>
        </is>
      </c>
      <c r="BD1148" t="inlineStr">
        <is>
          <t>24.7</t>
        </is>
      </c>
      <c r="BE1148" t="inlineStr"/>
      <c r="BF1148" t="inlineStr">
        <is>
          <t>Not Reported</t>
        </is>
      </c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>
        <is>
          <t>301-400</t>
        </is>
      </c>
      <c r="BS1148" t="inlineStr">
        <is>
          <t>8-10</t>
        </is>
      </c>
      <c r="BT1148" t="inlineStr"/>
      <c r="BU1148" t="n">
        <v>0</v>
      </c>
      <c r="BV1148" t="n">
        <v>0</v>
      </c>
      <c r="BW1148" t="n">
        <v>12.2</v>
      </c>
      <c r="BX1148" t="n">
        <v>10.4</v>
      </c>
      <c r="BY1148" t="n">
        <v>33.7</v>
      </c>
      <c r="BZ1148" t="n">
        <v>16.8</v>
      </c>
      <c r="CA1148" t="n">
        <v>2015</v>
      </c>
      <c r="CB1148" t="inlineStr">
        <is>
          <t>QS+Shanghai</t>
        </is>
      </c>
      <c r="CC1148" t="n">
        <v>456</v>
      </c>
      <c r="CD1148" t="n">
        <v>465</v>
      </c>
      <c r="CE1148" t="n">
        <v>447</v>
      </c>
      <c r="CF1148" t="n">
        <v>601</v>
      </c>
      <c r="CG1148" t="n">
        <v>182</v>
      </c>
      <c r="CH1148" t="n">
        <v>631</v>
      </c>
      <c r="CI1148" t="n">
        <v>362</v>
      </c>
      <c r="CJ1148" t="n">
        <v>518</v>
      </c>
      <c r="CK1148" t="n">
        <v>360</v>
      </c>
      <c r="CL1148" t="n">
        <v>701</v>
      </c>
      <c r="CM1148" t="n">
        <v>478</v>
      </c>
      <c r="CN1148" t="n">
        <v>465</v>
      </c>
      <c r="CO1148" t="n">
        <v>369</v>
      </c>
      <c r="CP1148" t="n">
        <v>449</v>
      </c>
      <c r="CQ1148" t="n">
        <v>583</v>
      </c>
      <c r="CR1148" t="n">
        <v>191</v>
      </c>
      <c r="CS1148" t="n">
        <v>637</v>
      </c>
      <c r="CT1148" t="n">
        <v>554</v>
      </c>
      <c r="CU1148" t="n">
        <v>701</v>
      </c>
      <c r="CV1148" t="n">
        <v>349</v>
      </c>
      <c r="CW1148" t="n">
        <v>681</v>
      </c>
      <c r="CX1148" t="n">
        <v>318</v>
      </c>
      <c r="CY1148" t="inlineStr"/>
      <c r="CZ1148" t="n">
        <v>350.5</v>
      </c>
      <c r="DA1148" t="n">
        <v>9</v>
      </c>
      <c r="DB1148" t="n">
        <v>45.38556531284303</v>
      </c>
      <c r="DC1148" t="n">
        <v>18.62632146709817</v>
      </c>
      <c r="DD1148" t="inlineStr"/>
      <c r="DE1148" t="inlineStr">
        <is>
          <t>QS (score, not ratio)</t>
        </is>
      </c>
      <c r="DF1148" t="inlineStr"/>
      <c r="DG1148" t="inlineStr">
        <is>
          <t>QS (score, not %)</t>
        </is>
      </c>
      <c r="DH1148" t="n">
        <v>19.8</v>
      </c>
      <c r="DI1148" t="n">
        <v>10.16974110032362</v>
      </c>
    </row>
    <row r="1149">
      <c r="A1149" t="inlineStr">
        <is>
          <t>umeå university</t>
        </is>
      </c>
      <c r="B1149" t="inlineStr"/>
      <c r="C1149" t="inlineStr"/>
      <c r="D1149" t="inlineStr">
        <is>
          <t>Not Reported</t>
        </is>
      </c>
      <c r="E1149" t="inlineStr">
        <is>
          <t>Not Reported</t>
        </is>
      </c>
      <c r="F1149" t="inlineStr">
        <is>
          <t>Not Reported</t>
        </is>
      </c>
      <c r="G1149" t="inlineStr">
        <is>
          <t>Not Reported</t>
        </is>
      </c>
      <c r="H1149" t="inlineStr"/>
      <c r="I1149" t="inlineStr">
        <is>
          <t>Not Reported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>
        <is>
          <t>Not Reported</t>
        </is>
      </c>
      <c r="AF1149" t="inlineStr">
        <is>
          <t>Not Reported</t>
        </is>
      </c>
      <c r="AG1149" t="inlineStr">
        <is>
          <t>Not Reported</t>
        </is>
      </c>
      <c r="AH1149" t="inlineStr">
        <is>
          <t>Not Reported</t>
        </is>
      </c>
      <c r="AI1149" t="inlineStr"/>
      <c r="AJ1149" t="inlineStr"/>
      <c r="AK1149" t="inlineStr">
        <is>
          <t>Not Reported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>
        <is>
          <t>251-300</t>
        </is>
      </c>
      <c r="BF1149" t="inlineStr">
        <is>
          <t>Sweden</t>
        </is>
      </c>
      <c r="BG1149" t="n">
        <v>20.8</v>
      </c>
      <c r="BH1149" t="inlineStr">
        <is>
          <t>56.1</t>
        </is>
      </c>
      <c r="BI1149" t="n">
        <v>25</v>
      </c>
      <c r="BJ1149" t="n">
        <v>74.5</v>
      </c>
      <c r="BK1149" t="inlineStr">
        <is>
          <t>31.1</t>
        </is>
      </c>
      <c r="BL1149" t="inlineStr">
        <is>
          <t>-</t>
        </is>
      </c>
      <c r="BM1149" t="inlineStr">
        <is>
          <t>16,667</t>
        </is>
      </c>
      <c r="BN1149" t="n">
        <v>11.9</v>
      </c>
      <c r="BO1149" t="inlineStr">
        <is>
          <t>7%</t>
        </is>
      </c>
      <c r="BP1149" t="inlineStr">
        <is>
          <t>60 : 40</t>
        </is>
      </c>
      <c r="BQ1149" t="n">
        <v>2016</v>
      </c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>
        <is>
          <t>Times</t>
        </is>
      </c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n">
        <v>275.5</v>
      </c>
      <c r="CZ1149" t="inlineStr"/>
      <c r="DA1149" t="inlineStr"/>
      <c r="DB1149" t="n">
        <v>60.75768406004289</v>
      </c>
      <c r="DC1149" t="n">
        <v>48.59358082631537</v>
      </c>
      <c r="DD1149" t="n">
        <v>11.9</v>
      </c>
      <c r="DE1149" t="inlineStr">
        <is>
          <t>Times (raw ratio)</t>
        </is>
      </c>
      <c r="DF1149" t="n">
        <v>7</v>
      </c>
      <c r="DG1149" t="inlineStr">
        <is>
          <t>Times (raw %)</t>
        </is>
      </c>
      <c r="DH1149" t="inlineStr"/>
      <c r="DI1149" t="n">
        <v>22.99687825182102</v>
      </c>
    </row>
    <row r="1150">
      <c r="A1150" t="inlineStr">
        <is>
          <t>umm al-qura university</t>
        </is>
      </c>
      <c r="B1150" t="inlineStr">
        <is>
          <t>559</t>
        </is>
      </c>
      <c r="C1150" t="inlineStr">
        <is>
          <t>601-610</t>
        </is>
      </c>
      <c r="D1150" t="inlineStr">
        <is>
          <t>Saudi Arabia</t>
        </is>
      </c>
      <c r="E1150" t="inlineStr">
        <is>
          <t>Asia</t>
        </is>
      </c>
      <c r="F1150" t="inlineStr">
        <is>
          <t>XL</t>
        </is>
      </c>
      <c r="G1150" t="inlineStr">
        <is>
          <t>FC</t>
        </is>
      </c>
      <c r="H1150" t="inlineStr">
        <is>
          <t>HI</t>
        </is>
      </c>
      <c r="I1150" t="inlineStr">
        <is>
          <t>A</t>
        </is>
      </c>
      <c r="J1150" t="n">
        <v>20.7</v>
      </c>
      <c r="K1150" t="inlineStr">
        <is>
          <t>423</t>
        </is>
      </c>
      <c r="L1150" t="n">
        <v>12.8</v>
      </c>
      <c r="M1150" t="inlineStr">
        <is>
          <t>601+</t>
        </is>
      </c>
      <c r="N1150" t="n">
        <v>54.7</v>
      </c>
      <c r="O1150" t="inlineStr">
        <is>
          <t>279</t>
        </is>
      </c>
      <c r="P1150" t="n">
        <v>2.2</v>
      </c>
      <c r="Q1150" t="inlineStr">
        <is>
          <t>701+</t>
        </is>
      </c>
      <c r="R1150" t="n">
        <v>100</v>
      </c>
      <c r="S1150" t="inlineStr">
        <is>
          <t>80</t>
        </is>
      </c>
      <c r="T1150" t="n">
        <v>16</v>
      </c>
      <c r="U1150" t="inlineStr">
        <is>
          <t>606</t>
        </is>
      </c>
      <c r="V1150" t="n">
        <v>59.7</v>
      </c>
      <c r="W1150" t="inlineStr">
        <is>
          <t>635</t>
        </is>
      </c>
      <c r="X1150" t="n">
        <v>6.7</v>
      </c>
      <c r="Y1150" t="inlineStr">
        <is>
          <t>701+</t>
        </is>
      </c>
      <c r="Z1150" t="n">
        <v>3.1</v>
      </c>
      <c r="AA1150" t="inlineStr">
        <is>
          <t>701+</t>
        </is>
      </c>
      <c r="AB1150" t="n">
        <v>22.3</v>
      </c>
      <c r="AC1150" t="inlineStr">
        <is>
          <t>601-610</t>
        </is>
      </c>
      <c r="AD1150" t="inlineStr">
        <is>
          <t>449=</t>
        </is>
      </c>
      <c r="AE1150" t="inlineStr">
        <is>
          <t>SA</t>
        </is>
      </c>
      <c r="AF1150" t="inlineStr">
        <is>
          <t>Saudi Arabia</t>
        </is>
      </c>
      <c r="AG1150" t="inlineStr">
        <is>
          <t>XL</t>
        </is>
      </c>
      <c r="AH1150" t="inlineStr">
        <is>
          <t>FC</t>
        </is>
      </c>
      <c r="AI1150" t="inlineStr">
        <is>
          <t>HI</t>
        </is>
      </c>
      <c r="AJ1150" t="n">
        <v>4</v>
      </c>
      <c r="AK1150" t="inlineStr">
        <is>
          <t>A</t>
        </is>
      </c>
      <c r="AL1150" t="n">
        <v>18.3</v>
      </c>
      <c r="AM1150" t="inlineStr">
        <is>
          <t>489</t>
        </is>
      </c>
      <c r="AN1150" t="n">
        <v>9.4</v>
      </c>
      <c r="AO1150" t="inlineStr">
        <is>
          <t>601+</t>
        </is>
      </c>
      <c r="AP1150" t="n">
        <v>56.9</v>
      </c>
      <c r="AQ1150" t="inlineStr">
        <is>
          <t>256</t>
        </is>
      </c>
      <c r="AR1150" t="n">
        <v>2</v>
      </c>
      <c r="AS1150" t="inlineStr">
        <is>
          <t>701+</t>
        </is>
      </c>
      <c r="AT1150" t="n">
        <v>100</v>
      </c>
      <c r="AU1150" t="inlineStr">
        <is>
          <t>71</t>
        </is>
      </c>
      <c r="AV1150" t="n">
        <v>17.6</v>
      </c>
      <c r="AW1150" t="inlineStr">
        <is>
          <t>581</t>
        </is>
      </c>
      <c r="AX1150" t="n">
        <v>4.5</v>
      </c>
      <c r="AY1150" t="inlineStr">
        <is>
          <t>701+</t>
        </is>
      </c>
      <c r="AZ1150" t="n">
        <v>8.199999999999999</v>
      </c>
      <c r="BA1150" t="inlineStr">
        <is>
          <t>701+</t>
        </is>
      </c>
      <c r="BB1150" t="n">
        <v>3.1</v>
      </c>
      <c r="BC1150" t="inlineStr">
        <is>
          <t>701+</t>
        </is>
      </c>
      <c r="BD1150" t="inlineStr">
        <is>
          <t>-</t>
        </is>
      </c>
      <c r="BE1150" t="inlineStr"/>
      <c r="BF1150" t="inlineStr">
        <is>
          <t>Not Reported</t>
        </is>
      </c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>
        <is>
          <t>QS</t>
        </is>
      </c>
      <c r="CC1150" t="n">
        <v>559</v>
      </c>
      <c r="CD1150" t="n">
        <v>605.5</v>
      </c>
      <c r="CE1150" t="n">
        <v>423</v>
      </c>
      <c r="CF1150" t="n">
        <v>601</v>
      </c>
      <c r="CG1150" t="n">
        <v>279</v>
      </c>
      <c r="CH1150" t="n">
        <v>701</v>
      </c>
      <c r="CI1150" t="n">
        <v>80</v>
      </c>
      <c r="CJ1150" t="n">
        <v>606</v>
      </c>
      <c r="CK1150" t="n">
        <v>635</v>
      </c>
      <c r="CL1150" t="n">
        <v>701</v>
      </c>
      <c r="CM1150" t="n">
        <v>701</v>
      </c>
      <c r="CN1150" t="n">
        <v>605.5</v>
      </c>
      <c r="CO1150" t="n">
        <v>449</v>
      </c>
      <c r="CP1150" t="n">
        <v>489</v>
      </c>
      <c r="CQ1150" t="n">
        <v>601</v>
      </c>
      <c r="CR1150" t="n">
        <v>256</v>
      </c>
      <c r="CS1150" t="n">
        <v>701</v>
      </c>
      <c r="CT1150" t="n">
        <v>71</v>
      </c>
      <c r="CU1150" t="n">
        <v>581</v>
      </c>
      <c r="CV1150" t="n">
        <v>701</v>
      </c>
      <c r="CW1150" t="n">
        <v>701</v>
      </c>
      <c r="CX1150" t="n">
        <v>701</v>
      </c>
      <c r="CY1150" t="inlineStr"/>
      <c r="CZ1150" t="inlineStr"/>
      <c r="DA1150" t="inlineStr"/>
      <c r="DB1150" t="n">
        <v>60.14285714285714</v>
      </c>
      <c r="DC1150" t="n">
        <v>2.2</v>
      </c>
      <c r="DD1150" t="inlineStr"/>
      <c r="DE1150" t="inlineStr">
        <is>
          <t>QS (score, not ratio)</t>
        </is>
      </c>
      <c r="DF1150" t="inlineStr"/>
      <c r="DG1150" t="inlineStr">
        <is>
          <t>QS (score, not %)</t>
        </is>
      </c>
      <c r="DH1150" t="n">
        <v>19.5</v>
      </c>
      <c r="DI1150" t="inlineStr"/>
    </row>
    <row r="1151">
      <c r="A1151" t="inlineStr">
        <is>
          <t>unesp</t>
        </is>
      </c>
      <c r="B1151" t="inlineStr">
        <is>
          <t>489</t>
        </is>
      </c>
      <c r="C1151" t="inlineStr">
        <is>
          <t>419</t>
        </is>
      </c>
      <c r="D1151" t="inlineStr">
        <is>
          <t>Brazil</t>
        </is>
      </c>
      <c r="E1151" t="inlineStr">
        <is>
          <t>Americas</t>
        </is>
      </c>
      <c r="F1151" t="inlineStr">
        <is>
          <t>XL</t>
        </is>
      </c>
      <c r="G1151" t="inlineStr">
        <is>
          <t>FC</t>
        </is>
      </c>
      <c r="H1151" t="inlineStr">
        <is>
          <t>VH</t>
        </is>
      </c>
      <c r="I1151" t="inlineStr">
        <is>
          <t>A</t>
        </is>
      </c>
      <c r="J1151" t="n">
        <v>41.1</v>
      </c>
      <c r="K1151" t="inlineStr">
        <is>
          <t>207</t>
        </is>
      </c>
      <c r="L1151" t="n">
        <v>25.8</v>
      </c>
      <c r="M1151" t="inlineStr">
        <is>
          <t>368</t>
        </is>
      </c>
      <c r="N1151" t="n">
        <v>13</v>
      </c>
      <c r="O1151" t="inlineStr">
        <is>
          <t>701+</t>
        </is>
      </c>
      <c r="P1151" t="n">
        <v>16.2</v>
      </c>
      <c r="Q1151" t="inlineStr">
        <is>
          <t>619</t>
        </is>
      </c>
      <c r="R1151" t="n">
        <v>5.9</v>
      </c>
      <c r="S1151" t="inlineStr">
        <is>
          <t>701+</t>
        </is>
      </c>
      <c r="T1151" t="n">
        <v>2.7</v>
      </c>
      <c r="U1151" t="inlineStr">
        <is>
          <t>701+</t>
        </is>
      </c>
      <c r="V1151" t="n">
        <v>70.90000000000001</v>
      </c>
      <c r="W1151" t="inlineStr">
        <is>
          <t>469</t>
        </is>
      </c>
      <c r="X1151" t="n">
        <v>1.5</v>
      </c>
      <c r="Y1151" t="inlineStr">
        <is>
          <t>701+</t>
        </is>
      </c>
      <c r="Z1151" t="n">
        <v>14.5</v>
      </c>
      <c r="AA1151" t="inlineStr">
        <is>
          <t>600=</t>
        </is>
      </c>
      <c r="AB1151" t="n">
        <v>24.5</v>
      </c>
      <c r="AC1151">
        <f>419</f>
        <v/>
      </c>
      <c r="AD1151" t="inlineStr">
        <is>
          <t>477=</t>
        </is>
      </c>
      <c r="AE1151" t="inlineStr">
        <is>
          <t>BR</t>
        </is>
      </c>
      <c r="AF1151" t="inlineStr">
        <is>
          <t>Brazil</t>
        </is>
      </c>
      <c r="AG1151" t="inlineStr">
        <is>
          <t>XL</t>
        </is>
      </c>
      <c r="AH1151" t="inlineStr">
        <is>
          <t>FC</t>
        </is>
      </c>
      <c r="AI1151" t="inlineStr">
        <is>
          <t>VH</t>
        </is>
      </c>
      <c r="AJ1151" t="n">
        <v>3</v>
      </c>
      <c r="AK1151" t="inlineStr">
        <is>
          <t>A</t>
        </is>
      </c>
      <c r="AL1151" t="n">
        <v>39.3</v>
      </c>
      <c r="AM1151" t="inlineStr">
        <is>
          <t>219</t>
        </is>
      </c>
      <c r="AN1151" t="n">
        <v>34.6</v>
      </c>
      <c r="AO1151" t="inlineStr">
        <is>
          <t>282</t>
        </is>
      </c>
      <c r="AP1151" t="n">
        <v>15</v>
      </c>
      <c r="AQ1151" t="inlineStr">
        <is>
          <t>701+</t>
        </is>
      </c>
      <c r="AR1151" t="n">
        <v>16.2</v>
      </c>
      <c r="AS1151" t="inlineStr">
        <is>
          <t>614</t>
        </is>
      </c>
      <c r="AT1151" t="n">
        <v>6.2</v>
      </c>
      <c r="AU1151" t="inlineStr">
        <is>
          <t>701+</t>
        </is>
      </c>
      <c r="AV1151" t="n">
        <v>2.8</v>
      </c>
      <c r="AW1151" t="inlineStr">
        <is>
          <t>701+</t>
        </is>
      </c>
      <c r="AX1151" t="n">
        <v>34.5</v>
      </c>
      <c r="AY1151" t="inlineStr">
        <is>
          <t>422</t>
        </is>
      </c>
      <c r="AZ1151" t="n">
        <v>5.7</v>
      </c>
      <c r="BA1151" t="inlineStr">
        <is>
          <t>701+</t>
        </is>
      </c>
      <c r="BB1151" t="n">
        <v>53.7</v>
      </c>
      <c r="BC1151" t="inlineStr">
        <is>
          <t>287</t>
        </is>
      </c>
      <c r="BD1151" t="inlineStr">
        <is>
          <t>26.8</t>
        </is>
      </c>
      <c r="BE1151" t="inlineStr"/>
      <c r="BF1151" t="inlineStr">
        <is>
          <t>Not Reported</t>
        </is>
      </c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>
        <is>
          <t>301-400</t>
        </is>
      </c>
      <c r="BS1151" t="inlineStr">
        <is>
          <t>2-4</t>
        </is>
      </c>
      <c r="BT1151" t="inlineStr"/>
      <c r="BU1151" t="n">
        <v>0</v>
      </c>
      <c r="BV1151" t="n">
        <v>0</v>
      </c>
      <c r="BW1151" t="n">
        <v>0</v>
      </c>
      <c r="BX1151" t="n">
        <v>6.6</v>
      </c>
      <c r="BY1151" t="n">
        <v>44.5</v>
      </c>
      <c r="BZ1151" t="n">
        <v>21.8</v>
      </c>
      <c r="CA1151" t="n">
        <v>2015</v>
      </c>
      <c r="CB1151" t="inlineStr">
        <is>
          <t>QS+Shanghai</t>
        </is>
      </c>
      <c r="CC1151" t="n">
        <v>489</v>
      </c>
      <c r="CD1151" t="n">
        <v>419</v>
      </c>
      <c r="CE1151" t="n">
        <v>207</v>
      </c>
      <c r="CF1151" t="n">
        <v>368</v>
      </c>
      <c r="CG1151" t="n">
        <v>701</v>
      </c>
      <c r="CH1151" t="n">
        <v>619</v>
      </c>
      <c r="CI1151" t="n">
        <v>701</v>
      </c>
      <c r="CJ1151" t="n">
        <v>701</v>
      </c>
      <c r="CK1151" t="n">
        <v>469</v>
      </c>
      <c r="CL1151" t="n">
        <v>701</v>
      </c>
      <c r="CM1151" t="n">
        <v>600</v>
      </c>
      <c r="CN1151" t="n">
        <v>419</v>
      </c>
      <c r="CO1151" t="n">
        <v>477</v>
      </c>
      <c r="CP1151" t="n">
        <v>219</v>
      </c>
      <c r="CQ1151" t="n">
        <v>282</v>
      </c>
      <c r="CR1151" t="n">
        <v>701</v>
      </c>
      <c r="CS1151" t="n">
        <v>614</v>
      </c>
      <c r="CT1151" t="n">
        <v>701</v>
      </c>
      <c r="CU1151" t="n">
        <v>701</v>
      </c>
      <c r="CV1151" t="n">
        <v>422</v>
      </c>
      <c r="CW1151" t="n">
        <v>701</v>
      </c>
      <c r="CX1151" t="n">
        <v>287</v>
      </c>
      <c r="CY1151" t="inlineStr"/>
      <c r="CZ1151" t="n">
        <v>350.5</v>
      </c>
      <c r="DA1151" t="n">
        <v>3</v>
      </c>
      <c r="DB1151" t="n">
        <v>44.2069938842716</v>
      </c>
      <c r="DC1151" t="n">
        <v>18.7764832793959</v>
      </c>
      <c r="DD1151" t="inlineStr"/>
      <c r="DE1151" t="inlineStr">
        <is>
          <t>QS (score, not ratio)</t>
        </is>
      </c>
      <c r="DF1151" t="inlineStr"/>
      <c r="DG1151" t="inlineStr">
        <is>
          <t>QS (score, not %)</t>
        </is>
      </c>
      <c r="DH1151" t="n">
        <v>40.2</v>
      </c>
      <c r="DI1151" t="n">
        <v>10.03236245954693</v>
      </c>
    </row>
    <row r="1152">
      <c r="A1152" t="inlineStr">
        <is>
          <t>united arab emirates university</t>
        </is>
      </c>
      <c r="B1152" t="inlineStr">
        <is>
          <t>261</t>
        </is>
      </c>
      <c r="C1152" t="inlineStr">
        <is>
          <t>290</t>
        </is>
      </c>
      <c r="D1152" t="inlineStr">
        <is>
          <t>United Arab Emirates</t>
        </is>
      </c>
      <c r="E1152" t="inlineStr">
        <is>
          <t>Asia</t>
        </is>
      </c>
      <c r="F1152" t="inlineStr">
        <is>
          <t>M</t>
        </is>
      </c>
      <c r="G1152" t="inlineStr">
        <is>
          <t>FC</t>
        </is>
      </c>
      <c r="H1152" t="inlineStr">
        <is>
          <t>VH</t>
        </is>
      </c>
      <c r="I1152" t="inlineStr">
        <is>
          <t>A</t>
        </is>
      </c>
      <c r="J1152" t="n">
        <v>30.1</v>
      </c>
      <c r="K1152" t="inlineStr">
        <is>
          <t>295</t>
        </is>
      </c>
      <c r="L1152" t="n">
        <v>38.3</v>
      </c>
      <c r="M1152" t="inlineStr">
        <is>
          <t>247</t>
        </is>
      </c>
      <c r="N1152" t="n">
        <v>49.8</v>
      </c>
      <c r="O1152" t="inlineStr">
        <is>
          <t>312</t>
        </is>
      </c>
      <c r="P1152" t="n">
        <v>16.6</v>
      </c>
      <c r="Q1152" t="inlineStr">
        <is>
          <t>612</t>
        </is>
      </c>
      <c r="R1152" t="n">
        <v>100</v>
      </c>
      <c r="S1152" t="inlineStr">
        <is>
          <t>19</t>
        </is>
      </c>
      <c r="T1152" t="n">
        <v>34.2</v>
      </c>
      <c r="U1152" t="inlineStr">
        <is>
          <t>396</t>
        </is>
      </c>
      <c r="V1152" t="n">
        <v>86.2</v>
      </c>
      <c r="W1152" t="inlineStr">
        <is>
          <t>230</t>
        </is>
      </c>
      <c r="X1152" t="n">
        <v>82</v>
      </c>
      <c r="Y1152" t="inlineStr">
        <is>
          <t>111</t>
        </is>
      </c>
      <c r="Z1152" t="n">
        <v>36.6</v>
      </c>
      <c r="AA1152" t="inlineStr">
        <is>
          <t>393=</t>
        </is>
      </c>
      <c r="AB1152" t="n">
        <v>39.4</v>
      </c>
      <c r="AC1152" t="inlineStr">
        <is>
          <t>290</t>
        </is>
      </c>
      <c r="AD1152" t="inlineStr">
        <is>
          <t>296=</t>
        </is>
      </c>
      <c r="AE1152" t="inlineStr">
        <is>
          <t>AE</t>
        </is>
      </c>
      <c r="AF1152" t="inlineStr">
        <is>
          <t>United Arab Emirates</t>
        </is>
      </c>
      <c r="AG1152" t="inlineStr">
        <is>
          <t>M</t>
        </is>
      </c>
      <c r="AH1152" t="inlineStr">
        <is>
          <t>FC</t>
        </is>
      </c>
      <c r="AI1152" t="inlineStr">
        <is>
          <t>VH</t>
        </is>
      </c>
      <c r="AJ1152" t="n">
        <v>3</v>
      </c>
      <c r="AK1152" t="inlineStr">
        <is>
          <t>A</t>
        </is>
      </c>
      <c r="AL1152" t="n">
        <v>28.3</v>
      </c>
      <c r="AM1152" t="inlineStr">
        <is>
          <t>310</t>
        </is>
      </c>
      <c r="AN1152" t="n">
        <v>37.8</v>
      </c>
      <c r="AO1152" t="inlineStr">
        <is>
          <t>257</t>
        </is>
      </c>
      <c r="AP1152" t="n">
        <v>52.6</v>
      </c>
      <c r="AQ1152" t="inlineStr">
        <is>
          <t>299</t>
        </is>
      </c>
      <c r="AR1152" t="n">
        <v>13.8</v>
      </c>
      <c r="AS1152" t="inlineStr">
        <is>
          <t>659</t>
        </is>
      </c>
      <c r="AT1152" t="n">
        <v>100</v>
      </c>
      <c r="AU1152" t="inlineStr">
        <is>
          <t>16</t>
        </is>
      </c>
      <c r="AV1152" t="n">
        <v>38.7</v>
      </c>
      <c r="AW1152" t="inlineStr">
        <is>
          <t>356</t>
        </is>
      </c>
      <c r="AX1152" t="n">
        <v>56.5</v>
      </c>
      <c r="AY1152" t="inlineStr">
        <is>
          <t>273</t>
        </is>
      </c>
      <c r="AZ1152" t="n">
        <v>60.9</v>
      </c>
      <c r="BA1152" t="inlineStr">
        <is>
          <t>96</t>
        </is>
      </c>
      <c r="BB1152" t="n">
        <v>16.3</v>
      </c>
      <c r="BC1152" t="inlineStr">
        <is>
          <t>588=</t>
        </is>
      </c>
      <c r="BD1152" t="inlineStr">
        <is>
          <t>35.9</t>
        </is>
      </c>
      <c r="BE1152" t="inlineStr">
        <is>
          <t>501-600</t>
        </is>
      </c>
      <c r="BF1152" t="inlineStr">
        <is>
          <t>United Arab Emirates</t>
        </is>
      </c>
      <c r="BG1152" t="n">
        <v>18.8</v>
      </c>
      <c r="BH1152" t="inlineStr">
        <is>
          <t>95.0</t>
        </is>
      </c>
      <c r="BI1152" t="n">
        <v>14.8</v>
      </c>
      <c r="BJ1152" t="n">
        <v>21.7</v>
      </c>
      <c r="BK1152" t="inlineStr">
        <is>
          <t>30.1</t>
        </is>
      </c>
      <c r="BL1152" t="inlineStr">
        <is>
          <t>-</t>
        </is>
      </c>
      <c r="BM1152" t="inlineStr">
        <is>
          <t>9,221</t>
        </is>
      </c>
      <c r="BN1152" t="n">
        <v>12.5</v>
      </c>
      <c r="BO1152" t="inlineStr">
        <is>
          <t>26%</t>
        </is>
      </c>
      <c r="BP1152" t="inlineStr">
        <is>
          <t>76 : 24</t>
        </is>
      </c>
      <c r="BQ1152" t="n">
        <v>2016</v>
      </c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>
        <is>
          <t>QS+Times</t>
        </is>
      </c>
      <c r="CC1152" t="n">
        <v>261</v>
      </c>
      <c r="CD1152" t="n">
        <v>290</v>
      </c>
      <c r="CE1152" t="n">
        <v>295</v>
      </c>
      <c r="CF1152" t="n">
        <v>247</v>
      </c>
      <c r="CG1152" t="n">
        <v>312</v>
      </c>
      <c r="CH1152" t="n">
        <v>612</v>
      </c>
      <c r="CI1152" t="n">
        <v>19</v>
      </c>
      <c r="CJ1152" t="n">
        <v>396</v>
      </c>
      <c r="CK1152" t="n">
        <v>230</v>
      </c>
      <c r="CL1152" t="n">
        <v>111</v>
      </c>
      <c r="CM1152" t="n">
        <v>393</v>
      </c>
      <c r="CN1152" t="n">
        <v>290</v>
      </c>
      <c r="CO1152" t="n">
        <v>296</v>
      </c>
      <c r="CP1152" t="n">
        <v>310</v>
      </c>
      <c r="CQ1152" t="n">
        <v>257</v>
      </c>
      <c r="CR1152" t="n">
        <v>299</v>
      </c>
      <c r="CS1152" t="n">
        <v>659</v>
      </c>
      <c r="CT1152" t="n">
        <v>16</v>
      </c>
      <c r="CU1152" t="n">
        <v>356</v>
      </c>
      <c r="CV1152" t="n">
        <v>273</v>
      </c>
      <c r="CW1152" t="n">
        <v>96</v>
      </c>
      <c r="CX1152" t="n">
        <v>588</v>
      </c>
      <c r="CY1152" t="n">
        <v>550.5</v>
      </c>
      <c r="CZ1152" t="inlineStr"/>
      <c r="DA1152" t="inlineStr"/>
      <c r="DB1152" t="n">
        <v>51.43622996017564</v>
      </c>
      <c r="DC1152" t="n">
        <v>16.57730743251308</v>
      </c>
      <c r="DD1152" t="n">
        <v>12.5</v>
      </c>
      <c r="DE1152" t="inlineStr">
        <is>
          <t>Times (raw ratio)</t>
        </is>
      </c>
      <c r="DF1152" t="n">
        <v>26</v>
      </c>
      <c r="DG1152" t="inlineStr">
        <is>
          <t>Times (raw %)</t>
        </is>
      </c>
      <c r="DH1152" t="n">
        <v>29.2</v>
      </c>
      <c r="DI1152" t="n">
        <v>12.38293444328824</v>
      </c>
    </row>
    <row r="1153">
      <c r="A1153" t="inlineStr">
        <is>
          <t>united international university</t>
        </is>
      </c>
      <c r="B1153" t="inlineStr">
        <is>
          <t>1401+</t>
        </is>
      </c>
      <c r="C1153" t="inlineStr">
        <is>
          <t>1201-1400</t>
        </is>
      </c>
      <c r="D1153" t="inlineStr">
        <is>
          <t>Bangladesh</t>
        </is>
      </c>
      <c r="E1153" t="inlineStr">
        <is>
          <t>Asia</t>
        </is>
      </c>
      <c r="F1153" t="inlineStr">
        <is>
          <t>M</t>
        </is>
      </c>
      <c r="G1153" t="inlineStr">
        <is>
          <t>CO</t>
        </is>
      </c>
      <c r="H1153" t="inlineStr">
        <is>
          <t>MD</t>
        </is>
      </c>
      <c r="I1153" t="inlineStr">
        <is>
          <t>C</t>
        </is>
      </c>
      <c r="J1153" t="n">
        <v>6.3</v>
      </c>
      <c r="K1153" t="inlineStr">
        <is>
          <t>601+</t>
        </is>
      </c>
      <c r="L1153" t="n">
        <v>8.699999999999999</v>
      </c>
      <c r="M1153" t="inlineStr">
        <is>
          <t>601+</t>
        </is>
      </c>
      <c r="N1153" t="n">
        <v>3</v>
      </c>
      <c r="O1153" t="inlineStr">
        <is>
          <t>701+</t>
        </is>
      </c>
      <c r="P1153" t="n">
        <v>2.5</v>
      </c>
      <c r="Q1153" t="inlineStr">
        <is>
          <t>701+</t>
        </is>
      </c>
      <c r="R1153" t="inlineStr"/>
      <c r="S1153" t="inlineStr"/>
      <c r="T1153" t="n">
        <v>1.1</v>
      </c>
      <c r="U1153" t="inlineStr">
        <is>
          <t>701+</t>
        </is>
      </c>
      <c r="V1153" t="n">
        <v>8.800000000000001</v>
      </c>
      <c r="W1153" t="inlineStr">
        <is>
          <t>701+</t>
        </is>
      </c>
      <c r="X1153" t="n">
        <v>3.9</v>
      </c>
      <c r="Y1153" t="inlineStr">
        <is>
          <t>701+</t>
        </is>
      </c>
      <c r="Z1153" t="n">
        <v>1</v>
      </c>
      <c r="AA1153" t="inlineStr">
        <is>
          <t>701+</t>
        </is>
      </c>
      <c r="AB1153" t="inlineStr"/>
      <c r="AC1153" t="inlineStr">
        <is>
          <t>1201-1400</t>
        </is>
      </c>
      <c r="AD1153" t="inlineStr"/>
      <c r="AE1153" t="inlineStr">
        <is>
          <t>BD</t>
        </is>
      </c>
      <c r="AF1153" t="inlineStr">
        <is>
          <t>Bangladesh</t>
        </is>
      </c>
      <c r="AG1153" t="inlineStr">
        <is>
          <t>M</t>
        </is>
      </c>
      <c r="AH1153" t="inlineStr">
        <is>
          <t>CO</t>
        </is>
      </c>
      <c r="AI1153" t="inlineStr">
        <is>
          <t>MD</t>
        </is>
      </c>
      <c r="AJ1153" t="n">
        <v>2</v>
      </c>
      <c r="AK1153" t="inlineStr">
        <is>
          <t>C</t>
        </is>
      </c>
      <c r="AL1153" t="n">
        <v>5.6</v>
      </c>
      <c r="AM1153" t="inlineStr">
        <is>
          <t>601+</t>
        </is>
      </c>
      <c r="AN1153" t="n">
        <v>8.9</v>
      </c>
      <c r="AO1153" t="inlineStr">
        <is>
          <t>601+</t>
        </is>
      </c>
      <c r="AP1153" t="n">
        <v>2.5</v>
      </c>
      <c r="AQ1153" t="inlineStr">
        <is>
          <t>701+</t>
        </is>
      </c>
      <c r="AR1153" t="n">
        <v>2.4</v>
      </c>
      <c r="AS1153" t="inlineStr">
        <is>
          <t>701+</t>
        </is>
      </c>
      <c r="AT1153" t="inlineStr"/>
      <c r="AU1153" t="inlineStr"/>
      <c r="AV1153" t="n">
        <v>1.2</v>
      </c>
      <c r="AW1153" t="inlineStr">
        <is>
          <t>701+</t>
        </is>
      </c>
      <c r="AX1153" t="n">
        <v>1</v>
      </c>
      <c r="AY1153" t="inlineStr">
        <is>
          <t>701+</t>
        </is>
      </c>
      <c r="AZ1153" t="n">
        <v>9.699999999999999</v>
      </c>
      <c r="BA1153" t="inlineStr">
        <is>
          <t>701+</t>
        </is>
      </c>
      <c r="BB1153" t="n">
        <v>1</v>
      </c>
      <c r="BC1153" t="inlineStr">
        <is>
          <t>701+</t>
        </is>
      </c>
      <c r="BD1153" t="inlineStr">
        <is>
          <t>-</t>
        </is>
      </c>
      <c r="BE1153" t="inlineStr"/>
      <c r="BF1153" t="inlineStr">
        <is>
          <t>Not Reported</t>
        </is>
      </c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>
        <is>
          <t>QS</t>
        </is>
      </c>
      <c r="CC1153" t="n">
        <v>1401</v>
      </c>
      <c r="CD1153" t="n">
        <v>1300.5</v>
      </c>
      <c r="CE1153" t="n">
        <v>601</v>
      </c>
      <c r="CF1153" t="n">
        <v>601</v>
      </c>
      <c r="CG1153" t="n">
        <v>701</v>
      </c>
      <c r="CH1153" t="n">
        <v>701</v>
      </c>
      <c r="CI1153" t="inlineStr"/>
      <c r="CJ1153" t="n">
        <v>701</v>
      </c>
      <c r="CK1153" t="n">
        <v>701</v>
      </c>
      <c r="CL1153" t="n">
        <v>701</v>
      </c>
      <c r="CM1153" t="n">
        <v>701</v>
      </c>
      <c r="CN1153" t="n">
        <v>1300.5</v>
      </c>
      <c r="CO1153" t="inlineStr"/>
      <c r="CP1153" t="n">
        <v>601</v>
      </c>
      <c r="CQ1153" t="n">
        <v>601</v>
      </c>
      <c r="CR1153" t="n">
        <v>701</v>
      </c>
      <c r="CS1153" t="n">
        <v>701</v>
      </c>
      <c r="CT1153" t="inlineStr"/>
      <c r="CU1153" t="n">
        <v>701</v>
      </c>
      <c r="CV1153" t="n">
        <v>701</v>
      </c>
      <c r="CW1153" t="n">
        <v>701</v>
      </c>
      <c r="CX1153" t="n">
        <v>701</v>
      </c>
      <c r="CY1153" t="inlineStr"/>
      <c r="CZ1153" t="inlineStr"/>
      <c r="DA1153" t="inlineStr"/>
      <c r="DB1153" t="n">
        <v>0</v>
      </c>
      <c r="DC1153" t="n">
        <v>2.5</v>
      </c>
      <c r="DD1153" t="inlineStr"/>
      <c r="DE1153" t="inlineStr">
        <is>
          <t>QS (score, not ratio)</t>
        </is>
      </c>
      <c r="DF1153" t="inlineStr"/>
      <c r="DG1153" t="inlineStr">
        <is>
          <t>QS (score, not %)</t>
        </is>
      </c>
      <c r="DH1153" t="n">
        <v>5.949999999999999</v>
      </c>
      <c r="DI1153" t="inlineStr"/>
    </row>
    <row r="1154">
      <c r="A1154" t="inlineStr">
        <is>
          <t>universidad adolfo ibáñez</t>
        </is>
      </c>
      <c r="B1154" t="inlineStr">
        <is>
          <t>576</t>
        </is>
      </c>
      <c r="C1154" t="inlineStr">
        <is>
          <t>567</t>
        </is>
      </c>
      <c r="D1154" t="inlineStr">
        <is>
          <t>Chile</t>
        </is>
      </c>
      <c r="E1154" t="inlineStr">
        <is>
          <t>Americas</t>
        </is>
      </c>
      <c r="F1154" t="inlineStr">
        <is>
          <t>M</t>
        </is>
      </c>
      <c r="G1154" t="inlineStr">
        <is>
          <t>SP</t>
        </is>
      </c>
      <c r="H1154" t="inlineStr">
        <is>
          <t>VH</t>
        </is>
      </c>
      <c r="I1154" t="inlineStr">
        <is>
          <t>B</t>
        </is>
      </c>
      <c r="J1154" t="n">
        <v>20.6</v>
      </c>
      <c r="K1154" t="inlineStr">
        <is>
          <t>428</t>
        </is>
      </c>
      <c r="L1154" t="n">
        <v>57</v>
      </c>
      <c r="M1154" t="inlineStr">
        <is>
          <t>141</t>
        </is>
      </c>
      <c r="N1154" t="n">
        <v>4.7</v>
      </c>
      <c r="O1154" t="inlineStr">
        <is>
          <t>701+</t>
        </is>
      </c>
      <c r="P1154" t="n">
        <v>4.6</v>
      </c>
      <c r="Q1154" t="inlineStr">
        <is>
          <t>701+</t>
        </is>
      </c>
      <c r="R1154" t="n">
        <v>36.9</v>
      </c>
      <c r="S1154" t="inlineStr">
        <is>
          <t>433</t>
        </is>
      </c>
      <c r="T1154" t="n">
        <v>3.9</v>
      </c>
      <c r="U1154" t="inlineStr">
        <is>
          <t>701+</t>
        </is>
      </c>
      <c r="V1154" t="n">
        <v>31.5</v>
      </c>
      <c r="W1154" t="inlineStr">
        <is>
          <t>701+</t>
        </is>
      </c>
      <c r="X1154" t="n">
        <v>53.3</v>
      </c>
      <c r="Y1154" t="inlineStr">
        <is>
          <t>237</t>
        </is>
      </c>
      <c r="Z1154" t="n">
        <v>2</v>
      </c>
      <c r="AA1154" t="inlineStr">
        <is>
          <t>701+</t>
        </is>
      </c>
      <c r="AB1154" t="n">
        <v>21.4</v>
      </c>
      <c r="AC1154" t="inlineStr"/>
      <c r="AD1154" t="inlineStr"/>
      <c r="AE1154" t="inlineStr">
        <is>
          <t>Not Reported</t>
        </is>
      </c>
      <c r="AF1154" t="inlineStr">
        <is>
          <t>Not Reported</t>
        </is>
      </c>
      <c r="AG1154" t="inlineStr">
        <is>
          <t>Not Reported</t>
        </is>
      </c>
      <c r="AH1154" t="inlineStr">
        <is>
          <t>Not Reported</t>
        </is>
      </c>
      <c r="AI1154" t="inlineStr"/>
      <c r="AJ1154" t="inlineStr"/>
      <c r="AK1154" t="inlineStr">
        <is>
          <t>Not Reported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>
        <is>
          <t>Not Reported</t>
        </is>
      </c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>
        <is>
          <t>QS</t>
        </is>
      </c>
      <c r="CC1154" t="n">
        <v>576</v>
      </c>
      <c r="CD1154" t="n">
        <v>567</v>
      </c>
      <c r="CE1154" t="n">
        <v>428</v>
      </c>
      <c r="CF1154" t="n">
        <v>141</v>
      </c>
      <c r="CG1154" t="n">
        <v>701</v>
      </c>
      <c r="CH1154" t="n">
        <v>701</v>
      </c>
      <c r="CI1154" t="n">
        <v>433</v>
      </c>
      <c r="CJ1154" t="n">
        <v>701</v>
      </c>
      <c r="CK1154" t="n">
        <v>701</v>
      </c>
      <c r="CL1154" t="n">
        <v>237</v>
      </c>
      <c r="CM1154" t="n">
        <v>701</v>
      </c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n">
        <v>58.92857142857143</v>
      </c>
      <c r="DC1154" t="n">
        <v>4.6</v>
      </c>
      <c r="DD1154" t="inlineStr"/>
      <c r="DE1154" t="inlineStr">
        <is>
          <t>QS (score, not ratio)</t>
        </is>
      </c>
      <c r="DF1154" t="inlineStr"/>
      <c r="DG1154" t="inlineStr">
        <is>
          <t>QS (score, not %)</t>
        </is>
      </c>
      <c r="DH1154" t="n">
        <v>20.6</v>
      </c>
      <c r="DI1154" t="inlineStr"/>
    </row>
    <row r="1155">
      <c r="A1155" t="inlineStr">
        <is>
          <t>universidad alberto hurtado</t>
        </is>
      </c>
      <c r="B1155" t="inlineStr">
        <is>
          <t>1401+</t>
        </is>
      </c>
      <c r="C1155" t="inlineStr">
        <is>
          <t>1201-1400</t>
        </is>
      </c>
      <c r="D1155" t="inlineStr">
        <is>
          <t>Chile</t>
        </is>
      </c>
      <c r="E1155" t="inlineStr">
        <is>
          <t>Americas</t>
        </is>
      </c>
      <c r="F1155" t="inlineStr">
        <is>
          <t>M</t>
        </is>
      </c>
      <c r="G1155" t="inlineStr">
        <is>
          <t>CO</t>
        </is>
      </c>
      <c r="H1155" t="inlineStr">
        <is>
          <t>HI</t>
        </is>
      </c>
      <c r="I1155" t="inlineStr">
        <is>
          <t>B</t>
        </is>
      </c>
      <c r="J1155" t="n">
        <v>8.6</v>
      </c>
      <c r="K1155" t="inlineStr">
        <is>
          <t>601+</t>
        </is>
      </c>
      <c r="L1155" t="n">
        <v>4.2</v>
      </c>
      <c r="M1155" t="inlineStr">
        <is>
          <t>601+</t>
        </is>
      </c>
      <c r="N1155" t="n">
        <v>3.1</v>
      </c>
      <c r="O1155" t="inlineStr">
        <is>
          <t>701+</t>
        </is>
      </c>
      <c r="P1155" t="n">
        <v>2.8</v>
      </c>
      <c r="Q1155" t="inlineStr">
        <is>
          <t>701+</t>
        </is>
      </c>
      <c r="R1155" t="n">
        <v>12.7</v>
      </c>
      <c r="S1155" t="inlineStr">
        <is>
          <t>701+</t>
        </is>
      </c>
      <c r="T1155" t="n">
        <v>1.7</v>
      </c>
      <c r="U1155" t="inlineStr">
        <is>
          <t>701+</t>
        </is>
      </c>
      <c r="V1155" t="n">
        <v>8.199999999999999</v>
      </c>
      <c r="W1155" t="inlineStr">
        <is>
          <t>701+</t>
        </is>
      </c>
      <c r="X1155" t="n">
        <v>2.2</v>
      </c>
      <c r="Y1155" t="inlineStr">
        <is>
          <t>701+</t>
        </is>
      </c>
      <c r="Z1155" t="n">
        <v>1</v>
      </c>
      <c r="AA1155" t="inlineStr">
        <is>
          <t>701+</t>
        </is>
      </c>
      <c r="AB1155" t="inlineStr"/>
      <c r="AC1155" t="inlineStr">
        <is>
          <t>1201-1400</t>
        </is>
      </c>
      <c r="AD1155" t="inlineStr"/>
      <c r="AE1155" t="inlineStr">
        <is>
          <t>CL</t>
        </is>
      </c>
      <c r="AF1155" t="inlineStr">
        <is>
          <t>Chile</t>
        </is>
      </c>
      <c r="AG1155" t="inlineStr">
        <is>
          <t>M</t>
        </is>
      </c>
      <c r="AH1155" t="inlineStr">
        <is>
          <t>CO</t>
        </is>
      </c>
      <c r="AI1155" t="inlineStr">
        <is>
          <t>HI</t>
        </is>
      </c>
      <c r="AJ1155" t="n">
        <v>3</v>
      </c>
      <c r="AK1155" t="inlineStr">
        <is>
          <t>B</t>
        </is>
      </c>
      <c r="AL1155" t="n">
        <v>8.9</v>
      </c>
      <c r="AM1155" t="inlineStr">
        <is>
          <t>601+</t>
        </is>
      </c>
      <c r="AN1155" t="n">
        <v>5.4</v>
      </c>
      <c r="AO1155" t="inlineStr">
        <is>
          <t>601+</t>
        </is>
      </c>
      <c r="AP1155" t="n">
        <v>3.1</v>
      </c>
      <c r="AQ1155" t="inlineStr">
        <is>
          <t>701+</t>
        </is>
      </c>
      <c r="AR1155" t="n">
        <v>2.9</v>
      </c>
      <c r="AS1155" t="inlineStr">
        <is>
          <t>701+</t>
        </is>
      </c>
      <c r="AT1155" t="n">
        <v>14.2</v>
      </c>
      <c r="AU1155" t="inlineStr">
        <is>
          <t>679</t>
        </is>
      </c>
      <c r="AV1155" t="n">
        <v>1.8</v>
      </c>
      <c r="AW1155" t="inlineStr">
        <is>
          <t>701+</t>
        </is>
      </c>
      <c r="AX1155" t="n">
        <v>1</v>
      </c>
      <c r="AY1155" t="inlineStr">
        <is>
          <t>701+</t>
        </is>
      </c>
      <c r="AZ1155" t="n">
        <v>7.8</v>
      </c>
      <c r="BA1155" t="inlineStr">
        <is>
          <t>701+</t>
        </is>
      </c>
      <c r="BB1155" t="n">
        <v>1</v>
      </c>
      <c r="BC1155" t="inlineStr">
        <is>
          <t>701+</t>
        </is>
      </c>
      <c r="BD1155" t="inlineStr">
        <is>
          <t>-</t>
        </is>
      </c>
      <c r="BE1155" t="inlineStr"/>
      <c r="BF1155" t="inlineStr">
        <is>
          <t>Not Reported</t>
        </is>
      </c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>
        <is>
          <t>QS</t>
        </is>
      </c>
      <c r="CC1155" t="n">
        <v>1401</v>
      </c>
      <c r="CD1155" t="n">
        <v>1300.5</v>
      </c>
      <c r="CE1155" t="n">
        <v>601</v>
      </c>
      <c r="CF1155" t="n">
        <v>601</v>
      </c>
      <c r="CG1155" t="n">
        <v>701</v>
      </c>
      <c r="CH1155" t="n">
        <v>701</v>
      </c>
      <c r="CI1155" t="n">
        <v>701</v>
      </c>
      <c r="CJ1155" t="n">
        <v>701</v>
      </c>
      <c r="CK1155" t="n">
        <v>701</v>
      </c>
      <c r="CL1155" t="n">
        <v>701</v>
      </c>
      <c r="CM1155" t="n">
        <v>701</v>
      </c>
      <c r="CN1155" t="n">
        <v>1300.5</v>
      </c>
      <c r="CO1155" t="inlineStr"/>
      <c r="CP1155" t="n">
        <v>601</v>
      </c>
      <c r="CQ1155" t="n">
        <v>601</v>
      </c>
      <c r="CR1155" t="n">
        <v>701</v>
      </c>
      <c r="CS1155" t="n">
        <v>701</v>
      </c>
      <c r="CT1155" t="n">
        <v>679</v>
      </c>
      <c r="CU1155" t="n">
        <v>701</v>
      </c>
      <c r="CV1155" t="n">
        <v>701</v>
      </c>
      <c r="CW1155" t="n">
        <v>701</v>
      </c>
      <c r="CX1155" t="n">
        <v>701</v>
      </c>
      <c r="CY1155" t="inlineStr"/>
      <c r="CZ1155" t="inlineStr"/>
      <c r="DA1155" t="inlineStr"/>
      <c r="DB1155" t="n">
        <v>0</v>
      </c>
      <c r="DC1155" t="n">
        <v>2.8</v>
      </c>
      <c r="DD1155" t="inlineStr"/>
      <c r="DE1155" t="inlineStr">
        <is>
          <t>QS (score, not ratio)</t>
        </is>
      </c>
      <c r="DF1155" t="inlineStr"/>
      <c r="DG1155" t="inlineStr">
        <is>
          <t>QS (score, not %)</t>
        </is>
      </c>
      <c r="DH1155" t="n">
        <v>8.75</v>
      </c>
      <c r="DI1155" t="inlineStr"/>
    </row>
    <row r="1156">
      <c r="A1156" t="inlineStr">
        <is>
          <t>universidad andrés bello</t>
        </is>
      </c>
      <c r="B1156" t="inlineStr">
        <is>
          <t>1001-1200</t>
        </is>
      </c>
      <c r="C1156" t="inlineStr">
        <is>
          <t>1001-1200</t>
        </is>
      </c>
      <c r="D1156" t="inlineStr">
        <is>
          <t>Chile</t>
        </is>
      </c>
      <c r="E1156" t="inlineStr">
        <is>
          <t>Americas</t>
        </is>
      </c>
      <c r="F1156" t="inlineStr">
        <is>
          <t>XL</t>
        </is>
      </c>
      <c r="G1156" t="inlineStr">
        <is>
          <t>FC</t>
        </is>
      </c>
      <c r="H1156" t="inlineStr">
        <is>
          <t>HI</t>
        </is>
      </c>
      <c r="I1156" t="inlineStr">
        <is>
          <t>B</t>
        </is>
      </c>
      <c r="J1156" t="n">
        <v>12.3</v>
      </c>
      <c r="K1156" t="inlineStr">
        <is>
          <t>601+</t>
        </is>
      </c>
      <c r="L1156" t="n">
        <v>7.4</v>
      </c>
      <c r="M1156" t="inlineStr">
        <is>
          <t>601+</t>
        </is>
      </c>
      <c r="N1156" t="n">
        <v>6.9</v>
      </c>
      <c r="O1156" t="inlineStr">
        <is>
          <t>701+</t>
        </is>
      </c>
      <c r="P1156" t="n">
        <v>2.3</v>
      </c>
      <c r="Q1156" t="inlineStr">
        <is>
          <t>701+</t>
        </is>
      </c>
      <c r="R1156" t="n">
        <v>7.1</v>
      </c>
      <c r="S1156" t="inlineStr">
        <is>
          <t>701+</t>
        </is>
      </c>
      <c r="T1156" t="n">
        <v>1.9</v>
      </c>
      <c r="U1156" t="inlineStr">
        <is>
          <t>701+</t>
        </is>
      </c>
      <c r="V1156" t="n">
        <v>51.2</v>
      </c>
      <c r="W1156" t="inlineStr">
        <is>
          <t>701+</t>
        </is>
      </c>
      <c r="X1156" t="n">
        <v>2.1</v>
      </c>
      <c r="Y1156" t="inlineStr">
        <is>
          <t>701+</t>
        </is>
      </c>
      <c r="Z1156" t="n">
        <v>4</v>
      </c>
      <c r="AA1156" t="inlineStr">
        <is>
          <t>701+</t>
        </is>
      </c>
      <c r="AB1156" t="inlineStr"/>
      <c r="AC1156" t="inlineStr"/>
      <c r="AD1156" t="inlineStr"/>
      <c r="AE1156" t="inlineStr">
        <is>
          <t>Not Reported</t>
        </is>
      </c>
      <c r="AF1156" t="inlineStr">
        <is>
          <t>Not Reported</t>
        </is>
      </c>
      <c r="AG1156" t="inlineStr">
        <is>
          <t>Not Reported</t>
        </is>
      </c>
      <c r="AH1156" t="inlineStr">
        <is>
          <t>Not Reported</t>
        </is>
      </c>
      <c r="AI1156" t="inlineStr"/>
      <c r="AJ1156" t="inlineStr"/>
      <c r="AK1156" t="inlineStr">
        <is>
          <t>Not Reported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>
        <is>
          <t>Not Reported</t>
        </is>
      </c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>
        <is>
          <t>QS</t>
        </is>
      </c>
      <c r="CC1156" t="n">
        <v>1100.5</v>
      </c>
      <c r="CD1156" t="n">
        <v>1100.5</v>
      </c>
      <c r="CE1156" t="n">
        <v>601</v>
      </c>
      <c r="CF1156" t="n">
        <v>601</v>
      </c>
      <c r="CG1156" t="n">
        <v>701</v>
      </c>
      <c r="CH1156" t="n">
        <v>701</v>
      </c>
      <c r="CI1156" t="n">
        <v>701</v>
      </c>
      <c r="CJ1156" t="n">
        <v>701</v>
      </c>
      <c r="CK1156" t="n">
        <v>701</v>
      </c>
      <c r="CL1156" t="n">
        <v>701</v>
      </c>
      <c r="CM1156" t="n">
        <v>701</v>
      </c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n">
        <v>21.46428571428571</v>
      </c>
      <c r="DC1156" t="n">
        <v>2.3</v>
      </c>
      <c r="DD1156" t="inlineStr"/>
      <c r="DE1156" t="inlineStr">
        <is>
          <t>QS (score, not ratio)</t>
        </is>
      </c>
      <c r="DF1156" t="inlineStr"/>
      <c r="DG1156" t="inlineStr">
        <is>
          <t>QS (score, not %)</t>
        </is>
      </c>
      <c r="DH1156" t="n">
        <v>12.3</v>
      </c>
      <c r="DI1156" t="inlineStr"/>
    </row>
    <row r="1157">
      <c r="A1157" t="inlineStr">
        <is>
          <t>universidad anáhuac méxico</t>
        </is>
      </c>
      <c r="B1157" t="inlineStr">
        <is>
          <t>801-850</t>
        </is>
      </c>
      <c r="C1157" t="inlineStr">
        <is>
          <t>771-780</t>
        </is>
      </c>
      <c r="D1157" t="inlineStr">
        <is>
          <t>Mexico</t>
        </is>
      </c>
      <c r="E1157" t="inlineStr">
        <is>
          <t>Americas</t>
        </is>
      </c>
      <c r="F1157" t="inlineStr">
        <is>
          <t>L</t>
        </is>
      </c>
      <c r="G1157" t="inlineStr">
        <is>
          <t>CO</t>
        </is>
      </c>
      <c r="H1157" t="inlineStr">
        <is>
          <t>MD</t>
        </is>
      </c>
      <c r="I1157" t="inlineStr">
        <is>
          <t>B</t>
        </is>
      </c>
      <c r="J1157" t="n">
        <v>13.1</v>
      </c>
      <c r="K1157" t="inlineStr">
        <is>
          <t>601+</t>
        </is>
      </c>
      <c r="L1157" t="n">
        <v>20.4</v>
      </c>
      <c r="M1157" t="inlineStr">
        <is>
          <t>446</t>
        </is>
      </c>
      <c r="N1157" t="n">
        <v>50</v>
      </c>
      <c r="O1157" t="inlineStr">
        <is>
          <t>308</t>
        </is>
      </c>
      <c r="P1157" t="n">
        <v>1.1</v>
      </c>
      <c r="Q1157" t="inlineStr">
        <is>
          <t>701+</t>
        </is>
      </c>
      <c r="R1157" t="n">
        <v>5.3</v>
      </c>
      <c r="S1157" t="inlineStr">
        <is>
          <t>701+</t>
        </is>
      </c>
      <c r="T1157" t="n">
        <v>3</v>
      </c>
      <c r="U1157" t="inlineStr">
        <is>
          <t>701+</t>
        </is>
      </c>
      <c r="V1157" t="n">
        <v>5.8</v>
      </c>
      <c r="W1157" t="inlineStr">
        <is>
          <t>701+</t>
        </is>
      </c>
      <c r="X1157" t="n">
        <v>61.8</v>
      </c>
      <c r="Y1157" t="inlineStr">
        <is>
          <t>194</t>
        </is>
      </c>
      <c r="Z1157" t="n">
        <v>1</v>
      </c>
      <c r="AA1157" t="inlineStr">
        <is>
          <t>701+</t>
        </is>
      </c>
      <c r="AB1157" t="inlineStr"/>
      <c r="AC1157" t="inlineStr"/>
      <c r="AD1157" t="inlineStr"/>
      <c r="AE1157" t="inlineStr">
        <is>
          <t>Not Reported</t>
        </is>
      </c>
      <c r="AF1157" t="inlineStr">
        <is>
          <t>Not Reported</t>
        </is>
      </c>
      <c r="AG1157" t="inlineStr">
        <is>
          <t>Not Reported</t>
        </is>
      </c>
      <c r="AH1157" t="inlineStr">
        <is>
          <t>Not Reported</t>
        </is>
      </c>
      <c r="AI1157" t="inlineStr"/>
      <c r="AJ1157" t="inlineStr"/>
      <c r="AK1157" t="inlineStr">
        <is>
          <t>Not Reported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>
        <is>
          <t>Not Reported</t>
        </is>
      </c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>
        <is>
          <t>QS</t>
        </is>
      </c>
      <c r="CC1157" t="n">
        <v>825.5</v>
      </c>
      <c r="CD1157" t="n">
        <v>775.5</v>
      </c>
      <c r="CE1157" t="n">
        <v>601</v>
      </c>
      <c r="CF1157" t="n">
        <v>446</v>
      </c>
      <c r="CG1157" t="n">
        <v>308</v>
      </c>
      <c r="CH1157" t="n">
        <v>701</v>
      </c>
      <c r="CI1157" t="n">
        <v>701</v>
      </c>
      <c r="CJ1157" t="n">
        <v>701</v>
      </c>
      <c r="CK1157" t="n">
        <v>701</v>
      </c>
      <c r="CL1157" t="n">
        <v>194</v>
      </c>
      <c r="CM1157" t="n">
        <v>701</v>
      </c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n">
        <v>41.10714285714285</v>
      </c>
      <c r="DC1157" t="n">
        <v>1.1</v>
      </c>
      <c r="DD1157" t="inlineStr"/>
      <c r="DE1157" t="inlineStr">
        <is>
          <t>QS (score, not ratio)</t>
        </is>
      </c>
      <c r="DF1157" t="inlineStr"/>
      <c r="DG1157" t="inlineStr">
        <is>
          <t>QS (score, not %)</t>
        </is>
      </c>
      <c r="DH1157" t="n">
        <v>13.1</v>
      </c>
      <c r="DI1157" t="inlineStr"/>
    </row>
    <row r="1158">
      <c r="A1158" t="inlineStr">
        <is>
          <t>universidad austral</t>
        </is>
      </c>
      <c r="B1158" t="inlineStr">
        <is>
          <t>524</t>
        </is>
      </c>
      <c r="C1158" t="inlineStr">
        <is>
          <t>520</t>
        </is>
      </c>
      <c r="D1158" t="inlineStr">
        <is>
          <t>Argentina</t>
        </is>
      </c>
      <c r="E1158" t="inlineStr">
        <is>
          <t>Americas</t>
        </is>
      </c>
      <c r="F1158" t="inlineStr">
        <is>
          <t>M</t>
        </is>
      </c>
      <c r="G1158" t="inlineStr">
        <is>
          <t>FC</t>
        </is>
      </c>
      <c r="H1158" t="inlineStr">
        <is>
          <t>MD</t>
        </is>
      </c>
      <c r="I1158" t="inlineStr">
        <is>
          <t>B</t>
        </is>
      </c>
      <c r="J1158" t="n">
        <v>20.9</v>
      </c>
      <c r="K1158" t="inlineStr">
        <is>
          <t>420</t>
        </is>
      </c>
      <c r="L1158" t="n">
        <v>36.2</v>
      </c>
      <c r="M1158" t="inlineStr">
        <is>
          <t>259</t>
        </is>
      </c>
      <c r="N1158" t="n">
        <v>79.7</v>
      </c>
      <c r="O1158" t="inlineStr">
        <is>
          <t>139</t>
        </is>
      </c>
      <c r="P1158" t="n">
        <v>1.9</v>
      </c>
      <c r="Q1158" t="inlineStr">
        <is>
          <t>701+</t>
        </is>
      </c>
      <c r="R1158" t="n">
        <v>2.7</v>
      </c>
      <c r="S1158" t="inlineStr">
        <is>
          <t>701+</t>
        </is>
      </c>
      <c r="T1158" t="n">
        <v>7.5</v>
      </c>
      <c r="U1158" t="inlineStr">
        <is>
          <t>701+</t>
        </is>
      </c>
      <c r="V1158" t="n">
        <v>10.2</v>
      </c>
      <c r="W1158" t="inlineStr">
        <is>
          <t>701+</t>
        </is>
      </c>
      <c r="X1158" t="n">
        <v>65.90000000000001</v>
      </c>
      <c r="Y1158" t="inlineStr">
        <is>
          <t>174</t>
        </is>
      </c>
      <c r="Z1158" t="n">
        <v>1.3</v>
      </c>
      <c r="AA1158" t="inlineStr">
        <is>
          <t>701+</t>
        </is>
      </c>
      <c r="AB1158" t="n">
        <v>23.4</v>
      </c>
      <c r="AC1158">
        <f>520</f>
        <v/>
      </c>
      <c r="AD1158" t="inlineStr">
        <is>
          <t>432</t>
        </is>
      </c>
      <c r="AE1158" t="inlineStr">
        <is>
          <t>AR</t>
        </is>
      </c>
      <c r="AF1158" t="inlineStr">
        <is>
          <t>Argentina</t>
        </is>
      </c>
      <c r="AG1158" t="inlineStr">
        <is>
          <t>S</t>
        </is>
      </c>
      <c r="AH1158" t="inlineStr">
        <is>
          <t>FO</t>
        </is>
      </c>
      <c r="AI1158" t="inlineStr">
        <is>
          <t>VH</t>
        </is>
      </c>
      <c r="AJ1158" t="n">
        <v>3</v>
      </c>
      <c r="AK1158" t="inlineStr">
        <is>
          <t>B</t>
        </is>
      </c>
      <c r="AL1158" t="n">
        <v>19.4</v>
      </c>
      <c r="AM1158" t="inlineStr">
        <is>
          <t>460</t>
        </is>
      </c>
      <c r="AN1158" t="n">
        <v>52.5</v>
      </c>
      <c r="AO1158" t="inlineStr">
        <is>
          <t>152</t>
        </is>
      </c>
      <c r="AP1158" t="n">
        <v>75.40000000000001</v>
      </c>
      <c r="AQ1158" t="inlineStr">
        <is>
          <t>165</t>
        </is>
      </c>
      <c r="AR1158" t="n">
        <v>1.8</v>
      </c>
      <c r="AS1158" t="inlineStr">
        <is>
          <t>701+</t>
        </is>
      </c>
      <c r="AT1158" t="n">
        <v>2.4</v>
      </c>
      <c r="AU1158" t="inlineStr">
        <is>
          <t>701+</t>
        </is>
      </c>
      <c r="AV1158" t="n">
        <v>8.5</v>
      </c>
      <c r="AW1158" t="inlineStr">
        <is>
          <t>701+</t>
        </is>
      </c>
      <c r="AX1158" t="n">
        <v>1</v>
      </c>
      <c r="AY1158" t="inlineStr">
        <is>
          <t>701+</t>
        </is>
      </c>
      <c r="AZ1158" t="n">
        <v>9.4</v>
      </c>
      <c r="BA1158" t="inlineStr">
        <is>
          <t>701+</t>
        </is>
      </c>
      <c r="BB1158" t="n">
        <v>1.2</v>
      </c>
      <c r="BC1158" t="inlineStr">
        <is>
          <t>701+</t>
        </is>
      </c>
      <c r="BD1158" t="inlineStr">
        <is>
          <t>22.6</t>
        </is>
      </c>
      <c r="BE1158" t="inlineStr"/>
      <c r="BF1158" t="inlineStr">
        <is>
          <t>Not Reported</t>
        </is>
      </c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>
        <is>
          <t>QS</t>
        </is>
      </c>
      <c r="CC1158" t="n">
        <v>524</v>
      </c>
      <c r="CD1158" t="n">
        <v>520</v>
      </c>
      <c r="CE1158" t="n">
        <v>420</v>
      </c>
      <c r="CF1158" t="n">
        <v>259</v>
      </c>
      <c r="CG1158" t="n">
        <v>139</v>
      </c>
      <c r="CH1158" t="n">
        <v>701</v>
      </c>
      <c r="CI1158" t="n">
        <v>701</v>
      </c>
      <c r="CJ1158" t="n">
        <v>701</v>
      </c>
      <c r="CK1158" t="n">
        <v>701</v>
      </c>
      <c r="CL1158" t="n">
        <v>174</v>
      </c>
      <c r="CM1158" t="n">
        <v>701</v>
      </c>
      <c r="CN1158" t="n">
        <v>520</v>
      </c>
      <c r="CO1158" t="n">
        <v>432</v>
      </c>
      <c r="CP1158" t="n">
        <v>460</v>
      </c>
      <c r="CQ1158" t="n">
        <v>152</v>
      </c>
      <c r="CR1158" t="n">
        <v>165</v>
      </c>
      <c r="CS1158" t="n">
        <v>701</v>
      </c>
      <c r="CT1158" t="n">
        <v>701</v>
      </c>
      <c r="CU1158" t="n">
        <v>701</v>
      </c>
      <c r="CV1158" t="n">
        <v>701</v>
      </c>
      <c r="CW1158" t="n">
        <v>701</v>
      </c>
      <c r="CX1158" t="n">
        <v>701</v>
      </c>
      <c r="CY1158" t="inlineStr"/>
      <c r="CZ1158" t="inlineStr"/>
      <c r="DA1158" t="inlineStr"/>
      <c r="DB1158" t="n">
        <v>62.64285714285715</v>
      </c>
      <c r="DC1158" t="n">
        <v>1.9</v>
      </c>
      <c r="DD1158" t="inlineStr"/>
      <c r="DE1158" t="inlineStr">
        <is>
          <t>QS (score, not ratio)</t>
        </is>
      </c>
      <c r="DF1158" t="inlineStr"/>
      <c r="DG1158" t="inlineStr">
        <is>
          <t>QS (score, not %)</t>
        </is>
      </c>
      <c r="DH1158" t="n">
        <v>20.15</v>
      </c>
      <c r="DI1158" t="inlineStr"/>
    </row>
    <row r="1159">
      <c r="A1159" t="inlineStr">
        <is>
          <t>universidad austral de chile</t>
        </is>
      </c>
      <c r="B1159" t="inlineStr">
        <is>
          <t>1001-1200</t>
        </is>
      </c>
      <c r="C1159" t="inlineStr">
        <is>
          <t>1001-1200</t>
        </is>
      </c>
      <c r="D1159" t="inlineStr">
        <is>
          <t>Chile</t>
        </is>
      </c>
      <c r="E1159" t="inlineStr">
        <is>
          <t>Americas</t>
        </is>
      </c>
      <c r="F1159" t="inlineStr">
        <is>
          <t>L</t>
        </is>
      </c>
      <c r="G1159" t="inlineStr">
        <is>
          <t>FC</t>
        </is>
      </c>
      <c r="H1159" t="inlineStr">
        <is>
          <t>HI</t>
        </is>
      </c>
      <c r="I1159" t="inlineStr">
        <is>
          <t>B</t>
        </is>
      </c>
      <c r="J1159" t="n">
        <v>13.9</v>
      </c>
      <c r="K1159" t="inlineStr">
        <is>
          <t>601+</t>
        </is>
      </c>
      <c r="L1159" t="n">
        <v>8</v>
      </c>
      <c r="M1159" t="inlineStr">
        <is>
          <t>601+</t>
        </is>
      </c>
      <c r="N1159" t="n">
        <v>3.1</v>
      </c>
      <c r="O1159" t="inlineStr">
        <is>
          <t>701+</t>
        </is>
      </c>
      <c r="P1159" t="n">
        <v>7.3</v>
      </c>
      <c r="Q1159" t="inlineStr">
        <is>
          <t>701+</t>
        </is>
      </c>
      <c r="R1159" t="n">
        <v>15.6</v>
      </c>
      <c r="S1159" t="inlineStr">
        <is>
          <t>658</t>
        </is>
      </c>
      <c r="T1159" t="n">
        <v>1.6</v>
      </c>
      <c r="U1159" t="inlineStr">
        <is>
          <t>701+</t>
        </is>
      </c>
      <c r="V1159" t="n">
        <v>45.4</v>
      </c>
      <c r="W1159" t="inlineStr">
        <is>
          <t>701+</t>
        </is>
      </c>
      <c r="X1159" t="n">
        <v>3.5</v>
      </c>
      <c r="Y1159" t="inlineStr">
        <is>
          <t>701+</t>
        </is>
      </c>
      <c r="Z1159" t="n">
        <v>5.6</v>
      </c>
      <c r="AA1159" t="inlineStr">
        <is>
          <t>701+</t>
        </is>
      </c>
      <c r="AB1159" t="inlineStr"/>
      <c r="AC1159" t="inlineStr">
        <is>
          <t>1001-1200</t>
        </is>
      </c>
      <c r="AD1159" t="inlineStr">
        <is>
          <t>1001-1200</t>
        </is>
      </c>
      <c r="AE1159" t="inlineStr">
        <is>
          <t>CL</t>
        </is>
      </c>
      <c r="AF1159" t="inlineStr">
        <is>
          <t>Chile</t>
        </is>
      </c>
      <c r="AG1159" t="inlineStr">
        <is>
          <t>L</t>
        </is>
      </c>
      <c r="AH1159" t="inlineStr">
        <is>
          <t>FC</t>
        </is>
      </c>
      <c r="AI1159" t="inlineStr">
        <is>
          <t>HI</t>
        </is>
      </c>
      <c r="AJ1159" t="n">
        <v>4</v>
      </c>
      <c r="AK1159" t="inlineStr">
        <is>
          <t>B</t>
        </is>
      </c>
      <c r="AL1159" t="n">
        <v>15.6</v>
      </c>
      <c r="AM1159" t="inlineStr">
        <is>
          <t>560</t>
        </is>
      </c>
      <c r="AN1159" t="n">
        <v>10.7</v>
      </c>
      <c r="AO1159" t="inlineStr">
        <is>
          <t>601+</t>
        </is>
      </c>
      <c r="AP1159" t="n">
        <v>3.5</v>
      </c>
      <c r="AQ1159" t="inlineStr">
        <is>
          <t>701+</t>
        </is>
      </c>
      <c r="AR1159" t="n">
        <v>6.6</v>
      </c>
      <c r="AS1159" t="inlineStr">
        <is>
          <t>701+</t>
        </is>
      </c>
      <c r="AT1159" t="n">
        <v>16</v>
      </c>
      <c r="AU1159" t="inlineStr">
        <is>
          <t>650</t>
        </is>
      </c>
      <c r="AV1159" t="n">
        <v>1.9</v>
      </c>
      <c r="AW1159" t="inlineStr">
        <is>
          <t>701+</t>
        </is>
      </c>
      <c r="AX1159" t="n">
        <v>7.6</v>
      </c>
      <c r="AY1159" t="inlineStr">
        <is>
          <t>701+</t>
        </is>
      </c>
      <c r="AZ1159" t="n">
        <v>4.7</v>
      </c>
      <c r="BA1159" t="inlineStr">
        <is>
          <t>701+</t>
        </is>
      </c>
      <c r="BB1159" t="n">
        <v>2.2</v>
      </c>
      <c r="BC1159" t="inlineStr">
        <is>
          <t>701+</t>
        </is>
      </c>
      <c r="BD1159" t="inlineStr">
        <is>
          <t>-</t>
        </is>
      </c>
      <c r="BE1159" t="inlineStr"/>
      <c r="BF1159" t="inlineStr">
        <is>
          <t>Not Reported</t>
        </is>
      </c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>
        <is>
          <t>QS</t>
        </is>
      </c>
      <c r="CC1159" t="n">
        <v>1100.5</v>
      </c>
      <c r="CD1159" t="n">
        <v>1100.5</v>
      </c>
      <c r="CE1159" t="n">
        <v>601</v>
      </c>
      <c r="CF1159" t="n">
        <v>601</v>
      </c>
      <c r="CG1159" t="n">
        <v>701</v>
      </c>
      <c r="CH1159" t="n">
        <v>701</v>
      </c>
      <c r="CI1159" t="n">
        <v>658</v>
      </c>
      <c r="CJ1159" t="n">
        <v>701</v>
      </c>
      <c r="CK1159" t="n">
        <v>701</v>
      </c>
      <c r="CL1159" t="n">
        <v>701</v>
      </c>
      <c r="CM1159" t="n">
        <v>701</v>
      </c>
      <c r="CN1159" t="n">
        <v>1100.5</v>
      </c>
      <c r="CO1159" t="n">
        <v>1100.5</v>
      </c>
      <c r="CP1159" t="n">
        <v>560</v>
      </c>
      <c r="CQ1159" t="n">
        <v>601</v>
      </c>
      <c r="CR1159" t="n">
        <v>701</v>
      </c>
      <c r="CS1159" t="n">
        <v>701</v>
      </c>
      <c r="CT1159" t="n">
        <v>650</v>
      </c>
      <c r="CU1159" t="n">
        <v>701</v>
      </c>
      <c r="CV1159" t="n">
        <v>701</v>
      </c>
      <c r="CW1159" t="n">
        <v>701</v>
      </c>
      <c r="CX1159" t="n">
        <v>701</v>
      </c>
      <c r="CY1159" t="inlineStr"/>
      <c r="CZ1159" t="inlineStr"/>
      <c r="DA1159" t="inlineStr"/>
      <c r="DB1159" t="n">
        <v>21.46428571428571</v>
      </c>
      <c r="DC1159" t="n">
        <v>7.3</v>
      </c>
      <c r="DD1159" t="inlineStr"/>
      <c r="DE1159" t="inlineStr">
        <is>
          <t>QS (score, not ratio)</t>
        </is>
      </c>
      <c r="DF1159" t="inlineStr"/>
      <c r="DG1159" t="inlineStr">
        <is>
          <t>QS (score, not %)</t>
        </is>
      </c>
      <c r="DH1159" t="n">
        <v>14.75</v>
      </c>
      <c r="DI1159" t="inlineStr"/>
    </row>
    <row r="1160">
      <c r="A1160" t="inlineStr">
        <is>
          <t>universidad autonoma de yucatan</t>
        </is>
      </c>
      <c r="B1160" t="inlineStr">
        <is>
          <t>1401+</t>
        </is>
      </c>
      <c r="C1160" t="inlineStr">
        <is>
          <t>1401+</t>
        </is>
      </c>
      <c r="D1160" t="inlineStr">
        <is>
          <t>Mexico</t>
        </is>
      </c>
      <c r="E1160" t="inlineStr">
        <is>
          <t>Americas</t>
        </is>
      </c>
      <c r="F1160" t="inlineStr">
        <is>
          <t>L</t>
        </is>
      </c>
      <c r="G1160" t="inlineStr">
        <is>
          <t>CO</t>
        </is>
      </c>
      <c r="H1160" t="inlineStr">
        <is>
          <t>HI</t>
        </is>
      </c>
      <c r="I1160" t="inlineStr">
        <is>
          <t>A</t>
        </is>
      </c>
      <c r="J1160" t="n">
        <v>5.5</v>
      </c>
      <c r="K1160" t="inlineStr">
        <is>
          <t>601+</t>
        </is>
      </c>
      <c r="L1160" t="n">
        <v>1.5</v>
      </c>
      <c r="M1160" t="inlineStr">
        <is>
          <t>601+</t>
        </is>
      </c>
      <c r="N1160" t="n">
        <v>4.9</v>
      </c>
      <c r="O1160" t="inlineStr">
        <is>
          <t>701+</t>
        </is>
      </c>
      <c r="P1160" t="n">
        <v>2.4</v>
      </c>
      <c r="Q1160" t="inlineStr">
        <is>
          <t>701+</t>
        </is>
      </c>
      <c r="R1160" t="n">
        <v>2.2</v>
      </c>
      <c r="S1160" t="inlineStr">
        <is>
          <t>701+</t>
        </is>
      </c>
      <c r="T1160" t="n">
        <v>1.1</v>
      </c>
      <c r="U1160" t="inlineStr">
        <is>
          <t>701+</t>
        </is>
      </c>
      <c r="V1160" t="n">
        <v>10.1</v>
      </c>
      <c r="W1160" t="inlineStr">
        <is>
          <t>701+</t>
        </is>
      </c>
      <c r="X1160" t="n">
        <v>1.6</v>
      </c>
      <c r="Y1160" t="inlineStr">
        <is>
          <t>701+</t>
        </is>
      </c>
      <c r="Z1160" t="n">
        <v>1</v>
      </c>
      <c r="AA1160" t="inlineStr">
        <is>
          <t>701+</t>
        </is>
      </c>
      <c r="AB1160" t="inlineStr"/>
      <c r="AC1160" t="inlineStr">
        <is>
          <t>1401+</t>
        </is>
      </c>
      <c r="AD1160" t="inlineStr">
        <is>
          <t>1201-1400</t>
        </is>
      </c>
      <c r="AE1160" t="inlineStr">
        <is>
          <t>MX</t>
        </is>
      </c>
      <c r="AF1160" t="inlineStr">
        <is>
          <t>Mexico</t>
        </is>
      </c>
      <c r="AG1160" t="inlineStr">
        <is>
          <t>L</t>
        </is>
      </c>
      <c r="AH1160" t="inlineStr">
        <is>
          <t>CO</t>
        </is>
      </c>
      <c r="AI1160" t="inlineStr">
        <is>
          <t>HI</t>
        </is>
      </c>
      <c r="AJ1160" t="n">
        <v>5</v>
      </c>
      <c r="AK1160" t="inlineStr">
        <is>
          <t>A</t>
        </is>
      </c>
      <c r="AL1160" t="n">
        <v>5.6</v>
      </c>
      <c r="AM1160" t="inlineStr">
        <is>
          <t>601+</t>
        </is>
      </c>
      <c r="AN1160" t="n">
        <v>1.5</v>
      </c>
      <c r="AO1160" t="inlineStr">
        <is>
          <t>601+</t>
        </is>
      </c>
      <c r="AP1160" t="n">
        <v>5</v>
      </c>
      <c r="AQ1160" t="inlineStr">
        <is>
          <t>701+</t>
        </is>
      </c>
      <c r="AR1160" t="n">
        <v>2.4</v>
      </c>
      <c r="AS1160" t="inlineStr">
        <is>
          <t>701+</t>
        </is>
      </c>
      <c r="AT1160" t="n">
        <v>2.3</v>
      </c>
      <c r="AU1160" t="inlineStr">
        <is>
          <t>701+</t>
        </is>
      </c>
      <c r="AV1160" t="n">
        <v>1.1</v>
      </c>
      <c r="AW1160" t="inlineStr">
        <is>
          <t>701+</t>
        </is>
      </c>
      <c r="AX1160" t="n">
        <v>1</v>
      </c>
      <c r="AY1160" t="inlineStr">
        <is>
          <t>701+</t>
        </is>
      </c>
      <c r="AZ1160" t="n">
        <v>3.9</v>
      </c>
      <c r="BA1160" t="inlineStr">
        <is>
          <t>701+</t>
        </is>
      </c>
      <c r="BB1160" t="n">
        <v>1</v>
      </c>
      <c r="BC1160" t="inlineStr">
        <is>
          <t>701+</t>
        </is>
      </c>
      <c r="BD1160" t="inlineStr">
        <is>
          <t>-</t>
        </is>
      </c>
      <c r="BE1160" t="inlineStr"/>
      <c r="BF1160" t="inlineStr">
        <is>
          <t>Not Reported</t>
        </is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>
        <is>
          <t>QS</t>
        </is>
      </c>
      <c r="CC1160" t="n">
        <v>1401</v>
      </c>
      <c r="CD1160" t="n">
        <v>1401</v>
      </c>
      <c r="CE1160" t="n">
        <v>601</v>
      </c>
      <c r="CF1160" t="n">
        <v>601</v>
      </c>
      <c r="CG1160" t="n">
        <v>701</v>
      </c>
      <c r="CH1160" t="n">
        <v>701</v>
      </c>
      <c r="CI1160" t="n">
        <v>701</v>
      </c>
      <c r="CJ1160" t="n">
        <v>701</v>
      </c>
      <c r="CK1160" t="n">
        <v>701</v>
      </c>
      <c r="CL1160" t="n">
        <v>701</v>
      </c>
      <c r="CM1160" t="n">
        <v>701</v>
      </c>
      <c r="CN1160" t="n">
        <v>1401</v>
      </c>
      <c r="CO1160" t="n">
        <v>1300.5</v>
      </c>
      <c r="CP1160" t="n">
        <v>601</v>
      </c>
      <c r="CQ1160" t="n">
        <v>601</v>
      </c>
      <c r="CR1160" t="n">
        <v>701</v>
      </c>
      <c r="CS1160" t="n">
        <v>701</v>
      </c>
      <c r="CT1160" t="n">
        <v>701</v>
      </c>
      <c r="CU1160" t="n">
        <v>701</v>
      </c>
      <c r="CV1160" t="n">
        <v>701</v>
      </c>
      <c r="CW1160" t="n">
        <v>701</v>
      </c>
      <c r="CX1160" t="n">
        <v>701</v>
      </c>
      <c r="CY1160" t="inlineStr"/>
      <c r="CZ1160" t="inlineStr"/>
      <c r="DA1160" t="inlineStr"/>
      <c r="DB1160" t="n">
        <v>0</v>
      </c>
      <c r="DC1160" t="n">
        <v>2.4</v>
      </c>
      <c r="DD1160" t="inlineStr"/>
      <c r="DE1160" t="inlineStr">
        <is>
          <t>QS (score, not ratio)</t>
        </is>
      </c>
      <c r="DF1160" t="inlineStr"/>
      <c r="DG1160" t="inlineStr">
        <is>
          <t>QS (score, not %)</t>
        </is>
      </c>
      <c r="DH1160" t="n">
        <v>5.55</v>
      </c>
      <c r="DI1160" t="inlineStr"/>
    </row>
    <row r="1161">
      <c r="A1161" t="inlineStr">
        <is>
          <t>universidad autónoma chapingo</t>
        </is>
      </c>
      <c r="B1161" t="inlineStr">
        <is>
          <t>1001-1200</t>
        </is>
      </c>
      <c r="C1161" t="inlineStr">
        <is>
          <t>1001-1200</t>
        </is>
      </c>
      <c r="D1161" t="inlineStr">
        <is>
          <t>Mexico</t>
        </is>
      </c>
      <c r="E1161" t="inlineStr">
        <is>
          <t>Americas</t>
        </is>
      </c>
      <c r="F1161" t="inlineStr">
        <is>
          <t>M</t>
        </is>
      </c>
      <c r="G1161" t="inlineStr">
        <is>
          <t>FO</t>
        </is>
      </c>
      <c r="H1161" t="inlineStr">
        <is>
          <t>VH</t>
        </is>
      </c>
      <c r="I1161" t="inlineStr">
        <is>
          <t>A</t>
        </is>
      </c>
      <c r="J1161" t="n">
        <v>3.7</v>
      </c>
      <c r="K1161" t="inlineStr">
        <is>
          <t>601+</t>
        </is>
      </c>
      <c r="L1161" t="n">
        <v>2.5</v>
      </c>
      <c r="M1161" t="inlineStr">
        <is>
          <t>601+</t>
        </is>
      </c>
      <c r="N1161" t="n">
        <v>80.2</v>
      </c>
      <c r="O1161" t="inlineStr">
        <is>
          <t>135</t>
        </is>
      </c>
      <c r="P1161" t="n">
        <v>1.4</v>
      </c>
      <c r="Q1161" t="inlineStr">
        <is>
          <t>701+</t>
        </is>
      </c>
      <c r="R1161" t="n">
        <v>2.6</v>
      </c>
      <c r="S1161" t="inlineStr">
        <is>
          <t>701+</t>
        </is>
      </c>
      <c r="T1161" t="n">
        <v>1.3</v>
      </c>
      <c r="U1161" t="inlineStr">
        <is>
          <t>701+</t>
        </is>
      </c>
      <c r="V1161" t="n">
        <v>3.8</v>
      </c>
      <c r="W1161" t="inlineStr">
        <is>
          <t>701+</t>
        </is>
      </c>
      <c r="X1161" t="n">
        <v>4.8</v>
      </c>
      <c r="Y1161" t="inlineStr">
        <is>
          <t>701+</t>
        </is>
      </c>
      <c r="Z1161" t="n">
        <v>1</v>
      </c>
      <c r="AA1161" t="inlineStr">
        <is>
          <t>701+</t>
        </is>
      </c>
      <c r="AB1161" t="inlineStr"/>
      <c r="AC1161" t="inlineStr"/>
      <c r="AD1161" t="inlineStr"/>
      <c r="AE1161" t="inlineStr">
        <is>
          <t>Not Reported</t>
        </is>
      </c>
      <c r="AF1161" t="inlineStr">
        <is>
          <t>Not Reported</t>
        </is>
      </c>
      <c r="AG1161" t="inlineStr">
        <is>
          <t>Not Reported</t>
        </is>
      </c>
      <c r="AH1161" t="inlineStr">
        <is>
          <t>Not Reported</t>
        </is>
      </c>
      <c r="AI1161" t="inlineStr"/>
      <c r="AJ1161" t="inlineStr"/>
      <c r="AK1161" t="inlineStr">
        <is>
          <t>Not Reported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>
        <is>
          <t>Not Reported</t>
        </is>
      </c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>
        <is>
          <t>QS</t>
        </is>
      </c>
      <c r="CC1161" t="n">
        <v>1100.5</v>
      </c>
      <c r="CD1161" t="n">
        <v>1100.5</v>
      </c>
      <c r="CE1161" t="n">
        <v>601</v>
      </c>
      <c r="CF1161" t="n">
        <v>601</v>
      </c>
      <c r="CG1161" t="n">
        <v>135</v>
      </c>
      <c r="CH1161" t="n">
        <v>701</v>
      </c>
      <c r="CI1161" t="n">
        <v>701</v>
      </c>
      <c r="CJ1161" t="n">
        <v>701</v>
      </c>
      <c r="CK1161" t="n">
        <v>701</v>
      </c>
      <c r="CL1161" t="n">
        <v>701</v>
      </c>
      <c r="CM1161" t="n">
        <v>701</v>
      </c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n">
        <v>21.46428571428571</v>
      </c>
      <c r="DC1161" t="n">
        <v>1.4</v>
      </c>
      <c r="DD1161" t="inlineStr"/>
      <c r="DE1161" t="inlineStr">
        <is>
          <t>QS (score, not ratio)</t>
        </is>
      </c>
      <c r="DF1161" t="inlineStr"/>
      <c r="DG1161" t="inlineStr">
        <is>
          <t>QS (score, not %)</t>
        </is>
      </c>
      <c r="DH1161" t="n">
        <v>3.7</v>
      </c>
      <c r="DI1161" t="inlineStr"/>
    </row>
    <row r="1162">
      <c r="A1162" t="inlineStr">
        <is>
          <t>universidad autónoma de aguascalientes</t>
        </is>
      </c>
      <c r="B1162" t="inlineStr">
        <is>
          <t>1401+</t>
        </is>
      </c>
      <c r="C1162" t="inlineStr">
        <is>
          <t>1201-1400</t>
        </is>
      </c>
      <c r="D1162" t="inlineStr">
        <is>
          <t>Mexico</t>
        </is>
      </c>
      <c r="E1162" t="inlineStr">
        <is>
          <t>Americas</t>
        </is>
      </c>
      <c r="F1162" t="inlineStr">
        <is>
          <t>L</t>
        </is>
      </c>
      <c r="G1162" t="inlineStr">
        <is>
          <t>FC</t>
        </is>
      </c>
      <c r="H1162" t="inlineStr">
        <is>
          <t>MD</t>
        </is>
      </c>
      <c r="I1162" t="inlineStr">
        <is>
          <t>A</t>
        </is>
      </c>
      <c r="J1162" t="n">
        <v>3.1</v>
      </c>
      <c r="K1162" t="inlineStr">
        <is>
          <t>601+</t>
        </is>
      </c>
      <c r="L1162" t="n">
        <v>1.6</v>
      </c>
      <c r="M1162" t="inlineStr">
        <is>
          <t>601+</t>
        </is>
      </c>
      <c r="N1162" t="n">
        <v>32.5</v>
      </c>
      <c r="O1162" t="inlineStr">
        <is>
          <t>485</t>
        </is>
      </c>
      <c r="P1162" t="n">
        <v>1.2</v>
      </c>
      <c r="Q1162" t="inlineStr">
        <is>
          <t>701+</t>
        </is>
      </c>
      <c r="R1162" t="inlineStr"/>
      <c r="S1162" t="inlineStr"/>
      <c r="T1162" t="inlineStr"/>
      <c r="U1162" t="inlineStr"/>
      <c r="V1162" t="n">
        <v>10.8</v>
      </c>
      <c r="W1162" t="inlineStr">
        <is>
          <t>701+</t>
        </is>
      </c>
      <c r="X1162" t="n">
        <v>1.6</v>
      </c>
      <c r="Y1162" t="inlineStr">
        <is>
          <t>701+</t>
        </is>
      </c>
      <c r="Z1162" t="n">
        <v>1</v>
      </c>
      <c r="AA1162" t="inlineStr">
        <is>
          <t>701+</t>
        </is>
      </c>
      <c r="AB1162" t="inlineStr"/>
      <c r="AC1162" t="inlineStr"/>
      <c r="AD1162" t="inlineStr"/>
      <c r="AE1162" t="inlineStr">
        <is>
          <t>Not Reported</t>
        </is>
      </c>
      <c r="AF1162" t="inlineStr">
        <is>
          <t>Not Reported</t>
        </is>
      </c>
      <c r="AG1162" t="inlineStr">
        <is>
          <t>Not Reported</t>
        </is>
      </c>
      <c r="AH1162" t="inlineStr">
        <is>
          <t>Not Reported</t>
        </is>
      </c>
      <c r="AI1162" t="inlineStr"/>
      <c r="AJ1162" t="inlineStr"/>
      <c r="AK1162" t="inlineStr">
        <is>
          <t>Not Reported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>
        <is>
          <t>Not Reported</t>
        </is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>
        <is>
          <t>QS</t>
        </is>
      </c>
      <c r="CC1162" t="n">
        <v>1401</v>
      </c>
      <c r="CD1162" t="n">
        <v>1300.5</v>
      </c>
      <c r="CE1162" t="n">
        <v>601</v>
      </c>
      <c r="CF1162" t="n">
        <v>601</v>
      </c>
      <c r="CG1162" t="n">
        <v>485</v>
      </c>
      <c r="CH1162" t="n">
        <v>701</v>
      </c>
      <c r="CI1162" t="inlineStr"/>
      <c r="CJ1162" t="inlineStr"/>
      <c r="CK1162" t="n">
        <v>701</v>
      </c>
      <c r="CL1162" t="n">
        <v>701</v>
      </c>
      <c r="CM1162" t="n">
        <v>701</v>
      </c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n">
        <v>0</v>
      </c>
      <c r="DC1162" t="n">
        <v>1.2</v>
      </c>
      <c r="DD1162" t="inlineStr"/>
      <c r="DE1162" t="inlineStr">
        <is>
          <t>QS (score, not ratio)</t>
        </is>
      </c>
      <c r="DF1162" t="inlineStr"/>
      <c r="DG1162" t="inlineStr">
        <is>
          <t>Missing</t>
        </is>
      </c>
      <c r="DH1162" t="n">
        <v>3.1</v>
      </c>
      <c r="DI1162" t="inlineStr"/>
    </row>
    <row r="1163">
      <c r="A1163" t="inlineStr">
        <is>
          <t>universidad autónoma de baja california</t>
        </is>
      </c>
      <c r="B1163" t="inlineStr">
        <is>
          <t>1401+</t>
        </is>
      </c>
      <c r="C1163" t="inlineStr">
        <is>
          <t>1201-1400</t>
        </is>
      </c>
      <c r="D1163" t="inlineStr">
        <is>
          <t>Mexico</t>
        </is>
      </c>
      <c r="E1163" t="inlineStr">
        <is>
          <t>Americas</t>
        </is>
      </c>
      <c r="F1163" t="inlineStr">
        <is>
          <t>XL</t>
        </is>
      </c>
      <c r="G1163" t="inlineStr">
        <is>
          <t>CO</t>
        </is>
      </c>
      <c r="H1163" t="inlineStr">
        <is>
          <t>HI</t>
        </is>
      </c>
      <c r="I1163" t="inlineStr">
        <is>
          <t>A</t>
        </is>
      </c>
      <c r="J1163" t="n">
        <v>6.6</v>
      </c>
      <c r="K1163" t="inlineStr">
        <is>
          <t>601+</t>
        </is>
      </c>
      <c r="L1163" t="n">
        <v>4.4</v>
      </c>
      <c r="M1163" t="inlineStr">
        <is>
          <t>601+</t>
        </is>
      </c>
      <c r="N1163" t="n">
        <v>4.4</v>
      </c>
      <c r="O1163" t="inlineStr">
        <is>
          <t>701+</t>
        </is>
      </c>
      <c r="P1163" t="n">
        <v>1.5</v>
      </c>
      <c r="Q1163" t="inlineStr">
        <is>
          <t>701+</t>
        </is>
      </c>
      <c r="R1163" t="n">
        <v>2.6</v>
      </c>
      <c r="S1163" t="inlineStr">
        <is>
          <t>701+</t>
        </is>
      </c>
      <c r="T1163" t="n">
        <v>1.1</v>
      </c>
      <c r="U1163" t="inlineStr">
        <is>
          <t>701+</t>
        </is>
      </c>
      <c r="V1163" t="n">
        <v>12.5</v>
      </c>
      <c r="W1163" t="inlineStr">
        <is>
          <t>701+</t>
        </is>
      </c>
      <c r="X1163" t="n">
        <v>2.1</v>
      </c>
      <c r="Y1163" t="inlineStr">
        <is>
          <t>701+</t>
        </is>
      </c>
      <c r="Z1163" t="n">
        <v>7.5</v>
      </c>
      <c r="AA1163" t="inlineStr">
        <is>
          <t>701+</t>
        </is>
      </c>
      <c r="AB1163" t="inlineStr"/>
      <c r="AC1163" t="inlineStr"/>
      <c r="AD1163" t="inlineStr"/>
      <c r="AE1163" t="inlineStr">
        <is>
          <t>Not Reported</t>
        </is>
      </c>
      <c r="AF1163" t="inlineStr">
        <is>
          <t>Not Reported</t>
        </is>
      </c>
      <c r="AG1163" t="inlineStr">
        <is>
          <t>Not Reported</t>
        </is>
      </c>
      <c r="AH1163" t="inlineStr">
        <is>
          <t>Not Reported</t>
        </is>
      </c>
      <c r="AI1163" t="inlineStr"/>
      <c r="AJ1163" t="inlineStr"/>
      <c r="AK1163" t="inlineStr">
        <is>
          <t>Not Reported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>
        <is>
          <t>Not Reported</t>
        </is>
      </c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>
        <is>
          <t>QS</t>
        </is>
      </c>
      <c r="CC1163" t="n">
        <v>1401</v>
      </c>
      <c r="CD1163" t="n">
        <v>1300.5</v>
      </c>
      <c r="CE1163" t="n">
        <v>601</v>
      </c>
      <c r="CF1163" t="n">
        <v>601</v>
      </c>
      <c r="CG1163" t="n">
        <v>701</v>
      </c>
      <c r="CH1163" t="n">
        <v>701</v>
      </c>
      <c r="CI1163" t="n">
        <v>701</v>
      </c>
      <c r="CJ1163" t="n">
        <v>701</v>
      </c>
      <c r="CK1163" t="n">
        <v>701</v>
      </c>
      <c r="CL1163" t="n">
        <v>701</v>
      </c>
      <c r="CM1163" t="n">
        <v>701</v>
      </c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n">
        <v>0</v>
      </c>
      <c r="DC1163" t="n">
        <v>1.5</v>
      </c>
      <c r="DD1163" t="inlineStr"/>
      <c r="DE1163" t="inlineStr">
        <is>
          <t>QS (score, not ratio)</t>
        </is>
      </c>
      <c r="DF1163" t="inlineStr"/>
      <c r="DG1163" t="inlineStr">
        <is>
          <t>QS (score, not %)</t>
        </is>
      </c>
      <c r="DH1163" t="n">
        <v>6.6</v>
      </c>
      <c r="DI1163" t="inlineStr"/>
    </row>
    <row r="1164">
      <c r="A1164" t="inlineStr">
        <is>
          <t>universidad autónoma de chile</t>
        </is>
      </c>
      <c r="B1164" t="inlineStr">
        <is>
          <t>1401+</t>
        </is>
      </c>
      <c r="C1164" t="inlineStr">
        <is>
          <t>1401+</t>
        </is>
      </c>
      <c r="D1164" t="inlineStr">
        <is>
          <t>Chile</t>
        </is>
      </c>
      <c r="E1164" t="inlineStr">
        <is>
          <t>Americas</t>
        </is>
      </c>
      <c r="F1164" t="inlineStr">
        <is>
          <t>XL</t>
        </is>
      </c>
      <c r="G1164" t="inlineStr">
        <is>
          <t>FO</t>
        </is>
      </c>
      <c r="H1164" t="inlineStr">
        <is>
          <t>HI</t>
        </is>
      </c>
      <c r="I1164" t="inlineStr">
        <is>
          <t>B</t>
        </is>
      </c>
      <c r="J1164" t="n">
        <v>5.3</v>
      </c>
      <c r="K1164" t="inlineStr">
        <is>
          <t>601+</t>
        </is>
      </c>
      <c r="L1164" t="n">
        <v>2</v>
      </c>
      <c r="M1164" t="inlineStr">
        <is>
          <t>601+</t>
        </is>
      </c>
      <c r="N1164" t="n">
        <v>4.2</v>
      </c>
      <c r="O1164" t="inlineStr">
        <is>
          <t>701+</t>
        </is>
      </c>
      <c r="P1164" t="n">
        <v>3.1</v>
      </c>
      <c r="Q1164" t="inlineStr">
        <is>
          <t>701+</t>
        </is>
      </c>
      <c r="R1164" t="n">
        <v>12.4</v>
      </c>
      <c r="S1164" t="inlineStr">
        <is>
          <t>701+</t>
        </is>
      </c>
      <c r="T1164" t="n">
        <v>1.4</v>
      </c>
      <c r="U1164" t="inlineStr">
        <is>
          <t>701+</t>
        </is>
      </c>
      <c r="V1164" t="n">
        <v>32.6</v>
      </c>
      <c r="W1164" t="inlineStr">
        <is>
          <t>701+</t>
        </is>
      </c>
      <c r="X1164" t="n">
        <v>2.1</v>
      </c>
      <c r="Y1164" t="inlineStr">
        <is>
          <t>701+</t>
        </is>
      </c>
      <c r="Z1164" t="n">
        <v>2.8</v>
      </c>
      <c r="AA1164" t="inlineStr">
        <is>
          <t>701+</t>
        </is>
      </c>
      <c r="AB1164" t="inlineStr"/>
      <c r="AC1164" t="inlineStr"/>
      <c r="AD1164" t="inlineStr"/>
      <c r="AE1164" t="inlineStr">
        <is>
          <t>Not Reported</t>
        </is>
      </c>
      <c r="AF1164" t="inlineStr">
        <is>
          <t>Not Reported</t>
        </is>
      </c>
      <c r="AG1164" t="inlineStr">
        <is>
          <t>Not Reported</t>
        </is>
      </c>
      <c r="AH1164" t="inlineStr">
        <is>
          <t>Not Reported</t>
        </is>
      </c>
      <c r="AI1164" t="inlineStr"/>
      <c r="AJ1164" t="inlineStr"/>
      <c r="AK1164" t="inlineStr">
        <is>
          <t>Not Reported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>
        <is>
          <t>Not Reported</t>
        </is>
      </c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>
        <is>
          <t>QS</t>
        </is>
      </c>
      <c r="CC1164" t="n">
        <v>1401</v>
      </c>
      <c r="CD1164" t="n">
        <v>1401</v>
      </c>
      <c r="CE1164" t="n">
        <v>601</v>
      </c>
      <c r="CF1164" t="n">
        <v>601</v>
      </c>
      <c r="CG1164" t="n">
        <v>701</v>
      </c>
      <c r="CH1164" t="n">
        <v>701</v>
      </c>
      <c r="CI1164" t="n">
        <v>701</v>
      </c>
      <c r="CJ1164" t="n">
        <v>701</v>
      </c>
      <c r="CK1164" t="n">
        <v>701</v>
      </c>
      <c r="CL1164" t="n">
        <v>701</v>
      </c>
      <c r="CM1164" t="n">
        <v>701</v>
      </c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n">
        <v>0</v>
      </c>
      <c r="DC1164" t="n">
        <v>3.1</v>
      </c>
      <c r="DD1164" t="inlineStr"/>
      <c r="DE1164" t="inlineStr">
        <is>
          <t>QS (score, not ratio)</t>
        </is>
      </c>
      <c r="DF1164" t="inlineStr"/>
      <c r="DG1164" t="inlineStr">
        <is>
          <t>QS (score, not %)</t>
        </is>
      </c>
      <c r="DH1164" t="n">
        <v>5.3</v>
      </c>
      <c r="DI1164" t="inlineStr"/>
    </row>
    <row r="1165">
      <c r="A1165" t="inlineStr">
        <is>
          <t>universidad autónoma de guadalajara (uag)</t>
        </is>
      </c>
      <c r="B1165" t="inlineStr">
        <is>
          <t>1201-1400</t>
        </is>
      </c>
      <c r="C1165" t="inlineStr">
        <is>
          <t>1001-1200</t>
        </is>
      </c>
      <c r="D1165" t="inlineStr">
        <is>
          <t>Mexico</t>
        </is>
      </c>
      <c r="E1165" t="inlineStr">
        <is>
          <t>Americas</t>
        </is>
      </c>
      <c r="F1165" t="inlineStr">
        <is>
          <t>M</t>
        </is>
      </c>
      <c r="G1165" t="inlineStr">
        <is>
          <t>FC</t>
        </is>
      </c>
      <c r="H1165" t="inlineStr">
        <is>
          <t>MD</t>
        </is>
      </c>
      <c r="I1165" t="inlineStr">
        <is>
          <t>C</t>
        </is>
      </c>
      <c r="J1165" t="n">
        <v>6.5</v>
      </c>
      <c r="K1165" t="inlineStr">
        <is>
          <t>601+</t>
        </is>
      </c>
      <c r="L1165" t="n">
        <v>3.8</v>
      </c>
      <c r="M1165" t="inlineStr">
        <is>
          <t>601+</t>
        </is>
      </c>
      <c r="N1165" t="n">
        <v>19.6</v>
      </c>
      <c r="O1165" t="inlineStr">
        <is>
          <t>684</t>
        </is>
      </c>
      <c r="P1165" t="n">
        <v>1.1</v>
      </c>
      <c r="Q1165" t="inlineStr">
        <is>
          <t>701+</t>
        </is>
      </c>
      <c r="R1165" t="n">
        <v>37.9</v>
      </c>
      <c r="S1165" t="inlineStr">
        <is>
          <t>426</t>
        </is>
      </c>
      <c r="T1165" t="n">
        <v>23</v>
      </c>
      <c r="U1165" t="inlineStr">
        <is>
          <t>502</t>
        </is>
      </c>
      <c r="V1165" t="n">
        <v>2.1</v>
      </c>
      <c r="W1165" t="inlineStr">
        <is>
          <t>701+</t>
        </is>
      </c>
      <c r="X1165" t="n">
        <v>2</v>
      </c>
      <c r="Y1165" t="inlineStr">
        <is>
          <t>701+</t>
        </is>
      </c>
      <c r="Z1165" t="inlineStr"/>
      <c r="AA1165" t="inlineStr"/>
      <c r="AB1165" t="inlineStr"/>
      <c r="AC1165" t="inlineStr"/>
      <c r="AD1165" t="inlineStr"/>
      <c r="AE1165" t="inlineStr">
        <is>
          <t>Not Reported</t>
        </is>
      </c>
      <c r="AF1165" t="inlineStr">
        <is>
          <t>Not Reported</t>
        </is>
      </c>
      <c r="AG1165" t="inlineStr">
        <is>
          <t>Not Reported</t>
        </is>
      </c>
      <c r="AH1165" t="inlineStr">
        <is>
          <t>Not Reported</t>
        </is>
      </c>
      <c r="AI1165" t="inlineStr"/>
      <c r="AJ1165" t="inlineStr"/>
      <c r="AK1165" t="inlineStr">
        <is>
          <t>Not Reported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>
        <is>
          <t>Not Reported</t>
        </is>
      </c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>
        <is>
          <t>QS</t>
        </is>
      </c>
      <c r="CC1165" t="n">
        <v>1300.5</v>
      </c>
      <c r="CD1165" t="n">
        <v>1100.5</v>
      </c>
      <c r="CE1165" t="n">
        <v>601</v>
      </c>
      <c r="CF1165" t="n">
        <v>601</v>
      </c>
      <c r="CG1165" t="n">
        <v>684</v>
      </c>
      <c r="CH1165" t="n">
        <v>701</v>
      </c>
      <c r="CI1165" t="n">
        <v>426</v>
      </c>
      <c r="CJ1165" t="n">
        <v>502</v>
      </c>
      <c r="CK1165" t="n">
        <v>701</v>
      </c>
      <c r="CL1165" t="n">
        <v>701</v>
      </c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n">
        <v>7.178571428571416</v>
      </c>
      <c r="DC1165" t="n">
        <v>1.1</v>
      </c>
      <c r="DD1165" t="inlineStr"/>
      <c r="DE1165" t="inlineStr">
        <is>
          <t>QS (score, not ratio)</t>
        </is>
      </c>
      <c r="DF1165" t="inlineStr"/>
      <c r="DG1165" t="inlineStr">
        <is>
          <t>QS (score, not %)</t>
        </is>
      </c>
      <c r="DH1165" t="n">
        <v>6.5</v>
      </c>
      <c r="DI1165" t="inlineStr"/>
    </row>
    <row r="1166">
      <c r="A1166" t="inlineStr">
        <is>
          <t>universidad autónoma de madrid</t>
        </is>
      </c>
      <c r="B1166" t="inlineStr">
        <is>
          <t>198</t>
        </is>
      </c>
      <c r="C1166" t="inlineStr">
        <is>
          <t>199</t>
        </is>
      </c>
      <c r="D1166" t="inlineStr">
        <is>
          <t>Spain</t>
        </is>
      </c>
      <c r="E1166" t="inlineStr">
        <is>
          <t>Europe</t>
        </is>
      </c>
      <c r="F1166" t="inlineStr">
        <is>
          <t>XL</t>
        </is>
      </c>
      <c r="G1166" t="inlineStr">
        <is>
          <t>FC</t>
        </is>
      </c>
      <c r="H1166" t="inlineStr">
        <is>
          <t>VH</t>
        </is>
      </c>
      <c r="I1166" t="inlineStr">
        <is>
          <t>A</t>
        </is>
      </c>
      <c r="J1166" t="n">
        <v>61</v>
      </c>
      <c r="K1166" t="inlineStr">
        <is>
          <t>119</t>
        </is>
      </c>
      <c r="L1166" t="n">
        <v>64.3</v>
      </c>
      <c r="M1166" t="inlineStr">
        <is>
          <t>123</t>
        </is>
      </c>
      <c r="N1166" t="n">
        <v>29.1</v>
      </c>
      <c r="O1166" t="inlineStr">
        <is>
          <t>534</t>
        </is>
      </c>
      <c r="P1166" t="n">
        <v>21</v>
      </c>
      <c r="Q1166" t="inlineStr">
        <is>
          <t>546</t>
        </is>
      </c>
      <c r="R1166" t="n">
        <v>7.7</v>
      </c>
      <c r="S1166" t="inlineStr">
        <is>
          <t>701+</t>
        </is>
      </c>
      <c r="T1166" t="n">
        <v>10.4</v>
      </c>
      <c r="U1166" t="inlineStr">
        <is>
          <t>701+</t>
        </is>
      </c>
      <c r="V1166" t="n">
        <v>92</v>
      </c>
      <c r="W1166" t="inlineStr">
        <is>
          <t>136</t>
        </is>
      </c>
      <c r="X1166" t="n">
        <v>43.1</v>
      </c>
      <c r="Y1166" t="inlineStr">
        <is>
          <t>297</t>
        </is>
      </c>
      <c r="Z1166" t="n">
        <v>79.59999999999999</v>
      </c>
      <c r="AA1166" t="inlineStr">
        <is>
          <t>156=</t>
        </is>
      </c>
      <c r="AB1166" t="n">
        <v>46.3</v>
      </c>
      <c r="AC1166" t="inlineStr"/>
      <c r="AD1166" t="inlineStr"/>
      <c r="AE1166" t="inlineStr">
        <is>
          <t>Not Reported</t>
        </is>
      </c>
      <c r="AF1166" t="inlineStr">
        <is>
          <t>Not Reported</t>
        </is>
      </c>
      <c r="AG1166" t="inlineStr">
        <is>
          <t>Not Reported</t>
        </is>
      </c>
      <c r="AH1166" t="inlineStr">
        <is>
          <t>Not Reported</t>
        </is>
      </c>
      <c r="AI1166" t="inlineStr"/>
      <c r="AJ1166" t="inlineStr"/>
      <c r="AK1166" t="inlineStr">
        <is>
          <t>Not Reported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>
        <is>
          <t>Not Reported</t>
        </is>
      </c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>
        <is>
          <t>QS</t>
        </is>
      </c>
      <c r="CC1166" t="n">
        <v>198</v>
      </c>
      <c r="CD1166" t="n">
        <v>199</v>
      </c>
      <c r="CE1166" t="n">
        <v>119</v>
      </c>
      <c r="CF1166" t="n">
        <v>123</v>
      </c>
      <c r="CG1166" t="n">
        <v>534</v>
      </c>
      <c r="CH1166" t="n">
        <v>546</v>
      </c>
      <c r="CI1166" t="n">
        <v>701</v>
      </c>
      <c r="CJ1166" t="n">
        <v>701</v>
      </c>
      <c r="CK1166" t="n">
        <v>136</v>
      </c>
      <c r="CL1166" t="n">
        <v>297</v>
      </c>
      <c r="CM1166" t="n">
        <v>156</v>
      </c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n">
        <v>85.92857142857143</v>
      </c>
      <c r="DC1166" t="n">
        <v>21</v>
      </c>
      <c r="DD1166" t="inlineStr"/>
      <c r="DE1166" t="inlineStr">
        <is>
          <t>QS (score, not ratio)</t>
        </is>
      </c>
      <c r="DF1166" t="inlineStr"/>
      <c r="DG1166" t="inlineStr">
        <is>
          <t>QS (score, not %)</t>
        </is>
      </c>
      <c r="DH1166" t="n">
        <v>61</v>
      </c>
      <c r="DI1166" t="inlineStr"/>
    </row>
    <row r="1167">
      <c r="A1167" t="inlineStr">
        <is>
          <t>universidad autónoma de nuevo león</t>
        </is>
      </c>
      <c r="B1167" t="inlineStr">
        <is>
          <t>1001-1200</t>
        </is>
      </c>
      <c r="C1167" t="inlineStr">
        <is>
          <t>1001-1200</t>
        </is>
      </c>
      <c r="D1167" t="inlineStr">
        <is>
          <t>Mexico</t>
        </is>
      </c>
      <c r="E1167" t="inlineStr">
        <is>
          <t>Americas</t>
        </is>
      </c>
      <c r="F1167" t="inlineStr">
        <is>
          <t>XL</t>
        </is>
      </c>
      <c r="G1167" t="inlineStr">
        <is>
          <t>FC</t>
        </is>
      </c>
      <c r="H1167" t="inlineStr">
        <is>
          <t>HI</t>
        </is>
      </c>
      <c r="I1167" t="inlineStr">
        <is>
          <t>A</t>
        </is>
      </c>
      <c r="J1167" t="n">
        <v>14.5</v>
      </c>
      <c r="K1167" t="inlineStr">
        <is>
          <t>599</t>
        </is>
      </c>
      <c r="L1167" t="n">
        <v>8.5</v>
      </c>
      <c r="M1167" t="inlineStr">
        <is>
          <t>601+</t>
        </is>
      </c>
      <c r="N1167" t="n">
        <v>2.3</v>
      </c>
      <c r="O1167" t="inlineStr">
        <is>
          <t>701+</t>
        </is>
      </c>
      <c r="P1167" t="n">
        <v>1.8</v>
      </c>
      <c r="Q1167" t="inlineStr">
        <is>
          <t>701+</t>
        </is>
      </c>
      <c r="R1167" t="n">
        <v>2.9</v>
      </c>
      <c r="S1167" t="inlineStr">
        <is>
          <t>701+</t>
        </is>
      </c>
      <c r="T1167" t="n">
        <v>1.1</v>
      </c>
      <c r="U1167" t="inlineStr">
        <is>
          <t>701+</t>
        </is>
      </c>
      <c r="V1167" t="n">
        <v>35.9</v>
      </c>
      <c r="W1167" t="inlineStr">
        <is>
          <t>701+</t>
        </is>
      </c>
      <c r="X1167" t="n">
        <v>13.4</v>
      </c>
      <c r="Y1167" t="inlineStr">
        <is>
          <t>701+</t>
        </is>
      </c>
      <c r="Z1167" t="n">
        <v>10.6</v>
      </c>
      <c r="AA1167" t="inlineStr">
        <is>
          <t>653=</t>
        </is>
      </c>
      <c r="AB1167" t="inlineStr"/>
      <c r="AC1167" t="inlineStr"/>
      <c r="AD1167" t="inlineStr"/>
      <c r="AE1167" t="inlineStr">
        <is>
          <t>Not Reported</t>
        </is>
      </c>
      <c r="AF1167" t="inlineStr">
        <is>
          <t>Not Reported</t>
        </is>
      </c>
      <c r="AG1167" t="inlineStr">
        <is>
          <t>Not Reported</t>
        </is>
      </c>
      <c r="AH1167" t="inlineStr">
        <is>
          <t>Not Reported</t>
        </is>
      </c>
      <c r="AI1167" t="inlineStr"/>
      <c r="AJ1167" t="inlineStr"/>
      <c r="AK1167" t="inlineStr">
        <is>
          <t>Not Reported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>
        <is>
          <t>Not Reported</t>
        </is>
      </c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>
        <is>
          <t>QS</t>
        </is>
      </c>
      <c r="CC1167" t="n">
        <v>1100.5</v>
      </c>
      <c r="CD1167" t="n">
        <v>1100.5</v>
      </c>
      <c r="CE1167" t="n">
        <v>599</v>
      </c>
      <c r="CF1167" t="n">
        <v>601</v>
      </c>
      <c r="CG1167" t="n">
        <v>701</v>
      </c>
      <c r="CH1167" t="n">
        <v>701</v>
      </c>
      <c r="CI1167" t="n">
        <v>701</v>
      </c>
      <c r="CJ1167" t="n">
        <v>701</v>
      </c>
      <c r="CK1167" t="n">
        <v>701</v>
      </c>
      <c r="CL1167" t="n">
        <v>701</v>
      </c>
      <c r="CM1167" t="n">
        <v>653</v>
      </c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n">
        <v>21.46428571428571</v>
      </c>
      <c r="DC1167" t="n">
        <v>1.8</v>
      </c>
      <c r="DD1167" t="inlineStr"/>
      <c r="DE1167" t="inlineStr">
        <is>
          <t>QS (score, not ratio)</t>
        </is>
      </c>
      <c r="DF1167" t="inlineStr"/>
      <c r="DG1167" t="inlineStr">
        <is>
          <t>QS (score, not %)</t>
        </is>
      </c>
      <c r="DH1167" t="n">
        <v>14.5</v>
      </c>
      <c r="DI1167" t="inlineStr"/>
    </row>
    <row r="1168">
      <c r="A1168" t="inlineStr">
        <is>
          <t>universidad autónoma de querétaro (uaq)</t>
        </is>
      </c>
      <c r="B1168" t="inlineStr">
        <is>
          <t>1401+</t>
        </is>
      </c>
      <c r="C1168" t="inlineStr">
        <is>
          <t>1401+</t>
        </is>
      </c>
      <c r="D1168" t="inlineStr">
        <is>
          <t>Mexico</t>
        </is>
      </c>
      <c r="E1168" t="inlineStr">
        <is>
          <t>Americas</t>
        </is>
      </c>
      <c r="F1168" t="inlineStr">
        <is>
          <t>L</t>
        </is>
      </c>
      <c r="G1168" t="inlineStr">
        <is>
          <t>FC</t>
        </is>
      </c>
      <c r="H1168" t="inlineStr">
        <is>
          <t>MD</t>
        </is>
      </c>
      <c r="I1168" t="inlineStr">
        <is>
          <t>A</t>
        </is>
      </c>
      <c r="J1168" t="n">
        <v>4.4</v>
      </c>
      <c r="K1168" t="inlineStr">
        <is>
          <t>601+</t>
        </is>
      </c>
      <c r="L1168" t="n">
        <v>2.4</v>
      </c>
      <c r="M1168" t="inlineStr">
        <is>
          <t>601+</t>
        </is>
      </c>
      <c r="N1168" t="n">
        <v>6</v>
      </c>
      <c r="O1168" t="inlineStr">
        <is>
          <t>701+</t>
        </is>
      </c>
      <c r="P1168" t="n">
        <v>2.1</v>
      </c>
      <c r="Q1168" t="inlineStr">
        <is>
          <t>701+</t>
        </is>
      </c>
      <c r="R1168" t="n">
        <v>3.8</v>
      </c>
      <c r="S1168" t="inlineStr">
        <is>
          <t>701+</t>
        </is>
      </c>
      <c r="T1168" t="n">
        <v>1.5</v>
      </c>
      <c r="U1168" t="inlineStr">
        <is>
          <t>701+</t>
        </is>
      </c>
      <c r="V1168" t="n">
        <v>7.3</v>
      </c>
      <c r="W1168" t="inlineStr">
        <is>
          <t>701+</t>
        </is>
      </c>
      <c r="X1168" t="n">
        <v>2</v>
      </c>
      <c r="Y1168" t="inlineStr">
        <is>
          <t>701+</t>
        </is>
      </c>
      <c r="Z1168" t="n">
        <v>1</v>
      </c>
      <c r="AA1168" t="inlineStr">
        <is>
          <t>701+</t>
        </is>
      </c>
      <c r="AB1168" t="inlineStr"/>
      <c r="AC1168" t="inlineStr"/>
      <c r="AD1168" t="inlineStr"/>
      <c r="AE1168" t="inlineStr">
        <is>
          <t>Not Reported</t>
        </is>
      </c>
      <c r="AF1168" t="inlineStr">
        <is>
          <t>Not Reported</t>
        </is>
      </c>
      <c r="AG1168" t="inlineStr">
        <is>
          <t>Not Reported</t>
        </is>
      </c>
      <c r="AH1168" t="inlineStr">
        <is>
          <t>Not Reported</t>
        </is>
      </c>
      <c r="AI1168" t="inlineStr"/>
      <c r="AJ1168" t="inlineStr"/>
      <c r="AK1168" t="inlineStr">
        <is>
          <t>Not Reported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>
        <is>
          <t>Not Reported</t>
        </is>
      </c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>
        <is>
          <t>QS</t>
        </is>
      </c>
      <c r="CC1168" t="n">
        <v>1401</v>
      </c>
      <c r="CD1168" t="n">
        <v>1401</v>
      </c>
      <c r="CE1168" t="n">
        <v>601</v>
      </c>
      <c r="CF1168" t="n">
        <v>601</v>
      </c>
      <c r="CG1168" t="n">
        <v>701</v>
      </c>
      <c r="CH1168" t="n">
        <v>701</v>
      </c>
      <c r="CI1168" t="n">
        <v>701</v>
      </c>
      <c r="CJ1168" t="n">
        <v>701</v>
      </c>
      <c r="CK1168" t="n">
        <v>701</v>
      </c>
      <c r="CL1168" t="n">
        <v>701</v>
      </c>
      <c r="CM1168" t="n">
        <v>701</v>
      </c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n">
        <v>0</v>
      </c>
      <c r="DC1168" t="n">
        <v>2.1</v>
      </c>
      <c r="DD1168" t="inlineStr"/>
      <c r="DE1168" t="inlineStr">
        <is>
          <t>QS (score, not ratio)</t>
        </is>
      </c>
      <c r="DF1168" t="inlineStr"/>
      <c r="DG1168" t="inlineStr">
        <is>
          <t>QS (score, not %)</t>
        </is>
      </c>
      <c r="DH1168" t="n">
        <v>4.4</v>
      </c>
      <c r="DI1168" t="inlineStr"/>
    </row>
    <row r="1169">
      <c r="A1169" t="inlineStr">
        <is>
          <t>universidad autónoma de san luis de potosí</t>
        </is>
      </c>
      <c r="B1169" t="inlineStr">
        <is>
          <t>1401+</t>
        </is>
      </c>
      <c r="C1169" t="inlineStr">
        <is>
          <t>1401+</t>
        </is>
      </c>
      <c r="D1169" t="inlineStr">
        <is>
          <t>Mexico</t>
        </is>
      </c>
      <c r="E1169" t="inlineStr">
        <is>
          <t>Americas</t>
        </is>
      </c>
      <c r="F1169" t="inlineStr">
        <is>
          <t>XL</t>
        </is>
      </c>
      <c r="G1169" t="inlineStr">
        <is>
          <t>FC</t>
        </is>
      </c>
      <c r="H1169" t="inlineStr">
        <is>
          <t>MD</t>
        </is>
      </c>
      <c r="I1169" t="inlineStr">
        <is>
          <t>A</t>
        </is>
      </c>
      <c r="J1169" t="n">
        <v>5.9</v>
      </c>
      <c r="K1169" t="inlineStr">
        <is>
          <t>601+</t>
        </is>
      </c>
      <c r="L1169" t="n">
        <v>1.8</v>
      </c>
      <c r="M1169" t="inlineStr">
        <is>
          <t>601+</t>
        </is>
      </c>
      <c r="N1169" t="n">
        <v>5.4</v>
      </c>
      <c r="O1169" t="inlineStr">
        <is>
          <t>701+</t>
        </is>
      </c>
      <c r="P1169" t="n">
        <v>2.4</v>
      </c>
      <c r="Q1169" t="inlineStr">
        <is>
          <t>701+</t>
        </is>
      </c>
      <c r="R1169" t="n">
        <v>1.6</v>
      </c>
      <c r="S1169" t="inlineStr">
        <is>
          <t>701+</t>
        </is>
      </c>
      <c r="T1169" t="n">
        <v>1.3</v>
      </c>
      <c r="U1169" t="inlineStr">
        <is>
          <t>701+</t>
        </is>
      </c>
      <c r="V1169" t="n">
        <v>21.4</v>
      </c>
      <c r="W1169" t="inlineStr">
        <is>
          <t>701+</t>
        </is>
      </c>
      <c r="X1169" t="n">
        <v>1.6</v>
      </c>
      <c r="Y1169" t="inlineStr">
        <is>
          <t>701+</t>
        </is>
      </c>
      <c r="Z1169" t="n">
        <v>1.1</v>
      </c>
      <c r="AA1169" t="inlineStr">
        <is>
          <t>701+</t>
        </is>
      </c>
      <c r="AB1169" t="inlineStr"/>
      <c r="AC1169" t="inlineStr"/>
      <c r="AD1169" t="inlineStr"/>
      <c r="AE1169" t="inlineStr">
        <is>
          <t>Not Reported</t>
        </is>
      </c>
      <c r="AF1169" t="inlineStr">
        <is>
          <t>Not Reported</t>
        </is>
      </c>
      <c r="AG1169" t="inlineStr">
        <is>
          <t>Not Reported</t>
        </is>
      </c>
      <c r="AH1169" t="inlineStr">
        <is>
          <t>Not Reported</t>
        </is>
      </c>
      <c r="AI1169" t="inlineStr"/>
      <c r="AJ1169" t="inlineStr"/>
      <c r="AK1169" t="inlineStr">
        <is>
          <t>Not Reported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>
        <is>
          <t>Not Reported</t>
        </is>
      </c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>
        <is>
          <t>QS</t>
        </is>
      </c>
      <c r="CC1169" t="n">
        <v>1401</v>
      </c>
      <c r="CD1169" t="n">
        <v>1401</v>
      </c>
      <c r="CE1169" t="n">
        <v>601</v>
      </c>
      <c r="CF1169" t="n">
        <v>601</v>
      </c>
      <c r="CG1169" t="n">
        <v>701</v>
      </c>
      <c r="CH1169" t="n">
        <v>701</v>
      </c>
      <c r="CI1169" t="n">
        <v>701</v>
      </c>
      <c r="CJ1169" t="n">
        <v>701</v>
      </c>
      <c r="CK1169" t="n">
        <v>701</v>
      </c>
      <c r="CL1169" t="n">
        <v>701</v>
      </c>
      <c r="CM1169" t="n">
        <v>701</v>
      </c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n">
        <v>0</v>
      </c>
      <c r="DC1169" t="n">
        <v>2.4</v>
      </c>
      <c r="DD1169" t="inlineStr"/>
      <c r="DE1169" t="inlineStr">
        <is>
          <t>QS (score, not ratio)</t>
        </is>
      </c>
      <c r="DF1169" t="inlineStr"/>
      <c r="DG1169" t="inlineStr">
        <is>
          <t>QS (score, not %)</t>
        </is>
      </c>
      <c r="DH1169" t="n">
        <v>5.9</v>
      </c>
      <c r="DI1169" t="inlineStr"/>
    </row>
    <row r="1170">
      <c r="A1170" t="inlineStr">
        <is>
          <t>universidad autónoma del estado de hidalgo (uaeh)</t>
        </is>
      </c>
      <c r="B1170" t="inlineStr">
        <is>
          <t>1201-1400</t>
        </is>
      </c>
      <c r="C1170" t="inlineStr">
        <is>
          <t>1001-1200</t>
        </is>
      </c>
      <c r="D1170" t="inlineStr">
        <is>
          <t>Mexico</t>
        </is>
      </c>
      <c r="E1170" t="inlineStr">
        <is>
          <t>Americas</t>
        </is>
      </c>
      <c r="F1170" t="inlineStr">
        <is>
          <t>XL</t>
        </is>
      </c>
      <c r="G1170" t="inlineStr">
        <is>
          <t>FC</t>
        </is>
      </c>
      <c r="H1170" t="inlineStr">
        <is>
          <t>MD</t>
        </is>
      </c>
      <c r="I1170" t="inlineStr">
        <is>
          <t>A</t>
        </is>
      </c>
      <c r="J1170" t="n">
        <v>3.2</v>
      </c>
      <c r="K1170" t="inlineStr">
        <is>
          <t>601+</t>
        </is>
      </c>
      <c r="L1170" t="n">
        <v>6</v>
      </c>
      <c r="M1170" t="inlineStr">
        <is>
          <t>601+</t>
        </is>
      </c>
      <c r="N1170" t="n">
        <v>45.2</v>
      </c>
      <c r="O1170" t="inlineStr">
        <is>
          <t>342</t>
        </is>
      </c>
      <c r="P1170" t="n">
        <v>1.4</v>
      </c>
      <c r="Q1170" t="inlineStr">
        <is>
          <t>701+</t>
        </is>
      </c>
      <c r="R1170" t="n">
        <v>2</v>
      </c>
      <c r="S1170" t="inlineStr">
        <is>
          <t>701+</t>
        </is>
      </c>
      <c r="T1170" t="n">
        <v>1.6</v>
      </c>
      <c r="U1170" t="inlineStr">
        <is>
          <t>701+</t>
        </is>
      </c>
      <c r="V1170" t="n">
        <v>8.300000000000001</v>
      </c>
      <c r="W1170" t="inlineStr">
        <is>
          <t>701+</t>
        </is>
      </c>
      <c r="X1170" t="n">
        <v>2.1</v>
      </c>
      <c r="Y1170" t="inlineStr">
        <is>
          <t>701+</t>
        </is>
      </c>
      <c r="Z1170" t="n">
        <v>5.8</v>
      </c>
      <c r="AA1170" t="inlineStr">
        <is>
          <t>701+</t>
        </is>
      </c>
      <c r="AB1170" t="inlineStr"/>
      <c r="AC1170" t="inlineStr"/>
      <c r="AD1170" t="inlineStr"/>
      <c r="AE1170" t="inlineStr">
        <is>
          <t>Not Reported</t>
        </is>
      </c>
      <c r="AF1170" t="inlineStr">
        <is>
          <t>Not Reported</t>
        </is>
      </c>
      <c r="AG1170" t="inlineStr">
        <is>
          <t>Not Reported</t>
        </is>
      </c>
      <c r="AH1170" t="inlineStr">
        <is>
          <t>Not Reported</t>
        </is>
      </c>
      <c r="AI1170" t="inlineStr"/>
      <c r="AJ1170" t="inlineStr"/>
      <c r="AK1170" t="inlineStr">
        <is>
          <t>Not Reported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>
        <is>
          <t>Not Reported</t>
        </is>
      </c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>
        <is>
          <t>QS</t>
        </is>
      </c>
      <c r="CC1170" t="n">
        <v>1300.5</v>
      </c>
      <c r="CD1170" t="n">
        <v>1100.5</v>
      </c>
      <c r="CE1170" t="n">
        <v>601</v>
      </c>
      <c r="CF1170" t="n">
        <v>601</v>
      </c>
      <c r="CG1170" t="n">
        <v>342</v>
      </c>
      <c r="CH1170" t="n">
        <v>701</v>
      </c>
      <c r="CI1170" t="n">
        <v>701</v>
      </c>
      <c r="CJ1170" t="n">
        <v>701</v>
      </c>
      <c r="CK1170" t="n">
        <v>701</v>
      </c>
      <c r="CL1170" t="n">
        <v>701</v>
      </c>
      <c r="CM1170" t="n">
        <v>701</v>
      </c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n">
        <v>7.178571428571416</v>
      </c>
      <c r="DC1170" t="n">
        <v>1.4</v>
      </c>
      <c r="DD1170" t="inlineStr"/>
      <c r="DE1170" t="inlineStr">
        <is>
          <t>QS (score, not ratio)</t>
        </is>
      </c>
      <c r="DF1170" t="inlineStr"/>
      <c r="DG1170" t="inlineStr">
        <is>
          <t>QS (score, not %)</t>
        </is>
      </c>
      <c r="DH1170" t="n">
        <v>3.2</v>
      </c>
      <c r="DI1170" t="inlineStr"/>
    </row>
    <row r="1171">
      <c r="A1171" t="inlineStr">
        <is>
          <t>universidad autónoma del estado de morelos (uaem)</t>
        </is>
      </c>
      <c r="B1171" t="inlineStr">
        <is>
          <t>1401+</t>
        </is>
      </c>
      <c r="C1171" t="inlineStr">
        <is>
          <t>1401+</t>
        </is>
      </c>
      <c r="D1171" t="inlineStr">
        <is>
          <t>Mexico</t>
        </is>
      </c>
      <c r="E1171" t="inlineStr">
        <is>
          <t>Americas</t>
        </is>
      </c>
      <c r="F1171" t="inlineStr">
        <is>
          <t>L</t>
        </is>
      </c>
      <c r="G1171" t="inlineStr">
        <is>
          <t>FC</t>
        </is>
      </c>
      <c r="H1171" t="inlineStr">
        <is>
          <t>MD</t>
        </is>
      </c>
      <c r="I1171" t="inlineStr">
        <is>
          <t>A</t>
        </is>
      </c>
      <c r="J1171" t="n">
        <v>3.5</v>
      </c>
      <c r="K1171" t="inlineStr">
        <is>
          <t>601+</t>
        </is>
      </c>
      <c r="L1171" t="n">
        <v>1.8</v>
      </c>
      <c r="M1171" t="inlineStr">
        <is>
          <t>601+</t>
        </is>
      </c>
      <c r="N1171" t="n">
        <v>15.5</v>
      </c>
      <c r="O1171" t="inlineStr">
        <is>
          <t>701+</t>
        </is>
      </c>
      <c r="P1171" t="n">
        <v>1.6</v>
      </c>
      <c r="Q1171" t="inlineStr">
        <is>
          <t>701+</t>
        </is>
      </c>
      <c r="R1171" t="n">
        <v>2.6</v>
      </c>
      <c r="S1171" t="inlineStr">
        <is>
          <t>701+</t>
        </is>
      </c>
      <c r="T1171" t="n">
        <v>1.2</v>
      </c>
      <c r="U1171" t="inlineStr">
        <is>
          <t>701+</t>
        </is>
      </c>
      <c r="V1171" t="n">
        <v>17.4</v>
      </c>
      <c r="W1171" t="inlineStr">
        <is>
          <t>701+</t>
        </is>
      </c>
      <c r="X1171" t="n">
        <v>1.9</v>
      </c>
      <c r="Y1171" t="inlineStr">
        <is>
          <t>701+</t>
        </is>
      </c>
      <c r="Z1171" t="n">
        <v>1</v>
      </c>
      <c r="AA1171" t="inlineStr">
        <is>
          <t>701+</t>
        </is>
      </c>
      <c r="AB1171" t="inlineStr"/>
      <c r="AC1171" t="inlineStr"/>
      <c r="AD1171" t="inlineStr"/>
      <c r="AE1171" t="inlineStr">
        <is>
          <t>Not Reported</t>
        </is>
      </c>
      <c r="AF1171" t="inlineStr">
        <is>
          <t>Not Reported</t>
        </is>
      </c>
      <c r="AG1171" t="inlineStr">
        <is>
          <t>Not Reported</t>
        </is>
      </c>
      <c r="AH1171" t="inlineStr">
        <is>
          <t>Not Reported</t>
        </is>
      </c>
      <c r="AI1171" t="inlineStr"/>
      <c r="AJ1171" t="inlineStr"/>
      <c r="AK1171" t="inlineStr">
        <is>
          <t>Not Reported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>
        <is>
          <t>Not Reported</t>
        </is>
      </c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>
        <is>
          <t>QS</t>
        </is>
      </c>
      <c r="CC1171" t="n">
        <v>1401</v>
      </c>
      <c r="CD1171" t="n">
        <v>1401</v>
      </c>
      <c r="CE1171" t="n">
        <v>601</v>
      </c>
      <c r="CF1171" t="n">
        <v>601</v>
      </c>
      <c r="CG1171" t="n">
        <v>701</v>
      </c>
      <c r="CH1171" t="n">
        <v>701</v>
      </c>
      <c r="CI1171" t="n">
        <v>701</v>
      </c>
      <c r="CJ1171" t="n">
        <v>701</v>
      </c>
      <c r="CK1171" t="n">
        <v>701</v>
      </c>
      <c r="CL1171" t="n">
        <v>701</v>
      </c>
      <c r="CM1171" t="n">
        <v>701</v>
      </c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n">
        <v>0</v>
      </c>
      <c r="DC1171" t="n">
        <v>1.6</v>
      </c>
      <c r="DD1171" t="inlineStr"/>
      <c r="DE1171" t="inlineStr">
        <is>
          <t>QS (score, not ratio)</t>
        </is>
      </c>
      <c r="DF1171" t="inlineStr"/>
      <c r="DG1171" t="inlineStr">
        <is>
          <t>QS (score, not %)</t>
        </is>
      </c>
      <c r="DH1171" t="n">
        <v>3.5</v>
      </c>
      <c r="DI1171" t="inlineStr"/>
    </row>
    <row r="1172">
      <c r="A1172" t="inlineStr">
        <is>
          <t>universidad autónoma del estado de méxico (uaemex)</t>
        </is>
      </c>
      <c r="B1172" t="inlineStr">
        <is>
          <t>1001-1200</t>
        </is>
      </c>
      <c r="C1172" t="inlineStr">
        <is>
          <t>1001-1200</t>
        </is>
      </c>
      <c r="D1172" t="inlineStr">
        <is>
          <t>Mexico</t>
        </is>
      </c>
      <c r="E1172" t="inlineStr">
        <is>
          <t>Americas</t>
        </is>
      </c>
      <c r="F1172" t="inlineStr">
        <is>
          <t>XL</t>
        </is>
      </c>
      <c r="G1172" t="inlineStr">
        <is>
          <t>FC</t>
        </is>
      </c>
      <c r="H1172" t="inlineStr">
        <is>
          <t>MD</t>
        </is>
      </c>
      <c r="I1172" t="inlineStr">
        <is>
          <t>A</t>
        </is>
      </c>
      <c r="J1172" t="n">
        <v>19.3</v>
      </c>
      <c r="K1172" t="inlineStr">
        <is>
          <t>466</t>
        </is>
      </c>
      <c r="L1172" t="n">
        <v>8.199999999999999</v>
      </c>
      <c r="M1172" t="inlineStr">
        <is>
          <t>601+</t>
        </is>
      </c>
      <c r="N1172" t="n">
        <v>4.6</v>
      </c>
      <c r="O1172" t="inlineStr">
        <is>
          <t>701+</t>
        </is>
      </c>
      <c r="P1172" t="n">
        <v>1.5</v>
      </c>
      <c r="Q1172" t="inlineStr">
        <is>
          <t>701+</t>
        </is>
      </c>
      <c r="R1172" t="n">
        <v>3</v>
      </c>
      <c r="S1172" t="inlineStr">
        <is>
          <t>701+</t>
        </is>
      </c>
      <c r="T1172" t="n">
        <v>1.3</v>
      </c>
      <c r="U1172" t="inlineStr">
        <is>
          <t>701+</t>
        </is>
      </c>
      <c r="V1172" t="n">
        <v>16</v>
      </c>
      <c r="W1172" t="inlineStr">
        <is>
          <t>701+</t>
        </is>
      </c>
      <c r="X1172" t="n">
        <v>1.8</v>
      </c>
      <c r="Y1172" t="inlineStr">
        <is>
          <t>701+</t>
        </is>
      </c>
      <c r="Z1172" t="n">
        <v>4.9</v>
      </c>
      <c r="AA1172" t="inlineStr">
        <is>
          <t>701+</t>
        </is>
      </c>
      <c r="AB1172" t="inlineStr"/>
      <c r="AC1172" t="inlineStr"/>
      <c r="AD1172" t="inlineStr"/>
      <c r="AE1172" t="inlineStr">
        <is>
          <t>Not Reported</t>
        </is>
      </c>
      <c r="AF1172" t="inlineStr">
        <is>
          <t>Not Reported</t>
        </is>
      </c>
      <c r="AG1172" t="inlineStr">
        <is>
          <t>Not Reported</t>
        </is>
      </c>
      <c r="AH1172" t="inlineStr">
        <is>
          <t>Not Reported</t>
        </is>
      </c>
      <c r="AI1172" t="inlineStr"/>
      <c r="AJ1172" t="inlineStr"/>
      <c r="AK1172" t="inlineStr">
        <is>
          <t>Not Reported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>
        <is>
          <t>Not Reported</t>
        </is>
      </c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>
        <is>
          <t>QS</t>
        </is>
      </c>
      <c r="CC1172" t="n">
        <v>1100.5</v>
      </c>
      <c r="CD1172" t="n">
        <v>1100.5</v>
      </c>
      <c r="CE1172" t="n">
        <v>466</v>
      </c>
      <c r="CF1172" t="n">
        <v>601</v>
      </c>
      <c r="CG1172" t="n">
        <v>701</v>
      </c>
      <c r="CH1172" t="n">
        <v>701</v>
      </c>
      <c r="CI1172" t="n">
        <v>701</v>
      </c>
      <c r="CJ1172" t="n">
        <v>701</v>
      </c>
      <c r="CK1172" t="n">
        <v>701</v>
      </c>
      <c r="CL1172" t="n">
        <v>701</v>
      </c>
      <c r="CM1172" t="n">
        <v>701</v>
      </c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n">
        <v>21.46428571428571</v>
      </c>
      <c r="DC1172" t="n">
        <v>1.5</v>
      </c>
      <c r="DD1172" t="inlineStr"/>
      <c r="DE1172" t="inlineStr">
        <is>
          <t>QS (score, not ratio)</t>
        </is>
      </c>
      <c r="DF1172" t="inlineStr"/>
      <c r="DG1172" t="inlineStr">
        <is>
          <t>QS (score, not %)</t>
        </is>
      </c>
      <c r="DH1172" t="n">
        <v>19.3</v>
      </c>
      <c r="DI1172" t="inlineStr"/>
    </row>
    <row r="1173">
      <c r="A1173" t="inlineStr">
        <is>
          <t>universidad autónoma metropolitana (uam)</t>
        </is>
      </c>
      <c r="B1173" t="inlineStr">
        <is>
          <t>951-1000</t>
        </is>
      </c>
      <c r="C1173" t="inlineStr">
        <is>
          <t>901-950</t>
        </is>
      </c>
      <c r="D1173" t="inlineStr">
        <is>
          <t>Mexico</t>
        </is>
      </c>
      <c r="E1173" t="inlineStr">
        <is>
          <t>Americas</t>
        </is>
      </c>
      <c r="F1173" t="inlineStr">
        <is>
          <t>XL</t>
        </is>
      </c>
      <c r="G1173" t="inlineStr">
        <is>
          <t>FC</t>
        </is>
      </c>
      <c r="H1173" t="inlineStr">
        <is>
          <t>HI</t>
        </is>
      </c>
      <c r="I1173" t="inlineStr">
        <is>
          <t>A</t>
        </is>
      </c>
      <c r="J1173" t="n">
        <v>23.6</v>
      </c>
      <c r="K1173" t="inlineStr">
        <is>
          <t>371</t>
        </is>
      </c>
      <c r="L1173" t="n">
        <v>11.3</v>
      </c>
      <c r="M1173" t="inlineStr">
        <is>
          <t>601+</t>
        </is>
      </c>
      <c r="N1173" t="n">
        <v>3.7</v>
      </c>
      <c r="O1173" t="inlineStr">
        <is>
          <t>701+</t>
        </is>
      </c>
      <c r="P1173" t="n">
        <v>2.5</v>
      </c>
      <c r="Q1173" t="inlineStr">
        <is>
          <t>701+</t>
        </is>
      </c>
      <c r="R1173" t="n">
        <v>7.8</v>
      </c>
      <c r="S1173" t="inlineStr">
        <is>
          <t>701+</t>
        </is>
      </c>
      <c r="T1173" t="n">
        <v>1.2</v>
      </c>
      <c r="U1173" t="inlineStr">
        <is>
          <t>701+</t>
        </is>
      </c>
      <c r="V1173" t="n">
        <v>45.6</v>
      </c>
      <c r="W1173" t="inlineStr">
        <is>
          <t>701+</t>
        </is>
      </c>
      <c r="X1173" t="n">
        <v>4.6</v>
      </c>
      <c r="Y1173" t="inlineStr">
        <is>
          <t>701+</t>
        </is>
      </c>
      <c r="Z1173" t="n">
        <v>9.4</v>
      </c>
      <c r="AA1173" t="inlineStr">
        <is>
          <t>680=</t>
        </is>
      </c>
      <c r="AB1173" t="inlineStr"/>
      <c r="AC1173" t="inlineStr"/>
      <c r="AD1173" t="inlineStr"/>
      <c r="AE1173" t="inlineStr">
        <is>
          <t>Not Reported</t>
        </is>
      </c>
      <c r="AF1173" t="inlineStr">
        <is>
          <t>Not Reported</t>
        </is>
      </c>
      <c r="AG1173" t="inlineStr">
        <is>
          <t>Not Reported</t>
        </is>
      </c>
      <c r="AH1173" t="inlineStr">
        <is>
          <t>Not Reported</t>
        </is>
      </c>
      <c r="AI1173" t="inlineStr"/>
      <c r="AJ1173" t="inlineStr"/>
      <c r="AK1173" t="inlineStr">
        <is>
          <t>Not Reported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>
        <is>
          <t>Not Reported</t>
        </is>
      </c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>
        <is>
          <t>QS</t>
        </is>
      </c>
      <c r="CC1173" t="n">
        <v>975.5</v>
      </c>
      <c r="CD1173" t="n">
        <v>925.5</v>
      </c>
      <c r="CE1173" t="n">
        <v>371</v>
      </c>
      <c r="CF1173" t="n">
        <v>601</v>
      </c>
      <c r="CG1173" t="n">
        <v>701</v>
      </c>
      <c r="CH1173" t="n">
        <v>701</v>
      </c>
      <c r="CI1173" t="n">
        <v>701</v>
      </c>
      <c r="CJ1173" t="n">
        <v>701</v>
      </c>
      <c r="CK1173" t="n">
        <v>701</v>
      </c>
      <c r="CL1173" t="n">
        <v>701</v>
      </c>
      <c r="CM1173" t="n">
        <v>680</v>
      </c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n">
        <v>30.39285714285714</v>
      </c>
      <c r="DC1173" t="n">
        <v>2.5</v>
      </c>
      <c r="DD1173" t="inlineStr"/>
      <c r="DE1173" t="inlineStr">
        <is>
          <t>QS (score, not ratio)</t>
        </is>
      </c>
      <c r="DF1173" t="inlineStr"/>
      <c r="DG1173" t="inlineStr">
        <is>
          <t>QS (score, not %)</t>
        </is>
      </c>
      <c r="DH1173" t="n">
        <v>23.6</v>
      </c>
      <c r="DI1173" t="inlineStr"/>
    </row>
    <row r="1174">
      <c r="A1174" t="inlineStr">
        <is>
          <t>universidad bernardo o'higgins</t>
        </is>
      </c>
      <c r="B1174" t="inlineStr">
        <is>
          <t>1401+</t>
        </is>
      </c>
      <c r="C1174" t="inlineStr">
        <is>
          <t>1201-1400</t>
        </is>
      </c>
      <c r="D1174" t="inlineStr">
        <is>
          <t>Chile</t>
        </is>
      </c>
      <c r="E1174" t="inlineStr">
        <is>
          <t>Americas</t>
        </is>
      </c>
      <c r="F1174" t="inlineStr">
        <is>
          <t>M</t>
        </is>
      </c>
      <c r="G1174" t="inlineStr">
        <is>
          <t>FO</t>
        </is>
      </c>
      <c r="H1174" t="inlineStr">
        <is>
          <t>VH</t>
        </is>
      </c>
      <c r="I1174" t="inlineStr">
        <is>
          <t>B</t>
        </is>
      </c>
      <c r="J1174" t="n">
        <v>4.6</v>
      </c>
      <c r="K1174" t="inlineStr">
        <is>
          <t>601+</t>
        </is>
      </c>
      <c r="L1174" t="n">
        <v>4.3</v>
      </c>
      <c r="M1174" t="inlineStr">
        <is>
          <t>601+</t>
        </is>
      </c>
      <c r="N1174" t="n">
        <v>9.9</v>
      </c>
      <c r="O1174" t="inlineStr">
        <is>
          <t>701+</t>
        </is>
      </c>
      <c r="P1174" t="n">
        <v>2</v>
      </c>
      <c r="Q1174" t="inlineStr">
        <is>
          <t>701+</t>
        </is>
      </c>
      <c r="R1174" t="n">
        <v>13.3</v>
      </c>
      <c r="S1174" t="inlineStr">
        <is>
          <t>701+</t>
        </is>
      </c>
      <c r="T1174" t="n">
        <v>2.1</v>
      </c>
      <c r="U1174" t="inlineStr">
        <is>
          <t>701+</t>
        </is>
      </c>
      <c r="V1174" t="n">
        <v>13.1</v>
      </c>
      <c r="W1174" t="inlineStr">
        <is>
          <t>701+</t>
        </is>
      </c>
      <c r="X1174" t="n">
        <v>2.2</v>
      </c>
      <c r="Y1174" t="inlineStr">
        <is>
          <t>701+</t>
        </is>
      </c>
      <c r="Z1174" t="n">
        <v>1</v>
      </c>
      <c r="AA1174" t="inlineStr">
        <is>
          <t>701+</t>
        </is>
      </c>
      <c r="AB1174" t="inlineStr"/>
      <c r="AC1174" t="inlineStr">
        <is>
          <t>1201-1400</t>
        </is>
      </c>
      <c r="AD1174" t="inlineStr">
        <is>
          <t>1201-1400</t>
        </is>
      </c>
      <c r="AE1174" t="inlineStr">
        <is>
          <t>CL</t>
        </is>
      </c>
      <c r="AF1174" t="inlineStr">
        <is>
          <t>Chile</t>
        </is>
      </c>
      <c r="AG1174" t="inlineStr">
        <is>
          <t>M</t>
        </is>
      </c>
      <c r="AH1174" t="inlineStr">
        <is>
          <t>FO</t>
        </is>
      </c>
      <c r="AI1174" t="inlineStr">
        <is>
          <t>HI</t>
        </is>
      </c>
      <c r="AJ1174" t="n">
        <v>3</v>
      </c>
      <c r="AK1174" t="inlineStr">
        <is>
          <t>B</t>
        </is>
      </c>
      <c r="AL1174" t="n">
        <v>4.9</v>
      </c>
      <c r="AM1174" t="inlineStr">
        <is>
          <t>601+</t>
        </is>
      </c>
      <c r="AN1174" t="n">
        <v>2.8</v>
      </c>
      <c r="AO1174" t="inlineStr">
        <is>
          <t>601+</t>
        </is>
      </c>
      <c r="AP1174" t="n">
        <v>9.699999999999999</v>
      </c>
      <c r="AQ1174" t="inlineStr">
        <is>
          <t>701+</t>
        </is>
      </c>
      <c r="AR1174" t="n">
        <v>2</v>
      </c>
      <c r="AS1174" t="inlineStr">
        <is>
          <t>701+</t>
        </is>
      </c>
      <c r="AT1174" t="n">
        <v>12.2</v>
      </c>
      <c r="AU1174" t="inlineStr">
        <is>
          <t>701+</t>
        </is>
      </c>
      <c r="AV1174" t="n">
        <v>2</v>
      </c>
      <c r="AW1174" t="inlineStr">
        <is>
          <t>701+</t>
        </is>
      </c>
      <c r="AX1174" t="n">
        <v>1</v>
      </c>
      <c r="AY1174" t="inlineStr">
        <is>
          <t>701+</t>
        </is>
      </c>
      <c r="AZ1174" t="n">
        <v>8.300000000000001</v>
      </c>
      <c r="BA1174" t="inlineStr">
        <is>
          <t>701+</t>
        </is>
      </c>
      <c r="BB1174" t="n">
        <v>1.2</v>
      </c>
      <c r="BC1174" t="inlineStr">
        <is>
          <t>701+</t>
        </is>
      </c>
      <c r="BD1174" t="inlineStr">
        <is>
          <t>-</t>
        </is>
      </c>
      <c r="BE1174" t="inlineStr"/>
      <c r="BF1174" t="inlineStr">
        <is>
          <t>Not Reported</t>
        </is>
      </c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>
        <is>
          <t>QS</t>
        </is>
      </c>
      <c r="CC1174" t="n">
        <v>1401</v>
      </c>
      <c r="CD1174" t="n">
        <v>1300.5</v>
      </c>
      <c r="CE1174" t="n">
        <v>601</v>
      </c>
      <c r="CF1174" t="n">
        <v>601</v>
      </c>
      <c r="CG1174" t="n">
        <v>701</v>
      </c>
      <c r="CH1174" t="n">
        <v>701</v>
      </c>
      <c r="CI1174" t="n">
        <v>701</v>
      </c>
      <c r="CJ1174" t="n">
        <v>701</v>
      </c>
      <c r="CK1174" t="n">
        <v>701</v>
      </c>
      <c r="CL1174" t="n">
        <v>701</v>
      </c>
      <c r="CM1174" t="n">
        <v>701</v>
      </c>
      <c r="CN1174" t="n">
        <v>1300.5</v>
      </c>
      <c r="CO1174" t="n">
        <v>1300.5</v>
      </c>
      <c r="CP1174" t="n">
        <v>601</v>
      </c>
      <c r="CQ1174" t="n">
        <v>601</v>
      </c>
      <c r="CR1174" t="n">
        <v>701</v>
      </c>
      <c r="CS1174" t="n">
        <v>701</v>
      </c>
      <c r="CT1174" t="n">
        <v>701</v>
      </c>
      <c r="CU1174" t="n">
        <v>701</v>
      </c>
      <c r="CV1174" t="n">
        <v>701</v>
      </c>
      <c r="CW1174" t="n">
        <v>701</v>
      </c>
      <c r="CX1174" t="n">
        <v>701</v>
      </c>
      <c r="CY1174" t="inlineStr"/>
      <c r="CZ1174" t="inlineStr"/>
      <c r="DA1174" t="inlineStr"/>
      <c r="DB1174" t="n">
        <v>0</v>
      </c>
      <c r="DC1174" t="n">
        <v>2</v>
      </c>
      <c r="DD1174" t="inlineStr"/>
      <c r="DE1174" t="inlineStr">
        <is>
          <t>QS (score, not ratio)</t>
        </is>
      </c>
      <c r="DF1174" t="inlineStr"/>
      <c r="DG1174" t="inlineStr">
        <is>
          <t>QS (score, not %)</t>
        </is>
      </c>
      <c r="DH1174" t="n">
        <v>4.75</v>
      </c>
      <c r="DI1174" t="inlineStr"/>
    </row>
    <row r="1175">
      <c r="A1175" t="inlineStr">
        <is>
          <t>universidad carlos iii de madrid (uc3m)</t>
        </is>
      </c>
      <c r="B1175" t="inlineStr">
        <is>
          <t>285</t>
        </is>
      </c>
      <c r="C1175" t="inlineStr">
        <is>
          <t>319</t>
        </is>
      </c>
      <c r="D1175" t="inlineStr">
        <is>
          <t>Spain</t>
        </is>
      </c>
      <c r="E1175" t="inlineStr">
        <is>
          <t>Europe</t>
        </is>
      </c>
      <c r="F1175" t="inlineStr">
        <is>
          <t>L</t>
        </is>
      </c>
      <c r="G1175" t="inlineStr">
        <is>
          <t>FO</t>
        </is>
      </c>
      <c r="H1175" t="inlineStr">
        <is>
          <t>VH</t>
        </is>
      </c>
      <c r="I1175" t="inlineStr">
        <is>
          <t>A</t>
        </is>
      </c>
      <c r="J1175" t="n">
        <v>33.5</v>
      </c>
      <c r="K1175" t="inlineStr">
        <is>
          <t>260</t>
        </is>
      </c>
      <c r="L1175" t="n">
        <v>56.3</v>
      </c>
      <c r="M1175" t="inlineStr">
        <is>
          <t>147</t>
        </is>
      </c>
      <c r="N1175" t="n">
        <v>49.5</v>
      </c>
      <c r="O1175" t="inlineStr">
        <is>
          <t>316</t>
        </is>
      </c>
      <c r="P1175" t="n">
        <v>4.1</v>
      </c>
      <c r="Q1175" t="inlineStr">
        <is>
          <t>701+</t>
        </is>
      </c>
      <c r="R1175" t="n">
        <v>64.8</v>
      </c>
      <c r="S1175" t="inlineStr">
        <is>
          <t>302</t>
        </is>
      </c>
      <c r="T1175" t="n">
        <v>52.3</v>
      </c>
      <c r="U1175" t="inlineStr">
        <is>
          <t>279</t>
        </is>
      </c>
      <c r="V1175" t="n">
        <v>66.3</v>
      </c>
      <c r="W1175" t="inlineStr">
        <is>
          <t>534</t>
        </is>
      </c>
      <c r="X1175" t="n">
        <v>20.7</v>
      </c>
      <c r="Y1175" t="inlineStr">
        <is>
          <t>551</t>
        </is>
      </c>
      <c r="Z1175" t="n">
        <v>68.3</v>
      </c>
      <c r="AA1175" t="inlineStr">
        <is>
          <t>227</t>
        </is>
      </c>
      <c r="AB1175" t="n">
        <v>37.2</v>
      </c>
      <c r="AC1175">
        <f>319</f>
        <v/>
      </c>
      <c r="AD1175" t="inlineStr">
        <is>
          <t>320=</t>
        </is>
      </c>
      <c r="AE1175" t="inlineStr">
        <is>
          <t>ES</t>
        </is>
      </c>
      <c r="AF1175" t="inlineStr">
        <is>
          <t>Spain</t>
        </is>
      </c>
      <c r="AG1175" t="inlineStr">
        <is>
          <t>L</t>
        </is>
      </c>
      <c r="AH1175" t="inlineStr">
        <is>
          <t>FO</t>
        </is>
      </c>
      <c r="AI1175" t="inlineStr">
        <is>
          <t>VH</t>
        </is>
      </c>
      <c r="AJ1175" t="n">
        <v>3</v>
      </c>
      <c r="AK1175" t="inlineStr">
        <is>
          <t>A</t>
        </is>
      </c>
      <c r="AL1175" t="n">
        <v>32.9</v>
      </c>
      <c r="AM1175" t="inlineStr">
        <is>
          <t>265</t>
        </is>
      </c>
      <c r="AN1175" t="n">
        <v>49.1</v>
      </c>
      <c r="AO1175" t="inlineStr">
        <is>
          <t>177</t>
        </is>
      </c>
      <c r="AP1175" t="n">
        <v>53.3</v>
      </c>
      <c r="AQ1175" t="inlineStr">
        <is>
          <t>290</t>
        </is>
      </c>
      <c r="AR1175" t="n">
        <v>4.8</v>
      </c>
      <c r="AS1175" t="inlineStr">
        <is>
          <t>701+</t>
        </is>
      </c>
      <c r="AT1175" t="n">
        <v>56.5</v>
      </c>
      <c r="AU1175" t="inlineStr">
        <is>
          <t>328</t>
        </is>
      </c>
      <c r="AV1175" t="n">
        <v>41.2</v>
      </c>
      <c r="AW1175" t="inlineStr">
        <is>
          <t>337</t>
        </is>
      </c>
      <c r="AX1175" t="n">
        <v>18.5</v>
      </c>
      <c r="AY1175" t="inlineStr">
        <is>
          <t>556</t>
        </is>
      </c>
      <c r="AZ1175" t="n">
        <v>12.9</v>
      </c>
      <c r="BA1175" t="inlineStr">
        <is>
          <t>668</t>
        </is>
      </c>
      <c r="BB1175" t="n">
        <v>62.5</v>
      </c>
      <c r="BC1175" t="inlineStr">
        <is>
          <t>239=</t>
        </is>
      </c>
      <c r="BD1175" t="inlineStr">
        <is>
          <t>33.2</t>
        </is>
      </c>
      <c r="BE1175" t="inlineStr"/>
      <c r="BF1175" t="inlineStr">
        <is>
          <t>Not Reported</t>
        </is>
      </c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>
        <is>
          <t>QS</t>
        </is>
      </c>
      <c r="CC1175" t="n">
        <v>285</v>
      </c>
      <c r="CD1175" t="n">
        <v>319</v>
      </c>
      <c r="CE1175" t="n">
        <v>260</v>
      </c>
      <c r="CF1175" t="n">
        <v>147</v>
      </c>
      <c r="CG1175" t="n">
        <v>316</v>
      </c>
      <c r="CH1175" t="n">
        <v>701</v>
      </c>
      <c r="CI1175" t="n">
        <v>302</v>
      </c>
      <c r="CJ1175" t="n">
        <v>279</v>
      </c>
      <c r="CK1175" t="n">
        <v>534</v>
      </c>
      <c r="CL1175" t="n">
        <v>551</v>
      </c>
      <c r="CM1175" t="n">
        <v>227</v>
      </c>
      <c r="CN1175" t="n">
        <v>319</v>
      </c>
      <c r="CO1175" t="n">
        <v>320</v>
      </c>
      <c r="CP1175" t="n">
        <v>265</v>
      </c>
      <c r="CQ1175" t="n">
        <v>177</v>
      </c>
      <c r="CR1175" t="n">
        <v>290</v>
      </c>
      <c r="CS1175" t="n">
        <v>701</v>
      </c>
      <c r="CT1175" t="n">
        <v>328</v>
      </c>
      <c r="CU1175" t="n">
        <v>337</v>
      </c>
      <c r="CV1175" t="n">
        <v>556</v>
      </c>
      <c r="CW1175" t="n">
        <v>668</v>
      </c>
      <c r="CX1175" t="n">
        <v>239</v>
      </c>
      <c r="CY1175" t="inlineStr"/>
      <c r="CZ1175" t="inlineStr"/>
      <c r="DA1175" t="inlineStr"/>
      <c r="DB1175" t="n">
        <v>79.71428571428572</v>
      </c>
      <c r="DC1175" t="n">
        <v>4.1</v>
      </c>
      <c r="DD1175" t="inlineStr"/>
      <c r="DE1175" t="inlineStr">
        <is>
          <t>QS (score, not ratio)</t>
        </is>
      </c>
      <c r="DF1175" t="inlineStr"/>
      <c r="DG1175" t="inlineStr">
        <is>
          <t>QS (score, not %)</t>
        </is>
      </c>
      <c r="DH1175" t="n">
        <v>33.2</v>
      </c>
      <c r="DI1175" t="inlineStr"/>
    </row>
    <row r="1176">
      <c r="A1176" t="inlineStr">
        <is>
          <t>universidad católica andres bello</t>
        </is>
      </c>
      <c r="B1176" t="inlineStr">
        <is>
          <t>741-750</t>
        </is>
      </c>
      <c r="C1176" t="inlineStr">
        <is>
          <t>582</t>
        </is>
      </c>
      <c r="D1176" t="inlineStr">
        <is>
          <t>Venezuela</t>
        </is>
      </c>
      <c r="E1176" t="inlineStr">
        <is>
          <t>Americas</t>
        </is>
      </c>
      <c r="F1176" t="inlineStr">
        <is>
          <t>M</t>
        </is>
      </c>
      <c r="G1176" t="inlineStr">
        <is>
          <t>FO</t>
        </is>
      </c>
      <c r="H1176" t="inlineStr">
        <is>
          <t>MD</t>
        </is>
      </c>
      <c r="I1176" t="inlineStr">
        <is>
          <t>B</t>
        </is>
      </c>
      <c r="J1176" t="n">
        <v>28.4</v>
      </c>
      <c r="K1176" t="inlineStr">
        <is>
          <t>311</t>
        </is>
      </c>
      <c r="L1176" t="n">
        <v>50.8</v>
      </c>
      <c r="M1176" t="inlineStr">
        <is>
          <t>174</t>
        </is>
      </c>
      <c r="N1176" t="n">
        <v>4.3</v>
      </c>
      <c r="O1176" t="inlineStr">
        <is>
          <t>701+</t>
        </is>
      </c>
      <c r="P1176" t="n">
        <v>1</v>
      </c>
      <c r="Q1176" t="inlineStr">
        <is>
          <t>701+</t>
        </is>
      </c>
      <c r="R1176" t="n">
        <v>3.5</v>
      </c>
      <c r="S1176" t="inlineStr">
        <is>
          <t>701+</t>
        </is>
      </c>
      <c r="T1176" t="n">
        <v>2.7</v>
      </c>
      <c r="U1176" t="inlineStr">
        <is>
          <t>701+</t>
        </is>
      </c>
      <c r="V1176" t="inlineStr"/>
      <c r="W1176" t="inlineStr"/>
      <c r="X1176" t="n">
        <v>18.9</v>
      </c>
      <c r="Y1176" t="inlineStr">
        <is>
          <t>583</t>
        </is>
      </c>
      <c r="Z1176" t="inlineStr"/>
      <c r="AA1176" t="inlineStr"/>
      <c r="AB1176" t="inlineStr"/>
      <c r="AC1176" t="inlineStr"/>
      <c r="AD1176" t="inlineStr"/>
      <c r="AE1176" t="inlineStr">
        <is>
          <t>Not Reported</t>
        </is>
      </c>
      <c r="AF1176" t="inlineStr">
        <is>
          <t>Not Reported</t>
        </is>
      </c>
      <c r="AG1176" t="inlineStr">
        <is>
          <t>Not Reported</t>
        </is>
      </c>
      <c r="AH1176" t="inlineStr">
        <is>
          <t>Not Reported</t>
        </is>
      </c>
      <c r="AI1176" t="inlineStr"/>
      <c r="AJ1176" t="inlineStr"/>
      <c r="AK1176" t="inlineStr">
        <is>
          <t>Not Reported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>
        <is>
          <t>Not Reported</t>
        </is>
      </c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>
        <is>
          <t>QS</t>
        </is>
      </c>
      <c r="CC1176" t="n">
        <v>745.5</v>
      </c>
      <c r="CD1176" t="n">
        <v>582</v>
      </c>
      <c r="CE1176" t="n">
        <v>311</v>
      </c>
      <c r="CF1176" t="n">
        <v>174</v>
      </c>
      <c r="CG1176" t="n">
        <v>701</v>
      </c>
      <c r="CH1176" t="n">
        <v>701</v>
      </c>
      <c r="CI1176" t="n">
        <v>701</v>
      </c>
      <c r="CJ1176" t="n">
        <v>701</v>
      </c>
      <c r="CK1176" t="inlineStr"/>
      <c r="CL1176" t="n">
        <v>583</v>
      </c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n">
        <v>46.82142857142857</v>
      </c>
      <c r="DC1176" t="n">
        <v>1</v>
      </c>
      <c r="DD1176" t="inlineStr"/>
      <c r="DE1176" t="inlineStr">
        <is>
          <t>QS (score, not ratio)</t>
        </is>
      </c>
      <c r="DF1176" t="inlineStr"/>
      <c r="DG1176" t="inlineStr">
        <is>
          <t>QS (score, not %)</t>
        </is>
      </c>
      <c r="DH1176" t="n">
        <v>28.4</v>
      </c>
      <c r="DI1176" t="inlineStr"/>
    </row>
    <row r="1177">
      <c r="A1177" t="inlineStr">
        <is>
          <t>universidad católica boliviana "san pablo"</t>
        </is>
      </c>
      <c r="B1177" t="inlineStr">
        <is>
          <t>1401+</t>
        </is>
      </c>
      <c r="C1177" t="inlineStr">
        <is>
          <t>1401+</t>
        </is>
      </c>
      <c r="D1177" t="inlineStr">
        <is>
          <t>Bolivia</t>
        </is>
      </c>
      <c r="E1177" t="inlineStr">
        <is>
          <t>Americas</t>
        </is>
      </c>
      <c r="F1177" t="inlineStr">
        <is>
          <t>L</t>
        </is>
      </c>
      <c r="G1177" t="inlineStr">
        <is>
          <t>FO</t>
        </is>
      </c>
      <c r="H1177" t="inlineStr">
        <is>
          <t>MD</t>
        </is>
      </c>
      <c r="I1177" t="inlineStr">
        <is>
          <t>B</t>
        </is>
      </c>
      <c r="J1177" t="n">
        <v>3.9</v>
      </c>
      <c r="K1177" t="inlineStr">
        <is>
          <t>601+</t>
        </is>
      </c>
      <c r="L1177" t="n">
        <v>2.9</v>
      </c>
      <c r="M1177" t="inlineStr">
        <is>
          <t>601+</t>
        </is>
      </c>
      <c r="N1177" t="n">
        <v>4.2</v>
      </c>
      <c r="O1177" t="inlineStr">
        <is>
          <t>701+</t>
        </is>
      </c>
      <c r="P1177" t="n">
        <v>1.1</v>
      </c>
      <c r="Q1177" t="inlineStr">
        <is>
          <t>701+</t>
        </is>
      </c>
      <c r="R1177" t="n">
        <v>2.3</v>
      </c>
      <c r="S1177" t="inlineStr">
        <is>
          <t>701+</t>
        </is>
      </c>
      <c r="T1177" t="n">
        <v>2.7</v>
      </c>
      <c r="U1177" t="inlineStr">
        <is>
          <t>701+</t>
        </is>
      </c>
      <c r="V1177" t="n">
        <v>7.7</v>
      </c>
      <c r="W1177" t="inlineStr">
        <is>
          <t>701+</t>
        </is>
      </c>
      <c r="X1177" t="n">
        <v>26.2</v>
      </c>
      <c r="Y1177" t="inlineStr">
        <is>
          <t>452</t>
        </is>
      </c>
      <c r="Z1177" t="n">
        <v>1</v>
      </c>
      <c r="AA1177" t="inlineStr">
        <is>
          <t>701+</t>
        </is>
      </c>
      <c r="AB1177" t="inlineStr"/>
      <c r="AC1177" t="inlineStr"/>
      <c r="AD1177" t="inlineStr"/>
      <c r="AE1177" t="inlineStr">
        <is>
          <t>Not Reported</t>
        </is>
      </c>
      <c r="AF1177" t="inlineStr">
        <is>
          <t>Not Reported</t>
        </is>
      </c>
      <c r="AG1177" t="inlineStr">
        <is>
          <t>Not Reported</t>
        </is>
      </c>
      <c r="AH1177" t="inlineStr">
        <is>
          <t>Not Reported</t>
        </is>
      </c>
      <c r="AI1177" t="inlineStr"/>
      <c r="AJ1177" t="inlineStr"/>
      <c r="AK1177" t="inlineStr">
        <is>
          <t>Not Reported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>
        <is>
          <t>Not Reported</t>
        </is>
      </c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>
        <is>
          <t>QS</t>
        </is>
      </c>
      <c r="CC1177" t="n">
        <v>1401</v>
      </c>
      <c r="CD1177" t="n">
        <v>1401</v>
      </c>
      <c r="CE1177" t="n">
        <v>601</v>
      </c>
      <c r="CF1177" t="n">
        <v>601</v>
      </c>
      <c r="CG1177" t="n">
        <v>701</v>
      </c>
      <c r="CH1177" t="n">
        <v>701</v>
      </c>
      <c r="CI1177" t="n">
        <v>701</v>
      </c>
      <c r="CJ1177" t="n">
        <v>701</v>
      </c>
      <c r="CK1177" t="n">
        <v>701</v>
      </c>
      <c r="CL1177" t="n">
        <v>452</v>
      </c>
      <c r="CM1177" t="n">
        <v>701</v>
      </c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n">
        <v>0</v>
      </c>
      <c r="DC1177" t="n">
        <v>1.1</v>
      </c>
      <c r="DD1177" t="inlineStr"/>
      <c r="DE1177" t="inlineStr">
        <is>
          <t>QS (score, not ratio)</t>
        </is>
      </c>
      <c r="DF1177" t="inlineStr"/>
      <c r="DG1177" t="inlineStr">
        <is>
          <t>QS (score, not %)</t>
        </is>
      </c>
      <c r="DH1177" t="n">
        <v>3.9</v>
      </c>
      <c r="DI1177" t="inlineStr"/>
    </row>
    <row r="1178">
      <c r="A1178" t="inlineStr">
        <is>
          <t>universidad católica de colombia</t>
        </is>
      </c>
      <c r="B1178" t="inlineStr">
        <is>
          <t>1401+</t>
        </is>
      </c>
      <c r="C1178" t="inlineStr">
        <is>
          <t>1401+</t>
        </is>
      </c>
      <c r="D1178" t="inlineStr">
        <is>
          <t>Colombia</t>
        </is>
      </c>
      <c r="E1178" t="inlineStr">
        <is>
          <t>Americas</t>
        </is>
      </c>
      <c r="F1178" t="inlineStr">
        <is>
          <t>M</t>
        </is>
      </c>
      <c r="G1178" t="inlineStr">
        <is>
          <t>FO</t>
        </is>
      </c>
      <c r="H1178" t="inlineStr">
        <is>
          <t>HI</t>
        </is>
      </c>
      <c r="I1178" t="inlineStr">
        <is>
          <t>B</t>
        </is>
      </c>
      <c r="J1178" t="n">
        <v>6.1</v>
      </c>
      <c r="K1178" t="inlineStr">
        <is>
          <t>601+</t>
        </is>
      </c>
      <c r="L1178" t="n">
        <v>3.2</v>
      </c>
      <c r="M1178" t="inlineStr">
        <is>
          <t>601+</t>
        </is>
      </c>
      <c r="N1178" t="n">
        <v>5.1</v>
      </c>
      <c r="O1178" t="inlineStr">
        <is>
          <t>701+</t>
        </is>
      </c>
      <c r="P1178" t="n">
        <v>1.6</v>
      </c>
      <c r="Q1178" t="inlineStr">
        <is>
          <t>701+</t>
        </is>
      </c>
      <c r="R1178" t="n">
        <v>3.3</v>
      </c>
      <c r="S1178" t="inlineStr">
        <is>
          <t>701+</t>
        </is>
      </c>
      <c r="T1178" t="n">
        <v>1.1</v>
      </c>
      <c r="U1178" t="inlineStr">
        <is>
          <t>701+</t>
        </is>
      </c>
      <c r="V1178" t="n">
        <v>5</v>
      </c>
      <c r="W1178" t="inlineStr">
        <is>
          <t>701+</t>
        </is>
      </c>
      <c r="X1178" t="n">
        <v>2.3</v>
      </c>
      <c r="Y1178" t="inlineStr">
        <is>
          <t>701+</t>
        </is>
      </c>
      <c r="Z1178" t="n">
        <v>1</v>
      </c>
      <c r="AA1178" t="inlineStr">
        <is>
          <t>701+</t>
        </is>
      </c>
      <c r="AB1178" t="inlineStr"/>
      <c r="AC1178" t="inlineStr"/>
      <c r="AD1178" t="inlineStr"/>
      <c r="AE1178" t="inlineStr">
        <is>
          <t>Not Reported</t>
        </is>
      </c>
      <c r="AF1178" t="inlineStr">
        <is>
          <t>Not Reported</t>
        </is>
      </c>
      <c r="AG1178" t="inlineStr">
        <is>
          <t>Not Reported</t>
        </is>
      </c>
      <c r="AH1178" t="inlineStr">
        <is>
          <t>Not Reported</t>
        </is>
      </c>
      <c r="AI1178" t="inlineStr"/>
      <c r="AJ1178" t="inlineStr"/>
      <c r="AK1178" t="inlineStr">
        <is>
          <t>Not Reported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>
        <is>
          <t>Not Reported</t>
        </is>
      </c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>
        <is>
          <t>QS</t>
        </is>
      </c>
      <c r="CC1178" t="n">
        <v>1401</v>
      </c>
      <c r="CD1178" t="n">
        <v>1401</v>
      </c>
      <c r="CE1178" t="n">
        <v>601</v>
      </c>
      <c r="CF1178" t="n">
        <v>601</v>
      </c>
      <c r="CG1178" t="n">
        <v>701</v>
      </c>
      <c r="CH1178" t="n">
        <v>701</v>
      </c>
      <c r="CI1178" t="n">
        <v>701</v>
      </c>
      <c r="CJ1178" t="n">
        <v>701</v>
      </c>
      <c r="CK1178" t="n">
        <v>701</v>
      </c>
      <c r="CL1178" t="n">
        <v>701</v>
      </c>
      <c r="CM1178" t="n">
        <v>701</v>
      </c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n">
        <v>0</v>
      </c>
      <c r="DC1178" t="n">
        <v>1.6</v>
      </c>
      <c r="DD1178" t="inlineStr"/>
      <c r="DE1178" t="inlineStr">
        <is>
          <t>QS (score, not ratio)</t>
        </is>
      </c>
      <c r="DF1178" t="inlineStr"/>
      <c r="DG1178" t="inlineStr">
        <is>
          <t>QS (score, not %)</t>
        </is>
      </c>
      <c r="DH1178" t="n">
        <v>6.1</v>
      </c>
      <c r="DI1178" t="inlineStr"/>
    </row>
    <row r="1179">
      <c r="A1179" t="inlineStr">
        <is>
          <t>universidad católica de la santísima concepción - ucsc</t>
        </is>
      </c>
      <c r="B1179" t="inlineStr">
        <is>
          <t>1401+</t>
        </is>
      </c>
      <c r="C1179" t="inlineStr">
        <is>
          <t>1401+</t>
        </is>
      </c>
      <c r="D1179" t="inlineStr">
        <is>
          <t>Chile</t>
        </is>
      </c>
      <c r="E1179" t="inlineStr">
        <is>
          <t>Americas</t>
        </is>
      </c>
      <c r="F1179" t="inlineStr">
        <is>
          <t>M</t>
        </is>
      </c>
      <c r="G1179" t="inlineStr">
        <is>
          <t>FC</t>
        </is>
      </c>
      <c r="H1179" t="inlineStr">
        <is>
          <t>HI</t>
        </is>
      </c>
      <c r="I1179" t="inlineStr">
        <is>
          <t>B</t>
        </is>
      </c>
      <c r="J1179" t="n">
        <v>3.4</v>
      </c>
      <c r="K1179" t="inlineStr">
        <is>
          <t>601+</t>
        </is>
      </c>
      <c r="L1179" t="n">
        <v>2.1</v>
      </c>
      <c r="M1179" t="inlineStr">
        <is>
          <t>601+</t>
        </is>
      </c>
      <c r="N1179" t="n">
        <v>8.199999999999999</v>
      </c>
      <c r="O1179" t="inlineStr">
        <is>
          <t>701+</t>
        </is>
      </c>
      <c r="P1179" t="n">
        <v>2.8</v>
      </c>
      <c r="Q1179" t="inlineStr">
        <is>
          <t>701+</t>
        </is>
      </c>
      <c r="R1179" t="n">
        <v>5.2</v>
      </c>
      <c r="S1179" t="inlineStr">
        <is>
          <t>701+</t>
        </is>
      </c>
      <c r="T1179" t="n">
        <v>1.1</v>
      </c>
      <c r="U1179" t="inlineStr">
        <is>
          <t>701+</t>
        </is>
      </c>
      <c r="V1179" t="n">
        <v>28.3</v>
      </c>
      <c r="W1179" t="inlineStr">
        <is>
          <t>701+</t>
        </is>
      </c>
      <c r="X1179" t="n">
        <v>2</v>
      </c>
      <c r="Y1179" t="inlineStr">
        <is>
          <t>701+</t>
        </is>
      </c>
      <c r="Z1179" t="n">
        <v>1.2</v>
      </c>
      <c r="AA1179" t="inlineStr">
        <is>
          <t>701+</t>
        </is>
      </c>
      <c r="AB1179" t="inlineStr"/>
      <c r="AC1179" t="inlineStr"/>
      <c r="AD1179" t="inlineStr"/>
      <c r="AE1179" t="inlineStr">
        <is>
          <t>Not Reported</t>
        </is>
      </c>
      <c r="AF1179" t="inlineStr">
        <is>
          <t>Not Reported</t>
        </is>
      </c>
      <c r="AG1179" t="inlineStr">
        <is>
          <t>Not Reported</t>
        </is>
      </c>
      <c r="AH1179" t="inlineStr">
        <is>
          <t>Not Reported</t>
        </is>
      </c>
      <c r="AI1179" t="inlineStr"/>
      <c r="AJ1179" t="inlineStr"/>
      <c r="AK1179" t="inlineStr">
        <is>
          <t>Not Reported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>
        <is>
          <t>Not Reported</t>
        </is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>
        <is>
          <t>QS</t>
        </is>
      </c>
      <c r="CC1179" t="n">
        <v>1401</v>
      </c>
      <c r="CD1179" t="n">
        <v>1401</v>
      </c>
      <c r="CE1179" t="n">
        <v>601</v>
      </c>
      <c r="CF1179" t="n">
        <v>601</v>
      </c>
      <c r="CG1179" t="n">
        <v>701</v>
      </c>
      <c r="CH1179" t="n">
        <v>701</v>
      </c>
      <c r="CI1179" t="n">
        <v>701</v>
      </c>
      <c r="CJ1179" t="n">
        <v>701</v>
      </c>
      <c r="CK1179" t="n">
        <v>701</v>
      </c>
      <c r="CL1179" t="n">
        <v>701</v>
      </c>
      <c r="CM1179" t="n">
        <v>701</v>
      </c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n">
        <v>0</v>
      </c>
      <c r="DC1179" t="n">
        <v>2.8</v>
      </c>
      <c r="DD1179" t="inlineStr"/>
      <c r="DE1179" t="inlineStr">
        <is>
          <t>QS (score, not ratio)</t>
        </is>
      </c>
      <c r="DF1179" t="inlineStr"/>
      <c r="DG1179" t="inlineStr">
        <is>
          <t>QS (score, not %)</t>
        </is>
      </c>
      <c r="DH1179" t="n">
        <v>3.4</v>
      </c>
      <c r="DI1179" t="inlineStr"/>
    </row>
    <row r="1180">
      <c r="A1180" t="inlineStr">
        <is>
          <t>universidad católica de santiago de guayaquil</t>
        </is>
      </c>
      <c r="B1180" t="inlineStr">
        <is>
          <t>1401+</t>
        </is>
      </c>
      <c r="C1180" t="inlineStr">
        <is>
          <t>1401+</t>
        </is>
      </c>
      <c r="D1180" t="inlineStr">
        <is>
          <t>Ecuador</t>
        </is>
      </c>
      <c r="E1180" t="inlineStr">
        <is>
          <t>Americas</t>
        </is>
      </c>
      <c r="F1180" t="inlineStr">
        <is>
          <t>L</t>
        </is>
      </c>
      <c r="G1180" t="inlineStr">
        <is>
          <t>FO</t>
        </is>
      </c>
      <c r="H1180" t="inlineStr">
        <is>
          <t>MD</t>
        </is>
      </c>
      <c r="I1180" t="inlineStr">
        <is>
          <t>B</t>
        </is>
      </c>
      <c r="J1180" t="n">
        <v>4.5</v>
      </c>
      <c r="K1180" t="inlineStr">
        <is>
          <t>601+</t>
        </is>
      </c>
      <c r="L1180" t="n">
        <v>3.4</v>
      </c>
      <c r="M1180" t="inlineStr">
        <is>
          <t>601+</t>
        </is>
      </c>
      <c r="N1180" t="n">
        <v>1.3</v>
      </c>
      <c r="O1180" t="inlineStr">
        <is>
          <t>701+</t>
        </is>
      </c>
      <c r="P1180" t="n">
        <v>1.5</v>
      </c>
      <c r="Q1180" t="inlineStr">
        <is>
          <t>701+</t>
        </is>
      </c>
      <c r="R1180" t="n">
        <v>16.7</v>
      </c>
      <c r="S1180" t="inlineStr">
        <is>
          <t>641</t>
        </is>
      </c>
      <c r="T1180" t="n">
        <v>1.2</v>
      </c>
      <c r="U1180" t="inlineStr">
        <is>
          <t>701+</t>
        </is>
      </c>
      <c r="V1180" t="n">
        <v>10.3</v>
      </c>
      <c r="W1180" t="inlineStr">
        <is>
          <t>701+</t>
        </is>
      </c>
      <c r="X1180" t="n">
        <v>16.6</v>
      </c>
      <c r="Y1180" t="inlineStr">
        <is>
          <t>622</t>
        </is>
      </c>
      <c r="Z1180" t="n">
        <v>1</v>
      </c>
      <c r="AA1180" t="inlineStr">
        <is>
          <t>701+</t>
        </is>
      </c>
      <c r="AB1180" t="inlineStr"/>
      <c r="AC1180" t="inlineStr"/>
      <c r="AD1180" t="inlineStr"/>
      <c r="AE1180" t="inlineStr">
        <is>
          <t>Not Reported</t>
        </is>
      </c>
      <c r="AF1180" t="inlineStr">
        <is>
          <t>Not Reported</t>
        </is>
      </c>
      <c r="AG1180" t="inlineStr">
        <is>
          <t>Not Reported</t>
        </is>
      </c>
      <c r="AH1180" t="inlineStr">
        <is>
          <t>Not Reported</t>
        </is>
      </c>
      <c r="AI1180" t="inlineStr"/>
      <c r="AJ1180" t="inlineStr"/>
      <c r="AK1180" t="inlineStr">
        <is>
          <t>Not Reported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>
        <is>
          <t>Not Reported</t>
        </is>
      </c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>
        <is>
          <t>QS</t>
        </is>
      </c>
      <c r="CC1180" t="n">
        <v>1401</v>
      </c>
      <c r="CD1180" t="n">
        <v>1401</v>
      </c>
      <c r="CE1180" t="n">
        <v>601</v>
      </c>
      <c r="CF1180" t="n">
        <v>601</v>
      </c>
      <c r="CG1180" t="n">
        <v>701</v>
      </c>
      <c r="CH1180" t="n">
        <v>701</v>
      </c>
      <c r="CI1180" t="n">
        <v>641</v>
      </c>
      <c r="CJ1180" t="n">
        <v>701</v>
      </c>
      <c r="CK1180" t="n">
        <v>701</v>
      </c>
      <c r="CL1180" t="n">
        <v>622</v>
      </c>
      <c r="CM1180" t="n">
        <v>701</v>
      </c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n">
        <v>0</v>
      </c>
      <c r="DC1180" t="n">
        <v>1.5</v>
      </c>
      <c r="DD1180" t="inlineStr"/>
      <c r="DE1180" t="inlineStr">
        <is>
          <t>QS (score, not ratio)</t>
        </is>
      </c>
      <c r="DF1180" t="inlineStr"/>
      <c r="DG1180" t="inlineStr">
        <is>
          <t>QS (score, not %)</t>
        </is>
      </c>
      <c r="DH1180" t="n">
        <v>4.5</v>
      </c>
      <c r="DI1180" t="inlineStr"/>
    </row>
    <row r="1181">
      <c r="A1181" t="inlineStr">
        <is>
          <t>universidad católica de temuco</t>
        </is>
      </c>
      <c r="B1181" t="inlineStr">
        <is>
          <t>1401+</t>
        </is>
      </c>
      <c r="C1181" t="inlineStr">
        <is>
          <t>1201-1400</t>
        </is>
      </c>
      <c r="D1181" t="inlineStr">
        <is>
          <t>Chile</t>
        </is>
      </c>
      <c r="E1181" t="inlineStr">
        <is>
          <t>Americas</t>
        </is>
      </c>
      <c r="F1181" t="inlineStr">
        <is>
          <t>M</t>
        </is>
      </c>
      <c r="G1181" t="inlineStr">
        <is>
          <t>CO</t>
        </is>
      </c>
      <c r="H1181" t="inlineStr">
        <is>
          <t>HI</t>
        </is>
      </c>
      <c r="I1181" t="inlineStr">
        <is>
          <t>B</t>
        </is>
      </c>
      <c r="J1181" t="n">
        <v>4.1</v>
      </c>
      <c r="K1181" t="inlineStr">
        <is>
          <t>601+</t>
        </is>
      </c>
      <c r="L1181" t="n">
        <v>1.4</v>
      </c>
      <c r="M1181" t="inlineStr">
        <is>
          <t>601+</t>
        </is>
      </c>
      <c r="N1181" t="n">
        <v>2</v>
      </c>
      <c r="O1181" t="inlineStr">
        <is>
          <t>701+</t>
        </is>
      </c>
      <c r="P1181" t="n">
        <v>4.8</v>
      </c>
      <c r="Q1181" t="inlineStr">
        <is>
          <t>701+</t>
        </is>
      </c>
      <c r="R1181" t="n">
        <v>35.1</v>
      </c>
      <c r="S1181" t="inlineStr">
        <is>
          <t>456</t>
        </is>
      </c>
      <c r="T1181" t="inlineStr"/>
      <c r="U1181" t="inlineStr"/>
      <c r="V1181" t="n">
        <v>14.3</v>
      </c>
      <c r="W1181" t="inlineStr">
        <is>
          <t>701+</t>
        </is>
      </c>
      <c r="X1181" t="n">
        <v>2</v>
      </c>
      <c r="Y1181" t="inlineStr">
        <is>
          <t>701+</t>
        </is>
      </c>
      <c r="Z1181" t="n">
        <v>1.1</v>
      </c>
      <c r="AA1181" t="inlineStr">
        <is>
          <t>701+</t>
        </is>
      </c>
      <c r="AB1181" t="inlineStr"/>
      <c r="AC1181" t="inlineStr"/>
      <c r="AD1181" t="inlineStr"/>
      <c r="AE1181" t="inlineStr">
        <is>
          <t>Not Reported</t>
        </is>
      </c>
      <c r="AF1181" t="inlineStr">
        <is>
          <t>Not Reported</t>
        </is>
      </c>
      <c r="AG1181" t="inlineStr">
        <is>
          <t>Not Reported</t>
        </is>
      </c>
      <c r="AH1181" t="inlineStr">
        <is>
          <t>Not Reported</t>
        </is>
      </c>
      <c r="AI1181" t="inlineStr"/>
      <c r="AJ1181" t="inlineStr"/>
      <c r="AK1181" t="inlineStr">
        <is>
          <t>Not Reported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>
        <is>
          <t>Not Reported</t>
        </is>
      </c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>
        <is>
          <t>QS</t>
        </is>
      </c>
      <c r="CC1181" t="n">
        <v>1401</v>
      </c>
      <c r="CD1181" t="n">
        <v>1300.5</v>
      </c>
      <c r="CE1181" t="n">
        <v>601</v>
      </c>
      <c r="CF1181" t="n">
        <v>601</v>
      </c>
      <c r="CG1181" t="n">
        <v>701</v>
      </c>
      <c r="CH1181" t="n">
        <v>701</v>
      </c>
      <c r="CI1181" t="n">
        <v>456</v>
      </c>
      <c r="CJ1181" t="inlineStr"/>
      <c r="CK1181" t="n">
        <v>701</v>
      </c>
      <c r="CL1181" t="n">
        <v>701</v>
      </c>
      <c r="CM1181" t="n">
        <v>701</v>
      </c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n">
        <v>0</v>
      </c>
      <c r="DC1181" t="n">
        <v>4.8</v>
      </c>
      <c r="DD1181" t="inlineStr"/>
      <c r="DE1181" t="inlineStr">
        <is>
          <t>QS (score, not ratio)</t>
        </is>
      </c>
      <c r="DF1181" t="inlineStr"/>
      <c r="DG1181" t="inlineStr">
        <is>
          <t>Missing</t>
        </is>
      </c>
      <c r="DH1181" t="n">
        <v>4.1</v>
      </c>
      <c r="DI1181" t="inlineStr"/>
    </row>
    <row r="1182">
      <c r="A1182" t="inlineStr">
        <is>
          <t>universidad católica del norte</t>
        </is>
      </c>
      <c r="B1182" t="inlineStr">
        <is>
          <t>1201-1400</t>
        </is>
      </c>
      <c r="C1182" t="inlineStr">
        <is>
          <t>1201-1400</t>
        </is>
      </c>
      <c r="D1182" t="inlineStr">
        <is>
          <t>Chile</t>
        </is>
      </c>
      <c r="E1182" t="inlineStr">
        <is>
          <t>Americas</t>
        </is>
      </c>
      <c r="F1182" t="inlineStr">
        <is>
          <t>M</t>
        </is>
      </c>
      <c r="G1182" t="inlineStr">
        <is>
          <t>FC</t>
        </is>
      </c>
      <c r="H1182" t="inlineStr">
        <is>
          <t>HI</t>
        </is>
      </c>
      <c r="I1182" t="inlineStr">
        <is>
          <t>B</t>
        </is>
      </c>
      <c r="J1182" t="n">
        <v>4.5</v>
      </c>
      <c r="K1182" t="inlineStr">
        <is>
          <t>601+</t>
        </is>
      </c>
      <c r="L1182" t="n">
        <v>2.3</v>
      </c>
      <c r="M1182" t="inlineStr">
        <is>
          <t>601+</t>
        </is>
      </c>
      <c r="N1182" t="n">
        <v>6.7</v>
      </c>
      <c r="O1182" t="inlineStr">
        <is>
          <t>701+</t>
        </is>
      </c>
      <c r="P1182" t="n">
        <v>5.9</v>
      </c>
      <c r="Q1182" t="inlineStr">
        <is>
          <t>701+</t>
        </is>
      </c>
      <c r="R1182" t="n">
        <v>13.5</v>
      </c>
      <c r="S1182" t="inlineStr">
        <is>
          <t>694</t>
        </is>
      </c>
      <c r="T1182" t="n">
        <v>3.8</v>
      </c>
      <c r="U1182" t="inlineStr">
        <is>
          <t>701+</t>
        </is>
      </c>
      <c r="V1182" t="n">
        <v>46.2</v>
      </c>
      <c r="W1182" t="inlineStr">
        <is>
          <t>701+</t>
        </is>
      </c>
      <c r="X1182" t="n">
        <v>2</v>
      </c>
      <c r="Y1182" t="inlineStr">
        <is>
          <t>701+</t>
        </is>
      </c>
      <c r="Z1182" t="n">
        <v>8.5</v>
      </c>
      <c r="AA1182" t="inlineStr">
        <is>
          <t>696=</t>
        </is>
      </c>
      <c r="AB1182" t="inlineStr"/>
      <c r="AC1182" t="inlineStr"/>
      <c r="AD1182" t="inlineStr"/>
      <c r="AE1182" t="inlineStr">
        <is>
          <t>Not Reported</t>
        </is>
      </c>
      <c r="AF1182" t="inlineStr">
        <is>
          <t>Not Reported</t>
        </is>
      </c>
      <c r="AG1182" t="inlineStr">
        <is>
          <t>Not Reported</t>
        </is>
      </c>
      <c r="AH1182" t="inlineStr">
        <is>
          <t>Not Reported</t>
        </is>
      </c>
      <c r="AI1182" t="inlineStr"/>
      <c r="AJ1182" t="inlineStr"/>
      <c r="AK1182" t="inlineStr">
        <is>
          <t>Not Reported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>
        <is>
          <t>Not Reported</t>
        </is>
      </c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>
        <is>
          <t>QS</t>
        </is>
      </c>
      <c r="CC1182" t="n">
        <v>1300.5</v>
      </c>
      <c r="CD1182" t="n">
        <v>1300.5</v>
      </c>
      <c r="CE1182" t="n">
        <v>601</v>
      </c>
      <c r="CF1182" t="n">
        <v>601</v>
      </c>
      <c r="CG1182" t="n">
        <v>701</v>
      </c>
      <c r="CH1182" t="n">
        <v>701</v>
      </c>
      <c r="CI1182" t="n">
        <v>694</v>
      </c>
      <c r="CJ1182" t="n">
        <v>701</v>
      </c>
      <c r="CK1182" t="n">
        <v>701</v>
      </c>
      <c r="CL1182" t="n">
        <v>701</v>
      </c>
      <c r="CM1182" t="n">
        <v>696</v>
      </c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n">
        <v>7.178571428571416</v>
      </c>
      <c r="DC1182" t="n">
        <v>5.9</v>
      </c>
      <c r="DD1182" t="inlineStr"/>
      <c r="DE1182" t="inlineStr">
        <is>
          <t>QS (score, not ratio)</t>
        </is>
      </c>
      <c r="DF1182" t="inlineStr"/>
      <c r="DG1182" t="inlineStr">
        <is>
          <t>QS (score, not %)</t>
        </is>
      </c>
      <c r="DH1182" t="n">
        <v>4.5</v>
      </c>
      <c r="DI1182" t="inlineStr"/>
    </row>
    <row r="1183">
      <c r="A1183" t="inlineStr">
        <is>
          <t>universidad católica del uruguay (ucu)</t>
        </is>
      </c>
      <c r="B1183" t="inlineStr">
        <is>
          <t>901-950</t>
        </is>
      </c>
      <c r="C1183" t="inlineStr">
        <is>
          <t>851-900</t>
        </is>
      </c>
      <c r="D1183" t="inlineStr">
        <is>
          <t>Uruguay</t>
        </is>
      </c>
      <c r="E1183" t="inlineStr">
        <is>
          <t>Americas</t>
        </is>
      </c>
      <c r="F1183" t="inlineStr">
        <is>
          <t>S</t>
        </is>
      </c>
      <c r="G1183" t="inlineStr">
        <is>
          <t>CO</t>
        </is>
      </c>
      <c r="H1183" t="inlineStr">
        <is>
          <t>MD</t>
        </is>
      </c>
      <c r="I1183" t="inlineStr">
        <is>
          <t>B</t>
        </is>
      </c>
      <c r="J1183" t="n">
        <v>12.5</v>
      </c>
      <c r="K1183" t="inlineStr">
        <is>
          <t>601+</t>
        </is>
      </c>
      <c r="L1183" t="n">
        <v>12.8</v>
      </c>
      <c r="M1183" t="inlineStr">
        <is>
          <t>601+</t>
        </is>
      </c>
      <c r="N1183" t="n">
        <v>64.40000000000001</v>
      </c>
      <c r="O1183" t="inlineStr">
        <is>
          <t>209</t>
        </is>
      </c>
      <c r="P1183" t="n">
        <v>1.2</v>
      </c>
      <c r="Q1183" t="inlineStr">
        <is>
          <t>701+</t>
        </is>
      </c>
      <c r="R1183" t="n">
        <v>9.5</v>
      </c>
      <c r="S1183" t="inlineStr">
        <is>
          <t>701+</t>
        </is>
      </c>
      <c r="T1183" t="n">
        <v>2.8</v>
      </c>
      <c r="U1183" t="inlineStr">
        <is>
          <t>701+</t>
        </is>
      </c>
      <c r="V1183" t="n">
        <v>6.4</v>
      </c>
      <c r="W1183" t="inlineStr">
        <is>
          <t>701+</t>
        </is>
      </c>
      <c r="X1183" t="n">
        <v>15.1</v>
      </c>
      <c r="Y1183" t="inlineStr">
        <is>
          <t>658</t>
        </is>
      </c>
      <c r="Z1183" t="n">
        <v>1</v>
      </c>
      <c r="AA1183" t="inlineStr">
        <is>
          <t>701+</t>
        </is>
      </c>
      <c r="AB1183" t="inlineStr"/>
      <c r="AC1183" t="inlineStr"/>
      <c r="AD1183" t="inlineStr"/>
      <c r="AE1183" t="inlineStr">
        <is>
          <t>Not Reported</t>
        </is>
      </c>
      <c r="AF1183" t="inlineStr">
        <is>
          <t>Not Reported</t>
        </is>
      </c>
      <c r="AG1183" t="inlineStr">
        <is>
          <t>Not Reported</t>
        </is>
      </c>
      <c r="AH1183" t="inlineStr">
        <is>
          <t>Not Reported</t>
        </is>
      </c>
      <c r="AI1183" t="inlineStr"/>
      <c r="AJ1183" t="inlineStr"/>
      <c r="AK1183" t="inlineStr">
        <is>
          <t>Not Reported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>
        <is>
          <t>Not Reported</t>
        </is>
      </c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>
        <is>
          <t>QS</t>
        </is>
      </c>
      <c r="CC1183" t="n">
        <v>925.5</v>
      </c>
      <c r="CD1183" t="n">
        <v>875.5</v>
      </c>
      <c r="CE1183" t="n">
        <v>601</v>
      </c>
      <c r="CF1183" t="n">
        <v>601</v>
      </c>
      <c r="CG1183" t="n">
        <v>209</v>
      </c>
      <c r="CH1183" t="n">
        <v>701</v>
      </c>
      <c r="CI1183" t="n">
        <v>701</v>
      </c>
      <c r="CJ1183" t="n">
        <v>701</v>
      </c>
      <c r="CK1183" t="n">
        <v>701</v>
      </c>
      <c r="CL1183" t="n">
        <v>658</v>
      </c>
      <c r="CM1183" t="n">
        <v>701</v>
      </c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n">
        <v>33.96428571428571</v>
      </c>
      <c r="DC1183" t="n">
        <v>1.2</v>
      </c>
      <c r="DD1183" t="inlineStr"/>
      <c r="DE1183" t="inlineStr">
        <is>
          <t>QS (score, not ratio)</t>
        </is>
      </c>
      <c r="DF1183" t="inlineStr"/>
      <c r="DG1183" t="inlineStr">
        <is>
          <t>QS (score, not %)</t>
        </is>
      </c>
      <c r="DH1183" t="n">
        <v>12.5</v>
      </c>
      <c r="DI1183" t="inlineStr"/>
    </row>
    <row r="1184">
      <c r="A1184" t="inlineStr">
        <is>
          <t>universidad central "marta abreu" de las villas</t>
        </is>
      </c>
      <c r="B1184" t="inlineStr">
        <is>
          <t>901-950</t>
        </is>
      </c>
      <c r="C1184" t="inlineStr">
        <is>
          <t>851-900</t>
        </is>
      </c>
      <c r="D1184" t="inlineStr">
        <is>
          <t>Cuba</t>
        </is>
      </c>
      <c r="E1184" t="inlineStr">
        <is>
          <t>Americas</t>
        </is>
      </c>
      <c r="F1184" t="inlineStr">
        <is>
          <t>M</t>
        </is>
      </c>
      <c r="G1184" t="inlineStr">
        <is>
          <t>CO</t>
        </is>
      </c>
      <c r="H1184" t="inlineStr">
        <is>
          <t>HI</t>
        </is>
      </c>
      <c r="I1184" t="inlineStr">
        <is>
          <t>A</t>
        </is>
      </c>
      <c r="J1184" t="n">
        <v>5.3</v>
      </c>
      <c r="K1184" t="inlineStr">
        <is>
          <t>601+</t>
        </is>
      </c>
      <c r="L1184" t="n">
        <v>1.4</v>
      </c>
      <c r="M1184" t="inlineStr">
        <is>
          <t>601+</t>
        </is>
      </c>
      <c r="N1184" t="n">
        <v>99.7</v>
      </c>
      <c r="O1184" t="inlineStr">
        <is>
          <t>31</t>
        </is>
      </c>
      <c r="P1184" t="n">
        <v>1.2</v>
      </c>
      <c r="Q1184" t="inlineStr">
        <is>
          <t>701+</t>
        </is>
      </c>
      <c r="R1184" t="n">
        <v>1.1</v>
      </c>
      <c r="S1184" t="inlineStr">
        <is>
          <t>701+</t>
        </is>
      </c>
      <c r="T1184" t="n">
        <v>1.2</v>
      </c>
      <c r="U1184" t="inlineStr">
        <is>
          <t>701+</t>
        </is>
      </c>
      <c r="V1184" t="n">
        <v>17.4</v>
      </c>
      <c r="W1184" t="inlineStr">
        <is>
          <t>701+</t>
        </is>
      </c>
      <c r="X1184" t="n">
        <v>21.8</v>
      </c>
      <c r="Y1184" t="inlineStr">
        <is>
          <t>523</t>
        </is>
      </c>
      <c r="Z1184" t="n">
        <v>1</v>
      </c>
      <c r="AA1184" t="inlineStr">
        <is>
          <t>701+</t>
        </is>
      </c>
      <c r="AB1184" t="inlineStr"/>
      <c r="AC1184" t="inlineStr">
        <is>
          <t>851-900</t>
        </is>
      </c>
      <c r="AD1184" t="inlineStr">
        <is>
          <t>531-540</t>
        </is>
      </c>
      <c r="AE1184" t="inlineStr">
        <is>
          <t>CU</t>
        </is>
      </c>
      <c r="AF1184" t="inlineStr">
        <is>
          <t>Cuba</t>
        </is>
      </c>
      <c r="AG1184" t="inlineStr">
        <is>
          <t>M</t>
        </is>
      </c>
      <c r="AH1184" t="inlineStr">
        <is>
          <t>CO</t>
        </is>
      </c>
      <c r="AI1184" t="inlineStr">
        <is>
          <t>MD</t>
        </is>
      </c>
      <c r="AJ1184" t="n">
        <v>4</v>
      </c>
      <c r="AK1184" t="inlineStr">
        <is>
          <t>A</t>
        </is>
      </c>
      <c r="AL1184" t="n">
        <v>5.7</v>
      </c>
      <c r="AM1184" t="inlineStr">
        <is>
          <t>601+</t>
        </is>
      </c>
      <c r="AN1184" t="n">
        <v>1.1</v>
      </c>
      <c r="AO1184" t="inlineStr">
        <is>
          <t>601+</t>
        </is>
      </c>
      <c r="AP1184" t="n">
        <v>99.90000000000001</v>
      </c>
      <c r="AQ1184" t="inlineStr">
        <is>
          <t>23</t>
        </is>
      </c>
      <c r="AR1184" t="n">
        <v>1.2</v>
      </c>
      <c r="AS1184" t="inlineStr">
        <is>
          <t>701+</t>
        </is>
      </c>
      <c r="AT1184" t="n">
        <v>1.1</v>
      </c>
      <c r="AU1184" t="inlineStr">
        <is>
          <t>701+</t>
        </is>
      </c>
      <c r="AV1184" t="n">
        <v>1.3</v>
      </c>
      <c r="AW1184" t="inlineStr">
        <is>
          <t>701+</t>
        </is>
      </c>
      <c r="AX1184" t="n">
        <v>1.1</v>
      </c>
      <c r="AY1184" t="inlineStr">
        <is>
          <t>701+</t>
        </is>
      </c>
      <c r="AZ1184" t="n">
        <v>14.6</v>
      </c>
      <c r="BA1184" t="inlineStr">
        <is>
          <t>572</t>
        </is>
      </c>
      <c r="BB1184" t="n">
        <v>1</v>
      </c>
      <c r="BC1184" t="inlineStr">
        <is>
          <t>701+</t>
        </is>
      </c>
      <c r="BD1184" t="inlineStr">
        <is>
          <t>-</t>
        </is>
      </c>
      <c r="BE1184" t="inlineStr"/>
      <c r="BF1184" t="inlineStr">
        <is>
          <t>Not Reported</t>
        </is>
      </c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>
        <is>
          <t>QS</t>
        </is>
      </c>
      <c r="CC1184" t="n">
        <v>925.5</v>
      </c>
      <c r="CD1184" t="n">
        <v>875.5</v>
      </c>
      <c r="CE1184" t="n">
        <v>601</v>
      </c>
      <c r="CF1184" t="n">
        <v>601</v>
      </c>
      <c r="CG1184" t="n">
        <v>31</v>
      </c>
      <c r="CH1184" t="n">
        <v>701</v>
      </c>
      <c r="CI1184" t="n">
        <v>701</v>
      </c>
      <c r="CJ1184" t="n">
        <v>701</v>
      </c>
      <c r="CK1184" t="n">
        <v>701</v>
      </c>
      <c r="CL1184" t="n">
        <v>523</v>
      </c>
      <c r="CM1184" t="n">
        <v>701</v>
      </c>
      <c r="CN1184" t="n">
        <v>875.5</v>
      </c>
      <c r="CO1184" t="n">
        <v>535.5</v>
      </c>
      <c r="CP1184" t="n">
        <v>601</v>
      </c>
      <c r="CQ1184" t="n">
        <v>601</v>
      </c>
      <c r="CR1184" t="n">
        <v>23</v>
      </c>
      <c r="CS1184" t="n">
        <v>701</v>
      </c>
      <c r="CT1184" t="n">
        <v>701</v>
      </c>
      <c r="CU1184" t="n">
        <v>701</v>
      </c>
      <c r="CV1184" t="n">
        <v>701</v>
      </c>
      <c r="CW1184" t="n">
        <v>572</v>
      </c>
      <c r="CX1184" t="n">
        <v>701</v>
      </c>
      <c r="CY1184" t="inlineStr"/>
      <c r="CZ1184" t="inlineStr"/>
      <c r="DA1184" t="inlineStr"/>
      <c r="DB1184" t="n">
        <v>33.96428571428571</v>
      </c>
      <c r="DC1184" t="n">
        <v>1.2</v>
      </c>
      <c r="DD1184" t="inlineStr"/>
      <c r="DE1184" t="inlineStr">
        <is>
          <t>QS (score, not ratio)</t>
        </is>
      </c>
      <c r="DF1184" t="inlineStr"/>
      <c r="DG1184" t="inlineStr">
        <is>
          <t>QS (score, not %)</t>
        </is>
      </c>
      <c r="DH1184" t="n">
        <v>5.5</v>
      </c>
      <c r="DI1184" t="inlineStr"/>
    </row>
    <row r="1185">
      <c r="A1185" t="inlineStr">
        <is>
          <t>universidad central de chile</t>
        </is>
      </c>
      <c r="B1185" t="inlineStr">
        <is>
          <t>1401+</t>
        </is>
      </c>
      <c r="C1185" t="inlineStr">
        <is>
          <t>1401+</t>
        </is>
      </c>
      <c r="D1185" t="inlineStr">
        <is>
          <t>Chile</t>
        </is>
      </c>
      <c r="E1185" t="inlineStr">
        <is>
          <t>Americas</t>
        </is>
      </c>
      <c r="F1185" t="inlineStr">
        <is>
          <t>L</t>
        </is>
      </c>
      <c r="G1185" t="inlineStr">
        <is>
          <t>FO</t>
        </is>
      </c>
      <c r="H1185" t="inlineStr">
        <is>
          <t>MD</t>
        </is>
      </c>
      <c r="I1185" t="inlineStr">
        <is>
          <t>C</t>
        </is>
      </c>
      <c r="J1185" t="n">
        <v>4.4</v>
      </c>
      <c r="K1185" t="inlineStr">
        <is>
          <t>601+</t>
        </is>
      </c>
      <c r="L1185" t="n">
        <v>2.4</v>
      </c>
      <c r="M1185" t="inlineStr">
        <is>
          <t>601+</t>
        </is>
      </c>
      <c r="N1185" t="n">
        <v>3</v>
      </c>
      <c r="O1185" t="inlineStr">
        <is>
          <t>701+</t>
        </is>
      </c>
      <c r="P1185" t="n">
        <v>1.7</v>
      </c>
      <c r="Q1185" t="inlineStr">
        <is>
          <t>701+</t>
        </is>
      </c>
      <c r="R1185" t="n">
        <v>4.6</v>
      </c>
      <c r="S1185" t="inlineStr">
        <is>
          <t>701+</t>
        </is>
      </c>
      <c r="T1185" t="n">
        <v>1.8</v>
      </c>
      <c r="U1185" t="inlineStr">
        <is>
          <t>701+</t>
        </is>
      </c>
      <c r="V1185" t="n">
        <v>9.4</v>
      </c>
      <c r="W1185" t="inlineStr">
        <is>
          <t>701+</t>
        </is>
      </c>
      <c r="X1185" t="n">
        <v>2</v>
      </c>
      <c r="Y1185" t="inlineStr">
        <is>
          <t>701+</t>
        </is>
      </c>
      <c r="Z1185" t="n">
        <v>1</v>
      </c>
      <c r="AA1185" t="inlineStr">
        <is>
          <t>701+</t>
        </is>
      </c>
      <c r="AB1185" t="inlineStr"/>
      <c r="AC1185" t="inlineStr">
        <is>
          <t>1401+</t>
        </is>
      </c>
      <c r="AD1185" t="inlineStr">
        <is>
          <t>1201-1400</t>
        </is>
      </c>
      <c r="AE1185" t="inlineStr">
        <is>
          <t>CL</t>
        </is>
      </c>
      <c r="AF1185" t="inlineStr">
        <is>
          <t>Chile</t>
        </is>
      </c>
      <c r="AG1185" t="inlineStr">
        <is>
          <t>L</t>
        </is>
      </c>
      <c r="AH1185" t="inlineStr">
        <is>
          <t>FO</t>
        </is>
      </c>
      <c r="AI1185" t="inlineStr">
        <is>
          <t>MD</t>
        </is>
      </c>
      <c r="AJ1185" t="n">
        <v>3</v>
      </c>
      <c r="AK1185" t="inlineStr">
        <is>
          <t>C</t>
        </is>
      </c>
      <c r="AL1185" t="n">
        <v>4.8</v>
      </c>
      <c r="AM1185" t="inlineStr">
        <is>
          <t>601+</t>
        </is>
      </c>
      <c r="AN1185" t="n">
        <v>3.2</v>
      </c>
      <c r="AO1185" t="inlineStr">
        <is>
          <t>601+</t>
        </is>
      </c>
      <c r="AP1185" t="n">
        <v>3.2</v>
      </c>
      <c r="AQ1185" t="inlineStr">
        <is>
          <t>701+</t>
        </is>
      </c>
      <c r="AR1185" t="n">
        <v>1.7</v>
      </c>
      <c r="AS1185" t="inlineStr">
        <is>
          <t>701+</t>
        </is>
      </c>
      <c r="AT1185" t="n">
        <v>4.2</v>
      </c>
      <c r="AU1185" t="inlineStr">
        <is>
          <t>701+</t>
        </is>
      </c>
      <c r="AV1185" t="n">
        <v>1.9</v>
      </c>
      <c r="AW1185" t="inlineStr">
        <is>
          <t>701+</t>
        </is>
      </c>
      <c r="AX1185" t="n">
        <v>1</v>
      </c>
      <c r="AY1185" t="inlineStr">
        <is>
          <t>701+</t>
        </is>
      </c>
      <c r="AZ1185" t="n">
        <v>4.1</v>
      </c>
      <c r="BA1185" t="inlineStr">
        <is>
          <t>701+</t>
        </is>
      </c>
      <c r="BB1185" t="n">
        <v>1</v>
      </c>
      <c r="BC1185" t="inlineStr">
        <is>
          <t>701+</t>
        </is>
      </c>
      <c r="BD1185" t="inlineStr">
        <is>
          <t>-</t>
        </is>
      </c>
      <c r="BE1185" t="inlineStr"/>
      <c r="BF1185" t="inlineStr">
        <is>
          <t>Not Reported</t>
        </is>
      </c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>
        <is>
          <t>QS</t>
        </is>
      </c>
      <c r="CC1185" t="n">
        <v>1401</v>
      </c>
      <c r="CD1185" t="n">
        <v>1401</v>
      </c>
      <c r="CE1185" t="n">
        <v>601</v>
      </c>
      <c r="CF1185" t="n">
        <v>601</v>
      </c>
      <c r="CG1185" t="n">
        <v>701</v>
      </c>
      <c r="CH1185" t="n">
        <v>701</v>
      </c>
      <c r="CI1185" t="n">
        <v>701</v>
      </c>
      <c r="CJ1185" t="n">
        <v>701</v>
      </c>
      <c r="CK1185" t="n">
        <v>701</v>
      </c>
      <c r="CL1185" t="n">
        <v>701</v>
      </c>
      <c r="CM1185" t="n">
        <v>701</v>
      </c>
      <c r="CN1185" t="n">
        <v>1401</v>
      </c>
      <c r="CO1185" t="n">
        <v>1300.5</v>
      </c>
      <c r="CP1185" t="n">
        <v>601</v>
      </c>
      <c r="CQ1185" t="n">
        <v>601</v>
      </c>
      <c r="CR1185" t="n">
        <v>701</v>
      </c>
      <c r="CS1185" t="n">
        <v>701</v>
      </c>
      <c r="CT1185" t="n">
        <v>701</v>
      </c>
      <c r="CU1185" t="n">
        <v>701</v>
      </c>
      <c r="CV1185" t="n">
        <v>701</v>
      </c>
      <c r="CW1185" t="n">
        <v>701</v>
      </c>
      <c r="CX1185" t="n">
        <v>701</v>
      </c>
      <c r="CY1185" t="inlineStr"/>
      <c r="CZ1185" t="inlineStr"/>
      <c r="DA1185" t="inlineStr"/>
      <c r="DB1185" t="n">
        <v>0</v>
      </c>
      <c r="DC1185" t="n">
        <v>1.7</v>
      </c>
      <c r="DD1185" t="inlineStr"/>
      <c r="DE1185" t="inlineStr">
        <is>
          <t>QS (score, not ratio)</t>
        </is>
      </c>
      <c r="DF1185" t="inlineStr"/>
      <c r="DG1185" t="inlineStr">
        <is>
          <t>QS (score, not %)</t>
        </is>
      </c>
      <c r="DH1185" t="n">
        <v>4.6</v>
      </c>
      <c r="DI1185" t="inlineStr"/>
    </row>
    <row r="1186">
      <c r="A1186" t="inlineStr">
        <is>
          <t>universidad central de venezuela</t>
        </is>
      </c>
      <c r="B1186" t="inlineStr">
        <is>
          <t>691-700</t>
        </is>
      </c>
      <c r="C1186" t="inlineStr">
        <is>
          <t>631-640</t>
        </is>
      </c>
      <c r="D1186" t="inlineStr">
        <is>
          <t>Venezuela</t>
        </is>
      </c>
      <c r="E1186" t="inlineStr">
        <is>
          <t>Americas</t>
        </is>
      </c>
      <c r="F1186" t="inlineStr">
        <is>
          <t>L</t>
        </is>
      </c>
      <c r="G1186" t="inlineStr">
        <is>
          <t>FC</t>
        </is>
      </c>
      <c r="H1186" t="inlineStr">
        <is>
          <t>MD</t>
        </is>
      </c>
      <c r="I1186" t="inlineStr">
        <is>
          <t>A</t>
        </is>
      </c>
      <c r="J1186" t="n">
        <v>21</v>
      </c>
      <c r="K1186" t="inlineStr">
        <is>
          <t>417</t>
        </is>
      </c>
      <c r="L1186" t="n">
        <v>40.6</v>
      </c>
      <c r="M1186" t="inlineStr">
        <is>
          <t>232</t>
        </is>
      </c>
      <c r="N1186" t="n">
        <v>27.1</v>
      </c>
      <c r="O1186" t="inlineStr">
        <is>
          <t>559</t>
        </is>
      </c>
      <c r="P1186" t="n">
        <v>1.1</v>
      </c>
      <c r="Q1186" t="inlineStr">
        <is>
          <t>701+</t>
        </is>
      </c>
      <c r="R1186" t="n">
        <v>2.6</v>
      </c>
      <c r="S1186" t="inlineStr">
        <is>
          <t>701+</t>
        </is>
      </c>
      <c r="T1186" t="n">
        <v>1.4</v>
      </c>
      <c r="U1186" t="inlineStr">
        <is>
          <t>701+</t>
        </is>
      </c>
      <c r="V1186" t="n">
        <v>21.5</v>
      </c>
      <c r="W1186" t="inlineStr">
        <is>
          <t>701+</t>
        </is>
      </c>
      <c r="X1186" t="n">
        <v>51.4</v>
      </c>
      <c r="Y1186" t="inlineStr">
        <is>
          <t>248</t>
        </is>
      </c>
      <c r="Z1186" t="n">
        <v>1</v>
      </c>
      <c r="AA1186" t="inlineStr">
        <is>
          <t>701+</t>
        </is>
      </c>
      <c r="AB1186" t="inlineStr"/>
      <c r="AC1186" t="inlineStr">
        <is>
          <t>631-640</t>
        </is>
      </c>
      <c r="AD1186" t="inlineStr">
        <is>
          <t>701-750</t>
        </is>
      </c>
      <c r="AE1186" t="inlineStr">
        <is>
          <t>VE</t>
        </is>
      </c>
      <c r="AF1186" t="inlineStr">
        <is>
          <t>Venezuela</t>
        </is>
      </c>
      <c r="AG1186" t="inlineStr">
        <is>
          <t>XL</t>
        </is>
      </c>
      <c r="AH1186" t="inlineStr">
        <is>
          <t>FC</t>
        </is>
      </c>
      <c r="AI1186" t="inlineStr">
        <is>
          <t>MD</t>
        </is>
      </c>
      <c r="AJ1186" t="n">
        <v>5</v>
      </c>
      <c r="AK1186" t="inlineStr">
        <is>
          <t>A</t>
        </is>
      </c>
      <c r="AL1186" t="n">
        <v>23.1</v>
      </c>
      <c r="AM1186" t="inlineStr">
        <is>
          <t>374</t>
        </is>
      </c>
      <c r="AN1186" t="n">
        <v>58.4</v>
      </c>
      <c r="AO1186" t="inlineStr">
        <is>
          <t>139</t>
        </is>
      </c>
      <c r="AP1186" t="n">
        <v>21</v>
      </c>
      <c r="AQ1186" t="inlineStr">
        <is>
          <t>648</t>
        </is>
      </c>
      <c r="AR1186" t="n">
        <v>1.1</v>
      </c>
      <c r="AS1186" t="inlineStr">
        <is>
          <t>701+</t>
        </is>
      </c>
      <c r="AT1186" t="inlineStr"/>
      <c r="AU1186" t="inlineStr"/>
      <c r="AV1186" t="inlineStr"/>
      <c r="AW1186" t="inlineStr"/>
      <c r="AX1186" t="n">
        <v>1.2</v>
      </c>
      <c r="AY1186" t="inlineStr">
        <is>
          <t>701+</t>
        </is>
      </c>
      <c r="AZ1186" t="n">
        <v>14.3</v>
      </c>
      <c r="BA1186" t="inlineStr">
        <is>
          <t>590</t>
        </is>
      </c>
      <c r="BB1186" t="n">
        <v>1.1</v>
      </c>
      <c r="BC1186" t="inlineStr">
        <is>
          <t>701+</t>
        </is>
      </c>
      <c r="BD1186" t="inlineStr">
        <is>
          <t>-</t>
        </is>
      </c>
      <c r="BE1186" t="inlineStr"/>
      <c r="BF1186" t="inlineStr">
        <is>
          <t>Not Reported</t>
        </is>
      </c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>
        <is>
          <t>QS</t>
        </is>
      </c>
      <c r="CC1186" t="n">
        <v>695.5</v>
      </c>
      <c r="CD1186" t="n">
        <v>635.5</v>
      </c>
      <c r="CE1186" t="n">
        <v>417</v>
      </c>
      <c r="CF1186" t="n">
        <v>232</v>
      </c>
      <c r="CG1186" t="n">
        <v>559</v>
      </c>
      <c r="CH1186" t="n">
        <v>701</v>
      </c>
      <c r="CI1186" t="n">
        <v>701</v>
      </c>
      <c r="CJ1186" t="n">
        <v>701</v>
      </c>
      <c r="CK1186" t="n">
        <v>701</v>
      </c>
      <c r="CL1186" t="n">
        <v>248</v>
      </c>
      <c r="CM1186" t="n">
        <v>701</v>
      </c>
      <c r="CN1186" t="n">
        <v>635.5</v>
      </c>
      <c r="CO1186" t="n">
        <v>725.5</v>
      </c>
      <c r="CP1186" t="n">
        <v>374</v>
      </c>
      <c r="CQ1186" t="n">
        <v>139</v>
      </c>
      <c r="CR1186" t="n">
        <v>648</v>
      </c>
      <c r="CS1186" t="n">
        <v>701</v>
      </c>
      <c r="CT1186" t="inlineStr"/>
      <c r="CU1186" t="inlineStr"/>
      <c r="CV1186" t="n">
        <v>701</v>
      </c>
      <c r="CW1186" t="n">
        <v>590</v>
      </c>
      <c r="CX1186" t="n">
        <v>701</v>
      </c>
      <c r="CY1186" t="inlineStr"/>
      <c r="CZ1186" t="inlineStr"/>
      <c r="DA1186" t="inlineStr"/>
      <c r="DB1186" t="n">
        <v>50.39285714285715</v>
      </c>
      <c r="DC1186" t="n">
        <v>1.1</v>
      </c>
      <c r="DD1186" t="inlineStr"/>
      <c r="DE1186" t="inlineStr">
        <is>
          <t>QS (score, not ratio)</t>
        </is>
      </c>
      <c r="DF1186" t="inlineStr"/>
      <c r="DG1186" t="inlineStr">
        <is>
          <t>QS (score, not %)</t>
        </is>
      </c>
      <c r="DH1186" t="n">
        <v>22.05</v>
      </c>
      <c r="DI1186" t="inlineStr"/>
    </row>
    <row r="1187">
      <c r="A1187" t="inlineStr">
        <is>
          <t>universidad central del ecuador</t>
        </is>
      </c>
      <c r="B1187" t="inlineStr">
        <is>
          <t>1201-1400</t>
        </is>
      </c>
      <c r="C1187" t="inlineStr">
        <is>
          <t>1201-1400</t>
        </is>
      </c>
      <c r="D1187" t="inlineStr">
        <is>
          <t>Ecuador</t>
        </is>
      </c>
      <c r="E1187" t="inlineStr">
        <is>
          <t>Americas</t>
        </is>
      </c>
      <c r="F1187" t="inlineStr">
        <is>
          <t>L</t>
        </is>
      </c>
      <c r="G1187" t="inlineStr">
        <is>
          <t>FC</t>
        </is>
      </c>
      <c r="H1187" t="inlineStr">
        <is>
          <t>MD</t>
        </is>
      </c>
      <c r="I1187" t="inlineStr">
        <is>
          <t>A</t>
        </is>
      </c>
      <c r="J1187" t="n">
        <v>8.1</v>
      </c>
      <c r="K1187" t="inlineStr">
        <is>
          <t>601+</t>
        </is>
      </c>
      <c r="L1187" t="n">
        <v>3.6</v>
      </c>
      <c r="M1187" t="inlineStr">
        <is>
          <t>601+</t>
        </is>
      </c>
      <c r="N1187" t="n">
        <v>11.3</v>
      </c>
      <c r="O1187" t="inlineStr">
        <is>
          <t>701+</t>
        </is>
      </c>
      <c r="P1187" t="n">
        <v>1.2</v>
      </c>
      <c r="Q1187" t="inlineStr">
        <is>
          <t>701+</t>
        </is>
      </c>
      <c r="R1187" t="inlineStr"/>
      <c r="S1187" t="inlineStr"/>
      <c r="T1187" t="inlineStr"/>
      <c r="U1187" t="inlineStr"/>
      <c r="V1187" t="n">
        <v>10.1</v>
      </c>
      <c r="W1187" t="inlineStr">
        <is>
          <t>701+</t>
        </is>
      </c>
      <c r="X1187" t="n">
        <v>20.9</v>
      </c>
      <c r="Y1187" t="inlineStr">
        <is>
          <t>548</t>
        </is>
      </c>
      <c r="Z1187" t="n">
        <v>1</v>
      </c>
      <c r="AA1187" t="inlineStr">
        <is>
          <t>701+</t>
        </is>
      </c>
      <c r="AB1187" t="inlineStr"/>
      <c r="AC1187" t="inlineStr">
        <is>
          <t>1201-1400</t>
        </is>
      </c>
      <c r="AD1187" t="inlineStr">
        <is>
          <t>1201-1400</t>
        </is>
      </c>
      <c r="AE1187" t="inlineStr">
        <is>
          <t>EC</t>
        </is>
      </c>
      <c r="AF1187" t="inlineStr">
        <is>
          <t>Ecuador</t>
        </is>
      </c>
      <c r="AG1187" t="inlineStr">
        <is>
          <t>XL</t>
        </is>
      </c>
      <c r="AH1187" t="inlineStr">
        <is>
          <t>FC</t>
        </is>
      </c>
      <c r="AI1187" t="inlineStr">
        <is>
          <t>MD</t>
        </is>
      </c>
      <c r="AJ1187" t="n">
        <v>5</v>
      </c>
      <c r="AK1187" t="inlineStr">
        <is>
          <t>A</t>
        </is>
      </c>
      <c r="AL1187" t="n">
        <v>8.5</v>
      </c>
      <c r="AM1187" t="inlineStr">
        <is>
          <t>601+</t>
        </is>
      </c>
      <c r="AN1187" t="n">
        <v>5</v>
      </c>
      <c r="AO1187" t="inlineStr">
        <is>
          <t>601+</t>
        </is>
      </c>
      <c r="AP1187" t="n">
        <v>10.9</v>
      </c>
      <c r="AQ1187" t="inlineStr">
        <is>
          <t>701+</t>
        </is>
      </c>
      <c r="AR1187" t="n">
        <v>1.2</v>
      </c>
      <c r="AS1187" t="inlineStr">
        <is>
          <t>701+</t>
        </is>
      </c>
      <c r="AT1187" t="inlineStr"/>
      <c r="AU1187" t="inlineStr"/>
      <c r="AV1187" t="inlineStr"/>
      <c r="AW1187" t="inlineStr"/>
      <c r="AX1187" t="n">
        <v>1</v>
      </c>
      <c r="AY1187" t="inlineStr">
        <is>
          <t>701+</t>
        </is>
      </c>
      <c r="AZ1187" t="n">
        <v>10.1</v>
      </c>
      <c r="BA1187" t="inlineStr">
        <is>
          <t>701+</t>
        </is>
      </c>
      <c r="BB1187" t="n">
        <v>1</v>
      </c>
      <c r="BC1187" t="inlineStr">
        <is>
          <t>701+</t>
        </is>
      </c>
      <c r="BD1187" t="inlineStr">
        <is>
          <t>-</t>
        </is>
      </c>
      <c r="BE1187" t="inlineStr"/>
      <c r="BF1187" t="inlineStr">
        <is>
          <t>Not Reported</t>
        </is>
      </c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>
        <is>
          <t>QS</t>
        </is>
      </c>
      <c r="CC1187" t="n">
        <v>1300.5</v>
      </c>
      <c r="CD1187" t="n">
        <v>1300.5</v>
      </c>
      <c r="CE1187" t="n">
        <v>601</v>
      </c>
      <c r="CF1187" t="n">
        <v>601</v>
      </c>
      <c r="CG1187" t="n">
        <v>701</v>
      </c>
      <c r="CH1187" t="n">
        <v>701</v>
      </c>
      <c r="CI1187" t="inlineStr"/>
      <c r="CJ1187" t="inlineStr"/>
      <c r="CK1187" t="n">
        <v>701</v>
      </c>
      <c r="CL1187" t="n">
        <v>548</v>
      </c>
      <c r="CM1187" t="n">
        <v>701</v>
      </c>
      <c r="CN1187" t="n">
        <v>1300.5</v>
      </c>
      <c r="CO1187" t="n">
        <v>1300.5</v>
      </c>
      <c r="CP1187" t="n">
        <v>601</v>
      </c>
      <c r="CQ1187" t="n">
        <v>601</v>
      </c>
      <c r="CR1187" t="n">
        <v>701</v>
      </c>
      <c r="CS1187" t="n">
        <v>701</v>
      </c>
      <c r="CT1187" t="inlineStr"/>
      <c r="CU1187" t="inlineStr"/>
      <c r="CV1187" t="n">
        <v>701</v>
      </c>
      <c r="CW1187" t="n">
        <v>701</v>
      </c>
      <c r="CX1187" t="n">
        <v>701</v>
      </c>
      <c r="CY1187" t="inlineStr"/>
      <c r="CZ1187" t="inlineStr"/>
      <c r="DA1187" t="inlineStr"/>
      <c r="DB1187" t="n">
        <v>7.178571428571416</v>
      </c>
      <c r="DC1187" t="n">
        <v>1.2</v>
      </c>
      <c r="DD1187" t="inlineStr"/>
      <c r="DE1187" t="inlineStr">
        <is>
          <t>QS (score, not ratio)</t>
        </is>
      </c>
      <c r="DF1187" t="inlineStr"/>
      <c r="DG1187" t="inlineStr">
        <is>
          <t>Missing</t>
        </is>
      </c>
      <c r="DH1187" t="n">
        <v>8.300000000000001</v>
      </c>
      <c r="DI1187" t="inlineStr"/>
    </row>
    <row r="1188">
      <c r="A1188" t="inlineStr">
        <is>
          <t>universidad de alcalá</t>
        </is>
      </c>
      <c r="B1188" t="inlineStr">
        <is>
          <t>621-630</t>
        </is>
      </c>
      <c r="C1188" t="inlineStr">
        <is>
          <t>538</t>
        </is>
      </c>
      <c r="D1188" t="inlineStr">
        <is>
          <t>Spain</t>
        </is>
      </c>
      <c r="E1188" t="inlineStr">
        <is>
          <t>Europe</t>
        </is>
      </c>
      <c r="F1188" t="inlineStr">
        <is>
          <t>L</t>
        </is>
      </c>
      <c r="G1188" t="inlineStr">
        <is>
          <t>FC</t>
        </is>
      </c>
      <c r="H1188" t="inlineStr">
        <is>
          <t>HI</t>
        </is>
      </c>
      <c r="I1188" t="inlineStr">
        <is>
          <t>A</t>
        </is>
      </c>
      <c r="J1188" t="n">
        <v>9.699999999999999</v>
      </c>
      <c r="K1188" t="inlineStr">
        <is>
          <t>601+</t>
        </is>
      </c>
      <c r="L1188" t="n">
        <v>5.8</v>
      </c>
      <c r="M1188" t="inlineStr">
        <is>
          <t>601+</t>
        </is>
      </c>
      <c r="N1188" t="n">
        <v>60</v>
      </c>
      <c r="O1188" t="inlineStr">
        <is>
          <t>243</t>
        </is>
      </c>
      <c r="P1188" t="n">
        <v>5.6</v>
      </c>
      <c r="Q1188" t="inlineStr">
        <is>
          <t>701+</t>
        </is>
      </c>
      <c r="R1188" t="n">
        <v>10.6</v>
      </c>
      <c r="S1188" t="inlineStr">
        <is>
          <t>701+</t>
        </is>
      </c>
      <c r="T1188" t="n">
        <v>44.9</v>
      </c>
      <c r="U1188" t="inlineStr">
        <is>
          <t>326</t>
        </is>
      </c>
      <c r="V1188" t="n">
        <v>77.09999999999999</v>
      </c>
      <c r="W1188" t="inlineStr">
        <is>
          <t>376</t>
        </is>
      </c>
      <c r="X1188" t="n">
        <v>7.7</v>
      </c>
      <c r="Y1188" t="inlineStr">
        <is>
          <t>701+</t>
        </is>
      </c>
      <c r="Z1188" t="n">
        <v>59</v>
      </c>
      <c r="AA1188" t="inlineStr">
        <is>
          <t>271=</t>
        </is>
      </c>
      <c r="AB1188" t="inlineStr"/>
      <c r="AC1188" t="inlineStr"/>
      <c r="AD1188" t="inlineStr"/>
      <c r="AE1188" t="inlineStr">
        <is>
          <t>Not Reported</t>
        </is>
      </c>
      <c r="AF1188" t="inlineStr">
        <is>
          <t>Not Reported</t>
        </is>
      </c>
      <c r="AG1188" t="inlineStr">
        <is>
          <t>Not Reported</t>
        </is>
      </c>
      <c r="AH1188" t="inlineStr">
        <is>
          <t>Not Reported</t>
        </is>
      </c>
      <c r="AI1188" t="inlineStr"/>
      <c r="AJ1188" t="inlineStr"/>
      <c r="AK1188" t="inlineStr">
        <is>
          <t>Not Reported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>
        <is>
          <t>Not Reported</t>
        </is>
      </c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>
        <is>
          <t>QS</t>
        </is>
      </c>
      <c r="CC1188" t="n">
        <v>625.5</v>
      </c>
      <c r="CD1188" t="n">
        <v>538</v>
      </c>
      <c r="CE1188" t="n">
        <v>601</v>
      </c>
      <c r="CF1188" t="n">
        <v>601</v>
      </c>
      <c r="CG1188" t="n">
        <v>243</v>
      </c>
      <c r="CH1188" t="n">
        <v>701</v>
      </c>
      <c r="CI1188" t="n">
        <v>701</v>
      </c>
      <c r="CJ1188" t="n">
        <v>326</v>
      </c>
      <c r="CK1188" t="n">
        <v>376</v>
      </c>
      <c r="CL1188" t="n">
        <v>701</v>
      </c>
      <c r="CM1188" t="n">
        <v>271</v>
      </c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n">
        <v>55.39285714285715</v>
      </c>
      <c r="DC1188" t="n">
        <v>5.6</v>
      </c>
      <c r="DD1188" t="inlineStr"/>
      <c r="DE1188" t="inlineStr">
        <is>
          <t>QS (score, not ratio)</t>
        </is>
      </c>
      <c r="DF1188" t="inlineStr"/>
      <c r="DG1188" t="inlineStr">
        <is>
          <t>QS (score, not %)</t>
        </is>
      </c>
      <c r="DH1188" t="n">
        <v>9.699999999999999</v>
      </c>
      <c r="DI1188" t="inlineStr"/>
    </row>
    <row r="1189">
      <c r="A1189" t="inlineStr">
        <is>
          <t>universidad de antioquia</t>
        </is>
      </c>
      <c r="B1189" t="inlineStr">
        <is>
          <t>791-800</t>
        </is>
      </c>
      <c r="C1189" t="inlineStr">
        <is>
          <t>701-710</t>
        </is>
      </c>
      <c r="D1189" t="inlineStr">
        <is>
          <t>Colombia</t>
        </is>
      </c>
      <c r="E1189" t="inlineStr">
        <is>
          <t>Americas</t>
        </is>
      </c>
      <c r="F1189" t="inlineStr">
        <is>
          <t>XL</t>
        </is>
      </c>
      <c r="G1189" t="inlineStr">
        <is>
          <t>FC</t>
        </is>
      </c>
      <c r="H1189" t="inlineStr">
        <is>
          <t>HI</t>
        </is>
      </c>
      <c r="I1189" t="inlineStr">
        <is>
          <t>A</t>
        </is>
      </c>
      <c r="J1189" t="n">
        <v>29.1</v>
      </c>
      <c r="K1189" t="inlineStr">
        <is>
          <t>303</t>
        </is>
      </c>
      <c r="L1189" t="n">
        <v>20.8</v>
      </c>
      <c r="M1189" t="inlineStr">
        <is>
          <t>440</t>
        </is>
      </c>
      <c r="N1189" t="n">
        <v>4.1</v>
      </c>
      <c r="O1189" t="inlineStr">
        <is>
          <t>701+</t>
        </is>
      </c>
      <c r="P1189" t="n">
        <v>4.3</v>
      </c>
      <c r="Q1189" t="inlineStr">
        <is>
          <t>701+</t>
        </is>
      </c>
      <c r="R1189" t="n">
        <v>3.7</v>
      </c>
      <c r="S1189" t="inlineStr">
        <is>
          <t>701+</t>
        </is>
      </c>
      <c r="T1189" t="n">
        <v>1.2</v>
      </c>
      <c r="U1189" t="inlineStr">
        <is>
          <t>701+</t>
        </is>
      </c>
      <c r="V1189" t="n">
        <v>48.1</v>
      </c>
      <c r="W1189" t="inlineStr">
        <is>
          <t>701+</t>
        </is>
      </c>
      <c r="X1189" t="n">
        <v>20.4</v>
      </c>
      <c r="Y1189" t="inlineStr">
        <is>
          <t>556</t>
        </is>
      </c>
      <c r="Z1189" t="n">
        <v>2.9</v>
      </c>
      <c r="AA1189" t="inlineStr">
        <is>
          <t>701+</t>
        </is>
      </c>
      <c r="AB1189" t="inlineStr"/>
      <c r="AC1189" t="inlineStr">
        <is>
          <t>701-710</t>
        </is>
      </c>
      <c r="AD1189" t="inlineStr">
        <is>
          <t>651-700</t>
        </is>
      </c>
      <c r="AE1189" t="inlineStr">
        <is>
          <t>CO</t>
        </is>
      </c>
      <c r="AF1189" t="inlineStr">
        <is>
          <t>Colombia</t>
        </is>
      </c>
      <c r="AG1189" t="inlineStr">
        <is>
          <t>XL</t>
        </is>
      </c>
      <c r="AH1189" t="inlineStr">
        <is>
          <t>FC</t>
        </is>
      </c>
      <c r="AI1189" t="inlineStr">
        <is>
          <t>HI</t>
        </is>
      </c>
      <c r="AJ1189" t="n">
        <v>5</v>
      </c>
      <c r="AK1189" t="inlineStr">
        <is>
          <t>A</t>
        </is>
      </c>
      <c r="AL1189" t="n">
        <v>31</v>
      </c>
      <c r="AM1189" t="inlineStr">
        <is>
          <t>281</t>
        </is>
      </c>
      <c r="AN1189" t="n">
        <v>33.9</v>
      </c>
      <c r="AO1189" t="inlineStr">
        <is>
          <t>288</t>
        </is>
      </c>
      <c r="AP1189" t="n">
        <v>4.2</v>
      </c>
      <c r="AQ1189" t="inlineStr">
        <is>
          <t>701+</t>
        </is>
      </c>
      <c r="AR1189" t="n">
        <v>4.3</v>
      </c>
      <c r="AS1189" t="inlineStr">
        <is>
          <t>701+</t>
        </is>
      </c>
      <c r="AT1189" t="n">
        <v>3.9</v>
      </c>
      <c r="AU1189" t="inlineStr">
        <is>
          <t>701+</t>
        </is>
      </c>
      <c r="AV1189" t="n">
        <v>1.3</v>
      </c>
      <c r="AW1189" t="inlineStr">
        <is>
          <t>701+</t>
        </is>
      </c>
      <c r="AX1189" t="n">
        <v>3.9</v>
      </c>
      <c r="AY1189" t="inlineStr">
        <is>
          <t>701+</t>
        </is>
      </c>
      <c r="AZ1189" t="n">
        <v>9.6</v>
      </c>
      <c r="BA1189" t="inlineStr">
        <is>
          <t>701+</t>
        </is>
      </c>
      <c r="BB1189" t="n">
        <v>5.2</v>
      </c>
      <c r="BC1189" t="inlineStr">
        <is>
          <t>701+</t>
        </is>
      </c>
      <c r="BD1189" t="inlineStr">
        <is>
          <t>-</t>
        </is>
      </c>
      <c r="BE1189" t="inlineStr"/>
      <c r="BF1189" t="inlineStr">
        <is>
          <t>Not Reported</t>
        </is>
      </c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>
        <is>
          <t>QS</t>
        </is>
      </c>
      <c r="CC1189" t="n">
        <v>795.5</v>
      </c>
      <c r="CD1189" t="n">
        <v>705.5</v>
      </c>
      <c r="CE1189" t="n">
        <v>303</v>
      </c>
      <c r="CF1189" t="n">
        <v>440</v>
      </c>
      <c r="CG1189" t="n">
        <v>701</v>
      </c>
      <c r="CH1189" t="n">
        <v>701</v>
      </c>
      <c r="CI1189" t="n">
        <v>701</v>
      </c>
      <c r="CJ1189" t="n">
        <v>701</v>
      </c>
      <c r="CK1189" t="n">
        <v>701</v>
      </c>
      <c r="CL1189" t="n">
        <v>556</v>
      </c>
      <c r="CM1189" t="n">
        <v>701</v>
      </c>
      <c r="CN1189" t="n">
        <v>705.5</v>
      </c>
      <c r="CO1189" t="n">
        <v>675.5</v>
      </c>
      <c r="CP1189" t="n">
        <v>281</v>
      </c>
      <c r="CQ1189" t="n">
        <v>288</v>
      </c>
      <c r="CR1189" t="n">
        <v>701</v>
      </c>
      <c r="CS1189" t="n">
        <v>701</v>
      </c>
      <c r="CT1189" t="n">
        <v>701</v>
      </c>
      <c r="CU1189" t="n">
        <v>701</v>
      </c>
      <c r="CV1189" t="n">
        <v>701</v>
      </c>
      <c r="CW1189" t="n">
        <v>701</v>
      </c>
      <c r="CX1189" t="n">
        <v>701</v>
      </c>
      <c r="CY1189" t="inlineStr"/>
      <c r="CZ1189" t="inlineStr"/>
      <c r="DA1189" t="inlineStr"/>
      <c r="DB1189" t="n">
        <v>43.25</v>
      </c>
      <c r="DC1189" t="n">
        <v>4.3</v>
      </c>
      <c r="DD1189" t="inlineStr"/>
      <c r="DE1189" t="inlineStr">
        <is>
          <t>QS (score, not ratio)</t>
        </is>
      </c>
      <c r="DF1189" t="inlineStr"/>
      <c r="DG1189" t="inlineStr">
        <is>
          <t>QS (score, not %)</t>
        </is>
      </c>
      <c r="DH1189" t="n">
        <v>30.05</v>
      </c>
      <c r="DI1189" t="inlineStr"/>
    </row>
    <row r="1190">
      <c r="A1190" t="inlineStr">
        <is>
          <t>universidad de belgrano</t>
        </is>
      </c>
      <c r="B1190" t="inlineStr">
        <is>
          <t>781-790</t>
        </is>
      </c>
      <c r="C1190" t="inlineStr">
        <is>
          <t>761-770</t>
        </is>
      </c>
      <c r="D1190" t="inlineStr">
        <is>
          <t>Argentina</t>
        </is>
      </c>
      <c r="E1190" t="inlineStr">
        <is>
          <t>Americas</t>
        </is>
      </c>
      <c r="F1190" t="inlineStr">
        <is>
          <t>M</t>
        </is>
      </c>
      <c r="G1190" t="inlineStr">
        <is>
          <t>CO</t>
        </is>
      </c>
      <c r="H1190" t="inlineStr">
        <is>
          <t>LO</t>
        </is>
      </c>
      <c r="I1190" t="inlineStr">
        <is>
          <t>B</t>
        </is>
      </c>
      <c r="J1190" t="n">
        <v>9.4</v>
      </c>
      <c r="K1190" t="inlineStr">
        <is>
          <t>601+</t>
        </is>
      </c>
      <c r="L1190" t="n">
        <v>12.7</v>
      </c>
      <c r="M1190" t="inlineStr">
        <is>
          <t>601+</t>
        </is>
      </c>
      <c r="N1190" t="n">
        <v>86.59999999999999</v>
      </c>
      <c r="O1190" t="inlineStr">
        <is>
          <t>100</t>
        </is>
      </c>
      <c r="P1190" t="n">
        <v>1</v>
      </c>
      <c r="Q1190" t="inlineStr">
        <is>
          <t>701+</t>
        </is>
      </c>
      <c r="R1190" t="n">
        <v>5.4</v>
      </c>
      <c r="S1190" t="inlineStr">
        <is>
          <t>701+</t>
        </is>
      </c>
      <c r="T1190" t="n">
        <v>24.1</v>
      </c>
      <c r="U1190" t="inlineStr">
        <is>
          <t>490</t>
        </is>
      </c>
      <c r="V1190" t="n">
        <v>2.5</v>
      </c>
      <c r="W1190" t="inlineStr">
        <is>
          <t>701+</t>
        </is>
      </c>
      <c r="X1190" t="n">
        <v>37.4</v>
      </c>
      <c r="Y1190" t="inlineStr">
        <is>
          <t>343</t>
        </is>
      </c>
      <c r="Z1190" t="inlineStr"/>
      <c r="AA1190" t="inlineStr"/>
      <c r="AB1190" t="inlineStr"/>
      <c r="AC1190" t="inlineStr">
        <is>
          <t>761-770</t>
        </is>
      </c>
      <c r="AD1190" t="inlineStr">
        <is>
          <t>461=</t>
        </is>
      </c>
      <c r="AE1190" t="inlineStr">
        <is>
          <t>AR</t>
        </is>
      </c>
      <c r="AF1190" t="inlineStr">
        <is>
          <t>Argentina</t>
        </is>
      </c>
      <c r="AG1190" t="inlineStr">
        <is>
          <t>M</t>
        </is>
      </c>
      <c r="AH1190" t="inlineStr">
        <is>
          <t>CO</t>
        </is>
      </c>
      <c r="AI1190" t="inlineStr">
        <is>
          <t>MD</t>
        </is>
      </c>
      <c r="AJ1190" t="n">
        <v>4</v>
      </c>
      <c r="AK1190" t="inlineStr">
        <is>
          <t>B</t>
        </is>
      </c>
      <c r="AL1190" t="n">
        <v>9.9</v>
      </c>
      <c r="AM1190" t="inlineStr">
        <is>
          <t>601+</t>
        </is>
      </c>
      <c r="AN1190" t="n">
        <v>10.7</v>
      </c>
      <c r="AO1190" t="inlineStr">
        <is>
          <t>601+</t>
        </is>
      </c>
      <c r="AP1190" t="n">
        <v>88.09999999999999</v>
      </c>
      <c r="AQ1190" t="inlineStr">
        <is>
          <t>92</t>
        </is>
      </c>
      <c r="AR1190" t="n">
        <v>1</v>
      </c>
      <c r="AS1190" t="inlineStr">
        <is>
          <t>701+</t>
        </is>
      </c>
      <c r="AT1190" t="n">
        <v>5.7</v>
      </c>
      <c r="AU1190" t="inlineStr">
        <is>
          <t>701+</t>
        </is>
      </c>
      <c r="AV1190" t="n">
        <v>26.3</v>
      </c>
      <c r="AW1190" t="inlineStr">
        <is>
          <t>463</t>
        </is>
      </c>
      <c r="AX1190" t="n">
        <v>1</v>
      </c>
      <c r="AY1190" t="inlineStr">
        <is>
          <t>701+</t>
        </is>
      </c>
      <c r="AZ1190" t="n">
        <v>8.699999999999999</v>
      </c>
      <c r="BA1190" t="inlineStr">
        <is>
          <t>701+</t>
        </is>
      </c>
      <c r="BB1190" t="inlineStr"/>
      <c r="BC1190" t="inlineStr"/>
      <c r="BD1190" t="inlineStr">
        <is>
          <t>-</t>
        </is>
      </c>
      <c r="BE1190" t="inlineStr"/>
      <c r="BF1190" t="inlineStr">
        <is>
          <t>Not Reported</t>
        </is>
      </c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>
        <is>
          <t>QS</t>
        </is>
      </c>
      <c r="CC1190" t="n">
        <v>785.5</v>
      </c>
      <c r="CD1190" t="n">
        <v>765.5</v>
      </c>
      <c r="CE1190" t="n">
        <v>601</v>
      </c>
      <c r="CF1190" t="n">
        <v>601</v>
      </c>
      <c r="CG1190" t="n">
        <v>100</v>
      </c>
      <c r="CH1190" t="n">
        <v>701</v>
      </c>
      <c r="CI1190" t="n">
        <v>701</v>
      </c>
      <c r="CJ1190" t="n">
        <v>490</v>
      </c>
      <c r="CK1190" t="n">
        <v>701</v>
      </c>
      <c r="CL1190" t="n">
        <v>343</v>
      </c>
      <c r="CM1190" t="inlineStr"/>
      <c r="CN1190" t="n">
        <v>765.5</v>
      </c>
      <c r="CO1190" t="n">
        <v>461</v>
      </c>
      <c r="CP1190" t="n">
        <v>601</v>
      </c>
      <c r="CQ1190" t="n">
        <v>601</v>
      </c>
      <c r="CR1190" t="n">
        <v>92</v>
      </c>
      <c r="CS1190" t="n">
        <v>701</v>
      </c>
      <c r="CT1190" t="n">
        <v>701</v>
      </c>
      <c r="CU1190" t="n">
        <v>463</v>
      </c>
      <c r="CV1190" t="n">
        <v>701</v>
      </c>
      <c r="CW1190" t="n">
        <v>701</v>
      </c>
      <c r="CX1190" t="inlineStr"/>
      <c r="CY1190" t="inlineStr"/>
      <c r="CZ1190" t="inlineStr"/>
      <c r="DA1190" t="inlineStr"/>
      <c r="DB1190" t="n">
        <v>43.96428571428571</v>
      </c>
      <c r="DC1190" t="n">
        <v>1</v>
      </c>
      <c r="DD1190" t="inlineStr"/>
      <c r="DE1190" t="inlineStr">
        <is>
          <t>QS (score, not ratio)</t>
        </is>
      </c>
      <c r="DF1190" t="inlineStr"/>
      <c r="DG1190" t="inlineStr">
        <is>
          <t>QS (score, not %)</t>
        </is>
      </c>
      <c r="DH1190" t="n">
        <v>9.65</v>
      </c>
      <c r="DI1190" t="inlineStr"/>
    </row>
    <row r="1191">
      <c r="A1191" t="inlineStr">
        <is>
          <t>universidad de buenos aires (uba)</t>
        </is>
      </c>
      <c r="B1191" t="inlineStr">
        <is>
          <t>71</t>
        </is>
      </c>
      <c r="C1191" t="inlineStr">
        <is>
          <t>95</t>
        </is>
      </c>
      <c r="D1191" t="inlineStr">
        <is>
          <t>Argentina</t>
        </is>
      </c>
      <c r="E1191" t="inlineStr">
        <is>
          <t>Americas</t>
        </is>
      </c>
      <c r="F1191" t="inlineStr">
        <is>
          <t>XL</t>
        </is>
      </c>
      <c r="G1191" t="inlineStr">
        <is>
          <t>FC</t>
        </is>
      </c>
      <c r="H1191" t="inlineStr">
        <is>
          <t>VH</t>
        </is>
      </c>
      <c r="I1191" t="inlineStr">
        <is>
          <t>A</t>
        </is>
      </c>
      <c r="J1191" t="n">
        <v>94.09999999999999</v>
      </c>
      <c r="K1191" t="inlineStr">
        <is>
          <t>35</t>
        </is>
      </c>
      <c r="L1191" t="n">
        <v>94.09999999999999</v>
      </c>
      <c r="M1191" t="inlineStr">
        <is>
          <t>38</t>
        </is>
      </c>
      <c r="N1191" t="n">
        <v>71.7</v>
      </c>
      <c r="O1191" t="inlineStr">
        <is>
          <t>183</t>
        </is>
      </c>
      <c r="P1191" t="n">
        <v>1.6</v>
      </c>
      <c r="Q1191" t="inlineStr">
        <is>
          <t>701+</t>
        </is>
      </c>
      <c r="R1191" t="n">
        <v>63.9</v>
      </c>
      <c r="S1191" t="inlineStr">
        <is>
          <t>305</t>
        </is>
      </c>
      <c r="T1191" t="n">
        <v>64.59999999999999</v>
      </c>
      <c r="U1191" t="inlineStr">
        <is>
          <t>232</t>
        </is>
      </c>
      <c r="V1191" t="n">
        <v>73.40000000000001</v>
      </c>
      <c r="W1191" t="inlineStr">
        <is>
          <t>430</t>
        </is>
      </c>
      <c r="X1191" t="n">
        <v>99.8</v>
      </c>
      <c r="Y1191" t="inlineStr">
        <is>
          <t>13</t>
        </is>
      </c>
      <c r="Z1191" t="n">
        <v>51.8</v>
      </c>
      <c r="AA1191" t="inlineStr">
        <is>
          <t>310=</t>
        </is>
      </c>
      <c r="AB1191" t="n">
        <v>67.59999999999999</v>
      </c>
      <c r="AC1191">
        <f>95</f>
        <v/>
      </c>
      <c r="AD1191" t="inlineStr">
        <is>
          <t>67</t>
        </is>
      </c>
      <c r="AE1191" t="inlineStr">
        <is>
          <t>AR</t>
        </is>
      </c>
      <c r="AF1191" t="inlineStr">
        <is>
          <t>Argentina</t>
        </is>
      </c>
      <c r="AG1191" t="inlineStr">
        <is>
          <t>XL</t>
        </is>
      </c>
      <c r="AH1191" t="inlineStr">
        <is>
          <t>FC</t>
        </is>
      </c>
      <c r="AI1191" t="inlineStr">
        <is>
          <t>VH</t>
        </is>
      </c>
      <c r="AJ1191" t="n">
        <v>5</v>
      </c>
      <c r="AK1191" t="inlineStr">
        <is>
          <t>A</t>
        </is>
      </c>
      <c r="AL1191" t="n">
        <v>93.3</v>
      </c>
      <c r="AM1191" t="inlineStr">
        <is>
          <t>36</t>
        </is>
      </c>
      <c r="AN1191" t="n">
        <v>98</v>
      </c>
      <c r="AO1191" t="inlineStr">
        <is>
          <t>20</t>
        </is>
      </c>
      <c r="AP1191" t="n">
        <v>73.5</v>
      </c>
      <c r="AQ1191" t="inlineStr">
        <is>
          <t>170</t>
        </is>
      </c>
      <c r="AR1191" t="n">
        <v>1.7</v>
      </c>
      <c r="AS1191" t="inlineStr">
        <is>
          <t>701+</t>
        </is>
      </c>
      <c r="AT1191" t="n">
        <v>62.6</v>
      </c>
      <c r="AU1191" t="inlineStr">
        <is>
          <t>309</t>
        </is>
      </c>
      <c r="AV1191" t="n">
        <v>66.7</v>
      </c>
      <c r="AW1191" t="inlineStr">
        <is>
          <t>224</t>
        </is>
      </c>
      <c r="AX1191" t="n">
        <v>28.1</v>
      </c>
      <c r="AY1191" t="inlineStr">
        <is>
          <t>470</t>
        </is>
      </c>
      <c r="AZ1191" t="n">
        <v>26.2</v>
      </c>
      <c r="BA1191" t="inlineStr">
        <is>
          <t>311</t>
        </is>
      </c>
      <c r="BB1191" t="n">
        <v>18.8</v>
      </c>
      <c r="BC1191" t="inlineStr">
        <is>
          <t>555=</t>
        </is>
      </c>
      <c r="BD1191" t="inlineStr">
        <is>
          <t>61.0</t>
        </is>
      </c>
      <c r="BE1191" t="inlineStr"/>
      <c r="BF1191" t="inlineStr">
        <is>
          <t>Not Reported</t>
        </is>
      </c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>
        <is>
          <t>QS</t>
        </is>
      </c>
      <c r="CC1191" t="n">
        <v>71</v>
      </c>
      <c r="CD1191" t="n">
        <v>95</v>
      </c>
      <c r="CE1191" t="n">
        <v>35</v>
      </c>
      <c r="CF1191" t="n">
        <v>38</v>
      </c>
      <c r="CG1191" t="n">
        <v>183</v>
      </c>
      <c r="CH1191" t="n">
        <v>701</v>
      </c>
      <c r="CI1191" t="n">
        <v>305</v>
      </c>
      <c r="CJ1191" t="n">
        <v>232</v>
      </c>
      <c r="CK1191" t="n">
        <v>430</v>
      </c>
      <c r="CL1191" t="n">
        <v>13</v>
      </c>
      <c r="CM1191" t="n">
        <v>310</v>
      </c>
      <c r="CN1191" t="n">
        <v>95</v>
      </c>
      <c r="CO1191" t="n">
        <v>67</v>
      </c>
      <c r="CP1191" t="n">
        <v>36</v>
      </c>
      <c r="CQ1191" t="n">
        <v>20</v>
      </c>
      <c r="CR1191" t="n">
        <v>170</v>
      </c>
      <c r="CS1191" t="n">
        <v>701</v>
      </c>
      <c r="CT1191" t="n">
        <v>309</v>
      </c>
      <c r="CU1191" t="n">
        <v>224</v>
      </c>
      <c r="CV1191" t="n">
        <v>470</v>
      </c>
      <c r="CW1191" t="n">
        <v>311</v>
      </c>
      <c r="CX1191" t="n">
        <v>555</v>
      </c>
      <c r="CY1191" t="inlineStr"/>
      <c r="CZ1191" t="inlineStr"/>
      <c r="DA1191" t="inlineStr"/>
      <c r="DB1191" t="n">
        <v>95</v>
      </c>
      <c r="DC1191" t="n">
        <v>1.6</v>
      </c>
      <c r="DD1191" t="inlineStr"/>
      <c r="DE1191" t="inlineStr">
        <is>
          <t>QS (score, not ratio)</t>
        </is>
      </c>
      <c r="DF1191" t="inlineStr"/>
      <c r="DG1191" t="inlineStr">
        <is>
          <t>QS (score, not %)</t>
        </is>
      </c>
      <c r="DH1191" t="n">
        <v>93.69999999999999</v>
      </c>
      <c r="DI1191" t="inlineStr"/>
    </row>
    <row r="1192">
      <c r="A1192" t="inlineStr">
        <is>
          <t>universidad de caldas</t>
        </is>
      </c>
      <c r="B1192" t="inlineStr">
        <is>
          <t>1401+</t>
        </is>
      </c>
      <c r="C1192" t="inlineStr">
        <is>
          <t>1401+</t>
        </is>
      </c>
      <c r="D1192" t="inlineStr">
        <is>
          <t>Colombia</t>
        </is>
      </c>
      <c r="E1192" t="inlineStr">
        <is>
          <t>Americas</t>
        </is>
      </c>
      <c r="F1192" t="inlineStr">
        <is>
          <t>L</t>
        </is>
      </c>
      <c r="G1192" t="inlineStr">
        <is>
          <t>FC</t>
        </is>
      </c>
      <c r="H1192" t="inlineStr">
        <is>
          <t>MD</t>
        </is>
      </c>
      <c r="I1192" t="inlineStr">
        <is>
          <t>A</t>
        </is>
      </c>
      <c r="J1192" t="n">
        <v>4.9</v>
      </c>
      <c r="K1192" t="inlineStr">
        <is>
          <t>601+</t>
        </is>
      </c>
      <c r="L1192" t="n">
        <v>2.4</v>
      </c>
      <c r="M1192" t="inlineStr">
        <is>
          <t>601+</t>
        </is>
      </c>
      <c r="N1192" t="n">
        <v>3.5</v>
      </c>
      <c r="O1192" t="inlineStr">
        <is>
          <t>701+</t>
        </is>
      </c>
      <c r="P1192" t="n">
        <v>1.5</v>
      </c>
      <c r="Q1192" t="inlineStr">
        <is>
          <t>701+</t>
        </is>
      </c>
      <c r="R1192" t="inlineStr"/>
      <c r="S1192" t="inlineStr"/>
      <c r="T1192" t="inlineStr"/>
      <c r="U1192" t="inlineStr"/>
      <c r="V1192" t="n">
        <v>6.5</v>
      </c>
      <c r="W1192" t="inlineStr">
        <is>
          <t>701+</t>
        </is>
      </c>
      <c r="X1192" t="n">
        <v>2.1</v>
      </c>
      <c r="Y1192" t="inlineStr">
        <is>
          <t>701+</t>
        </is>
      </c>
      <c r="Z1192" t="n">
        <v>1</v>
      </c>
      <c r="AA1192" t="inlineStr">
        <is>
          <t>701+</t>
        </is>
      </c>
      <c r="AB1192" t="inlineStr"/>
      <c r="AC1192" t="inlineStr">
        <is>
          <t>1401+</t>
        </is>
      </c>
      <c r="AD1192" t="inlineStr">
        <is>
          <t>1201-1400</t>
        </is>
      </c>
      <c r="AE1192" t="inlineStr">
        <is>
          <t>CO</t>
        </is>
      </c>
      <c r="AF1192" t="inlineStr">
        <is>
          <t>Colombia</t>
        </is>
      </c>
      <c r="AG1192" t="inlineStr">
        <is>
          <t>L</t>
        </is>
      </c>
      <c r="AH1192" t="inlineStr">
        <is>
          <t>FC</t>
        </is>
      </c>
      <c r="AI1192" t="inlineStr">
        <is>
          <t>MD</t>
        </is>
      </c>
      <c r="AJ1192" t="n">
        <v>4</v>
      </c>
      <c r="AK1192" t="inlineStr">
        <is>
          <t>A</t>
        </is>
      </c>
      <c r="AL1192" t="n">
        <v>5.4</v>
      </c>
      <c r="AM1192" t="inlineStr">
        <is>
          <t>601+</t>
        </is>
      </c>
      <c r="AN1192" t="n">
        <v>4</v>
      </c>
      <c r="AO1192" t="inlineStr">
        <is>
          <t>601+</t>
        </is>
      </c>
      <c r="AP1192" t="n">
        <v>3</v>
      </c>
      <c r="AQ1192" t="inlineStr">
        <is>
          <t>701+</t>
        </is>
      </c>
      <c r="AR1192" t="n">
        <v>1.5</v>
      </c>
      <c r="AS1192" t="inlineStr">
        <is>
          <t>701+</t>
        </is>
      </c>
      <c r="AT1192" t="inlineStr"/>
      <c r="AU1192" t="inlineStr"/>
      <c r="AV1192" t="inlineStr"/>
      <c r="AW1192" t="inlineStr"/>
      <c r="AX1192" t="n">
        <v>1</v>
      </c>
      <c r="AY1192" t="inlineStr">
        <is>
          <t>701+</t>
        </is>
      </c>
      <c r="AZ1192" t="n">
        <v>6.2</v>
      </c>
      <c r="BA1192" t="inlineStr">
        <is>
          <t>701+</t>
        </is>
      </c>
      <c r="BB1192" t="n">
        <v>1</v>
      </c>
      <c r="BC1192" t="inlineStr">
        <is>
          <t>701+</t>
        </is>
      </c>
      <c r="BD1192" t="inlineStr">
        <is>
          <t>-</t>
        </is>
      </c>
      <c r="BE1192" t="inlineStr"/>
      <c r="BF1192" t="inlineStr">
        <is>
          <t>Not Reported</t>
        </is>
      </c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>
        <is>
          <t>QS</t>
        </is>
      </c>
      <c r="CC1192" t="n">
        <v>1401</v>
      </c>
      <c r="CD1192" t="n">
        <v>1401</v>
      </c>
      <c r="CE1192" t="n">
        <v>601</v>
      </c>
      <c r="CF1192" t="n">
        <v>601</v>
      </c>
      <c r="CG1192" t="n">
        <v>701</v>
      </c>
      <c r="CH1192" t="n">
        <v>701</v>
      </c>
      <c r="CI1192" t="inlineStr"/>
      <c r="CJ1192" t="inlineStr"/>
      <c r="CK1192" t="n">
        <v>701</v>
      </c>
      <c r="CL1192" t="n">
        <v>701</v>
      </c>
      <c r="CM1192" t="n">
        <v>701</v>
      </c>
      <c r="CN1192" t="n">
        <v>1401</v>
      </c>
      <c r="CO1192" t="n">
        <v>1300.5</v>
      </c>
      <c r="CP1192" t="n">
        <v>601</v>
      </c>
      <c r="CQ1192" t="n">
        <v>601</v>
      </c>
      <c r="CR1192" t="n">
        <v>701</v>
      </c>
      <c r="CS1192" t="n">
        <v>701</v>
      </c>
      <c r="CT1192" t="inlineStr"/>
      <c r="CU1192" t="inlineStr"/>
      <c r="CV1192" t="n">
        <v>701</v>
      </c>
      <c r="CW1192" t="n">
        <v>701</v>
      </c>
      <c r="CX1192" t="n">
        <v>701</v>
      </c>
      <c r="CY1192" t="inlineStr"/>
      <c r="CZ1192" t="inlineStr"/>
      <c r="DA1192" t="inlineStr"/>
      <c r="DB1192" t="n">
        <v>0</v>
      </c>
      <c r="DC1192" t="n">
        <v>1.5</v>
      </c>
      <c r="DD1192" t="inlineStr"/>
      <c r="DE1192" t="inlineStr">
        <is>
          <t>QS (score, not ratio)</t>
        </is>
      </c>
      <c r="DF1192" t="inlineStr"/>
      <c r="DG1192" t="inlineStr">
        <is>
          <t>Missing</t>
        </is>
      </c>
      <c r="DH1192" t="n">
        <v>5.15</v>
      </c>
      <c r="DI1192" t="inlineStr"/>
    </row>
    <row r="1193">
      <c r="A1193" t="inlineStr">
        <is>
          <t>universidad de carabobo</t>
        </is>
      </c>
      <c r="B1193" t="inlineStr">
        <is>
          <t>1401+</t>
        </is>
      </c>
      <c r="C1193" t="inlineStr">
        <is>
          <t>1201-1400</t>
        </is>
      </c>
      <c r="D1193" t="inlineStr">
        <is>
          <t>Venezuela</t>
        </is>
      </c>
      <c r="E1193" t="inlineStr">
        <is>
          <t>Americas</t>
        </is>
      </c>
      <c r="F1193" t="inlineStr">
        <is>
          <t>L</t>
        </is>
      </c>
      <c r="G1193" t="inlineStr">
        <is>
          <t>FC</t>
        </is>
      </c>
      <c r="H1193" t="inlineStr">
        <is>
          <t>LO</t>
        </is>
      </c>
      <c r="I1193" t="inlineStr">
        <is>
          <t>A</t>
        </is>
      </c>
      <c r="J1193" t="n">
        <v>4.7</v>
      </c>
      <c r="K1193" t="inlineStr">
        <is>
          <t>601+</t>
        </is>
      </c>
      <c r="L1193" t="n">
        <v>6.1</v>
      </c>
      <c r="M1193" t="inlineStr">
        <is>
          <t>601+</t>
        </is>
      </c>
      <c r="N1193" t="n">
        <v>17.4</v>
      </c>
      <c r="O1193" t="inlineStr">
        <is>
          <t>701+</t>
        </is>
      </c>
      <c r="P1193" t="n">
        <v>1</v>
      </c>
      <c r="Q1193" t="inlineStr">
        <is>
          <t>701+</t>
        </is>
      </c>
      <c r="R1193" t="inlineStr"/>
      <c r="S1193" t="inlineStr"/>
      <c r="T1193" t="inlineStr"/>
      <c r="U1193" t="inlineStr"/>
      <c r="V1193" t="n">
        <v>3.1</v>
      </c>
      <c r="W1193" t="inlineStr">
        <is>
          <t>701+</t>
        </is>
      </c>
      <c r="X1193" t="n">
        <v>5.4</v>
      </c>
      <c r="Y1193" t="inlineStr">
        <is>
          <t>701+</t>
        </is>
      </c>
      <c r="Z1193" t="n">
        <v>1</v>
      </c>
      <c r="AA1193" t="inlineStr">
        <is>
          <t>701+</t>
        </is>
      </c>
      <c r="AB1193" t="inlineStr"/>
      <c r="AC1193" t="inlineStr">
        <is>
          <t>1201-1400</t>
        </is>
      </c>
      <c r="AD1193" t="inlineStr">
        <is>
          <t>1201-1400</t>
        </is>
      </c>
      <c r="AE1193" t="inlineStr">
        <is>
          <t>VE</t>
        </is>
      </c>
      <c r="AF1193" t="inlineStr">
        <is>
          <t>Venezuela</t>
        </is>
      </c>
      <c r="AG1193" t="inlineStr">
        <is>
          <t>L</t>
        </is>
      </c>
      <c r="AH1193" t="inlineStr">
        <is>
          <t>FC</t>
        </is>
      </c>
      <c r="AI1193" t="inlineStr">
        <is>
          <t>LO</t>
        </is>
      </c>
      <c r="AJ1193" t="n">
        <v>5</v>
      </c>
      <c r="AK1193" t="inlineStr">
        <is>
          <t>A</t>
        </is>
      </c>
      <c r="AL1193" t="n">
        <v>3.7</v>
      </c>
      <c r="AM1193" t="inlineStr">
        <is>
          <t>601+</t>
        </is>
      </c>
      <c r="AN1193" t="n">
        <v>8</v>
      </c>
      <c r="AO1193" t="inlineStr">
        <is>
          <t>601+</t>
        </is>
      </c>
      <c r="AP1193" t="n">
        <v>18.3</v>
      </c>
      <c r="AQ1193" t="inlineStr">
        <is>
          <t>701+</t>
        </is>
      </c>
      <c r="AR1193" t="n">
        <v>1</v>
      </c>
      <c r="AS1193" t="inlineStr">
        <is>
          <t>701+</t>
        </is>
      </c>
      <c r="AT1193" t="inlineStr"/>
      <c r="AU1193" t="inlineStr"/>
      <c r="AV1193" t="inlineStr"/>
      <c r="AW1193" t="inlineStr"/>
      <c r="AX1193" t="n">
        <v>1</v>
      </c>
      <c r="AY1193" t="inlineStr">
        <is>
          <t>701+</t>
        </is>
      </c>
      <c r="AZ1193" t="n">
        <v>14.5</v>
      </c>
      <c r="BA1193" t="inlineStr">
        <is>
          <t>579</t>
        </is>
      </c>
      <c r="BB1193" t="n">
        <v>1</v>
      </c>
      <c r="BC1193" t="inlineStr">
        <is>
          <t>701+</t>
        </is>
      </c>
      <c r="BD1193" t="inlineStr">
        <is>
          <t>-</t>
        </is>
      </c>
      <c r="BE1193" t="inlineStr"/>
      <c r="BF1193" t="inlineStr">
        <is>
          <t>Not Reported</t>
        </is>
      </c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>
        <is>
          <t>QS</t>
        </is>
      </c>
      <c r="CC1193" t="n">
        <v>1401</v>
      </c>
      <c r="CD1193" t="n">
        <v>1300.5</v>
      </c>
      <c r="CE1193" t="n">
        <v>601</v>
      </c>
      <c r="CF1193" t="n">
        <v>601</v>
      </c>
      <c r="CG1193" t="n">
        <v>701</v>
      </c>
      <c r="CH1193" t="n">
        <v>701</v>
      </c>
      <c r="CI1193" t="inlineStr"/>
      <c r="CJ1193" t="inlineStr"/>
      <c r="CK1193" t="n">
        <v>701</v>
      </c>
      <c r="CL1193" t="n">
        <v>701</v>
      </c>
      <c r="CM1193" t="n">
        <v>701</v>
      </c>
      <c r="CN1193" t="n">
        <v>1300.5</v>
      </c>
      <c r="CO1193" t="n">
        <v>1300.5</v>
      </c>
      <c r="CP1193" t="n">
        <v>601</v>
      </c>
      <c r="CQ1193" t="n">
        <v>601</v>
      </c>
      <c r="CR1193" t="n">
        <v>701</v>
      </c>
      <c r="CS1193" t="n">
        <v>701</v>
      </c>
      <c r="CT1193" t="inlineStr"/>
      <c r="CU1193" t="inlineStr"/>
      <c r="CV1193" t="n">
        <v>701</v>
      </c>
      <c r="CW1193" t="n">
        <v>579</v>
      </c>
      <c r="CX1193" t="n">
        <v>701</v>
      </c>
      <c r="CY1193" t="inlineStr"/>
      <c r="CZ1193" t="inlineStr"/>
      <c r="DA1193" t="inlineStr"/>
      <c r="DB1193" t="n">
        <v>0</v>
      </c>
      <c r="DC1193" t="n">
        <v>1</v>
      </c>
      <c r="DD1193" t="inlineStr"/>
      <c r="DE1193" t="inlineStr">
        <is>
          <t>QS (score, not ratio)</t>
        </is>
      </c>
      <c r="DF1193" t="inlineStr"/>
      <c r="DG1193" t="inlineStr">
        <is>
          <t>Missing</t>
        </is>
      </c>
      <c r="DH1193" t="n">
        <v>4.2</v>
      </c>
      <c r="DI1193" t="inlineStr"/>
    </row>
    <row r="1194">
      <c r="A1194" t="inlineStr">
        <is>
          <t>universidad de cartagena</t>
        </is>
      </c>
      <c r="B1194" t="inlineStr">
        <is>
          <t>1401+</t>
        </is>
      </c>
      <c r="C1194" t="inlineStr">
        <is>
          <t>1201-1400</t>
        </is>
      </c>
      <c r="D1194" t="inlineStr">
        <is>
          <t>Colombia</t>
        </is>
      </c>
      <c r="E1194" t="inlineStr">
        <is>
          <t>Americas</t>
        </is>
      </c>
      <c r="F1194" t="inlineStr">
        <is>
          <t>L</t>
        </is>
      </c>
      <c r="G1194" t="inlineStr">
        <is>
          <t>FC</t>
        </is>
      </c>
      <c r="H1194" t="inlineStr">
        <is>
          <t>MD</t>
        </is>
      </c>
      <c r="I1194" t="inlineStr">
        <is>
          <t>A</t>
        </is>
      </c>
      <c r="J1194" t="n">
        <v>4.8</v>
      </c>
      <c r="K1194" t="inlineStr">
        <is>
          <t>601+</t>
        </is>
      </c>
      <c r="L1194" t="n">
        <v>2.7</v>
      </c>
      <c r="M1194" t="inlineStr">
        <is>
          <t>601+</t>
        </is>
      </c>
      <c r="N1194" t="n">
        <v>4</v>
      </c>
      <c r="O1194" t="inlineStr">
        <is>
          <t>701+</t>
        </is>
      </c>
      <c r="P1194" t="n">
        <v>3.2</v>
      </c>
      <c r="Q1194" t="inlineStr">
        <is>
          <t>701+</t>
        </is>
      </c>
      <c r="R1194" t="n">
        <v>2.2</v>
      </c>
      <c r="S1194" t="inlineStr">
        <is>
          <t>701+</t>
        </is>
      </c>
      <c r="T1194" t="n">
        <v>1.1</v>
      </c>
      <c r="U1194" t="inlineStr">
        <is>
          <t>701+</t>
        </is>
      </c>
      <c r="V1194" t="n">
        <v>11</v>
      </c>
      <c r="W1194" t="inlineStr">
        <is>
          <t>701+</t>
        </is>
      </c>
      <c r="X1194" t="n">
        <v>2.1</v>
      </c>
      <c r="Y1194" t="inlineStr">
        <is>
          <t>701+</t>
        </is>
      </c>
      <c r="Z1194" t="n">
        <v>1.2</v>
      </c>
      <c r="AA1194" t="inlineStr">
        <is>
          <t>701+</t>
        </is>
      </c>
      <c r="AB1194" t="inlineStr"/>
      <c r="AC1194" t="inlineStr">
        <is>
          <t>1201-1400</t>
        </is>
      </c>
      <c r="AD1194" t="inlineStr">
        <is>
          <t>1201-1400</t>
        </is>
      </c>
      <c r="AE1194" t="inlineStr">
        <is>
          <t>CO</t>
        </is>
      </c>
      <c r="AF1194" t="inlineStr">
        <is>
          <t>Colombia</t>
        </is>
      </c>
      <c r="AG1194" t="inlineStr">
        <is>
          <t>L</t>
        </is>
      </c>
      <c r="AH1194" t="inlineStr">
        <is>
          <t>FC</t>
        </is>
      </c>
      <c r="AI1194" t="inlineStr">
        <is>
          <t>MD</t>
        </is>
      </c>
      <c r="AJ1194" t="n">
        <v>5</v>
      </c>
      <c r="AK1194" t="inlineStr">
        <is>
          <t>A</t>
        </is>
      </c>
      <c r="AL1194" t="n">
        <v>4.9</v>
      </c>
      <c r="AM1194" t="inlineStr">
        <is>
          <t>601+</t>
        </is>
      </c>
      <c r="AN1194" t="n">
        <v>5.4</v>
      </c>
      <c r="AO1194" t="inlineStr">
        <is>
          <t>601+</t>
        </is>
      </c>
      <c r="AP1194" t="n">
        <v>4</v>
      </c>
      <c r="AQ1194" t="inlineStr">
        <is>
          <t>701+</t>
        </is>
      </c>
      <c r="AR1194" t="n">
        <v>4.3</v>
      </c>
      <c r="AS1194" t="inlineStr">
        <is>
          <t>701+</t>
        </is>
      </c>
      <c r="AT1194" t="n">
        <v>2.2</v>
      </c>
      <c r="AU1194" t="inlineStr">
        <is>
          <t>701+</t>
        </is>
      </c>
      <c r="AV1194" t="n">
        <v>1.1</v>
      </c>
      <c r="AW1194" t="inlineStr">
        <is>
          <t>701+</t>
        </is>
      </c>
      <c r="AX1194" t="n">
        <v>1</v>
      </c>
      <c r="AY1194" t="inlineStr">
        <is>
          <t>701+</t>
        </is>
      </c>
      <c r="AZ1194" t="n">
        <v>6.8</v>
      </c>
      <c r="BA1194" t="inlineStr">
        <is>
          <t>701+</t>
        </is>
      </c>
      <c r="BB1194" t="n">
        <v>11</v>
      </c>
      <c r="BC1194" t="inlineStr">
        <is>
          <t>656=</t>
        </is>
      </c>
      <c r="BD1194" t="inlineStr">
        <is>
          <t>-</t>
        </is>
      </c>
      <c r="BE1194" t="inlineStr"/>
      <c r="BF1194" t="inlineStr">
        <is>
          <t>Not Reported</t>
        </is>
      </c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>
        <is>
          <t>QS</t>
        </is>
      </c>
      <c r="CC1194" t="n">
        <v>1401</v>
      </c>
      <c r="CD1194" t="n">
        <v>1300.5</v>
      </c>
      <c r="CE1194" t="n">
        <v>601</v>
      </c>
      <c r="CF1194" t="n">
        <v>601</v>
      </c>
      <c r="CG1194" t="n">
        <v>701</v>
      </c>
      <c r="CH1194" t="n">
        <v>701</v>
      </c>
      <c r="CI1194" t="n">
        <v>701</v>
      </c>
      <c r="CJ1194" t="n">
        <v>701</v>
      </c>
      <c r="CK1194" t="n">
        <v>701</v>
      </c>
      <c r="CL1194" t="n">
        <v>701</v>
      </c>
      <c r="CM1194" t="n">
        <v>701</v>
      </c>
      <c r="CN1194" t="n">
        <v>1300.5</v>
      </c>
      <c r="CO1194" t="n">
        <v>1300.5</v>
      </c>
      <c r="CP1194" t="n">
        <v>601</v>
      </c>
      <c r="CQ1194" t="n">
        <v>601</v>
      </c>
      <c r="CR1194" t="n">
        <v>701</v>
      </c>
      <c r="CS1194" t="n">
        <v>701</v>
      </c>
      <c r="CT1194" t="n">
        <v>701</v>
      </c>
      <c r="CU1194" t="n">
        <v>701</v>
      </c>
      <c r="CV1194" t="n">
        <v>701</v>
      </c>
      <c r="CW1194" t="n">
        <v>701</v>
      </c>
      <c r="CX1194" t="n">
        <v>656</v>
      </c>
      <c r="CY1194" t="inlineStr"/>
      <c r="CZ1194" t="inlineStr"/>
      <c r="DA1194" t="inlineStr"/>
      <c r="DB1194" t="n">
        <v>0</v>
      </c>
      <c r="DC1194" t="n">
        <v>3.2</v>
      </c>
      <c r="DD1194" t="inlineStr"/>
      <c r="DE1194" t="inlineStr">
        <is>
          <t>QS (score, not ratio)</t>
        </is>
      </c>
      <c r="DF1194" t="inlineStr"/>
      <c r="DG1194" t="inlineStr">
        <is>
          <t>QS (score, not %)</t>
        </is>
      </c>
      <c r="DH1194" t="n">
        <v>4.85</v>
      </c>
      <c r="DI1194" t="inlineStr"/>
    </row>
    <row r="1195">
      <c r="A1195" t="inlineStr">
        <is>
          <t>universidad de castilla-la mancha</t>
        </is>
      </c>
      <c r="B1195" t="inlineStr">
        <is>
          <t>1001-1200</t>
        </is>
      </c>
      <c r="C1195" t="inlineStr">
        <is>
          <t>951-1000</t>
        </is>
      </c>
      <c r="D1195" t="inlineStr">
        <is>
          <t>Spain</t>
        </is>
      </c>
      <c r="E1195" t="inlineStr">
        <is>
          <t>Europe</t>
        </is>
      </c>
      <c r="F1195" t="inlineStr">
        <is>
          <t>L</t>
        </is>
      </c>
      <c r="G1195" t="inlineStr">
        <is>
          <t>FC</t>
        </is>
      </c>
      <c r="H1195" t="inlineStr">
        <is>
          <t>VH</t>
        </is>
      </c>
      <c r="I1195" t="inlineStr">
        <is>
          <t>A</t>
        </is>
      </c>
      <c r="J1195" t="n">
        <v>7.9</v>
      </c>
      <c r="K1195" t="inlineStr">
        <is>
          <t>601+</t>
        </is>
      </c>
      <c r="L1195" t="n">
        <v>2.1</v>
      </c>
      <c r="M1195" t="inlineStr">
        <is>
          <t>601+</t>
        </is>
      </c>
      <c r="N1195" t="n">
        <v>16.9</v>
      </c>
      <c r="O1195" t="inlineStr">
        <is>
          <t>701+</t>
        </is>
      </c>
      <c r="P1195" t="n">
        <v>9.699999999999999</v>
      </c>
      <c r="Q1195" t="inlineStr">
        <is>
          <t>701+</t>
        </is>
      </c>
      <c r="R1195" t="n">
        <v>2.1</v>
      </c>
      <c r="S1195" t="inlineStr">
        <is>
          <t>701+</t>
        </is>
      </c>
      <c r="T1195" t="n">
        <v>5.2</v>
      </c>
      <c r="U1195" t="inlineStr">
        <is>
          <t>701+</t>
        </is>
      </c>
      <c r="V1195" t="n">
        <v>71.59999999999999</v>
      </c>
      <c r="W1195" t="inlineStr">
        <is>
          <t>458</t>
        </is>
      </c>
      <c r="X1195" t="n">
        <v>4.9</v>
      </c>
      <c r="Y1195" t="inlineStr">
        <is>
          <t>701+</t>
        </is>
      </c>
      <c r="Z1195" t="n">
        <v>8.800000000000001</v>
      </c>
      <c r="AA1195" t="inlineStr">
        <is>
          <t>692=</t>
        </is>
      </c>
      <c r="AB1195" t="inlineStr"/>
      <c r="AC1195" t="inlineStr">
        <is>
          <t>951-1000</t>
        </is>
      </c>
      <c r="AD1195" t="inlineStr">
        <is>
          <t>1001-1200</t>
        </is>
      </c>
      <c r="AE1195" t="inlineStr">
        <is>
          <t>ES</t>
        </is>
      </c>
      <c r="AF1195" t="inlineStr">
        <is>
          <t>Spain</t>
        </is>
      </c>
      <c r="AG1195" t="inlineStr">
        <is>
          <t>L</t>
        </is>
      </c>
      <c r="AH1195" t="inlineStr">
        <is>
          <t>FC</t>
        </is>
      </c>
      <c r="AI1195" t="inlineStr">
        <is>
          <t>HI</t>
        </is>
      </c>
      <c r="AJ1195" t="n">
        <v>3</v>
      </c>
      <c r="AK1195" t="inlineStr">
        <is>
          <t>A</t>
        </is>
      </c>
      <c r="AL1195" t="n">
        <v>8.9</v>
      </c>
      <c r="AM1195" t="inlineStr">
        <is>
          <t>601+</t>
        </is>
      </c>
      <c r="AN1195" t="n">
        <v>2</v>
      </c>
      <c r="AO1195" t="inlineStr">
        <is>
          <t>601+</t>
        </is>
      </c>
      <c r="AP1195" t="n">
        <v>15.5</v>
      </c>
      <c r="AQ1195" t="inlineStr">
        <is>
          <t>701+</t>
        </is>
      </c>
      <c r="AR1195" t="n">
        <v>9.6</v>
      </c>
      <c r="AS1195" t="inlineStr">
        <is>
          <t>701+</t>
        </is>
      </c>
      <c r="AT1195" t="n">
        <v>2</v>
      </c>
      <c r="AU1195" t="inlineStr">
        <is>
          <t>701+</t>
        </is>
      </c>
      <c r="AV1195" t="n">
        <v>4.5</v>
      </c>
      <c r="AW1195" t="inlineStr">
        <is>
          <t>701+</t>
        </is>
      </c>
      <c r="AX1195" t="n">
        <v>35.3</v>
      </c>
      <c r="AY1195" t="inlineStr">
        <is>
          <t>418</t>
        </is>
      </c>
      <c r="AZ1195" t="n">
        <v>7.5</v>
      </c>
      <c r="BA1195" t="inlineStr">
        <is>
          <t>701+</t>
        </is>
      </c>
      <c r="BB1195" t="n">
        <v>55.2</v>
      </c>
      <c r="BC1195" t="inlineStr">
        <is>
          <t>275=</t>
        </is>
      </c>
      <c r="BD1195" t="inlineStr">
        <is>
          <t>-</t>
        </is>
      </c>
      <c r="BE1195" t="inlineStr"/>
      <c r="BF1195" t="inlineStr">
        <is>
          <t>Not Reported</t>
        </is>
      </c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>
        <is>
          <t>QS</t>
        </is>
      </c>
      <c r="CC1195" t="n">
        <v>1100.5</v>
      </c>
      <c r="CD1195" t="n">
        <v>975.5</v>
      </c>
      <c r="CE1195" t="n">
        <v>601</v>
      </c>
      <c r="CF1195" t="n">
        <v>601</v>
      </c>
      <c r="CG1195" t="n">
        <v>701</v>
      </c>
      <c r="CH1195" t="n">
        <v>701</v>
      </c>
      <c r="CI1195" t="n">
        <v>701</v>
      </c>
      <c r="CJ1195" t="n">
        <v>701</v>
      </c>
      <c r="CK1195" t="n">
        <v>458</v>
      </c>
      <c r="CL1195" t="n">
        <v>701</v>
      </c>
      <c r="CM1195" t="n">
        <v>692</v>
      </c>
      <c r="CN1195" t="n">
        <v>975.5</v>
      </c>
      <c r="CO1195" t="n">
        <v>1100.5</v>
      </c>
      <c r="CP1195" t="n">
        <v>601</v>
      </c>
      <c r="CQ1195" t="n">
        <v>601</v>
      </c>
      <c r="CR1195" t="n">
        <v>701</v>
      </c>
      <c r="CS1195" t="n">
        <v>701</v>
      </c>
      <c r="CT1195" t="n">
        <v>701</v>
      </c>
      <c r="CU1195" t="n">
        <v>701</v>
      </c>
      <c r="CV1195" t="n">
        <v>418</v>
      </c>
      <c r="CW1195" t="n">
        <v>701</v>
      </c>
      <c r="CX1195" t="n">
        <v>275</v>
      </c>
      <c r="CY1195" t="inlineStr"/>
      <c r="CZ1195" t="inlineStr"/>
      <c r="DA1195" t="inlineStr"/>
      <c r="DB1195" t="n">
        <v>21.46428571428571</v>
      </c>
      <c r="DC1195" t="n">
        <v>9.699999999999999</v>
      </c>
      <c r="DD1195" t="inlineStr"/>
      <c r="DE1195" t="inlineStr">
        <is>
          <t>QS (score, not ratio)</t>
        </is>
      </c>
      <c r="DF1195" t="inlineStr"/>
      <c r="DG1195" t="inlineStr">
        <is>
          <t>QS (score, not %)</t>
        </is>
      </c>
      <c r="DH1195" t="n">
        <v>8.4</v>
      </c>
      <c r="DI1195" t="inlineStr"/>
    </row>
    <row r="1196">
      <c r="A1196" t="inlineStr">
        <is>
          <t>universidad de chile</t>
        </is>
      </c>
      <c r="B1196" t="inlineStr">
        <is>
          <t>139</t>
        </is>
      </c>
      <c r="C1196" t="inlineStr">
        <is>
          <t>159</t>
        </is>
      </c>
      <c r="D1196" t="inlineStr">
        <is>
          <t>Chile</t>
        </is>
      </c>
      <c r="E1196" t="inlineStr">
        <is>
          <t>Americas</t>
        </is>
      </c>
      <c r="F1196" t="inlineStr">
        <is>
          <t>XL</t>
        </is>
      </c>
      <c r="G1196" t="inlineStr">
        <is>
          <t>FC</t>
        </is>
      </c>
      <c r="H1196" t="inlineStr">
        <is>
          <t>VH</t>
        </is>
      </c>
      <c r="I1196" t="inlineStr">
        <is>
          <t>A</t>
        </is>
      </c>
      <c r="J1196" t="n">
        <v>82.8</v>
      </c>
      <c r="K1196" t="inlineStr">
        <is>
          <t>63</t>
        </is>
      </c>
      <c r="L1196" t="n">
        <v>90</v>
      </c>
      <c r="M1196" t="inlineStr">
        <is>
          <t>52</t>
        </is>
      </c>
      <c r="N1196" t="n">
        <v>8</v>
      </c>
      <c r="O1196" t="inlineStr">
        <is>
          <t>701+</t>
        </is>
      </c>
      <c r="P1196" t="n">
        <v>11.2</v>
      </c>
      <c r="Q1196" t="inlineStr">
        <is>
          <t>701+</t>
        </is>
      </c>
      <c r="R1196" t="n">
        <v>8.5</v>
      </c>
      <c r="S1196" t="inlineStr">
        <is>
          <t>701+</t>
        </is>
      </c>
      <c r="T1196" t="n">
        <v>4.5</v>
      </c>
      <c r="U1196" t="inlineStr">
        <is>
          <t>701+</t>
        </is>
      </c>
      <c r="V1196" t="n">
        <v>77.09999999999999</v>
      </c>
      <c r="W1196" t="inlineStr">
        <is>
          <t>377</t>
        </is>
      </c>
      <c r="X1196" t="n">
        <v>96.09999999999999</v>
      </c>
      <c r="Y1196" t="inlineStr">
        <is>
          <t>42</t>
        </is>
      </c>
      <c r="Z1196" t="n">
        <v>64.09999999999999</v>
      </c>
      <c r="AA1196" t="inlineStr">
        <is>
          <t>245=</t>
        </is>
      </c>
      <c r="AB1196" t="n">
        <v>53.7</v>
      </c>
      <c r="AC1196">
        <f>159</f>
        <v/>
      </c>
      <c r="AD1196" t="inlineStr">
        <is>
          <t>167=</t>
        </is>
      </c>
      <c r="AE1196" t="inlineStr">
        <is>
          <t>CL</t>
        </is>
      </c>
      <c r="AF1196" t="inlineStr">
        <is>
          <t>Chile</t>
        </is>
      </c>
      <c r="AG1196" t="inlineStr">
        <is>
          <t>XL</t>
        </is>
      </c>
      <c r="AH1196" t="inlineStr">
        <is>
          <t>FC</t>
        </is>
      </c>
      <c r="AI1196" t="inlineStr">
        <is>
          <t>VH</t>
        </is>
      </c>
      <c r="AJ1196" t="n">
        <v>5</v>
      </c>
      <c r="AK1196" t="inlineStr">
        <is>
          <t>A</t>
        </is>
      </c>
      <c r="AL1196" t="n">
        <v>81.5</v>
      </c>
      <c r="AM1196" t="inlineStr">
        <is>
          <t>66</t>
        </is>
      </c>
      <c r="AN1196" t="n">
        <v>96.59999999999999</v>
      </c>
      <c r="AO1196" t="inlineStr">
        <is>
          <t>30</t>
        </is>
      </c>
      <c r="AP1196" t="n">
        <v>9.699999999999999</v>
      </c>
      <c r="AQ1196" t="inlineStr">
        <is>
          <t>701+</t>
        </is>
      </c>
      <c r="AR1196" t="n">
        <v>12.5</v>
      </c>
      <c r="AS1196" t="inlineStr">
        <is>
          <t>687</t>
        </is>
      </c>
      <c r="AT1196" t="n">
        <v>9</v>
      </c>
      <c r="AU1196" t="inlineStr">
        <is>
          <t>701+</t>
        </is>
      </c>
      <c r="AV1196" t="n">
        <v>5</v>
      </c>
      <c r="AW1196" t="inlineStr">
        <is>
          <t>701+</t>
        </is>
      </c>
      <c r="AX1196" t="n">
        <v>48.6</v>
      </c>
      <c r="AY1196" t="inlineStr">
        <is>
          <t>322</t>
        </is>
      </c>
      <c r="AZ1196" t="n">
        <v>50.4</v>
      </c>
      <c r="BA1196" t="inlineStr">
        <is>
          <t>130</t>
        </is>
      </c>
      <c r="BB1196" t="n">
        <v>36.3</v>
      </c>
      <c r="BC1196" t="inlineStr">
        <is>
          <t>389=</t>
        </is>
      </c>
      <c r="BD1196" t="inlineStr">
        <is>
          <t>50.2</t>
        </is>
      </c>
      <c r="BE1196" t="inlineStr"/>
      <c r="BF1196" t="inlineStr">
        <is>
          <t>Not Reported</t>
        </is>
      </c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>
        <is>
          <t>QS</t>
        </is>
      </c>
      <c r="CC1196" t="n">
        <v>139</v>
      </c>
      <c r="CD1196" t="n">
        <v>159</v>
      </c>
      <c r="CE1196" t="n">
        <v>63</v>
      </c>
      <c r="CF1196" t="n">
        <v>52</v>
      </c>
      <c r="CG1196" t="n">
        <v>701</v>
      </c>
      <c r="CH1196" t="n">
        <v>701</v>
      </c>
      <c r="CI1196" t="n">
        <v>701</v>
      </c>
      <c r="CJ1196" t="n">
        <v>701</v>
      </c>
      <c r="CK1196" t="n">
        <v>377</v>
      </c>
      <c r="CL1196" t="n">
        <v>42</v>
      </c>
      <c r="CM1196" t="n">
        <v>245</v>
      </c>
      <c r="CN1196" t="n">
        <v>159</v>
      </c>
      <c r="CO1196" t="n">
        <v>167</v>
      </c>
      <c r="CP1196" t="n">
        <v>66</v>
      </c>
      <c r="CQ1196" t="n">
        <v>30</v>
      </c>
      <c r="CR1196" t="n">
        <v>701</v>
      </c>
      <c r="CS1196" t="n">
        <v>687</v>
      </c>
      <c r="CT1196" t="n">
        <v>701</v>
      </c>
      <c r="CU1196" t="n">
        <v>701</v>
      </c>
      <c r="CV1196" t="n">
        <v>322</v>
      </c>
      <c r="CW1196" t="n">
        <v>130</v>
      </c>
      <c r="CX1196" t="n">
        <v>389</v>
      </c>
      <c r="CY1196" t="inlineStr"/>
      <c r="CZ1196" t="inlineStr"/>
      <c r="DA1196" t="inlineStr"/>
      <c r="DB1196" t="n">
        <v>90.14285714285714</v>
      </c>
      <c r="DC1196" t="n">
        <v>11.2</v>
      </c>
      <c r="DD1196" t="inlineStr"/>
      <c r="DE1196" t="inlineStr">
        <is>
          <t>QS (score, not ratio)</t>
        </is>
      </c>
      <c r="DF1196" t="inlineStr"/>
      <c r="DG1196" t="inlineStr">
        <is>
          <t>QS (score, not %)</t>
        </is>
      </c>
      <c r="DH1196" t="n">
        <v>82.15000000000001</v>
      </c>
      <c r="DI1196" t="inlineStr"/>
    </row>
    <row r="1197">
      <c r="A1197" t="inlineStr">
        <is>
          <t>universidad de concepción</t>
        </is>
      </c>
      <c r="B1197" t="inlineStr">
        <is>
          <t>631-640</t>
        </is>
      </c>
      <c r="C1197" t="inlineStr">
        <is>
          <t>601-610</t>
        </is>
      </c>
      <c r="D1197" t="inlineStr">
        <is>
          <t>Chile</t>
        </is>
      </c>
      <c r="E1197" t="inlineStr">
        <is>
          <t>Americas</t>
        </is>
      </c>
      <c r="F1197" t="inlineStr">
        <is>
          <t>L</t>
        </is>
      </c>
      <c r="G1197" t="inlineStr">
        <is>
          <t>FC</t>
        </is>
      </c>
      <c r="H1197" t="inlineStr">
        <is>
          <t>HI</t>
        </is>
      </c>
      <c r="I1197" t="inlineStr">
        <is>
          <t>B</t>
        </is>
      </c>
      <c r="J1197" t="n">
        <v>26.2</v>
      </c>
      <c r="K1197" t="inlineStr">
        <is>
          <t>341</t>
        </is>
      </c>
      <c r="L1197" t="n">
        <v>22.4</v>
      </c>
      <c r="M1197" t="inlineStr">
        <is>
          <t>418</t>
        </is>
      </c>
      <c r="N1197" t="n">
        <v>14.8</v>
      </c>
      <c r="O1197" t="inlineStr">
        <is>
          <t>701+</t>
        </is>
      </c>
      <c r="P1197" t="n">
        <v>6.7</v>
      </c>
      <c r="Q1197" t="inlineStr">
        <is>
          <t>701+</t>
        </is>
      </c>
      <c r="R1197" t="n">
        <v>10.6</v>
      </c>
      <c r="S1197" t="inlineStr">
        <is>
          <t>701+</t>
        </is>
      </c>
      <c r="T1197" t="n">
        <v>1.7</v>
      </c>
      <c r="U1197" t="inlineStr">
        <is>
          <t>701+</t>
        </is>
      </c>
      <c r="V1197" t="n">
        <v>61.1</v>
      </c>
      <c r="W1197" t="inlineStr">
        <is>
          <t>617</t>
        </is>
      </c>
      <c r="X1197" t="n">
        <v>12.5</v>
      </c>
      <c r="Y1197" t="inlineStr">
        <is>
          <t>701+</t>
        </is>
      </c>
      <c r="Z1197" t="n">
        <v>45.9</v>
      </c>
      <c r="AA1197" t="inlineStr">
        <is>
          <t>336=</t>
        </is>
      </c>
      <c r="AB1197" t="inlineStr"/>
      <c r="AC1197" t="inlineStr"/>
      <c r="AD1197" t="inlineStr"/>
      <c r="AE1197" t="inlineStr">
        <is>
          <t>Not Reported</t>
        </is>
      </c>
      <c r="AF1197" t="inlineStr">
        <is>
          <t>Not Reported</t>
        </is>
      </c>
      <c r="AG1197" t="inlineStr">
        <is>
          <t>Not Reported</t>
        </is>
      </c>
      <c r="AH1197" t="inlineStr">
        <is>
          <t>Not Reported</t>
        </is>
      </c>
      <c r="AI1197" t="inlineStr"/>
      <c r="AJ1197" t="inlineStr"/>
      <c r="AK1197" t="inlineStr">
        <is>
          <t>Not Reported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>
        <is>
          <t>Not Reported</t>
        </is>
      </c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>
        <is>
          <t>QS</t>
        </is>
      </c>
      <c r="CC1197" t="n">
        <v>635.5</v>
      </c>
      <c r="CD1197" t="n">
        <v>605.5</v>
      </c>
      <c r="CE1197" t="n">
        <v>341</v>
      </c>
      <c r="CF1197" t="n">
        <v>418</v>
      </c>
      <c r="CG1197" t="n">
        <v>701</v>
      </c>
      <c r="CH1197" t="n">
        <v>701</v>
      </c>
      <c r="CI1197" t="n">
        <v>701</v>
      </c>
      <c r="CJ1197" t="n">
        <v>701</v>
      </c>
      <c r="CK1197" t="n">
        <v>617</v>
      </c>
      <c r="CL1197" t="n">
        <v>701</v>
      </c>
      <c r="CM1197" t="n">
        <v>336</v>
      </c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n">
        <v>54.67857142857142</v>
      </c>
      <c r="DC1197" t="n">
        <v>6.7</v>
      </c>
      <c r="DD1197" t="inlineStr"/>
      <c r="DE1197" t="inlineStr">
        <is>
          <t>QS (score, not ratio)</t>
        </is>
      </c>
      <c r="DF1197" t="inlineStr"/>
      <c r="DG1197" t="inlineStr">
        <is>
          <t>QS (score, not %)</t>
        </is>
      </c>
      <c r="DH1197" t="n">
        <v>26.2</v>
      </c>
      <c r="DI1197" t="inlineStr"/>
    </row>
    <row r="1198">
      <c r="A1198" t="inlineStr">
        <is>
          <t>universidad de costa rica</t>
        </is>
      </c>
      <c r="B1198" t="inlineStr">
        <is>
          <t>497</t>
        </is>
      </c>
      <c r="C1198" t="inlineStr">
        <is>
          <t>544</t>
        </is>
      </c>
      <c r="D1198" t="inlineStr">
        <is>
          <t>Costa Rica</t>
        </is>
      </c>
      <c r="E1198" t="inlineStr">
        <is>
          <t>Americas</t>
        </is>
      </c>
      <c r="F1198" t="inlineStr">
        <is>
          <t>XL</t>
        </is>
      </c>
      <c r="G1198" t="inlineStr">
        <is>
          <t>CO</t>
        </is>
      </c>
      <c r="H1198" t="inlineStr">
        <is>
          <t>HI</t>
        </is>
      </c>
      <c r="I1198" t="inlineStr">
        <is>
          <t>A</t>
        </is>
      </c>
      <c r="J1198" t="n">
        <v>35.4</v>
      </c>
      <c r="K1198" t="inlineStr">
        <is>
          <t>248</t>
        </is>
      </c>
      <c r="L1198" t="n">
        <v>24.3</v>
      </c>
      <c r="M1198" t="inlineStr">
        <is>
          <t>397</t>
        </is>
      </c>
      <c r="N1198" t="n">
        <v>32.3</v>
      </c>
      <c r="O1198" t="inlineStr">
        <is>
          <t>487</t>
        </is>
      </c>
      <c r="P1198" t="n">
        <v>1.6</v>
      </c>
      <c r="Q1198" t="inlineStr">
        <is>
          <t>701+</t>
        </is>
      </c>
      <c r="R1198" t="n">
        <v>2.4</v>
      </c>
      <c r="S1198" t="inlineStr">
        <is>
          <t>701+</t>
        </is>
      </c>
      <c r="T1198" t="n">
        <v>2</v>
      </c>
      <c r="U1198" t="inlineStr">
        <is>
          <t>701+</t>
        </is>
      </c>
      <c r="V1198" t="n">
        <v>45.5</v>
      </c>
      <c r="W1198" t="inlineStr">
        <is>
          <t>701+</t>
        </is>
      </c>
      <c r="X1198" t="n">
        <v>81.59999999999999</v>
      </c>
      <c r="Y1198" t="inlineStr">
        <is>
          <t>115</t>
        </is>
      </c>
      <c r="Z1198" t="n">
        <v>16.9</v>
      </c>
      <c r="AA1198" t="inlineStr">
        <is>
          <t>563=</t>
        </is>
      </c>
      <c r="AB1198" t="n">
        <v>24.2</v>
      </c>
      <c r="AC1198" t="inlineStr">
        <is>
          <t>544</t>
        </is>
      </c>
      <c r="AD1198" t="inlineStr">
        <is>
          <t>511-520</t>
        </is>
      </c>
      <c r="AE1198" t="inlineStr">
        <is>
          <t>CR</t>
        </is>
      </c>
      <c r="AF1198" t="inlineStr">
        <is>
          <t>Costa Rica</t>
        </is>
      </c>
      <c r="AG1198" t="inlineStr">
        <is>
          <t>L</t>
        </is>
      </c>
      <c r="AH1198" t="inlineStr">
        <is>
          <t>CO</t>
        </is>
      </c>
      <c r="AI1198" t="inlineStr">
        <is>
          <t>HI</t>
        </is>
      </c>
      <c r="AJ1198" t="n">
        <v>4</v>
      </c>
      <c r="AK1198" t="inlineStr">
        <is>
          <t>A</t>
        </is>
      </c>
      <c r="AL1198" t="n">
        <v>33.5</v>
      </c>
      <c r="AM1198" t="inlineStr">
        <is>
          <t>260</t>
        </is>
      </c>
      <c r="AN1198" t="n">
        <v>37.6</v>
      </c>
      <c r="AO1198" t="inlineStr">
        <is>
          <t>260</t>
        </is>
      </c>
      <c r="AP1198" t="n">
        <v>34.7</v>
      </c>
      <c r="AQ1198" t="inlineStr">
        <is>
          <t>459</t>
        </is>
      </c>
      <c r="AR1198" t="n">
        <v>1.8</v>
      </c>
      <c r="AS1198" t="inlineStr">
        <is>
          <t>701+</t>
        </is>
      </c>
      <c r="AT1198" t="inlineStr"/>
      <c r="AU1198" t="inlineStr"/>
      <c r="AV1198" t="inlineStr"/>
      <c r="AW1198" t="inlineStr"/>
      <c r="AX1198" t="n">
        <v>6</v>
      </c>
      <c r="AY1198" t="inlineStr">
        <is>
          <t>701+</t>
        </is>
      </c>
      <c r="AZ1198" t="n">
        <v>33.7</v>
      </c>
      <c r="BA1198" t="inlineStr">
        <is>
          <t>227</t>
        </is>
      </c>
      <c r="BB1198" t="n">
        <v>4.7</v>
      </c>
      <c r="BC1198" t="inlineStr">
        <is>
          <t>701+</t>
        </is>
      </c>
      <c r="BD1198" t="inlineStr">
        <is>
          <t>21.6</t>
        </is>
      </c>
      <c r="BE1198" t="inlineStr"/>
      <c r="BF1198" t="inlineStr">
        <is>
          <t>Not Reported</t>
        </is>
      </c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>
        <is>
          <t>QS</t>
        </is>
      </c>
      <c r="CC1198" t="n">
        <v>497</v>
      </c>
      <c r="CD1198" t="n">
        <v>544</v>
      </c>
      <c r="CE1198" t="n">
        <v>248</v>
      </c>
      <c r="CF1198" t="n">
        <v>397</v>
      </c>
      <c r="CG1198" t="n">
        <v>487</v>
      </c>
      <c r="CH1198" t="n">
        <v>701</v>
      </c>
      <c r="CI1198" t="n">
        <v>701</v>
      </c>
      <c r="CJ1198" t="n">
        <v>701</v>
      </c>
      <c r="CK1198" t="n">
        <v>701</v>
      </c>
      <c r="CL1198" t="n">
        <v>115</v>
      </c>
      <c r="CM1198" t="n">
        <v>563</v>
      </c>
      <c r="CN1198" t="n">
        <v>544</v>
      </c>
      <c r="CO1198" t="n">
        <v>515.5</v>
      </c>
      <c r="CP1198" t="n">
        <v>260</v>
      </c>
      <c r="CQ1198" t="n">
        <v>260</v>
      </c>
      <c r="CR1198" t="n">
        <v>459</v>
      </c>
      <c r="CS1198" t="n">
        <v>701</v>
      </c>
      <c r="CT1198" t="inlineStr"/>
      <c r="CU1198" t="inlineStr"/>
      <c r="CV1198" t="n">
        <v>701</v>
      </c>
      <c r="CW1198" t="n">
        <v>227</v>
      </c>
      <c r="CX1198" t="n">
        <v>701</v>
      </c>
      <c r="CY1198" t="inlineStr"/>
      <c r="CZ1198" t="inlineStr"/>
      <c r="DA1198" t="inlineStr"/>
      <c r="DB1198" t="n">
        <v>64.57142857142858</v>
      </c>
      <c r="DC1198" t="n">
        <v>1.6</v>
      </c>
      <c r="DD1198" t="inlineStr"/>
      <c r="DE1198" t="inlineStr">
        <is>
          <t>QS (score, not ratio)</t>
        </is>
      </c>
      <c r="DF1198" t="inlineStr"/>
      <c r="DG1198" t="inlineStr">
        <is>
          <t>QS (score, not %)</t>
        </is>
      </c>
      <c r="DH1198" t="n">
        <v>34.45</v>
      </c>
      <c r="DI1198" t="inlineStr"/>
    </row>
    <row r="1199">
      <c r="A1199" t="inlineStr">
        <is>
          <t>universidad de cuenca</t>
        </is>
      </c>
      <c r="B1199" t="inlineStr">
        <is>
          <t>1401+</t>
        </is>
      </c>
      <c r="C1199" t="inlineStr">
        <is>
          <t>1401+</t>
        </is>
      </c>
      <c r="D1199" t="inlineStr">
        <is>
          <t>Ecuador</t>
        </is>
      </c>
      <c r="E1199" t="inlineStr">
        <is>
          <t>Americas</t>
        </is>
      </c>
      <c r="F1199" t="inlineStr">
        <is>
          <t>L</t>
        </is>
      </c>
      <c r="G1199" t="inlineStr">
        <is>
          <t>FC</t>
        </is>
      </c>
      <c r="H1199" t="inlineStr">
        <is>
          <t>MD</t>
        </is>
      </c>
      <c r="I1199" t="inlineStr">
        <is>
          <t>A</t>
        </is>
      </c>
      <c r="J1199" t="n">
        <v>7.2</v>
      </c>
      <c r="K1199" t="inlineStr">
        <is>
          <t>601+</t>
        </is>
      </c>
      <c r="L1199" t="n">
        <v>2.2</v>
      </c>
      <c r="M1199" t="inlineStr">
        <is>
          <t>601+</t>
        </is>
      </c>
      <c r="N1199" t="n">
        <v>4.9</v>
      </c>
      <c r="O1199" t="inlineStr">
        <is>
          <t>701+</t>
        </is>
      </c>
      <c r="P1199" t="n">
        <v>2</v>
      </c>
      <c r="Q1199" t="inlineStr">
        <is>
          <t>701+</t>
        </is>
      </c>
      <c r="R1199" t="n">
        <v>2.2</v>
      </c>
      <c r="S1199" t="inlineStr">
        <is>
          <t>701+</t>
        </is>
      </c>
      <c r="T1199" t="n">
        <v>1.4</v>
      </c>
      <c r="U1199" t="inlineStr">
        <is>
          <t>701+</t>
        </is>
      </c>
      <c r="V1199" t="n">
        <v>24.4</v>
      </c>
      <c r="W1199" t="inlineStr">
        <is>
          <t>701+</t>
        </is>
      </c>
      <c r="X1199" t="n">
        <v>7.8</v>
      </c>
      <c r="Y1199" t="inlineStr">
        <is>
          <t>701+</t>
        </is>
      </c>
      <c r="Z1199" t="n">
        <v>2.7</v>
      </c>
      <c r="AA1199" t="inlineStr">
        <is>
          <t>701+</t>
        </is>
      </c>
      <c r="AB1199" t="inlineStr"/>
      <c r="AC1199" t="inlineStr">
        <is>
          <t>1401+</t>
        </is>
      </c>
      <c r="AD1199" t="inlineStr">
        <is>
          <t>1201-1400</t>
        </is>
      </c>
      <c r="AE1199" t="inlineStr">
        <is>
          <t>EC</t>
        </is>
      </c>
      <c r="AF1199" t="inlineStr">
        <is>
          <t>Ecuador</t>
        </is>
      </c>
      <c r="AG1199" t="inlineStr">
        <is>
          <t>L</t>
        </is>
      </c>
      <c r="AH1199" t="inlineStr">
        <is>
          <t>FC</t>
        </is>
      </c>
      <c r="AI1199" t="inlineStr">
        <is>
          <t>MD</t>
        </is>
      </c>
      <c r="AJ1199" t="n">
        <v>5</v>
      </c>
      <c r="AK1199" t="inlineStr">
        <is>
          <t>A</t>
        </is>
      </c>
      <c r="AL1199" t="n">
        <v>6.3</v>
      </c>
      <c r="AM1199" t="inlineStr">
        <is>
          <t>601+</t>
        </is>
      </c>
      <c r="AN1199" t="n">
        <v>2.3</v>
      </c>
      <c r="AO1199" t="inlineStr">
        <is>
          <t>601+</t>
        </is>
      </c>
      <c r="AP1199" t="n">
        <v>4.4</v>
      </c>
      <c r="AQ1199" t="inlineStr">
        <is>
          <t>701+</t>
        </is>
      </c>
      <c r="AR1199" t="n">
        <v>2.3</v>
      </c>
      <c r="AS1199" t="inlineStr">
        <is>
          <t>701+</t>
        </is>
      </c>
      <c r="AT1199" t="n">
        <v>3.3</v>
      </c>
      <c r="AU1199" t="inlineStr">
        <is>
          <t>701+</t>
        </is>
      </c>
      <c r="AV1199" t="n">
        <v>1.5</v>
      </c>
      <c r="AW1199" t="inlineStr">
        <is>
          <t>701+</t>
        </is>
      </c>
      <c r="AX1199" t="n">
        <v>1.1</v>
      </c>
      <c r="AY1199" t="inlineStr">
        <is>
          <t>701+</t>
        </is>
      </c>
      <c r="AZ1199" t="n">
        <v>6.1</v>
      </c>
      <c r="BA1199" t="inlineStr">
        <is>
          <t>701+</t>
        </is>
      </c>
      <c r="BB1199" t="n">
        <v>1.1</v>
      </c>
      <c r="BC1199" t="inlineStr">
        <is>
          <t>701+</t>
        </is>
      </c>
      <c r="BD1199" t="inlineStr">
        <is>
          <t>-</t>
        </is>
      </c>
      <c r="BE1199" t="inlineStr"/>
      <c r="BF1199" t="inlineStr">
        <is>
          <t>Not Reported</t>
        </is>
      </c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>
        <is>
          <t>QS</t>
        </is>
      </c>
      <c r="CC1199" t="n">
        <v>1401</v>
      </c>
      <c r="CD1199" t="n">
        <v>1401</v>
      </c>
      <c r="CE1199" t="n">
        <v>601</v>
      </c>
      <c r="CF1199" t="n">
        <v>601</v>
      </c>
      <c r="CG1199" t="n">
        <v>701</v>
      </c>
      <c r="CH1199" t="n">
        <v>701</v>
      </c>
      <c r="CI1199" t="n">
        <v>701</v>
      </c>
      <c r="CJ1199" t="n">
        <v>701</v>
      </c>
      <c r="CK1199" t="n">
        <v>701</v>
      </c>
      <c r="CL1199" t="n">
        <v>701</v>
      </c>
      <c r="CM1199" t="n">
        <v>701</v>
      </c>
      <c r="CN1199" t="n">
        <v>1401</v>
      </c>
      <c r="CO1199" t="n">
        <v>1300.5</v>
      </c>
      <c r="CP1199" t="n">
        <v>601</v>
      </c>
      <c r="CQ1199" t="n">
        <v>601</v>
      </c>
      <c r="CR1199" t="n">
        <v>701</v>
      </c>
      <c r="CS1199" t="n">
        <v>701</v>
      </c>
      <c r="CT1199" t="n">
        <v>701</v>
      </c>
      <c r="CU1199" t="n">
        <v>701</v>
      </c>
      <c r="CV1199" t="n">
        <v>701</v>
      </c>
      <c r="CW1199" t="n">
        <v>701</v>
      </c>
      <c r="CX1199" t="n">
        <v>701</v>
      </c>
      <c r="CY1199" t="inlineStr"/>
      <c r="CZ1199" t="inlineStr"/>
      <c r="DA1199" t="inlineStr"/>
      <c r="DB1199" t="n">
        <v>0</v>
      </c>
      <c r="DC1199" t="n">
        <v>2</v>
      </c>
      <c r="DD1199" t="inlineStr"/>
      <c r="DE1199" t="inlineStr">
        <is>
          <t>QS (score, not ratio)</t>
        </is>
      </c>
      <c r="DF1199" t="inlineStr"/>
      <c r="DG1199" t="inlineStr">
        <is>
          <t>QS (score, not %)</t>
        </is>
      </c>
      <c r="DH1199" t="n">
        <v>6.75</v>
      </c>
      <c r="DI1199" t="inlineStr"/>
    </row>
    <row r="1200">
      <c r="A1200" t="inlineStr">
        <is>
          <t>universidad de córdoba - colombia</t>
        </is>
      </c>
      <c r="B1200" t="inlineStr">
        <is>
          <t>1401+</t>
        </is>
      </c>
      <c r="C1200" t="inlineStr">
        <is>
          <t>1201-1400</t>
        </is>
      </c>
      <c r="D1200" t="inlineStr">
        <is>
          <t>Colombia</t>
        </is>
      </c>
      <c r="E1200" t="inlineStr">
        <is>
          <t>Americas</t>
        </is>
      </c>
      <c r="F1200" t="inlineStr">
        <is>
          <t>L</t>
        </is>
      </c>
      <c r="G1200" t="inlineStr">
        <is>
          <t>CO</t>
        </is>
      </c>
      <c r="H1200" t="inlineStr">
        <is>
          <t>MD</t>
        </is>
      </c>
      <c r="I1200" t="inlineStr">
        <is>
          <t>A</t>
        </is>
      </c>
      <c r="J1200" t="n">
        <v>11.8</v>
      </c>
      <c r="K1200" t="inlineStr">
        <is>
          <t>601+</t>
        </is>
      </c>
      <c r="L1200" t="n">
        <v>2.4</v>
      </c>
      <c r="M1200" t="inlineStr">
        <is>
          <t>601+</t>
        </is>
      </c>
      <c r="N1200" t="n">
        <v>2.9</v>
      </c>
      <c r="O1200" t="inlineStr">
        <is>
          <t>701+</t>
        </is>
      </c>
      <c r="P1200" t="n">
        <v>1.4</v>
      </c>
      <c r="Q1200" t="inlineStr">
        <is>
          <t>701+</t>
        </is>
      </c>
      <c r="R1200" t="inlineStr"/>
      <c r="S1200" t="inlineStr"/>
      <c r="T1200" t="inlineStr"/>
      <c r="U1200" t="inlineStr"/>
      <c r="V1200" t="n">
        <v>5.3</v>
      </c>
      <c r="W1200" t="inlineStr">
        <is>
          <t>701+</t>
        </is>
      </c>
      <c r="X1200" t="n">
        <v>1.9</v>
      </c>
      <c r="Y1200" t="inlineStr">
        <is>
          <t>701+</t>
        </is>
      </c>
      <c r="Z1200" t="n">
        <v>1</v>
      </c>
      <c r="AA1200" t="inlineStr">
        <is>
          <t>701+</t>
        </is>
      </c>
      <c r="AB1200" t="inlineStr"/>
      <c r="AC1200" t="inlineStr"/>
      <c r="AD1200" t="inlineStr"/>
      <c r="AE1200" t="inlineStr">
        <is>
          <t>Not Reported</t>
        </is>
      </c>
      <c r="AF1200" t="inlineStr">
        <is>
          <t>Not Reported</t>
        </is>
      </c>
      <c r="AG1200" t="inlineStr">
        <is>
          <t>Not Reported</t>
        </is>
      </c>
      <c r="AH1200" t="inlineStr">
        <is>
          <t>Not Reported</t>
        </is>
      </c>
      <c r="AI1200" t="inlineStr"/>
      <c r="AJ1200" t="inlineStr"/>
      <c r="AK1200" t="inlineStr">
        <is>
          <t>Not Reported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>
        <is>
          <t>Not Reported</t>
        </is>
      </c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>
        <is>
          <t>QS</t>
        </is>
      </c>
      <c r="CC1200" t="n">
        <v>1401</v>
      </c>
      <c r="CD1200" t="n">
        <v>1300.5</v>
      </c>
      <c r="CE1200" t="n">
        <v>601</v>
      </c>
      <c r="CF1200" t="n">
        <v>601</v>
      </c>
      <c r="CG1200" t="n">
        <v>701</v>
      </c>
      <c r="CH1200" t="n">
        <v>701</v>
      </c>
      <c r="CI1200" t="inlineStr"/>
      <c r="CJ1200" t="inlineStr"/>
      <c r="CK1200" t="n">
        <v>701</v>
      </c>
      <c r="CL1200" t="n">
        <v>701</v>
      </c>
      <c r="CM1200" t="n">
        <v>701</v>
      </c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n">
        <v>0</v>
      </c>
      <c r="DC1200" t="n">
        <v>1.4</v>
      </c>
      <c r="DD1200" t="inlineStr"/>
      <c r="DE1200" t="inlineStr">
        <is>
          <t>QS (score, not ratio)</t>
        </is>
      </c>
      <c r="DF1200" t="inlineStr"/>
      <c r="DG1200" t="inlineStr">
        <is>
          <t>Missing</t>
        </is>
      </c>
      <c r="DH1200" t="n">
        <v>11.8</v>
      </c>
      <c r="DI1200" t="inlineStr"/>
    </row>
    <row r="1201">
      <c r="A1201" t="inlineStr">
        <is>
          <t>universidad de córdoba - españa</t>
        </is>
      </c>
      <c r="B1201" t="inlineStr">
        <is>
          <t>951-1000</t>
        </is>
      </c>
      <c r="C1201" t="inlineStr">
        <is>
          <t>1001-1200</t>
        </is>
      </c>
      <c r="D1201" t="inlineStr">
        <is>
          <t>Spain</t>
        </is>
      </c>
      <c r="E1201" t="inlineStr">
        <is>
          <t>Europe</t>
        </is>
      </c>
      <c r="F1201" t="inlineStr">
        <is>
          <t>L</t>
        </is>
      </c>
      <c r="G1201" t="inlineStr">
        <is>
          <t>CO</t>
        </is>
      </c>
      <c r="H1201" t="inlineStr">
        <is>
          <t>VH</t>
        </is>
      </c>
      <c r="I1201" t="inlineStr">
        <is>
          <t>Not Reported</t>
        </is>
      </c>
      <c r="J1201" t="n">
        <v>10.6</v>
      </c>
      <c r="K1201" t="inlineStr">
        <is>
          <t>601+</t>
        </is>
      </c>
      <c r="L1201" t="n">
        <v>3.9</v>
      </c>
      <c r="M1201" t="inlineStr">
        <is>
          <t>601+</t>
        </is>
      </c>
      <c r="N1201" t="n">
        <v>26.5</v>
      </c>
      <c r="O1201" t="inlineStr">
        <is>
          <t>565</t>
        </is>
      </c>
      <c r="P1201" t="n">
        <v>12</v>
      </c>
      <c r="Q1201" t="inlineStr">
        <is>
          <t>693</t>
        </is>
      </c>
      <c r="R1201" t="inlineStr"/>
      <c r="S1201" t="inlineStr"/>
      <c r="T1201" t="inlineStr"/>
      <c r="U1201" t="inlineStr"/>
      <c r="V1201" t="n">
        <v>84.2</v>
      </c>
      <c r="W1201" t="inlineStr">
        <is>
          <t>258</t>
        </is>
      </c>
      <c r="X1201" t="n">
        <v>4.8</v>
      </c>
      <c r="Y1201" t="inlineStr">
        <is>
          <t>701+</t>
        </is>
      </c>
      <c r="Z1201" t="n">
        <v>5.6</v>
      </c>
      <c r="AA1201" t="inlineStr">
        <is>
          <t>701+</t>
        </is>
      </c>
      <c r="AB1201" t="inlineStr"/>
      <c r="AC1201" t="inlineStr"/>
      <c r="AD1201" t="inlineStr"/>
      <c r="AE1201" t="inlineStr">
        <is>
          <t>Not Reported</t>
        </is>
      </c>
      <c r="AF1201" t="inlineStr">
        <is>
          <t>Not Reported</t>
        </is>
      </c>
      <c r="AG1201" t="inlineStr">
        <is>
          <t>Not Reported</t>
        </is>
      </c>
      <c r="AH1201" t="inlineStr">
        <is>
          <t>Not Reported</t>
        </is>
      </c>
      <c r="AI1201" t="inlineStr"/>
      <c r="AJ1201" t="inlineStr"/>
      <c r="AK1201" t="inlineStr">
        <is>
          <t>Not Reported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>
        <is>
          <t>Not Reported</t>
        </is>
      </c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>
        <is>
          <t>QS</t>
        </is>
      </c>
      <c r="CC1201" t="n">
        <v>975.5</v>
      </c>
      <c r="CD1201" t="n">
        <v>1100.5</v>
      </c>
      <c r="CE1201" t="n">
        <v>601</v>
      </c>
      <c r="CF1201" t="n">
        <v>601</v>
      </c>
      <c r="CG1201" t="n">
        <v>565</v>
      </c>
      <c r="CH1201" t="n">
        <v>693</v>
      </c>
      <c r="CI1201" t="inlineStr"/>
      <c r="CJ1201" t="inlineStr"/>
      <c r="CK1201" t="n">
        <v>258</v>
      </c>
      <c r="CL1201" t="n">
        <v>701</v>
      </c>
      <c r="CM1201" t="n">
        <v>701</v>
      </c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n">
        <v>30.39285714285714</v>
      </c>
      <c r="DC1201" t="n">
        <v>12</v>
      </c>
      <c r="DD1201" t="inlineStr"/>
      <c r="DE1201" t="inlineStr">
        <is>
          <t>QS (score, not ratio)</t>
        </is>
      </c>
      <c r="DF1201" t="inlineStr"/>
      <c r="DG1201" t="inlineStr">
        <is>
          <t>Missing</t>
        </is>
      </c>
      <c r="DH1201" t="n">
        <v>10.6</v>
      </c>
      <c r="DI1201" t="inlineStr"/>
    </row>
    <row r="1202">
      <c r="A1202" t="inlineStr">
        <is>
          <t>universidad de guadalajara (udg)</t>
        </is>
      </c>
      <c r="B1202" t="inlineStr">
        <is>
          <t>1001-1200</t>
        </is>
      </c>
      <c r="C1202" t="inlineStr">
        <is>
          <t>851-900</t>
        </is>
      </c>
      <c r="D1202" t="inlineStr">
        <is>
          <t>Mexico</t>
        </is>
      </c>
      <c r="E1202" t="inlineStr">
        <is>
          <t>Americas</t>
        </is>
      </c>
      <c r="F1202" t="inlineStr">
        <is>
          <t>XL</t>
        </is>
      </c>
      <c r="G1202" t="inlineStr">
        <is>
          <t>FC</t>
        </is>
      </c>
      <c r="H1202" t="inlineStr">
        <is>
          <t>HI</t>
        </is>
      </c>
      <c r="I1202" t="inlineStr">
        <is>
          <t>A</t>
        </is>
      </c>
      <c r="J1202" t="n">
        <v>18.9</v>
      </c>
      <c r="K1202" t="inlineStr">
        <is>
          <t>477</t>
        </is>
      </c>
      <c r="L1202" t="n">
        <v>7.5</v>
      </c>
      <c r="M1202" t="inlineStr">
        <is>
          <t>601+</t>
        </is>
      </c>
      <c r="N1202" t="n">
        <v>17.1</v>
      </c>
      <c r="O1202" t="inlineStr">
        <is>
          <t>701+</t>
        </is>
      </c>
      <c r="P1202" t="n">
        <v>1.2</v>
      </c>
      <c r="Q1202" t="inlineStr">
        <is>
          <t>701+</t>
        </is>
      </c>
      <c r="R1202" t="n">
        <v>2.2</v>
      </c>
      <c r="S1202" t="inlineStr">
        <is>
          <t>701+</t>
        </is>
      </c>
      <c r="T1202" t="n">
        <v>1.1</v>
      </c>
      <c r="U1202" t="inlineStr">
        <is>
          <t>701+</t>
        </is>
      </c>
      <c r="V1202" t="n">
        <v>47.1</v>
      </c>
      <c r="W1202" t="inlineStr">
        <is>
          <t>701+</t>
        </is>
      </c>
      <c r="X1202" t="n">
        <v>5.8</v>
      </c>
      <c r="Y1202" t="inlineStr">
        <is>
          <t>701+</t>
        </is>
      </c>
      <c r="Z1202" t="n">
        <v>6</v>
      </c>
      <c r="AA1202" t="inlineStr">
        <is>
          <t>701+</t>
        </is>
      </c>
      <c r="AB1202" t="inlineStr"/>
      <c r="AC1202" t="inlineStr">
        <is>
          <t>851-900</t>
        </is>
      </c>
      <c r="AD1202" t="inlineStr">
        <is>
          <t>801-1000</t>
        </is>
      </c>
      <c r="AE1202" t="inlineStr">
        <is>
          <t>MX</t>
        </is>
      </c>
      <c r="AF1202" t="inlineStr">
        <is>
          <t>Mexico</t>
        </is>
      </c>
      <c r="AG1202" t="inlineStr">
        <is>
          <t>XL</t>
        </is>
      </c>
      <c r="AH1202" t="inlineStr">
        <is>
          <t>FC</t>
        </is>
      </c>
      <c r="AI1202" t="inlineStr">
        <is>
          <t>HI</t>
        </is>
      </c>
      <c r="AJ1202" t="n">
        <v>5</v>
      </c>
      <c r="AK1202" t="inlineStr">
        <is>
          <t>A</t>
        </is>
      </c>
      <c r="AL1202" t="n">
        <v>20.3</v>
      </c>
      <c r="AM1202" t="inlineStr">
        <is>
          <t>432</t>
        </is>
      </c>
      <c r="AN1202" t="n">
        <v>9.199999999999999</v>
      </c>
      <c r="AO1202" t="inlineStr">
        <is>
          <t>601+</t>
        </is>
      </c>
      <c r="AP1202" t="n">
        <v>19.6</v>
      </c>
      <c r="AQ1202" t="inlineStr">
        <is>
          <t>677</t>
        </is>
      </c>
      <c r="AR1202" t="n">
        <v>1.3</v>
      </c>
      <c r="AS1202" t="inlineStr">
        <is>
          <t>701+</t>
        </is>
      </c>
      <c r="AT1202" t="n">
        <v>2.4</v>
      </c>
      <c r="AU1202" t="inlineStr">
        <is>
          <t>701+</t>
        </is>
      </c>
      <c r="AV1202" t="n">
        <v>1.1</v>
      </c>
      <c r="AW1202" t="inlineStr">
        <is>
          <t>701+</t>
        </is>
      </c>
      <c r="AX1202" t="n">
        <v>7.5</v>
      </c>
      <c r="AY1202" t="inlineStr">
        <is>
          <t>701+</t>
        </is>
      </c>
      <c r="AZ1202" t="n">
        <v>8.5</v>
      </c>
      <c r="BA1202" t="inlineStr">
        <is>
          <t>701+</t>
        </is>
      </c>
      <c r="BB1202" t="n">
        <v>37.8</v>
      </c>
      <c r="BC1202" t="inlineStr">
        <is>
          <t>379=</t>
        </is>
      </c>
      <c r="BD1202" t="inlineStr">
        <is>
          <t>-</t>
        </is>
      </c>
      <c r="BE1202" t="inlineStr"/>
      <c r="BF1202" t="inlineStr">
        <is>
          <t>Not Reported</t>
        </is>
      </c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>
        <is>
          <t>QS</t>
        </is>
      </c>
      <c r="CC1202" t="n">
        <v>1100.5</v>
      </c>
      <c r="CD1202" t="n">
        <v>875.5</v>
      </c>
      <c r="CE1202" t="n">
        <v>477</v>
      </c>
      <c r="CF1202" t="n">
        <v>601</v>
      </c>
      <c r="CG1202" t="n">
        <v>701</v>
      </c>
      <c r="CH1202" t="n">
        <v>701</v>
      </c>
      <c r="CI1202" t="n">
        <v>701</v>
      </c>
      <c r="CJ1202" t="n">
        <v>701</v>
      </c>
      <c r="CK1202" t="n">
        <v>701</v>
      </c>
      <c r="CL1202" t="n">
        <v>701</v>
      </c>
      <c r="CM1202" t="n">
        <v>701</v>
      </c>
      <c r="CN1202" t="n">
        <v>875.5</v>
      </c>
      <c r="CO1202" t="n">
        <v>900.5</v>
      </c>
      <c r="CP1202" t="n">
        <v>432</v>
      </c>
      <c r="CQ1202" t="n">
        <v>601</v>
      </c>
      <c r="CR1202" t="n">
        <v>677</v>
      </c>
      <c r="CS1202" t="n">
        <v>701</v>
      </c>
      <c r="CT1202" t="n">
        <v>701</v>
      </c>
      <c r="CU1202" t="n">
        <v>701</v>
      </c>
      <c r="CV1202" t="n">
        <v>701</v>
      </c>
      <c r="CW1202" t="n">
        <v>701</v>
      </c>
      <c r="CX1202" t="n">
        <v>379</v>
      </c>
      <c r="CY1202" t="inlineStr"/>
      <c r="CZ1202" t="inlineStr"/>
      <c r="DA1202" t="inlineStr"/>
      <c r="DB1202" t="n">
        <v>21.46428571428571</v>
      </c>
      <c r="DC1202" t="n">
        <v>1.2</v>
      </c>
      <c r="DD1202" t="inlineStr"/>
      <c r="DE1202" t="inlineStr">
        <is>
          <t>QS (score, not ratio)</t>
        </is>
      </c>
      <c r="DF1202" t="inlineStr"/>
      <c r="DG1202" t="inlineStr">
        <is>
          <t>QS (score, not %)</t>
        </is>
      </c>
      <c r="DH1202" t="n">
        <v>19.6</v>
      </c>
      <c r="DI1202" t="inlineStr"/>
    </row>
    <row r="1203">
      <c r="A1203" t="inlineStr">
        <is>
          <t>universidad de guanajuato</t>
        </is>
      </c>
      <c r="B1203" t="inlineStr">
        <is>
          <t>1401+</t>
        </is>
      </c>
      <c r="C1203" t="inlineStr">
        <is>
          <t>1201-1400</t>
        </is>
      </c>
      <c r="D1203" t="inlineStr">
        <is>
          <t>Mexico</t>
        </is>
      </c>
      <c r="E1203" t="inlineStr">
        <is>
          <t>Americas</t>
        </is>
      </c>
      <c r="F1203" t="inlineStr">
        <is>
          <t>XL</t>
        </is>
      </c>
      <c r="G1203" t="inlineStr">
        <is>
          <t>CO</t>
        </is>
      </c>
      <c r="H1203" t="inlineStr">
        <is>
          <t>HI</t>
        </is>
      </c>
      <c r="I1203" t="inlineStr">
        <is>
          <t>A</t>
        </is>
      </c>
      <c r="J1203" t="n">
        <v>7.1</v>
      </c>
      <c r="K1203" t="inlineStr">
        <is>
          <t>601+</t>
        </is>
      </c>
      <c r="L1203" t="n">
        <v>2.1</v>
      </c>
      <c r="M1203" t="inlineStr">
        <is>
          <t>601+</t>
        </is>
      </c>
      <c r="N1203" t="n">
        <v>5</v>
      </c>
      <c r="O1203" t="inlineStr">
        <is>
          <t>701+</t>
        </is>
      </c>
      <c r="P1203" t="n">
        <v>2.8</v>
      </c>
      <c r="Q1203" t="inlineStr">
        <is>
          <t>701+</t>
        </is>
      </c>
      <c r="R1203" t="n">
        <v>5.9</v>
      </c>
      <c r="S1203" t="inlineStr">
        <is>
          <t>701+</t>
        </is>
      </c>
      <c r="T1203" t="n">
        <v>1.3</v>
      </c>
      <c r="U1203" t="inlineStr">
        <is>
          <t>701+</t>
        </is>
      </c>
      <c r="V1203" t="n">
        <v>22.9</v>
      </c>
      <c r="W1203" t="inlineStr">
        <is>
          <t>701+</t>
        </is>
      </c>
      <c r="X1203" t="n">
        <v>6.8</v>
      </c>
      <c r="Y1203" t="inlineStr">
        <is>
          <t>701+</t>
        </is>
      </c>
      <c r="Z1203" t="n">
        <v>1.1</v>
      </c>
      <c r="AA1203" t="inlineStr">
        <is>
          <t>701+</t>
        </is>
      </c>
      <c r="AB1203" t="inlineStr"/>
      <c r="AC1203" t="inlineStr">
        <is>
          <t>1201-1400</t>
        </is>
      </c>
      <c r="AD1203" t="inlineStr">
        <is>
          <t>1201-1400</t>
        </is>
      </c>
      <c r="AE1203" t="inlineStr">
        <is>
          <t>MX</t>
        </is>
      </c>
      <c r="AF1203" t="inlineStr">
        <is>
          <t>Mexico</t>
        </is>
      </c>
      <c r="AG1203" t="inlineStr">
        <is>
          <t>XL</t>
        </is>
      </c>
      <c r="AH1203" t="inlineStr">
        <is>
          <t>CO</t>
        </is>
      </c>
      <c r="AI1203" t="inlineStr">
        <is>
          <t>HI</t>
        </is>
      </c>
      <c r="AJ1203" t="n">
        <v>4</v>
      </c>
      <c r="AK1203" t="inlineStr">
        <is>
          <t>A</t>
        </is>
      </c>
      <c r="AL1203" t="n">
        <v>7.9</v>
      </c>
      <c r="AM1203" t="inlineStr">
        <is>
          <t>601+</t>
        </is>
      </c>
      <c r="AN1203" t="n">
        <v>3</v>
      </c>
      <c r="AO1203" t="inlineStr">
        <is>
          <t>601+</t>
        </is>
      </c>
      <c r="AP1203" t="n">
        <v>5.9</v>
      </c>
      <c r="AQ1203" t="inlineStr">
        <is>
          <t>701+</t>
        </is>
      </c>
      <c r="AR1203" t="n">
        <v>3</v>
      </c>
      <c r="AS1203" t="inlineStr">
        <is>
          <t>701+</t>
        </is>
      </c>
      <c r="AT1203" t="n">
        <v>6</v>
      </c>
      <c r="AU1203" t="inlineStr">
        <is>
          <t>701+</t>
        </is>
      </c>
      <c r="AV1203" t="n">
        <v>1.4</v>
      </c>
      <c r="AW1203" t="inlineStr">
        <is>
          <t>701+</t>
        </is>
      </c>
      <c r="AX1203" t="n">
        <v>1.1</v>
      </c>
      <c r="AY1203" t="inlineStr">
        <is>
          <t>701+</t>
        </is>
      </c>
      <c r="AZ1203" t="n">
        <v>8.699999999999999</v>
      </c>
      <c r="BA1203" t="inlineStr">
        <is>
          <t>701+</t>
        </is>
      </c>
      <c r="BB1203" t="n">
        <v>1.2</v>
      </c>
      <c r="BC1203" t="inlineStr">
        <is>
          <t>701+</t>
        </is>
      </c>
      <c r="BD1203" t="inlineStr">
        <is>
          <t>-</t>
        </is>
      </c>
      <c r="BE1203" t="inlineStr"/>
      <c r="BF1203" t="inlineStr">
        <is>
          <t>Not Reported</t>
        </is>
      </c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>
        <is>
          <t>QS</t>
        </is>
      </c>
      <c r="CC1203" t="n">
        <v>1401</v>
      </c>
      <c r="CD1203" t="n">
        <v>1300.5</v>
      </c>
      <c r="CE1203" t="n">
        <v>601</v>
      </c>
      <c r="CF1203" t="n">
        <v>601</v>
      </c>
      <c r="CG1203" t="n">
        <v>701</v>
      </c>
      <c r="CH1203" t="n">
        <v>701</v>
      </c>
      <c r="CI1203" t="n">
        <v>701</v>
      </c>
      <c r="CJ1203" t="n">
        <v>701</v>
      </c>
      <c r="CK1203" t="n">
        <v>701</v>
      </c>
      <c r="CL1203" t="n">
        <v>701</v>
      </c>
      <c r="CM1203" t="n">
        <v>701</v>
      </c>
      <c r="CN1203" t="n">
        <v>1300.5</v>
      </c>
      <c r="CO1203" t="n">
        <v>1300.5</v>
      </c>
      <c r="CP1203" t="n">
        <v>601</v>
      </c>
      <c r="CQ1203" t="n">
        <v>601</v>
      </c>
      <c r="CR1203" t="n">
        <v>701</v>
      </c>
      <c r="CS1203" t="n">
        <v>701</v>
      </c>
      <c r="CT1203" t="n">
        <v>701</v>
      </c>
      <c r="CU1203" t="n">
        <v>701</v>
      </c>
      <c r="CV1203" t="n">
        <v>701</v>
      </c>
      <c r="CW1203" t="n">
        <v>701</v>
      </c>
      <c r="CX1203" t="n">
        <v>701</v>
      </c>
      <c r="CY1203" t="inlineStr"/>
      <c r="CZ1203" t="inlineStr"/>
      <c r="DA1203" t="inlineStr"/>
      <c r="DB1203" t="n">
        <v>0</v>
      </c>
      <c r="DC1203" t="n">
        <v>2.8</v>
      </c>
      <c r="DD1203" t="inlineStr"/>
      <c r="DE1203" t="inlineStr">
        <is>
          <t>QS (score, not ratio)</t>
        </is>
      </c>
      <c r="DF1203" t="inlineStr"/>
      <c r="DG1203" t="inlineStr">
        <is>
          <t>QS (score, not %)</t>
        </is>
      </c>
      <c r="DH1203" t="n">
        <v>7.5</v>
      </c>
      <c r="DI1203" t="inlineStr"/>
    </row>
    <row r="1204">
      <c r="A1204" t="inlineStr">
        <is>
          <t>universidad de la frontera (ufro)</t>
        </is>
      </c>
      <c r="B1204" t="inlineStr">
        <is>
          <t>1001-1200</t>
        </is>
      </c>
      <c r="C1204" t="inlineStr">
        <is>
          <t>1201-1400</t>
        </is>
      </c>
      <c r="D1204" t="inlineStr">
        <is>
          <t>Chile</t>
        </is>
      </c>
      <c r="E1204" t="inlineStr">
        <is>
          <t>Americas</t>
        </is>
      </c>
      <c r="F1204" t="inlineStr">
        <is>
          <t>M</t>
        </is>
      </c>
      <c r="G1204" t="inlineStr">
        <is>
          <t>CO</t>
        </is>
      </c>
      <c r="H1204" t="inlineStr">
        <is>
          <t>VH</t>
        </is>
      </c>
      <c r="I1204" t="inlineStr">
        <is>
          <t>A</t>
        </is>
      </c>
      <c r="J1204" t="n">
        <v>10.3</v>
      </c>
      <c r="K1204" t="inlineStr">
        <is>
          <t>601+</t>
        </is>
      </c>
      <c r="L1204" t="n">
        <v>3</v>
      </c>
      <c r="M1204" t="inlineStr">
        <is>
          <t>601+</t>
        </is>
      </c>
      <c r="N1204" t="n">
        <v>4.1</v>
      </c>
      <c r="O1204" t="inlineStr">
        <is>
          <t>701+</t>
        </is>
      </c>
      <c r="P1204" t="n">
        <v>9.300000000000001</v>
      </c>
      <c r="Q1204" t="inlineStr">
        <is>
          <t>701+</t>
        </is>
      </c>
      <c r="R1204" t="n">
        <v>6</v>
      </c>
      <c r="S1204" t="inlineStr">
        <is>
          <t>701+</t>
        </is>
      </c>
      <c r="T1204" t="n">
        <v>1.2</v>
      </c>
      <c r="U1204" t="inlineStr">
        <is>
          <t>701+</t>
        </is>
      </c>
      <c r="V1204" t="n">
        <v>53.3</v>
      </c>
      <c r="W1204" t="inlineStr">
        <is>
          <t>701+</t>
        </is>
      </c>
      <c r="X1204" t="n">
        <v>2.3</v>
      </c>
      <c r="Y1204" t="inlineStr">
        <is>
          <t>701+</t>
        </is>
      </c>
      <c r="Z1204" t="n">
        <v>1.5</v>
      </c>
      <c r="AA1204" t="inlineStr">
        <is>
          <t>701+</t>
        </is>
      </c>
      <c r="AB1204" t="inlineStr"/>
      <c r="AC1204" t="inlineStr">
        <is>
          <t>1201-1400</t>
        </is>
      </c>
      <c r="AD1204" t="inlineStr">
        <is>
          <t>1201-1400</t>
        </is>
      </c>
      <c r="AE1204" t="inlineStr">
        <is>
          <t>CL</t>
        </is>
      </c>
      <c r="AF1204" t="inlineStr">
        <is>
          <t>Chile</t>
        </is>
      </c>
      <c r="AG1204" t="inlineStr">
        <is>
          <t>L</t>
        </is>
      </c>
      <c r="AH1204" t="inlineStr">
        <is>
          <t>CO</t>
        </is>
      </c>
      <c r="AI1204" t="inlineStr">
        <is>
          <t>HI</t>
        </is>
      </c>
      <c r="AJ1204" t="n">
        <v>3</v>
      </c>
      <c r="AK1204" t="inlineStr">
        <is>
          <t>A</t>
        </is>
      </c>
      <c r="AL1204" t="n">
        <v>9.699999999999999</v>
      </c>
      <c r="AM1204" t="inlineStr">
        <is>
          <t>601+</t>
        </is>
      </c>
      <c r="AN1204" t="n">
        <v>4.4</v>
      </c>
      <c r="AO1204" t="inlineStr">
        <is>
          <t>601+</t>
        </is>
      </c>
      <c r="AP1204" t="n">
        <v>3.6</v>
      </c>
      <c r="AQ1204" t="inlineStr">
        <is>
          <t>701+</t>
        </is>
      </c>
      <c r="AR1204" t="n">
        <v>8.5</v>
      </c>
      <c r="AS1204" t="inlineStr">
        <is>
          <t>701+</t>
        </is>
      </c>
      <c r="AT1204" t="n">
        <v>6.6</v>
      </c>
      <c r="AU1204" t="inlineStr">
        <is>
          <t>701+</t>
        </is>
      </c>
      <c r="AV1204" t="n">
        <v>1.2</v>
      </c>
      <c r="AW1204" t="inlineStr">
        <is>
          <t>701+</t>
        </is>
      </c>
      <c r="AX1204" t="n">
        <v>9.4</v>
      </c>
      <c r="AY1204" t="inlineStr">
        <is>
          <t>682</t>
        </is>
      </c>
      <c r="AZ1204" t="n">
        <v>9</v>
      </c>
      <c r="BA1204" t="inlineStr">
        <is>
          <t>701+</t>
        </is>
      </c>
      <c r="BB1204" t="n">
        <v>2.1</v>
      </c>
      <c r="BC1204" t="inlineStr">
        <is>
          <t>701+</t>
        </is>
      </c>
      <c r="BD1204" t="inlineStr">
        <is>
          <t>-</t>
        </is>
      </c>
      <c r="BE1204" t="inlineStr"/>
      <c r="BF1204" t="inlineStr">
        <is>
          <t>Not Reported</t>
        </is>
      </c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>
        <is>
          <t>QS</t>
        </is>
      </c>
      <c r="CC1204" t="n">
        <v>1100.5</v>
      </c>
      <c r="CD1204" t="n">
        <v>1300.5</v>
      </c>
      <c r="CE1204" t="n">
        <v>601</v>
      </c>
      <c r="CF1204" t="n">
        <v>601</v>
      </c>
      <c r="CG1204" t="n">
        <v>701</v>
      </c>
      <c r="CH1204" t="n">
        <v>701</v>
      </c>
      <c r="CI1204" t="n">
        <v>701</v>
      </c>
      <c r="CJ1204" t="n">
        <v>701</v>
      </c>
      <c r="CK1204" t="n">
        <v>701</v>
      </c>
      <c r="CL1204" t="n">
        <v>701</v>
      </c>
      <c r="CM1204" t="n">
        <v>701</v>
      </c>
      <c r="CN1204" t="n">
        <v>1300.5</v>
      </c>
      <c r="CO1204" t="n">
        <v>1300.5</v>
      </c>
      <c r="CP1204" t="n">
        <v>601</v>
      </c>
      <c r="CQ1204" t="n">
        <v>601</v>
      </c>
      <c r="CR1204" t="n">
        <v>701</v>
      </c>
      <c r="CS1204" t="n">
        <v>701</v>
      </c>
      <c r="CT1204" t="n">
        <v>701</v>
      </c>
      <c r="CU1204" t="n">
        <v>701</v>
      </c>
      <c r="CV1204" t="n">
        <v>682</v>
      </c>
      <c r="CW1204" t="n">
        <v>701</v>
      </c>
      <c r="CX1204" t="n">
        <v>701</v>
      </c>
      <c r="CY1204" t="inlineStr"/>
      <c r="CZ1204" t="inlineStr"/>
      <c r="DA1204" t="inlineStr"/>
      <c r="DB1204" t="n">
        <v>21.46428571428571</v>
      </c>
      <c r="DC1204" t="n">
        <v>9.300000000000001</v>
      </c>
      <c r="DD1204" t="inlineStr"/>
      <c r="DE1204" t="inlineStr">
        <is>
          <t>QS (score, not ratio)</t>
        </is>
      </c>
      <c r="DF1204" t="inlineStr"/>
      <c r="DG1204" t="inlineStr">
        <is>
          <t>QS (score, not %)</t>
        </is>
      </c>
      <c r="DH1204" t="n">
        <v>10</v>
      </c>
      <c r="DI1204" t="inlineStr"/>
    </row>
    <row r="1205">
      <c r="A1205" t="inlineStr">
        <is>
          <t>universidad de la habana</t>
        </is>
      </c>
      <c r="B1205" t="inlineStr">
        <is>
          <t>691-700</t>
        </is>
      </c>
      <c r="C1205" t="inlineStr">
        <is>
          <t>641-650</t>
        </is>
      </c>
      <c r="D1205" t="inlineStr">
        <is>
          <t>Cuba</t>
        </is>
      </c>
      <c r="E1205" t="inlineStr">
        <is>
          <t>Americas</t>
        </is>
      </c>
      <c r="F1205" t="inlineStr">
        <is>
          <t>L</t>
        </is>
      </c>
      <c r="G1205" t="inlineStr">
        <is>
          <t>CO</t>
        </is>
      </c>
      <c r="H1205" t="inlineStr">
        <is>
          <t>HI</t>
        </is>
      </c>
      <c r="I1205" t="inlineStr">
        <is>
          <t>A</t>
        </is>
      </c>
      <c r="J1205" t="n">
        <v>17</v>
      </c>
      <c r="K1205" t="inlineStr">
        <is>
          <t>532</t>
        </is>
      </c>
      <c r="L1205" t="n">
        <v>10.6</v>
      </c>
      <c r="M1205" t="inlineStr">
        <is>
          <t>601+</t>
        </is>
      </c>
      <c r="N1205" t="n">
        <v>72.8</v>
      </c>
      <c r="O1205" t="inlineStr">
        <is>
          <t>180</t>
        </is>
      </c>
      <c r="P1205" t="n">
        <v>1.5</v>
      </c>
      <c r="Q1205" t="inlineStr">
        <is>
          <t>701+</t>
        </is>
      </c>
      <c r="R1205" t="n">
        <v>1.8</v>
      </c>
      <c r="S1205" t="inlineStr">
        <is>
          <t>701+</t>
        </is>
      </c>
      <c r="T1205" t="n">
        <v>3.7</v>
      </c>
      <c r="U1205" t="inlineStr">
        <is>
          <t>701+</t>
        </is>
      </c>
      <c r="V1205" t="n">
        <v>17.8</v>
      </c>
      <c r="W1205" t="inlineStr">
        <is>
          <t>701+</t>
        </is>
      </c>
      <c r="X1205" t="n">
        <v>76.5</v>
      </c>
      <c r="Y1205" t="inlineStr">
        <is>
          <t>134</t>
        </is>
      </c>
      <c r="Z1205" t="n">
        <v>1</v>
      </c>
      <c r="AA1205" t="inlineStr">
        <is>
          <t>701+</t>
        </is>
      </c>
      <c r="AB1205" t="inlineStr"/>
      <c r="AC1205" t="inlineStr">
        <is>
          <t>641-650</t>
        </is>
      </c>
      <c r="AD1205" t="inlineStr">
        <is>
          <t>467=</t>
        </is>
      </c>
      <c r="AE1205" t="inlineStr">
        <is>
          <t>CU</t>
        </is>
      </c>
      <c r="AF1205" t="inlineStr">
        <is>
          <t>Cuba</t>
        </is>
      </c>
      <c r="AG1205" t="inlineStr">
        <is>
          <t>L</t>
        </is>
      </c>
      <c r="AH1205" t="inlineStr">
        <is>
          <t>CO</t>
        </is>
      </c>
      <c r="AI1205" t="inlineStr">
        <is>
          <t>HI</t>
        </is>
      </c>
      <c r="AJ1205" t="n">
        <v>5</v>
      </c>
      <c r="AK1205" t="inlineStr">
        <is>
          <t>A</t>
        </is>
      </c>
      <c r="AL1205" t="n">
        <v>19.5</v>
      </c>
      <c r="AM1205" t="inlineStr">
        <is>
          <t>454</t>
        </is>
      </c>
      <c r="AN1205" t="n">
        <v>17.3</v>
      </c>
      <c r="AO1205" t="inlineStr">
        <is>
          <t>501</t>
        </is>
      </c>
      <c r="AP1205" t="n">
        <v>72.90000000000001</v>
      </c>
      <c r="AQ1205" t="inlineStr">
        <is>
          <t>173</t>
        </is>
      </c>
      <c r="AR1205" t="n">
        <v>1.6</v>
      </c>
      <c r="AS1205" t="inlineStr">
        <is>
          <t>701+</t>
        </is>
      </c>
      <c r="AT1205" t="n">
        <v>1.9</v>
      </c>
      <c r="AU1205" t="inlineStr">
        <is>
          <t>701+</t>
        </is>
      </c>
      <c r="AV1205" t="n">
        <v>4</v>
      </c>
      <c r="AW1205" t="inlineStr">
        <is>
          <t>701+</t>
        </is>
      </c>
      <c r="AX1205" t="n">
        <v>1.2</v>
      </c>
      <c r="AY1205" t="inlineStr">
        <is>
          <t>701+</t>
        </is>
      </c>
      <c r="AZ1205" t="n">
        <v>35.3</v>
      </c>
      <c r="BA1205" t="inlineStr">
        <is>
          <t>212</t>
        </is>
      </c>
      <c r="BB1205" t="n">
        <v>1.2</v>
      </c>
      <c r="BC1205" t="inlineStr">
        <is>
          <t>701+</t>
        </is>
      </c>
      <c r="BD1205" t="inlineStr">
        <is>
          <t>-</t>
        </is>
      </c>
      <c r="BE1205" t="inlineStr"/>
      <c r="BF1205" t="inlineStr">
        <is>
          <t>Not Reported</t>
        </is>
      </c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>
        <is>
          <t>QS</t>
        </is>
      </c>
      <c r="CC1205" t="n">
        <v>695.5</v>
      </c>
      <c r="CD1205" t="n">
        <v>645.5</v>
      </c>
      <c r="CE1205" t="n">
        <v>532</v>
      </c>
      <c r="CF1205" t="n">
        <v>601</v>
      </c>
      <c r="CG1205" t="n">
        <v>180</v>
      </c>
      <c r="CH1205" t="n">
        <v>701</v>
      </c>
      <c r="CI1205" t="n">
        <v>701</v>
      </c>
      <c r="CJ1205" t="n">
        <v>701</v>
      </c>
      <c r="CK1205" t="n">
        <v>701</v>
      </c>
      <c r="CL1205" t="n">
        <v>134</v>
      </c>
      <c r="CM1205" t="n">
        <v>701</v>
      </c>
      <c r="CN1205" t="n">
        <v>645.5</v>
      </c>
      <c r="CO1205" t="n">
        <v>467</v>
      </c>
      <c r="CP1205" t="n">
        <v>454</v>
      </c>
      <c r="CQ1205" t="n">
        <v>501</v>
      </c>
      <c r="CR1205" t="n">
        <v>173</v>
      </c>
      <c r="CS1205" t="n">
        <v>701</v>
      </c>
      <c r="CT1205" t="n">
        <v>701</v>
      </c>
      <c r="CU1205" t="n">
        <v>701</v>
      </c>
      <c r="CV1205" t="n">
        <v>701</v>
      </c>
      <c r="CW1205" t="n">
        <v>212</v>
      </c>
      <c r="CX1205" t="n">
        <v>701</v>
      </c>
      <c r="CY1205" t="inlineStr"/>
      <c r="CZ1205" t="inlineStr"/>
      <c r="DA1205" t="inlineStr"/>
      <c r="DB1205" t="n">
        <v>50.39285714285715</v>
      </c>
      <c r="DC1205" t="n">
        <v>1.5</v>
      </c>
      <c r="DD1205" t="inlineStr"/>
      <c r="DE1205" t="inlineStr">
        <is>
          <t>QS (score, not ratio)</t>
        </is>
      </c>
      <c r="DF1205" t="inlineStr"/>
      <c r="DG1205" t="inlineStr">
        <is>
          <t>QS (score, not %)</t>
        </is>
      </c>
      <c r="DH1205" t="n">
        <v>18.25</v>
      </c>
      <c r="DI1205" t="inlineStr"/>
    </row>
    <row r="1206">
      <c r="A1206" t="inlineStr">
        <is>
          <t>universidad de la república (udelar)</t>
        </is>
      </c>
      <c r="B1206" t="inlineStr">
        <is>
          <t>661-670</t>
        </is>
      </c>
      <c r="C1206" t="inlineStr">
        <is>
          <t>801-850</t>
        </is>
      </c>
      <c r="D1206" t="inlineStr">
        <is>
          <t>Uruguay</t>
        </is>
      </c>
      <c r="E1206" t="inlineStr">
        <is>
          <t>Americas</t>
        </is>
      </c>
      <c r="F1206" t="inlineStr">
        <is>
          <t>XL</t>
        </is>
      </c>
      <c r="G1206" t="inlineStr">
        <is>
          <t>FC</t>
        </is>
      </c>
      <c r="H1206" t="inlineStr">
        <is>
          <t>HI</t>
        </is>
      </c>
      <c r="I1206" t="inlineStr">
        <is>
          <t>A</t>
        </is>
      </c>
      <c r="J1206" t="n">
        <v>27.1</v>
      </c>
      <c r="K1206" t="inlineStr">
        <is>
          <t>322</t>
        </is>
      </c>
      <c r="L1206" t="n">
        <v>13.7</v>
      </c>
      <c r="M1206" t="inlineStr">
        <is>
          <t>591</t>
        </is>
      </c>
      <c r="N1206" t="n">
        <v>14.2</v>
      </c>
      <c r="O1206" t="inlineStr">
        <is>
          <t>701+</t>
        </is>
      </c>
      <c r="P1206" t="n">
        <v>1.6</v>
      </c>
      <c r="Q1206" t="inlineStr">
        <is>
          <t>701+</t>
        </is>
      </c>
      <c r="R1206" t="n">
        <v>7.9</v>
      </c>
      <c r="S1206" t="inlineStr">
        <is>
          <t>701+</t>
        </is>
      </c>
      <c r="T1206" t="n">
        <v>2.3</v>
      </c>
      <c r="U1206" t="inlineStr">
        <is>
          <t>701+</t>
        </is>
      </c>
      <c r="V1206" t="n">
        <v>62.4</v>
      </c>
      <c r="W1206" t="inlineStr">
        <is>
          <t>599</t>
        </is>
      </c>
      <c r="X1206" t="n">
        <v>87.7</v>
      </c>
      <c r="Y1206" t="inlineStr">
        <is>
          <t>89</t>
        </is>
      </c>
      <c r="Z1206" t="n">
        <v>2.6</v>
      </c>
      <c r="AA1206" t="inlineStr">
        <is>
          <t>701+</t>
        </is>
      </c>
      <c r="AB1206" t="inlineStr"/>
      <c r="AC1206" t="inlineStr"/>
      <c r="AD1206" t="inlineStr"/>
      <c r="AE1206" t="inlineStr">
        <is>
          <t>Not Reported</t>
        </is>
      </c>
      <c r="AF1206" t="inlineStr">
        <is>
          <t>Not Reported</t>
        </is>
      </c>
      <c r="AG1206" t="inlineStr">
        <is>
          <t>Not Reported</t>
        </is>
      </c>
      <c r="AH1206" t="inlineStr">
        <is>
          <t>Not Reported</t>
        </is>
      </c>
      <c r="AI1206" t="inlineStr"/>
      <c r="AJ1206" t="inlineStr"/>
      <c r="AK1206" t="inlineStr">
        <is>
          <t>Not Reported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>
        <is>
          <t>Not Reported</t>
        </is>
      </c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>
        <is>
          <t>QS</t>
        </is>
      </c>
      <c r="CC1206" t="n">
        <v>665.5</v>
      </c>
      <c r="CD1206" t="n">
        <v>825.5</v>
      </c>
      <c r="CE1206" t="n">
        <v>322</v>
      </c>
      <c r="CF1206" t="n">
        <v>591</v>
      </c>
      <c r="CG1206" t="n">
        <v>701</v>
      </c>
      <c r="CH1206" t="n">
        <v>701</v>
      </c>
      <c r="CI1206" t="n">
        <v>701</v>
      </c>
      <c r="CJ1206" t="n">
        <v>701</v>
      </c>
      <c r="CK1206" t="n">
        <v>599</v>
      </c>
      <c r="CL1206" t="n">
        <v>89</v>
      </c>
      <c r="CM1206" t="n">
        <v>701</v>
      </c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n">
        <v>52.53571428571428</v>
      </c>
      <c r="DC1206" t="n">
        <v>1.6</v>
      </c>
      <c r="DD1206" t="inlineStr"/>
      <c r="DE1206" t="inlineStr">
        <is>
          <t>QS (score, not ratio)</t>
        </is>
      </c>
      <c r="DF1206" t="inlineStr"/>
      <c r="DG1206" t="inlineStr">
        <is>
          <t>QS (score, not %)</t>
        </is>
      </c>
      <c r="DH1206" t="n">
        <v>27.1</v>
      </c>
      <c r="DI1206" t="inlineStr"/>
    </row>
    <row r="1207">
      <c r="A1207" t="inlineStr">
        <is>
          <t>universidad de la sabana</t>
        </is>
      </c>
      <c r="B1207" t="inlineStr">
        <is>
          <t>951-1000</t>
        </is>
      </c>
      <c r="C1207" t="inlineStr">
        <is>
          <t>791-800</t>
        </is>
      </c>
      <c r="D1207" t="inlineStr">
        <is>
          <t>Colombia</t>
        </is>
      </c>
      <c r="E1207" t="inlineStr">
        <is>
          <t>Americas</t>
        </is>
      </c>
      <c r="F1207" t="inlineStr">
        <is>
          <t>M</t>
        </is>
      </c>
      <c r="G1207" t="inlineStr">
        <is>
          <t>FC</t>
        </is>
      </c>
      <c r="H1207" t="inlineStr">
        <is>
          <t>HI</t>
        </is>
      </c>
      <c r="I1207" t="inlineStr">
        <is>
          <t>B</t>
        </is>
      </c>
      <c r="J1207" t="n">
        <v>21</v>
      </c>
      <c r="K1207" t="inlineStr">
        <is>
          <t>418</t>
        </is>
      </c>
      <c r="L1207" t="n">
        <v>25.5</v>
      </c>
      <c r="M1207" t="inlineStr">
        <is>
          <t>370</t>
        </is>
      </c>
      <c r="N1207" t="n">
        <v>14.2</v>
      </c>
      <c r="O1207" t="inlineStr">
        <is>
          <t>701+</t>
        </is>
      </c>
      <c r="P1207" t="n">
        <v>2</v>
      </c>
      <c r="Q1207" t="inlineStr">
        <is>
          <t>701+</t>
        </is>
      </c>
      <c r="R1207" t="n">
        <v>3.9</v>
      </c>
      <c r="S1207" t="inlineStr">
        <is>
          <t>701+</t>
        </is>
      </c>
      <c r="T1207" t="n">
        <v>1.8</v>
      </c>
      <c r="U1207" t="inlineStr">
        <is>
          <t>701+</t>
        </is>
      </c>
      <c r="V1207" t="n">
        <v>13.1</v>
      </c>
      <c r="W1207" t="inlineStr">
        <is>
          <t>701+</t>
        </is>
      </c>
      <c r="X1207" t="n">
        <v>10.5</v>
      </c>
      <c r="Y1207" t="inlineStr">
        <is>
          <t>701+</t>
        </is>
      </c>
      <c r="Z1207" t="n">
        <v>1.1</v>
      </c>
      <c r="AA1207" t="inlineStr">
        <is>
          <t>701+</t>
        </is>
      </c>
      <c r="AB1207" t="inlineStr"/>
      <c r="AC1207" t="inlineStr">
        <is>
          <t>791-800</t>
        </is>
      </c>
      <c r="AD1207" t="inlineStr">
        <is>
          <t>701-750</t>
        </is>
      </c>
      <c r="AE1207" t="inlineStr">
        <is>
          <t>CO</t>
        </is>
      </c>
      <c r="AF1207" t="inlineStr">
        <is>
          <t>Colombia</t>
        </is>
      </c>
      <c r="AG1207" t="inlineStr">
        <is>
          <t>M</t>
        </is>
      </c>
      <c r="AH1207" t="inlineStr">
        <is>
          <t>FC</t>
        </is>
      </c>
      <c r="AI1207" t="inlineStr">
        <is>
          <t>MD</t>
        </is>
      </c>
      <c r="AJ1207" t="n">
        <v>3</v>
      </c>
      <c r="AK1207" t="inlineStr">
        <is>
          <t>B</t>
        </is>
      </c>
      <c r="AL1207" t="n">
        <v>19.4</v>
      </c>
      <c r="AM1207" t="inlineStr">
        <is>
          <t>459</t>
        </is>
      </c>
      <c r="AN1207" t="n">
        <v>39.1</v>
      </c>
      <c r="AO1207" t="inlineStr">
        <is>
          <t>242</t>
        </is>
      </c>
      <c r="AP1207" t="n">
        <v>15.4</v>
      </c>
      <c r="AQ1207" t="inlineStr">
        <is>
          <t>701+</t>
        </is>
      </c>
      <c r="AR1207" t="n">
        <v>2</v>
      </c>
      <c r="AS1207" t="inlineStr">
        <is>
          <t>701+</t>
        </is>
      </c>
      <c r="AT1207" t="n">
        <v>6.7</v>
      </c>
      <c r="AU1207" t="inlineStr">
        <is>
          <t>701+</t>
        </is>
      </c>
      <c r="AV1207" t="n">
        <v>3.3</v>
      </c>
      <c r="AW1207" t="inlineStr">
        <is>
          <t>701+</t>
        </is>
      </c>
      <c r="AX1207" t="n">
        <v>1</v>
      </c>
      <c r="AY1207" t="inlineStr">
        <is>
          <t>701+</t>
        </is>
      </c>
      <c r="AZ1207" t="n">
        <v>11.3</v>
      </c>
      <c r="BA1207" t="inlineStr">
        <is>
          <t>701+</t>
        </is>
      </c>
      <c r="BB1207" t="n">
        <v>3.7</v>
      </c>
      <c r="BC1207" t="inlineStr">
        <is>
          <t>701+</t>
        </is>
      </c>
      <c r="BD1207" t="inlineStr">
        <is>
          <t>-</t>
        </is>
      </c>
      <c r="BE1207" t="inlineStr"/>
      <c r="BF1207" t="inlineStr">
        <is>
          <t>Not Reported</t>
        </is>
      </c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>
        <is>
          <t>QS</t>
        </is>
      </c>
      <c r="CC1207" t="n">
        <v>975.5</v>
      </c>
      <c r="CD1207" t="n">
        <v>795.5</v>
      </c>
      <c r="CE1207" t="n">
        <v>418</v>
      </c>
      <c r="CF1207" t="n">
        <v>370</v>
      </c>
      <c r="CG1207" t="n">
        <v>701</v>
      </c>
      <c r="CH1207" t="n">
        <v>701</v>
      </c>
      <c r="CI1207" t="n">
        <v>701</v>
      </c>
      <c r="CJ1207" t="n">
        <v>701</v>
      </c>
      <c r="CK1207" t="n">
        <v>701</v>
      </c>
      <c r="CL1207" t="n">
        <v>701</v>
      </c>
      <c r="CM1207" t="n">
        <v>701</v>
      </c>
      <c r="CN1207" t="n">
        <v>795.5</v>
      </c>
      <c r="CO1207" t="n">
        <v>725.5</v>
      </c>
      <c r="CP1207" t="n">
        <v>459</v>
      </c>
      <c r="CQ1207" t="n">
        <v>242</v>
      </c>
      <c r="CR1207" t="n">
        <v>701</v>
      </c>
      <c r="CS1207" t="n">
        <v>701</v>
      </c>
      <c r="CT1207" t="n">
        <v>701</v>
      </c>
      <c r="CU1207" t="n">
        <v>701</v>
      </c>
      <c r="CV1207" t="n">
        <v>701</v>
      </c>
      <c r="CW1207" t="n">
        <v>701</v>
      </c>
      <c r="CX1207" t="n">
        <v>701</v>
      </c>
      <c r="CY1207" t="inlineStr"/>
      <c r="CZ1207" t="inlineStr"/>
      <c r="DA1207" t="inlineStr"/>
      <c r="DB1207" t="n">
        <v>30.39285714285714</v>
      </c>
      <c r="DC1207" t="n">
        <v>2</v>
      </c>
      <c r="DD1207" t="inlineStr"/>
      <c r="DE1207" t="inlineStr">
        <is>
          <t>QS (score, not ratio)</t>
        </is>
      </c>
      <c r="DF1207" t="inlineStr"/>
      <c r="DG1207" t="inlineStr">
        <is>
          <t>QS (score, not %)</t>
        </is>
      </c>
      <c r="DH1207" t="n">
        <v>20.2</v>
      </c>
      <c r="DI1207" t="inlineStr"/>
    </row>
    <row r="1208">
      <c r="A1208" t="inlineStr">
        <is>
          <t>universidad de la salle</t>
        </is>
      </c>
      <c r="B1208" t="inlineStr">
        <is>
          <t>1401+</t>
        </is>
      </c>
      <c r="C1208" t="inlineStr">
        <is>
          <t>1401+</t>
        </is>
      </c>
      <c r="D1208" t="inlineStr">
        <is>
          <t>Colombia</t>
        </is>
      </c>
      <c r="E1208" t="inlineStr">
        <is>
          <t>Americas</t>
        </is>
      </c>
      <c r="F1208" t="inlineStr">
        <is>
          <t>M</t>
        </is>
      </c>
      <c r="G1208" t="inlineStr">
        <is>
          <t>FO</t>
        </is>
      </c>
      <c r="H1208" t="inlineStr">
        <is>
          <t>HI</t>
        </is>
      </c>
      <c r="I1208" t="inlineStr">
        <is>
          <t>B</t>
        </is>
      </c>
      <c r="J1208" t="n">
        <v>6</v>
      </c>
      <c r="K1208" t="inlineStr">
        <is>
          <t>601+</t>
        </is>
      </c>
      <c r="L1208" t="n">
        <v>3.9</v>
      </c>
      <c r="M1208" t="inlineStr">
        <is>
          <t>601+</t>
        </is>
      </c>
      <c r="N1208" t="n">
        <v>6.4</v>
      </c>
      <c r="O1208" t="inlineStr">
        <is>
          <t>701+</t>
        </is>
      </c>
      <c r="P1208" t="n">
        <v>1.3</v>
      </c>
      <c r="Q1208" t="inlineStr">
        <is>
          <t>701+</t>
        </is>
      </c>
      <c r="R1208" t="n">
        <v>2.9</v>
      </c>
      <c r="S1208" t="inlineStr">
        <is>
          <t>701+</t>
        </is>
      </c>
      <c r="T1208" t="n">
        <v>1.3</v>
      </c>
      <c r="U1208" t="inlineStr">
        <is>
          <t>701+</t>
        </is>
      </c>
      <c r="V1208" t="n">
        <v>5</v>
      </c>
      <c r="W1208" t="inlineStr">
        <is>
          <t>701+</t>
        </is>
      </c>
      <c r="X1208" t="n">
        <v>2.2</v>
      </c>
      <c r="Y1208" t="inlineStr">
        <is>
          <t>701+</t>
        </is>
      </c>
      <c r="Z1208" t="n">
        <v>1</v>
      </c>
      <c r="AA1208" t="inlineStr">
        <is>
          <t>701+</t>
        </is>
      </c>
      <c r="AB1208" t="inlineStr"/>
      <c r="AC1208" t="inlineStr">
        <is>
          <t>1401+</t>
        </is>
      </c>
      <c r="AD1208" t="inlineStr">
        <is>
          <t>1201-1400</t>
        </is>
      </c>
      <c r="AE1208" t="inlineStr">
        <is>
          <t>CO</t>
        </is>
      </c>
      <c r="AF1208" t="inlineStr">
        <is>
          <t>Colombia</t>
        </is>
      </c>
      <c r="AG1208" t="inlineStr">
        <is>
          <t>M</t>
        </is>
      </c>
      <c r="AH1208" t="inlineStr">
        <is>
          <t>FO</t>
        </is>
      </c>
      <c r="AI1208" t="inlineStr">
        <is>
          <t>HI</t>
        </is>
      </c>
      <c r="AJ1208" t="n">
        <v>4</v>
      </c>
      <c r="AK1208" t="inlineStr">
        <is>
          <t>B</t>
        </is>
      </c>
      <c r="AL1208" t="n">
        <v>6.3</v>
      </c>
      <c r="AM1208" t="inlineStr">
        <is>
          <t>601+</t>
        </is>
      </c>
      <c r="AN1208" t="n">
        <v>4.8</v>
      </c>
      <c r="AO1208" t="inlineStr">
        <is>
          <t>601+</t>
        </is>
      </c>
      <c r="AP1208" t="n">
        <v>5.8</v>
      </c>
      <c r="AQ1208" t="inlineStr">
        <is>
          <t>701+</t>
        </is>
      </c>
      <c r="AR1208" t="n">
        <v>1.3</v>
      </c>
      <c r="AS1208" t="inlineStr">
        <is>
          <t>701+</t>
        </is>
      </c>
      <c r="AT1208" t="n">
        <v>2.2</v>
      </c>
      <c r="AU1208" t="inlineStr">
        <is>
          <t>701+</t>
        </is>
      </c>
      <c r="AV1208" t="n">
        <v>1.5</v>
      </c>
      <c r="AW1208" t="inlineStr">
        <is>
          <t>701+</t>
        </is>
      </c>
      <c r="AX1208" t="n">
        <v>1</v>
      </c>
      <c r="AY1208" t="inlineStr">
        <is>
          <t>701+</t>
        </is>
      </c>
      <c r="AZ1208" t="n">
        <v>7.3</v>
      </c>
      <c r="BA1208" t="inlineStr">
        <is>
          <t>701+</t>
        </is>
      </c>
      <c r="BB1208" t="n">
        <v>1.1</v>
      </c>
      <c r="BC1208" t="inlineStr">
        <is>
          <t>701+</t>
        </is>
      </c>
      <c r="BD1208" t="inlineStr">
        <is>
          <t>-</t>
        </is>
      </c>
      <c r="BE1208" t="inlineStr"/>
      <c r="BF1208" t="inlineStr">
        <is>
          <t>Not Reported</t>
        </is>
      </c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>
        <is>
          <t>QS</t>
        </is>
      </c>
      <c r="CC1208" t="n">
        <v>1401</v>
      </c>
      <c r="CD1208" t="n">
        <v>1401</v>
      </c>
      <c r="CE1208" t="n">
        <v>601</v>
      </c>
      <c r="CF1208" t="n">
        <v>601</v>
      </c>
      <c r="CG1208" t="n">
        <v>701</v>
      </c>
      <c r="CH1208" t="n">
        <v>701</v>
      </c>
      <c r="CI1208" t="n">
        <v>701</v>
      </c>
      <c r="CJ1208" t="n">
        <v>701</v>
      </c>
      <c r="CK1208" t="n">
        <v>701</v>
      </c>
      <c r="CL1208" t="n">
        <v>701</v>
      </c>
      <c r="CM1208" t="n">
        <v>701</v>
      </c>
      <c r="CN1208" t="n">
        <v>1401</v>
      </c>
      <c r="CO1208" t="n">
        <v>1300.5</v>
      </c>
      <c r="CP1208" t="n">
        <v>601</v>
      </c>
      <c r="CQ1208" t="n">
        <v>601</v>
      </c>
      <c r="CR1208" t="n">
        <v>701</v>
      </c>
      <c r="CS1208" t="n">
        <v>701</v>
      </c>
      <c r="CT1208" t="n">
        <v>701</v>
      </c>
      <c r="CU1208" t="n">
        <v>701</v>
      </c>
      <c r="CV1208" t="n">
        <v>701</v>
      </c>
      <c r="CW1208" t="n">
        <v>701</v>
      </c>
      <c r="CX1208" t="n">
        <v>701</v>
      </c>
      <c r="CY1208" t="inlineStr"/>
      <c r="CZ1208" t="inlineStr"/>
      <c r="DA1208" t="inlineStr"/>
      <c r="DB1208" t="n">
        <v>0</v>
      </c>
      <c r="DC1208" t="n">
        <v>1.3</v>
      </c>
      <c r="DD1208" t="inlineStr"/>
      <c r="DE1208" t="inlineStr">
        <is>
          <t>QS (score, not ratio)</t>
        </is>
      </c>
      <c r="DF1208" t="inlineStr"/>
      <c r="DG1208" t="inlineStr">
        <is>
          <t>QS (score, not %)</t>
        </is>
      </c>
      <c r="DH1208" t="n">
        <v>6.15</v>
      </c>
      <c r="DI1208" t="inlineStr"/>
    </row>
    <row r="1209">
      <c r="A1209" t="inlineStr">
        <is>
          <t>universidad de la serena</t>
        </is>
      </c>
      <c r="B1209" t="inlineStr">
        <is>
          <t>1401+</t>
        </is>
      </c>
      <c r="C1209" t="inlineStr">
        <is>
          <t>1401+</t>
        </is>
      </c>
      <c r="D1209" t="inlineStr">
        <is>
          <t>Chile</t>
        </is>
      </c>
      <c r="E1209" t="inlineStr">
        <is>
          <t>Americas</t>
        </is>
      </c>
      <c r="F1209" t="inlineStr">
        <is>
          <t>M</t>
        </is>
      </c>
      <c r="G1209" t="inlineStr">
        <is>
          <t>CO</t>
        </is>
      </c>
      <c r="H1209" t="inlineStr">
        <is>
          <t>HI</t>
        </is>
      </c>
      <c r="I1209" t="inlineStr">
        <is>
          <t>A</t>
        </is>
      </c>
      <c r="J1209" t="n">
        <v>4</v>
      </c>
      <c r="K1209" t="inlineStr">
        <is>
          <t>601+</t>
        </is>
      </c>
      <c r="L1209" t="n">
        <v>2.6</v>
      </c>
      <c r="M1209" t="inlineStr">
        <is>
          <t>601+</t>
        </is>
      </c>
      <c r="N1209" t="n">
        <v>3.3</v>
      </c>
      <c r="O1209" t="inlineStr">
        <is>
          <t>701+</t>
        </is>
      </c>
      <c r="P1209" t="n">
        <v>5.6</v>
      </c>
      <c r="Q1209" t="inlineStr">
        <is>
          <t>701+</t>
        </is>
      </c>
      <c r="R1209" t="n">
        <v>4.4</v>
      </c>
      <c r="S1209" t="inlineStr">
        <is>
          <t>701+</t>
        </is>
      </c>
      <c r="T1209" t="n">
        <v>1.3</v>
      </c>
      <c r="U1209" t="inlineStr">
        <is>
          <t>701+</t>
        </is>
      </c>
      <c r="V1209" t="n">
        <v>14.7</v>
      </c>
      <c r="W1209" t="inlineStr">
        <is>
          <t>701+</t>
        </is>
      </c>
      <c r="X1209" t="n">
        <v>2.1</v>
      </c>
      <c r="Y1209" t="inlineStr">
        <is>
          <t>701+</t>
        </is>
      </c>
      <c r="Z1209" t="n">
        <v>1.1</v>
      </c>
      <c r="AA1209" t="inlineStr">
        <is>
          <t>701+</t>
        </is>
      </c>
      <c r="AB1209" t="inlineStr"/>
      <c r="AC1209" t="inlineStr">
        <is>
          <t>1401+</t>
        </is>
      </c>
      <c r="AD1209" t="inlineStr">
        <is>
          <t>1201-1400</t>
        </is>
      </c>
      <c r="AE1209" t="inlineStr">
        <is>
          <t>CL</t>
        </is>
      </c>
      <c r="AF1209" t="inlineStr">
        <is>
          <t>Chile</t>
        </is>
      </c>
      <c r="AG1209" t="inlineStr">
        <is>
          <t>M</t>
        </is>
      </c>
      <c r="AH1209" t="inlineStr">
        <is>
          <t>FO</t>
        </is>
      </c>
      <c r="AI1209" t="inlineStr">
        <is>
          <t>HI</t>
        </is>
      </c>
      <c r="AJ1209" t="n">
        <v>3</v>
      </c>
      <c r="AK1209" t="inlineStr">
        <is>
          <t>A</t>
        </is>
      </c>
      <c r="AL1209" t="n">
        <v>3.9</v>
      </c>
      <c r="AM1209" t="inlineStr">
        <is>
          <t>601+</t>
        </is>
      </c>
      <c r="AN1209" t="n">
        <v>2</v>
      </c>
      <c r="AO1209" t="inlineStr">
        <is>
          <t>601+</t>
        </is>
      </c>
      <c r="AP1209" t="n">
        <v>3</v>
      </c>
      <c r="AQ1209" t="inlineStr">
        <is>
          <t>701+</t>
        </is>
      </c>
      <c r="AR1209" t="n">
        <v>7.3</v>
      </c>
      <c r="AS1209" t="inlineStr">
        <is>
          <t>701+</t>
        </is>
      </c>
      <c r="AT1209" t="n">
        <v>4.7</v>
      </c>
      <c r="AU1209" t="inlineStr">
        <is>
          <t>701+</t>
        </is>
      </c>
      <c r="AV1209" t="n">
        <v>1.3</v>
      </c>
      <c r="AW1209" t="inlineStr">
        <is>
          <t>701+</t>
        </is>
      </c>
      <c r="AX1209" t="n">
        <v>1</v>
      </c>
      <c r="AY1209" t="inlineStr">
        <is>
          <t>701+</t>
        </is>
      </c>
      <c r="AZ1209" t="n">
        <v>7.7</v>
      </c>
      <c r="BA1209" t="inlineStr">
        <is>
          <t>701+</t>
        </is>
      </c>
      <c r="BB1209" t="n">
        <v>1.2</v>
      </c>
      <c r="BC1209" t="inlineStr">
        <is>
          <t>701+</t>
        </is>
      </c>
      <c r="BD1209" t="inlineStr">
        <is>
          <t>-</t>
        </is>
      </c>
      <c r="BE1209" t="inlineStr"/>
      <c r="BF1209" t="inlineStr">
        <is>
          <t>Not Reported</t>
        </is>
      </c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>
        <is>
          <t>QS</t>
        </is>
      </c>
      <c r="CC1209" t="n">
        <v>1401</v>
      </c>
      <c r="CD1209" t="n">
        <v>1401</v>
      </c>
      <c r="CE1209" t="n">
        <v>601</v>
      </c>
      <c r="CF1209" t="n">
        <v>601</v>
      </c>
      <c r="CG1209" t="n">
        <v>701</v>
      </c>
      <c r="CH1209" t="n">
        <v>701</v>
      </c>
      <c r="CI1209" t="n">
        <v>701</v>
      </c>
      <c r="CJ1209" t="n">
        <v>701</v>
      </c>
      <c r="CK1209" t="n">
        <v>701</v>
      </c>
      <c r="CL1209" t="n">
        <v>701</v>
      </c>
      <c r="CM1209" t="n">
        <v>701</v>
      </c>
      <c r="CN1209" t="n">
        <v>1401</v>
      </c>
      <c r="CO1209" t="n">
        <v>1300.5</v>
      </c>
      <c r="CP1209" t="n">
        <v>601</v>
      </c>
      <c r="CQ1209" t="n">
        <v>601</v>
      </c>
      <c r="CR1209" t="n">
        <v>701</v>
      </c>
      <c r="CS1209" t="n">
        <v>701</v>
      </c>
      <c r="CT1209" t="n">
        <v>701</v>
      </c>
      <c r="CU1209" t="n">
        <v>701</v>
      </c>
      <c r="CV1209" t="n">
        <v>701</v>
      </c>
      <c r="CW1209" t="n">
        <v>701</v>
      </c>
      <c r="CX1209" t="n">
        <v>701</v>
      </c>
      <c r="CY1209" t="inlineStr"/>
      <c r="CZ1209" t="inlineStr"/>
      <c r="DA1209" t="inlineStr"/>
      <c r="DB1209" t="n">
        <v>0</v>
      </c>
      <c r="DC1209" t="n">
        <v>5.6</v>
      </c>
      <c r="DD1209" t="inlineStr"/>
      <c r="DE1209" t="inlineStr">
        <is>
          <t>QS (score, not ratio)</t>
        </is>
      </c>
      <c r="DF1209" t="inlineStr"/>
      <c r="DG1209" t="inlineStr">
        <is>
          <t>QS (score, not %)</t>
        </is>
      </c>
      <c r="DH1209" t="n">
        <v>3.95</v>
      </c>
      <c r="DI1209" t="inlineStr"/>
    </row>
    <row r="1210">
      <c r="A1210" t="inlineStr">
        <is>
          <t>universidad de las américas (udla) ecuador</t>
        </is>
      </c>
      <c r="B1210" t="inlineStr">
        <is>
          <t>1201-1400</t>
        </is>
      </c>
      <c r="C1210" t="inlineStr">
        <is>
          <t>1201-1400</t>
        </is>
      </c>
      <c r="D1210" t="inlineStr">
        <is>
          <t>Ecuador</t>
        </is>
      </c>
      <c r="E1210" t="inlineStr">
        <is>
          <t>Americas</t>
        </is>
      </c>
      <c r="F1210" t="inlineStr">
        <is>
          <t>L</t>
        </is>
      </c>
      <c r="G1210" t="inlineStr">
        <is>
          <t>CO</t>
        </is>
      </c>
      <c r="H1210" t="inlineStr">
        <is>
          <t>MD</t>
        </is>
      </c>
      <c r="I1210" t="inlineStr">
        <is>
          <t>B</t>
        </is>
      </c>
      <c r="J1210" t="n">
        <v>8.300000000000001</v>
      </c>
      <c r="K1210" t="inlineStr">
        <is>
          <t>601+</t>
        </is>
      </c>
      <c r="L1210" t="n">
        <v>3.8</v>
      </c>
      <c r="M1210" t="inlineStr">
        <is>
          <t>601+</t>
        </is>
      </c>
      <c r="N1210" t="n">
        <v>13.3</v>
      </c>
      <c r="O1210" t="inlineStr">
        <is>
          <t>701+</t>
        </is>
      </c>
      <c r="P1210" t="n">
        <v>1.7</v>
      </c>
      <c r="Q1210" t="inlineStr">
        <is>
          <t>701+</t>
        </is>
      </c>
      <c r="R1210" t="n">
        <v>19.2</v>
      </c>
      <c r="S1210" t="inlineStr">
        <is>
          <t>612</t>
        </is>
      </c>
      <c r="T1210" t="n">
        <v>2.5</v>
      </c>
      <c r="U1210" t="inlineStr">
        <is>
          <t>701+</t>
        </is>
      </c>
      <c r="V1210" t="n">
        <v>15.7</v>
      </c>
      <c r="W1210" t="inlineStr">
        <is>
          <t>701+</t>
        </is>
      </c>
      <c r="X1210" t="n">
        <v>4.9</v>
      </c>
      <c r="Y1210" t="inlineStr">
        <is>
          <t>701+</t>
        </is>
      </c>
      <c r="Z1210" t="n">
        <v>1</v>
      </c>
      <c r="AA1210" t="inlineStr">
        <is>
          <t>701+</t>
        </is>
      </c>
      <c r="AB1210" t="inlineStr"/>
      <c r="AC1210" t="inlineStr"/>
      <c r="AD1210" t="inlineStr"/>
      <c r="AE1210" t="inlineStr">
        <is>
          <t>Not Reported</t>
        </is>
      </c>
      <c r="AF1210" t="inlineStr">
        <is>
          <t>Not Reported</t>
        </is>
      </c>
      <c r="AG1210" t="inlineStr">
        <is>
          <t>Not Reported</t>
        </is>
      </c>
      <c r="AH1210" t="inlineStr">
        <is>
          <t>Not Reported</t>
        </is>
      </c>
      <c r="AI1210" t="inlineStr"/>
      <c r="AJ1210" t="inlineStr"/>
      <c r="AK1210" t="inlineStr">
        <is>
          <t>Not Reported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>
        <is>
          <t>Not Reported</t>
        </is>
      </c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>
        <is>
          <t>QS</t>
        </is>
      </c>
      <c r="CC1210" t="n">
        <v>1300.5</v>
      </c>
      <c r="CD1210" t="n">
        <v>1300.5</v>
      </c>
      <c r="CE1210" t="n">
        <v>601</v>
      </c>
      <c r="CF1210" t="n">
        <v>601</v>
      </c>
      <c r="CG1210" t="n">
        <v>701</v>
      </c>
      <c r="CH1210" t="n">
        <v>701</v>
      </c>
      <c r="CI1210" t="n">
        <v>612</v>
      </c>
      <c r="CJ1210" t="n">
        <v>701</v>
      </c>
      <c r="CK1210" t="n">
        <v>701</v>
      </c>
      <c r="CL1210" t="n">
        <v>701</v>
      </c>
      <c r="CM1210" t="n">
        <v>701</v>
      </c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n">
        <v>7.178571428571416</v>
      </c>
      <c r="DC1210" t="n">
        <v>1.7</v>
      </c>
      <c r="DD1210" t="inlineStr"/>
      <c r="DE1210" t="inlineStr">
        <is>
          <t>QS (score, not ratio)</t>
        </is>
      </c>
      <c r="DF1210" t="inlineStr"/>
      <c r="DG1210" t="inlineStr">
        <is>
          <t>QS (score, not %)</t>
        </is>
      </c>
      <c r="DH1210" t="n">
        <v>8.300000000000001</v>
      </c>
      <c r="DI1210" t="inlineStr"/>
    </row>
    <row r="1211">
      <c r="A1211" t="inlineStr">
        <is>
          <t>universidad de las américas puebla (udlap)</t>
        </is>
      </c>
      <c r="B1211" t="inlineStr">
        <is>
          <t>1001-1200</t>
        </is>
      </c>
      <c r="C1211" t="inlineStr">
        <is>
          <t>951-1000</t>
        </is>
      </c>
      <c r="D1211" t="inlineStr">
        <is>
          <t>Mexico</t>
        </is>
      </c>
      <c r="E1211" t="inlineStr">
        <is>
          <t>Americas</t>
        </is>
      </c>
      <c r="F1211" t="inlineStr">
        <is>
          <t>M</t>
        </is>
      </c>
      <c r="G1211" t="inlineStr">
        <is>
          <t>FC</t>
        </is>
      </c>
      <c r="H1211" t="inlineStr">
        <is>
          <t>MD</t>
        </is>
      </c>
      <c r="I1211" t="inlineStr">
        <is>
          <t>B</t>
        </is>
      </c>
      <c r="J1211" t="n">
        <v>7.9</v>
      </c>
      <c r="K1211" t="inlineStr">
        <is>
          <t>601+</t>
        </is>
      </c>
      <c r="L1211" t="n">
        <v>9.1</v>
      </c>
      <c r="M1211" t="inlineStr">
        <is>
          <t>601+</t>
        </is>
      </c>
      <c r="N1211" t="n">
        <v>44.2</v>
      </c>
      <c r="O1211" t="inlineStr">
        <is>
          <t>352</t>
        </is>
      </c>
      <c r="P1211" t="n">
        <v>1.9</v>
      </c>
      <c r="Q1211" t="inlineStr">
        <is>
          <t>701+</t>
        </is>
      </c>
      <c r="R1211" t="n">
        <v>21.5</v>
      </c>
      <c r="S1211" t="inlineStr">
        <is>
          <t>578</t>
        </is>
      </c>
      <c r="T1211" t="n">
        <v>7.4</v>
      </c>
      <c r="U1211" t="inlineStr">
        <is>
          <t>701+</t>
        </is>
      </c>
      <c r="V1211" t="n">
        <v>6.9</v>
      </c>
      <c r="W1211" t="inlineStr">
        <is>
          <t>701+</t>
        </is>
      </c>
      <c r="X1211" t="n">
        <v>3.8</v>
      </c>
      <c r="Y1211" t="inlineStr">
        <is>
          <t>701+</t>
        </is>
      </c>
      <c r="Z1211" t="n">
        <v>1</v>
      </c>
      <c r="AA1211" t="inlineStr">
        <is>
          <t>701+</t>
        </is>
      </c>
      <c r="AB1211" t="inlineStr"/>
      <c r="AC1211" t="inlineStr"/>
      <c r="AD1211" t="inlineStr"/>
      <c r="AE1211" t="inlineStr">
        <is>
          <t>Not Reported</t>
        </is>
      </c>
      <c r="AF1211" t="inlineStr">
        <is>
          <t>Not Reported</t>
        </is>
      </c>
      <c r="AG1211" t="inlineStr">
        <is>
          <t>Not Reported</t>
        </is>
      </c>
      <c r="AH1211" t="inlineStr">
        <is>
          <t>Not Reported</t>
        </is>
      </c>
      <c r="AI1211" t="inlineStr"/>
      <c r="AJ1211" t="inlineStr"/>
      <c r="AK1211" t="inlineStr">
        <is>
          <t>Not Reported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>
        <is>
          <t>Not Reported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>
        <is>
          <t>QS</t>
        </is>
      </c>
      <c r="CC1211" t="n">
        <v>1100.5</v>
      </c>
      <c r="CD1211" t="n">
        <v>975.5</v>
      </c>
      <c r="CE1211" t="n">
        <v>601</v>
      </c>
      <c r="CF1211" t="n">
        <v>601</v>
      </c>
      <c r="CG1211" t="n">
        <v>352</v>
      </c>
      <c r="CH1211" t="n">
        <v>701</v>
      </c>
      <c r="CI1211" t="n">
        <v>578</v>
      </c>
      <c r="CJ1211" t="n">
        <v>701</v>
      </c>
      <c r="CK1211" t="n">
        <v>701</v>
      </c>
      <c r="CL1211" t="n">
        <v>701</v>
      </c>
      <c r="CM1211" t="n">
        <v>701</v>
      </c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n">
        <v>21.46428571428571</v>
      </c>
      <c r="DC1211" t="n">
        <v>1.9</v>
      </c>
      <c r="DD1211" t="inlineStr"/>
      <c r="DE1211" t="inlineStr">
        <is>
          <t>QS (score, not ratio)</t>
        </is>
      </c>
      <c r="DF1211" t="inlineStr"/>
      <c r="DG1211" t="inlineStr">
        <is>
          <t>QS (score, not %)</t>
        </is>
      </c>
      <c r="DH1211" t="n">
        <v>7.9</v>
      </c>
      <c r="DI1211" t="inlineStr"/>
    </row>
    <row r="1212">
      <c r="A1212" t="inlineStr">
        <is>
          <t>universidad de las fuerzas armadas espe (ex - escuela politécnica del ejército)</t>
        </is>
      </c>
      <c r="B1212" t="inlineStr">
        <is>
          <t>1401+</t>
        </is>
      </c>
      <c r="C1212" t="inlineStr">
        <is>
          <t>1201-1400</t>
        </is>
      </c>
      <c r="D1212" t="inlineStr">
        <is>
          <t>Ecuador</t>
        </is>
      </c>
      <c r="E1212" t="inlineStr">
        <is>
          <t>Americas</t>
        </is>
      </c>
      <c r="F1212" t="inlineStr">
        <is>
          <t>L</t>
        </is>
      </c>
      <c r="G1212" t="inlineStr">
        <is>
          <t>CO</t>
        </is>
      </c>
      <c r="H1212" t="inlineStr">
        <is>
          <t>HI</t>
        </is>
      </c>
      <c r="I1212" t="inlineStr">
        <is>
          <t>A</t>
        </is>
      </c>
      <c r="J1212" t="n">
        <v>6.1</v>
      </c>
      <c r="K1212" t="inlineStr">
        <is>
          <t>601+</t>
        </is>
      </c>
      <c r="L1212" t="n">
        <v>3.9</v>
      </c>
      <c r="M1212" t="inlineStr">
        <is>
          <t>601+</t>
        </is>
      </c>
      <c r="N1212" t="n">
        <v>10.6</v>
      </c>
      <c r="O1212" t="inlineStr">
        <is>
          <t>701+</t>
        </is>
      </c>
      <c r="P1212" t="n">
        <v>1.3</v>
      </c>
      <c r="Q1212" t="inlineStr">
        <is>
          <t>701+</t>
        </is>
      </c>
      <c r="R1212" t="n">
        <v>2.7</v>
      </c>
      <c r="S1212" t="inlineStr">
        <is>
          <t>701+</t>
        </is>
      </c>
      <c r="T1212" t="n">
        <v>1.1</v>
      </c>
      <c r="U1212" t="inlineStr">
        <is>
          <t>701+</t>
        </is>
      </c>
      <c r="V1212" t="n">
        <v>11</v>
      </c>
      <c r="W1212" t="inlineStr">
        <is>
          <t>701+</t>
        </is>
      </c>
      <c r="X1212" t="n">
        <v>4.5</v>
      </c>
      <c r="Y1212" t="inlineStr">
        <is>
          <t>701+</t>
        </is>
      </c>
      <c r="Z1212" t="n">
        <v>1.1</v>
      </c>
      <c r="AA1212" t="inlineStr">
        <is>
          <t>701+</t>
        </is>
      </c>
      <c r="AB1212" t="inlineStr"/>
      <c r="AC1212" t="inlineStr"/>
      <c r="AD1212" t="inlineStr"/>
      <c r="AE1212" t="inlineStr">
        <is>
          <t>Not Reported</t>
        </is>
      </c>
      <c r="AF1212" t="inlineStr">
        <is>
          <t>Not Reported</t>
        </is>
      </c>
      <c r="AG1212" t="inlineStr">
        <is>
          <t>Not Reported</t>
        </is>
      </c>
      <c r="AH1212" t="inlineStr">
        <is>
          <t>Not Reported</t>
        </is>
      </c>
      <c r="AI1212" t="inlineStr"/>
      <c r="AJ1212" t="inlineStr"/>
      <c r="AK1212" t="inlineStr">
        <is>
          <t>Not Reported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>
        <is>
          <t>Not Reported</t>
        </is>
      </c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>
        <is>
          <t>QS</t>
        </is>
      </c>
      <c r="CC1212" t="n">
        <v>1401</v>
      </c>
      <c r="CD1212" t="n">
        <v>1300.5</v>
      </c>
      <c r="CE1212" t="n">
        <v>601</v>
      </c>
      <c r="CF1212" t="n">
        <v>601</v>
      </c>
      <c r="CG1212" t="n">
        <v>701</v>
      </c>
      <c r="CH1212" t="n">
        <v>701</v>
      </c>
      <c r="CI1212" t="n">
        <v>701</v>
      </c>
      <c r="CJ1212" t="n">
        <v>701</v>
      </c>
      <c r="CK1212" t="n">
        <v>701</v>
      </c>
      <c r="CL1212" t="n">
        <v>701</v>
      </c>
      <c r="CM1212" t="n">
        <v>701</v>
      </c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n">
        <v>0</v>
      </c>
      <c r="DC1212" t="n">
        <v>1.3</v>
      </c>
      <c r="DD1212" t="inlineStr"/>
      <c r="DE1212" t="inlineStr">
        <is>
          <t>QS (score, not ratio)</t>
        </is>
      </c>
      <c r="DF1212" t="inlineStr"/>
      <c r="DG1212" t="inlineStr">
        <is>
          <t>QS (score, not %)</t>
        </is>
      </c>
      <c r="DH1212" t="n">
        <v>6.1</v>
      </c>
      <c r="DI1212" t="inlineStr"/>
    </row>
    <row r="1213">
      <c r="A1213" t="inlineStr">
        <is>
          <t>universidad de león</t>
        </is>
      </c>
      <c r="B1213" t="inlineStr">
        <is>
          <t>951-1000</t>
        </is>
      </c>
      <c r="C1213" t="inlineStr">
        <is>
          <t>1001-1200</t>
        </is>
      </c>
      <c r="D1213" t="inlineStr">
        <is>
          <t>Spain</t>
        </is>
      </c>
      <c r="E1213" t="inlineStr">
        <is>
          <t>Europe</t>
        </is>
      </c>
      <c r="F1213" t="inlineStr">
        <is>
          <t>L</t>
        </is>
      </c>
      <c r="G1213" t="inlineStr">
        <is>
          <t>CO</t>
        </is>
      </c>
      <c r="H1213" t="inlineStr">
        <is>
          <t>HI</t>
        </is>
      </c>
      <c r="I1213" t="inlineStr">
        <is>
          <t>Not Reported</t>
        </is>
      </c>
      <c r="J1213" t="n">
        <v>6.7</v>
      </c>
      <c r="K1213" t="inlineStr">
        <is>
          <t>601+</t>
        </is>
      </c>
      <c r="L1213" t="n">
        <v>3.6</v>
      </c>
      <c r="M1213" t="inlineStr">
        <is>
          <t>601+</t>
        </is>
      </c>
      <c r="N1213" t="n">
        <v>51.6</v>
      </c>
      <c r="O1213" t="inlineStr">
        <is>
          <t>294</t>
        </is>
      </c>
      <c r="P1213" t="n">
        <v>4.5</v>
      </c>
      <c r="Q1213" t="inlineStr">
        <is>
          <t>701+</t>
        </is>
      </c>
      <c r="R1213" t="n">
        <v>2.3</v>
      </c>
      <c r="S1213" t="inlineStr">
        <is>
          <t>701+</t>
        </is>
      </c>
      <c r="T1213" t="n">
        <v>7.2</v>
      </c>
      <c r="U1213" t="inlineStr">
        <is>
          <t>701+</t>
        </is>
      </c>
      <c r="V1213" t="n">
        <v>44.9</v>
      </c>
      <c r="W1213" t="inlineStr">
        <is>
          <t>701+</t>
        </is>
      </c>
      <c r="X1213" t="n">
        <v>2.8</v>
      </c>
      <c r="Y1213" t="inlineStr">
        <is>
          <t>701+</t>
        </is>
      </c>
      <c r="Z1213" t="n">
        <v>38.5</v>
      </c>
      <c r="AA1213" t="inlineStr">
        <is>
          <t>381=</t>
        </is>
      </c>
      <c r="AB1213" t="inlineStr"/>
      <c r="AC1213" t="inlineStr"/>
      <c r="AD1213" t="inlineStr"/>
      <c r="AE1213" t="inlineStr">
        <is>
          <t>Not Reported</t>
        </is>
      </c>
      <c r="AF1213" t="inlineStr">
        <is>
          <t>Not Reported</t>
        </is>
      </c>
      <c r="AG1213" t="inlineStr">
        <is>
          <t>Not Reported</t>
        </is>
      </c>
      <c r="AH1213" t="inlineStr">
        <is>
          <t>Not Reported</t>
        </is>
      </c>
      <c r="AI1213" t="inlineStr"/>
      <c r="AJ1213" t="inlineStr"/>
      <c r="AK1213" t="inlineStr">
        <is>
          <t>Not Reported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>
        <is>
          <t>Not Reported</t>
        </is>
      </c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>
        <is>
          <t>QS</t>
        </is>
      </c>
      <c r="CC1213" t="n">
        <v>975.5</v>
      </c>
      <c r="CD1213" t="n">
        <v>1100.5</v>
      </c>
      <c r="CE1213" t="n">
        <v>601</v>
      </c>
      <c r="CF1213" t="n">
        <v>601</v>
      </c>
      <c r="CG1213" t="n">
        <v>294</v>
      </c>
      <c r="CH1213" t="n">
        <v>701</v>
      </c>
      <c r="CI1213" t="n">
        <v>701</v>
      </c>
      <c r="CJ1213" t="n">
        <v>701</v>
      </c>
      <c r="CK1213" t="n">
        <v>701</v>
      </c>
      <c r="CL1213" t="n">
        <v>701</v>
      </c>
      <c r="CM1213" t="n">
        <v>381</v>
      </c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n">
        <v>30.39285714285714</v>
      </c>
      <c r="DC1213" t="n">
        <v>4.5</v>
      </c>
      <c r="DD1213" t="inlineStr"/>
      <c r="DE1213" t="inlineStr">
        <is>
          <t>QS (score, not ratio)</t>
        </is>
      </c>
      <c r="DF1213" t="inlineStr"/>
      <c r="DG1213" t="inlineStr">
        <is>
          <t>QS (score, not %)</t>
        </is>
      </c>
      <c r="DH1213" t="n">
        <v>6.7</v>
      </c>
      <c r="DI1213" t="inlineStr"/>
    </row>
    <row r="1214">
      <c r="A1214" t="inlineStr">
        <is>
          <t>universidad de lima</t>
        </is>
      </c>
      <c r="B1214" t="inlineStr">
        <is>
          <t>1001-1200</t>
        </is>
      </c>
      <c r="C1214" t="inlineStr">
        <is>
          <t>1001-1200</t>
        </is>
      </c>
      <c r="D1214" t="inlineStr">
        <is>
          <t>Peru</t>
        </is>
      </c>
      <c r="E1214" t="inlineStr">
        <is>
          <t>Americas</t>
        </is>
      </c>
      <c r="F1214" t="inlineStr">
        <is>
          <t>L</t>
        </is>
      </c>
      <c r="G1214" t="inlineStr">
        <is>
          <t>SP</t>
        </is>
      </c>
      <c r="H1214" t="inlineStr">
        <is>
          <t>MD</t>
        </is>
      </c>
      <c r="I1214" t="inlineStr">
        <is>
          <t>B</t>
        </is>
      </c>
      <c r="J1214" t="n">
        <v>9.6</v>
      </c>
      <c r="K1214" t="inlineStr">
        <is>
          <t>601+</t>
        </is>
      </c>
      <c r="L1214" t="n">
        <v>26.2</v>
      </c>
      <c r="M1214" t="inlineStr">
        <is>
          <t>363</t>
        </is>
      </c>
      <c r="N1214" t="n">
        <v>3.8</v>
      </c>
      <c r="O1214" t="inlineStr">
        <is>
          <t>701+</t>
        </is>
      </c>
      <c r="P1214" t="n">
        <v>1.2</v>
      </c>
      <c r="Q1214" t="inlineStr">
        <is>
          <t>701+</t>
        </is>
      </c>
      <c r="R1214" t="n">
        <v>3.2</v>
      </c>
      <c r="S1214" t="inlineStr">
        <is>
          <t>701+</t>
        </is>
      </c>
      <c r="T1214" t="n">
        <v>2.1</v>
      </c>
      <c r="U1214" t="inlineStr">
        <is>
          <t>701+</t>
        </is>
      </c>
      <c r="V1214" t="n">
        <v>8.699999999999999</v>
      </c>
      <c r="W1214" t="inlineStr">
        <is>
          <t>701+</t>
        </is>
      </c>
      <c r="X1214" t="n">
        <v>20.9</v>
      </c>
      <c r="Y1214" t="inlineStr">
        <is>
          <t>549</t>
        </is>
      </c>
      <c r="Z1214" t="n">
        <v>1</v>
      </c>
      <c r="AA1214" t="inlineStr">
        <is>
          <t>701+</t>
        </is>
      </c>
      <c r="AB1214" t="inlineStr"/>
      <c r="AC1214" t="inlineStr">
        <is>
          <t>1001-1200</t>
        </is>
      </c>
      <c r="AD1214" t="inlineStr">
        <is>
          <t>1001-1200</t>
        </is>
      </c>
      <c r="AE1214" t="inlineStr">
        <is>
          <t>PE</t>
        </is>
      </c>
      <c r="AF1214" t="inlineStr">
        <is>
          <t>Peru</t>
        </is>
      </c>
      <c r="AG1214" t="inlineStr">
        <is>
          <t>L</t>
        </is>
      </c>
      <c r="AH1214" t="inlineStr">
        <is>
          <t>FO</t>
        </is>
      </c>
      <c r="AI1214" t="inlineStr">
        <is>
          <t>MD</t>
        </is>
      </c>
      <c r="AJ1214" t="n">
        <v>4</v>
      </c>
      <c r="AK1214" t="inlineStr">
        <is>
          <t>B</t>
        </is>
      </c>
      <c r="AL1214" t="n">
        <v>10.3</v>
      </c>
      <c r="AM1214" t="inlineStr">
        <is>
          <t>601+</t>
        </is>
      </c>
      <c r="AN1214" t="n">
        <v>27.3</v>
      </c>
      <c r="AO1214" t="inlineStr">
        <is>
          <t>355</t>
        </is>
      </c>
      <c r="AP1214" t="n">
        <v>4.3</v>
      </c>
      <c r="AQ1214" t="inlineStr">
        <is>
          <t>701+</t>
        </is>
      </c>
      <c r="AR1214" t="n">
        <v>1.2</v>
      </c>
      <c r="AS1214" t="inlineStr">
        <is>
          <t>701+</t>
        </is>
      </c>
      <c r="AT1214" t="n">
        <v>3.4</v>
      </c>
      <c r="AU1214" t="inlineStr">
        <is>
          <t>701+</t>
        </is>
      </c>
      <c r="AV1214" t="n">
        <v>2</v>
      </c>
      <c r="AW1214" t="inlineStr">
        <is>
          <t>701+</t>
        </is>
      </c>
      <c r="AX1214" t="n">
        <v>1</v>
      </c>
      <c r="AY1214" t="inlineStr">
        <is>
          <t>701+</t>
        </is>
      </c>
      <c r="AZ1214" t="n">
        <v>16.1</v>
      </c>
      <c r="BA1214" t="inlineStr">
        <is>
          <t>522</t>
        </is>
      </c>
      <c r="BB1214" t="n">
        <v>1.5</v>
      </c>
      <c r="BC1214" t="inlineStr">
        <is>
          <t>701+</t>
        </is>
      </c>
      <c r="BD1214" t="inlineStr">
        <is>
          <t>-</t>
        </is>
      </c>
      <c r="BE1214" t="inlineStr"/>
      <c r="BF1214" t="inlineStr">
        <is>
          <t>Not Reported</t>
        </is>
      </c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>
        <is>
          <t>QS</t>
        </is>
      </c>
      <c r="CC1214" t="n">
        <v>1100.5</v>
      </c>
      <c r="CD1214" t="n">
        <v>1100.5</v>
      </c>
      <c r="CE1214" t="n">
        <v>601</v>
      </c>
      <c r="CF1214" t="n">
        <v>363</v>
      </c>
      <c r="CG1214" t="n">
        <v>701</v>
      </c>
      <c r="CH1214" t="n">
        <v>701</v>
      </c>
      <c r="CI1214" t="n">
        <v>701</v>
      </c>
      <c r="CJ1214" t="n">
        <v>701</v>
      </c>
      <c r="CK1214" t="n">
        <v>701</v>
      </c>
      <c r="CL1214" t="n">
        <v>549</v>
      </c>
      <c r="CM1214" t="n">
        <v>701</v>
      </c>
      <c r="CN1214" t="n">
        <v>1100.5</v>
      </c>
      <c r="CO1214" t="n">
        <v>1100.5</v>
      </c>
      <c r="CP1214" t="n">
        <v>601</v>
      </c>
      <c r="CQ1214" t="n">
        <v>355</v>
      </c>
      <c r="CR1214" t="n">
        <v>701</v>
      </c>
      <c r="CS1214" t="n">
        <v>701</v>
      </c>
      <c r="CT1214" t="n">
        <v>701</v>
      </c>
      <c r="CU1214" t="n">
        <v>701</v>
      </c>
      <c r="CV1214" t="n">
        <v>701</v>
      </c>
      <c r="CW1214" t="n">
        <v>522</v>
      </c>
      <c r="CX1214" t="n">
        <v>701</v>
      </c>
      <c r="CY1214" t="inlineStr"/>
      <c r="CZ1214" t="inlineStr"/>
      <c r="DA1214" t="inlineStr"/>
      <c r="DB1214" t="n">
        <v>21.46428571428571</v>
      </c>
      <c r="DC1214" t="n">
        <v>1.2</v>
      </c>
      <c r="DD1214" t="inlineStr"/>
      <c r="DE1214" t="inlineStr">
        <is>
          <t>QS (score, not ratio)</t>
        </is>
      </c>
      <c r="DF1214" t="inlineStr"/>
      <c r="DG1214" t="inlineStr">
        <is>
          <t>QS (score, not %)</t>
        </is>
      </c>
      <c r="DH1214" t="n">
        <v>9.949999999999999</v>
      </c>
      <c r="DI1214" t="inlineStr"/>
    </row>
    <row r="1215">
      <c r="A1215" t="inlineStr">
        <is>
          <t>universidad de los andes</t>
        </is>
      </c>
      <c r="B1215" t="inlineStr">
        <is>
          <t>179</t>
        </is>
      </c>
      <c r="C1215" t="inlineStr">
        <is>
          <t>198</t>
        </is>
      </c>
      <c r="D1215" t="inlineStr">
        <is>
          <t>Colombia</t>
        </is>
      </c>
      <c r="E1215" t="inlineStr">
        <is>
          <t>Americas</t>
        </is>
      </c>
      <c r="F1215" t="inlineStr">
        <is>
          <t>L</t>
        </is>
      </c>
      <c r="G1215" t="inlineStr">
        <is>
          <t>FC</t>
        </is>
      </c>
      <c r="H1215" t="inlineStr">
        <is>
          <t>HI</t>
        </is>
      </c>
      <c r="I1215" t="inlineStr">
        <is>
          <t>B</t>
        </is>
      </c>
      <c r="J1215" t="n">
        <v>67.7</v>
      </c>
      <c r="K1215" t="inlineStr">
        <is>
          <t>100</t>
        </is>
      </c>
      <c r="L1215" t="n">
        <v>88.40000000000001</v>
      </c>
      <c r="M1215" t="inlineStr">
        <is>
          <t>54</t>
        </is>
      </c>
      <c r="N1215" t="n">
        <v>14.2</v>
      </c>
      <c r="O1215" t="inlineStr">
        <is>
          <t>701+</t>
        </is>
      </c>
      <c r="P1215" t="n">
        <v>5.9</v>
      </c>
      <c r="Q1215" t="inlineStr">
        <is>
          <t>701+</t>
        </is>
      </c>
      <c r="R1215" t="n">
        <v>22.8</v>
      </c>
      <c r="S1215" t="inlineStr">
        <is>
          <t>560</t>
        </is>
      </c>
      <c r="T1215" t="n">
        <v>1.9</v>
      </c>
      <c r="U1215" t="inlineStr">
        <is>
          <t>701+</t>
        </is>
      </c>
      <c r="V1215" t="n">
        <v>55.2</v>
      </c>
      <c r="W1215" t="inlineStr">
        <is>
          <t>692</t>
        </is>
      </c>
      <c r="X1215" t="n">
        <v>98.2</v>
      </c>
      <c r="Y1215" t="inlineStr">
        <is>
          <t>26</t>
        </is>
      </c>
      <c r="Z1215" t="n">
        <v>80</v>
      </c>
      <c r="AA1215" t="inlineStr">
        <is>
          <t>155</t>
        </is>
      </c>
      <c r="AB1215" t="n">
        <v>48.7</v>
      </c>
      <c r="AC1215" t="inlineStr">
        <is>
          <t>198</t>
        </is>
      </c>
      <c r="AD1215" t="inlineStr">
        <is>
          <t>220=</t>
        </is>
      </c>
      <c r="AE1215" t="inlineStr">
        <is>
          <t>CO</t>
        </is>
      </c>
      <c r="AF1215" t="inlineStr">
        <is>
          <t>Colombia</t>
        </is>
      </c>
      <c r="AG1215" t="inlineStr">
        <is>
          <t>L</t>
        </is>
      </c>
      <c r="AH1215" t="inlineStr">
        <is>
          <t>FC</t>
        </is>
      </c>
      <c r="AI1215" t="inlineStr">
        <is>
          <t>HI</t>
        </is>
      </c>
      <c r="AJ1215" t="n">
        <v>4</v>
      </c>
      <c r="AK1215" t="inlineStr">
        <is>
          <t>B</t>
        </is>
      </c>
      <c r="AL1215" t="n">
        <v>65.40000000000001</v>
      </c>
      <c r="AM1215" t="inlineStr">
        <is>
          <t>103</t>
        </is>
      </c>
      <c r="AN1215" t="n">
        <v>95.7</v>
      </c>
      <c r="AO1215" t="inlineStr">
        <is>
          <t>35</t>
        </is>
      </c>
      <c r="AP1215" t="n">
        <v>17.6</v>
      </c>
      <c r="AQ1215" t="inlineStr">
        <is>
          <t>701+</t>
        </is>
      </c>
      <c r="AR1215" t="n">
        <v>5.9</v>
      </c>
      <c r="AS1215" t="inlineStr">
        <is>
          <t>701+</t>
        </is>
      </c>
      <c r="AT1215" t="n">
        <v>26.4</v>
      </c>
      <c r="AU1215" t="inlineStr">
        <is>
          <t>517</t>
        </is>
      </c>
      <c r="AV1215" t="n">
        <v>2</v>
      </c>
      <c r="AW1215" t="inlineStr">
        <is>
          <t>701+</t>
        </is>
      </c>
      <c r="AX1215" t="n">
        <v>11.1</v>
      </c>
      <c r="AY1215" t="inlineStr">
        <is>
          <t>649</t>
        </is>
      </c>
      <c r="AZ1215" t="n">
        <v>96.2</v>
      </c>
      <c r="BA1215" t="inlineStr">
        <is>
          <t>23</t>
        </is>
      </c>
      <c r="BB1215" t="n">
        <v>40.2</v>
      </c>
      <c r="BC1215" t="inlineStr">
        <is>
          <t>362=</t>
        </is>
      </c>
      <c r="BD1215" t="inlineStr">
        <is>
          <t>46.0</t>
        </is>
      </c>
      <c r="BE1215" t="inlineStr"/>
      <c r="BF1215" t="inlineStr">
        <is>
          <t>Not Reported</t>
        </is>
      </c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>
        <is>
          <t>QS</t>
        </is>
      </c>
      <c r="CC1215" t="n">
        <v>179</v>
      </c>
      <c r="CD1215" t="n">
        <v>198</v>
      </c>
      <c r="CE1215" t="n">
        <v>100</v>
      </c>
      <c r="CF1215" t="n">
        <v>54</v>
      </c>
      <c r="CG1215" t="n">
        <v>701</v>
      </c>
      <c r="CH1215" t="n">
        <v>701</v>
      </c>
      <c r="CI1215" t="n">
        <v>560</v>
      </c>
      <c r="CJ1215" t="n">
        <v>701</v>
      </c>
      <c r="CK1215" t="n">
        <v>692</v>
      </c>
      <c r="CL1215" t="n">
        <v>26</v>
      </c>
      <c r="CM1215" t="n">
        <v>155</v>
      </c>
      <c r="CN1215" t="n">
        <v>198</v>
      </c>
      <c r="CO1215" t="n">
        <v>220</v>
      </c>
      <c r="CP1215" t="n">
        <v>103</v>
      </c>
      <c r="CQ1215" t="n">
        <v>35</v>
      </c>
      <c r="CR1215" t="n">
        <v>701</v>
      </c>
      <c r="CS1215" t="n">
        <v>701</v>
      </c>
      <c r="CT1215" t="n">
        <v>517</v>
      </c>
      <c r="CU1215" t="n">
        <v>701</v>
      </c>
      <c r="CV1215" t="n">
        <v>649</v>
      </c>
      <c r="CW1215" t="n">
        <v>23</v>
      </c>
      <c r="CX1215" t="n">
        <v>362</v>
      </c>
      <c r="CY1215" t="inlineStr"/>
      <c r="CZ1215" t="inlineStr"/>
      <c r="DA1215" t="inlineStr"/>
      <c r="DB1215" t="n">
        <v>87.28571428571429</v>
      </c>
      <c r="DC1215" t="n">
        <v>5.9</v>
      </c>
      <c r="DD1215" t="inlineStr"/>
      <c r="DE1215" t="inlineStr">
        <is>
          <t>QS (score, not ratio)</t>
        </is>
      </c>
      <c r="DF1215" t="inlineStr"/>
      <c r="DG1215" t="inlineStr">
        <is>
          <t>QS (score, not %)</t>
        </is>
      </c>
      <c r="DH1215" t="n">
        <v>66.55000000000001</v>
      </c>
      <c r="DI1215" t="inlineStr"/>
    </row>
    <row r="1216">
      <c r="A1216" t="inlineStr">
        <is>
          <t>universidad de los andes - (ula) mérida</t>
        </is>
      </c>
      <c r="B1216" t="inlineStr">
        <is>
          <t>1001-1200</t>
        </is>
      </c>
      <c r="C1216" t="inlineStr">
        <is>
          <t>1001-1200</t>
        </is>
      </c>
      <c r="D1216" t="inlineStr">
        <is>
          <t>Venezuela</t>
        </is>
      </c>
      <c r="E1216" t="inlineStr">
        <is>
          <t>Americas</t>
        </is>
      </c>
      <c r="F1216" t="inlineStr">
        <is>
          <t>L</t>
        </is>
      </c>
      <c r="G1216" t="inlineStr">
        <is>
          <t>FC</t>
        </is>
      </c>
      <c r="H1216" t="inlineStr">
        <is>
          <t>MD</t>
        </is>
      </c>
      <c r="I1216" t="inlineStr">
        <is>
          <t>A</t>
        </is>
      </c>
      <c r="J1216" t="n">
        <v>14.6</v>
      </c>
      <c r="K1216" t="inlineStr">
        <is>
          <t>595</t>
        </is>
      </c>
      <c r="L1216" t="n">
        <v>8.5</v>
      </c>
      <c r="M1216" t="inlineStr">
        <is>
          <t>601+</t>
        </is>
      </c>
      <c r="N1216" t="n">
        <v>25.4</v>
      </c>
      <c r="O1216" t="inlineStr">
        <is>
          <t>585</t>
        </is>
      </c>
      <c r="P1216" t="n">
        <v>1.2</v>
      </c>
      <c r="Q1216" t="inlineStr">
        <is>
          <t>701+</t>
        </is>
      </c>
      <c r="R1216" t="n">
        <v>1.3</v>
      </c>
      <c r="S1216" t="inlineStr">
        <is>
          <t>701+</t>
        </is>
      </c>
      <c r="T1216" t="n">
        <v>1.6</v>
      </c>
      <c r="U1216" t="inlineStr">
        <is>
          <t>701+</t>
        </is>
      </c>
      <c r="V1216" t="n">
        <v>15.5</v>
      </c>
      <c r="W1216" t="inlineStr">
        <is>
          <t>701+</t>
        </is>
      </c>
      <c r="X1216" t="n">
        <v>18.8</v>
      </c>
      <c r="Y1216" t="inlineStr">
        <is>
          <t>587</t>
        </is>
      </c>
      <c r="Z1216" t="n">
        <v>1.3</v>
      </c>
      <c r="AA1216" t="inlineStr">
        <is>
          <t>701+</t>
        </is>
      </c>
      <c r="AB1216" t="inlineStr"/>
      <c r="AC1216" t="inlineStr"/>
      <c r="AD1216" t="inlineStr"/>
      <c r="AE1216" t="inlineStr">
        <is>
          <t>Not Reported</t>
        </is>
      </c>
      <c r="AF1216" t="inlineStr">
        <is>
          <t>Not Reported</t>
        </is>
      </c>
      <c r="AG1216" t="inlineStr">
        <is>
          <t>Not Reported</t>
        </is>
      </c>
      <c r="AH1216" t="inlineStr">
        <is>
          <t>Not Reported</t>
        </is>
      </c>
      <c r="AI1216" t="inlineStr"/>
      <c r="AJ1216" t="inlineStr"/>
      <c r="AK1216" t="inlineStr">
        <is>
          <t>Not Reported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>
        <is>
          <t>Not Reported</t>
        </is>
      </c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>
        <is>
          <t>QS</t>
        </is>
      </c>
      <c r="CC1216" t="n">
        <v>1100.5</v>
      </c>
      <c r="CD1216" t="n">
        <v>1100.5</v>
      </c>
      <c r="CE1216" t="n">
        <v>595</v>
      </c>
      <c r="CF1216" t="n">
        <v>601</v>
      </c>
      <c r="CG1216" t="n">
        <v>585</v>
      </c>
      <c r="CH1216" t="n">
        <v>701</v>
      </c>
      <c r="CI1216" t="n">
        <v>701</v>
      </c>
      <c r="CJ1216" t="n">
        <v>701</v>
      </c>
      <c r="CK1216" t="n">
        <v>701</v>
      </c>
      <c r="CL1216" t="n">
        <v>587</v>
      </c>
      <c r="CM1216" t="n">
        <v>701</v>
      </c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n">
        <v>21.46428571428571</v>
      </c>
      <c r="DC1216" t="n">
        <v>1.2</v>
      </c>
      <c r="DD1216" t="inlineStr"/>
      <c r="DE1216" t="inlineStr">
        <is>
          <t>QS (score, not ratio)</t>
        </is>
      </c>
      <c r="DF1216" t="inlineStr"/>
      <c r="DG1216" t="inlineStr">
        <is>
          <t>QS (score, not %)</t>
        </is>
      </c>
      <c r="DH1216" t="n">
        <v>14.6</v>
      </c>
      <c r="DI1216" t="inlineStr"/>
    </row>
    <row r="1217">
      <c r="A1217" t="inlineStr">
        <is>
          <t>universidad de los andes - chile</t>
        </is>
      </c>
      <c r="B1217" t="inlineStr">
        <is>
          <t>951-1000</t>
        </is>
      </c>
      <c r="C1217" t="inlineStr">
        <is>
          <t>951-1000</t>
        </is>
      </c>
      <c r="D1217" t="inlineStr">
        <is>
          <t>Chile</t>
        </is>
      </c>
      <c r="E1217" t="inlineStr">
        <is>
          <t>Americas</t>
        </is>
      </c>
      <c r="F1217" t="inlineStr">
        <is>
          <t>M</t>
        </is>
      </c>
      <c r="G1217" t="inlineStr">
        <is>
          <t>FC</t>
        </is>
      </c>
      <c r="H1217" t="inlineStr">
        <is>
          <t>HI</t>
        </is>
      </c>
      <c r="I1217" t="inlineStr">
        <is>
          <t>B</t>
        </is>
      </c>
      <c r="J1217" t="n">
        <v>16.4</v>
      </c>
      <c r="K1217" t="inlineStr">
        <is>
          <t>544</t>
        </is>
      </c>
      <c r="L1217" t="n">
        <v>18.1</v>
      </c>
      <c r="M1217" t="inlineStr">
        <is>
          <t>486</t>
        </is>
      </c>
      <c r="N1217" t="n">
        <v>8.4</v>
      </c>
      <c r="O1217" t="inlineStr">
        <is>
          <t>701+</t>
        </is>
      </c>
      <c r="P1217" t="n">
        <v>2.8</v>
      </c>
      <c r="Q1217" t="inlineStr">
        <is>
          <t>701+</t>
        </is>
      </c>
      <c r="R1217" t="n">
        <v>12.2</v>
      </c>
      <c r="S1217" t="inlineStr">
        <is>
          <t>701+</t>
        </is>
      </c>
      <c r="T1217" t="n">
        <v>2</v>
      </c>
      <c r="U1217" t="inlineStr">
        <is>
          <t>701+</t>
        </is>
      </c>
      <c r="V1217" t="n">
        <v>22.6</v>
      </c>
      <c r="W1217" t="inlineStr">
        <is>
          <t>701+</t>
        </is>
      </c>
      <c r="X1217" t="n">
        <v>38.6</v>
      </c>
      <c r="Y1217" t="inlineStr">
        <is>
          <t>331</t>
        </is>
      </c>
      <c r="Z1217" t="n">
        <v>1.2</v>
      </c>
      <c r="AA1217" t="inlineStr">
        <is>
          <t>701+</t>
        </is>
      </c>
      <c r="AB1217" t="inlineStr"/>
      <c r="AC1217" t="inlineStr">
        <is>
          <t>951-1000</t>
        </is>
      </c>
      <c r="AD1217" t="inlineStr">
        <is>
          <t>801-1000</t>
        </is>
      </c>
      <c r="AE1217" t="inlineStr">
        <is>
          <t>CL</t>
        </is>
      </c>
      <c r="AF1217" t="inlineStr">
        <is>
          <t>Chile</t>
        </is>
      </c>
      <c r="AG1217" t="inlineStr">
        <is>
          <t>M</t>
        </is>
      </c>
      <c r="AH1217" t="inlineStr">
        <is>
          <t>FC</t>
        </is>
      </c>
      <c r="AI1217" t="inlineStr">
        <is>
          <t>HI</t>
        </is>
      </c>
      <c r="AJ1217" t="n">
        <v>3</v>
      </c>
      <c r="AK1217" t="inlineStr">
        <is>
          <t>B</t>
        </is>
      </c>
      <c r="AL1217" t="n">
        <v>15</v>
      </c>
      <c r="AM1217" t="inlineStr">
        <is>
          <t>581</t>
        </is>
      </c>
      <c r="AN1217" t="n">
        <v>24.5</v>
      </c>
      <c r="AO1217" t="inlineStr">
        <is>
          <t>394</t>
        </is>
      </c>
      <c r="AP1217" t="n">
        <v>9</v>
      </c>
      <c r="AQ1217" t="inlineStr">
        <is>
          <t>701+</t>
        </is>
      </c>
      <c r="AR1217" t="n">
        <v>3</v>
      </c>
      <c r="AS1217" t="inlineStr">
        <is>
          <t>701+</t>
        </is>
      </c>
      <c r="AT1217" t="n">
        <v>12.4</v>
      </c>
      <c r="AU1217" t="inlineStr">
        <is>
          <t>701+</t>
        </is>
      </c>
      <c r="AV1217" t="n">
        <v>2.3</v>
      </c>
      <c r="AW1217" t="inlineStr">
        <is>
          <t>701+</t>
        </is>
      </c>
      <c r="AX1217" t="n">
        <v>1.2</v>
      </c>
      <c r="AY1217" t="inlineStr">
        <is>
          <t>701+</t>
        </is>
      </c>
      <c r="AZ1217" t="n">
        <v>9.1</v>
      </c>
      <c r="BA1217" t="inlineStr">
        <is>
          <t>701+</t>
        </is>
      </c>
      <c r="BB1217" t="n">
        <v>1.1</v>
      </c>
      <c r="BC1217" t="inlineStr">
        <is>
          <t>701+</t>
        </is>
      </c>
      <c r="BD1217" t="inlineStr">
        <is>
          <t>-</t>
        </is>
      </c>
      <c r="BE1217" t="inlineStr"/>
      <c r="BF1217" t="inlineStr">
        <is>
          <t>Not Reported</t>
        </is>
      </c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>
        <is>
          <t>QS</t>
        </is>
      </c>
      <c r="CC1217" t="n">
        <v>975.5</v>
      </c>
      <c r="CD1217" t="n">
        <v>975.5</v>
      </c>
      <c r="CE1217" t="n">
        <v>544</v>
      </c>
      <c r="CF1217" t="n">
        <v>486</v>
      </c>
      <c r="CG1217" t="n">
        <v>701</v>
      </c>
      <c r="CH1217" t="n">
        <v>701</v>
      </c>
      <c r="CI1217" t="n">
        <v>701</v>
      </c>
      <c r="CJ1217" t="n">
        <v>701</v>
      </c>
      <c r="CK1217" t="n">
        <v>701</v>
      </c>
      <c r="CL1217" t="n">
        <v>331</v>
      </c>
      <c r="CM1217" t="n">
        <v>701</v>
      </c>
      <c r="CN1217" t="n">
        <v>975.5</v>
      </c>
      <c r="CO1217" t="n">
        <v>900.5</v>
      </c>
      <c r="CP1217" t="n">
        <v>581</v>
      </c>
      <c r="CQ1217" t="n">
        <v>394</v>
      </c>
      <c r="CR1217" t="n">
        <v>701</v>
      </c>
      <c r="CS1217" t="n">
        <v>701</v>
      </c>
      <c r="CT1217" t="n">
        <v>701</v>
      </c>
      <c r="CU1217" t="n">
        <v>701</v>
      </c>
      <c r="CV1217" t="n">
        <v>701</v>
      </c>
      <c r="CW1217" t="n">
        <v>701</v>
      </c>
      <c r="CX1217" t="n">
        <v>701</v>
      </c>
      <c r="CY1217" t="inlineStr"/>
      <c r="CZ1217" t="inlineStr"/>
      <c r="DA1217" t="inlineStr"/>
      <c r="DB1217" t="n">
        <v>30.39285714285714</v>
      </c>
      <c r="DC1217" t="n">
        <v>2.8</v>
      </c>
      <c r="DD1217" t="inlineStr"/>
      <c r="DE1217" t="inlineStr">
        <is>
          <t>QS (score, not ratio)</t>
        </is>
      </c>
      <c r="DF1217" t="inlineStr"/>
      <c r="DG1217" t="inlineStr">
        <is>
          <t>QS (score, not %)</t>
        </is>
      </c>
      <c r="DH1217" t="n">
        <v>15.7</v>
      </c>
      <c r="DI1217" t="inlineStr"/>
    </row>
    <row r="1218">
      <c r="A1218" t="inlineStr">
        <is>
          <t>universidad de medellín</t>
        </is>
      </c>
      <c r="B1218" t="inlineStr">
        <is>
          <t>1401+</t>
        </is>
      </c>
      <c r="C1218" t="inlineStr">
        <is>
          <t>1201-1400</t>
        </is>
      </c>
      <c r="D1218" t="inlineStr">
        <is>
          <t>Colombia</t>
        </is>
      </c>
      <c r="E1218" t="inlineStr">
        <is>
          <t>Americas</t>
        </is>
      </c>
      <c r="F1218" t="inlineStr">
        <is>
          <t>M</t>
        </is>
      </c>
      <c r="G1218" t="inlineStr">
        <is>
          <t>SP</t>
        </is>
      </c>
      <c r="H1218" t="inlineStr">
        <is>
          <t>HI</t>
        </is>
      </c>
      <c r="I1218" t="inlineStr">
        <is>
          <t>C</t>
        </is>
      </c>
      <c r="J1218" t="n">
        <v>6.5</v>
      </c>
      <c r="K1218" t="inlineStr">
        <is>
          <t>601+</t>
        </is>
      </c>
      <c r="L1218" t="n">
        <v>3.2</v>
      </c>
      <c r="M1218" t="inlineStr">
        <is>
          <t>601+</t>
        </is>
      </c>
      <c r="N1218" t="n">
        <v>7.9</v>
      </c>
      <c r="O1218" t="inlineStr">
        <is>
          <t>701+</t>
        </is>
      </c>
      <c r="P1218" t="n">
        <v>2.2</v>
      </c>
      <c r="Q1218" t="inlineStr">
        <is>
          <t>701+</t>
        </is>
      </c>
      <c r="R1218" t="n">
        <v>2.7</v>
      </c>
      <c r="S1218" t="inlineStr">
        <is>
          <t>701+</t>
        </is>
      </c>
      <c r="T1218" t="n">
        <v>1.8</v>
      </c>
      <c r="U1218" t="inlineStr">
        <is>
          <t>701+</t>
        </is>
      </c>
      <c r="V1218" t="n">
        <v>5.9</v>
      </c>
      <c r="W1218" t="inlineStr">
        <is>
          <t>701+</t>
        </is>
      </c>
      <c r="X1218" t="n">
        <v>7.8</v>
      </c>
      <c r="Y1218" t="inlineStr">
        <is>
          <t>701+</t>
        </is>
      </c>
      <c r="Z1218" t="n">
        <v>1.1</v>
      </c>
      <c r="AA1218" t="inlineStr">
        <is>
          <t>701+</t>
        </is>
      </c>
      <c r="AB1218" t="inlineStr"/>
      <c r="AC1218" t="inlineStr"/>
      <c r="AD1218" t="inlineStr"/>
      <c r="AE1218" t="inlineStr">
        <is>
          <t>Not Reported</t>
        </is>
      </c>
      <c r="AF1218" t="inlineStr">
        <is>
          <t>Not Reported</t>
        </is>
      </c>
      <c r="AG1218" t="inlineStr">
        <is>
          <t>Not Reported</t>
        </is>
      </c>
      <c r="AH1218" t="inlineStr">
        <is>
          <t>Not Reported</t>
        </is>
      </c>
      <c r="AI1218" t="inlineStr"/>
      <c r="AJ1218" t="inlineStr"/>
      <c r="AK1218" t="inlineStr">
        <is>
          <t>Not Reported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>
        <is>
          <t>Not Reported</t>
        </is>
      </c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>
        <is>
          <t>QS</t>
        </is>
      </c>
      <c r="CC1218" t="n">
        <v>1401</v>
      </c>
      <c r="CD1218" t="n">
        <v>1300.5</v>
      </c>
      <c r="CE1218" t="n">
        <v>601</v>
      </c>
      <c r="CF1218" t="n">
        <v>601</v>
      </c>
      <c r="CG1218" t="n">
        <v>701</v>
      </c>
      <c r="CH1218" t="n">
        <v>701</v>
      </c>
      <c r="CI1218" t="n">
        <v>701</v>
      </c>
      <c r="CJ1218" t="n">
        <v>701</v>
      </c>
      <c r="CK1218" t="n">
        <v>701</v>
      </c>
      <c r="CL1218" t="n">
        <v>701</v>
      </c>
      <c r="CM1218" t="n">
        <v>701</v>
      </c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n">
        <v>0</v>
      </c>
      <c r="DC1218" t="n">
        <v>2.2</v>
      </c>
      <c r="DD1218" t="inlineStr"/>
      <c r="DE1218" t="inlineStr">
        <is>
          <t>QS (score, not ratio)</t>
        </is>
      </c>
      <c r="DF1218" t="inlineStr"/>
      <c r="DG1218" t="inlineStr">
        <is>
          <t>QS (score, not %)</t>
        </is>
      </c>
      <c r="DH1218" t="n">
        <v>6.5</v>
      </c>
      <c r="DI1218" t="inlineStr"/>
    </row>
    <row r="1219">
      <c r="A1219" t="inlineStr">
        <is>
          <t>universidad de monterrey (udem)</t>
        </is>
      </c>
      <c r="B1219" t="inlineStr">
        <is>
          <t>1201-1400</t>
        </is>
      </c>
      <c r="C1219" t="inlineStr">
        <is>
          <t>1001-1200</t>
        </is>
      </c>
      <c r="D1219" t="inlineStr">
        <is>
          <t>Mexico</t>
        </is>
      </c>
      <c r="E1219" t="inlineStr">
        <is>
          <t>Americas</t>
        </is>
      </c>
      <c r="F1219" t="inlineStr">
        <is>
          <t>M</t>
        </is>
      </c>
      <c r="G1219" t="inlineStr">
        <is>
          <t>FO</t>
        </is>
      </c>
      <c r="H1219" t="inlineStr">
        <is>
          <t>HI</t>
        </is>
      </c>
      <c r="I1219" t="inlineStr">
        <is>
          <t>B</t>
        </is>
      </c>
      <c r="J1219" t="n">
        <v>12.5</v>
      </c>
      <c r="K1219" t="inlineStr">
        <is>
          <t>601+</t>
        </is>
      </c>
      <c r="L1219" t="n">
        <v>13</v>
      </c>
      <c r="M1219" t="inlineStr">
        <is>
          <t>601+</t>
        </is>
      </c>
      <c r="N1219" t="n">
        <v>7.5</v>
      </c>
      <c r="O1219" t="inlineStr">
        <is>
          <t>701+</t>
        </is>
      </c>
      <c r="P1219" t="n">
        <v>1.5</v>
      </c>
      <c r="Q1219" t="inlineStr">
        <is>
          <t>701+</t>
        </is>
      </c>
      <c r="R1219" t="n">
        <v>13.7</v>
      </c>
      <c r="S1219" t="inlineStr">
        <is>
          <t>691</t>
        </is>
      </c>
      <c r="T1219" t="n">
        <v>3.7</v>
      </c>
      <c r="U1219" t="inlineStr">
        <is>
          <t>701+</t>
        </is>
      </c>
      <c r="V1219" t="n">
        <v>4.4</v>
      </c>
      <c r="W1219" t="inlineStr">
        <is>
          <t>701+</t>
        </is>
      </c>
      <c r="X1219" t="n">
        <v>4.8</v>
      </c>
      <c r="Y1219" t="inlineStr">
        <is>
          <t>701+</t>
        </is>
      </c>
      <c r="Z1219" t="n">
        <v>1.3</v>
      </c>
      <c r="AA1219" t="inlineStr">
        <is>
          <t>701+</t>
        </is>
      </c>
      <c r="AB1219" t="inlineStr"/>
      <c r="AC1219" t="inlineStr">
        <is>
          <t>1001-1200</t>
        </is>
      </c>
      <c r="AD1219" t="inlineStr">
        <is>
          <t>1001-1200</t>
        </is>
      </c>
      <c r="AE1219" t="inlineStr">
        <is>
          <t>MX</t>
        </is>
      </c>
      <c r="AF1219" t="inlineStr">
        <is>
          <t>Mexico</t>
        </is>
      </c>
      <c r="AG1219" t="inlineStr">
        <is>
          <t>M</t>
        </is>
      </c>
      <c r="AH1219" t="inlineStr">
        <is>
          <t>FO</t>
        </is>
      </c>
      <c r="AI1219" t="inlineStr">
        <is>
          <t>HI</t>
        </is>
      </c>
      <c r="AJ1219" t="n">
        <v>4</v>
      </c>
      <c r="AK1219" t="inlineStr">
        <is>
          <t>B</t>
        </is>
      </c>
      <c r="AL1219" t="n">
        <v>12.2</v>
      </c>
      <c r="AM1219" t="inlineStr">
        <is>
          <t>601+</t>
        </is>
      </c>
      <c r="AN1219" t="n">
        <v>23.1</v>
      </c>
      <c r="AO1219" t="inlineStr">
        <is>
          <t>411</t>
        </is>
      </c>
      <c r="AP1219" t="n">
        <v>9.9</v>
      </c>
      <c r="AQ1219" t="inlineStr">
        <is>
          <t>701+</t>
        </is>
      </c>
      <c r="AR1219" t="n">
        <v>1.4</v>
      </c>
      <c r="AS1219" t="inlineStr">
        <is>
          <t>701+</t>
        </is>
      </c>
      <c r="AT1219" t="n">
        <v>8.6</v>
      </c>
      <c r="AU1219" t="inlineStr">
        <is>
          <t>701+</t>
        </is>
      </c>
      <c r="AV1219" t="n">
        <v>1.5</v>
      </c>
      <c r="AW1219" t="inlineStr">
        <is>
          <t>701+</t>
        </is>
      </c>
      <c r="AX1219" t="n">
        <v>1</v>
      </c>
      <c r="AY1219" t="inlineStr">
        <is>
          <t>701+</t>
        </is>
      </c>
      <c r="AZ1219" t="n">
        <v>9.199999999999999</v>
      </c>
      <c r="BA1219" t="inlineStr">
        <is>
          <t>701+</t>
        </is>
      </c>
      <c r="BB1219" t="n">
        <v>1</v>
      </c>
      <c r="BC1219" t="inlineStr">
        <is>
          <t>701+</t>
        </is>
      </c>
      <c r="BD1219" t="inlineStr">
        <is>
          <t>-</t>
        </is>
      </c>
      <c r="BE1219" t="inlineStr"/>
      <c r="BF1219" t="inlineStr">
        <is>
          <t>Not Reported</t>
        </is>
      </c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>
        <is>
          <t>QS</t>
        </is>
      </c>
      <c r="CC1219" t="n">
        <v>1300.5</v>
      </c>
      <c r="CD1219" t="n">
        <v>1100.5</v>
      </c>
      <c r="CE1219" t="n">
        <v>601</v>
      </c>
      <c r="CF1219" t="n">
        <v>601</v>
      </c>
      <c r="CG1219" t="n">
        <v>701</v>
      </c>
      <c r="CH1219" t="n">
        <v>701</v>
      </c>
      <c r="CI1219" t="n">
        <v>691</v>
      </c>
      <c r="CJ1219" t="n">
        <v>701</v>
      </c>
      <c r="CK1219" t="n">
        <v>701</v>
      </c>
      <c r="CL1219" t="n">
        <v>701</v>
      </c>
      <c r="CM1219" t="n">
        <v>701</v>
      </c>
      <c r="CN1219" t="n">
        <v>1100.5</v>
      </c>
      <c r="CO1219" t="n">
        <v>1100.5</v>
      </c>
      <c r="CP1219" t="n">
        <v>601</v>
      </c>
      <c r="CQ1219" t="n">
        <v>411</v>
      </c>
      <c r="CR1219" t="n">
        <v>701</v>
      </c>
      <c r="CS1219" t="n">
        <v>701</v>
      </c>
      <c r="CT1219" t="n">
        <v>701</v>
      </c>
      <c r="CU1219" t="n">
        <v>701</v>
      </c>
      <c r="CV1219" t="n">
        <v>701</v>
      </c>
      <c r="CW1219" t="n">
        <v>701</v>
      </c>
      <c r="CX1219" t="n">
        <v>701</v>
      </c>
      <c r="CY1219" t="inlineStr"/>
      <c r="CZ1219" t="inlineStr"/>
      <c r="DA1219" t="inlineStr"/>
      <c r="DB1219" t="n">
        <v>7.178571428571416</v>
      </c>
      <c r="DC1219" t="n">
        <v>1.5</v>
      </c>
      <c r="DD1219" t="inlineStr"/>
      <c r="DE1219" t="inlineStr">
        <is>
          <t>QS (score, not ratio)</t>
        </is>
      </c>
      <c r="DF1219" t="inlineStr"/>
      <c r="DG1219" t="inlineStr">
        <is>
          <t>QS (score, not %)</t>
        </is>
      </c>
      <c r="DH1219" t="n">
        <v>12.35</v>
      </c>
      <c r="DI1219" t="inlineStr"/>
    </row>
    <row r="1220">
      <c r="A1220" t="inlineStr">
        <is>
          <t>universidad de montevideo (um)</t>
        </is>
      </c>
      <c r="B1220" t="inlineStr">
        <is>
          <t>741-750</t>
        </is>
      </c>
      <c r="C1220" t="inlineStr">
        <is>
          <t>651-660</t>
        </is>
      </c>
      <c r="D1220" t="inlineStr">
        <is>
          <t>Uruguay</t>
        </is>
      </c>
      <c r="E1220" t="inlineStr">
        <is>
          <t>Americas</t>
        </is>
      </c>
      <c r="F1220" t="inlineStr">
        <is>
          <t>S</t>
        </is>
      </c>
      <c r="G1220" t="inlineStr">
        <is>
          <t>FC</t>
        </is>
      </c>
      <c r="H1220" t="inlineStr">
        <is>
          <t>MD</t>
        </is>
      </c>
      <c r="I1220" t="inlineStr">
        <is>
          <t>B</t>
        </is>
      </c>
      <c r="J1220" t="n">
        <v>18.6</v>
      </c>
      <c r="K1220" t="inlineStr">
        <is>
          <t>485</t>
        </is>
      </c>
      <c r="L1220" t="n">
        <v>16.1</v>
      </c>
      <c r="M1220" t="inlineStr">
        <is>
          <t>531</t>
        </is>
      </c>
      <c r="N1220" t="n">
        <v>79.7</v>
      </c>
      <c r="O1220" t="inlineStr">
        <is>
          <t>141</t>
        </is>
      </c>
      <c r="P1220" t="n">
        <v>1.1</v>
      </c>
      <c r="Q1220" t="inlineStr">
        <is>
          <t>701+</t>
        </is>
      </c>
      <c r="R1220" t="n">
        <v>21.5</v>
      </c>
      <c r="S1220" t="inlineStr">
        <is>
          <t>576</t>
        </is>
      </c>
      <c r="T1220" t="n">
        <v>3.1</v>
      </c>
      <c r="U1220" t="inlineStr">
        <is>
          <t>701+</t>
        </is>
      </c>
      <c r="V1220" t="n">
        <v>3</v>
      </c>
      <c r="W1220" t="inlineStr">
        <is>
          <t>701+</t>
        </is>
      </c>
      <c r="X1220" t="n">
        <v>6.5</v>
      </c>
      <c r="Y1220" t="inlineStr">
        <is>
          <t>701+</t>
        </is>
      </c>
      <c r="Z1220" t="inlineStr"/>
      <c r="AA1220" t="inlineStr"/>
      <c r="AB1220" t="inlineStr"/>
      <c r="AC1220" t="inlineStr">
        <is>
          <t>651-660</t>
        </is>
      </c>
      <c r="AD1220" t="inlineStr">
        <is>
          <t>449=</t>
        </is>
      </c>
      <c r="AE1220" t="inlineStr">
        <is>
          <t>UY</t>
        </is>
      </c>
      <c r="AF1220" t="inlineStr">
        <is>
          <t>Uruguay</t>
        </is>
      </c>
      <c r="AG1220" t="inlineStr">
        <is>
          <t>S</t>
        </is>
      </c>
      <c r="AH1220" t="inlineStr">
        <is>
          <t>FC</t>
        </is>
      </c>
      <c r="AI1220" t="inlineStr">
        <is>
          <t>MD</t>
        </is>
      </c>
      <c r="AJ1220" t="n">
        <v>3</v>
      </c>
      <c r="AK1220" t="inlineStr">
        <is>
          <t>B</t>
        </is>
      </c>
      <c r="AL1220" t="n">
        <v>18.6</v>
      </c>
      <c r="AM1220" t="inlineStr">
        <is>
          <t>479</t>
        </is>
      </c>
      <c r="AN1220" t="n">
        <v>13.5</v>
      </c>
      <c r="AO1220" t="inlineStr">
        <is>
          <t>599</t>
        </is>
      </c>
      <c r="AP1220" t="n">
        <v>80.2</v>
      </c>
      <c r="AQ1220" t="inlineStr">
        <is>
          <t>138</t>
        </is>
      </c>
      <c r="AR1220" t="n">
        <v>1.1</v>
      </c>
      <c r="AS1220" t="inlineStr">
        <is>
          <t>701+</t>
        </is>
      </c>
      <c r="AT1220" t="n">
        <v>23.7</v>
      </c>
      <c r="AU1220" t="inlineStr">
        <is>
          <t>556</t>
        </is>
      </c>
      <c r="AV1220" t="n">
        <v>3.3</v>
      </c>
      <c r="AW1220" t="inlineStr">
        <is>
          <t>701+</t>
        </is>
      </c>
      <c r="AX1220" t="n">
        <v>1</v>
      </c>
      <c r="AY1220" t="inlineStr">
        <is>
          <t>701+</t>
        </is>
      </c>
      <c r="AZ1220" t="n">
        <v>18.8</v>
      </c>
      <c r="BA1220" t="inlineStr">
        <is>
          <t>443</t>
        </is>
      </c>
      <c r="BB1220" t="inlineStr"/>
      <c r="BC1220" t="inlineStr"/>
      <c r="BD1220" t="inlineStr">
        <is>
          <t>-</t>
        </is>
      </c>
      <c r="BE1220" t="inlineStr"/>
      <c r="BF1220" t="inlineStr">
        <is>
          <t>Not Reported</t>
        </is>
      </c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>
        <is>
          <t>QS</t>
        </is>
      </c>
      <c r="CC1220" t="n">
        <v>745.5</v>
      </c>
      <c r="CD1220" t="n">
        <v>655.5</v>
      </c>
      <c r="CE1220" t="n">
        <v>485</v>
      </c>
      <c r="CF1220" t="n">
        <v>531</v>
      </c>
      <c r="CG1220" t="n">
        <v>141</v>
      </c>
      <c r="CH1220" t="n">
        <v>701</v>
      </c>
      <c r="CI1220" t="n">
        <v>576</v>
      </c>
      <c r="CJ1220" t="n">
        <v>701</v>
      </c>
      <c r="CK1220" t="n">
        <v>701</v>
      </c>
      <c r="CL1220" t="n">
        <v>701</v>
      </c>
      <c r="CM1220" t="inlineStr"/>
      <c r="CN1220" t="n">
        <v>655.5</v>
      </c>
      <c r="CO1220" t="n">
        <v>449</v>
      </c>
      <c r="CP1220" t="n">
        <v>479</v>
      </c>
      <c r="CQ1220" t="n">
        <v>599</v>
      </c>
      <c r="CR1220" t="n">
        <v>138</v>
      </c>
      <c r="CS1220" t="n">
        <v>701</v>
      </c>
      <c r="CT1220" t="n">
        <v>556</v>
      </c>
      <c r="CU1220" t="n">
        <v>701</v>
      </c>
      <c r="CV1220" t="n">
        <v>701</v>
      </c>
      <c r="CW1220" t="n">
        <v>443</v>
      </c>
      <c r="CX1220" t="inlineStr"/>
      <c r="CY1220" t="inlineStr"/>
      <c r="CZ1220" t="inlineStr"/>
      <c r="DA1220" t="inlineStr"/>
      <c r="DB1220" t="n">
        <v>46.82142857142857</v>
      </c>
      <c r="DC1220" t="n">
        <v>1.1</v>
      </c>
      <c r="DD1220" t="inlineStr"/>
      <c r="DE1220" t="inlineStr">
        <is>
          <t>QS (score, not ratio)</t>
        </is>
      </c>
      <c r="DF1220" t="inlineStr"/>
      <c r="DG1220" t="inlineStr">
        <is>
          <t>QS (score, not %)</t>
        </is>
      </c>
      <c r="DH1220" t="n">
        <v>18.6</v>
      </c>
      <c r="DI1220" t="inlineStr"/>
    </row>
    <row r="1221">
      <c r="A1221" t="inlineStr">
        <is>
          <t>universidad de oriente santiago de cuba</t>
        </is>
      </c>
      <c r="B1221" t="inlineStr">
        <is>
          <t>1201-1400</t>
        </is>
      </c>
      <c r="C1221" t="inlineStr">
        <is>
          <t>1001-1200</t>
        </is>
      </c>
      <c r="D1221" t="inlineStr">
        <is>
          <t>Cuba</t>
        </is>
      </c>
      <c r="E1221" t="inlineStr">
        <is>
          <t>Americas</t>
        </is>
      </c>
      <c r="F1221" t="inlineStr">
        <is>
          <t>L</t>
        </is>
      </c>
      <c r="G1221" t="inlineStr">
        <is>
          <t>FO</t>
        </is>
      </c>
      <c r="H1221" t="inlineStr">
        <is>
          <t>MD</t>
        </is>
      </c>
      <c r="I1221" t="inlineStr">
        <is>
          <t>A</t>
        </is>
      </c>
      <c r="J1221" t="n">
        <v>8.4</v>
      </c>
      <c r="K1221" t="inlineStr">
        <is>
          <t>601+</t>
        </is>
      </c>
      <c r="L1221" t="n">
        <v>5.2</v>
      </c>
      <c r="M1221" t="inlineStr">
        <is>
          <t>601+</t>
        </is>
      </c>
      <c r="N1221" t="n">
        <v>29.8</v>
      </c>
      <c r="O1221" t="inlineStr">
        <is>
          <t>524</t>
        </is>
      </c>
      <c r="P1221" t="n">
        <v>1.1</v>
      </c>
      <c r="Q1221" t="inlineStr">
        <is>
          <t>701+</t>
        </is>
      </c>
      <c r="R1221" t="inlineStr"/>
      <c r="S1221" t="inlineStr"/>
      <c r="T1221" t="inlineStr"/>
      <c r="U1221" t="inlineStr"/>
      <c r="V1221" t="n">
        <v>7.3</v>
      </c>
      <c r="W1221" t="inlineStr">
        <is>
          <t>701+</t>
        </is>
      </c>
      <c r="X1221" t="n">
        <v>5</v>
      </c>
      <c r="Y1221" t="inlineStr">
        <is>
          <t>701+</t>
        </is>
      </c>
      <c r="Z1221" t="n">
        <v>1</v>
      </c>
      <c r="AA1221" t="inlineStr">
        <is>
          <t>701+</t>
        </is>
      </c>
      <c r="AB1221" t="inlineStr"/>
      <c r="AC1221" t="inlineStr">
        <is>
          <t>1001-1200</t>
        </is>
      </c>
      <c r="AD1221" t="inlineStr">
        <is>
          <t>801-1000</t>
        </is>
      </c>
      <c r="AE1221" t="inlineStr">
        <is>
          <t>CU</t>
        </is>
      </c>
      <c r="AF1221" t="inlineStr">
        <is>
          <t>Cuba</t>
        </is>
      </c>
      <c r="AG1221" t="inlineStr">
        <is>
          <t>L</t>
        </is>
      </c>
      <c r="AH1221" t="inlineStr">
        <is>
          <t>FO</t>
        </is>
      </c>
      <c r="AI1221" t="inlineStr">
        <is>
          <t>MD</t>
        </is>
      </c>
      <c r="AJ1221" t="n">
        <v>4</v>
      </c>
      <c r="AK1221" t="inlineStr">
        <is>
          <t>A</t>
        </is>
      </c>
      <c r="AL1221" t="n">
        <v>10.6</v>
      </c>
      <c r="AM1221" t="inlineStr">
        <is>
          <t>601+</t>
        </is>
      </c>
      <c r="AN1221" t="n">
        <v>10.8</v>
      </c>
      <c r="AO1221" t="inlineStr">
        <is>
          <t>601+</t>
        </is>
      </c>
      <c r="AP1221" t="n">
        <v>25.9</v>
      </c>
      <c r="AQ1221" t="inlineStr">
        <is>
          <t>571</t>
        </is>
      </c>
      <c r="AR1221" t="n">
        <v>1.1</v>
      </c>
      <c r="AS1221" t="inlineStr">
        <is>
          <t>701+</t>
        </is>
      </c>
      <c r="AT1221" t="inlineStr"/>
      <c r="AU1221" t="inlineStr"/>
      <c r="AV1221" t="inlineStr"/>
      <c r="AW1221" t="inlineStr"/>
      <c r="AX1221" t="n">
        <v>1</v>
      </c>
      <c r="AY1221" t="inlineStr">
        <is>
          <t>701+</t>
        </is>
      </c>
      <c r="AZ1221" t="n">
        <v>13.9</v>
      </c>
      <c r="BA1221" t="inlineStr">
        <is>
          <t>612</t>
        </is>
      </c>
      <c r="BB1221" t="inlineStr"/>
      <c r="BC1221" t="inlineStr"/>
      <c r="BD1221" t="inlineStr">
        <is>
          <t>-</t>
        </is>
      </c>
      <c r="BE1221" t="inlineStr"/>
      <c r="BF1221" t="inlineStr">
        <is>
          <t>Not Reported</t>
        </is>
      </c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>
        <is>
          <t>QS</t>
        </is>
      </c>
      <c r="CC1221" t="n">
        <v>1300.5</v>
      </c>
      <c r="CD1221" t="n">
        <v>1100.5</v>
      </c>
      <c r="CE1221" t="n">
        <v>601</v>
      </c>
      <c r="CF1221" t="n">
        <v>601</v>
      </c>
      <c r="CG1221" t="n">
        <v>524</v>
      </c>
      <c r="CH1221" t="n">
        <v>701</v>
      </c>
      <c r="CI1221" t="inlineStr"/>
      <c r="CJ1221" t="inlineStr"/>
      <c r="CK1221" t="n">
        <v>701</v>
      </c>
      <c r="CL1221" t="n">
        <v>701</v>
      </c>
      <c r="CM1221" t="n">
        <v>701</v>
      </c>
      <c r="CN1221" t="n">
        <v>1100.5</v>
      </c>
      <c r="CO1221" t="n">
        <v>900.5</v>
      </c>
      <c r="CP1221" t="n">
        <v>601</v>
      </c>
      <c r="CQ1221" t="n">
        <v>601</v>
      </c>
      <c r="CR1221" t="n">
        <v>571</v>
      </c>
      <c r="CS1221" t="n">
        <v>701</v>
      </c>
      <c r="CT1221" t="inlineStr"/>
      <c r="CU1221" t="inlineStr"/>
      <c r="CV1221" t="n">
        <v>701</v>
      </c>
      <c r="CW1221" t="n">
        <v>612</v>
      </c>
      <c r="CX1221" t="inlineStr"/>
      <c r="CY1221" t="inlineStr"/>
      <c r="CZ1221" t="inlineStr"/>
      <c r="DA1221" t="inlineStr"/>
      <c r="DB1221" t="n">
        <v>7.178571428571416</v>
      </c>
      <c r="DC1221" t="n">
        <v>1.1</v>
      </c>
      <c r="DD1221" t="inlineStr"/>
      <c r="DE1221" t="inlineStr">
        <is>
          <t>QS (score, not ratio)</t>
        </is>
      </c>
      <c r="DF1221" t="inlineStr"/>
      <c r="DG1221" t="inlineStr">
        <is>
          <t>Missing</t>
        </is>
      </c>
      <c r="DH1221" t="n">
        <v>9.5</v>
      </c>
      <c r="DI1221" t="inlineStr"/>
    </row>
    <row r="1222">
      <c r="A1222" t="inlineStr">
        <is>
          <t>universidad de oviedo</t>
        </is>
      </c>
      <c r="B1222" t="inlineStr">
        <is>
          <t>1001-1200</t>
        </is>
      </c>
      <c r="C1222" t="inlineStr">
        <is>
          <t>1001-1200</t>
        </is>
      </c>
      <c r="D1222" t="inlineStr">
        <is>
          <t>Spain</t>
        </is>
      </c>
      <c r="E1222" t="inlineStr">
        <is>
          <t>Europe</t>
        </is>
      </c>
      <c r="F1222" t="inlineStr">
        <is>
          <t>L</t>
        </is>
      </c>
      <c r="G1222" t="inlineStr">
        <is>
          <t>CO</t>
        </is>
      </c>
      <c r="H1222" t="inlineStr">
        <is>
          <t>VH</t>
        </is>
      </c>
      <c r="I1222" t="inlineStr">
        <is>
          <t>A</t>
        </is>
      </c>
      <c r="J1222" t="n">
        <v>12.5</v>
      </c>
      <c r="K1222" t="inlineStr">
        <is>
          <t>601+</t>
        </is>
      </c>
      <c r="L1222" t="n">
        <v>3.7</v>
      </c>
      <c r="M1222" t="inlineStr">
        <is>
          <t>601+</t>
        </is>
      </c>
      <c r="N1222" t="n">
        <v>20</v>
      </c>
      <c r="O1222" t="inlineStr">
        <is>
          <t>674</t>
        </is>
      </c>
      <c r="P1222" t="n">
        <v>6.5</v>
      </c>
      <c r="Q1222" t="inlineStr">
        <is>
          <t>701+</t>
        </is>
      </c>
      <c r="R1222" t="n">
        <v>4.1</v>
      </c>
      <c r="S1222" t="inlineStr">
        <is>
          <t>701+</t>
        </is>
      </c>
      <c r="T1222" t="n">
        <v>1.7</v>
      </c>
      <c r="U1222" t="inlineStr">
        <is>
          <t>701+</t>
        </is>
      </c>
      <c r="V1222" t="n">
        <v>70.7</v>
      </c>
      <c r="W1222" t="inlineStr">
        <is>
          <t>473</t>
        </is>
      </c>
      <c r="X1222" t="n">
        <v>8.5</v>
      </c>
      <c r="Y1222" t="inlineStr">
        <is>
          <t>701+</t>
        </is>
      </c>
      <c r="Z1222" t="n">
        <v>5.1</v>
      </c>
      <c r="AA1222" t="inlineStr">
        <is>
          <t>701+</t>
        </is>
      </c>
      <c r="AB1222" t="inlineStr"/>
      <c r="AC1222" t="inlineStr">
        <is>
          <t>1001-1200</t>
        </is>
      </c>
      <c r="AD1222" t="inlineStr">
        <is>
          <t>1001-1200</t>
        </is>
      </c>
      <c r="AE1222" t="inlineStr">
        <is>
          <t>ES</t>
        </is>
      </c>
      <c r="AF1222" t="inlineStr">
        <is>
          <t>Spain</t>
        </is>
      </c>
      <c r="AG1222" t="inlineStr">
        <is>
          <t>L</t>
        </is>
      </c>
      <c r="AH1222" t="inlineStr">
        <is>
          <t>CO</t>
        </is>
      </c>
      <c r="AI1222" t="inlineStr">
        <is>
          <t>VH</t>
        </is>
      </c>
      <c r="AJ1222" t="n">
        <v>5</v>
      </c>
      <c r="AK1222" t="inlineStr">
        <is>
          <t>A</t>
        </is>
      </c>
      <c r="AL1222" t="n">
        <v>12.6</v>
      </c>
      <c r="AM1222" t="inlineStr">
        <is>
          <t>601+</t>
        </is>
      </c>
      <c r="AN1222" t="n">
        <v>3.5</v>
      </c>
      <c r="AO1222" t="inlineStr">
        <is>
          <t>601+</t>
        </is>
      </c>
      <c r="AP1222" t="n">
        <v>14.3</v>
      </c>
      <c r="AQ1222" t="inlineStr">
        <is>
          <t>701+</t>
        </is>
      </c>
      <c r="AR1222" t="n">
        <v>7.7</v>
      </c>
      <c r="AS1222" t="inlineStr">
        <is>
          <t>701+</t>
        </is>
      </c>
      <c r="AT1222" t="inlineStr"/>
      <c r="AU1222" t="inlineStr"/>
      <c r="AV1222" t="inlineStr"/>
      <c r="AW1222" t="inlineStr"/>
      <c r="AX1222" t="n">
        <v>24.8</v>
      </c>
      <c r="AY1222" t="inlineStr">
        <is>
          <t>500</t>
        </is>
      </c>
      <c r="AZ1222" t="n">
        <v>4.3</v>
      </c>
      <c r="BA1222" t="inlineStr">
        <is>
          <t>701+</t>
        </is>
      </c>
      <c r="BB1222" t="n">
        <v>7.2</v>
      </c>
      <c r="BC1222" t="inlineStr">
        <is>
          <t>701+</t>
        </is>
      </c>
      <c r="BD1222" t="inlineStr">
        <is>
          <t>-</t>
        </is>
      </c>
      <c r="BE1222" t="inlineStr"/>
      <c r="BF1222" t="inlineStr">
        <is>
          <t>Not Reported</t>
        </is>
      </c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>
        <is>
          <t>QS</t>
        </is>
      </c>
      <c r="CC1222" t="n">
        <v>1100.5</v>
      </c>
      <c r="CD1222" t="n">
        <v>1100.5</v>
      </c>
      <c r="CE1222" t="n">
        <v>601</v>
      </c>
      <c r="CF1222" t="n">
        <v>601</v>
      </c>
      <c r="CG1222" t="n">
        <v>674</v>
      </c>
      <c r="CH1222" t="n">
        <v>701</v>
      </c>
      <c r="CI1222" t="n">
        <v>701</v>
      </c>
      <c r="CJ1222" t="n">
        <v>701</v>
      </c>
      <c r="CK1222" t="n">
        <v>473</v>
      </c>
      <c r="CL1222" t="n">
        <v>701</v>
      </c>
      <c r="CM1222" t="n">
        <v>701</v>
      </c>
      <c r="CN1222" t="n">
        <v>1100.5</v>
      </c>
      <c r="CO1222" t="n">
        <v>1100.5</v>
      </c>
      <c r="CP1222" t="n">
        <v>601</v>
      </c>
      <c r="CQ1222" t="n">
        <v>601</v>
      </c>
      <c r="CR1222" t="n">
        <v>701</v>
      </c>
      <c r="CS1222" t="n">
        <v>701</v>
      </c>
      <c r="CT1222" t="inlineStr"/>
      <c r="CU1222" t="inlineStr"/>
      <c r="CV1222" t="n">
        <v>500</v>
      </c>
      <c r="CW1222" t="n">
        <v>701</v>
      </c>
      <c r="CX1222" t="n">
        <v>701</v>
      </c>
      <c r="CY1222" t="inlineStr"/>
      <c r="CZ1222" t="inlineStr"/>
      <c r="DA1222" t="inlineStr"/>
      <c r="DB1222" t="n">
        <v>21.46428571428571</v>
      </c>
      <c r="DC1222" t="n">
        <v>6.5</v>
      </c>
      <c r="DD1222" t="inlineStr"/>
      <c r="DE1222" t="inlineStr">
        <is>
          <t>QS (score, not ratio)</t>
        </is>
      </c>
      <c r="DF1222" t="inlineStr"/>
      <c r="DG1222" t="inlineStr">
        <is>
          <t>QS (score, not %)</t>
        </is>
      </c>
      <c r="DH1222" t="n">
        <v>12.55</v>
      </c>
      <c r="DI1222" t="inlineStr"/>
    </row>
    <row r="1223">
      <c r="A1223" t="inlineStr">
        <is>
          <t>universidad de palermo (up)</t>
        </is>
      </c>
      <c r="B1223" t="inlineStr">
        <is>
          <t>621-630</t>
        </is>
      </c>
      <c r="C1223" t="inlineStr">
        <is>
          <t>530</t>
        </is>
      </c>
      <c r="D1223" t="inlineStr">
        <is>
          <t>Argentina</t>
        </is>
      </c>
      <c r="E1223" t="inlineStr">
        <is>
          <t>Americas</t>
        </is>
      </c>
      <c r="F1223" t="inlineStr">
        <is>
          <t>S</t>
        </is>
      </c>
      <c r="G1223" t="inlineStr">
        <is>
          <t>FO</t>
        </is>
      </c>
      <c r="H1223" t="inlineStr">
        <is>
          <t>MD</t>
        </is>
      </c>
      <c r="I1223" t="inlineStr">
        <is>
          <t>B</t>
        </is>
      </c>
      <c r="J1223" t="n">
        <v>10.2</v>
      </c>
      <c r="K1223" t="inlineStr">
        <is>
          <t>601+</t>
        </is>
      </c>
      <c r="L1223" t="n">
        <v>9.800000000000001</v>
      </c>
      <c r="M1223" t="inlineStr">
        <is>
          <t>601+</t>
        </is>
      </c>
      <c r="N1223" t="n">
        <v>92.8</v>
      </c>
      <c r="O1223" t="inlineStr">
        <is>
          <t>74</t>
        </is>
      </c>
      <c r="P1223" t="n">
        <v>1</v>
      </c>
      <c r="Q1223" t="inlineStr">
        <is>
          <t>701+</t>
        </is>
      </c>
      <c r="R1223" t="n">
        <v>35.6</v>
      </c>
      <c r="S1223" t="inlineStr">
        <is>
          <t>449</t>
        </is>
      </c>
      <c r="T1223" t="n">
        <v>91.90000000000001</v>
      </c>
      <c r="U1223" t="inlineStr">
        <is>
          <t>111</t>
        </is>
      </c>
      <c r="V1223" t="n">
        <v>2.6</v>
      </c>
      <c r="W1223" t="inlineStr">
        <is>
          <t>701+</t>
        </is>
      </c>
      <c r="X1223" t="n">
        <v>7.8</v>
      </c>
      <c r="Y1223" t="inlineStr">
        <is>
          <t>701+</t>
        </is>
      </c>
      <c r="Z1223" t="inlineStr"/>
      <c r="AA1223" t="inlineStr"/>
      <c r="AB1223" t="inlineStr"/>
      <c r="AC1223">
        <f>530</f>
        <v/>
      </c>
      <c r="AD1223" t="inlineStr">
        <is>
          <t>390=</t>
        </is>
      </c>
      <c r="AE1223" t="inlineStr">
        <is>
          <t>AR</t>
        </is>
      </c>
      <c r="AF1223" t="inlineStr">
        <is>
          <t>Argentina</t>
        </is>
      </c>
      <c r="AG1223" t="inlineStr">
        <is>
          <t>S</t>
        </is>
      </c>
      <c r="AH1223" t="inlineStr">
        <is>
          <t>FO</t>
        </is>
      </c>
      <c r="AI1223" t="inlineStr">
        <is>
          <t>MD</t>
        </is>
      </c>
      <c r="AJ1223" t="n">
        <v>3</v>
      </c>
      <c r="AK1223" t="inlineStr">
        <is>
          <t>B</t>
        </is>
      </c>
      <c r="AL1223" t="n">
        <v>9.300000000000001</v>
      </c>
      <c r="AM1223" t="inlineStr">
        <is>
          <t>601+</t>
        </is>
      </c>
      <c r="AN1223" t="n">
        <v>17.8</v>
      </c>
      <c r="AO1223" t="inlineStr">
        <is>
          <t>493</t>
        </is>
      </c>
      <c r="AP1223" t="n">
        <v>90.5</v>
      </c>
      <c r="AQ1223" t="inlineStr">
        <is>
          <t>83</t>
        </is>
      </c>
      <c r="AR1223" t="n">
        <v>1.1</v>
      </c>
      <c r="AS1223" t="inlineStr">
        <is>
          <t>701+</t>
        </is>
      </c>
      <c r="AT1223" t="n">
        <v>40.4</v>
      </c>
      <c r="AU1223" t="inlineStr">
        <is>
          <t>411</t>
        </is>
      </c>
      <c r="AV1223" t="n">
        <v>96.59999999999999</v>
      </c>
      <c r="AW1223" t="inlineStr">
        <is>
          <t>79</t>
        </is>
      </c>
      <c r="AX1223" t="n">
        <v>1</v>
      </c>
      <c r="AY1223" t="inlineStr">
        <is>
          <t>701+</t>
        </is>
      </c>
      <c r="AZ1223" t="n">
        <v>9.6</v>
      </c>
      <c r="BA1223" t="inlineStr">
        <is>
          <t>701+</t>
        </is>
      </c>
      <c r="BB1223" t="n">
        <v>1</v>
      </c>
      <c r="BC1223" t="inlineStr">
        <is>
          <t>701+</t>
        </is>
      </c>
      <c r="BD1223" t="inlineStr">
        <is>
          <t>22.1</t>
        </is>
      </c>
      <c r="BE1223" t="inlineStr"/>
      <c r="BF1223" t="inlineStr">
        <is>
          <t>Not Reported</t>
        </is>
      </c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>
        <is>
          <t>QS</t>
        </is>
      </c>
      <c r="CC1223" t="n">
        <v>625.5</v>
      </c>
      <c r="CD1223" t="n">
        <v>530</v>
      </c>
      <c r="CE1223" t="n">
        <v>601</v>
      </c>
      <c r="CF1223" t="n">
        <v>601</v>
      </c>
      <c r="CG1223" t="n">
        <v>74</v>
      </c>
      <c r="CH1223" t="n">
        <v>701</v>
      </c>
      <c r="CI1223" t="n">
        <v>449</v>
      </c>
      <c r="CJ1223" t="n">
        <v>111</v>
      </c>
      <c r="CK1223" t="n">
        <v>701</v>
      </c>
      <c r="CL1223" t="n">
        <v>701</v>
      </c>
      <c r="CM1223" t="inlineStr"/>
      <c r="CN1223" t="n">
        <v>530</v>
      </c>
      <c r="CO1223" t="n">
        <v>390</v>
      </c>
      <c r="CP1223" t="n">
        <v>601</v>
      </c>
      <c r="CQ1223" t="n">
        <v>493</v>
      </c>
      <c r="CR1223" t="n">
        <v>83</v>
      </c>
      <c r="CS1223" t="n">
        <v>701</v>
      </c>
      <c r="CT1223" t="n">
        <v>411</v>
      </c>
      <c r="CU1223" t="n">
        <v>79</v>
      </c>
      <c r="CV1223" t="n">
        <v>701</v>
      </c>
      <c r="CW1223" t="n">
        <v>701</v>
      </c>
      <c r="CX1223" t="n">
        <v>701</v>
      </c>
      <c r="CY1223" t="inlineStr"/>
      <c r="CZ1223" t="inlineStr"/>
      <c r="DA1223" t="inlineStr"/>
      <c r="DB1223" t="n">
        <v>55.39285714285715</v>
      </c>
      <c r="DC1223" t="n">
        <v>1</v>
      </c>
      <c r="DD1223" t="inlineStr"/>
      <c r="DE1223" t="inlineStr">
        <is>
          <t>QS (score, not ratio)</t>
        </is>
      </c>
      <c r="DF1223" t="inlineStr"/>
      <c r="DG1223" t="inlineStr">
        <is>
          <t>QS (score, not %)</t>
        </is>
      </c>
      <c r="DH1223" t="n">
        <v>9.75</v>
      </c>
      <c r="DI1223" t="inlineStr"/>
    </row>
    <row r="1224">
      <c r="A1224" t="inlineStr">
        <is>
          <t>universidad de panama</t>
        </is>
      </c>
      <c r="B1224" t="inlineStr">
        <is>
          <t>1201-1400</t>
        </is>
      </c>
      <c r="C1224" t="inlineStr">
        <is>
          <t>1201-1400</t>
        </is>
      </c>
      <c r="D1224" t="inlineStr">
        <is>
          <t>Panama</t>
        </is>
      </c>
      <c r="E1224" t="inlineStr">
        <is>
          <t>Americas</t>
        </is>
      </c>
      <c r="F1224" t="inlineStr">
        <is>
          <t>XL</t>
        </is>
      </c>
      <c r="G1224" t="inlineStr">
        <is>
          <t>FO</t>
        </is>
      </c>
      <c r="H1224" t="inlineStr">
        <is>
          <t>MD</t>
        </is>
      </c>
      <c r="I1224" t="inlineStr">
        <is>
          <t>A</t>
        </is>
      </c>
      <c r="J1224" t="n">
        <v>6.6</v>
      </c>
      <c r="K1224" t="inlineStr">
        <is>
          <t>601+</t>
        </is>
      </c>
      <c r="L1224" t="n">
        <v>5.5</v>
      </c>
      <c r="M1224" t="inlineStr">
        <is>
          <t>601+</t>
        </is>
      </c>
      <c r="N1224" t="n">
        <v>2.9</v>
      </c>
      <c r="O1224" t="inlineStr">
        <is>
          <t>701+</t>
        </is>
      </c>
      <c r="P1224" t="n">
        <v>1.1</v>
      </c>
      <c r="Q1224" t="inlineStr">
        <is>
          <t>701+</t>
        </is>
      </c>
      <c r="R1224" t="n">
        <v>4.6</v>
      </c>
      <c r="S1224" t="inlineStr">
        <is>
          <t>701+</t>
        </is>
      </c>
      <c r="T1224" t="n">
        <v>2.7</v>
      </c>
      <c r="U1224" t="inlineStr">
        <is>
          <t>701+</t>
        </is>
      </c>
      <c r="V1224" t="n">
        <v>9</v>
      </c>
      <c r="W1224" t="inlineStr">
        <is>
          <t>701+</t>
        </is>
      </c>
      <c r="X1224" t="n">
        <v>49.1</v>
      </c>
      <c r="Y1224" t="inlineStr">
        <is>
          <t>262</t>
        </is>
      </c>
      <c r="Z1224" t="n">
        <v>1</v>
      </c>
      <c r="AA1224" t="inlineStr">
        <is>
          <t>701+</t>
        </is>
      </c>
      <c r="AB1224" t="inlineStr"/>
      <c r="AC1224" t="inlineStr">
        <is>
          <t>1201-1400</t>
        </is>
      </c>
      <c r="AD1224" t="inlineStr">
        <is>
          <t>1201-1400</t>
        </is>
      </c>
      <c r="AE1224" t="inlineStr">
        <is>
          <t>PA</t>
        </is>
      </c>
      <c r="AF1224" t="inlineStr">
        <is>
          <t>Panama</t>
        </is>
      </c>
      <c r="AG1224" t="inlineStr">
        <is>
          <t>XL</t>
        </is>
      </c>
      <c r="AH1224" t="inlineStr">
        <is>
          <t>FO</t>
        </is>
      </c>
      <c r="AI1224" t="inlineStr">
        <is>
          <t>MD</t>
        </is>
      </c>
      <c r="AJ1224" t="n">
        <v>4</v>
      </c>
      <c r="AK1224" t="inlineStr">
        <is>
          <t>A</t>
        </is>
      </c>
      <c r="AL1224" t="n">
        <v>6.5</v>
      </c>
      <c r="AM1224" t="inlineStr">
        <is>
          <t>601+</t>
        </is>
      </c>
      <c r="AN1224" t="n">
        <v>8</v>
      </c>
      <c r="AO1224" t="inlineStr">
        <is>
          <t>601+</t>
        </is>
      </c>
      <c r="AP1224" t="n">
        <v>3.2</v>
      </c>
      <c r="AQ1224" t="inlineStr">
        <is>
          <t>701+</t>
        </is>
      </c>
      <c r="AR1224" t="n">
        <v>1.1</v>
      </c>
      <c r="AS1224" t="inlineStr">
        <is>
          <t>701+</t>
        </is>
      </c>
      <c r="AT1224" t="n">
        <v>4.9</v>
      </c>
      <c r="AU1224" t="inlineStr">
        <is>
          <t>701+</t>
        </is>
      </c>
      <c r="AV1224" t="n">
        <v>2.3</v>
      </c>
      <c r="AW1224" t="inlineStr">
        <is>
          <t>701+</t>
        </is>
      </c>
      <c r="AX1224" t="n">
        <v>1</v>
      </c>
      <c r="AY1224" t="inlineStr">
        <is>
          <t>701+</t>
        </is>
      </c>
      <c r="AZ1224" t="n">
        <v>13.7</v>
      </c>
      <c r="BA1224" t="inlineStr">
        <is>
          <t>625</t>
        </is>
      </c>
      <c r="BB1224" t="n">
        <v>1.2</v>
      </c>
      <c r="BC1224" t="inlineStr">
        <is>
          <t>701+</t>
        </is>
      </c>
      <c r="BD1224" t="inlineStr">
        <is>
          <t>-</t>
        </is>
      </c>
      <c r="BE1224" t="inlineStr"/>
      <c r="BF1224" t="inlineStr">
        <is>
          <t>Not Reported</t>
        </is>
      </c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>
        <is>
          <t>QS</t>
        </is>
      </c>
      <c r="CC1224" t="n">
        <v>1300.5</v>
      </c>
      <c r="CD1224" t="n">
        <v>1300.5</v>
      </c>
      <c r="CE1224" t="n">
        <v>601</v>
      </c>
      <c r="CF1224" t="n">
        <v>601</v>
      </c>
      <c r="CG1224" t="n">
        <v>701</v>
      </c>
      <c r="CH1224" t="n">
        <v>701</v>
      </c>
      <c r="CI1224" t="n">
        <v>701</v>
      </c>
      <c r="CJ1224" t="n">
        <v>701</v>
      </c>
      <c r="CK1224" t="n">
        <v>701</v>
      </c>
      <c r="CL1224" t="n">
        <v>262</v>
      </c>
      <c r="CM1224" t="n">
        <v>701</v>
      </c>
      <c r="CN1224" t="n">
        <v>1300.5</v>
      </c>
      <c r="CO1224" t="n">
        <v>1300.5</v>
      </c>
      <c r="CP1224" t="n">
        <v>601</v>
      </c>
      <c r="CQ1224" t="n">
        <v>601</v>
      </c>
      <c r="CR1224" t="n">
        <v>701</v>
      </c>
      <c r="CS1224" t="n">
        <v>701</v>
      </c>
      <c r="CT1224" t="n">
        <v>701</v>
      </c>
      <c r="CU1224" t="n">
        <v>701</v>
      </c>
      <c r="CV1224" t="n">
        <v>701</v>
      </c>
      <c r="CW1224" t="n">
        <v>625</v>
      </c>
      <c r="CX1224" t="n">
        <v>701</v>
      </c>
      <c r="CY1224" t="inlineStr"/>
      <c r="CZ1224" t="inlineStr"/>
      <c r="DA1224" t="inlineStr"/>
      <c r="DB1224" t="n">
        <v>7.178571428571416</v>
      </c>
      <c r="DC1224" t="n">
        <v>1.1</v>
      </c>
      <c r="DD1224" t="inlineStr"/>
      <c r="DE1224" t="inlineStr">
        <is>
          <t>QS (score, not ratio)</t>
        </is>
      </c>
      <c r="DF1224" t="inlineStr"/>
      <c r="DG1224" t="inlineStr">
        <is>
          <t>QS (score, not %)</t>
        </is>
      </c>
      <c r="DH1224" t="n">
        <v>6.55</v>
      </c>
      <c r="DI1224" t="inlineStr"/>
    </row>
    <row r="1225">
      <c r="A1225" t="inlineStr">
        <is>
          <t>universidad de piura</t>
        </is>
      </c>
      <c r="B1225" t="inlineStr">
        <is>
          <t>1201-1400</t>
        </is>
      </c>
      <c r="C1225" t="inlineStr">
        <is>
          <t>1201-1400</t>
        </is>
      </c>
      <c r="D1225" t="inlineStr">
        <is>
          <t>Peru</t>
        </is>
      </c>
      <c r="E1225" t="inlineStr">
        <is>
          <t>Americas</t>
        </is>
      </c>
      <c r="F1225" t="inlineStr">
        <is>
          <t>M</t>
        </is>
      </c>
      <c r="G1225" t="inlineStr">
        <is>
          <t>FO</t>
        </is>
      </c>
      <c r="H1225" t="inlineStr">
        <is>
          <t>HI</t>
        </is>
      </c>
      <c r="I1225" t="inlineStr">
        <is>
          <t>B</t>
        </is>
      </c>
      <c r="J1225" t="n">
        <v>7.5</v>
      </c>
      <c r="K1225" t="inlineStr">
        <is>
          <t>601+</t>
        </is>
      </c>
      <c r="L1225" t="n">
        <v>10.7</v>
      </c>
      <c r="M1225" t="inlineStr">
        <is>
          <t>601+</t>
        </is>
      </c>
      <c r="N1225" t="n">
        <v>5</v>
      </c>
      <c r="O1225" t="inlineStr">
        <is>
          <t>701+</t>
        </is>
      </c>
      <c r="P1225" t="n">
        <v>1.2</v>
      </c>
      <c r="Q1225" t="inlineStr">
        <is>
          <t>701+</t>
        </is>
      </c>
      <c r="R1225" t="n">
        <v>5.7</v>
      </c>
      <c r="S1225" t="inlineStr">
        <is>
          <t>701+</t>
        </is>
      </c>
      <c r="T1225" t="n">
        <v>1.1</v>
      </c>
      <c r="U1225" t="inlineStr">
        <is>
          <t>701+</t>
        </is>
      </c>
      <c r="V1225" t="n">
        <v>3.3</v>
      </c>
      <c r="W1225" t="inlineStr">
        <is>
          <t>701+</t>
        </is>
      </c>
      <c r="X1225" t="n">
        <v>12.5</v>
      </c>
      <c r="Y1225" t="inlineStr">
        <is>
          <t>701+</t>
        </is>
      </c>
      <c r="Z1225" t="n">
        <v>1</v>
      </c>
      <c r="AA1225" t="inlineStr">
        <is>
          <t>701+</t>
        </is>
      </c>
      <c r="AB1225" t="inlineStr"/>
      <c r="AC1225" t="inlineStr">
        <is>
          <t>1201-1400</t>
        </is>
      </c>
      <c r="AD1225" t="inlineStr">
        <is>
          <t>1201-1400</t>
        </is>
      </c>
      <c r="AE1225" t="inlineStr">
        <is>
          <t>PE</t>
        </is>
      </c>
      <c r="AF1225" t="inlineStr">
        <is>
          <t>Peru</t>
        </is>
      </c>
      <c r="AG1225" t="inlineStr">
        <is>
          <t>M</t>
        </is>
      </c>
      <c r="AH1225" t="inlineStr">
        <is>
          <t>FO</t>
        </is>
      </c>
      <c r="AI1225" t="inlineStr">
        <is>
          <t>MD</t>
        </is>
      </c>
      <c r="AJ1225" t="n">
        <v>4</v>
      </c>
      <c r="AK1225" t="inlineStr">
        <is>
          <t>B</t>
        </is>
      </c>
      <c r="AL1225" t="n">
        <v>6.4</v>
      </c>
      <c r="AM1225" t="inlineStr">
        <is>
          <t>601+</t>
        </is>
      </c>
      <c r="AN1225" t="n">
        <v>10.2</v>
      </c>
      <c r="AO1225" t="inlineStr">
        <is>
          <t>601+</t>
        </is>
      </c>
      <c r="AP1225" t="n">
        <v>4.5</v>
      </c>
      <c r="AQ1225" t="inlineStr">
        <is>
          <t>701+</t>
        </is>
      </c>
      <c r="AR1225" t="n">
        <v>1.2</v>
      </c>
      <c r="AS1225" t="inlineStr">
        <is>
          <t>701+</t>
        </is>
      </c>
      <c r="AT1225" t="n">
        <v>8.4</v>
      </c>
      <c r="AU1225" t="inlineStr">
        <is>
          <t>701+</t>
        </is>
      </c>
      <c r="AV1225" t="n">
        <v>1</v>
      </c>
      <c r="AW1225" t="inlineStr">
        <is>
          <t>701+</t>
        </is>
      </c>
      <c r="AX1225" t="n">
        <v>1</v>
      </c>
      <c r="AY1225" t="inlineStr">
        <is>
          <t>701+</t>
        </is>
      </c>
      <c r="AZ1225" t="n">
        <v>17.1</v>
      </c>
      <c r="BA1225" t="inlineStr">
        <is>
          <t>497</t>
        </is>
      </c>
      <c r="BB1225" t="n">
        <v>1.6</v>
      </c>
      <c r="BC1225" t="inlineStr">
        <is>
          <t>701+</t>
        </is>
      </c>
      <c r="BD1225" t="inlineStr">
        <is>
          <t>-</t>
        </is>
      </c>
      <c r="BE1225" t="inlineStr"/>
      <c r="BF1225" t="inlineStr">
        <is>
          <t>Not Reported</t>
        </is>
      </c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>
        <is>
          <t>QS</t>
        </is>
      </c>
      <c r="CC1225" t="n">
        <v>1300.5</v>
      </c>
      <c r="CD1225" t="n">
        <v>1300.5</v>
      </c>
      <c r="CE1225" t="n">
        <v>601</v>
      </c>
      <c r="CF1225" t="n">
        <v>601</v>
      </c>
      <c r="CG1225" t="n">
        <v>701</v>
      </c>
      <c r="CH1225" t="n">
        <v>701</v>
      </c>
      <c r="CI1225" t="n">
        <v>701</v>
      </c>
      <c r="CJ1225" t="n">
        <v>701</v>
      </c>
      <c r="CK1225" t="n">
        <v>701</v>
      </c>
      <c r="CL1225" t="n">
        <v>701</v>
      </c>
      <c r="CM1225" t="n">
        <v>701</v>
      </c>
      <c r="CN1225" t="n">
        <v>1300.5</v>
      </c>
      <c r="CO1225" t="n">
        <v>1300.5</v>
      </c>
      <c r="CP1225" t="n">
        <v>601</v>
      </c>
      <c r="CQ1225" t="n">
        <v>601</v>
      </c>
      <c r="CR1225" t="n">
        <v>701</v>
      </c>
      <c r="CS1225" t="n">
        <v>701</v>
      </c>
      <c r="CT1225" t="n">
        <v>701</v>
      </c>
      <c r="CU1225" t="n">
        <v>701</v>
      </c>
      <c r="CV1225" t="n">
        <v>701</v>
      </c>
      <c r="CW1225" t="n">
        <v>497</v>
      </c>
      <c r="CX1225" t="n">
        <v>701</v>
      </c>
      <c r="CY1225" t="inlineStr"/>
      <c r="CZ1225" t="inlineStr"/>
      <c r="DA1225" t="inlineStr"/>
      <c r="DB1225" t="n">
        <v>7.178571428571416</v>
      </c>
      <c r="DC1225" t="n">
        <v>1.2</v>
      </c>
      <c r="DD1225" t="inlineStr"/>
      <c r="DE1225" t="inlineStr">
        <is>
          <t>QS (score, not ratio)</t>
        </is>
      </c>
      <c r="DF1225" t="inlineStr"/>
      <c r="DG1225" t="inlineStr">
        <is>
          <t>QS (score, not %)</t>
        </is>
      </c>
      <c r="DH1225" t="n">
        <v>6.95</v>
      </c>
      <c r="DI1225" t="inlineStr"/>
    </row>
    <row r="1226">
      <c r="A1226" t="inlineStr">
        <is>
          <t>universidad de puerto rico</t>
        </is>
      </c>
      <c r="B1226" t="inlineStr">
        <is>
          <t>1001-1200</t>
        </is>
      </c>
      <c r="C1226" t="inlineStr">
        <is>
          <t>1001-1200</t>
        </is>
      </c>
      <c r="D1226" t="inlineStr">
        <is>
          <t>Puerto Rico</t>
        </is>
      </c>
      <c r="E1226" t="inlineStr">
        <is>
          <t>Americas</t>
        </is>
      </c>
      <c r="F1226" t="inlineStr">
        <is>
          <t>XL</t>
        </is>
      </c>
      <c r="G1226" t="inlineStr">
        <is>
          <t>FC</t>
        </is>
      </c>
      <c r="H1226" t="inlineStr">
        <is>
          <t>HI</t>
        </is>
      </c>
      <c r="I1226" t="inlineStr">
        <is>
          <t>A</t>
        </is>
      </c>
      <c r="J1226" t="n">
        <v>10.2</v>
      </c>
      <c r="K1226" t="inlineStr">
        <is>
          <t>601+</t>
        </is>
      </c>
      <c r="L1226" t="n">
        <v>6.8</v>
      </c>
      <c r="M1226" t="inlineStr">
        <is>
          <t>601+</t>
        </is>
      </c>
      <c r="N1226" t="n">
        <v>14.4</v>
      </c>
      <c r="O1226" t="inlineStr">
        <is>
          <t>701+</t>
        </is>
      </c>
      <c r="P1226" t="n">
        <v>2</v>
      </c>
      <c r="Q1226" t="inlineStr">
        <is>
          <t>701+</t>
        </is>
      </c>
      <c r="R1226" t="n">
        <v>1.3</v>
      </c>
      <c r="S1226" t="inlineStr">
        <is>
          <t>701+</t>
        </is>
      </c>
      <c r="T1226" t="n">
        <v>1.5</v>
      </c>
      <c r="U1226" t="inlineStr">
        <is>
          <t>701+</t>
        </is>
      </c>
      <c r="V1226" t="n">
        <v>39.4</v>
      </c>
      <c r="W1226" t="inlineStr">
        <is>
          <t>701+</t>
        </is>
      </c>
      <c r="X1226" t="n">
        <v>62.2</v>
      </c>
      <c r="Y1226" t="inlineStr">
        <is>
          <t>192</t>
        </is>
      </c>
      <c r="Z1226" t="n">
        <v>2.3</v>
      </c>
      <c r="AA1226" t="inlineStr">
        <is>
          <t>701+</t>
        </is>
      </c>
      <c r="AB1226" t="inlineStr"/>
      <c r="AC1226" t="inlineStr">
        <is>
          <t>1001-1200</t>
        </is>
      </c>
      <c r="AD1226" t="inlineStr">
        <is>
          <t>1201-1400</t>
        </is>
      </c>
      <c r="AE1226" t="inlineStr">
        <is>
          <t>PR</t>
        </is>
      </c>
      <c r="AF1226" t="inlineStr">
        <is>
          <t>Puerto Rico</t>
        </is>
      </c>
      <c r="AG1226" t="inlineStr">
        <is>
          <t>XL</t>
        </is>
      </c>
      <c r="AH1226" t="inlineStr">
        <is>
          <t>FC</t>
        </is>
      </c>
      <c r="AI1226" t="inlineStr">
        <is>
          <t>HI</t>
        </is>
      </c>
      <c r="AJ1226" t="n">
        <v>5</v>
      </c>
      <c r="AK1226" t="inlineStr">
        <is>
          <t>A</t>
        </is>
      </c>
      <c r="AL1226" t="n">
        <v>9.4</v>
      </c>
      <c r="AM1226" t="inlineStr">
        <is>
          <t>601+</t>
        </is>
      </c>
      <c r="AN1226" t="n">
        <v>6.2</v>
      </c>
      <c r="AO1226" t="inlineStr">
        <is>
          <t>601+</t>
        </is>
      </c>
      <c r="AP1226" t="n">
        <v>11.4</v>
      </c>
      <c r="AQ1226" t="inlineStr">
        <is>
          <t>701+</t>
        </is>
      </c>
      <c r="AR1226" t="n">
        <v>2.1</v>
      </c>
      <c r="AS1226" t="inlineStr">
        <is>
          <t>701+</t>
        </is>
      </c>
      <c r="AT1226" t="n">
        <v>1.4</v>
      </c>
      <c r="AU1226" t="inlineStr">
        <is>
          <t>701+</t>
        </is>
      </c>
      <c r="AV1226" t="n">
        <v>1.5</v>
      </c>
      <c r="AW1226" t="inlineStr">
        <is>
          <t>701+</t>
        </is>
      </c>
      <c r="AX1226" t="n">
        <v>2.4</v>
      </c>
      <c r="AY1226" t="inlineStr">
        <is>
          <t>701+</t>
        </is>
      </c>
      <c r="AZ1226" t="n">
        <v>46.4</v>
      </c>
      <c r="BA1226" t="inlineStr">
        <is>
          <t>150</t>
        </is>
      </c>
      <c r="BB1226" t="n">
        <v>29.1</v>
      </c>
      <c r="BC1226" t="inlineStr">
        <is>
          <t>456=</t>
        </is>
      </c>
      <c r="BD1226" t="inlineStr">
        <is>
          <t>-</t>
        </is>
      </c>
      <c r="BE1226" t="inlineStr"/>
      <c r="BF1226" t="inlineStr">
        <is>
          <t>Not Reported</t>
        </is>
      </c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>
        <is>
          <t>QS</t>
        </is>
      </c>
      <c r="CC1226" t="n">
        <v>1100.5</v>
      </c>
      <c r="CD1226" t="n">
        <v>1100.5</v>
      </c>
      <c r="CE1226" t="n">
        <v>601</v>
      </c>
      <c r="CF1226" t="n">
        <v>601</v>
      </c>
      <c r="CG1226" t="n">
        <v>701</v>
      </c>
      <c r="CH1226" t="n">
        <v>701</v>
      </c>
      <c r="CI1226" t="n">
        <v>701</v>
      </c>
      <c r="CJ1226" t="n">
        <v>701</v>
      </c>
      <c r="CK1226" t="n">
        <v>701</v>
      </c>
      <c r="CL1226" t="n">
        <v>192</v>
      </c>
      <c r="CM1226" t="n">
        <v>701</v>
      </c>
      <c r="CN1226" t="n">
        <v>1100.5</v>
      </c>
      <c r="CO1226" t="n">
        <v>1300.5</v>
      </c>
      <c r="CP1226" t="n">
        <v>601</v>
      </c>
      <c r="CQ1226" t="n">
        <v>601</v>
      </c>
      <c r="CR1226" t="n">
        <v>701</v>
      </c>
      <c r="CS1226" t="n">
        <v>701</v>
      </c>
      <c r="CT1226" t="n">
        <v>701</v>
      </c>
      <c r="CU1226" t="n">
        <v>701</v>
      </c>
      <c r="CV1226" t="n">
        <v>701</v>
      </c>
      <c r="CW1226" t="n">
        <v>150</v>
      </c>
      <c r="CX1226" t="n">
        <v>456</v>
      </c>
      <c r="CY1226" t="inlineStr"/>
      <c r="CZ1226" t="inlineStr"/>
      <c r="DA1226" t="inlineStr"/>
      <c r="DB1226" t="n">
        <v>21.46428571428571</v>
      </c>
      <c r="DC1226" t="n">
        <v>2</v>
      </c>
      <c r="DD1226" t="inlineStr"/>
      <c r="DE1226" t="inlineStr">
        <is>
          <t>QS (score, not ratio)</t>
        </is>
      </c>
      <c r="DF1226" t="inlineStr"/>
      <c r="DG1226" t="inlineStr">
        <is>
          <t>QS (score, not %)</t>
        </is>
      </c>
      <c r="DH1226" t="n">
        <v>9.800000000000001</v>
      </c>
      <c r="DI1226" t="inlineStr"/>
    </row>
    <row r="1227">
      <c r="A1227" t="inlineStr">
        <is>
          <t>universidad de san andrés - udesa</t>
        </is>
      </c>
      <c r="B1227" t="inlineStr">
        <is>
          <t>951-1000</t>
        </is>
      </c>
      <c r="C1227" t="inlineStr">
        <is>
          <t>801-850</t>
        </is>
      </c>
      <c r="D1227" t="inlineStr">
        <is>
          <t>Argentina</t>
        </is>
      </c>
      <c r="E1227" t="inlineStr">
        <is>
          <t>Americas</t>
        </is>
      </c>
      <c r="F1227" t="inlineStr">
        <is>
          <t>S</t>
        </is>
      </c>
      <c r="G1227" t="inlineStr">
        <is>
          <t>SP</t>
        </is>
      </c>
      <c r="H1227" t="inlineStr">
        <is>
          <t>HI</t>
        </is>
      </c>
      <c r="I1227" t="inlineStr">
        <is>
          <t>B</t>
        </is>
      </c>
      <c r="J1227" t="n">
        <v>7.7</v>
      </c>
      <c r="K1227" t="inlineStr">
        <is>
          <t>601+</t>
        </is>
      </c>
      <c r="L1227" t="n">
        <v>19.7</v>
      </c>
      <c r="M1227" t="inlineStr">
        <is>
          <t>460</t>
        </is>
      </c>
      <c r="N1227" t="n">
        <v>46</v>
      </c>
      <c r="O1227" t="inlineStr">
        <is>
          <t>336</t>
        </is>
      </c>
      <c r="P1227" t="n">
        <v>2.2</v>
      </c>
      <c r="Q1227" t="inlineStr">
        <is>
          <t>701+</t>
        </is>
      </c>
      <c r="R1227" t="n">
        <v>7.5</v>
      </c>
      <c r="S1227" t="inlineStr">
        <is>
          <t>701+</t>
        </is>
      </c>
      <c r="T1227" t="n">
        <v>4.1</v>
      </c>
      <c r="U1227" t="inlineStr">
        <is>
          <t>701+</t>
        </is>
      </c>
      <c r="V1227" t="n">
        <v>13.2</v>
      </c>
      <c r="W1227" t="inlineStr">
        <is>
          <t>701+</t>
        </is>
      </c>
      <c r="X1227" t="n">
        <v>29.8</v>
      </c>
      <c r="Y1227" t="inlineStr">
        <is>
          <t>419</t>
        </is>
      </c>
      <c r="Z1227" t="inlineStr"/>
      <c r="AA1227" t="inlineStr"/>
      <c r="AB1227" t="inlineStr"/>
      <c r="AC1227" t="inlineStr"/>
      <c r="AD1227" t="inlineStr"/>
      <c r="AE1227" t="inlineStr">
        <is>
          <t>Not Reported</t>
        </is>
      </c>
      <c r="AF1227" t="inlineStr">
        <is>
          <t>Not Reported</t>
        </is>
      </c>
      <c r="AG1227" t="inlineStr">
        <is>
          <t>Not Reported</t>
        </is>
      </c>
      <c r="AH1227" t="inlineStr">
        <is>
          <t>Not Reported</t>
        </is>
      </c>
      <c r="AI1227" t="inlineStr"/>
      <c r="AJ1227" t="inlineStr"/>
      <c r="AK1227" t="inlineStr">
        <is>
          <t>Not Reported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>
        <is>
          <t>Not Reported</t>
        </is>
      </c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>
        <is>
          <t>QS</t>
        </is>
      </c>
      <c r="CC1227" t="n">
        <v>975.5</v>
      </c>
      <c r="CD1227" t="n">
        <v>825.5</v>
      </c>
      <c r="CE1227" t="n">
        <v>601</v>
      </c>
      <c r="CF1227" t="n">
        <v>460</v>
      </c>
      <c r="CG1227" t="n">
        <v>336</v>
      </c>
      <c r="CH1227" t="n">
        <v>701</v>
      </c>
      <c r="CI1227" t="n">
        <v>701</v>
      </c>
      <c r="CJ1227" t="n">
        <v>701</v>
      </c>
      <c r="CK1227" t="n">
        <v>701</v>
      </c>
      <c r="CL1227" t="n">
        <v>419</v>
      </c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n">
        <v>30.39285714285714</v>
      </c>
      <c r="DC1227" t="n">
        <v>2.2</v>
      </c>
      <c r="DD1227" t="inlineStr"/>
      <c r="DE1227" t="inlineStr">
        <is>
          <t>QS (score, not ratio)</t>
        </is>
      </c>
      <c r="DF1227" t="inlineStr"/>
      <c r="DG1227" t="inlineStr">
        <is>
          <t>QS (score, not %)</t>
        </is>
      </c>
      <c r="DH1227" t="n">
        <v>7.7</v>
      </c>
      <c r="DI1227" t="inlineStr"/>
    </row>
    <row r="1228">
      <c r="A1228" t="inlineStr">
        <is>
          <t>universidad de san carlos de guatemala - usac</t>
        </is>
      </c>
      <c r="B1228" t="inlineStr">
        <is>
          <t>1201-1400</t>
        </is>
      </c>
      <c r="C1228" t="inlineStr">
        <is>
          <t>1201-1400</t>
        </is>
      </c>
      <c r="D1228" t="inlineStr">
        <is>
          <t>Guatemala</t>
        </is>
      </c>
      <c r="E1228" t="inlineStr">
        <is>
          <t>Americas</t>
        </is>
      </c>
      <c r="F1228" t="inlineStr">
        <is>
          <t>XL</t>
        </is>
      </c>
      <c r="G1228" t="inlineStr">
        <is>
          <t>FC</t>
        </is>
      </c>
      <c r="H1228" t="inlineStr">
        <is>
          <t>LO</t>
        </is>
      </c>
      <c r="I1228" t="inlineStr">
        <is>
          <t>A</t>
        </is>
      </c>
      <c r="J1228" t="n">
        <v>10.2</v>
      </c>
      <c r="K1228" t="inlineStr">
        <is>
          <t>601+</t>
        </is>
      </c>
      <c r="L1228" t="n">
        <v>3.9</v>
      </c>
      <c r="M1228" t="inlineStr">
        <is>
          <t>601+</t>
        </is>
      </c>
      <c r="N1228" t="n">
        <v>4.7</v>
      </c>
      <c r="O1228" t="inlineStr">
        <is>
          <t>701+</t>
        </is>
      </c>
      <c r="P1228" t="n">
        <v>1</v>
      </c>
      <c r="Q1228" t="inlineStr">
        <is>
          <t>701+</t>
        </is>
      </c>
      <c r="R1228" t="inlineStr"/>
      <c r="S1228" t="inlineStr"/>
      <c r="T1228" t="inlineStr"/>
      <c r="U1228" t="inlineStr"/>
      <c r="V1228" t="n">
        <v>9.4</v>
      </c>
      <c r="W1228" t="inlineStr">
        <is>
          <t>701+</t>
        </is>
      </c>
      <c r="X1228" t="n">
        <v>56</v>
      </c>
      <c r="Y1228" t="inlineStr">
        <is>
          <t>221</t>
        </is>
      </c>
      <c r="Z1228" t="n">
        <v>1</v>
      </c>
      <c r="AA1228" t="inlineStr">
        <is>
          <t>701+</t>
        </is>
      </c>
      <c r="AB1228" t="inlineStr"/>
      <c r="AC1228" t="inlineStr">
        <is>
          <t>1201-1400</t>
        </is>
      </c>
      <c r="AD1228" t="inlineStr">
        <is>
          <t>1201-1400</t>
        </is>
      </c>
      <c r="AE1228" t="inlineStr">
        <is>
          <t>GT</t>
        </is>
      </c>
      <c r="AF1228" t="inlineStr">
        <is>
          <t>Guatemala</t>
        </is>
      </c>
      <c r="AG1228" t="inlineStr">
        <is>
          <t>XL</t>
        </is>
      </c>
      <c r="AH1228" t="inlineStr">
        <is>
          <t>FC</t>
        </is>
      </c>
      <c r="AI1228" t="inlineStr">
        <is>
          <t>LO</t>
        </is>
      </c>
      <c r="AJ1228" t="n">
        <v>5</v>
      </c>
      <c r="AK1228" t="inlineStr">
        <is>
          <t>A</t>
        </is>
      </c>
      <c r="AL1228" t="n">
        <v>9.300000000000001</v>
      </c>
      <c r="AM1228" t="inlineStr">
        <is>
          <t>601+</t>
        </is>
      </c>
      <c r="AN1228" t="n">
        <v>7.6</v>
      </c>
      <c r="AO1228" t="inlineStr">
        <is>
          <t>601+</t>
        </is>
      </c>
      <c r="AP1228" t="n">
        <v>3.9</v>
      </c>
      <c r="AQ1228" t="inlineStr">
        <is>
          <t>701+</t>
        </is>
      </c>
      <c r="AR1228" t="n">
        <v>1</v>
      </c>
      <c r="AS1228" t="inlineStr">
        <is>
          <t>701+</t>
        </is>
      </c>
      <c r="AT1228" t="inlineStr"/>
      <c r="AU1228" t="inlineStr"/>
      <c r="AV1228" t="inlineStr"/>
      <c r="AW1228" t="inlineStr"/>
      <c r="AX1228" t="n">
        <v>1</v>
      </c>
      <c r="AY1228" t="inlineStr">
        <is>
          <t>701+</t>
        </is>
      </c>
      <c r="AZ1228" t="n">
        <v>20.6</v>
      </c>
      <c r="BA1228" t="inlineStr">
        <is>
          <t>405</t>
        </is>
      </c>
      <c r="BB1228" t="n">
        <v>1</v>
      </c>
      <c r="BC1228" t="inlineStr">
        <is>
          <t>701+</t>
        </is>
      </c>
      <c r="BD1228" t="inlineStr">
        <is>
          <t>-</t>
        </is>
      </c>
      <c r="BE1228" t="inlineStr"/>
      <c r="BF1228" t="inlineStr">
        <is>
          <t>Not Reported</t>
        </is>
      </c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>
        <is>
          <t>QS</t>
        </is>
      </c>
      <c r="CC1228" t="n">
        <v>1300.5</v>
      </c>
      <c r="CD1228" t="n">
        <v>1300.5</v>
      </c>
      <c r="CE1228" t="n">
        <v>601</v>
      </c>
      <c r="CF1228" t="n">
        <v>601</v>
      </c>
      <c r="CG1228" t="n">
        <v>701</v>
      </c>
      <c r="CH1228" t="n">
        <v>701</v>
      </c>
      <c r="CI1228" t="inlineStr"/>
      <c r="CJ1228" t="inlineStr"/>
      <c r="CK1228" t="n">
        <v>701</v>
      </c>
      <c r="CL1228" t="n">
        <v>221</v>
      </c>
      <c r="CM1228" t="n">
        <v>701</v>
      </c>
      <c r="CN1228" t="n">
        <v>1300.5</v>
      </c>
      <c r="CO1228" t="n">
        <v>1300.5</v>
      </c>
      <c r="CP1228" t="n">
        <v>601</v>
      </c>
      <c r="CQ1228" t="n">
        <v>601</v>
      </c>
      <c r="CR1228" t="n">
        <v>701</v>
      </c>
      <c r="CS1228" t="n">
        <v>701</v>
      </c>
      <c r="CT1228" t="inlineStr"/>
      <c r="CU1228" t="inlineStr"/>
      <c r="CV1228" t="n">
        <v>701</v>
      </c>
      <c r="CW1228" t="n">
        <v>405</v>
      </c>
      <c r="CX1228" t="n">
        <v>701</v>
      </c>
      <c r="CY1228" t="inlineStr"/>
      <c r="CZ1228" t="inlineStr"/>
      <c r="DA1228" t="inlineStr"/>
      <c r="DB1228" t="n">
        <v>7.178571428571416</v>
      </c>
      <c r="DC1228" t="n">
        <v>1</v>
      </c>
      <c r="DD1228" t="inlineStr"/>
      <c r="DE1228" t="inlineStr">
        <is>
          <t>QS (score, not ratio)</t>
        </is>
      </c>
      <c r="DF1228" t="inlineStr"/>
      <c r="DG1228" t="inlineStr">
        <is>
          <t>Missing</t>
        </is>
      </c>
      <c r="DH1228" t="n">
        <v>9.75</v>
      </c>
      <c r="DI1228" t="inlineStr"/>
    </row>
    <row r="1229">
      <c r="A1229" t="inlineStr">
        <is>
          <t>universidad de santander - udes</t>
        </is>
      </c>
      <c r="B1229" t="inlineStr">
        <is>
          <t>1401+</t>
        </is>
      </c>
      <c r="C1229" t="inlineStr">
        <is>
          <t>1401+</t>
        </is>
      </c>
      <c r="D1229" t="inlineStr">
        <is>
          <t>Colombia</t>
        </is>
      </c>
      <c r="E1229" t="inlineStr">
        <is>
          <t>Americas</t>
        </is>
      </c>
      <c r="F1229" t="inlineStr">
        <is>
          <t>L</t>
        </is>
      </c>
      <c r="G1229" t="inlineStr">
        <is>
          <t>FO</t>
        </is>
      </c>
      <c r="H1229" t="inlineStr">
        <is>
          <t>MD</t>
        </is>
      </c>
      <c r="I1229" t="inlineStr">
        <is>
          <t>C</t>
        </is>
      </c>
      <c r="J1229" t="n">
        <v>3.3</v>
      </c>
      <c r="K1229" t="inlineStr">
        <is>
          <t>601+</t>
        </is>
      </c>
      <c r="L1229" t="n">
        <v>2.3</v>
      </c>
      <c r="M1229" t="inlineStr">
        <is>
          <t>601+</t>
        </is>
      </c>
      <c r="N1229" t="n">
        <v>8</v>
      </c>
      <c r="O1229" t="inlineStr">
        <is>
          <t>701+</t>
        </is>
      </c>
      <c r="P1229" t="n">
        <v>1.3</v>
      </c>
      <c r="Q1229" t="inlineStr">
        <is>
          <t>701+</t>
        </is>
      </c>
      <c r="R1229" t="n">
        <v>3.7</v>
      </c>
      <c r="S1229" t="inlineStr">
        <is>
          <t>701+</t>
        </is>
      </c>
      <c r="T1229" t="n">
        <v>1.9</v>
      </c>
      <c r="U1229" t="inlineStr">
        <is>
          <t>701+</t>
        </is>
      </c>
      <c r="V1229" t="n">
        <v>11.9</v>
      </c>
      <c r="W1229" t="inlineStr">
        <is>
          <t>701+</t>
        </is>
      </c>
      <c r="X1229" t="n">
        <v>2.2</v>
      </c>
      <c r="Y1229" t="inlineStr">
        <is>
          <t>701+</t>
        </is>
      </c>
      <c r="Z1229" t="n">
        <v>1.1</v>
      </c>
      <c r="AA1229" t="inlineStr">
        <is>
          <t>701+</t>
        </is>
      </c>
      <c r="AB1229" t="inlineStr"/>
      <c r="AC1229" t="inlineStr">
        <is>
          <t>1401+</t>
        </is>
      </c>
      <c r="AD1229" t="inlineStr">
        <is>
          <t>1201-1400</t>
        </is>
      </c>
      <c r="AE1229" t="inlineStr">
        <is>
          <t>CO</t>
        </is>
      </c>
      <c r="AF1229" t="inlineStr">
        <is>
          <t>Colombia</t>
        </is>
      </c>
      <c r="AG1229" t="inlineStr">
        <is>
          <t>L</t>
        </is>
      </c>
      <c r="AH1229" t="inlineStr">
        <is>
          <t>FO</t>
        </is>
      </c>
      <c r="AI1229" t="inlineStr">
        <is>
          <t>MD</t>
        </is>
      </c>
      <c r="AJ1229" t="n">
        <v>3</v>
      </c>
      <c r="AK1229" t="inlineStr">
        <is>
          <t>C</t>
        </is>
      </c>
      <c r="AL1229" t="n">
        <v>3.8</v>
      </c>
      <c r="AM1229" t="inlineStr">
        <is>
          <t>601+</t>
        </is>
      </c>
      <c r="AN1229" t="n">
        <v>2.9</v>
      </c>
      <c r="AO1229" t="inlineStr">
        <is>
          <t>601+</t>
        </is>
      </c>
      <c r="AP1229" t="n">
        <v>6.7</v>
      </c>
      <c r="AQ1229" t="inlineStr">
        <is>
          <t>701+</t>
        </is>
      </c>
      <c r="AR1229" t="n">
        <v>1.3</v>
      </c>
      <c r="AS1229" t="inlineStr">
        <is>
          <t>701+</t>
        </is>
      </c>
      <c r="AT1229" t="n">
        <v>8.699999999999999</v>
      </c>
      <c r="AU1229" t="inlineStr">
        <is>
          <t>701+</t>
        </is>
      </c>
      <c r="AV1229" t="n">
        <v>1.6</v>
      </c>
      <c r="AW1229" t="inlineStr">
        <is>
          <t>701+</t>
        </is>
      </c>
      <c r="AX1229" t="n">
        <v>1</v>
      </c>
      <c r="AY1229" t="inlineStr">
        <is>
          <t>701+</t>
        </is>
      </c>
      <c r="AZ1229" t="n">
        <v>8</v>
      </c>
      <c r="BA1229" t="inlineStr">
        <is>
          <t>701+</t>
        </is>
      </c>
      <c r="BB1229" t="n">
        <v>1</v>
      </c>
      <c r="BC1229" t="inlineStr">
        <is>
          <t>701+</t>
        </is>
      </c>
      <c r="BD1229" t="inlineStr">
        <is>
          <t>-</t>
        </is>
      </c>
      <c r="BE1229" t="inlineStr"/>
      <c r="BF1229" t="inlineStr">
        <is>
          <t>Not Reported</t>
        </is>
      </c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>
        <is>
          <t>QS</t>
        </is>
      </c>
      <c r="CC1229" t="n">
        <v>1401</v>
      </c>
      <c r="CD1229" t="n">
        <v>1401</v>
      </c>
      <c r="CE1229" t="n">
        <v>601</v>
      </c>
      <c r="CF1229" t="n">
        <v>601</v>
      </c>
      <c r="CG1229" t="n">
        <v>701</v>
      </c>
      <c r="CH1229" t="n">
        <v>701</v>
      </c>
      <c r="CI1229" t="n">
        <v>701</v>
      </c>
      <c r="CJ1229" t="n">
        <v>701</v>
      </c>
      <c r="CK1229" t="n">
        <v>701</v>
      </c>
      <c r="CL1229" t="n">
        <v>701</v>
      </c>
      <c r="CM1229" t="n">
        <v>701</v>
      </c>
      <c r="CN1229" t="n">
        <v>1401</v>
      </c>
      <c r="CO1229" t="n">
        <v>1300.5</v>
      </c>
      <c r="CP1229" t="n">
        <v>601</v>
      </c>
      <c r="CQ1229" t="n">
        <v>601</v>
      </c>
      <c r="CR1229" t="n">
        <v>701</v>
      </c>
      <c r="CS1229" t="n">
        <v>701</v>
      </c>
      <c r="CT1229" t="n">
        <v>701</v>
      </c>
      <c r="CU1229" t="n">
        <v>701</v>
      </c>
      <c r="CV1229" t="n">
        <v>701</v>
      </c>
      <c r="CW1229" t="n">
        <v>701</v>
      </c>
      <c r="CX1229" t="n">
        <v>701</v>
      </c>
      <c r="CY1229" t="inlineStr"/>
      <c r="CZ1229" t="inlineStr"/>
      <c r="DA1229" t="inlineStr"/>
      <c r="DB1229" t="n">
        <v>0</v>
      </c>
      <c r="DC1229" t="n">
        <v>1.3</v>
      </c>
      <c r="DD1229" t="inlineStr"/>
      <c r="DE1229" t="inlineStr">
        <is>
          <t>QS (score, not ratio)</t>
        </is>
      </c>
      <c r="DF1229" t="inlineStr"/>
      <c r="DG1229" t="inlineStr">
        <is>
          <t>QS (score, not %)</t>
        </is>
      </c>
      <c r="DH1229" t="n">
        <v>3.55</v>
      </c>
      <c r="DI1229" t="inlineStr"/>
    </row>
    <row r="1230">
      <c r="A1230" t="inlineStr">
        <is>
          <t>universidad de santiago de chile (usach)</t>
        </is>
      </c>
      <c r="B1230" t="inlineStr">
        <is>
          <t>461</t>
        </is>
      </c>
      <c r="C1230" t="inlineStr">
        <is>
          <t>410</t>
        </is>
      </c>
      <c r="D1230" t="inlineStr">
        <is>
          <t>Chile</t>
        </is>
      </c>
      <c r="E1230" t="inlineStr">
        <is>
          <t>Americas</t>
        </is>
      </c>
      <c r="F1230" t="inlineStr">
        <is>
          <t>L</t>
        </is>
      </c>
      <c r="G1230" t="inlineStr">
        <is>
          <t>FC</t>
        </is>
      </c>
      <c r="H1230" t="inlineStr">
        <is>
          <t>HI</t>
        </is>
      </c>
      <c r="I1230" t="inlineStr">
        <is>
          <t>A</t>
        </is>
      </c>
      <c r="J1230" t="n">
        <v>43.4</v>
      </c>
      <c r="K1230" t="inlineStr">
        <is>
          <t>195</t>
        </is>
      </c>
      <c r="L1230" t="n">
        <v>55</v>
      </c>
      <c r="M1230" t="inlineStr">
        <is>
          <t>152</t>
        </is>
      </c>
      <c r="N1230" t="n">
        <v>7.2</v>
      </c>
      <c r="O1230" t="inlineStr">
        <is>
          <t>701+</t>
        </is>
      </c>
      <c r="P1230" t="n">
        <v>4.2</v>
      </c>
      <c r="Q1230" t="inlineStr">
        <is>
          <t>701+</t>
        </is>
      </c>
      <c r="R1230" t="n">
        <v>6.3</v>
      </c>
      <c r="S1230" t="inlineStr">
        <is>
          <t>701+</t>
        </is>
      </c>
      <c r="T1230" t="n">
        <v>2.2</v>
      </c>
      <c r="U1230" t="inlineStr">
        <is>
          <t>701+</t>
        </is>
      </c>
      <c r="V1230" t="n">
        <v>51.1</v>
      </c>
      <c r="W1230" t="inlineStr">
        <is>
          <t>701+</t>
        </is>
      </c>
      <c r="X1230" t="n">
        <v>12.7</v>
      </c>
      <c r="Y1230" t="inlineStr">
        <is>
          <t>701+</t>
        </is>
      </c>
      <c r="Z1230" t="n">
        <v>11.2</v>
      </c>
      <c r="AA1230" t="inlineStr">
        <is>
          <t>642=</t>
        </is>
      </c>
      <c r="AB1230" t="n">
        <v>26.1</v>
      </c>
      <c r="AC1230">
        <f>410</f>
        <v/>
      </c>
      <c r="AD1230" t="inlineStr">
        <is>
          <t>465=</t>
        </is>
      </c>
      <c r="AE1230" t="inlineStr">
        <is>
          <t>CL</t>
        </is>
      </c>
      <c r="AF1230" t="inlineStr">
        <is>
          <t>Chile</t>
        </is>
      </c>
      <c r="AG1230" t="inlineStr">
        <is>
          <t>L</t>
        </is>
      </c>
      <c r="AH1230" t="inlineStr">
        <is>
          <t>FC</t>
        </is>
      </c>
      <c r="AI1230" t="inlineStr">
        <is>
          <t>HI</t>
        </is>
      </c>
      <c r="AJ1230" t="n">
        <v>5</v>
      </c>
      <c r="AK1230" t="inlineStr">
        <is>
          <t>A</t>
        </is>
      </c>
      <c r="AL1230" t="n">
        <v>43.3</v>
      </c>
      <c r="AM1230" t="inlineStr">
        <is>
          <t>197</t>
        </is>
      </c>
      <c r="AN1230" t="n">
        <v>72.90000000000001</v>
      </c>
      <c r="AO1230" t="inlineStr">
        <is>
          <t>92</t>
        </is>
      </c>
      <c r="AP1230" t="n">
        <v>8.699999999999999</v>
      </c>
      <c r="AQ1230" t="inlineStr">
        <is>
          <t>701+</t>
        </is>
      </c>
      <c r="AR1230" t="n">
        <v>4</v>
      </c>
      <c r="AS1230" t="inlineStr">
        <is>
          <t>701+</t>
        </is>
      </c>
      <c r="AT1230" t="n">
        <v>6.6</v>
      </c>
      <c r="AU1230" t="inlineStr">
        <is>
          <t>701+</t>
        </is>
      </c>
      <c r="AV1230" t="n">
        <v>2.2</v>
      </c>
      <c r="AW1230" t="inlineStr">
        <is>
          <t>701+</t>
        </is>
      </c>
      <c r="AX1230" t="n">
        <v>7.3</v>
      </c>
      <c r="AY1230" t="inlineStr">
        <is>
          <t>701+</t>
        </is>
      </c>
      <c r="AZ1230" t="n">
        <v>4</v>
      </c>
      <c r="BA1230" t="inlineStr">
        <is>
          <t>701+</t>
        </is>
      </c>
      <c r="BB1230" t="n">
        <v>12.9</v>
      </c>
      <c r="BC1230" t="inlineStr">
        <is>
          <t>635</t>
        </is>
      </c>
      <c r="BD1230" t="inlineStr">
        <is>
          <t>27.2</t>
        </is>
      </c>
      <c r="BE1230" t="inlineStr"/>
      <c r="BF1230" t="inlineStr">
        <is>
          <t>Not Reported</t>
        </is>
      </c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>
        <is>
          <t>QS</t>
        </is>
      </c>
      <c r="CC1230" t="n">
        <v>461</v>
      </c>
      <c r="CD1230" t="n">
        <v>410</v>
      </c>
      <c r="CE1230" t="n">
        <v>195</v>
      </c>
      <c r="CF1230" t="n">
        <v>152</v>
      </c>
      <c r="CG1230" t="n">
        <v>701</v>
      </c>
      <c r="CH1230" t="n">
        <v>701</v>
      </c>
      <c r="CI1230" t="n">
        <v>701</v>
      </c>
      <c r="CJ1230" t="n">
        <v>701</v>
      </c>
      <c r="CK1230" t="n">
        <v>701</v>
      </c>
      <c r="CL1230" t="n">
        <v>701</v>
      </c>
      <c r="CM1230" t="n">
        <v>642</v>
      </c>
      <c r="CN1230" t="n">
        <v>410</v>
      </c>
      <c r="CO1230" t="n">
        <v>465</v>
      </c>
      <c r="CP1230" t="n">
        <v>197</v>
      </c>
      <c r="CQ1230" t="n">
        <v>92</v>
      </c>
      <c r="CR1230" t="n">
        <v>701</v>
      </c>
      <c r="CS1230" t="n">
        <v>701</v>
      </c>
      <c r="CT1230" t="n">
        <v>701</v>
      </c>
      <c r="CU1230" t="n">
        <v>701</v>
      </c>
      <c r="CV1230" t="n">
        <v>701</v>
      </c>
      <c r="CW1230" t="n">
        <v>701</v>
      </c>
      <c r="CX1230" t="n">
        <v>635</v>
      </c>
      <c r="CY1230" t="inlineStr"/>
      <c r="CZ1230" t="inlineStr"/>
      <c r="DA1230" t="inlineStr"/>
      <c r="DB1230" t="n">
        <v>67.14285714285714</v>
      </c>
      <c r="DC1230" t="n">
        <v>4.2</v>
      </c>
      <c r="DD1230" t="inlineStr"/>
      <c r="DE1230" t="inlineStr">
        <is>
          <t>QS (score, not ratio)</t>
        </is>
      </c>
      <c r="DF1230" t="inlineStr"/>
      <c r="DG1230" t="inlineStr">
        <is>
          <t>QS (score, not %)</t>
        </is>
      </c>
      <c r="DH1230" t="n">
        <v>43.34999999999999</v>
      </c>
      <c r="DI1230" t="inlineStr"/>
    </row>
    <row r="1231">
      <c r="A1231" t="inlineStr">
        <is>
          <t>universidad de sevilla</t>
        </is>
      </c>
      <c r="B1231" t="inlineStr">
        <is>
          <t>462</t>
        </is>
      </c>
      <c r="C1231" t="inlineStr">
        <is>
          <t>494</t>
        </is>
      </c>
      <c r="D1231" t="inlineStr">
        <is>
          <t>Spain</t>
        </is>
      </c>
      <c r="E1231" t="inlineStr">
        <is>
          <t>Europe</t>
        </is>
      </c>
      <c r="F1231" t="inlineStr">
        <is>
          <t>XL</t>
        </is>
      </c>
      <c r="G1231" t="inlineStr">
        <is>
          <t>FC</t>
        </is>
      </c>
      <c r="H1231" t="inlineStr">
        <is>
          <t>VH</t>
        </is>
      </c>
      <c r="I1231" t="inlineStr">
        <is>
          <t>A</t>
        </is>
      </c>
      <c r="J1231" t="n">
        <v>39.1</v>
      </c>
      <c r="K1231" t="inlineStr">
        <is>
          <t>221</t>
        </is>
      </c>
      <c r="L1231" t="n">
        <v>12.6</v>
      </c>
      <c r="M1231" t="inlineStr">
        <is>
          <t>601+</t>
        </is>
      </c>
      <c r="N1231" t="n">
        <v>18.4</v>
      </c>
      <c r="O1231" t="inlineStr">
        <is>
          <t>701+</t>
        </is>
      </c>
      <c r="P1231" t="n">
        <v>8.199999999999999</v>
      </c>
      <c r="Q1231" t="inlineStr">
        <is>
          <t>701+</t>
        </is>
      </c>
      <c r="R1231" t="n">
        <v>3.5</v>
      </c>
      <c r="S1231" t="inlineStr">
        <is>
          <t>701+</t>
        </is>
      </c>
      <c r="T1231" t="n">
        <v>18.9</v>
      </c>
      <c r="U1231" t="inlineStr">
        <is>
          <t>567</t>
        </is>
      </c>
      <c r="V1231" t="n">
        <v>91.40000000000001</v>
      </c>
      <c r="W1231" t="inlineStr">
        <is>
          <t>152</t>
        </is>
      </c>
      <c r="X1231" t="n">
        <v>16</v>
      </c>
      <c r="Y1231" t="inlineStr">
        <is>
          <t>634</t>
        </is>
      </c>
      <c r="Z1231" t="n">
        <v>67.40000000000001</v>
      </c>
      <c r="AA1231" t="inlineStr">
        <is>
          <t>231</t>
        </is>
      </c>
      <c r="AB1231" t="n">
        <v>26</v>
      </c>
      <c r="AC1231">
        <f>494</f>
        <v/>
      </c>
      <c r="AD1231" t="inlineStr">
        <is>
          <t>561-570</t>
        </is>
      </c>
      <c r="AE1231" t="inlineStr">
        <is>
          <t>ES</t>
        </is>
      </c>
      <c r="AF1231" t="inlineStr">
        <is>
          <t>Spain</t>
        </is>
      </c>
      <c r="AG1231" t="inlineStr">
        <is>
          <t>XL</t>
        </is>
      </c>
      <c r="AH1231" t="inlineStr">
        <is>
          <t>FC</t>
        </is>
      </c>
      <c r="AI1231" t="inlineStr">
        <is>
          <t>VH</t>
        </is>
      </c>
      <c r="AJ1231" t="n">
        <v>5</v>
      </c>
      <c r="AK1231" t="inlineStr">
        <is>
          <t>A</t>
        </is>
      </c>
      <c r="AL1231" t="n">
        <v>38.8</v>
      </c>
      <c r="AM1231" t="inlineStr">
        <is>
          <t>220</t>
        </is>
      </c>
      <c r="AN1231" t="n">
        <v>10.4</v>
      </c>
      <c r="AO1231" t="inlineStr">
        <is>
          <t>601+</t>
        </is>
      </c>
      <c r="AP1231" t="n">
        <v>16.7</v>
      </c>
      <c r="AQ1231" t="inlineStr">
        <is>
          <t>701+</t>
        </is>
      </c>
      <c r="AR1231" t="n">
        <v>8.5</v>
      </c>
      <c r="AS1231" t="inlineStr">
        <is>
          <t>701+</t>
        </is>
      </c>
      <c r="AT1231" t="n">
        <v>3.6</v>
      </c>
      <c r="AU1231" t="inlineStr">
        <is>
          <t>701+</t>
        </is>
      </c>
      <c r="AV1231" t="n">
        <v>16</v>
      </c>
      <c r="AW1231" t="inlineStr">
        <is>
          <t>599</t>
        </is>
      </c>
      <c r="AX1231" t="n">
        <v>82</v>
      </c>
      <c r="AY1231" t="inlineStr">
        <is>
          <t>135</t>
        </is>
      </c>
      <c r="AZ1231" t="n">
        <v>8</v>
      </c>
      <c r="BA1231" t="inlineStr">
        <is>
          <t>701+</t>
        </is>
      </c>
      <c r="BB1231" t="n">
        <v>29.1</v>
      </c>
      <c r="BC1231" t="inlineStr">
        <is>
          <t>456=</t>
        </is>
      </c>
      <c r="BD1231" t="inlineStr">
        <is>
          <t>23.4</t>
        </is>
      </c>
      <c r="BE1231" t="inlineStr"/>
      <c r="BF1231" t="inlineStr">
        <is>
          <t>Not Reported</t>
        </is>
      </c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>
        <is>
          <t>QS</t>
        </is>
      </c>
      <c r="CC1231" t="n">
        <v>462</v>
      </c>
      <c r="CD1231" t="n">
        <v>494</v>
      </c>
      <c r="CE1231" t="n">
        <v>221</v>
      </c>
      <c r="CF1231" t="n">
        <v>601</v>
      </c>
      <c r="CG1231" t="n">
        <v>701</v>
      </c>
      <c r="CH1231" t="n">
        <v>701</v>
      </c>
      <c r="CI1231" t="n">
        <v>701</v>
      </c>
      <c r="CJ1231" t="n">
        <v>567</v>
      </c>
      <c r="CK1231" t="n">
        <v>152</v>
      </c>
      <c r="CL1231" t="n">
        <v>634</v>
      </c>
      <c r="CM1231" t="n">
        <v>231</v>
      </c>
      <c r="CN1231" t="n">
        <v>494</v>
      </c>
      <c r="CO1231" t="n">
        <v>565.5</v>
      </c>
      <c r="CP1231" t="n">
        <v>220</v>
      </c>
      <c r="CQ1231" t="n">
        <v>601</v>
      </c>
      <c r="CR1231" t="n">
        <v>701</v>
      </c>
      <c r="CS1231" t="n">
        <v>701</v>
      </c>
      <c r="CT1231" t="n">
        <v>701</v>
      </c>
      <c r="CU1231" t="n">
        <v>599</v>
      </c>
      <c r="CV1231" t="n">
        <v>135</v>
      </c>
      <c r="CW1231" t="n">
        <v>701</v>
      </c>
      <c r="CX1231" t="n">
        <v>456</v>
      </c>
      <c r="CY1231" t="inlineStr"/>
      <c r="CZ1231" t="inlineStr"/>
      <c r="DA1231" t="inlineStr"/>
      <c r="DB1231" t="n">
        <v>67.07142857142857</v>
      </c>
      <c r="DC1231" t="n">
        <v>8.199999999999999</v>
      </c>
      <c r="DD1231" t="inlineStr"/>
      <c r="DE1231" t="inlineStr">
        <is>
          <t>QS (score, not ratio)</t>
        </is>
      </c>
      <c r="DF1231" t="inlineStr"/>
      <c r="DG1231" t="inlineStr">
        <is>
          <t>QS (score, not %)</t>
        </is>
      </c>
      <c r="DH1231" t="n">
        <v>38.95</v>
      </c>
      <c r="DI1231" t="inlineStr"/>
    </row>
    <row r="1232">
      <c r="A1232" t="inlineStr">
        <is>
          <t>universidad de sonora</t>
        </is>
      </c>
      <c r="B1232" t="inlineStr">
        <is>
          <t>1401+</t>
        </is>
      </c>
      <c r="C1232" t="inlineStr">
        <is>
          <t>1401+</t>
        </is>
      </c>
      <c r="D1232" t="inlineStr">
        <is>
          <t>Mexico</t>
        </is>
      </c>
      <c r="E1232" t="inlineStr">
        <is>
          <t>Americas</t>
        </is>
      </c>
      <c r="F1232" t="inlineStr">
        <is>
          <t>XL</t>
        </is>
      </c>
      <c r="G1232" t="inlineStr">
        <is>
          <t>CO</t>
        </is>
      </c>
      <c r="H1232" t="inlineStr">
        <is>
          <t>HI</t>
        </is>
      </c>
      <c r="I1232" t="inlineStr">
        <is>
          <t>A</t>
        </is>
      </c>
      <c r="J1232" t="n">
        <v>3.6</v>
      </c>
      <c r="K1232" t="inlineStr">
        <is>
          <t>601+</t>
        </is>
      </c>
      <c r="L1232" t="n">
        <v>1.6</v>
      </c>
      <c r="M1232" t="inlineStr">
        <is>
          <t>601+</t>
        </is>
      </c>
      <c r="N1232" t="n">
        <v>4.4</v>
      </c>
      <c r="O1232" t="inlineStr">
        <is>
          <t>701+</t>
        </is>
      </c>
      <c r="P1232" t="n">
        <v>1.8</v>
      </c>
      <c r="Q1232" t="inlineStr">
        <is>
          <t>701+</t>
        </is>
      </c>
      <c r="R1232" t="n">
        <v>3.4</v>
      </c>
      <c r="S1232" t="inlineStr">
        <is>
          <t>701+</t>
        </is>
      </c>
      <c r="T1232" t="n">
        <v>1.5</v>
      </c>
      <c r="U1232" t="inlineStr">
        <is>
          <t>701+</t>
        </is>
      </c>
      <c r="V1232" t="n">
        <v>9.199999999999999</v>
      </c>
      <c r="W1232" t="inlineStr">
        <is>
          <t>701+</t>
        </is>
      </c>
      <c r="X1232" t="n">
        <v>2.1</v>
      </c>
      <c r="Y1232" t="inlineStr">
        <is>
          <t>701+</t>
        </is>
      </c>
      <c r="Z1232" t="n">
        <v>1</v>
      </c>
      <c r="AA1232" t="inlineStr">
        <is>
          <t>701+</t>
        </is>
      </c>
      <c r="AB1232" t="inlineStr"/>
      <c r="AC1232" t="inlineStr">
        <is>
          <t>1401+</t>
        </is>
      </c>
      <c r="AD1232" t="inlineStr">
        <is>
          <t>1201-1400</t>
        </is>
      </c>
      <c r="AE1232" t="inlineStr">
        <is>
          <t>MX</t>
        </is>
      </c>
      <c r="AF1232" t="inlineStr">
        <is>
          <t>Mexico</t>
        </is>
      </c>
      <c r="AG1232" t="inlineStr">
        <is>
          <t>XL</t>
        </is>
      </c>
      <c r="AH1232" t="inlineStr">
        <is>
          <t>CO</t>
        </is>
      </c>
      <c r="AI1232" t="inlineStr">
        <is>
          <t>HI</t>
        </is>
      </c>
      <c r="AJ1232" t="n">
        <v>4</v>
      </c>
      <c r="AK1232" t="inlineStr">
        <is>
          <t>A</t>
        </is>
      </c>
      <c r="AL1232" t="n">
        <v>4</v>
      </c>
      <c r="AM1232" t="inlineStr">
        <is>
          <t>601+</t>
        </is>
      </c>
      <c r="AN1232" t="n">
        <v>1.7</v>
      </c>
      <c r="AO1232" t="inlineStr">
        <is>
          <t>601+</t>
        </is>
      </c>
      <c r="AP1232" t="n">
        <v>4.5</v>
      </c>
      <c r="AQ1232" t="inlineStr">
        <is>
          <t>701+</t>
        </is>
      </c>
      <c r="AR1232" t="n">
        <v>1.8</v>
      </c>
      <c r="AS1232" t="inlineStr">
        <is>
          <t>701+</t>
        </is>
      </c>
      <c r="AT1232" t="n">
        <v>3.7</v>
      </c>
      <c r="AU1232" t="inlineStr">
        <is>
          <t>701+</t>
        </is>
      </c>
      <c r="AV1232" t="n">
        <v>1.5</v>
      </c>
      <c r="AW1232" t="inlineStr">
        <is>
          <t>701+</t>
        </is>
      </c>
      <c r="AX1232" t="n">
        <v>1</v>
      </c>
      <c r="AY1232" t="inlineStr">
        <is>
          <t>701+</t>
        </is>
      </c>
      <c r="AZ1232" t="n">
        <v>8.199999999999999</v>
      </c>
      <c r="BA1232" t="inlineStr">
        <is>
          <t>701+</t>
        </is>
      </c>
      <c r="BB1232" t="n">
        <v>1</v>
      </c>
      <c r="BC1232" t="inlineStr">
        <is>
          <t>701+</t>
        </is>
      </c>
      <c r="BD1232" t="inlineStr">
        <is>
          <t>-</t>
        </is>
      </c>
      <c r="BE1232" t="inlineStr"/>
      <c r="BF1232" t="inlineStr">
        <is>
          <t>Not Reported</t>
        </is>
      </c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>
        <is>
          <t>QS</t>
        </is>
      </c>
      <c r="CC1232" t="n">
        <v>1401</v>
      </c>
      <c r="CD1232" t="n">
        <v>1401</v>
      </c>
      <c r="CE1232" t="n">
        <v>601</v>
      </c>
      <c r="CF1232" t="n">
        <v>601</v>
      </c>
      <c r="CG1232" t="n">
        <v>701</v>
      </c>
      <c r="CH1232" t="n">
        <v>701</v>
      </c>
      <c r="CI1232" t="n">
        <v>701</v>
      </c>
      <c r="CJ1232" t="n">
        <v>701</v>
      </c>
      <c r="CK1232" t="n">
        <v>701</v>
      </c>
      <c r="CL1232" t="n">
        <v>701</v>
      </c>
      <c r="CM1232" t="n">
        <v>701</v>
      </c>
      <c r="CN1232" t="n">
        <v>1401</v>
      </c>
      <c r="CO1232" t="n">
        <v>1300.5</v>
      </c>
      <c r="CP1232" t="n">
        <v>601</v>
      </c>
      <c r="CQ1232" t="n">
        <v>601</v>
      </c>
      <c r="CR1232" t="n">
        <v>701</v>
      </c>
      <c r="CS1232" t="n">
        <v>701</v>
      </c>
      <c r="CT1232" t="n">
        <v>701</v>
      </c>
      <c r="CU1232" t="n">
        <v>701</v>
      </c>
      <c r="CV1232" t="n">
        <v>701</v>
      </c>
      <c r="CW1232" t="n">
        <v>701</v>
      </c>
      <c r="CX1232" t="n">
        <v>701</v>
      </c>
      <c r="CY1232" t="inlineStr"/>
      <c r="CZ1232" t="inlineStr"/>
      <c r="DA1232" t="inlineStr"/>
      <c r="DB1232" t="n">
        <v>0</v>
      </c>
      <c r="DC1232" t="n">
        <v>1.8</v>
      </c>
      <c r="DD1232" t="inlineStr"/>
      <c r="DE1232" t="inlineStr">
        <is>
          <t>QS (score, not ratio)</t>
        </is>
      </c>
      <c r="DF1232" t="inlineStr"/>
      <c r="DG1232" t="inlineStr">
        <is>
          <t>QS (score, not %)</t>
        </is>
      </c>
      <c r="DH1232" t="n">
        <v>3.8</v>
      </c>
      <c r="DI1232" t="inlineStr"/>
    </row>
    <row r="1233">
      <c r="A1233" t="inlineStr">
        <is>
          <t>universidad de talca</t>
        </is>
      </c>
      <c r="B1233" t="inlineStr">
        <is>
          <t>1001-1200</t>
        </is>
      </c>
      <c r="C1233" t="inlineStr">
        <is>
          <t>1001-1200</t>
        </is>
      </c>
      <c r="D1233" t="inlineStr">
        <is>
          <t>Chile</t>
        </is>
      </c>
      <c r="E1233" t="inlineStr">
        <is>
          <t>Americas</t>
        </is>
      </c>
      <c r="F1233" t="inlineStr">
        <is>
          <t>M</t>
        </is>
      </c>
      <c r="G1233" t="inlineStr">
        <is>
          <t>FO</t>
        </is>
      </c>
      <c r="H1233" t="inlineStr">
        <is>
          <t>VH</t>
        </is>
      </c>
      <c r="I1233" t="inlineStr">
        <is>
          <t>A</t>
        </is>
      </c>
      <c r="J1233" t="n">
        <v>10.8</v>
      </c>
      <c r="K1233" t="inlineStr">
        <is>
          <t>601+</t>
        </is>
      </c>
      <c r="L1233" t="n">
        <v>5.6</v>
      </c>
      <c r="M1233" t="inlineStr">
        <is>
          <t>601+</t>
        </is>
      </c>
      <c r="N1233" t="n">
        <v>6.4</v>
      </c>
      <c r="O1233" t="inlineStr">
        <is>
          <t>701+</t>
        </is>
      </c>
      <c r="P1233" t="n">
        <v>6.2</v>
      </c>
      <c r="Q1233" t="inlineStr">
        <is>
          <t>701+</t>
        </is>
      </c>
      <c r="R1233" t="n">
        <v>21.4</v>
      </c>
      <c r="S1233" t="inlineStr">
        <is>
          <t>581</t>
        </is>
      </c>
      <c r="T1233" t="n">
        <v>1.4</v>
      </c>
      <c r="U1233" t="inlineStr">
        <is>
          <t>701+</t>
        </is>
      </c>
      <c r="V1233" t="n">
        <v>35.7</v>
      </c>
      <c r="W1233" t="inlineStr">
        <is>
          <t>701+</t>
        </is>
      </c>
      <c r="X1233" t="n">
        <v>2.1</v>
      </c>
      <c r="Y1233" t="inlineStr">
        <is>
          <t>701+</t>
        </is>
      </c>
      <c r="Z1233" t="n">
        <v>1.3</v>
      </c>
      <c r="AA1233" t="inlineStr">
        <is>
          <t>701+</t>
        </is>
      </c>
      <c r="AB1233" t="inlineStr"/>
      <c r="AC1233" t="inlineStr">
        <is>
          <t>1001-1200</t>
        </is>
      </c>
      <c r="AD1233" t="inlineStr">
        <is>
          <t>1001-1200</t>
        </is>
      </c>
      <c r="AE1233" t="inlineStr">
        <is>
          <t>CL</t>
        </is>
      </c>
      <c r="AF1233" t="inlineStr">
        <is>
          <t>Chile</t>
        </is>
      </c>
      <c r="AG1233" t="inlineStr">
        <is>
          <t>M</t>
        </is>
      </c>
      <c r="AH1233" t="inlineStr">
        <is>
          <t>FO</t>
        </is>
      </c>
      <c r="AI1233" t="inlineStr">
        <is>
          <t>VH</t>
        </is>
      </c>
      <c r="AJ1233" t="n">
        <v>3</v>
      </c>
      <c r="AK1233" t="inlineStr">
        <is>
          <t>A</t>
        </is>
      </c>
      <c r="AL1233" t="n">
        <v>11</v>
      </c>
      <c r="AM1233" t="inlineStr">
        <is>
          <t>601+</t>
        </is>
      </c>
      <c r="AN1233" t="n">
        <v>8.6</v>
      </c>
      <c r="AO1233" t="inlineStr">
        <is>
          <t>601+</t>
        </is>
      </c>
      <c r="AP1233" t="n">
        <v>6.7</v>
      </c>
      <c r="AQ1233" t="inlineStr">
        <is>
          <t>701+</t>
        </is>
      </c>
      <c r="AR1233" t="n">
        <v>5.7</v>
      </c>
      <c r="AS1233" t="inlineStr">
        <is>
          <t>701+</t>
        </is>
      </c>
      <c r="AT1233" t="n">
        <v>22.5</v>
      </c>
      <c r="AU1233" t="inlineStr">
        <is>
          <t>567</t>
        </is>
      </c>
      <c r="AV1233" t="n">
        <v>1.4</v>
      </c>
      <c r="AW1233" t="inlineStr">
        <is>
          <t>701+</t>
        </is>
      </c>
      <c r="AX1233" t="n">
        <v>3.8</v>
      </c>
      <c r="AY1233" t="inlineStr">
        <is>
          <t>701+</t>
        </is>
      </c>
      <c r="AZ1233" t="n">
        <v>6.8</v>
      </c>
      <c r="BA1233" t="inlineStr">
        <is>
          <t>701+</t>
        </is>
      </c>
      <c r="BB1233" t="n">
        <v>7</v>
      </c>
      <c r="BC1233" t="inlineStr">
        <is>
          <t>701+</t>
        </is>
      </c>
      <c r="BD1233" t="inlineStr">
        <is>
          <t>-</t>
        </is>
      </c>
      <c r="BE1233" t="inlineStr"/>
      <c r="BF1233" t="inlineStr">
        <is>
          <t>Not Reported</t>
        </is>
      </c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>
        <is>
          <t>QS</t>
        </is>
      </c>
      <c r="CC1233" t="n">
        <v>1100.5</v>
      </c>
      <c r="CD1233" t="n">
        <v>1100.5</v>
      </c>
      <c r="CE1233" t="n">
        <v>601</v>
      </c>
      <c r="CF1233" t="n">
        <v>601</v>
      </c>
      <c r="CG1233" t="n">
        <v>701</v>
      </c>
      <c r="CH1233" t="n">
        <v>701</v>
      </c>
      <c r="CI1233" t="n">
        <v>581</v>
      </c>
      <c r="CJ1233" t="n">
        <v>701</v>
      </c>
      <c r="CK1233" t="n">
        <v>701</v>
      </c>
      <c r="CL1233" t="n">
        <v>701</v>
      </c>
      <c r="CM1233" t="n">
        <v>701</v>
      </c>
      <c r="CN1233" t="n">
        <v>1100.5</v>
      </c>
      <c r="CO1233" t="n">
        <v>1100.5</v>
      </c>
      <c r="CP1233" t="n">
        <v>601</v>
      </c>
      <c r="CQ1233" t="n">
        <v>601</v>
      </c>
      <c r="CR1233" t="n">
        <v>701</v>
      </c>
      <c r="CS1233" t="n">
        <v>701</v>
      </c>
      <c r="CT1233" t="n">
        <v>567</v>
      </c>
      <c r="CU1233" t="n">
        <v>701</v>
      </c>
      <c r="CV1233" t="n">
        <v>701</v>
      </c>
      <c r="CW1233" t="n">
        <v>701</v>
      </c>
      <c r="CX1233" t="n">
        <v>701</v>
      </c>
      <c r="CY1233" t="inlineStr"/>
      <c r="CZ1233" t="inlineStr"/>
      <c r="DA1233" t="inlineStr"/>
      <c r="DB1233" t="n">
        <v>21.46428571428571</v>
      </c>
      <c r="DC1233" t="n">
        <v>6.2</v>
      </c>
      <c r="DD1233" t="inlineStr"/>
      <c r="DE1233" t="inlineStr">
        <is>
          <t>QS (score, not ratio)</t>
        </is>
      </c>
      <c r="DF1233" t="inlineStr"/>
      <c r="DG1233" t="inlineStr">
        <is>
          <t>QS (score, not %)</t>
        </is>
      </c>
      <c r="DH1233" t="n">
        <v>10.9</v>
      </c>
      <c r="DI1233" t="inlineStr"/>
    </row>
    <row r="1234">
      <c r="A1234" t="inlineStr">
        <is>
          <t>universidad de tarapaca</t>
        </is>
      </c>
      <c r="B1234" t="inlineStr">
        <is>
          <t>1201-1400</t>
        </is>
      </c>
      <c r="C1234" t="inlineStr">
        <is>
          <t>1401+</t>
        </is>
      </c>
      <c r="D1234" t="inlineStr">
        <is>
          <t>Chile</t>
        </is>
      </c>
      <c r="E1234" t="inlineStr">
        <is>
          <t>Americas</t>
        </is>
      </c>
      <c r="F1234" t="inlineStr">
        <is>
          <t>M</t>
        </is>
      </c>
      <c r="G1234" t="inlineStr">
        <is>
          <t>FO</t>
        </is>
      </c>
      <c r="H1234" t="inlineStr">
        <is>
          <t>VH</t>
        </is>
      </c>
      <c r="I1234" t="inlineStr">
        <is>
          <t>A</t>
        </is>
      </c>
      <c r="J1234" t="n">
        <v>3.5</v>
      </c>
      <c r="K1234" t="inlineStr">
        <is>
          <t>601+</t>
        </is>
      </c>
      <c r="L1234" t="n">
        <v>1.6</v>
      </c>
      <c r="M1234" t="inlineStr">
        <is>
          <t>601+</t>
        </is>
      </c>
      <c r="N1234" t="n">
        <v>2.4</v>
      </c>
      <c r="O1234" t="inlineStr">
        <is>
          <t>701+</t>
        </is>
      </c>
      <c r="P1234" t="n">
        <v>9.800000000000001</v>
      </c>
      <c r="Q1234" t="inlineStr">
        <is>
          <t>701+</t>
        </is>
      </c>
      <c r="R1234" t="inlineStr"/>
      <c r="S1234" t="inlineStr"/>
      <c r="T1234" t="inlineStr"/>
      <c r="U1234" t="inlineStr"/>
      <c r="V1234" t="n">
        <v>41.7</v>
      </c>
      <c r="W1234" t="inlineStr">
        <is>
          <t>701+</t>
        </is>
      </c>
      <c r="X1234" t="n">
        <v>2.1</v>
      </c>
      <c r="Y1234" t="inlineStr">
        <is>
          <t>701+</t>
        </is>
      </c>
      <c r="Z1234" t="n">
        <v>1</v>
      </c>
      <c r="AA1234" t="inlineStr">
        <is>
          <t>701+</t>
        </is>
      </c>
      <c r="AB1234" t="inlineStr"/>
      <c r="AC1234" t="inlineStr">
        <is>
          <t>1401+</t>
        </is>
      </c>
      <c r="AD1234" t="inlineStr">
        <is>
          <t>1401+</t>
        </is>
      </c>
      <c r="AE1234" t="inlineStr">
        <is>
          <t>CL</t>
        </is>
      </c>
      <c r="AF1234" t="inlineStr">
        <is>
          <t>Chile</t>
        </is>
      </c>
      <c r="AG1234" t="inlineStr">
        <is>
          <t>M</t>
        </is>
      </c>
      <c r="AH1234" t="inlineStr">
        <is>
          <t>FO</t>
        </is>
      </c>
      <c r="AI1234" t="inlineStr">
        <is>
          <t>VH</t>
        </is>
      </c>
      <c r="AJ1234" t="n">
        <v>3</v>
      </c>
      <c r="AK1234" t="inlineStr">
        <is>
          <t>A</t>
        </is>
      </c>
      <c r="AL1234" t="n">
        <v>3.6</v>
      </c>
      <c r="AM1234" t="inlineStr">
        <is>
          <t>601+</t>
        </is>
      </c>
      <c r="AN1234" t="n">
        <v>2.3</v>
      </c>
      <c r="AO1234" t="inlineStr">
        <is>
          <t>601+</t>
        </is>
      </c>
      <c r="AP1234" t="n">
        <v>2.1</v>
      </c>
      <c r="AQ1234" t="inlineStr">
        <is>
          <t>701+</t>
        </is>
      </c>
      <c r="AR1234" t="n">
        <v>8</v>
      </c>
      <c r="AS1234" t="inlineStr">
        <is>
          <t>701+</t>
        </is>
      </c>
      <c r="AT1234" t="inlineStr"/>
      <c r="AU1234" t="inlineStr"/>
      <c r="AV1234" t="inlineStr"/>
      <c r="AW1234" t="inlineStr"/>
      <c r="AX1234" t="n">
        <v>2.6</v>
      </c>
      <c r="AY1234" t="inlineStr">
        <is>
          <t>701+</t>
        </is>
      </c>
      <c r="AZ1234" t="n">
        <v>4.1</v>
      </c>
      <c r="BA1234" t="inlineStr">
        <is>
          <t>701+</t>
        </is>
      </c>
      <c r="BB1234" t="n">
        <v>1</v>
      </c>
      <c r="BC1234" t="inlineStr">
        <is>
          <t>701+</t>
        </is>
      </c>
      <c r="BD1234" t="inlineStr">
        <is>
          <t>-</t>
        </is>
      </c>
      <c r="BE1234" t="inlineStr"/>
      <c r="BF1234" t="inlineStr">
        <is>
          <t>Not Reported</t>
        </is>
      </c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>
        <is>
          <t>QS</t>
        </is>
      </c>
      <c r="CC1234" t="n">
        <v>1300.5</v>
      </c>
      <c r="CD1234" t="n">
        <v>1401</v>
      </c>
      <c r="CE1234" t="n">
        <v>601</v>
      </c>
      <c r="CF1234" t="n">
        <v>601</v>
      </c>
      <c r="CG1234" t="n">
        <v>701</v>
      </c>
      <c r="CH1234" t="n">
        <v>701</v>
      </c>
      <c r="CI1234" t="inlineStr"/>
      <c r="CJ1234" t="inlineStr"/>
      <c r="CK1234" t="n">
        <v>701</v>
      </c>
      <c r="CL1234" t="n">
        <v>701</v>
      </c>
      <c r="CM1234" t="n">
        <v>701</v>
      </c>
      <c r="CN1234" t="n">
        <v>1401</v>
      </c>
      <c r="CO1234" t="n">
        <v>1401</v>
      </c>
      <c r="CP1234" t="n">
        <v>601</v>
      </c>
      <c r="CQ1234" t="n">
        <v>601</v>
      </c>
      <c r="CR1234" t="n">
        <v>701</v>
      </c>
      <c r="CS1234" t="n">
        <v>701</v>
      </c>
      <c r="CT1234" t="inlineStr"/>
      <c r="CU1234" t="inlineStr"/>
      <c r="CV1234" t="n">
        <v>701</v>
      </c>
      <c r="CW1234" t="n">
        <v>701</v>
      </c>
      <c r="CX1234" t="n">
        <v>701</v>
      </c>
      <c r="CY1234" t="inlineStr"/>
      <c r="CZ1234" t="inlineStr"/>
      <c r="DA1234" t="inlineStr"/>
      <c r="DB1234" t="n">
        <v>7.178571428571416</v>
      </c>
      <c r="DC1234" t="n">
        <v>9.800000000000001</v>
      </c>
      <c r="DD1234" t="inlineStr"/>
      <c r="DE1234" t="inlineStr">
        <is>
          <t>QS (score, not ratio)</t>
        </is>
      </c>
      <c r="DF1234" t="inlineStr"/>
      <c r="DG1234" t="inlineStr">
        <is>
          <t>Missing</t>
        </is>
      </c>
      <c r="DH1234" t="n">
        <v>3.55</v>
      </c>
      <c r="DI1234" t="inlineStr"/>
    </row>
    <row r="1235">
      <c r="A1235" t="inlineStr">
        <is>
          <t>universidad de valladolid</t>
        </is>
      </c>
      <c r="B1235" t="inlineStr">
        <is>
          <t>851-900</t>
        </is>
      </c>
      <c r="C1235" t="inlineStr">
        <is>
          <t>951-1000</t>
        </is>
      </c>
      <c r="D1235" t="inlineStr">
        <is>
          <t>Spain</t>
        </is>
      </c>
      <c r="E1235" t="inlineStr">
        <is>
          <t>Europe</t>
        </is>
      </c>
      <c r="F1235" t="inlineStr">
        <is>
          <t>L</t>
        </is>
      </c>
      <c r="G1235" t="inlineStr">
        <is>
          <t>CO</t>
        </is>
      </c>
      <c r="H1235" t="inlineStr">
        <is>
          <t>VH</t>
        </is>
      </c>
      <c r="I1235" t="inlineStr">
        <is>
          <t>Not Reported</t>
        </is>
      </c>
      <c r="J1235" t="n">
        <v>10.5</v>
      </c>
      <c r="K1235" t="inlineStr">
        <is>
          <t>601+</t>
        </is>
      </c>
      <c r="L1235" t="n">
        <v>3.8</v>
      </c>
      <c r="M1235" t="inlineStr">
        <is>
          <t>601+</t>
        </is>
      </c>
      <c r="N1235" t="n">
        <v>34.4</v>
      </c>
      <c r="O1235" t="inlineStr">
        <is>
          <t>460</t>
        </is>
      </c>
      <c r="P1235" t="n">
        <v>4.3</v>
      </c>
      <c r="Q1235" t="inlineStr">
        <is>
          <t>701+</t>
        </is>
      </c>
      <c r="R1235" t="n">
        <v>7</v>
      </c>
      <c r="S1235" t="inlineStr">
        <is>
          <t>701+</t>
        </is>
      </c>
      <c r="T1235" t="n">
        <v>3.6</v>
      </c>
      <c r="U1235" t="inlineStr">
        <is>
          <t>701+</t>
        </is>
      </c>
      <c r="V1235" t="n">
        <v>80.2</v>
      </c>
      <c r="W1235" t="inlineStr">
        <is>
          <t>316</t>
        </is>
      </c>
      <c r="X1235" t="n">
        <v>11.9</v>
      </c>
      <c r="Y1235" t="inlineStr">
        <is>
          <t>701+</t>
        </is>
      </c>
      <c r="Z1235" t="n">
        <v>43.9</v>
      </c>
      <c r="AA1235" t="inlineStr">
        <is>
          <t>352</t>
        </is>
      </c>
      <c r="AB1235" t="inlineStr"/>
      <c r="AC1235" t="inlineStr">
        <is>
          <t>951-1000</t>
        </is>
      </c>
      <c r="AD1235" t="inlineStr">
        <is>
          <t>1001-1200</t>
        </is>
      </c>
      <c r="AE1235" t="inlineStr">
        <is>
          <t>ES</t>
        </is>
      </c>
      <c r="AF1235" t="inlineStr">
        <is>
          <t>Spain</t>
        </is>
      </c>
      <c r="AG1235" t="inlineStr">
        <is>
          <t>L</t>
        </is>
      </c>
      <c r="AH1235" t="inlineStr">
        <is>
          <t>CO</t>
        </is>
      </c>
      <c r="AI1235" t="inlineStr">
        <is>
          <t>VH</t>
        </is>
      </c>
      <c r="AJ1235" t="n">
        <v>4</v>
      </c>
      <c r="AK1235" t="inlineStr">
        <is>
          <t>Not Reported</t>
        </is>
      </c>
      <c r="AL1235" t="n">
        <v>10.3</v>
      </c>
      <c r="AM1235" t="inlineStr">
        <is>
          <t>601+</t>
        </is>
      </c>
      <c r="AN1235" t="n">
        <v>3.6</v>
      </c>
      <c r="AO1235" t="inlineStr">
        <is>
          <t>601+</t>
        </is>
      </c>
      <c r="AP1235" t="n">
        <v>30</v>
      </c>
      <c r="AQ1235" t="inlineStr">
        <is>
          <t>521</t>
        </is>
      </c>
      <c r="AR1235" t="n">
        <v>4.5</v>
      </c>
      <c r="AS1235" t="inlineStr">
        <is>
          <t>701+</t>
        </is>
      </c>
      <c r="AT1235" t="n">
        <v>5.3</v>
      </c>
      <c r="AU1235" t="inlineStr">
        <is>
          <t>701+</t>
        </is>
      </c>
      <c r="AV1235" t="n">
        <v>3.9</v>
      </c>
      <c r="AW1235" t="inlineStr">
        <is>
          <t>701+</t>
        </is>
      </c>
      <c r="AX1235" t="n">
        <v>54.4</v>
      </c>
      <c r="AY1235" t="inlineStr">
        <is>
          <t>290</t>
        </is>
      </c>
      <c r="AZ1235" t="n">
        <v>9.5</v>
      </c>
      <c r="BA1235" t="inlineStr">
        <is>
          <t>701+</t>
        </is>
      </c>
      <c r="BB1235" t="inlineStr"/>
      <c r="BC1235" t="inlineStr"/>
      <c r="BD1235" t="inlineStr">
        <is>
          <t>-</t>
        </is>
      </c>
      <c r="BE1235" t="inlineStr"/>
      <c r="BF1235" t="inlineStr">
        <is>
          <t>Not Reported</t>
        </is>
      </c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>
        <is>
          <t>QS</t>
        </is>
      </c>
      <c r="CC1235" t="n">
        <v>875.5</v>
      </c>
      <c r="CD1235" t="n">
        <v>975.5</v>
      </c>
      <c r="CE1235" t="n">
        <v>601</v>
      </c>
      <c r="CF1235" t="n">
        <v>601</v>
      </c>
      <c r="CG1235" t="n">
        <v>460</v>
      </c>
      <c r="CH1235" t="n">
        <v>701</v>
      </c>
      <c r="CI1235" t="n">
        <v>701</v>
      </c>
      <c r="CJ1235" t="n">
        <v>701</v>
      </c>
      <c r="CK1235" t="n">
        <v>316</v>
      </c>
      <c r="CL1235" t="n">
        <v>701</v>
      </c>
      <c r="CM1235" t="n">
        <v>352</v>
      </c>
      <c r="CN1235" t="n">
        <v>975.5</v>
      </c>
      <c r="CO1235" t="n">
        <v>1100.5</v>
      </c>
      <c r="CP1235" t="n">
        <v>601</v>
      </c>
      <c r="CQ1235" t="n">
        <v>601</v>
      </c>
      <c r="CR1235" t="n">
        <v>521</v>
      </c>
      <c r="CS1235" t="n">
        <v>701</v>
      </c>
      <c r="CT1235" t="n">
        <v>701</v>
      </c>
      <c r="CU1235" t="n">
        <v>701</v>
      </c>
      <c r="CV1235" t="n">
        <v>290</v>
      </c>
      <c r="CW1235" t="n">
        <v>701</v>
      </c>
      <c r="CX1235" t="inlineStr"/>
      <c r="CY1235" t="inlineStr"/>
      <c r="CZ1235" t="inlineStr"/>
      <c r="DA1235" t="inlineStr"/>
      <c r="DB1235" t="n">
        <v>37.53571428571428</v>
      </c>
      <c r="DC1235" t="n">
        <v>4.3</v>
      </c>
      <c r="DD1235" t="inlineStr"/>
      <c r="DE1235" t="inlineStr">
        <is>
          <t>QS (score, not ratio)</t>
        </is>
      </c>
      <c r="DF1235" t="inlineStr"/>
      <c r="DG1235" t="inlineStr">
        <is>
          <t>QS (score, not %)</t>
        </is>
      </c>
      <c r="DH1235" t="n">
        <v>10.4</v>
      </c>
      <c r="DI1235" t="inlineStr"/>
    </row>
    <row r="1236">
      <c r="A1236" t="inlineStr">
        <is>
          <t>universidad de valparaíso (uv)</t>
        </is>
      </c>
      <c r="B1236" t="inlineStr">
        <is>
          <t>1201-1400</t>
        </is>
      </c>
      <c r="C1236" t="inlineStr">
        <is>
          <t>1201-1400</t>
        </is>
      </c>
      <c r="D1236" t="inlineStr">
        <is>
          <t>Chile</t>
        </is>
      </c>
      <c r="E1236" t="inlineStr">
        <is>
          <t>Americas</t>
        </is>
      </c>
      <c r="F1236" t="inlineStr">
        <is>
          <t>L</t>
        </is>
      </c>
      <c r="G1236" t="inlineStr">
        <is>
          <t>FC</t>
        </is>
      </c>
      <c r="H1236" t="inlineStr">
        <is>
          <t>HI</t>
        </is>
      </c>
      <c r="I1236" t="inlineStr">
        <is>
          <t>A</t>
        </is>
      </c>
      <c r="J1236" t="n">
        <v>10.9</v>
      </c>
      <c r="K1236" t="inlineStr">
        <is>
          <t>601+</t>
        </is>
      </c>
      <c r="L1236" t="n">
        <v>4</v>
      </c>
      <c r="M1236" t="inlineStr">
        <is>
          <t>601+</t>
        </is>
      </c>
      <c r="N1236" t="n">
        <v>8.5</v>
      </c>
      <c r="O1236" t="inlineStr">
        <is>
          <t>701+</t>
        </is>
      </c>
      <c r="P1236" t="n">
        <v>2.9</v>
      </c>
      <c r="Q1236" t="inlineStr">
        <is>
          <t>701+</t>
        </is>
      </c>
      <c r="R1236" t="n">
        <v>6.3</v>
      </c>
      <c r="S1236" t="inlineStr">
        <is>
          <t>701+</t>
        </is>
      </c>
      <c r="T1236" t="n">
        <v>1.8</v>
      </c>
      <c r="U1236" t="inlineStr">
        <is>
          <t>701+</t>
        </is>
      </c>
      <c r="V1236" t="n">
        <v>39.7</v>
      </c>
      <c r="W1236" t="inlineStr">
        <is>
          <t>701+</t>
        </is>
      </c>
      <c r="X1236" t="n">
        <v>2.2</v>
      </c>
      <c r="Y1236" t="inlineStr">
        <is>
          <t>701+</t>
        </is>
      </c>
      <c r="Z1236" t="n">
        <v>4</v>
      </c>
      <c r="AA1236" t="inlineStr">
        <is>
          <t>701+</t>
        </is>
      </c>
      <c r="AB1236" t="inlineStr"/>
      <c r="AC1236" t="inlineStr"/>
      <c r="AD1236" t="inlineStr"/>
      <c r="AE1236" t="inlineStr">
        <is>
          <t>Not Reported</t>
        </is>
      </c>
      <c r="AF1236" t="inlineStr">
        <is>
          <t>Not Reported</t>
        </is>
      </c>
      <c r="AG1236" t="inlineStr">
        <is>
          <t>Not Reported</t>
        </is>
      </c>
      <c r="AH1236" t="inlineStr">
        <is>
          <t>Not Reported</t>
        </is>
      </c>
      <c r="AI1236" t="inlineStr"/>
      <c r="AJ1236" t="inlineStr"/>
      <c r="AK1236" t="inlineStr">
        <is>
          <t>Not Reported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>
        <is>
          <t>Not Reported</t>
        </is>
      </c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>
        <is>
          <t>QS</t>
        </is>
      </c>
      <c r="CC1236" t="n">
        <v>1300.5</v>
      </c>
      <c r="CD1236" t="n">
        <v>1300.5</v>
      </c>
      <c r="CE1236" t="n">
        <v>601</v>
      </c>
      <c r="CF1236" t="n">
        <v>601</v>
      </c>
      <c r="CG1236" t="n">
        <v>701</v>
      </c>
      <c r="CH1236" t="n">
        <v>701</v>
      </c>
      <c r="CI1236" t="n">
        <v>701</v>
      </c>
      <c r="CJ1236" t="n">
        <v>701</v>
      </c>
      <c r="CK1236" t="n">
        <v>701</v>
      </c>
      <c r="CL1236" t="n">
        <v>701</v>
      </c>
      <c r="CM1236" t="n">
        <v>701</v>
      </c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n">
        <v>7.178571428571416</v>
      </c>
      <c r="DC1236" t="n">
        <v>2.9</v>
      </c>
      <c r="DD1236" t="inlineStr"/>
      <c r="DE1236" t="inlineStr">
        <is>
          <t>QS (score, not ratio)</t>
        </is>
      </c>
      <c r="DF1236" t="inlineStr"/>
      <c r="DG1236" t="inlineStr">
        <is>
          <t>QS (score, not %)</t>
        </is>
      </c>
      <c r="DH1236" t="n">
        <v>10.9</v>
      </c>
      <c r="DI1236" t="inlineStr"/>
    </row>
    <row r="1237">
      <c r="A1237" t="inlineStr">
        <is>
          <t>universidad de zaragoza</t>
        </is>
      </c>
      <c r="B1237" t="inlineStr">
        <is>
          <t>544</t>
        </is>
      </c>
      <c r="C1237" t="inlineStr">
        <is>
          <t>523</t>
        </is>
      </c>
      <c r="D1237" t="inlineStr">
        <is>
          <t>Spain</t>
        </is>
      </c>
      <c r="E1237" t="inlineStr">
        <is>
          <t>Europe</t>
        </is>
      </c>
      <c r="F1237" t="inlineStr">
        <is>
          <t>L</t>
        </is>
      </c>
      <c r="G1237" t="inlineStr">
        <is>
          <t>FC</t>
        </is>
      </c>
      <c r="H1237" t="inlineStr">
        <is>
          <t>VH</t>
        </is>
      </c>
      <c r="I1237" t="inlineStr">
        <is>
          <t>A</t>
        </is>
      </c>
      <c r="J1237" t="n">
        <v>21.3</v>
      </c>
      <c r="K1237" t="inlineStr">
        <is>
          <t>413</t>
        </is>
      </c>
      <c r="L1237" t="n">
        <v>5.1</v>
      </c>
      <c r="M1237" t="inlineStr">
        <is>
          <t>601+</t>
        </is>
      </c>
      <c r="N1237" t="n">
        <v>56.1</v>
      </c>
      <c r="O1237" t="inlineStr">
        <is>
          <t>262</t>
        </is>
      </c>
      <c r="P1237" t="n">
        <v>7</v>
      </c>
      <c r="Q1237" t="inlineStr">
        <is>
          <t>701+</t>
        </is>
      </c>
      <c r="R1237" t="n">
        <v>4.5</v>
      </c>
      <c r="S1237" t="inlineStr">
        <is>
          <t>701+</t>
        </is>
      </c>
      <c r="T1237" t="n">
        <v>9</v>
      </c>
      <c r="U1237" t="inlineStr">
        <is>
          <t>701+</t>
        </is>
      </c>
      <c r="V1237" t="n">
        <v>89.5</v>
      </c>
      <c r="W1237" t="inlineStr">
        <is>
          <t>174</t>
        </is>
      </c>
      <c r="X1237" t="n">
        <v>10.7</v>
      </c>
      <c r="Y1237" t="inlineStr">
        <is>
          <t>701+</t>
        </is>
      </c>
      <c r="Z1237" t="n">
        <v>77.09999999999999</v>
      </c>
      <c r="AA1237" t="inlineStr">
        <is>
          <t>175</t>
        </is>
      </c>
      <c r="AB1237" t="n">
        <v>22.7</v>
      </c>
      <c r="AC1237">
        <f>523</f>
        <v/>
      </c>
      <c r="AD1237" t="inlineStr">
        <is>
          <t>551-560</t>
        </is>
      </c>
      <c r="AE1237" t="inlineStr">
        <is>
          <t>ES</t>
        </is>
      </c>
      <c r="AF1237" t="inlineStr">
        <is>
          <t>Spain</t>
        </is>
      </c>
      <c r="AG1237" t="inlineStr">
        <is>
          <t>L</t>
        </is>
      </c>
      <c r="AH1237" t="inlineStr">
        <is>
          <t>FC</t>
        </is>
      </c>
      <c r="AI1237" t="inlineStr">
        <is>
          <t>VH</t>
        </is>
      </c>
      <c r="AJ1237" t="n">
        <v>5</v>
      </c>
      <c r="AK1237" t="inlineStr">
        <is>
          <t>A</t>
        </is>
      </c>
      <c r="AL1237" t="n">
        <v>22.9</v>
      </c>
      <c r="AM1237" t="inlineStr">
        <is>
          <t>381</t>
        </is>
      </c>
      <c r="AN1237" t="n">
        <v>4.5</v>
      </c>
      <c r="AO1237" t="inlineStr">
        <is>
          <t>601+</t>
        </is>
      </c>
      <c r="AP1237" t="n">
        <v>57.6</v>
      </c>
      <c r="AQ1237" t="inlineStr">
        <is>
          <t>252</t>
        </is>
      </c>
      <c r="AR1237" t="n">
        <v>7.1</v>
      </c>
      <c r="AS1237" t="inlineStr">
        <is>
          <t>701+</t>
        </is>
      </c>
      <c r="AT1237" t="n">
        <v>4.1</v>
      </c>
      <c r="AU1237" t="inlineStr">
        <is>
          <t>701+</t>
        </is>
      </c>
      <c r="AV1237" t="n">
        <v>9.699999999999999</v>
      </c>
      <c r="AW1237" t="inlineStr">
        <is>
          <t>701+</t>
        </is>
      </c>
      <c r="AX1237" t="n">
        <v>55.3</v>
      </c>
      <c r="AY1237" t="inlineStr">
        <is>
          <t>282</t>
        </is>
      </c>
      <c r="AZ1237" t="n">
        <v>8</v>
      </c>
      <c r="BA1237" t="inlineStr">
        <is>
          <t>701+</t>
        </is>
      </c>
      <c r="BB1237" t="n">
        <v>80.59999999999999</v>
      </c>
      <c r="BC1237" t="inlineStr">
        <is>
          <t>145</t>
        </is>
      </c>
      <c r="BD1237" t="inlineStr">
        <is>
          <t>22.5</t>
        </is>
      </c>
      <c r="BE1237" t="inlineStr"/>
      <c r="BF1237" t="inlineStr">
        <is>
          <t>Not Reported</t>
        </is>
      </c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>
        <is>
          <t>QS</t>
        </is>
      </c>
      <c r="CC1237" t="n">
        <v>544</v>
      </c>
      <c r="CD1237" t="n">
        <v>523</v>
      </c>
      <c r="CE1237" t="n">
        <v>413</v>
      </c>
      <c r="CF1237" t="n">
        <v>601</v>
      </c>
      <c r="CG1237" t="n">
        <v>262</v>
      </c>
      <c r="CH1237" t="n">
        <v>701</v>
      </c>
      <c r="CI1237" t="n">
        <v>701</v>
      </c>
      <c r="CJ1237" t="n">
        <v>701</v>
      </c>
      <c r="CK1237" t="n">
        <v>174</v>
      </c>
      <c r="CL1237" t="n">
        <v>701</v>
      </c>
      <c r="CM1237" t="n">
        <v>175</v>
      </c>
      <c r="CN1237" t="n">
        <v>523</v>
      </c>
      <c r="CO1237" t="n">
        <v>555.5</v>
      </c>
      <c r="CP1237" t="n">
        <v>381</v>
      </c>
      <c r="CQ1237" t="n">
        <v>601</v>
      </c>
      <c r="CR1237" t="n">
        <v>252</v>
      </c>
      <c r="CS1237" t="n">
        <v>701</v>
      </c>
      <c r="CT1237" t="n">
        <v>701</v>
      </c>
      <c r="CU1237" t="n">
        <v>701</v>
      </c>
      <c r="CV1237" t="n">
        <v>282</v>
      </c>
      <c r="CW1237" t="n">
        <v>701</v>
      </c>
      <c r="CX1237" t="n">
        <v>145</v>
      </c>
      <c r="CY1237" t="inlineStr"/>
      <c r="CZ1237" t="inlineStr"/>
      <c r="DA1237" t="inlineStr"/>
      <c r="DB1237" t="n">
        <v>61.21428571428572</v>
      </c>
      <c r="DC1237" t="n">
        <v>7</v>
      </c>
      <c r="DD1237" t="inlineStr"/>
      <c r="DE1237" t="inlineStr">
        <is>
          <t>QS (score, not ratio)</t>
        </is>
      </c>
      <c r="DF1237" t="inlineStr"/>
      <c r="DG1237" t="inlineStr">
        <is>
          <t>QS (score, not %)</t>
        </is>
      </c>
      <c r="DH1237" t="n">
        <v>22.1</v>
      </c>
      <c r="DI1237" t="inlineStr"/>
    </row>
    <row r="1238">
      <c r="A1238" t="inlineStr">
        <is>
          <t>universidad del bío-bío</t>
        </is>
      </c>
      <c r="B1238" t="inlineStr">
        <is>
          <t>1201-1400</t>
        </is>
      </c>
      <c r="C1238" t="inlineStr">
        <is>
          <t>1201-1400</t>
        </is>
      </c>
      <c r="D1238" t="inlineStr">
        <is>
          <t>Chile</t>
        </is>
      </c>
      <c r="E1238" t="inlineStr">
        <is>
          <t>Americas</t>
        </is>
      </c>
      <c r="F1238" t="inlineStr">
        <is>
          <t>M</t>
        </is>
      </c>
      <c r="G1238" t="inlineStr">
        <is>
          <t>FO</t>
        </is>
      </c>
      <c r="H1238" t="inlineStr">
        <is>
          <t>VH</t>
        </is>
      </c>
      <c r="I1238" t="inlineStr">
        <is>
          <t>A</t>
        </is>
      </c>
      <c r="J1238" t="n">
        <v>8</v>
      </c>
      <c r="K1238" t="inlineStr">
        <is>
          <t>601+</t>
        </is>
      </c>
      <c r="L1238" t="n">
        <v>3</v>
      </c>
      <c r="M1238" t="inlineStr">
        <is>
          <t>601+</t>
        </is>
      </c>
      <c r="N1238" t="n">
        <v>3.2</v>
      </c>
      <c r="O1238" t="inlineStr">
        <is>
          <t>701+</t>
        </is>
      </c>
      <c r="P1238" t="n">
        <v>4</v>
      </c>
      <c r="Q1238" t="inlineStr">
        <is>
          <t>701+</t>
        </is>
      </c>
      <c r="R1238" t="n">
        <v>8.699999999999999</v>
      </c>
      <c r="S1238" t="inlineStr">
        <is>
          <t>701+</t>
        </is>
      </c>
      <c r="T1238" t="n">
        <v>1.4</v>
      </c>
      <c r="U1238" t="inlineStr">
        <is>
          <t>701+</t>
        </is>
      </c>
      <c r="V1238" t="n">
        <v>30.3</v>
      </c>
      <c r="W1238" t="inlineStr">
        <is>
          <t>701+</t>
        </is>
      </c>
      <c r="X1238" t="n">
        <v>2</v>
      </c>
      <c r="Y1238" t="inlineStr">
        <is>
          <t>701+</t>
        </is>
      </c>
      <c r="Z1238" t="n">
        <v>1</v>
      </c>
      <c r="AA1238" t="inlineStr">
        <is>
          <t>701+</t>
        </is>
      </c>
      <c r="AB1238" t="inlineStr"/>
      <c r="AC1238" t="inlineStr"/>
      <c r="AD1238" t="inlineStr"/>
      <c r="AE1238" t="inlineStr">
        <is>
          <t>Not Reported</t>
        </is>
      </c>
      <c r="AF1238" t="inlineStr">
        <is>
          <t>Not Reported</t>
        </is>
      </c>
      <c r="AG1238" t="inlineStr">
        <is>
          <t>Not Reported</t>
        </is>
      </c>
      <c r="AH1238" t="inlineStr">
        <is>
          <t>Not Reported</t>
        </is>
      </c>
      <c r="AI1238" t="inlineStr"/>
      <c r="AJ1238" t="inlineStr"/>
      <c r="AK1238" t="inlineStr">
        <is>
          <t>Not Reported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>
        <is>
          <t>Not Reported</t>
        </is>
      </c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>
        <is>
          <t>QS</t>
        </is>
      </c>
      <c r="CC1238" t="n">
        <v>1300.5</v>
      </c>
      <c r="CD1238" t="n">
        <v>1300.5</v>
      </c>
      <c r="CE1238" t="n">
        <v>601</v>
      </c>
      <c r="CF1238" t="n">
        <v>601</v>
      </c>
      <c r="CG1238" t="n">
        <v>701</v>
      </c>
      <c r="CH1238" t="n">
        <v>701</v>
      </c>
      <c r="CI1238" t="n">
        <v>701</v>
      </c>
      <c r="CJ1238" t="n">
        <v>701</v>
      </c>
      <c r="CK1238" t="n">
        <v>701</v>
      </c>
      <c r="CL1238" t="n">
        <v>701</v>
      </c>
      <c r="CM1238" t="n">
        <v>701</v>
      </c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n">
        <v>7.178571428571416</v>
      </c>
      <c r="DC1238" t="n">
        <v>4</v>
      </c>
      <c r="DD1238" t="inlineStr"/>
      <c r="DE1238" t="inlineStr">
        <is>
          <t>QS (score, not ratio)</t>
        </is>
      </c>
      <c r="DF1238" t="inlineStr"/>
      <c r="DG1238" t="inlineStr">
        <is>
          <t>QS (score, not %)</t>
        </is>
      </c>
      <c r="DH1238" t="n">
        <v>8</v>
      </c>
      <c r="DI1238" t="inlineStr"/>
    </row>
    <row r="1239">
      <c r="A1239" t="inlineStr">
        <is>
          <t>universidad del cauca</t>
        </is>
      </c>
      <c r="B1239" t="inlineStr">
        <is>
          <t>1401+</t>
        </is>
      </c>
      <c r="C1239" t="inlineStr">
        <is>
          <t>1201-1400</t>
        </is>
      </c>
      <c r="D1239" t="inlineStr">
        <is>
          <t>Colombia</t>
        </is>
      </c>
      <c r="E1239" t="inlineStr">
        <is>
          <t>Americas</t>
        </is>
      </c>
      <c r="F1239" t="inlineStr">
        <is>
          <t>L</t>
        </is>
      </c>
      <c r="G1239" t="inlineStr">
        <is>
          <t>CO</t>
        </is>
      </c>
      <c r="H1239" t="inlineStr">
        <is>
          <t>MD</t>
        </is>
      </c>
      <c r="I1239" t="inlineStr">
        <is>
          <t>A</t>
        </is>
      </c>
      <c r="J1239" t="n">
        <v>7.9</v>
      </c>
      <c r="K1239" t="inlineStr">
        <is>
          <t>601+</t>
        </is>
      </c>
      <c r="L1239" t="n">
        <v>2</v>
      </c>
      <c r="M1239" t="inlineStr">
        <is>
          <t>601+</t>
        </is>
      </c>
      <c r="N1239" t="n">
        <v>5.3</v>
      </c>
      <c r="O1239" t="inlineStr">
        <is>
          <t>701+</t>
        </is>
      </c>
      <c r="P1239" t="n">
        <v>1.7</v>
      </c>
      <c r="Q1239" t="inlineStr">
        <is>
          <t>701+</t>
        </is>
      </c>
      <c r="R1239" t="n">
        <v>21.7</v>
      </c>
      <c r="S1239" t="inlineStr">
        <is>
          <t>573</t>
        </is>
      </c>
      <c r="T1239" t="n">
        <v>1.1</v>
      </c>
      <c r="U1239" t="inlineStr">
        <is>
          <t>701+</t>
        </is>
      </c>
      <c r="V1239" t="n">
        <v>11.8</v>
      </c>
      <c r="W1239" t="inlineStr">
        <is>
          <t>701+</t>
        </is>
      </c>
      <c r="X1239" t="n">
        <v>4.5</v>
      </c>
      <c r="Y1239" t="inlineStr">
        <is>
          <t>701+</t>
        </is>
      </c>
      <c r="Z1239" t="n">
        <v>1</v>
      </c>
      <c r="AA1239" t="inlineStr">
        <is>
          <t>701+</t>
        </is>
      </c>
      <c r="AB1239" t="inlineStr"/>
      <c r="AC1239" t="inlineStr">
        <is>
          <t>1201-1400</t>
        </is>
      </c>
      <c r="AD1239" t="inlineStr">
        <is>
          <t>1201-1400</t>
        </is>
      </c>
      <c r="AE1239" t="inlineStr">
        <is>
          <t>CO</t>
        </is>
      </c>
      <c r="AF1239" t="inlineStr">
        <is>
          <t>Colombia</t>
        </is>
      </c>
      <c r="AG1239" t="inlineStr">
        <is>
          <t>L</t>
        </is>
      </c>
      <c r="AH1239" t="inlineStr">
        <is>
          <t>CO</t>
        </is>
      </c>
      <c r="AI1239" t="inlineStr">
        <is>
          <t>MD</t>
        </is>
      </c>
      <c r="AJ1239" t="n">
        <v>5</v>
      </c>
      <c r="AK1239" t="inlineStr">
        <is>
          <t>A</t>
        </is>
      </c>
      <c r="AL1239" t="n">
        <v>9.5</v>
      </c>
      <c r="AM1239" t="inlineStr">
        <is>
          <t>601+</t>
        </is>
      </c>
      <c r="AN1239" t="n">
        <v>4</v>
      </c>
      <c r="AO1239" t="inlineStr">
        <is>
          <t>601+</t>
        </is>
      </c>
      <c r="AP1239" t="n">
        <v>5.3</v>
      </c>
      <c r="AQ1239" t="inlineStr">
        <is>
          <t>701+</t>
        </is>
      </c>
      <c r="AR1239" t="n">
        <v>1.8</v>
      </c>
      <c r="AS1239" t="inlineStr">
        <is>
          <t>701+</t>
        </is>
      </c>
      <c r="AT1239" t="n">
        <v>23.6</v>
      </c>
      <c r="AU1239" t="inlineStr">
        <is>
          <t>559</t>
        </is>
      </c>
      <c r="AV1239" t="n">
        <v>1.1</v>
      </c>
      <c r="AW1239" t="inlineStr">
        <is>
          <t>701+</t>
        </is>
      </c>
      <c r="AX1239" t="n">
        <v>1</v>
      </c>
      <c r="AY1239" t="inlineStr">
        <is>
          <t>701+</t>
        </is>
      </c>
      <c r="AZ1239" t="n">
        <v>4.5</v>
      </c>
      <c r="BA1239" t="inlineStr">
        <is>
          <t>701+</t>
        </is>
      </c>
      <c r="BB1239" t="n">
        <v>1</v>
      </c>
      <c r="BC1239" t="inlineStr">
        <is>
          <t>701+</t>
        </is>
      </c>
      <c r="BD1239" t="inlineStr">
        <is>
          <t>-</t>
        </is>
      </c>
      <c r="BE1239" t="inlineStr"/>
      <c r="BF1239" t="inlineStr">
        <is>
          <t>Not Reported</t>
        </is>
      </c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>
        <is>
          <t>QS</t>
        </is>
      </c>
      <c r="CC1239" t="n">
        <v>1401</v>
      </c>
      <c r="CD1239" t="n">
        <v>1300.5</v>
      </c>
      <c r="CE1239" t="n">
        <v>601</v>
      </c>
      <c r="CF1239" t="n">
        <v>601</v>
      </c>
      <c r="CG1239" t="n">
        <v>701</v>
      </c>
      <c r="CH1239" t="n">
        <v>701</v>
      </c>
      <c r="CI1239" t="n">
        <v>573</v>
      </c>
      <c r="CJ1239" t="n">
        <v>701</v>
      </c>
      <c r="CK1239" t="n">
        <v>701</v>
      </c>
      <c r="CL1239" t="n">
        <v>701</v>
      </c>
      <c r="CM1239" t="n">
        <v>701</v>
      </c>
      <c r="CN1239" t="n">
        <v>1300.5</v>
      </c>
      <c r="CO1239" t="n">
        <v>1300.5</v>
      </c>
      <c r="CP1239" t="n">
        <v>601</v>
      </c>
      <c r="CQ1239" t="n">
        <v>601</v>
      </c>
      <c r="CR1239" t="n">
        <v>701</v>
      </c>
      <c r="CS1239" t="n">
        <v>701</v>
      </c>
      <c r="CT1239" t="n">
        <v>559</v>
      </c>
      <c r="CU1239" t="n">
        <v>701</v>
      </c>
      <c r="CV1239" t="n">
        <v>701</v>
      </c>
      <c r="CW1239" t="n">
        <v>701</v>
      </c>
      <c r="CX1239" t="n">
        <v>701</v>
      </c>
      <c r="CY1239" t="inlineStr"/>
      <c r="CZ1239" t="inlineStr"/>
      <c r="DA1239" t="inlineStr"/>
      <c r="DB1239" t="n">
        <v>0</v>
      </c>
      <c r="DC1239" t="n">
        <v>1.7</v>
      </c>
      <c r="DD1239" t="inlineStr"/>
      <c r="DE1239" t="inlineStr">
        <is>
          <t>QS (score, not ratio)</t>
        </is>
      </c>
      <c r="DF1239" t="inlineStr"/>
      <c r="DG1239" t="inlineStr">
        <is>
          <t>QS (score, not %)</t>
        </is>
      </c>
      <c r="DH1239" t="n">
        <v>8.699999999999999</v>
      </c>
      <c r="DI1239" t="inlineStr"/>
    </row>
    <row r="1240">
      <c r="A1240" t="inlineStr">
        <is>
          <t>universidad del desarrollo (udd)</t>
        </is>
      </c>
      <c r="B1240" t="inlineStr">
        <is>
          <t>1201-1400</t>
        </is>
      </c>
      <c r="C1240" t="inlineStr">
        <is>
          <t>1201-1400</t>
        </is>
      </c>
      <c r="D1240" t="inlineStr">
        <is>
          <t>Chile</t>
        </is>
      </c>
      <c r="E1240" t="inlineStr">
        <is>
          <t>Americas</t>
        </is>
      </c>
      <c r="F1240" t="inlineStr">
        <is>
          <t>L</t>
        </is>
      </c>
      <c r="G1240" t="inlineStr">
        <is>
          <t>CO</t>
        </is>
      </c>
      <c r="H1240" t="inlineStr">
        <is>
          <t>HI</t>
        </is>
      </c>
      <c r="I1240" t="inlineStr">
        <is>
          <t>B</t>
        </is>
      </c>
      <c r="J1240" t="n">
        <v>7.2</v>
      </c>
      <c r="K1240" t="inlineStr">
        <is>
          <t>601+</t>
        </is>
      </c>
      <c r="L1240" t="n">
        <v>8.6</v>
      </c>
      <c r="M1240" t="inlineStr">
        <is>
          <t>601+</t>
        </is>
      </c>
      <c r="N1240" t="n">
        <v>11.7</v>
      </c>
      <c r="O1240" t="inlineStr">
        <is>
          <t>701+</t>
        </is>
      </c>
      <c r="P1240" t="n">
        <v>2.3</v>
      </c>
      <c r="Q1240" t="inlineStr">
        <is>
          <t>701+</t>
        </is>
      </c>
      <c r="R1240" t="n">
        <v>7.3</v>
      </c>
      <c r="S1240" t="inlineStr">
        <is>
          <t>701+</t>
        </is>
      </c>
      <c r="T1240" t="n">
        <v>2</v>
      </c>
      <c r="U1240" t="inlineStr">
        <is>
          <t>701+</t>
        </is>
      </c>
      <c r="V1240" t="n">
        <v>14.7</v>
      </c>
      <c r="W1240" t="inlineStr">
        <is>
          <t>701+</t>
        </is>
      </c>
      <c r="X1240" t="n">
        <v>4.9</v>
      </c>
      <c r="Y1240" t="inlineStr">
        <is>
          <t>701+</t>
        </is>
      </c>
      <c r="Z1240" t="n">
        <v>5.1</v>
      </c>
      <c r="AA1240" t="inlineStr">
        <is>
          <t>701+</t>
        </is>
      </c>
      <c r="AB1240" t="inlineStr"/>
      <c r="AC1240" t="inlineStr">
        <is>
          <t>1201-1400</t>
        </is>
      </c>
      <c r="AD1240" t="inlineStr">
        <is>
          <t>1201-1400</t>
        </is>
      </c>
      <c r="AE1240" t="inlineStr">
        <is>
          <t>CL</t>
        </is>
      </c>
      <c r="AF1240" t="inlineStr">
        <is>
          <t>Chile</t>
        </is>
      </c>
      <c r="AG1240" t="inlineStr">
        <is>
          <t>L</t>
        </is>
      </c>
      <c r="AH1240" t="inlineStr">
        <is>
          <t>CO</t>
        </is>
      </c>
      <c r="AI1240" t="inlineStr">
        <is>
          <t>HI</t>
        </is>
      </c>
      <c r="AJ1240" t="n">
        <v>3</v>
      </c>
      <c r="AK1240" t="inlineStr">
        <is>
          <t>B</t>
        </is>
      </c>
      <c r="AL1240" t="n">
        <v>6.6</v>
      </c>
      <c r="AM1240" t="inlineStr">
        <is>
          <t>601+</t>
        </is>
      </c>
      <c r="AN1240" t="n">
        <v>14.6</v>
      </c>
      <c r="AO1240" t="inlineStr">
        <is>
          <t>560</t>
        </is>
      </c>
      <c r="AP1240" t="n">
        <v>12.9</v>
      </c>
      <c r="AQ1240" t="inlineStr">
        <is>
          <t>701+</t>
        </is>
      </c>
      <c r="AR1240" t="n">
        <v>2.2</v>
      </c>
      <c r="AS1240" t="inlineStr">
        <is>
          <t>701+</t>
        </is>
      </c>
      <c r="AT1240" t="n">
        <v>7.6</v>
      </c>
      <c r="AU1240" t="inlineStr">
        <is>
          <t>701+</t>
        </is>
      </c>
      <c r="AV1240" t="n">
        <v>2</v>
      </c>
      <c r="AW1240" t="inlineStr">
        <is>
          <t>701+</t>
        </is>
      </c>
      <c r="AX1240" t="n">
        <v>1.1</v>
      </c>
      <c r="AY1240" t="inlineStr">
        <is>
          <t>701+</t>
        </is>
      </c>
      <c r="AZ1240" t="n">
        <v>8.4</v>
      </c>
      <c r="BA1240" t="inlineStr">
        <is>
          <t>701+</t>
        </is>
      </c>
      <c r="BB1240" t="n">
        <v>3.5</v>
      </c>
      <c r="BC1240" t="inlineStr">
        <is>
          <t>701+</t>
        </is>
      </c>
      <c r="BD1240" t="inlineStr">
        <is>
          <t>-</t>
        </is>
      </c>
      <c r="BE1240" t="inlineStr"/>
      <c r="BF1240" t="inlineStr">
        <is>
          <t>Not Reported</t>
        </is>
      </c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>
        <is>
          <t>QS</t>
        </is>
      </c>
      <c r="CC1240" t="n">
        <v>1300.5</v>
      </c>
      <c r="CD1240" t="n">
        <v>1300.5</v>
      </c>
      <c r="CE1240" t="n">
        <v>601</v>
      </c>
      <c r="CF1240" t="n">
        <v>601</v>
      </c>
      <c r="CG1240" t="n">
        <v>701</v>
      </c>
      <c r="CH1240" t="n">
        <v>701</v>
      </c>
      <c r="CI1240" t="n">
        <v>701</v>
      </c>
      <c r="CJ1240" t="n">
        <v>701</v>
      </c>
      <c r="CK1240" t="n">
        <v>701</v>
      </c>
      <c r="CL1240" t="n">
        <v>701</v>
      </c>
      <c r="CM1240" t="n">
        <v>701</v>
      </c>
      <c r="CN1240" t="n">
        <v>1300.5</v>
      </c>
      <c r="CO1240" t="n">
        <v>1300.5</v>
      </c>
      <c r="CP1240" t="n">
        <v>601</v>
      </c>
      <c r="CQ1240" t="n">
        <v>560</v>
      </c>
      <c r="CR1240" t="n">
        <v>701</v>
      </c>
      <c r="CS1240" t="n">
        <v>701</v>
      </c>
      <c r="CT1240" t="n">
        <v>701</v>
      </c>
      <c r="CU1240" t="n">
        <v>701</v>
      </c>
      <c r="CV1240" t="n">
        <v>701</v>
      </c>
      <c r="CW1240" t="n">
        <v>701</v>
      </c>
      <c r="CX1240" t="n">
        <v>701</v>
      </c>
      <c r="CY1240" t="inlineStr"/>
      <c r="CZ1240" t="inlineStr"/>
      <c r="DA1240" t="inlineStr"/>
      <c r="DB1240" t="n">
        <v>7.178571428571416</v>
      </c>
      <c r="DC1240" t="n">
        <v>2.3</v>
      </c>
      <c r="DD1240" t="inlineStr"/>
      <c r="DE1240" t="inlineStr">
        <is>
          <t>QS (score, not ratio)</t>
        </is>
      </c>
      <c r="DF1240" t="inlineStr"/>
      <c r="DG1240" t="inlineStr">
        <is>
          <t>QS (score, not %)</t>
        </is>
      </c>
      <c r="DH1240" t="n">
        <v>6.9</v>
      </c>
      <c r="DI1240" t="inlineStr"/>
    </row>
    <row r="1241">
      <c r="A1241" t="inlineStr">
        <is>
          <t>universidad del norte</t>
        </is>
      </c>
      <c r="B1241" t="inlineStr">
        <is>
          <t>1001-1200</t>
        </is>
      </c>
      <c r="C1241" t="inlineStr">
        <is>
          <t>1001-1200</t>
        </is>
      </c>
      <c r="D1241" t="inlineStr">
        <is>
          <t>Colombia</t>
        </is>
      </c>
      <c r="E1241" t="inlineStr">
        <is>
          <t>Americas</t>
        </is>
      </c>
      <c r="F1241" t="inlineStr">
        <is>
          <t>M</t>
        </is>
      </c>
      <c r="G1241" t="inlineStr">
        <is>
          <t>FC</t>
        </is>
      </c>
      <c r="H1241" t="inlineStr">
        <is>
          <t>HI</t>
        </is>
      </c>
      <c r="I1241" t="inlineStr">
        <is>
          <t>B</t>
        </is>
      </c>
      <c r="J1241" t="n">
        <v>9.6</v>
      </c>
      <c r="K1241" t="inlineStr">
        <is>
          <t>601+</t>
        </is>
      </c>
      <c r="L1241" t="n">
        <v>11.9</v>
      </c>
      <c r="M1241" t="inlineStr">
        <is>
          <t>601+</t>
        </is>
      </c>
      <c r="N1241" t="n">
        <v>10.8</v>
      </c>
      <c r="O1241" t="inlineStr">
        <is>
          <t>701+</t>
        </is>
      </c>
      <c r="P1241" t="n">
        <v>2.9</v>
      </c>
      <c r="Q1241" t="inlineStr">
        <is>
          <t>701+</t>
        </is>
      </c>
      <c r="R1241" t="n">
        <v>7.7</v>
      </c>
      <c r="S1241" t="inlineStr">
        <is>
          <t>701+</t>
        </is>
      </c>
      <c r="T1241" t="n">
        <v>1.4</v>
      </c>
      <c r="U1241" t="inlineStr">
        <is>
          <t>701+</t>
        </is>
      </c>
      <c r="V1241" t="n">
        <v>29.6</v>
      </c>
      <c r="W1241" t="inlineStr">
        <is>
          <t>701+</t>
        </is>
      </c>
      <c r="X1241" t="n">
        <v>7.6</v>
      </c>
      <c r="Y1241" t="inlineStr">
        <is>
          <t>701+</t>
        </is>
      </c>
      <c r="Z1241" t="n">
        <v>21.3</v>
      </c>
      <c r="AA1241" t="inlineStr">
        <is>
          <t>521=</t>
        </is>
      </c>
      <c r="AB1241" t="inlineStr"/>
      <c r="AC1241" t="inlineStr">
        <is>
          <t>1001-1200</t>
        </is>
      </c>
      <c r="AD1241" t="inlineStr">
        <is>
          <t>1001-1200</t>
        </is>
      </c>
      <c r="AE1241" t="inlineStr">
        <is>
          <t>CO</t>
        </is>
      </c>
      <c r="AF1241" t="inlineStr">
        <is>
          <t>Colombia</t>
        </is>
      </c>
      <c r="AG1241" t="inlineStr">
        <is>
          <t>L</t>
        </is>
      </c>
      <c r="AH1241" t="inlineStr">
        <is>
          <t>FC</t>
        </is>
      </c>
      <c r="AI1241" t="inlineStr">
        <is>
          <t>MD</t>
        </is>
      </c>
      <c r="AJ1241" t="n">
        <v>4</v>
      </c>
      <c r="AK1241" t="inlineStr">
        <is>
          <t>B</t>
        </is>
      </c>
      <c r="AL1241" t="n">
        <v>9.800000000000001</v>
      </c>
      <c r="AM1241" t="inlineStr">
        <is>
          <t>601+</t>
        </is>
      </c>
      <c r="AN1241" t="n">
        <v>20.8</v>
      </c>
      <c r="AO1241" t="inlineStr">
        <is>
          <t>447</t>
        </is>
      </c>
      <c r="AP1241" t="n">
        <v>12.3</v>
      </c>
      <c r="AQ1241" t="inlineStr">
        <is>
          <t>701+</t>
        </is>
      </c>
      <c r="AR1241" t="n">
        <v>2.7</v>
      </c>
      <c r="AS1241" t="inlineStr">
        <is>
          <t>701+</t>
        </is>
      </c>
      <c r="AT1241" t="n">
        <v>8.300000000000001</v>
      </c>
      <c r="AU1241" t="inlineStr">
        <is>
          <t>701+</t>
        </is>
      </c>
      <c r="AV1241" t="n">
        <v>1.3</v>
      </c>
      <c r="AW1241" t="inlineStr">
        <is>
          <t>701+</t>
        </is>
      </c>
      <c r="AX1241" t="n">
        <v>1.7</v>
      </c>
      <c r="AY1241" t="inlineStr">
        <is>
          <t>701+</t>
        </is>
      </c>
      <c r="AZ1241" t="n">
        <v>9.199999999999999</v>
      </c>
      <c r="BA1241" t="inlineStr">
        <is>
          <t>701+</t>
        </is>
      </c>
      <c r="BB1241" t="n">
        <v>1.7</v>
      </c>
      <c r="BC1241" t="inlineStr">
        <is>
          <t>701+</t>
        </is>
      </c>
      <c r="BD1241" t="inlineStr">
        <is>
          <t>-</t>
        </is>
      </c>
      <c r="BE1241" t="inlineStr"/>
      <c r="BF1241" t="inlineStr">
        <is>
          <t>Not Reported</t>
        </is>
      </c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>
        <is>
          <t>QS</t>
        </is>
      </c>
      <c r="CC1241" t="n">
        <v>1100.5</v>
      </c>
      <c r="CD1241" t="n">
        <v>1100.5</v>
      </c>
      <c r="CE1241" t="n">
        <v>601</v>
      </c>
      <c r="CF1241" t="n">
        <v>601</v>
      </c>
      <c r="CG1241" t="n">
        <v>701</v>
      </c>
      <c r="CH1241" t="n">
        <v>701</v>
      </c>
      <c r="CI1241" t="n">
        <v>701</v>
      </c>
      <c r="CJ1241" t="n">
        <v>701</v>
      </c>
      <c r="CK1241" t="n">
        <v>701</v>
      </c>
      <c r="CL1241" t="n">
        <v>701</v>
      </c>
      <c r="CM1241" t="n">
        <v>521</v>
      </c>
      <c r="CN1241" t="n">
        <v>1100.5</v>
      </c>
      <c r="CO1241" t="n">
        <v>1100.5</v>
      </c>
      <c r="CP1241" t="n">
        <v>601</v>
      </c>
      <c r="CQ1241" t="n">
        <v>447</v>
      </c>
      <c r="CR1241" t="n">
        <v>701</v>
      </c>
      <c r="CS1241" t="n">
        <v>701</v>
      </c>
      <c r="CT1241" t="n">
        <v>701</v>
      </c>
      <c r="CU1241" t="n">
        <v>701</v>
      </c>
      <c r="CV1241" t="n">
        <v>701</v>
      </c>
      <c r="CW1241" t="n">
        <v>701</v>
      </c>
      <c r="CX1241" t="n">
        <v>701</v>
      </c>
      <c r="CY1241" t="inlineStr"/>
      <c r="CZ1241" t="inlineStr"/>
      <c r="DA1241" t="inlineStr"/>
      <c r="DB1241" t="n">
        <v>21.46428571428571</v>
      </c>
      <c r="DC1241" t="n">
        <v>2.9</v>
      </c>
      <c r="DD1241" t="inlineStr"/>
      <c r="DE1241" t="inlineStr">
        <is>
          <t>QS (score, not ratio)</t>
        </is>
      </c>
      <c r="DF1241" t="inlineStr"/>
      <c r="DG1241" t="inlineStr">
        <is>
          <t>QS (score, not %)</t>
        </is>
      </c>
      <c r="DH1241" t="n">
        <v>9.699999999999999</v>
      </c>
      <c r="DI1241" t="inlineStr"/>
    </row>
    <row r="1242">
      <c r="A1242" t="inlineStr">
        <is>
          <t>universidad del pacífico</t>
        </is>
      </c>
      <c r="B1242" t="inlineStr">
        <is>
          <t>1001-1200</t>
        </is>
      </c>
      <c r="C1242" t="inlineStr">
        <is>
          <t>1001-1200</t>
        </is>
      </c>
      <c r="D1242" t="inlineStr">
        <is>
          <t>Peru</t>
        </is>
      </c>
      <c r="E1242" t="inlineStr">
        <is>
          <t>Americas</t>
        </is>
      </c>
      <c r="F1242" t="inlineStr">
        <is>
          <t>M</t>
        </is>
      </c>
      <c r="G1242" t="inlineStr">
        <is>
          <t>SP</t>
        </is>
      </c>
      <c r="H1242" t="inlineStr">
        <is>
          <t>MD</t>
        </is>
      </c>
      <c r="I1242" t="inlineStr">
        <is>
          <t>B</t>
        </is>
      </c>
      <c r="J1242" t="n">
        <v>7</v>
      </c>
      <c r="K1242" t="inlineStr">
        <is>
          <t>601+</t>
        </is>
      </c>
      <c r="L1242" t="n">
        <v>28</v>
      </c>
      <c r="M1242" t="inlineStr">
        <is>
          <t>342</t>
        </is>
      </c>
      <c r="N1242" t="n">
        <v>3</v>
      </c>
      <c r="O1242" t="inlineStr">
        <is>
          <t>701+</t>
        </is>
      </c>
      <c r="P1242" t="n">
        <v>3.1</v>
      </c>
      <c r="Q1242" t="inlineStr">
        <is>
          <t>701+</t>
        </is>
      </c>
      <c r="R1242" t="n">
        <v>9.4</v>
      </c>
      <c r="S1242" t="inlineStr">
        <is>
          <t>701+</t>
        </is>
      </c>
      <c r="T1242" t="n">
        <v>2.2</v>
      </c>
      <c r="U1242" t="inlineStr">
        <is>
          <t>701+</t>
        </is>
      </c>
      <c r="V1242" t="n">
        <v>5.3</v>
      </c>
      <c r="W1242" t="inlineStr">
        <is>
          <t>701+</t>
        </is>
      </c>
      <c r="X1242" t="n">
        <v>16.6</v>
      </c>
      <c r="Y1242" t="inlineStr">
        <is>
          <t>623</t>
        </is>
      </c>
      <c r="Z1242" t="n">
        <v>1.5</v>
      </c>
      <c r="AA1242" t="inlineStr">
        <is>
          <t>701+</t>
        </is>
      </c>
      <c r="AB1242" t="inlineStr"/>
      <c r="AC1242" t="inlineStr"/>
      <c r="AD1242" t="inlineStr"/>
      <c r="AE1242" t="inlineStr">
        <is>
          <t>Not Reported</t>
        </is>
      </c>
      <c r="AF1242" t="inlineStr">
        <is>
          <t>Not Reported</t>
        </is>
      </c>
      <c r="AG1242" t="inlineStr">
        <is>
          <t>Not Reported</t>
        </is>
      </c>
      <c r="AH1242" t="inlineStr">
        <is>
          <t>Not Reported</t>
        </is>
      </c>
      <c r="AI1242" t="inlineStr"/>
      <c r="AJ1242" t="inlineStr"/>
      <c r="AK1242" t="inlineStr">
        <is>
          <t>Not Reported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>
        <is>
          <t>Not Reported</t>
        </is>
      </c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>
        <is>
          <t>QS</t>
        </is>
      </c>
      <c r="CC1242" t="n">
        <v>1100.5</v>
      </c>
      <c r="CD1242" t="n">
        <v>1100.5</v>
      </c>
      <c r="CE1242" t="n">
        <v>601</v>
      </c>
      <c r="CF1242" t="n">
        <v>342</v>
      </c>
      <c r="CG1242" t="n">
        <v>701</v>
      </c>
      <c r="CH1242" t="n">
        <v>701</v>
      </c>
      <c r="CI1242" t="n">
        <v>701</v>
      </c>
      <c r="CJ1242" t="n">
        <v>701</v>
      </c>
      <c r="CK1242" t="n">
        <v>701</v>
      </c>
      <c r="CL1242" t="n">
        <v>623</v>
      </c>
      <c r="CM1242" t="n">
        <v>701</v>
      </c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n">
        <v>21.46428571428571</v>
      </c>
      <c r="DC1242" t="n">
        <v>3.1</v>
      </c>
      <c r="DD1242" t="inlineStr"/>
      <c r="DE1242" t="inlineStr">
        <is>
          <t>QS (score, not ratio)</t>
        </is>
      </c>
      <c r="DF1242" t="inlineStr"/>
      <c r="DG1242" t="inlineStr">
        <is>
          <t>QS (score, not %)</t>
        </is>
      </c>
      <c r="DH1242" t="n">
        <v>7</v>
      </c>
      <c r="DI1242" t="inlineStr"/>
    </row>
    <row r="1243">
      <c r="A1243" t="inlineStr">
        <is>
          <t>universidad del rosario</t>
        </is>
      </c>
      <c r="B1243" t="inlineStr">
        <is>
          <t>771-780</t>
        </is>
      </c>
      <c r="C1243" t="inlineStr">
        <is>
          <t>711-720</t>
        </is>
      </c>
      <c r="D1243" t="inlineStr">
        <is>
          <t>Colombia</t>
        </is>
      </c>
      <c r="E1243" t="inlineStr">
        <is>
          <t>Americas</t>
        </is>
      </c>
      <c r="F1243" t="inlineStr">
        <is>
          <t>M</t>
        </is>
      </c>
      <c r="G1243" t="inlineStr">
        <is>
          <t>FC</t>
        </is>
      </c>
      <c r="H1243" t="inlineStr">
        <is>
          <t>HI</t>
        </is>
      </c>
      <c r="I1243" t="inlineStr">
        <is>
          <t>B</t>
        </is>
      </c>
      <c r="J1243" t="n">
        <v>15.8</v>
      </c>
      <c r="K1243" t="inlineStr">
        <is>
          <t>558</t>
        </is>
      </c>
      <c r="L1243" t="n">
        <v>28.5</v>
      </c>
      <c r="M1243" t="inlineStr">
        <is>
          <t>335</t>
        </is>
      </c>
      <c r="N1243" t="n">
        <v>24.2</v>
      </c>
      <c r="O1243" t="inlineStr">
        <is>
          <t>607</t>
        </is>
      </c>
      <c r="P1243" t="n">
        <v>2.5</v>
      </c>
      <c r="Q1243" t="inlineStr">
        <is>
          <t>701+</t>
        </is>
      </c>
      <c r="R1243" t="n">
        <v>7.2</v>
      </c>
      <c r="S1243" t="inlineStr">
        <is>
          <t>701+</t>
        </is>
      </c>
      <c r="T1243" t="n">
        <v>2.7</v>
      </c>
      <c r="U1243" t="inlineStr">
        <is>
          <t>701+</t>
        </is>
      </c>
      <c r="V1243" t="n">
        <v>31.8</v>
      </c>
      <c r="W1243" t="inlineStr">
        <is>
          <t>701+</t>
        </is>
      </c>
      <c r="X1243" t="n">
        <v>41.1</v>
      </c>
      <c r="Y1243" t="inlineStr">
        <is>
          <t>312</t>
        </is>
      </c>
      <c r="Z1243" t="n">
        <v>24.5</v>
      </c>
      <c r="AA1243" t="inlineStr">
        <is>
          <t>492=</t>
        </is>
      </c>
      <c r="AB1243" t="inlineStr"/>
      <c r="AC1243" t="inlineStr">
        <is>
          <t>711-720</t>
        </is>
      </c>
      <c r="AD1243" t="inlineStr">
        <is>
          <t>751-800</t>
        </is>
      </c>
      <c r="AE1243" t="inlineStr">
        <is>
          <t>CO</t>
        </is>
      </c>
      <c r="AF1243" t="inlineStr">
        <is>
          <t>Colombia</t>
        </is>
      </c>
      <c r="AG1243" t="inlineStr">
        <is>
          <t>M</t>
        </is>
      </c>
      <c r="AH1243" t="inlineStr">
        <is>
          <t>FO</t>
        </is>
      </c>
      <c r="AI1243" t="inlineStr">
        <is>
          <t>VH</t>
        </is>
      </c>
      <c r="AJ1243" t="n">
        <v>5</v>
      </c>
      <c r="AK1243" t="inlineStr">
        <is>
          <t>B</t>
        </is>
      </c>
      <c r="AL1243" t="n">
        <v>14.4</v>
      </c>
      <c r="AM1243" t="inlineStr">
        <is>
          <t>601+</t>
        </is>
      </c>
      <c r="AN1243" t="n">
        <v>43.4</v>
      </c>
      <c r="AO1243" t="inlineStr">
        <is>
          <t>213</t>
        </is>
      </c>
      <c r="AP1243" t="n">
        <v>21</v>
      </c>
      <c r="AQ1243" t="inlineStr">
        <is>
          <t>645</t>
        </is>
      </c>
      <c r="AR1243" t="n">
        <v>2.7</v>
      </c>
      <c r="AS1243" t="inlineStr">
        <is>
          <t>701+</t>
        </is>
      </c>
      <c r="AT1243" t="n">
        <v>9.5</v>
      </c>
      <c r="AU1243" t="inlineStr">
        <is>
          <t>701+</t>
        </is>
      </c>
      <c r="AV1243" t="n">
        <v>2.4</v>
      </c>
      <c r="AW1243" t="inlineStr">
        <is>
          <t>701+</t>
        </is>
      </c>
      <c r="AX1243" t="n">
        <v>1.1</v>
      </c>
      <c r="AY1243" t="inlineStr">
        <is>
          <t>701+</t>
        </is>
      </c>
      <c r="AZ1243" t="n">
        <v>27.5</v>
      </c>
      <c r="BA1243" t="inlineStr">
        <is>
          <t>295</t>
        </is>
      </c>
      <c r="BB1243" t="n">
        <v>22.5</v>
      </c>
      <c r="BC1243" t="inlineStr">
        <is>
          <t>521=</t>
        </is>
      </c>
      <c r="BD1243" t="inlineStr">
        <is>
          <t>-</t>
        </is>
      </c>
      <c r="BE1243" t="inlineStr"/>
      <c r="BF1243" t="inlineStr">
        <is>
          <t>Not Reported</t>
        </is>
      </c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>
        <is>
          <t>QS</t>
        </is>
      </c>
      <c r="CC1243" t="n">
        <v>775.5</v>
      </c>
      <c r="CD1243" t="n">
        <v>715.5</v>
      </c>
      <c r="CE1243" t="n">
        <v>558</v>
      </c>
      <c r="CF1243" t="n">
        <v>335</v>
      </c>
      <c r="CG1243" t="n">
        <v>607</v>
      </c>
      <c r="CH1243" t="n">
        <v>701</v>
      </c>
      <c r="CI1243" t="n">
        <v>701</v>
      </c>
      <c r="CJ1243" t="n">
        <v>701</v>
      </c>
      <c r="CK1243" t="n">
        <v>701</v>
      </c>
      <c r="CL1243" t="n">
        <v>312</v>
      </c>
      <c r="CM1243" t="n">
        <v>492</v>
      </c>
      <c r="CN1243" t="n">
        <v>715.5</v>
      </c>
      <c r="CO1243" t="n">
        <v>775.5</v>
      </c>
      <c r="CP1243" t="n">
        <v>601</v>
      </c>
      <c r="CQ1243" t="n">
        <v>213</v>
      </c>
      <c r="CR1243" t="n">
        <v>645</v>
      </c>
      <c r="CS1243" t="n">
        <v>701</v>
      </c>
      <c r="CT1243" t="n">
        <v>701</v>
      </c>
      <c r="CU1243" t="n">
        <v>701</v>
      </c>
      <c r="CV1243" t="n">
        <v>701</v>
      </c>
      <c r="CW1243" t="n">
        <v>295</v>
      </c>
      <c r="CX1243" t="n">
        <v>521</v>
      </c>
      <c r="CY1243" t="inlineStr"/>
      <c r="CZ1243" t="inlineStr"/>
      <c r="DA1243" t="inlineStr"/>
      <c r="DB1243" t="n">
        <v>44.67857142857142</v>
      </c>
      <c r="DC1243" t="n">
        <v>2.5</v>
      </c>
      <c r="DD1243" t="inlineStr"/>
      <c r="DE1243" t="inlineStr">
        <is>
          <t>QS (score, not ratio)</t>
        </is>
      </c>
      <c r="DF1243" t="inlineStr"/>
      <c r="DG1243" t="inlineStr">
        <is>
          <t>QS (score, not %)</t>
        </is>
      </c>
      <c r="DH1243" t="n">
        <v>15.1</v>
      </c>
      <c r="DI1243" t="inlineStr"/>
    </row>
    <row r="1244">
      <c r="A1244" t="inlineStr">
        <is>
          <t>universidad del salvador</t>
        </is>
      </c>
      <c r="B1244" t="inlineStr">
        <is>
          <t>1201-1400</t>
        </is>
      </c>
      <c r="C1244" t="inlineStr">
        <is>
          <t>1201-1400</t>
        </is>
      </c>
      <c r="D1244" t="inlineStr">
        <is>
          <t>Argentina</t>
        </is>
      </c>
      <c r="E1244" t="inlineStr">
        <is>
          <t>Americas</t>
        </is>
      </c>
      <c r="F1244" t="inlineStr">
        <is>
          <t>M</t>
        </is>
      </c>
      <c r="G1244" t="inlineStr">
        <is>
          <t>FC</t>
        </is>
      </c>
      <c r="H1244" t="inlineStr">
        <is>
          <t>MD</t>
        </is>
      </c>
      <c r="I1244" t="inlineStr">
        <is>
          <t>B</t>
        </is>
      </c>
      <c r="J1244" t="n">
        <v>3.7</v>
      </c>
      <c r="K1244" t="inlineStr">
        <is>
          <t>601+</t>
        </is>
      </c>
      <c r="L1244" t="n">
        <v>5.8</v>
      </c>
      <c r="M1244" t="inlineStr">
        <is>
          <t>601+</t>
        </is>
      </c>
      <c r="N1244" t="n">
        <v>19.9</v>
      </c>
      <c r="O1244" t="inlineStr">
        <is>
          <t>676</t>
        </is>
      </c>
      <c r="P1244" t="n">
        <v>1</v>
      </c>
      <c r="Q1244" t="inlineStr">
        <is>
          <t>701+</t>
        </is>
      </c>
      <c r="R1244" t="n">
        <v>4.9</v>
      </c>
      <c r="S1244" t="inlineStr">
        <is>
          <t>701+</t>
        </is>
      </c>
      <c r="T1244" t="n">
        <v>7.4</v>
      </c>
      <c r="U1244" t="inlineStr">
        <is>
          <t>701+</t>
        </is>
      </c>
      <c r="V1244" t="n">
        <v>1.2</v>
      </c>
      <c r="W1244" t="inlineStr">
        <is>
          <t>701+</t>
        </is>
      </c>
      <c r="X1244" t="n">
        <v>16.2</v>
      </c>
      <c r="Y1244" t="inlineStr">
        <is>
          <t>633</t>
        </is>
      </c>
      <c r="Z1244" t="inlineStr"/>
      <c r="AA1244" t="inlineStr"/>
      <c r="AB1244" t="inlineStr"/>
      <c r="AC1244" t="inlineStr">
        <is>
          <t>1201-1400</t>
        </is>
      </c>
      <c r="AD1244" t="inlineStr">
        <is>
          <t>1201-1400</t>
        </is>
      </c>
      <c r="AE1244" t="inlineStr">
        <is>
          <t>AR</t>
        </is>
      </c>
      <c r="AF1244" t="inlineStr">
        <is>
          <t>Argentina</t>
        </is>
      </c>
      <c r="AG1244" t="inlineStr">
        <is>
          <t>L</t>
        </is>
      </c>
      <c r="AH1244" t="inlineStr">
        <is>
          <t>FO</t>
        </is>
      </c>
      <c r="AI1244" t="inlineStr">
        <is>
          <t>MD</t>
        </is>
      </c>
      <c r="AJ1244" t="n">
        <v>4</v>
      </c>
      <c r="AK1244" t="inlineStr">
        <is>
          <t>B</t>
        </is>
      </c>
      <c r="AL1244" t="n">
        <v>4.3</v>
      </c>
      <c r="AM1244" t="inlineStr">
        <is>
          <t>601+</t>
        </is>
      </c>
      <c r="AN1244" t="n">
        <v>9</v>
      </c>
      <c r="AO1244" t="inlineStr">
        <is>
          <t>601+</t>
        </is>
      </c>
      <c r="AP1244" t="n">
        <v>16.7</v>
      </c>
      <c r="AQ1244" t="inlineStr">
        <is>
          <t>701+</t>
        </is>
      </c>
      <c r="AR1244" t="n">
        <v>1</v>
      </c>
      <c r="AS1244" t="inlineStr">
        <is>
          <t>701+</t>
        </is>
      </c>
      <c r="AT1244" t="n">
        <v>5.3</v>
      </c>
      <c r="AU1244" t="inlineStr">
        <is>
          <t>701+</t>
        </is>
      </c>
      <c r="AV1244" t="n">
        <v>8</v>
      </c>
      <c r="AW1244" t="inlineStr">
        <is>
          <t>701+</t>
        </is>
      </c>
      <c r="AX1244" t="n">
        <v>1</v>
      </c>
      <c r="AY1244" t="inlineStr">
        <is>
          <t>701+</t>
        </is>
      </c>
      <c r="AZ1244" t="n">
        <v>7.1</v>
      </c>
      <c r="BA1244" t="inlineStr">
        <is>
          <t>701+</t>
        </is>
      </c>
      <c r="BB1244" t="inlineStr"/>
      <c r="BC1244" t="inlineStr"/>
      <c r="BD1244" t="inlineStr">
        <is>
          <t>-</t>
        </is>
      </c>
      <c r="BE1244" t="inlineStr"/>
      <c r="BF1244" t="inlineStr">
        <is>
          <t>Not Reported</t>
        </is>
      </c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>
        <is>
          <t>QS</t>
        </is>
      </c>
      <c r="CC1244" t="n">
        <v>1300.5</v>
      </c>
      <c r="CD1244" t="n">
        <v>1300.5</v>
      </c>
      <c r="CE1244" t="n">
        <v>601</v>
      </c>
      <c r="CF1244" t="n">
        <v>601</v>
      </c>
      <c r="CG1244" t="n">
        <v>676</v>
      </c>
      <c r="CH1244" t="n">
        <v>701</v>
      </c>
      <c r="CI1244" t="n">
        <v>701</v>
      </c>
      <c r="CJ1244" t="n">
        <v>701</v>
      </c>
      <c r="CK1244" t="n">
        <v>701</v>
      </c>
      <c r="CL1244" t="n">
        <v>633</v>
      </c>
      <c r="CM1244" t="inlineStr"/>
      <c r="CN1244" t="n">
        <v>1300.5</v>
      </c>
      <c r="CO1244" t="n">
        <v>1300.5</v>
      </c>
      <c r="CP1244" t="n">
        <v>601</v>
      </c>
      <c r="CQ1244" t="n">
        <v>601</v>
      </c>
      <c r="CR1244" t="n">
        <v>701</v>
      </c>
      <c r="CS1244" t="n">
        <v>701</v>
      </c>
      <c r="CT1244" t="n">
        <v>701</v>
      </c>
      <c r="CU1244" t="n">
        <v>701</v>
      </c>
      <c r="CV1244" t="n">
        <v>701</v>
      </c>
      <c r="CW1244" t="n">
        <v>701</v>
      </c>
      <c r="CX1244" t="inlineStr"/>
      <c r="CY1244" t="inlineStr"/>
      <c r="CZ1244" t="inlineStr"/>
      <c r="DA1244" t="inlineStr"/>
      <c r="DB1244" t="n">
        <v>7.178571428571416</v>
      </c>
      <c r="DC1244" t="n">
        <v>1</v>
      </c>
      <c r="DD1244" t="inlineStr"/>
      <c r="DE1244" t="inlineStr">
        <is>
          <t>QS (score, not ratio)</t>
        </is>
      </c>
      <c r="DF1244" t="inlineStr"/>
      <c r="DG1244" t="inlineStr">
        <is>
          <t>QS (score, not %)</t>
        </is>
      </c>
      <c r="DH1244" t="n">
        <v>4</v>
      </c>
      <c r="DI1244" t="inlineStr"/>
    </row>
    <row r="1245">
      <c r="A1245" t="inlineStr">
        <is>
          <t>universidad del valle</t>
        </is>
      </c>
      <c r="B1245" t="inlineStr">
        <is>
          <t>1001-1200</t>
        </is>
      </c>
      <c r="C1245" t="inlineStr">
        <is>
          <t>1001-1200</t>
        </is>
      </c>
      <c r="D1245" t="inlineStr">
        <is>
          <t>Colombia</t>
        </is>
      </c>
      <c r="E1245" t="inlineStr">
        <is>
          <t>Americas</t>
        </is>
      </c>
      <c r="F1245" t="inlineStr">
        <is>
          <t>XL</t>
        </is>
      </c>
      <c r="G1245" t="inlineStr">
        <is>
          <t>FC</t>
        </is>
      </c>
      <c r="H1245" t="inlineStr">
        <is>
          <t>MD</t>
        </is>
      </c>
      <c r="I1245" t="inlineStr">
        <is>
          <t>A</t>
        </is>
      </c>
      <c r="J1245" t="n">
        <v>18.1</v>
      </c>
      <c r="K1245" t="inlineStr">
        <is>
          <t>500</t>
        </is>
      </c>
      <c r="L1245" t="n">
        <v>8.199999999999999</v>
      </c>
      <c r="M1245" t="inlineStr">
        <is>
          <t>601+</t>
        </is>
      </c>
      <c r="N1245" t="n">
        <v>7.7</v>
      </c>
      <c r="O1245" t="inlineStr">
        <is>
          <t>701+</t>
        </is>
      </c>
      <c r="P1245" t="n">
        <v>1.9</v>
      </c>
      <c r="Q1245" t="inlineStr">
        <is>
          <t>701+</t>
        </is>
      </c>
      <c r="R1245" t="n">
        <v>2.1</v>
      </c>
      <c r="S1245" t="inlineStr">
        <is>
          <t>701+</t>
        </is>
      </c>
      <c r="T1245" t="n">
        <v>1.3</v>
      </c>
      <c r="U1245" t="inlineStr">
        <is>
          <t>701+</t>
        </is>
      </c>
      <c r="V1245" t="n">
        <v>20.5</v>
      </c>
      <c r="W1245" t="inlineStr">
        <is>
          <t>701+</t>
        </is>
      </c>
      <c r="X1245" t="n">
        <v>21.4</v>
      </c>
      <c r="Y1245" t="inlineStr">
        <is>
          <t>535</t>
        </is>
      </c>
      <c r="Z1245" t="n">
        <v>1.7</v>
      </c>
      <c r="AA1245" t="inlineStr">
        <is>
          <t>701+</t>
        </is>
      </c>
      <c r="AB1245" t="inlineStr"/>
      <c r="AC1245" t="inlineStr">
        <is>
          <t>1001-1200</t>
        </is>
      </c>
      <c r="AD1245" t="inlineStr">
        <is>
          <t>801-1000</t>
        </is>
      </c>
      <c r="AE1245" t="inlineStr">
        <is>
          <t>CO</t>
        </is>
      </c>
      <c r="AF1245" t="inlineStr">
        <is>
          <t>Colombia</t>
        </is>
      </c>
      <c r="AG1245" t="inlineStr">
        <is>
          <t>XL</t>
        </is>
      </c>
      <c r="AH1245" t="inlineStr">
        <is>
          <t>FC</t>
        </is>
      </c>
      <c r="AI1245" t="inlineStr">
        <is>
          <t>MD</t>
        </is>
      </c>
      <c r="AJ1245" t="n">
        <v>4</v>
      </c>
      <c r="AK1245" t="inlineStr">
        <is>
          <t>A</t>
        </is>
      </c>
      <c r="AL1245" t="n">
        <v>18.2</v>
      </c>
      <c r="AM1245" t="inlineStr">
        <is>
          <t>492</t>
        </is>
      </c>
      <c r="AN1245" t="n">
        <v>15</v>
      </c>
      <c r="AO1245" t="inlineStr">
        <is>
          <t>549</t>
        </is>
      </c>
      <c r="AP1245" t="n">
        <v>8.1</v>
      </c>
      <c r="AQ1245" t="inlineStr">
        <is>
          <t>701+</t>
        </is>
      </c>
      <c r="AR1245" t="n">
        <v>2</v>
      </c>
      <c r="AS1245" t="inlineStr">
        <is>
          <t>701+</t>
        </is>
      </c>
      <c r="AT1245" t="n">
        <v>2.2</v>
      </c>
      <c r="AU1245" t="inlineStr">
        <is>
          <t>701+</t>
        </is>
      </c>
      <c r="AV1245" t="n">
        <v>1.4</v>
      </c>
      <c r="AW1245" t="inlineStr">
        <is>
          <t>701+</t>
        </is>
      </c>
      <c r="AX1245" t="n">
        <v>1.2</v>
      </c>
      <c r="AY1245" t="inlineStr">
        <is>
          <t>701+</t>
        </is>
      </c>
      <c r="AZ1245" t="n">
        <v>10</v>
      </c>
      <c r="BA1245" t="inlineStr">
        <is>
          <t>701+</t>
        </is>
      </c>
      <c r="BB1245" t="n">
        <v>2.1</v>
      </c>
      <c r="BC1245" t="inlineStr">
        <is>
          <t>701+</t>
        </is>
      </c>
      <c r="BD1245" t="inlineStr">
        <is>
          <t>-</t>
        </is>
      </c>
      <c r="BE1245" t="inlineStr"/>
      <c r="BF1245" t="inlineStr">
        <is>
          <t>Not Reported</t>
        </is>
      </c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>
        <is>
          <t>QS</t>
        </is>
      </c>
      <c r="CC1245" t="n">
        <v>1100.5</v>
      </c>
      <c r="CD1245" t="n">
        <v>1100.5</v>
      </c>
      <c r="CE1245" t="n">
        <v>500</v>
      </c>
      <c r="CF1245" t="n">
        <v>601</v>
      </c>
      <c r="CG1245" t="n">
        <v>701</v>
      </c>
      <c r="CH1245" t="n">
        <v>701</v>
      </c>
      <c r="CI1245" t="n">
        <v>701</v>
      </c>
      <c r="CJ1245" t="n">
        <v>701</v>
      </c>
      <c r="CK1245" t="n">
        <v>701</v>
      </c>
      <c r="CL1245" t="n">
        <v>535</v>
      </c>
      <c r="CM1245" t="n">
        <v>701</v>
      </c>
      <c r="CN1245" t="n">
        <v>1100.5</v>
      </c>
      <c r="CO1245" t="n">
        <v>900.5</v>
      </c>
      <c r="CP1245" t="n">
        <v>492</v>
      </c>
      <c r="CQ1245" t="n">
        <v>549</v>
      </c>
      <c r="CR1245" t="n">
        <v>701</v>
      </c>
      <c r="CS1245" t="n">
        <v>701</v>
      </c>
      <c r="CT1245" t="n">
        <v>701</v>
      </c>
      <c r="CU1245" t="n">
        <v>701</v>
      </c>
      <c r="CV1245" t="n">
        <v>701</v>
      </c>
      <c r="CW1245" t="n">
        <v>701</v>
      </c>
      <c r="CX1245" t="n">
        <v>701</v>
      </c>
      <c r="CY1245" t="inlineStr"/>
      <c r="CZ1245" t="inlineStr"/>
      <c r="DA1245" t="inlineStr"/>
      <c r="DB1245" t="n">
        <v>21.46428571428571</v>
      </c>
      <c r="DC1245" t="n">
        <v>1.9</v>
      </c>
      <c r="DD1245" t="inlineStr"/>
      <c r="DE1245" t="inlineStr">
        <is>
          <t>QS (score, not ratio)</t>
        </is>
      </c>
      <c r="DF1245" t="inlineStr"/>
      <c r="DG1245" t="inlineStr">
        <is>
          <t>QS (score, not %)</t>
        </is>
      </c>
      <c r="DH1245" t="n">
        <v>18.15</v>
      </c>
      <c r="DI1245" t="inlineStr"/>
    </row>
    <row r="1246">
      <c r="A1246" t="inlineStr">
        <is>
          <t>universidad del valle de mexico (uvm)</t>
        </is>
      </c>
      <c r="B1246" t="inlineStr">
        <is>
          <t>1401+</t>
        </is>
      </c>
      <c r="C1246" t="inlineStr">
        <is>
          <t>1401+</t>
        </is>
      </c>
      <c r="D1246" t="inlineStr">
        <is>
          <t>Mexico</t>
        </is>
      </c>
      <c r="E1246" t="inlineStr">
        <is>
          <t>Americas</t>
        </is>
      </c>
      <c r="F1246" t="inlineStr">
        <is>
          <t>XL</t>
        </is>
      </c>
      <c r="G1246" t="inlineStr">
        <is>
          <t>FC</t>
        </is>
      </c>
      <c r="H1246" t="inlineStr">
        <is>
          <t>LO</t>
        </is>
      </c>
      <c r="I1246" t="inlineStr">
        <is>
          <t>C</t>
        </is>
      </c>
      <c r="J1246" t="n">
        <v>3.8</v>
      </c>
      <c r="K1246" t="inlineStr">
        <is>
          <t>601+</t>
        </is>
      </c>
      <c r="L1246" t="n">
        <v>9.9</v>
      </c>
      <c r="M1246" t="inlineStr">
        <is>
          <t>601+</t>
        </is>
      </c>
      <c r="N1246" t="n">
        <v>3.9</v>
      </c>
      <c r="O1246" t="inlineStr">
        <is>
          <t>701+</t>
        </is>
      </c>
      <c r="P1246" t="n">
        <v>1.1</v>
      </c>
      <c r="Q1246" t="inlineStr">
        <is>
          <t>701+</t>
        </is>
      </c>
      <c r="R1246" t="n">
        <v>2</v>
      </c>
      <c r="S1246" t="inlineStr">
        <is>
          <t>701+</t>
        </is>
      </c>
      <c r="T1246" t="n">
        <v>1.6</v>
      </c>
      <c r="U1246" t="inlineStr">
        <is>
          <t>701+</t>
        </is>
      </c>
      <c r="V1246" t="n">
        <v>4.8</v>
      </c>
      <c r="W1246" t="inlineStr">
        <is>
          <t>701+</t>
        </is>
      </c>
      <c r="X1246" t="n">
        <v>3.1</v>
      </c>
      <c r="Y1246" t="inlineStr">
        <is>
          <t>701+</t>
        </is>
      </c>
      <c r="Z1246" t="n">
        <v>1</v>
      </c>
      <c r="AA1246" t="inlineStr">
        <is>
          <t>701+</t>
        </is>
      </c>
      <c r="AB1246" t="inlineStr"/>
      <c r="AC1246" t="inlineStr">
        <is>
          <t>1401+</t>
        </is>
      </c>
      <c r="AD1246" t="inlineStr">
        <is>
          <t>1201-1400</t>
        </is>
      </c>
      <c r="AE1246" t="inlineStr">
        <is>
          <t>MX</t>
        </is>
      </c>
      <c r="AF1246" t="inlineStr">
        <is>
          <t>Mexico</t>
        </is>
      </c>
      <c r="AG1246" t="inlineStr">
        <is>
          <t>XL</t>
        </is>
      </c>
      <c r="AH1246" t="inlineStr">
        <is>
          <t>FO</t>
        </is>
      </c>
      <c r="AI1246" t="inlineStr">
        <is>
          <t>MD</t>
        </is>
      </c>
      <c r="AJ1246" t="n">
        <v>4</v>
      </c>
      <c r="AK1246" t="inlineStr">
        <is>
          <t>C</t>
        </is>
      </c>
      <c r="AL1246" t="n">
        <v>3.7</v>
      </c>
      <c r="AM1246" t="inlineStr">
        <is>
          <t>601+</t>
        </is>
      </c>
      <c r="AN1246" t="n">
        <v>13.3</v>
      </c>
      <c r="AO1246" t="inlineStr">
        <is>
          <t>601+</t>
        </is>
      </c>
      <c r="AP1246" t="n">
        <v>4.6</v>
      </c>
      <c r="AQ1246" t="inlineStr">
        <is>
          <t>701+</t>
        </is>
      </c>
      <c r="AR1246" t="n">
        <v>1</v>
      </c>
      <c r="AS1246" t="inlineStr">
        <is>
          <t>701+</t>
        </is>
      </c>
      <c r="AT1246" t="n">
        <v>1.2</v>
      </c>
      <c r="AU1246" t="inlineStr">
        <is>
          <t>701+</t>
        </is>
      </c>
      <c r="AV1246" t="n">
        <v>1.3</v>
      </c>
      <c r="AW1246" t="inlineStr">
        <is>
          <t>701+</t>
        </is>
      </c>
      <c r="AX1246" t="n">
        <v>1</v>
      </c>
      <c r="AY1246" t="inlineStr">
        <is>
          <t>701+</t>
        </is>
      </c>
      <c r="AZ1246" t="n">
        <v>4.2</v>
      </c>
      <c r="BA1246" t="inlineStr">
        <is>
          <t>701+</t>
        </is>
      </c>
      <c r="BB1246" t="n">
        <v>1</v>
      </c>
      <c r="BC1246" t="inlineStr">
        <is>
          <t>701+</t>
        </is>
      </c>
      <c r="BD1246" t="inlineStr">
        <is>
          <t>-</t>
        </is>
      </c>
      <c r="BE1246" t="inlineStr"/>
      <c r="BF1246" t="inlineStr">
        <is>
          <t>Not Reported</t>
        </is>
      </c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>
        <is>
          <t>QS</t>
        </is>
      </c>
      <c r="CC1246" t="n">
        <v>1401</v>
      </c>
      <c r="CD1246" t="n">
        <v>1401</v>
      </c>
      <c r="CE1246" t="n">
        <v>601</v>
      </c>
      <c r="CF1246" t="n">
        <v>601</v>
      </c>
      <c r="CG1246" t="n">
        <v>701</v>
      </c>
      <c r="CH1246" t="n">
        <v>701</v>
      </c>
      <c r="CI1246" t="n">
        <v>701</v>
      </c>
      <c r="CJ1246" t="n">
        <v>701</v>
      </c>
      <c r="CK1246" t="n">
        <v>701</v>
      </c>
      <c r="CL1246" t="n">
        <v>701</v>
      </c>
      <c r="CM1246" t="n">
        <v>701</v>
      </c>
      <c r="CN1246" t="n">
        <v>1401</v>
      </c>
      <c r="CO1246" t="n">
        <v>1300.5</v>
      </c>
      <c r="CP1246" t="n">
        <v>601</v>
      </c>
      <c r="CQ1246" t="n">
        <v>601</v>
      </c>
      <c r="CR1246" t="n">
        <v>701</v>
      </c>
      <c r="CS1246" t="n">
        <v>701</v>
      </c>
      <c r="CT1246" t="n">
        <v>701</v>
      </c>
      <c r="CU1246" t="n">
        <v>701</v>
      </c>
      <c r="CV1246" t="n">
        <v>701</v>
      </c>
      <c r="CW1246" t="n">
        <v>701</v>
      </c>
      <c r="CX1246" t="n">
        <v>701</v>
      </c>
      <c r="CY1246" t="inlineStr"/>
      <c r="CZ1246" t="inlineStr"/>
      <c r="DA1246" t="inlineStr"/>
      <c r="DB1246" t="n">
        <v>0</v>
      </c>
      <c r="DC1246" t="n">
        <v>1.1</v>
      </c>
      <c r="DD1246" t="inlineStr"/>
      <c r="DE1246" t="inlineStr">
        <is>
          <t>QS (score, not ratio)</t>
        </is>
      </c>
      <c r="DF1246" t="inlineStr"/>
      <c r="DG1246" t="inlineStr">
        <is>
          <t>QS (score, not %)</t>
        </is>
      </c>
      <c r="DH1246" t="n">
        <v>3.75</v>
      </c>
      <c r="DI1246" t="inlineStr"/>
    </row>
    <row r="1247">
      <c r="A1247" t="inlineStr">
        <is>
          <t>universidad del zulia</t>
        </is>
      </c>
      <c r="B1247" t="inlineStr">
        <is>
          <t>1201-1400</t>
        </is>
      </c>
      <c r="C1247" t="inlineStr">
        <is>
          <t>1201-1400</t>
        </is>
      </c>
      <c r="D1247" t="inlineStr">
        <is>
          <t>Venezuela</t>
        </is>
      </c>
      <c r="E1247" t="inlineStr">
        <is>
          <t>Americas</t>
        </is>
      </c>
      <c r="F1247" t="inlineStr">
        <is>
          <t>M</t>
        </is>
      </c>
      <c r="G1247" t="inlineStr">
        <is>
          <t>FC</t>
        </is>
      </c>
      <c r="H1247" t="inlineStr">
        <is>
          <t>MD</t>
        </is>
      </c>
      <c r="I1247" t="inlineStr">
        <is>
          <t>A</t>
        </is>
      </c>
      <c r="J1247" t="n">
        <v>10.1</v>
      </c>
      <c r="K1247" t="inlineStr">
        <is>
          <t>601+</t>
        </is>
      </c>
      <c r="L1247" t="n">
        <v>5.8</v>
      </c>
      <c r="M1247" t="inlineStr">
        <is>
          <t>601+</t>
        </is>
      </c>
      <c r="N1247" t="n">
        <v>4.1</v>
      </c>
      <c r="O1247" t="inlineStr">
        <is>
          <t>701+</t>
        </is>
      </c>
      <c r="P1247" t="n">
        <v>2.1</v>
      </c>
      <c r="Q1247" t="inlineStr">
        <is>
          <t>701+</t>
        </is>
      </c>
      <c r="R1247" t="inlineStr"/>
      <c r="S1247" t="inlineStr"/>
      <c r="T1247" t="inlineStr"/>
      <c r="U1247" t="inlineStr"/>
      <c r="V1247" t="n">
        <v>13.4</v>
      </c>
      <c r="W1247" t="inlineStr">
        <is>
          <t>701+</t>
        </is>
      </c>
      <c r="X1247" t="n">
        <v>5.6</v>
      </c>
      <c r="Y1247" t="inlineStr">
        <is>
          <t>701+</t>
        </is>
      </c>
      <c r="Z1247" t="n">
        <v>1</v>
      </c>
      <c r="AA1247" t="inlineStr">
        <is>
          <t>701+</t>
        </is>
      </c>
      <c r="AB1247" t="inlineStr"/>
      <c r="AC1247" t="inlineStr">
        <is>
          <t>1201-1400</t>
        </is>
      </c>
      <c r="AD1247" t="inlineStr">
        <is>
          <t>1201-1400</t>
        </is>
      </c>
      <c r="AE1247" t="inlineStr">
        <is>
          <t>VE</t>
        </is>
      </c>
      <c r="AF1247" t="inlineStr">
        <is>
          <t>Venezuela</t>
        </is>
      </c>
      <c r="AG1247" t="inlineStr">
        <is>
          <t>M</t>
        </is>
      </c>
      <c r="AH1247" t="inlineStr">
        <is>
          <t>FC</t>
        </is>
      </c>
      <c r="AI1247" t="inlineStr">
        <is>
          <t>MD</t>
        </is>
      </c>
      <c r="AJ1247" t="n">
        <v>5</v>
      </c>
      <c r="AK1247" t="inlineStr">
        <is>
          <t>A</t>
        </is>
      </c>
      <c r="AL1247" t="n">
        <v>10.9</v>
      </c>
      <c r="AM1247" t="inlineStr">
        <is>
          <t>601+</t>
        </is>
      </c>
      <c r="AN1247" t="n">
        <v>7.6</v>
      </c>
      <c r="AO1247" t="inlineStr">
        <is>
          <t>601+</t>
        </is>
      </c>
      <c r="AP1247" t="n">
        <v>3.2</v>
      </c>
      <c r="AQ1247" t="inlineStr">
        <is>
          <t>701+</t>
        </is>
      </c>
      <c r="AR1247" t="n">
        <v>2.4</v>
      </c>
      <c r="AS1247" t="inlineStr">
        <is>
          <t>701+</t>
        </is>
      </c>
      <c r="AT1247" t="inlineStr"/>
      <c r="AU1247" t="inlineStr"/>
      <c r="AV1247" t="inlineStr"/>
      <c r="AW1247" t="inlineStr"/>
      <c r="AX1247" t="n">
        <v>1</v>
      </c>
      <c r="AY1247" t="inlineStr">
        <is>
          <t>701+</t>
        </is>
      </c>
      <c r="AZ1247" t="n">
        <v>10.9</v>
      </c>
      <c r="BA1247" t="inlineStr">
        <is>
          <t>701+</t>
        </is>
      </c>
      <c r="BB1247" t="n">
        <v>1</v>
      </c>
      <c r="BC1247" t="inlineStr">
        <is>
          <t>701+</t>
        </is>
      </c>
      <c r="BD1247" t="inlineStr">
        <is>
          <t>-</t>
        </is>
      </c>
      <c r="BE1247" t="inlineStr"/>
      <c r="BF1247" t="inlineStr">
        <is>
          <t>Not Reported</t>
        </is>
      </c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>
        <is>
          <t>QS</t>
        </is>
      </c>
      <c r="CC1247" t="n">
        <v>1300.5</v>
      </c>
      <c r="CD1247" t="n">
        <v>1300.5</v>
      </c>
      <c r="CE1247" t="n">
        <v>601</v>
      </c>
      <c r="CF1247" t="n">
        <v>601</v>
      </c>
      <c r="CG1247" t="n">
        <v>701</v>
      </c>
      <c r="CH1247" t="n">
        <v>701</v>
      </c>
      <c r="CI1247" t="inlineStr"/>
      <c r="CJ1247" t="inlineStr"/>
      <c r="CK1247" t="n">
        <v>701</v>
      </c>
      <c r="CL1247" t="n">
        <v>701</v>
      </c>
      <c r="CM1247" t="n">
        <v>701</v>
      </c>
      <c r="CN1247" t="n">
        <v>1300.5</v>
      </c>
      <c r="CO1247" t="n">
        <v>1300.5</v>
      </c>
      <c r="CP1247" t="n">
        <v>601</v>
      </c>
      <c r="CQ1247" t="n">
        <v>601</v>
      </c>
      <c r="CR1247" t="n">
        <v>701</v>
      </c>
      <c r="CS1247" t="n">
        <v>701</v>
      </c>
      <c r="CT1247" t="inlineStr"/>
      <c r="CU1247" t="inlineStr"/>
      <c r="CV1247" t="n">
        <v>701</v>
      </c>
      <c r="CW1247" t="n">
        <v>701</v>
      </c>
      <c r="CX1247" t="n">
        <v>701</v>
      </c>
      <c r="CY1247" t="inlineStr"/>
      <c r="CZ1247" t="inlineStr"/>
      <c r="DA1247" t="inlineStr"/>
      <c r="DB1247" t="n">
        <v>7.178571428571416</v>
      </c>
      <c r="DC1247" t="n">
        <v>2.1</v>
      </c>
      <c r="DD1247" t="inlineStr"/>
      <c r="DE1247" t="inlineStr">
        <is>
          <t>QS (score, not ratio)</t>
        </is>
      </c>
      <c r="DF1247" t="inlineStr"/>
      <c r="DG1247" t="inlineStr">
        <is>
          <t>Missing</t>
        </is>
      </c>
      <c r="DH1247" t="n">
        <v>10.5</v>
      </c>
      <c r="DI1247" t="inlineStr"/>
    </row>
    <row r="1248">
      <c r="A1248" t="inlineStr">
        <is>
          <t>universidad diego portales (udp)</t>
        </is>
      </c>
      <c r="B1248" t="inlineStr">
        <is>
          <t>1001-1200</t>
        </is>
      </c>
      <c r="C1248" t="inlineStr">
        <is>
          <t>951-1000</t>
        </is>
      </c>
      <c r="D1248" t="inlineStr">
        <is>
          <t>Chile</t>
        </is>
      </c>
      <c r="E1248" t="inlineStr">
        <is>
          <t>Americas</t>
        </is>
      </c>
      <c r="F1248" t="inlineStr">
        <is>
          <t>L</t>
        </is>
      </c>
      <c r="G1248" t="inlineStr">
        <is>
          <t>FO</t>
        </is>
      </c>
      <c r="H1248" t="inlineStr">
        <is>
          <t>VH</t>
        </is>
      </c>
      <c r="I1248" t="inlineStr">
        <is>
          <t>B</t>
        </is>
      </c>
      <c r="J1248" t="n">
        <v>14.7</v>
      </c>
      <c r="K1248" t="inlineStr">
        <is>
          <t>591</t>
        </is>
      </c>
      <c r="L1248" t="n">
        <v>14.9</v>
      </c>
      <c r="M1248" t="inlineStr">
        <is>
          <t>560</t>
        </is>
      </c>
      <c r="N1248" t="n">
        <v>8.6</v>
      </c>
      <c r="O1248" t="inlineStr">
        <is>
          <t>701+</t>
        </is>
      </c>
      <c r="P1248" t="n">
        <v>3.7</v>
      </c>
      <c r="Q1248" t="inlineStr">
        <is>
          <t>701+</t>
        </is>
      </c>
      <c r="R1248" t="n">
        <v>13.1</v>
      </c>
      <c r="S1248" t="inlineStr">
        <is>
          <t>701+</t>
        </is>
      </c>
      <c r="T1248" t="n">
        <v>2.9</v>
      </c>
      <c r="U1248" t="inlineStr">
        <is>
          <t>701+</t>
        </is>
      </c>
      <c r="V1248" t="n">
        <v>39.6</v>
      </c>
      <c r="W1248" t="inlineStr">
        <is>
          <t>701+</t>
        </is>
      </c>
      <c r="X1248" t="n">
        <v>6.2</v>
      </c>
      <c r="Y1248" t="inlineStr">
        <is>
          <t>701+</t>
        </is>
      </c>
      <c r="Z1248" t="n">
        <v>2.3</v>
      </c>
      <c r="AA1248" t="inlineStr">
        <is>
          <t>701+</t>
        </is>
      </c>
      <c r="AB1248" t="inlineStr"/>
      <c r="AC1248" t="inlineStr">
        <is>
          <t>951-1000</t>
        </is>
      </c>
      <c r="AD1248" t="inlineStr">
        <is>
          <t>801-1000</t>
        </is>
      </c>
      <c r="AE1248" t="inlineStr">
        <is>
          <t>CL</t>
        </is>
      </c>
      <c r="AF1248" t="inlineStr">
        <is>
          <t>Chile</t>
        </is>
      </c>
      <c r="AG1248" t="inlineStr">
        <is>
          <t>L</t>
        </is>
      </c>
      <c r="AH1248" t="inlineStr">
        <is>
          <t>FC</t>
        </is>
      </c>
      <c r="AI1248" t="inlineStr">
        <is>
          <t>MD</t>
        </is>
      </c>
      <c r="AJ1248" t="n">
        <v>3</v>
      </c>
      <c r="AK1248" t="inlineStr">
        <is>
          <t>B</t>
        </is>
      </c>
      <c r="AL1248" t="n">
        <v>15</v>
      </c>
      <c r="AM1248" t="inlineStr">
        <is>
          <t>582</t>
        </is>
      </c>
      <c r="AN1248" t="n">
        <v>22.2</v>
      </c>
      <c r="AO1248" t="inlineStr">
        <is>
          <t>425</t>
        </is>
      </c>
      <c r="AP1248" t="n">
        <v>8.6</v>
      </c>
      <c r="AQ1248" t="inlineStr">
        <is>
          <t>701+</t>
        </is>
      </c>
      <c r="AR1248" t="n">
        <v>4.7</v>
      </c>
      <c r="AS1248" t="inlineStr">
        <is>
          <t>701+</t>
        </is>
      </c>
      <c r="AT1248" t="n">
        <v>14.3</v>
      </c>
      <c r="AU1248" t="inlineStr">
        <is>
          <t>677</t>
        </is>
      </c>
      <c r="AV1248" t="n">
        <v>3.1</v>
      </c>
      <c r="AW1248" t="inlineStr">
        <is>
          <t>701+</t>
        </is>
      </c>
      <c r="AX1248" t="n">
        <v>2.8</v>
      </c>
      <c r="AY1248" t="inlineStr">
        <is>
          <t>701+</t>
        </is>
      </c>
      <c r="AZ1248" t="n">
        <v>8.4</v>
      </c>
      <c r="BA1248" t="inlineStr">
        <is>
          <t>701+</t>
        </is>
      </c>
      <c r="BB1248" t="n">
        <v>1.2</v>
      </c>
      <c r="BC1248" t="inlineStr">
        <is>
          <t>701+</t>
        </is>
      </c>
      <c r="BD1248" t="inlineStr">
        <is>
          <t>-</t>
        </is>
      </c>
      <c r="BE1248" t="inlineStr"/>
      <c r="BF1248" t="inlineStr">
        <is>
          <t>Not Reported</t>
        </is>
      </c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>
        <is>
          <t>QS</t>
        </is>
      </c>
      <c r="CC1248" t="n">
        <v>1100.5</v>
      </c>
      <c r="CD1248" t="n">
        <v>975.5</v>
      </c>
      <c r="CE1248" t="n">
        <v>591</v>
      </c>
      <c r="CF1248" t="n">
        <v>560</v>
      </c>
      <c r="CG1248" t="n">
        <v>701</v>
      </c>
      <c r="CH1248" t="n">
        <v>701</v>
      </c>
      <c r="CI1248" t="n">
        <v>701</v>
      </c>
      <c r="CJ1248" t="n">
        <v>701</v>
      </c>
      <c r="CK1248" t="n">
        <v>701</v>
      </c>
      <c r="CL1248" t="n">
        <v>701</v>
      </c>
      <c r="CM1248" t="n">
        <v>701</v>
      </c>
      <c r="CN1248" t="n">
        <v>975.5</v>
      </c>
      <c r="CO1248" t="n">
        <v>900.5</v>
      </c>
      <c r="CP1248" t="n">
        <v>582</v>
      </c>
      <c r="CQ1248" t="n">
        <v>425</v>
      </c>
      <c r="CR1248" t="n">
        <v>701</v>
      </c>
      <c r="CS1248" t="n">
        <v>701</v>
      </c>
      <c r="CT1248" t="n">
        <v>677</v>
      </c>
      <c r="CU1248" t="n">
        <v>701</v>
      </c>
      <c r="CV1248" t="n">
        <v>701</v>
      </c>
      <c r="CW1248" t="n">
        <v>701</v>
      </c>
      <c r="CX1248" t="n">
        <v>701</v>
      </c>
      <c r="CY1248" t="inlineStr"/>
      <c r="CZ1248" t="inlineStr"/>
      <c r="DA1248" t="inlineStr"/>
      <c r="DB1248" t="n">
        <v>21.46428571428571</v>
      </c>
      <c r="DC1248" t="n">
        <v>3.7</v>
      </c>
      <c r="DD1248" t="inlineStr"/>
      <c r="DE1248" t="inlineStr">
        <is>
          <t>QS (score, not ratio)</t>
        </is>
      </c>
      <c r="DF1248" t="inlineStr"/>
      <c r="DG1248" t="inlineStr">
        <is>
          <t>QS (score, not %)</t>
        </is>
      </c>
      <c r="DH1248" t="n">
        <v>14.85</v>
      </c>
      <c r="DI1248" t="inlineStr"/>
    </row>
    <row r="1249">
      <c r="A1249" t="inlineStr">
        <is>
          <t>universidad eafit</t>
        </is>
      </c>
      <c r="B1249" t="inlineStr">
        <is>
          <t>901-950</t>
        </is>
      </c>
      <c r="C1249" t="inlineStr">
        <is>
          <t>731-740</t>
        </is>
      </c>
      <c r="D1249" t="inlineStr">
        <is>
          <t>Colombia</t>
        </is>
      </c>
      <c r="E1249" t="inlineStr">
        <is>
          <t>Americas</t>
        </is>
      </c>
      <c r="F1249" t="inlineStr">
        <is>
          <t>L</t>
        </is>
      </c>
      <c r="G1249" t="inlineStr">
        <is>
          <t>CO</t>
        </is>
      </c>
      <c r="H1249" t="inlineStr">
        <is>
          <t>HI</t>
        </is>
      </c>
      <c r="I1249" t="inlineStr">
        <is>
          <t>B</t>
        </is>
      </c>
      <c r="J1249" t="n">
        <v>12.9</v>
      </c>
      <c r="K1249" t="inlineStr">
        <is>
          <t>601+</t>
        </is>
      </c>
      <c r="L1249" t="n">
        <v>42.8</v>
      </c>
      <c r="M1249" t="inlineStr">
        <is>
          <t>215</t>
        </is>
      </c>
      <c r="N1249" t="n">
        <v>4.9</v>
      </c>
      <c r="O1249" t="inlineStr">
        <is>
          <t>701+</t>
        </is>
      </c>
      <c r="P1249" t="n">
        <v>2.3</v>
      </c>
      <c r="Q1249" t="inlineStr">
        <is>
          <t>701+</t>
        </is>
      </c>
      <c r="R1249" t="n">
        <v>3.1</v>
      </c>
      <c r="S1249" t="inlineStr">
        <is>
          <t>701+</t>
        </is>
      </c>
      <c r="T1249" t="n">
        <v>1.4</v>
      </c>
      <c r="U1249" t="inlineStr">
        <is>
          <t>701+</t>
        </is>
      </c>
      <c r="V1249" t="n">
        <v>11.3</v>
      </c>
      <c r="W1249" t="inlineStr">
        <is>
          <t>701+</t>
        </is>
      </c>
      <c r="X1249" t="n">
        <v>44.4</v>
      </c>
      <c r="Y1249" t="inlineStr">
        <is>
          <t>289</t>
        </is>
      </c>
      <c r="Z1249" t="n">
        <v>4.8</v>
      </c>
      <c r="AA1249" t="inlineStr">
        <is>
          <t>701+</t>
        </is>
      </c>
      <c r="AB1249" t="inlineStr"/>
      <c r="AC1249" t="inlineStr">
        <is>
          <t>731-740</t>
        </is>
      </c>
      <c r="AD1249" t="inlineStr">
        <is>
          <t>801-1000</t>
        </is>
      </c>
      <c r="AE1249" t="inlineStr">
        <is>
          <t>CO</t>
        </is>
      </c>
      <c r="AF1249" t="inlineStr">
        <is>
          <t>Colombia</t>
        </is>
      </c>
      <c r="AG1249" t="inlineStr">
        <is>
          <t>L</t>
        </is>
      </c>
      <c r="AH1249" t="inlineStr">
        <is>
          <t>CO</t>
        </is>
      </c>
      <c r="AI1249" t="inlineStr">
        <is>
          <t>MD</t>
        </is>
      </c>
      <c r="AJ1249" t="n">
        <v>4</v>
      </c>
      <c r="AK1249" t="inlineStr">
        <is>
          <t>B</t>
        </is>
      </c>
      <c r="AL1249" t="n">
        <v>13.1</v>
      </c>
      <c r="AM1249" t="inlineStr">
        <is>
          <t>601+</t>
        </is>
      </c>
      <c r="AN1249" t="n">
        <v>61.5</v>
      </c>
      <c r="AO1249" t="inlineStr">
        <is>
          <t>128</t>
        </is>
      </c>
      <c r="AP1249" t="n">
        <v>4.5</v>
      </c>
      <c r="AQ1249" t="inlineStr">
        <is>
          <t>701+</t>
        </is>
      </c>
      <c r="AR1249" t="n">
        <v>2.3</v>
      </c>
      <c r="AS1249" t="inlineStr">
        <is>
          <t>701+</t>
        </is>
      </c>
      <c r="AT1249" t="n">
        <v>4.6</v>
      </c>
      <c r="AU1249" t="inlineStr">
        <is>
          <t>701+</t>
        </is>
      </c>
      <c r="AV1249" t="n">
        <v>1.6</v>
      </c>
      <c r="AW1249" t="inlineStr">
        <is>
          <t>701+</t>
        </is>
      </c>
      <c r="AX1249" t="n">
        <v>1</v>
      </c>
      <c r="AY1249" t="inlineStr">
        <is>
          <t>701+</t>
        </is>
      </c>
      <c r="AZ1249" t="n">
        <v>35.1</v>
      </c>
      <c r="BA1249" t="inlineStr">
        <is>
          <t>217</t>
        </is>
      </c>
      <c r="BB1249" t="n">
        <v>1.1</v>
      </c>
      <c r="BC1249" t="inlineStr">
        <is>
          <t>701+</t>
        </is>
      </c>
      <c r="BD1249" t="inlineStr">
        <is>
          <t>-</t>
        </is>
      </c>
      <c r="BE1249" t="inlineStr"/>
      <c r="BF1249" t="inlineStr">
        <is>
          <t>Not Reported</t>
        </is>
      </c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>
        <is>
          <t>QS</t>
        </is>
      </c>
      <c r="CC1249" t="n">
        <v>925.5</v>
      </c>
      <c r="CD1249" t="n">
        <v>735.5</v>
      </c>
      <c r="CE1249" t="n">
        <v>601</v>
      </c>
      <c r="CF1249" t="n">
        <v>215</v>
      </c>
      <c r="CG1249" t="n">
        <v>701</v>
      </c>
      <c r="CH1249" t="n">
        <v>701</v>
      </c>
      <c r="CI1249" t="n">
        <v>701</v>
      </c>
      <c r="CJ1249" t="n">
        <v>701</v>
      </c>
      <c r="CK1249" t="n">
        <v>701</v>
      </c>
      <c r="CL1249" t="n">
        <v>289</v>
      </c>
      <c r="CM1249" t="n">
        <v>701</v>
      </c>
      <c r="CN1249" t="n">
        <v>735.5</v>
      </c>
      <c r="CO1249" t="n">
        <v>900.5</v>
      </c>
      <c r="CP1249" t="n">
        <v>601</v>
      </c>
      <c r="CQ1249" t="n">
        <v>128</v>
      </c>
      <c r="CR1249" t="n">
        <v>701</v>
      </c>
      <c r="CS1249" t="n">
        <v>701</v>
      </c>
      <c r="CT1249" t="n">
        <v>701</v>
      </c>
      <c r="CU1249" t="n">
        <v>701</v>
      </c>
      <c r="CV1249" t="n">
        <v>701</v>
      </c>
      <c r="CW1249" t="n">
        <v>217</v>
      </c>
      <c r="CX1249" t="n">
        <v>701</v>
      </c>
      <c r="CY1249" t="inlineStr"/>
      <c r="CZ1249" t="inlineStr"/>
      <c r="DA1249" t="inlineStr"/>
      <c r="DB1249" t="n">
        <v>33.96428571428571</v>
      </c>
      <c r="DC1249" t="n">
        <v>2.3</v>
      </c>
      <c r="DD1249" t="inlineStr"/>
      <c r="DE1249" t="inlineStr">
        <is>
          <t>QS (score, not ratio)</t>
        </is>
      </c>
      <c r="DF1249" t="inlineStr"/>
      <c r="DG1249" t="inlineStr">
        <is>
          <t>QS (score, not %)</t>
        </is>
      </c>
      <c r="DH1249" t="n">
        <v>13</v>
      </c>
      <c r="DI1249" t="inlineStr"/>
    </row>
    <row r="1250">
      <c r="A1250" t="inlineStr">
        <is>
          <t>universidad externado de colombia</t>
        </is>
      </c>
      <c r="B1250" t="inlineStr">
        <is>
          <t>901-950</t>
        </is>
      </c>
      <c r="C1250" t="inlineStr">
        <is>
          <t>751-760</t>
        </is>
      </c>
      <c r="D1250" t="inlineStr">
        <is>
          <t>Colombia</t>
        </is>
      </c>
      <c r="E1250" t="inlineStr">
        <is>
          <t>Americas</t>
        </is>
      </c>
      <c r="F1250" t="inlineStr">
        <is>
          <t>L</t>
        </is>
      </c>
      <c r="G1250" t="inlineStr">
        <is>
          <t>FO</t>
        </is>
      </c>
      <c r="H1250" t="inlineStr">
        <is>
          <t>MD</t>
        </is>
      </c>
      <c r="I1250" t="inlineStr">
        <is>
          <t>B</t>
        </is>
      </c>
      <c r="J1250" t="n">
        <v>13</v>
      </c>
      <c r="K1250" t="inlineStr">
        <is>
          <t>601+</t>
        </is>
      </c>
      <c r="L1250" t="n">
        <v>28.9</v>
      </c>
      <c r="M1250" t="inlineStr">
        <is>
          <t>326</t>
        </is>
      </c>
      <c r="N1250" t="n">
        <v>36.4</v>
      </c>
      <c r="O1250" t="inlineStr">
        <is>
          <t>439</t>
        </is>
      </c>
      <c r="P1250" t="n">
        <v>1.1</v>
      </c>
      <c r="Q1250" t="inlineStr">
        <is>
          <t>701+</t>
        </is>
      </c>
      <c r="R1250" t="n">
        <v>10.5</v>
      </c>
      <c r="S1250" t="inlineStr">
        <is>
          <t>701+</t>
        </is>
      </c>
      <c r="T1250" t="n">
        <v>1.5</v>
      </c>
      <c r="U1250" t="inlineStr">
        <is>
          <t>701+</t>
        </is>
      </c>
      <c r="V1250" t="n">
        <v>4.3</v>
      </c>
      <c r="W1250" t="inlineStr">
        <is>
          <t>701+</t>
        </is>
      </c>
      <c r="X1250" t="n">
        <v>26.4</v>
      </c>
      <c r="Y1250" t="inlineStr">
        <is>
          <t>449</t>
        </is>
      </c>
      <c r="Z1250" t="n">
        <v>1</v>
      </c>
      <c r="AA1250" t="inlineStr">
        <is>
          <t>701+</t>
        </is>
      </c>
      <c r="AB1250" t="inlineStr"/>
      <c r="AC1250" t="inlineStr">
        <is>
          <t>751-760</t>
        </is>
      </c>
      <c r="AD1250" t="inlineStr">
        <is>
          <t>651-700</t>
        </is>
      </c>
      <c r="AE1250" t="inlineStr">
        <is>
          <t>CO</t>
        </is>
      </c>
      <c r="AF1250" t="inlineStr">
        <is>
          <t>Colombia</t>
        </is>
      </c>
      <c r="AG1250" t="inlineStr">
        <is>
          <t>L</t>
        </is>
      </c>
      <c r="AH1250" t="inlineStr">
        <is>
          <t>FO</t>
        </is>
      </c>
      <c r="AI1250" t="inlineStr">
        <is>
          <t>MD</t>
        </is>
      </c>
      <c r="AJ1250" t="n">
        <v>5</v>
      </c>
      <c r="AK1250" t="inlineStr">
        <is>
          <t>B</t>
        </is>
      </c>
      <c r="AL1250" t="n">
        <v>14</v>
      </c>
      <c r="AM1250" t="inlineStr">
        <is>
          <t>601+</t>
        </is>
      </c>
      <c r="AN1250" t="n">
        <v>43.7</v>
      </c>
      <c r="AO1250" t="inlineStr">
        <is>
          <t>209</t>
        </is>
      </c>
      <c r="AP1250" t="n">
        <v>31.2</v>
      </c>
      <c r="AQ1250" t="inlineStr">
        <is>
          <t>506</t>
        </is>
      </c>
      <c r="AR1250" t="n">
        <v>1.1</v>
      </c>
      <c r="AS1250" t="inlineStr">
        <is>
          <t>701+</t>
        </is>
      </c>
      <c r="AT1250" t="n">
        <v>11.3</v>
      </c>
      <c r="AU1250" t="inlineStr">
        <is>
          <t>701+</t>
        </is>
      </c>
      <c r="AV1250" t="n">
        <v>1.6</v>
      </c>
      <c r="AW1250" t="inlineStr">
        <is>
          <t>701+</t>
        </is>
      </c>
      <c r="AX1250" t="n">
        <v>1</v>
      </c>
      <c r="AY1250" t="inlineStr">
        <is>
          <t>701+</t>
        </is>
      </c>
      <c r="AZ1250" t="n">
        <v>18.8</v>
      </c>
      <c r="BA1250" t="inlineStr">
        <is>
          <t>445</t>
        </is>
      </c>
      <c r="BB1250" t="n">
        <v>1</v>
      </c>
      <c r="BC1250" t="inlineStr">
        <is>
          <t>701+</t>
        </is>
      </c>
      <c r="BD1250" t="inlineStr">
        <is>
          <t>-</t>
        </is>
      </c>
      <c r="BE1250" t="inlineStr"/>
      <c r="BF1250" t="inlineStr">
        <is>
          <t>Not Reported</t>
        </is>
      </c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>
        <is>
          <t>QS</t>
        </is>
      </c>
      <c r="CC1250" t="n">
        <v>925.5</v>
      </c>
      <c r="CD1250" t="n">
        <v>755.5</v>
      </c>
      <c r="CE1250" t="n">
        <v>601</v>
      </c>
      <c r="CF1250" t="n">
        <v>326</v>
      </c>
      <c r="CG1250" t="n">
        <v>439</v>
      </c>
      <c r="CH1250" t="n">
        <v>701</v>
      </c>
      <c r="CI1250" t="n">
        <v>701</v>
      </c>
      <c r="CJ1250" t="n">
        <v>701</v>
      </c>
      <c r="CK1250" t="n">
        <v>701</v>
      </c>
      <c r="CL1250" t="n">
        <v>449</v>
      </c>
      <c r="CM1250" t="n">
        <v>701</v>
      </c>
      <c r="CN1250" t="n">
        <v>755.5</v>
      </c>
      <c r="CO1250" t="n">
        <v>675.5</v>
      </c>
      <c r="CP1250" t="n">
        <v>601</v>
      </c>
      <c r="CQ1250" t="n">
        <v>209</v>
      </c>
      <c r="CR1250" t="n">
        <v>506</v>
      </c>
      <c r="CS1250" t="n">
        <v>701</v>
      </c>
      <c r="CT1250" t="n">
        <v>701</v>
      </c>
      <c r="CU1250" t="n">
        <v>701</v>
      </c>
      <c r="CV1250" t="n">
        <v>701</v>
      </c>
      <c r="CW1250" t="n">
        <v>445</v>
      </c>
      <c r="CX1250" t="n">
        <v>701</v>
      </c>
      <c r="CY1250" t="inlineStr"/>
      <c r="CZ1250" t="inlineStr"/>
      <c r="DA1250" t="inlineStr"/>
      <c r="DB1250" t="n">
        <v>33.96428571428571</v>
      </c>
      <c r="DC1250" t="n">
        <v>1.1</v>
      </c>
      <c r="DD1250" t="inlineStr"/>
      <c r="DE1250" t="inlineStr">
        <is>
          <t>QS (score, not ratio)</t>
        </is>
      </c>
      <c r="DF1250" t="inlineStr"/>
      <c r="DG1250" t="inlineStr">
        <is>
          <t>QS (score, not %)</t>
        </is>
      </c>
      <c r="DH1250" t="n">
        <v>13.5</v>
      </c>
      <c r="DI1250" t="inlineStr"/>
    </row>
    <row r="1251">
      <c r="A1251" t="inlineStr">
        <is>
          <t>universidad iberoamericana ibero</t>
        </is>
      </c>
      <c r="B1251" t="inlineStr">
        <is>
          <t>801-850</t>
        </is>
      </c>
      <c r="C1251" t="inlineStr">
        <is>
          <t>691-700</t>
        </is>
      </c>
      <c r="D1251" t="inlineStr">
        <is>
          <t>Mexico</t>
        </is>
      </c>
      <c r="E1251" t="inlineStr">
        <is>
          <t>Americas</t>
        </is>
      </c>
      <c r="F1251" t="inlineStr">
        <is>
          <t>M</t>
        </is>
      </c>
      <c r="G1251" t="inlineStr">
        <is>
          <t>FC</t>
        </is>
      </c>
      <c r="H1251" t="inlineStr">
        <is>
          <t>MD</t>
        </is>
      </c>
      <c r="I1251" t="inlineStr">
        <is>
          <t>B</t>
        </is>
      </c>
      <c r="J1251" t="n">
        <v>18.5</v>
      </c>
      <c r="K1251" t="inlineStr">
        <is>
          <t>487</t>
        </is>
      </c>
      <c r="L1251" t="n">
        <v>24.3</v>
      </c>
      <c r="M1251" t="inlineStr">
        <is>
          <t>398</t>
        </is>
      </c>
      <c r="N1251" t="n">
        <v>32.3</v>
      </c>
      <c r="O1251" t="inlineStr">
        <is>
          <t>488</t>
        </is>
      </c>
      <c r="P1251" t="n">
        <v>1.3</v>
      </c>
      <c r="Q1251" t="inlineStr">
        <is>
          <t>701+</t>
        </is>
      </c>
      <c r="R1251" t="n">
        <v>5.4</v>
      </c>
      <c r="S1251" t="inlineStr">
        <is>
          <t>701+</t>
        </is>
      </c>
      <c r="T1251" t="n">
        <v>2.2</v>
      </c>
      <c r="U1251" t="inlineStr">
        <is>
          <t>701+</t>
        </is>
      </c>
      <c r="V1251" t="n">
        <v>5.2</v>
      </c>
      <c r="W1251" t="inlineStr">
        <is>
          <t>701+</t>
        </is>
      </c>
      <c r="X1251" t="n">
        <v>63.6</v>
      </c>
      <c r="Y1251" t="inlineStr">
        <is>
          <t>185</t>
        </is>
      </c>
      <c r="Z1251" t="n">
        <v>1.1</v>
      </c>
      <c r="AA1251" t="inlineStr">
        <is>
          <t>701+</t>
        </is>
      </c>
      <c r="AB1251" t="inlineStr"/>
      <c r="AC1251" t="inlineStr">
        <is>
          <t>691-700</t>
        </is>
      </c>
      <c r="AD1251" t="inlineStr">
        <is>
          <t>701-750</t>
        </is>
      </c>
      <c r="AE1251" t="inlineStr">
        <is>
          <t>MX</t>
        </is>
      </c>
      <c r="AF1251" t="inlineStr">
        <is>
          <t>Mexico</t>
        </is>
      </c>
      <c r="AG1251" t="inlineStr">
        <is>
          <t>L</t>
        </is>
      </c>
      <c r="AH1251" t="inlineStr">
        <is>
          <t>FC</t>
        </is>
      </c>
      <c r="AI1251" t="inlineStr">
        <is>
          <t>MD</t>
        </is>
      </c>
      <c r="AJ1251" t="n">
        <v>4</v>
      </c>
      <c r="AK1251" t="inlineStr">
        <is>
          <t>B</t>
        </is>
      </c>
      <c r="AL1251" t="n">
        <v>19.1</v>
      </c>
      <c r="AM1251" t="inlineStr">
        <is>
          <t>468</t>
        </is>
      </c>
      <c r="AN1251" t="n">
        <v>31.1</v>
      </c>
      <c r="AO1251" t="inlineStr">
        <is>
          <t>315</t>
        </is>
      </c>
      <c r="AP1251" t="n">
        <v>31.6</v>
      </c>
      <c r="AQ1251" t="inlineStr">
        <is>
          <t>496</t>
        </is>
      </c>
      <c r="AR1251" t="n">
        <v>1.3</v>
      </c>
      <c r="AS1251" t="inlineStr">
        <is>
          <t>701+</t>
        </is>
      </c>
      <c r="AT1251" t="n">
        <v>5.5</v>
      </c>
      <c r="AU1251" t="inlineStr">
        <is>
          <t>701+</t>
        </is>
      </c>
      <c r="AV1251" t="n">
        <v>2.4</v>
      </c>
      <c r="AW1251" t="inlineStr">
        <is>
          <t>701+</t>
        </is>
      </c>
      <c r="AX1251" t="n">
        <v>1</v>
      </c>
      <c r="AY1251" t="inlineStr">
        <is>
          <t>701+</t>
        </is>
      </c>
      <c r="AZ1251" t="n">
        <v>51.4</v>
      </c>
      <c r="BA1251" t="inlineStr">
        <is>
          <t>127</t>
        </is>
      </c>
      <c r="BB1251" t="n">
        <v>7.4</v>
      </c>
      <c r="BC1251" t="inlineStr">
        <is>
          <t>701+</t>
        </is>
      </c>
      <c r="BD1251" t="inlineStr">
        <is>
          <t>-</t>
        </is>
      </c>
      <c r="BE1251" t="inlineStr"/>
      <c r="BF1251" t="inlineStr">
        <is>
          <t>Not Reported</t>
        </is>
      </c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>
        <is>
          <t>QS</t>
        </is>
      </c>
      <c r="CC1251" t="n">
        <v>825.5</v>
      </c>
      <c r="CD1251" t="n">
        <v>695.5</v>
      </c>
      <c r="CE1251" t="n">
        <v>487</v>
      </c>
      <c r="CF1251" t="n">
        <v>398</v>
      </c>
      <c r="CG1251" t="n">
        <v>488</v>
      </c>
      <c r="CH1251" t="n">
        <v>701</v>
      </c>
      <c r="CI1251" t="n">
        <v>701</v>
      </c>
      <c r="CJ1251" t="n">
        <v>701</v>
      </c>
      <c r="CK1251" t="n">
        <v>701</v>
      </c>
      <c r="CL1251" t="n">
        <v>185</v>
      </c>
      <c r="CM1251" t="n">
        <v>701</v>
      </c>
      <c r="CN1251" t="n">
        <v>695.5</v>
      </c>
      <c r="CO1251" t="n">
        <v>725.5</v>
      </c>
      <c r="CP1251" t="n">
        <v>468</v>
      </c>
      <c r="CQ1251" t="n">
        <v>315</v>
      </c>
      <c r="CR1251" t="n">
        <v>496</v>
      </c>
      <c r="CS1251" t="n">
        <v>701</v>
      </c>
      <c r="CT1251" t="n">
        <v>701</v>
      </c>
      <c r="CU1251" t="n">
        <v>701</v>
      </c>
      <c r="CV1251" t="n">
        <v>701</v>
      </c>
      <c r="CW1251" t="n">
        <v>127</v>
      </c>
      <c r="CX1251" t="n">
        <v>701</v>
      </c>
      <c r="CY1251" t="inlineStr"/>
      <c r="CZ1251" t="inlineStr"/>
      <c r="DA1251" t="inlineStr"/>
      <c r="DB1251" t="n">
        <v>41.10714285714285</v>
      </c>
      <c r="DC1251" t="n">
        <v>1.3</v>
      </c>
      <c r="DD1251" t="inlineStr"/>
      <c r="DE1251" t="inlineStr">
        <is>
          <t>QS (score, not ratio)</t>
        </is>
      </c>
      <c r="DF1251" t="inlineStr"/>
      <c r="DG1251" t="inlineStr">
        <is>
          <t>QS (score, not %)</t>
        </is>
      </c>
      <c r="DH1251" t="n">
        <v>18.8</v>
      </c>
      <c r="DI1251" t="inlineStr"/>
    </row>
    <row r="1252">
      <c r="A1252" t="inlineStr">
        <is>
          <t>universidad icesi</t>
        </is>
      </c>
      <c r="B1252" t="inlineStr">
        <is>
          <t>1001-1200</t>
        </is>
      </c>
      <c r="C1252" t="inlineStr">
        <is>
          <t>901-950</t>
        </is>
      </c>
      <c r="D1252" t="inlineStr">
        <is>
          <t>Colombia</t>
        </is>
      </c>
      <c r="E1252" t="inlineStr">
        <is>
          <t>Americas</t>
        </is>
      </c>
      <c r="F1252" t="inlineStr">
        <is>
          <t>M</t>
        </is>
      </c>
      <c r="G1252" t="inlineStr">
        <is>
          <t>FO</t>
        </is>
      </c>
      <c r="H1252" t="inlineStr">
        <is>
          <t>HI</t>
        </is>
      </c>
      <c r="I1252" t="inlineStr">
        <is>
          <t>B</t>
        </is>
      </c>
      <c r="J1252" t="n">
        <v>5.7</v>
      </c>
      <c r="K1252" t="inlineStr">
        <is>
          <t>601+</t>
        </is>
      </c>
      <c r="L1252" t="n">
        <v>6.1</v>
      </c>
      <c r="M1252" t="inlineStr">
        <is>
          <t>601+</t>
        </is>
      </c>
      <c r="N1252" t="n">
        <v>78.59999999999999</v>
      </c>
      <c r="O1252" t="inlineStr">
        <is>
          <t>146</t>
        </is>
      </c>
      <c r="P1252" t="n">
        <v>1.6</v>
      </c>
      <c r="Q1252" t="inlineStr">
        <is>
          <t>701+</t>
        </is>
      </c>
      <c r="R1252" t="n">
        <v>3.7</v>
      </c>
      <c r="S1252" t="inlineStr">
        <is>
          <t>701+</t>
        </is>
      </c>
      <c r="T1252" t="n">
        <v>2.5</v>
      </c>
      <c r="U1252" t="inlineStr">
        <is>
          <t>701+</t>
        </is>
      </c>
      <c r="V1252" t="n">
        <v>8.699999999999999</v>
      </c>
      <c r="W1252" t="inlineStr">
        <is>
          <t>701+</t>
        </is>
      </c>
      <c r="X1252" t="n">
        <v>9.699999999999999</v>
      </c>
      <c r="Y1252" t="inlineStr">
        <is>
          <t>701+</t>
        </is>
      </c>
      <c r="Z1252" t="n">
        <v>1</v>
      </c>
      <c r="AA1252" t="inlineStr">
        <is>
          <t>701+</t>
        </is>
      </c>
      <c r="AB1252" t="inlineStr"/>
      <c r="AC1252" t="inlineStr">
        <is>
          <t>901-950</t>
        </is>
      </c>
      <c r="AD1252" t="inlineStr">
        <is>
          <t>651-700</t>
        </is>
      </c>
      <c r="AE1252" t="inlineStr">
        <is>
          <t>CO</t>
        </is>
      </c>
      <c r="AF1252" t="inlineStr">
        <is>
          <t>Colombia</t>
        </is>
      </c>
      <c r="AG1252" t="inlineStr">
        <is>
          <t>M</t>
        </is>
      </c>
      <c r="AH1252" t="inlineStr">
        <is>
          <t>FC</t>
        </is>
      </c>
      <c r="AI1252" t="inlineStr">
        <is>
          <t>MD</t>
        </is>
      </c>
      <c r="AJ1252" t="n">
        <v>3</v>
      </c>
      <c r="AK1252" t="inlineStr">
        <is>
          <t>B</t>
        </is>
      </c>
      <c r="AL1252" t="n">
        <v>5.5</v>
      </c>
      <c r="AM1252" t="inlineStr">
        <is>
          <t>601+</t>
        </is>
      </c>
      <c r="AN1252" t="n">
        <v>9.699999999999999</v>
      </c>
      <c r="AO1252" t="inlineStr">
        <is>
          <t>601+</t>
        </is>
      </c>
      <c r="AP1252" t="n">
        <v>74.3</v>
      </c>
      <c r="AQ1252" t="inlineStr">
        <is>
          <t>168</t>
        </is>
      </c>
      <c r="AR1252" t="n">
        <v>1.7</v>
      </c>
      <c r="AS1252" t="inlineStr">
        <is>
          <t>701+</t>
        </is>
      </c>
      <c r="AT1252" t="n">
        <v>4.7</v>
      </c>
      <c r="AU1252" t="inlineStr">
        <is>
          <t>701+</t>
        </is>
      </c>
      <c r="AV1252" t="n">
        <v>2.5</v>
      </c>
      <c r="AW1252" t="inlineStr">
        <is>
          <t>701+</t>
        </is>
      </c>
      <c r="AX1252" t="n">
        <v>1</v>
      </c>
      <c r="AY1252" t="inlineStr">
        <is>
          <t>701+</t>
        </is>
      </c>
      <c r="AZ1252" t="n">
        <v>12.5</v>
      </c>
      <c r="BA1252" t="inlineStr">
        <is>
          <t>692</t>
        </is>
      </c>
      <c r="BB1252" t="n">
        <v>1.2</v>
      </c>
      <c r="BC1252" t="inlineStr">
        <is>
          <t>701+</t>
        </is>
      </c>
      <c r="BD1252" t="inlineStr">
        <is>
          <t>-</t>
        </is>
      </c>
      <c r="BE1252" t="inlineStr"/>
      <c r="BF1252" t="inlineStr">
        <is>
          <t>Not Reported</t>
        </is>
      </c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>
        <is>
          <t>QS</t>
        </is>
      </c>
      <c r="CC1252" t="n">
        <v>1100.5</v>
      </c>
      <c r="CD1252" t="n">
        <v>925.5</v>
      </c>
      <c r="CE1252" t="n">
        <v>601</v>
      </c>
      <c r="CF1252" t="n">
        <v>601</v>
      </c>
      <c r="CG1252" t="n">
        <v>146</v>
      </c>
      <c r="CH1252" t="n">
        <v>701</v>
      </c>
      <c r="CI1252" t="n">
        <v>701</v>
      </c>
      <c r="CJ1252" t="n">
        <v>701</v>
      </c>
      <c r="CK1252" t="n">
        <v>701</v>
      </c>
      <c r="CL1252" t="n">
        <v>701</v>
      </c>
      <c r="CM1252" t="n">
        <v>701</v>
      </c>
      <c r="CN1252" t="n">
        <v>925.5</v>
      </c>
      <c r="CO1252" t="n">
        <v>675.5</v>
      </c>
      <c r="CP1252" t="n">
        <v>601</v>
      </c>
      <c r="CQ1252" t="n">
        <v>601</v>
      </c>
      <c r="CR1252" t="n">
        <v>168</v>
      </c>
      <c r="CS1252" t="n">
        <v>701</v>
      </c>
      <c r="CT1252" t="n">
        <v>701</v>
      </c>
      <c r="CU1252" t="n">
        <v>701</v>
      </c>
      <c r="CV1252" t="n">
        <v>701</v>
      </c>
      <c r="CW1252" t="n">
        <v>692</v>
      </c>
      <c r="CX1252" t="n">
        <v>701</v>
      </c>
      <c r="CY1252" t="inlineStr"/>
      <c r="CZ1252" t="inlineStr"/>
      <c r="DA1252" t="inlineStr"/>
      <c r="DB1252" t="n">
        <v>21.46428571428571</v>
      </c>
      <c r="DC1252" t="n">
        <v>1.6</v>
      </c>
      <c r="DD1252" t="inlineStr"/>
      <c r="DE1252" t="inlineStr">
        <is>
          <t>QS (score, not ratio)</t>
        </is>
      </c>
      <c r="DF1252" t="inlineStr"/>
      <c r="DG1252" t="inlineStr">
        <is>
          <t>QS (score, not %)</t>
        </is>
      </c>
      <c r="DH1252" t="n">
        <v>5.6</v>
      </c>
      <c r="DI1252" t="inlineStr"/>
    </row>
    <row r="1253">
      <c r="A1253" t="inlineStr">
        <is>
          <t>universidad industrial de santander - uis</t>
        </is>
      </c>
      <c r="B1253" t="inlineStr">
        <is>
          <t>1201-1400</t>
        </is>
      </c>
      <c r="C1253" t="inlineStr">
        <is>
          <t>1001-1200</t>
        </is>
      </c>
      <c r="D1253" t="inlineStr">
        <is>
          <t>Colombia</t>
        </is>
      </c>
      <c r="E1253" t="inlineStr">
        <is>
          <t>Americas</t>
        </is>
      </c>
      <c r="F1253" t="inlineStr">
        <is>
          <t>L</t>
        </is>
      </c>
      <c r="G1253" t="inlineStr">
        <is>
          <t>FC</t>
        </is>
      </c>
      <c r="H1253" t="inlineStr">
        <is>
          <t>MD</t>
        </is>
      </c>
      <c r="I1253" t="inlineStr">
        <is>
          <t>A</t>
        </is>
      </c>
      <c r="J1253" t="n">
        <v>9.699999999999999</v>
      </c>
      <c r="K1253" t="inlineStr">
        <is>
          <t>601+</t>
        </is>
      </c>
      <c r="L1253" t="n">
        <v>14.8</v>
      </c>
      <c r="M1253" t="inlineStr">
        <is>
          <t>564</t>
        </is>
      </c>
      <c r="N1253" t="n">
        <v>4.6</v>
      </c>
      <c r="O1253" t="inlineStr">
        <is>
          <t>701+</t>
        </is>
      </c>
      <c r="P1253" t="n">
        <v>2.1</v>
      </c>
      <c r="Q1253" t="inlineStr">
        <is>
          <t>701+</t>
        </is>
      </c>
      <c r="R1253" t="n">
        <v>4.1</v>
      </c>
      <c r="S1253" t="inlineStr">
        <is>
          <t>701+</t>
        </is>
      </c>
      <c r="T1253" t="n">
        <v>1.4</v>
      </c>
      <c r="U1253" t="inlineStr">
        <is>
          <t>701+</t>
        </is>
      </c>
      <c r="V1253" t="n">
        <v>12.4</v>
      </c>
      <c r="W1253" t="inlineStr">
        <is>
          <t>701+</t>
        </is>
      </c>
      <c r="X1253" t="n">
        <v>9</v>
      </c>
      <c r="Y1253" t="inlineStr">
        <is>
          <t>701+</t>
        </is>
      </c>
      <c r="Z1253" t="n">
        <v>1.3</v>
      </c>
      <c r="AA1253" t="inlineStr">
        <is>
          <t>701+</t>
        </is>
      </c>
      <c r="AB1253" t="inlineStr"/>
      <c r="AC1253" t="inlineStr">
        <is>
          <t>1001-1200</t>
        </is>
      </c>
      <c r="AD1253" t="inlineStr">
        <is>
          <t>1001-1200</t>
        </is>
      </c>
      <c r="AE1253" t="inlineStr">
        <is>
          <t>CO</t>
        </is>
      </c>
      <c r="AF1253" t="inlineStr">
        <is>
          <t>Colombia</t>
        </is>
      </c>
      <c r="AG1253" t="inlineStr">
        <is>
          <t>L</t>
        </is>
      </c>
      <c r="AH1253" t="inlineStr">
        <is>
          <t>FC</t>
        </is>
      </c>
      <c r="AI1253" t="inlineStr">
        <is>
          <t>MD</t>
        </is>
      </c>
      <c r="AJ1253" t="n">
        <v>4</v>
      </c>
      <c r="AK1253" t="inlineStr">
        <is>
          <t>A</t>
        </is>
      </c>
      <c r="AL1253" t="n">
        <v>10.3</v>
      </c>
      <c r="AM1253" t="inlineStr">
        <is>
          <t>601+</t>
        </is>
      </c>
      <c r="AN1253" t="n">
        <v>25.2</v>
      </c>
      <c r="AO1253" t="inlineStr">
        <is>
          <t>380</t>
        </is>
      </c>
      <c r="AP1253" t="n">
        <v>5.2</v>
      </c>
      <c r="AQ1253" t="inlineStr">
        <is>
          <t>701+</t>
        </is>
      </c>
      <c r="AR1253" t="n">
        <v>2.1</v>
      </c>
      <c r="AS1253" t="inlineStr">
        <is>
          <t>701+</t>
        </is>
      </c>
      <c r="AT1253" t="n">
        <v>4.3</v>
      </c>
      <c r="AU1253" t="inlineStr">
        <is>
          <t>701+</t>
        </is>
      </c>
      <c r="AV1253" t="n">
        <v>1.3</v>
      </c>
      <c r="AW1253" t="inlineStr">
        <is>
          <t>701+</t>
        </is>
      </c>
      <c r="AX1253" t="n">
        <v>1</v>
      </c>
      <c r="AY1253" t="inlineStr">
        <is>
          <t>701+</t>
        </is>
      </c>
      <c r="AZ1253" t="n">
        <v>6.4</v>
      </c>
      <c r="BA1253" t="inlineStr">
        <is>
          <t>701+</t>
        </is>
      </c>
      <c r="BB1253" t="n">
        <v>6.2</v>
      </c>
      <c r="BC1253" t="inlineStr">
        <is>
          <t>701+</t>
        </is>
      </c>
      <c r="BD1253" t="inlineStr">
        <is>
          <t>-</t>
        </is>
      </c>
      <c r="BE1253" t="inlineStr"/>
      <c r="BF1253" t="inlineStr">
        <is>
          <t>Not Reported</t>
        </is>
      </c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>
        <is>
          <t>QS</t>
        </is>
      </c>
      <c r="CC1253" t="n">
        <v>1300.5</v>
      </c>
      <c r="CD1253" t="n">
        <v>1100.5</v>
      </c>
      <c r="CE1253" t="n">
        <v>601</v>
      </c>
      <c r="CF1253" t="n">
        <v>564</v>
      </c>
      <c r="CG1253" t="n">
        <v>701</v>
      </c>
      <c r="CH1253" t="n">
        <v>701</v>
      </c>
      <c r="CI1253" t="n">
        <v>701</v>
      </c>
      <c r="CJ1253" t="n">
        <v>701</v>
      </c>
      <c r="CK1253" t="n">
        <v>701</v>
      </c>
      <c r="CL1253" t="n">
        <v>701</v>
      </c>
      <c r="CM1253" t="n">
        <v>701</v>
      </c>
      <c r="CN1253" t="n">
        <v>1100.5</v>
      </c>
      <c r="CO1253" t="n">
        <v>1100.5</v>
      </c>
      <c r="CP1253" t="n">
        <v>601</v>
      </c>
      <c r="CQ1253" t="n">
        <v>380</v>
      </c>
      <c r="CR1253" t="n">
        <v>701</v>
      </c>
      <c r="CS1253" t="n">
        <v>701</v>
      </c>
      <c r="CT1253" t="n">
        <v>701</v>
      </c>
      <c r="CU1253" t="n">
        <v>701</v>
      </c>
      <c r="CV1253" t="n">
        <v>701</v>
      </c>
      <c r="CW1253" t="n">
        <v>701</v>
      </c>
      <c r="CX1253" t="n">
        <v>701</v>
      </c>
      <c r="CY1253" t="inlineStr"/>
      <c r="CZ1253" t="inlineStr"/>
      <c r="DA1253" t="inlineStr"/>
      <c r="DB1253" t="n">
        <v>7.178571428571416</v>
      </c>
      <c r="DC1253" t="n">
        <v>2.1</v>
      </c>
      <c r="DD1253" t="inlineStr"/>
      <c r="DE1253" t="inlineStr">
        <is>
          <t>QS (score, not ratio)</t>
        </is>
      </c>
      <c r="DF1253" t="inlineStr"/>
      <c r="DG1253" t="inlineStr">
        <is>
          <t>QS (score, not %)</t>
        </is>
      </c>
      <c r="DH1253" t="n">
        <v>10</v>
      </c>
      <c r="DI1253" t="inlineStr"/>
    </row>
    <row r="1254">
      <c r="A1254" t="inlineStr">
        <is>
          <t>universidad la salle (ulsa)</t>
        </is>
      </c>
      <c r="B1254" t="inlineStr">
        <is>
          <t>1201-1400</t>
        </is>
      </c>
      <c r="C1254" t="inlineStr">
        <is>
          <t>1001-1200</t>
        </is>
      </c>
      <c r="D1254" t="inlineStr">
        <is>
          <t>Mexico</t>
        </is>
      </c>
      <c r="E1254" t="inlineStr">
        <is>
          <t>Americas</t>
        </is>
      </c>
      <c r="F1254" t="inlineStr">
        <is>
          <t>M</t>
        </is>
      </c>
      <c r="G1254" t="inlineStr">
        <is>
          <t>FC</t>
        </is>
      </c>
      <c r="H1254" t="inlineStr">
        <is>
          <t>MD</t>
        </is>
      </c>
      <c r="I1254" t="inlineStr">
        <is>
          <t>C</t>
        </is>
      </c>
      <c r="J1254" t="n">
        <v>4.5</v>
      </c>
      <c r="K1254" t="inlineStr">
        <is>
          <t>601+</t>
        </is>
      </c>
      <c r="L1254" t="n">
        <v>15</v>
      </c>
      <c r="M1254" t="inlineStr">
        <is>
          <t>559</t>
        </is>
      </c>
      <c r="N1254" t="n">
        <v>22.3</v>
      </c>
      <c r="O1254" t="inlineStr">
        <is>
          <t>630</t>
        </is>
      </c>
      <c r="P1254" t="n">
        <v>1.1</v>
      </c>
      <c r="Q1254" t="inlineStr">
        <is>
          <t>701+</t>
        </is>
      </c>
      <c r="R1254" t="n">
        <v>2.2</v>
      </c>
      <c r="S1254" t="inlineStr">
        <is>
          <t>701+</t>
        </is>
      </c>
      <c r="T1254" t="n">
        <v>1.6</v>
      </c>
      <c r="U1254" t="inlineStr">
        <is>
          <t>701+</t>
        </is>
      </c>
      <c r="V1254" t="n">
        <v>1</v>
      </c>
      <c r="W1254" t="inlineStr">
        <is>
          <t>701+</t>
        </is>
      </c>
      <c r="X1254" t="n">
        <v>4.8</v>
      </c>
      <c r="Y1254" t="inlineStr">
        <is>
          <t>701+</t>
        </is>
      </c>
      <c r="Z1254" t="n">
        <v>1</v>
      </c>
      <c r="AA1254" t="inlineStr">
        <is>
          <t>701+</t>
        </is>
      </c>
      <c r="AB1254" t="inlineStr"/>
      <c r="AC1254" t="inlineStr">
        <is>
          <t>1001-1200</t>
        </is>
      </c>
      <c r="AD1254" t="inlineStr">
        <is>
          <t>1201-1400</t>
        </is>
      </c>
      <c r="AE1254" t="inlineStr">
        <is>
          <t>MX</t>
        </is>
      </c>
      <c r="AF1254" t="inlineStr">
        <is>
          <t>Mexico</t>
        </is>
      </c>
      <c r="AG1254" t="inlineStr">
        <is>
          <t>M</t>
        </is>
      </c>
      <c r="AH1254" t="inlineStr">
        <is>
          <t>FC</t>
        </is>
      </c>
      <c r="AI1254" t="inlineStr">
        <is>
          <t>MD</t>
        </is>
      </c>
      <c r="AJ1254" t="n">
        <v>4</v>
      </c>
      <c r="AK1254" t="inlineStr">
        <is>
          <t>C</t>
        </is>
      </c>
      <c r="AL1254" t="n">
        <v>3.9</v>
      </c>
      <c r="AM1254" t="inlineStr">
        <is>
          <t>601+</t>
        </is>
      </c>
      <c r="AN1254" t="n">
        <v>26.5</v>
      </c>
      <c r="AO1254" t="inlineStr">
        <is>
          <t>364</t>
        </is>
      </c>
      <c r="AP1254" t="n">
        <v>20.1</v>
      </c>
      <c r="AQ1254" t="inlineStr">
        <is>
          <t>663</t>
        </is>
      </c>
      <c r="AR1254" t="n">
        <v>1.1</v>
      </c>
      <c r="AS1254" t="inlineStr">
        <is>
          <t>701+</t>
        </is>
      </c>
      <c r="AT1254" t="n">
        <v>4.1</v>
      </c>
      <c r="AU1254" t="inlineStr">
        <is>
          <t>701+</t>
        </is>
      </c>
      <c r="AV1254" t="n">
        <v>1.7</v>
      </c>
      <c r="AW1254" t="inlineStr">
        <is>
          <t>701+</t>
        </is>
      </c>
      <c r="AX1254" t="n">
        <v>1</v>
      </c>
      <c r="AY1254" t="inlineStr">
        <is>
          <t>701+</t>
        </is>
      </c>
      <c r="AZ1254" t="n">
        <v>9.6</v>
      </c>
      <c r="BA1254" t="inlineStr">
        <is>
          <t>701+</t>
        </is>
      </c>
      <c r="BB1254" t="n">
        <v>1.2</v>
      </c>
      <c r="BC1254" t="inlineStr">
        <is>
          <t>701+</t>
        </is>
      </c>
      <c r="BD1254" t="inlineStr">
        <is>
          <t>-</t>
        </is>
      </c>
      <c r="BE1254" t="inlineStr"/>
      <c r="BF1254" t="inlineStr">
        <is>
          <t>Not Reported</t>
        </is>
      </c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>
        <is>
          <t>QS</t>
        </is>
      </c>
      <c r="CC1254" t="n">
        <v>1300.5</v>
      </c>
      <c r="CD1254" t="n">
        <v>1100.5</v>
      </c>
      <c r="CE1254" t="n">
        <v>601</v>
      </c>
      <c r="CF1254" t="n">
        <v>559</v>
      </c>
      <c r="CG1254" t="n">
        <v>630</v>
      </c>
      <c r="CH1254" t="n">
        <v>701</v>
      </c>
      <c r="CI1254" t="n">
        <v>701</v>
      </c>
      <c r="CJ1254" t="n">
        <v>701</v>
      </c>
      <c r="CK1254" t="n">
        <v>701</v>
      </c>
      <c r="CL1254" t="n">
        <v>701</v>
      </c>
      <c r="CM1254" t="n">
        <v>701</v>
      </c>
      <c r="CN1254" t="n">
        <v>1100.5</v>
      </c>
      <c r="CO1254" t="n">
        <v>1300.5</v>
      </c>
      <c r="CP1254" t="n">
        <v>601</v>
      </c>
      <c r="CQ1254" t="n">
        <v>364</v>
      </c>
      <c r="CR1254" t="n">
        <v>663</v>
      </c>
      <c r="CS1254" t="n">
        <v>701</v>
      </c>
      <c r="CT1254" t="n">
        <v>701</v>
      </c>
      <c r="CU1254" t="n">
        <v>701</v>
      </c>
      <c r="CV1254" t="n">
        <v>701</v>
      </c>
      <c r="CW1254" t="n">
        <v>701</v>
      </c>
      <c r="CX1254" t="n">
        <v>701</v>
      </c>
      <c r="CY1254" t="inlineStr"/>
      <c r="CZ1254" t="inlineStr"/>
      <c r="DA1254" t="inlineStr"/>
      <c r="DB1254" t="n">
        <v>7.178571428571416</v>
      </c>
      <c r="DC1254" t="n">
        <v>1.1</v>
      </c>
      <c r="DD1254" t="inlineStr"/>
      <c r="DE1254" t="inlineStr">
        <is>
          <t>QS (score, not ratio)</t>
        </is>
      </c>
      <c r="DF1254" t="inlineStr"/>
      <c r="DG1254" t="inlineStr">
        <is>
          <t>QS (score, not %)</t>
        </is>
      </c>
      <c r="DH1254" t="n">
        <v>4.2</v>
      </c>
      <c r="DI1254" t="inlineStr"/>
    </row>
    <row r="1255">
      <c r="A1255" t="inlineStr">
        <is>
          <t>universidad latinoamericana de ciencia y tecnología costa rica (ulacit)</t>
        </is>
      </c>
      <c r="B1255" t="inlineStr">
        <is>
          <t>1201-1400</t>
        </is>
      </c>
      <c r="C1255" t="inlineStr"/>
      <c r="D1255" t="inlineStr">
        <is>
          <t>Costa Rica</t>
        </is>
      </c>
      <c r="E1255" t="inlineStr">
        <is>
          <t>Americas</t>
        </is>
      </c>
      <c r="F1255" t="inlineStr">
        <is>
          <t>S</t>
        </is>
      </c>
      <c r="G1255" t="inlineStr">
        <is>
          <t>CO</t>
        </is>
      </c>
      <c r="H1255" t="inlineStr">
        <is>
          <t>LO</t>
        </is>
      </c>
      <c r="I1255" t="inlineStr">
        <is>
          <t>B</t>
        </is>
      </c>
      <c r="J1255" t="n">
        <v>7.5</v>
      </c>
      <c r="K1255" t="inlineStr">
        <is>
          <t>601+</t>
        </is>
      </c>
      <c r="L1255" t="n">
        <v>8.800000000000001</v>
      </c>
      <c r="M1255" t="inlineStr">
        <is>
          <t>601+</t>
        </is>
      </c>
      <c r="N1255" t="n">
        <v>31.5</v>
      </c>
      <c r="O1255" t="inlineStr">
        <is>
          <t>503</t>
        </is>
      </c>
      <c r="P1255" t="n">
        <v>1</v>
      </c>
      <c r="Q1255" t="inlineStr">
        <is>
          <t>701+</t>
        </is>
      </c>
      <c r="R1255" t="n">
        <v>8.5</v>
      </c>
      <c r="S1255" t="inlineStr">
        <is>
          <t>701+</t>
        </is>
      </c>
      <c r="T1255" t="n">
        <v>9.1</v>
      </c>
      <c r="U1255" t="inlineStr">
        <is>
          <t>701+</t>
        </is>
      </c>
      <c r="V1255" t="n">
        <v>1</v>
      </c>
      <c r="W1255" t="inlineStr">
        <is>
          <t>701+</t>
        </is>
      </c>
      <c r="X1255" t="n">
        <v>5.5</v>
      </c>
      <c r="Y1255" t="inlineStr">
        <is>
          <t>701+</t>
        </is>
      </c>
      <c r="Z1255" t="inlineStr"/>
      <c r="AA1255" t="inlineStr"/>
      <c r="AB1255" t="inlineStr"/>
      <c r="AC1255" t="inlineStr"/>
      <c r="AD1255" t="inlineStr"/>
      <c r="AE1255" t="inlineStr">
        <is>
          <t>Not Reported</t>
        </is>
      </c>
      <c r="AF1255" t="inlineStr">
        <is>
          <t>Not Reported</t>
        </is>
      </c>
      <c r="AG1255" t="inlineStr">
        <is>
          <t>Not Reported</t>
        </is>
      </c>
      <c r="AH1255" t="inlineStr">
        <is>
          <t>Not Reported</t>
        </is>
      </c>
      <c r="AI1255" t="inlineStr"/>
      <c r="AJ1255" t="inlineStr"/>
      <c r="AK1255" t="inlineStr">
        <is>
          <t>Not Reported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>
        <is>
          <t>Not Reported</t>
        </is>
      </c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>
        <is>
          <t>QS</t>
        </is>
      </c>
      <c r="CC1255" t="n">
        <v>1300.5</v>
      </c>
      <c r="CD1255" t="inlineStr"/>
      <c r="CE1255" t="n">
        <v>601</v>
      </c>
      <c r="CF1255" t="n">
        <v>601</v>
      </c>
      <c r="CG1255" t="n">
        <v>503</v>
      </c>
      <c r="CH1255" t="n">
        <v>701</v>
      </c>
      <c r="CI1255" t="n">
        <v>701</v>
      </c>
      <c r="CJ1255" t="n">
        <v>701</v>
      </c>
      <c r="CK1255" t="n">
        <v>701</v>
      </c>
      <c r="CL1255" t="n">
        <v>701</v>
      </c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n">
        <v>7.178571428571416</v>
      </c>
      <c r="DC1255" t="n">
        <v>1</v>
      </c>
      <c r="DD1255" t="inlineStr"/>
      <c r="DE1255" t="inlineStr">
        <is>
          <t>QS (score, not ratio)</t>
        </is>
      </c>
      <c r="DF1255" t="inlineStr"/>
      <c r="DG1255" t="inlineStr">
        <is>
          <t>QS (score, not %)</t>
        </is>
      </c>
      <c r="DH1255" t="n">
        <v>7.5</v>
      </c>
      <c r="DI1255" t="inlineStr"/>
    </row>
    <row r="1256">
      <c r="A1256" t="inlineStr">
        <is>
          <t>universidad mayor de san andrés (umsa)</t>
        </is>
      </c>
      <c r="B1256" t="inlineStr">
        <is>
          <t>1201-1400</t>
        </is>
      </c>
      <c r="C1256" t="inlineStr">
        <is>
          <t>1201-1400</t>
        </is>
      </c>
      <c r="D1256" t="inlineStr">
        <is>
          <t>Bolivia</t>
        </is>
      </c>
      <c r="E1256" t="inlineStr">
        <is>
          <t>Americas</t>
        </is>
      </c>
      <c r="F1256" t="inlineStr">
        <is>
          <t>XL</t>
        </is>
      </c>
      <c r="G1256" t="inlineStr">
        <is>
          <t>FC</t>
        </is>
      </c>
      <c r="H1256" t="inlineStr">
        <is>
          <t>LO</t>
        </is>
      </c>
      <c r="I1256" t="inlineStr">
        <is>
          <t>A</t>
        </is>
      </c>
      <c r="J1256" t="n">
        <v>6.3</v>
      </c>
      <c r="K1256" t="inlineStr">
        <is>
          <t>601+</t>
        </is>
      </c>
      <c r="L1256" t="n">
        <v>2.8</v>
      </c>
      <c r="M1256" t="inlineStr">
        <is>
          <t>601+</t>
        </is>
      </c>
      <c r="N1256" t="n">
        <v>1.2</v>
      </c>
      <c r="O1256" t="inlineStr">
        <is>
          <t>701+</t>
        </is>
      </c>
      <c r="P1256" t="n">
        <v>1.6</v>
      </c>
      <c r="Q1256" t="inlineStr">
        <is>
          <t>701+</t>
        </is>
      </c>
      <c r="R1256" t="n">
        <v>6.4</v>
      </c>
      <c r="S1256" t="inlineStr">
        <is>
          <t>701+</t>
        </is>
      </c>
      <c r="T1256" t="n">
        <v>1</v>
      </c>
      <c r="U1256" t="inlineStr">
        <is>
          <t>701+</t>
        </is>
      </c>
      <c r="V1256" t="n">
        <v>15.1</v>
      </c>
      <c r="W1256" t="inlineStr">
        <is>
          <t>701+</t>
        </is>
      </c>
      <c r="X1256" t="n">
        <v>49.6</v>
      </c>
      <c r="Y1256" t="inlineStr">
        <is>
          <t>257</t>
        </is>
      </c>
      <c r="Z1256" t="n">
        <v>1</v>
      </c>
      <c r="AA1256" t="inlineStr">
        <is>
          <t>701+</t>
        </is>
      </c>
      <c r="AB1256" t="inlineStr"/>
      <c r="AC1256" t="inlineStr"/>
      <c r="AD1256" t="inlineStr"/>
      <c r="AE1256" t="inlineStr">
        <is>
          <t>Not Reported</t>
        </is>
      </c>
      <c r="AF1256" t="inlineStr">
        <is>
          <t>Not Reported</t>
        </is>
      </c>
      <c r="AG1256" t="inlineStr">
        <is>
          <t>Not Reported</t>
        </is>
      </c>
      <c r="AH1256" t="inlineStr">
        <is>
          <t>Not Reported</t>
        </is>
      </c>
      <c r="AI1256" t="inlineStr"/>
      <c r="AJ1256" t="inlineStr"/>
      <c r="AK1256" t="inlineStr">
        <is>
          <t>Not Reported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>
        <is>
          <t>Not Reported</t>
        </is>
      </c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>
        <is>
          <t>QS</t>
        </is>
      </c>
      <c r="CC1256" t="n">
        <v>1300.5</v>
      </c>
      <c r="CD1256" t="n">
        <v>1300.5</v>
      </c>
      <c r="CE1256" t="n">
        <v>601</v>
      </c>
      <c r="CF1256" t="n">
        <v>601</v>
      </c>
      <c r="CG1256" t="n">
        <v>701</v>
      </c>
      <c r="CH1256" t="n">
        <v>701</v>
      </c>
      <c r="CI1256" t="n">
        <v>701</v>
      </c>
      <c r="CJ1256" t="n">
        <v>701</v>
      </c>
      <c r="CK1256" t="n">
        <v>701</v>
      </c>
      <c r="CL1256" t="n">
        <v>257</v>
      </c>
      <c r="CM1256" t="n">
        <v>701</v>
      </c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n">
        <v>7.178571428571416</v>
      </c>
      <c r="DC1256" t="n">
        <v>1.6</v>
      </c>
      <c r="DD1256" t="inlineStr"/>
      <c r="DE1256" t="inlineStr">
        <is>
          <t>QS (score, not ratio)</t>
        </is>
      </c>
      <c r="DF1256" t="inlineStr"/>
      <c r="DG1256" t="inlineStr">
        <is>
          <t>QS (score, not %)</t>
        </is>
      </c>
      <c r="DH1256" t="n">
        <v>6.3</v>
      </c>
      <c r="DI1256" t="inlineStr"/>
    </row>
    <row r="1257">
      <c r="A1257" t="inlineStr">
        <is>
          <t>universidad metropolitana</t>
        </is>
      </c>
      <c r="B1257" t="inlineStr">
        <is>
          <t>1201-1400</t>
        </is>
      </c>
      <c r="C1257" t="inlineStr">
        <is>
          <t>1001-1200</t>
        </is>
      </c>
      <c r="D1257" t="inlineStr">
        <is>
          <t>Venezuela</t>
        </is>
      </c>
      <c r="E1257" t="inlineStr">
        <is>
          <t>Americas</t>
        </is>
      </c>
      <c r="F1257" t="inlineStr">
        <is>
          <t>M</t>
        </is>
      </c>
      <c r="G1257" t="inlineStr">
        <is>
          <t>CO</t>
        </is>
      </c>
      <c r="H1257" t="inlineStr">
        <is>
          <t>LO</t>
        </is>
      </c>
      <c r="I1257" t="inlineStr">
        <is>
          <t>B</t>
        </is>
      </c>
      <c r="J1257" t="n">
        <v>7.6</v>
      </c>
      <c r="K1257" t="inlineStr">
        <is>
          <t>601+</t>
        </is>
      </c>
      <c r="L1257" t="n">
        <v>15.1</v>
      </c>
      <c r="M1257" t="inlineStr">
        <is>
          <t>555</t>
        </is>
      </c>
      <c r="N1257" t="n">
        <v>4.4</v>
      </c>
      <c r="O1257" t="inlineStr">
        <is>
          <t>701+</t>
        </is>
      </c>
      <c r="P1257" t="n">
        <v>1.1</v>
      </c>
      <c r="Q1257" t="inlineStr">
        <is>
          <t>701+</t>
        </is>
      </c>
      <c r="R1257" t="n">
        <v>4.4</v>
      </c>
      <c r="S1257" t="inlineStr">
        <is>
          <t>701+</t>
        </is>
      </c>
      <c r="T1257" t="n">
        <v>1.6</v>
      </c>
      <c r="U1257" t="inlineStr">
        <is>
          <t>701+</t>
        </is>
      </c>
      <c r="V1257" t="n">
        <v>1.1</v>
      </c>
      <c r="W1257" t="inlineStr">
        <is>
          <t>701+</t>
        </is>
      </c>
      <c r="X1257" t="n">
        <v>25.9</v>
      </c>
      <c r="Y1257" t="inlineStr">
        <is>
          <t>456</t>
        </is>
      </c>
      <c r="Z1257" t="inlineStr"/>
      <c r="AA1257" t="inlineStr"/>
      <c r="AB1257" t="inlineStr"/>
      <c r="AC1257" t="inlineStr">
        <is>
          <t>1001-1200</t>
        </is>
      </c>
      <c r="AD1257" t="inlineStr">
        <is>
          <t>1201-1400</t>
        </is>
      </c>
      <c r="AE1257" t="inlineStr">
        <is>
          <t>VE</t>
        </is>
      </c>
      <c r="AF1257" t="inlineStr">
        <is>
          <t>Venezuela</t>
        </is>
      </c>
      <c r="AG1257" t="inlineStr">
        <is>
          <t>S</t>
        </is>
      </c>
      <c r="AH1257" t="inlineStr">
        <is>
          <t>CO</t>
        </is>
      </c>
      <c r="AI1257" t="inlineStr">
        <is>
          <t>LO</t>
        </is>
      </c>
      <c r="AJ1257" t="n">
        <v>4</v>
      </c>
      <c r="AK1257" t="inlineStr">
        <is>
          <t>B</t>
        </is>
      </c>
      <c r="AL1257" t="n">
        <v>6.5</v>
      </c>
      <c r="AM1257" t="inlineStr">
        <is>
          <t>601+</t>
        </is>
      </c>
      <c r="AN1257" t="n">
        <v>14.6</v>
      </c>
      <c r="AO1257" t="inlineStr">
        <is>
          <t>558</t>
        </is>
      </c>
      <c r="AP1257" t="n">
        <v>5.2</v>
      </c>
      <c r="AQ1257" t="inlineStr">
        <is>
          <t>701+</t>
        </is>
      </c>
      <c r="AR1257" t="n">
        <v>1.1</v>
      </c>
      <c r="AS1257" t="inlineStr">
        <is>
          <t>701+</t>
        </is>
      </c>
      <c r="AT1257" t="n">
        <v>9.9</v>
      </c>
      <c r="AU1257" t="inlineStr">
        <is>
          <t>701+</t>
        </is>
      </c>
      <c r="AV1257" t="n">
        <v>1.5</v>
      </c>
      <c r="AW1257" t="inlineStr">
        <is>
          <t>701+</t>
        </is>
      </c>
      <c r="AX1257" t="inlineStr"/>
      <c r="AY1257" t="inlineStr"/>
      <c r="AZ1257" t="n">
        <v>41.2</v>
      </c>
      <c r="BA1257" t="inlineStr">
        <is>
          <t>178</t>
        </is>
      </c>
      <c r="BB1257" t="inlineStr"/>
      <c r="BC1257" t="inlineStr"/>
      <c r="BD1257" t="inlineStr">
        <is>
          <t>-</t>
        </is>
      </c>
      <c r="BE1257" t="inlineStr"/>
      <c r="BF1257" t="inlineStr">
        <is>
          <t>Not Reported</t>
        </is>
      </c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>
        <is>
          <t>QS</t>
        </is>
      </c>
      <c r="CC1257" t="n">
        <v>1300.5</v>
      </c>
      <c r="CD1257" t="n">
        <v>1100.5</v>
      </c>
      <c r="CE1257" t="n">
        <v>601</v>
      </c>
      <c r="CF1257" t="n">
        <v>555</v>
      </c>
      <c r="CG1257" t="n">
        <v>701</v>
      </c>
      <c r="CH1257" t="n">
        <v>701</v>
      </c>
      <c r="CI1257" t="n">
        <v>701</v>
      </c>
      <c r="CJ1257" t="n">
        <v>701</v>
      </c>
      <c r="CK1257" t="n">
        <v>701</v>
      </c>
      <c r="CL1257" t="n">
        <v>456</v>
      </c>
      <c r="CM1257" t="inlineStr"/>
      <c r="CN1257" t="n">
        <v>1100.5</v>
      </c>
      <c r="CO1257" t="n">
        <v>1300.5</v>
      </c>
      <c r="CP1257" t="n">
        <v>601</v>
      </c>
      <c r="CQ1257" t="n">
        <v>558</v>
      </c>
      <c r="CR1257" t="n">
        <v>701</v>
      </c>
      <c r="CS1257" t="n">
        <v>701</v>
      </c>
      <c r="CT1257" t="n">
        <v>701</v>
      </c>
      <c r="CU1257" t="n">
        <v>701</v>
      </c>
      <c r="CV1257" t="inlineStr"/>
      <c r="CW1257" t="n">
        <v>178</v>
      </c>
      <c r="CX1257" t="inlineStr"/>
      <c r="CY1257" t="inlineStr"/>
      <c r="CZ1257" t="inlineStr"/>
      <c r="DA1257" t="inlineStr"/>
      <c r="DB1257" t="n">
        <v>7.178571428571416</v>
      </c>
      <c r="DC1257" t="n">
        <v>1.1</v>
      </c>
      <c r="DD1257" t="inlineStr"/>
      <c r="DE1257" t="inlineStr">
        <is>
          <t>QS (score, not ratio)</t>
        </is>
      </c>
      <c r="DF1257" t="inlineStr"/>
      <c r="DG1257" t="inlineStr">
        <is>
          <t>QS (score, not %)</t>
        </is>
      </c>
      <c r="DH1257" t="n">
        <v>7.05</v>
      </c>
      <c r="DI1257" t="inlineStr"/>
    </row>
    <row r="1258">
      <c r="A1258" t="inlineStr">
        <is>
          <t>universidad michoacana de san nicolás de hidalgo</t>
        </is>
      </c>
      <c r="B1258" t="inlineStr">
        <is>
          <t>1401+</t>
        </is>
      </c>
      <c r="C1258" t="inlineStr">
        <is>
          <t>1401+</t>
        </is>
      </c>
      <c r="D1258" t="inlineStr">
        <is>
          <t>Mexico</t>
        </is>
      </c>
      <c r="E1258" t="inlineStr">
        <is>
          <t>Americas</t>
        </is>
      </c>
      <c r="F1258" t="inlineStr">
        <is>
          <t>XL</t>
        </is>
      </c>
      <c r="G1258" t="inlineStr">
        <is>
          <t>FC</t>
        </is>
      </c>
      <c r="H1258" t="inlineStr">
        <is>
          <t>MD</t>
        </is>
      </c>
      <c r="I1258" t="inlineStr">
        <is>
          <t>A</t>
        </is>
      </c>
      <c r="J1258" t="n">
        <v>4.1</v>
      </c>
      <c r="K1258" t="inlineStr">
        <is>
          <t>601+</t>
        </is>
      </c>
      <c r="L1258" t="n">
        <v>1.8</v>
      </c>
      <c r="M1258" t="inlineStr">
        <is>
          <t>601+</t>
        </is>
      </c>
      <c r="N1258" t="n">
        <v>2.5</v>
      </c>
      <c r="O1258" t="inlineStr">
        <is>
          <t>701+</t>
        </is>
      </c>
      <c r="P1258" t="n">
        <v>2</v>
      </c>
      <c r="Q1258" t="inlineStr">
        <is>
          <t>701+</t>
        </is>
      </c>
      <c r="R1258" t="inlineStr"/>
      <c r="S1258" t="inlineStr"/>
      <c r="T1258" t="inlineStr"/>
      <c r="U1258" t="inlineStr"/>
      <c r="V1258" t="n">
        <v>14</v>
      </c>
      <c r="W1258" t="inlineStr">
        <is>
          <t>701+</t>
        </is>
      </c>
      <c r="X1258" t="n">
        <v>1.5</v>
      </c>
      <c r="Y1258" t="inlineStr">
        <is>
          <t>701+</t>
        </is>
      </c>
      <c r="Z1258" t="n">
        <v>1</v>
      </c>
      <c r="AA1258" t="inlineStr">
        <is>
          <t>701+</t>
        </is>
      </c>
      <c r="AB1258" t="inlineStr"/>
      <c r="AC1258" t="inlineStr"/>
      <c r="AD1258" t="inlineStr"/>
      <c r="AE1258" t="inlineStr">
        <is>
          <t>Not Reported</t>
        </is>
      </c>
      <c r="AF1258" t="inlineStr">
        <is>
          <t>Not Reported</t>
        </is>
      </c>
      <c r="AG1258" t="inlineStr">
        <is>
          <t>Not Reported</t>
        </is>
      </c>
      <c r="AH1258" t="inlineStr">
        <is>
          <t>Not Reported</t>
        </is>
      </c>
      <c r="AI1258" t="inlineStr"/>
      <c r="AJ1258" t="inlineStr"/>
      <c r="AK1258" t="inlineStr">
        <is>
          <t>Not Reported</t>
        </is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>
        <is>
          <t>Not Reported</t>
        </is>
      </c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>
        <is>
          <t>QS</t>
        </is>
      </c>
      <c r="CC1258" t="n">
        <v>1401</v>
      </c>
      <c r="CD1258" t="n">
        <v>1401</v>
      </c>
      <c r="CE1258" t="n">
        <v>601</v>
      </c>
      <c r="CF1258" t="n">
        <v>601</v>
      </c>
      <c r="CG1258" t="n">
        <v>701</v>
      </c>
      <c r="CH1258" t="n">
        <v>701</v>
      </c>
      <c r="CI1258" t="inlineStr"/>
      <c r="CJ1258" t="inlineStr"/>
      <c r="CK1258" t="n">
        <v>701</v>
      </c>
      <c r="CL1258" t="n">
        <v>701</v>
      </c>
      <c r="CM1258" t="n">
        <v>701</v>
      </c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n">
        <v>0</v>
      </c>
      <c r="DC1258" t="n">
        <v>2</v>
      </c>
      <c r="DD1258" t="inlineStr"/>
      <c r="DE1258" t="inlineStr">
        <is>
          <t>QS (score, not ratio)</t>
        </is>
      </c>
      <c r="DF1258" t="inlineStr"/>
      <c r="DG1258" t="inlineStr">
        <is>
          <t>Missing</t>
        </is>
      </c>
      <c r="DH1258" t="n">
        <v>4.1</v>
      </c>
      <c r="DI1258" t="inlineStr"/>
    </row>
    <row r="1259">
      <c r="A1259" t="inlineStr">
        <is>
          <t>universidad nacional agraria la molina</t>
        </is>
      </c>
      <c r="B1259" t="inlineStr">
        <is>
          <t>1201-1400</t>
        </is>
      </c>
      <c r="C1259" t="inlineStr">
        <is>
          <t>1201-1400</t>
        </is>
      </c>
      <c r="D1259" t="inlineStr">
        <is>
          <t>Peru</t>
        </is>
      </c>
      <c r="E1259" t="inlineStr">
        <is>
          <t>Americas</t>
        </is>
      </c>
      <c r="F1259" t="inlineStr">
        <is>
          <t>M</t>
        </is>
      </c>
      <c r="G1259" t="inlineStr">
        <is>
          <t>FO</t>
        </is>
      </c>
      <c r="H1259" t="inlineStr">
        <is>
          <t>HI</t>
        </is>
      </c>
      <c r="I1259" t="inlineStr">
        <is>
          <t>A</t>
        </is>
      </c>
      <c r="J1259" t="n">
        <v>7</v>
      </c>
      <c r="K1259" t="inlineStr">
        <is>
          <t>601+</t>
        </is>
      </c>
      <c r="L1259" t="n">
        <v>6.4</v>
      </c>
      <c r="M1259" t="inlineStr">
        <is>
          <t>601+</t>
        </is>
      </c>
      <c r="N1259" t="n">
        <v>12.4</v>
      </c>
      <c r="O1259" t="inlineStr">
        <is>
          <t>701+</t>
        </is>
      </c>
      <c r="P1259" t="n">
        <v>1.6</v>
      </c>
      <c r="Q1259" t="inlineStr">
        <is>
          <t>701+</t>
        </is>
      </c>
      <c r="R1259" t="n">
        <v>1.3</v>
      </c>
      <c r="S1259" t="inlineStr">
        <is>
          <t>701+</t>
        </is>
      </c>
      <c r="T1259" t="n">
        <v>1.7</v>
      </c>
      <c r="U1259" t="inlineStr">
        <is>
          <t>701+</t>
        </is>
      </c>
      <c r="V1259" t="n">
        <v>9.4</v>
      </c>
      <c r="W1259" t="inlineStr">
        <is>
          <t>701+</t>
        </is>
      </c>
      <c r="X1259" t="n">
        <v>6.7</v>
      </c>
      <c r="Y1259" t="inlineStr">
        <is>
          <t>701+</t>
        </is>
      </c>
      <c r="Z1259" t="n">
        <v>1.5</v>
      </c>
      <c r="AA1259" t="inlineStr">
        <is>
          <t>701+</t>
        </is>
      </c>
      <c r="AB1259" t="inlineStr"/>
      <c r="AC1259" t="inlineStr">
        <is>
          <t>1201-1400</t>
        </is>
      </c>
      <c r="AD1259" t="inlineStr">
        <is>
          <t>1001-1200</t>
        </is>
      </c>
      <c r="AE1259" t="inlineStr">
        <is>
          <t>PE</t>
        </is>
      </c>
      <c r="AF1259" t="inlineStr">
        <is>
          <t>Peru</t>
        </is>
      </c>
      <c r="AG1259" t="inlineStr">
        <is>
          <t>M</t>
        </is>
      </c>
      <c r="AH1259" t="inlineStr">
        <is>
          <t>FO</t>
        </is>
      </c>
      <c r="AI1259" t="inlineStr">
        <is>
          <t>HI</t>
        </is>
      </c>
      <c r="AJ1259" t="n">
        <v>5</v>
      </c>
      <c r="AK1259" t="inlineStr">
        <is>
          <t>A</t>
        </is>
      </c>
      <c r="AL1259" t="n">
        <v>6.8</v>
      </c>
      <c r="AM1259" t="inlineStr">
        <is>
          <t>601+</t>
        </is>
      </c>
      <c r="AN1259" t="n">
        <v>8.699999999999999</v>
      </c>
      <c r="AO1259" t="inlineStr">
        <is>
          <t>601+</t>
        </is>
      </c>
      <c r="AP1259" t="n">
        <v>14.6</v>
      </c>
      <c r="AQ1259" t="inlineStr">
        <is>
          <t>701+</t>
        </is>
      </c>
      <c r="AR1259" t="n">
        <v>1.6</v>
      </c>
      <c r="AS1259" t="inlineStr">
        <is>
          <t>701+</t>
        </is>
      </c>
      <c r="AT1259" t="n">
        <v>1.4</v>
      </c>
      <c r="AU1259" t="inlineStr">
        <is>
          <t>701+</t>
        </is>
      </c>
      <c r="AV1259" t="n">
        <v>1.8</v>
      </c>
      <c r="AW1259" t="inlineStr">
        <is>
          <t>701+</t>
        </is>
      </c>
      <c r="AX1259" t="n">
        <v>1</v>
      </c>
      <c r="AY1259" t="inlineStr">
        <is>
          <t>701+</t>
        </is>
      </c>
      <c r="AZ1259" t="n">
        <v>9.800000000000001</v>
      </c>
      <c r="BA1259" t="inlineStr">
        <is>
          <t>701+</t>
        </is>
      </c>
      <c r="BB1259" t="n">
        <v>1</v>
      </c>
      <c r="BC1259" t="inlineStr">
        <is>
          <t>701+</t>
        </is>
      </c>
      <c r="BD1259" t="inlineStr">
        <is>
          <t>-</t>
        </is>
      </c>
      <c r="BE1259" t="inlineStr"/>
      <c r="BF1259" t="inlineStr">
        <is>
          <t>Not Reported</t>
        </is>
      </c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>
        <is>
          <t>QS</t>
        </is>
      </c>
      <c r="CC1259" t="n">
        <v>1300.5</v>
      </c>
      <c r="CD1259" t="n">
        <v>1300.5</v>
      </c>
      <c r="CE1259" t="n">
        <v>601</v>
      </c>
      <c r="CF1259" t="n">
        <v>601</v>
      </c>
      <c r="CG1259" t="n">
        <v>701</v>
      </c>
      <c r="CH1259" t="n">
        <v>701</v>
      </c>
      <c r="CI1259" t="n">
        <v>701</v>
      </c>
      <c r="CJ1259" t="n">
        <v>701</v>
      </c>
      <c r="CK1259" t="n">
        <v>701</v>
      </c>
      <c r="CL1259" t="n">
        <v>701</v>
      </c>
      <c r="CM1259" t="n">
        <v>701</v>
      </c>
      <c r="CN1259" t="n">
        <v>1300.5</v>
      </c>
      <c r="CO1259" t="n">
        <v>1100.5</v>
      </c>
      <c r="CP1259" t="n">
        <v>601</v>
      </c>
      <c r="CQ1259" t="n">
        <v>601</v>
      </c>
      <c r="CR1259" t="n">
        <v>701</v>
      </c>
      <c r="CS1259" t="n">
        <v>701</v>
      </c>
      <c r="CT1259" t="n">
        <v>701</v>
      </c>
      <c r="CU1259" t="n">
        <v>701</v>
      </c>
      <c r="CV1259" t="n">
        <v>701</v>
      </c>
      <c r="CW1259" t="n">
        <v>701</v>
      </c>
      <c r="CX1259" t="n">
        <v>701</v>
      </c>
      <c r="CY1259" t="inlineStr"/>
      <c r="CZ1259" t="inlineStr"/>
      <c r="DA1259" t="inlineStr"/>
      <c r="DB1259" t="n">
        <v>7.178571428571416</v>
      </c>
      <c r="DC1259" t="n">
        <v>1.6</v>
      </c>
      <c r="DD1259" t="inlineStr"/>
      <c r="DE1259" t="inlineStr">
        <is>
          <t>QS (score, not ratio)</t>
        </is>
      </c>
      <c r="DF1259" t="inlineStr"/>
      <c r="DG1259" t="inlineStr">
        <is>
          <t>QS (score, not %)</t>
        </is>
      </c>
      <c r="DH1259" t="n">
        <v>6.9</v>
      </c>
      <c r="DI1259" t="inlineStr"/>
    </row>
    <row r="1260">
      <c r="A1260" t="inlineStr">
        <is>
          <t>universidad nacional autónoma de honduras (unah)</t>
        </is>
      </c>
      <c r="B1260" t="inlineStr">
        <is>
          <t>1201-1400</t>
        </is>
      </c>
      <c r="C1260" t="inlineStr">
        <is>
          <t>1401+</t>
        </is>
      </c>
      <c r="D1260" t="inlineStr">
        <is>
          <t>Honduras</t>
        </is>
      </c>
      <c r="E1260" t="inlineStr">
        <is>
          <t>Americas</t>
        </is>
      </c>
      <c r="F1260" t="inlineStr">
        <is>
          <t>XL</t>
        </is>
      </c>
      <c r="G1260" t="inlineStr">
        <is>
          <t>FC</t>
        </is>
      </c>
      <c r="H1260" t="inlineStr">
        <is>
          <t>LO</t>
        </is>
      </c>
      <c r="I1260" t="inlineStr">
        <is>
          <t>A</t>
        </is>
      </c>
      <c r="J1260" t="n">
        <v>5.1</v>
      </c>
      <c r="K1260" t="inlineStr">
        <is>
          <t>601+</t>
        </is>
      </c>
      <c r="L1260" t="n">
        <v>4</v>
      </c>
      <c r="M1260" t="inlineStr">
        <is>
          <t>601+</t>
        </is>
      </c>
      <c r="N1260" t="n">
        <v>3.3</v>
      </c>
      <c r="O1260" t="inlineStr">
        <is>
          <t>701+</t>
        </is>
      </c>
      <c r="P1260" t="n">
        <v>1</v>
      </c>
      <c r="Q1260" t="inlineStr">
        <is>
          <t>701+</t>
        </is>
      </c>
      <c r="R1260" t="n">
        <v>1.8</v>
      </c>
      <c r="S1260" t="inlineStr">
        <is>
          <t>701+</t>
        </is>
      </c>
      <c r="T1260" t="inlineStr"/>
      <c r="U1260" t="inlineStr"/>
      <c r="V1260" t="n">
        <v>18.5</v>
      </c>
      <c r="W1260" t="inlineStr">
        <is>
          <t>701+</t>
        </is>
      </c>
      <c r="X1260" t="n">
        <v>61.8</v>
      </c>
      <c r="Y1260" t="inlineStr">
        <is>
          <t>195</t>
        </is>
      </c>
      <c r="Z1260" t="n">
        <v>1</v>
      </c>
      <c r="AA1260" t="inlineStr">
        <is>
          <t>701+</t>
        </is>
      </c>
      <c r="AB1260" t="inlineStr"/>
      <c r="AC1260" t="inlineStr"/>
      <c r="AD1260" t="inlineStr"/>
      <c r="AE1260" t="inlineStr">
        <is>
          <t>Not Reported</t>
        </is>
      </c>
      <c r="AF1260" t="inlineStr">
        <is>
          <t>Not Reported</t>
        </is>
      </c>
      <c r="AG1260" t="inlineStr">
        <is>
          <t>Not Reported</t>
        </is>
      </c>
      <c r="AH1260" t="inlineStr">
        <is>
          <t>Not Reported</t>
        </is>
      </c>
      <c r="AI1260" t="inlineStr"/>
      <c r="AJ1260" t="inlineStr"/>
      <c r="AK1260" t="inlineStr">
        <is>
          <t>Not Reported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>
        <is>
          <t>Not Reported</t>
        </is>
      </c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>
        <is>
          <t>QS</t>
        </is>
      </c>
      <c r="CC1260" t="n">
        <v>1300.5</v>
      </c>
      <c r="CD1260" t="n">
        <v>1401</v>
      </c>
      <c r="CE1260" t="n">
        <v>601</v>
      </c>
      <c r="CF1260" t="n">
        <v>601</v>
      </c>
      <c r="CG1260" t="n">
        <v>701</v>
      </c>
      <c r="CH1260" t="n">
        <v>701</v>
      </c>
      <c r="CI1260" t="n">
        <v>701</v>
      </c>
      <c r="CJ1260" t="inlineStr"/>
      <c r="CK1260" t="n">
        <v>701</v>
      </c>
      <c r="CL1260" t="n">
        <v>195</v>
      </c>
      <c r="CM1260" t="n">
        <v>701</v>
      </c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n">
        <v>7.178571428571416</v>
      </c>
      <c r="DC1260" t="n">
        <v>1</v>
      </c>
      <c r="DD1260" t="inlineStr"/>
      <c r="DE1260" t="inlineStr">
        <is>
          <t>QS (score, not ratio)</t>
        </is>
      </c>
      <c r="DF1260" t="inlineStr"/>
      <c r="DG1260" t="inlineStr">
        <is>
          <t>Missing</t>
        </is>
      </c>
      <c r="DH1260" t="n">
        <v>5.1</v>
      </c>
      <c r="DI1260" t="inlineStr"/>
    </row>
    <row r="1261">
      <c r="A1261" t="inlineStr">
        <is>
          <t>universidad nacional autónoma de méxico (unam)</t>
        </is>
      </c>
      <c r="B1261" t="inlineStr">
        <is>
          <t>94</t>
        </is>
      </c>
      <c r="C1261" t="inlineStr">
        <is>
          <t>93</t>
        </is>
      </c>
      <c r="D1261" t="inlineStr">
        <is>
          <t>Mexico</t>
        </is>
      </c>
      <c r="E1261" t="inlineStr">
        <is>
          <t>Americas</t>
        </is>
      </c>
      <c r="F1261" t="inlineStr">
        <is>
          <t>XL</t>
        </is>
      </c>
      <c r="G1261" t="inlineStr">
        <is>
          <t>FC</t>
        </is>
      </c>
      <c r="H1261" t="inlineStr">
        <is>
          <t>VH</t>
        </is>
      </c>
      <c r="I1261" t="inlineStr">
        <is>
          <t>A</t>
        </is>
      </c>
      <c r="J1261" t="n">
        <v>97</v>
      </c>
      <c r="K1261" t="inlineStr">
        <is>
          <t>28</t>
        </is>
      </c>
      <c r="L1261" t="n">
        <v>94.40000000000001</v>
      </c>
      <c r="M1261" t="inlineStr">
        <is>
          <t>35</t>
        </is>
      </c>
      <c r="N1261" t="n">
        <v>37.4</v>
      </c>
      <c r="O1261" t="inlineStr">
        <is>
          <t>430</t>
        </is>
      </c>
      <c r="P1261" t="n">
        <v>2.4</v>
      </c>
      <c r="Q1261" t="inlineStr">
        <is>
          <t>701+</t>
        </is>
      </c>
      <c r="R1261" t="n">
        <v>7.5</v>
      </c>
      <c r="S1261" t="inlineStr">
        <is>
          <t>701+</t>
        </is>
      </c>
      <c r="T1261" t="n">
        <v>2.3</v>
      </c>
      <c r="U1261" t="inlineStr">
        <is>
          <t>701+</t>
        </is>
      </c>
      <c r="V1261" t="n">
        <v>93.2</v>
      </c>
      <c r="W1261" t="inlineStr">
        <is>
          <t>112</t>
        </is>
      </c>
      <c r="X1261" t="n">
        <v>93.2</v>
      </c>
      <c r="Y1261" t="inlineStr">
        <is>
          <t>62</t>
        </is>
      </c>
      <c r="Z1261" t="n">
        <v>83.40000000000001</v>
      </c>
      <c r="AA1261" t="inlineStr">
        <is>
          <t>136=</t>
        </is>
      </c>
      <c r="AB1261" t="n">
        <v>61.4</v>
      </c>
      <c r="AC1261" t="inlineStr"/>
      <c r="AD1261" t="inlineStr"/>
      <c r="AE1261" t="inlineStr">
        <is>
          <t>Not Reported</t>
        </is>
      </c>
      <c r="AF1261" t="inlineStr">
        <is>
          <t>Not Reported</t>
        </is>
      </c>
      <c r="AG1261" t="inlineStr">
        <is>
          <t>Not Reported</t>
        </is>
      </c>
      <c r="AH1261" t="inlineStr">
        <is>
          <t>Not Reported</t>
        </is>
      </c>
      <c r="AI1261" t="inlineStr"/>
      <c r="AJ1261" t="inlineStr"/>
      <c r="AK1261" t="inlineStr">
        <is>
          <t>Not Reported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>
        <is>
          <t>Not Reported</t>
        </is>
      </c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>
        <is>
          <t>QS</t>
        </is>
      </c>
      <c r="CC1261" t="n">
        <v>94</v>
      </c>
      <c r="CD1261" t="n">
        <v>93</v>
      </c>
      <c r="CE1261" t="n">
        <v>28</v>
      </c>
      <c r="CF1261" t="n">
        <v>35</v>
      </c>
      <c r="CG1261" t="n">
        <v>430</v>
      </c>
      <c r="CH1261" t="n">
        <v>701</v>
      </c>
      <c r="CI1261" t="n">
        <v>701</v>
      </c>
      <c r="CJ1261" t="n">
        <v>701</v>
      </c>
      <c r="CK1261" t="n">
        <v>112</v>
      </c>
      <c r="CL1261" t="n">
        <v>62</v>
      </c>
      <c r="CM1261" t="n">
        <v>136</v>
      </c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n">
        <v>93.35714285714286</v>
      </c>
      <c r="DC1261" t="n">
        <v>2.4</v>
      </c>
      <c r="DD1261" t="inlineStr"/>
      <c r="DE1261" t="inlineStr">
        <is>
          <t>QS (score, not ratio)</t>
        </is>
      </c>
      <c r="DF1261" t="inlineStr"/>
      <c r="DG1261" t="inlineStr">
        <is>
          <t>QS (score, not %)</t>
        </is>
      </c>
      <c r="DH1261" t="n">
        <v>97</v>
      </c>
      <c r="DI1261" t="inlineStr"/>
    </row>
    <row r="1262">
      <c r="A1262" t="inlineStr">
        <is>
          <t>universidad nacional, costa rica</t>
        </is>
      </c>
      <c r="B1262" t="inlineStr">
        <is>
          <t>1201-1400</t>
        </is>
      </c>
      <c r="C1262" t="inlineStr">
        <is>
          <t>1001-1200</t>
        </is>
      </c>
      <c r="D1262" t="inlineStr">
        <is>
          <t>Costa Rica</t>
        </is>
      </c>
      <c r="E1262" t="inlineStr">
        <is>
          <t>Americas</t>
        </is>
      </c>
      <c r="F1262" t="inlineStr">
        <is>
          <t>L</t>
        </is>
      </c>
      <c r="G1262" t="inlineStr">
        <is>
          <t>CO</t>
        </is>
      </c>
      <c r="H1262" t="inlineStr">
        <is>
          <t>MD</t>
        </is>
      </c>
      <c r="I1262" t="inlineStr">
        <is>
          <t>A</t>
        </is>
      </c>
      <c r="J1262" t="n">
        <v>10.2</v>
      </c>
      <c r="K1262" t="inlineStr">
        <is>
          <t>601+</t>
        </is>
      </c>
      <c r="L1262" t="n">
        <v>10.5</v>
      </c>
      <c r="M1262" t="inlineStr">
        <is>
          <t>601+</t>
        </is>
      </c>
      <c r="N1262" t="n">
        <v>12.1</v>
      </c>
      <c r="O1262" t="inlineStr">
        <is>
          <t>701+</t>
        </is>
      </c>
      <c r="P1262" t="n">
        <v>1.5</v>
      </c>
      <c r="Q1262" t="inlineStr">
        <is>
          <t>701+</t>
        </is>
      </c>
      <c r="R1262" t="n">
        <v>9.699999999999999</v>
      </c>
      <c r="S1262" t="inlineStr">
        <is>
          <t>701+</t>
        </is>
      </c>
      <c r="T1262" t="n">
        <v>2.3</v>
      </c>
      <c r="U1262" t="inlineStr">
        <is>
          <t>701+</t>
        </is>
      </c>
      <c r="V1262" t="n">
        <v>17.2</v>
      </c>
      <c r="W1262" t="inlineStr">
        <is>
          <t>701+</t>
        </is>
      </c>
      <c r="X1262" t="n">
        <v>4.7</v>
      </c>
      <c r="Y1262" t="inlineStr">
        <is>
          <t>701+</t>
        </is>
      </c>
      <c r="Z1262" t="n">
        <v>1</v>
      </c>
      <c r="AA1262" t="inlineStr">
        <is>
          <t>701+</t>
        </is>
      </c>
      <c r="AB1262" t="inlineStr"/>
      <c r="AC1262" t="inlineStr">
        <is>
          <t>1001-1200</t>
        </is>
      </c>
      <c r="AD1262" t="inlineStr">
        <is>
          <t>1001-1200</t>
        </is>
      </c>
      <c r="AE1262" t="inlineStr">
        <is>
          <t>CR</t>
        </is>
      </c>
      <c r="AF1262" t="inlineStr">
        <is>
          <t>Costa Rica</t>
        </is>
      </c>
      <c r="AG1262" t="inlineStr">
        <is>
          <t>L</t>
        </is>
      </c>
      <c r="AH1262" t="inlineStr">
        <is>
          <t>CO</t>
        </is>
      </c>
      <c r="AI1262" t="inlineStr">
        <is>
          <t>MD</t>
        </is>
      </c>
      <c r="AJ1262" t="n">
        <v>4</v>
      </c>
      <c r="AK1262" t="inlineStr">
        <is>
          <t>A</t>
        </is>
      </c>
      <c r="AL1262" t="n">
        <v>10.8</v>
      </c>
      <c r="AM1262" t="inlineStr">
        <is>
          <t>601+</t>
        </is>
      </c>
      <c r="AN1262" t="n">
        <v>18.3</v>
      </c>
      <c r="AO1262" t="inlineStr">
        <is>
          <t>479</t>
        </is>
      </c>
      <c r="AP1262" t="n">
        <v>12.8</v>
      </c>
      <c r="AQ1262" t="inlineStr">
        <is>
          <t>701+</t>
        </is>
      </c>
      <c r="AR1262" t="n">
        <v>1.5</v>
      </c>
      <c r="AS1262" t="inlineStr">
        <is>
          <t>701+</t>
        </is>
      </c>
      <c r="AT1262" t="n">
        <v>10.4</v>
      </c>
      <c r="AU1262" t="inlineStr">
        <is>
          <t>701+</t>
        </is>
      </c>
      <c r="AV1262" t="n">
        <v>2.5</v>
      </c>
      <c r="AW1262" t="inlineStr">
        <is>
          <t>701+</t>
        </is>
      </c>
      <c r="AX1262" t="n">
        <v>1.1</v>
      </c>
      <c r="AY1262" t="inlineStr">
        <is>
          <t>701+</t>
        </is>
      </c>
      <c r="AZ1262" t="n">
        <v>9.6</v>
      </c>
      <c r="BA1262" t="inlineStr">
        <is>
          <t>701+</t>
        </is>
      </c>
      <c r="BB1262" t="n">
        <v>1.1</v>
      </c>
      <c r="BC1262" t="inlineStr">
        <is>
          <t>701+</t>
        </is>
      </c>
      <c r="BD1262" t="inlineStr">
        <is>
          <t>-</t>
        </is>
      </c>
      <c r="BE1262" t="inlineStr"/>
      <c r="BF1262" t="inlineStr">
        <is>
          <t>Not Reported</t>
        </is>
      </c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>
        <is>
          <t>QS</t>
        </is>
      </c>
      <c r="CC1262" t="n">
        <v>1300.5</v>
      </c>
      <c r="CD1262" t="n">
        <v>1100.5</v>
      </c>
      <c r="CE1262" t="n">
        <v>601</v>
      </c>
      <c r="CF1262" t="n">
        <v>601</v>
      </c>
      <c r="CG1262" t="n">
        <v>701</v>
      </c>
      <c r="CH1262" t="n">
        <v>701</v>
      </c>
      <c r="CI1262" t="n">
        <v>701</v>
      </c>
      <c r="CJ1262" t="n">
        <v>701</v>
      </c>
      <c r="CK1262" t="n">
        <v>701</v>
      </c>
      <c r="CL1262" t="n">
        <v>701</v>
      </c>
      <c r="CM1262" t="n">
        <v>701</v>
      </c>
      <c r="CN1262" t="n">
        <v>1100.5</v>
      </c>
      <c r="CO1262" t="n">
        <v>1100.5</v>
      </c>
      <c r="CP1262" t="n">
        <v>601</v>
      </c>
      <c r="CQ1262" t="n">
        <v>479</v>
      </c>
      <c r="CR1262" t="n">
        <v>701</v>
      </c>
      <c r="CS1262" t="n">
        <v>701</v>
      </c>
      <c r="CT1262" t="n">
        <v>701</v>
      </c>
      <c r="CU1262" t="n">
        <v>701</v>
      </c>
      <c r="CV1262" t="n">
        <v>701</v>
      </c>
      <c r="CW1262" t="n">
        <v>701</v>
      </c>
      <c r="CX1262" t="n">
        <v>701</v>
      </c>
      <c r="CY1262" t="inlineStr"/>
      <c r="CZ1262" t="inlineStr"/>
      <c r="DA1262" t="inlineStr"/>
      <c r="DB1262" t="n">
        <v>7.178571428571416</v>
      </c>
      <c r="DC1262" t="n">
        <v>1.5</v>
      </c>
      <c r="DD1262" t="inlineStr"/>
      <c r="DE1262" t="inlineStr">
        <is>
          <t>QS (score, not ratio)</t>
        </is>
      </c>
      <c r="DF1262" t="inlineStr"/>
      <c r="DG1262" t="inlineStr">
        <is>
          <t>QS (score, not %)</t>
        </is>
      </c>
      <c r="DH1262" t="n">
        <v>10.5</v>
      </c>
      <c r="DI1262" t="inlineStr"/>
    </row>
    <row r="1263">
      <c r="A1263" t="inlineStr">
        <is>
          <t>universidad nacional de colombia</t>
        </is>
      </c>
      <c r="B1263" t="inlineStr">
        <is>
          <t>219</t>
        </is>
      </c>
      <c r="C1263" t="inlineStr">
        <is>
          <t>226</t>
        </is>
      </c>
      <c r="D1263" t="inlineStr">
        <is>
          <t>Colombia</t>
        </is>
      </c>
      <c r="E1263" t="inlineStr">
        <is>
          <t>Americas</t>
        </is>
      </c>
      <c r="F1263" t="inlineStr">
        <is>
          <t>XL</t>
        </is>
      </c>
      <c r="G1263" t="inlineStr">
        <is>
          <t>FC</t>
        </is>
      </c>
      <c r="H1263" t="inlineStr">
        <is>
          <t>HI</t>
        </is>
      </c>
      <c r="I1263" t="inlineStr">
        <is>
          <t>A</t>
        </is>
      </c>
      <c r="J1263" t="n">
        <v>71</v>
      </c>
      <c r="K1263" t="inlineStr">
        <is>
          <t>88</t>
        </is>
      </c>
      <c r="L1263" t="n">
        <v>89.90000000000001</v>
      </c>
      <c r="M1263" t="inlineStr">
        <is>
          <t>53</t>
        </is>
      </c>
      <c r="N1263" t="n">
        <v>5.4</v>
      </c>
      <c r="O1263" t="inlineStr">
        <is>
          <t>701+</t>
        </is>
      </c>
      <c r="P1263" t="n">
        <v>3.4</v>
      </c>
      <c r="Q1263" t="inlineStr">
        <is>
          <t>701+</t>
        </is>
      </c>
      <c r="R1263" t="n">
        <v>5.6</v>
      </c>
      <c r="S1263" t="inlineStr">
        <is>
          <t>701+</t>
        </is>
      </c>
      <c r="T1263" t="n">
        <v>1.4</v>
      </c>
      <c r="U1263" t="inlineStr">
        <is>
          <t>701+</t>
        </is>
      </c>
      <c r="V1263" t="n">
        <v>65.90000000000001</v>
      </c>
      <c r="W1263" t="inlineStr">
        <is>
          <t>543</t>
        </is>
      </c>
      <c r="X1263" t="n">
        <v>42.6</v>
      </c>
      <c r="Y1263" t="inlineStr">
        <is>
          <t>302</t>
        </is>
      </c>
      <c r="Z1263" t="n">
        <v>53.1</v>
      </c>
      <c r="AA1263" t="inlineStr">
        <is>
          <t>298=</t>
        </is>
      </c>
      <c r="AB1263" t="n">
        <v>43.9</v>
      </c>
      <c r="AC1263">
        <f>226</f>
        <v/>
      </c>
      <c r="AD1263" t="inlineStr">
        <is>
          <t>243=</t>
        </is>
      </c>
      <c r="AE1263" t="inlineStr">
        <is>
          <t>CO</t>
        </is>
      </c>
      <c r="AF1263" t="inlineStr">
        <is>
          <t>Colombia</t>
        </is>
      </c>
      <c r="AG1263" t="inlineStr">
        <is>
          <t>XL</t>
        </is>
      </c>
      <c r="AH1263" t="inlineStr">
        <is>
          <t>FC</t>
        </is>
      </c>
      <c r="AI1263" t="inlineStr">
        <is>
          <t>HI</t>
        </is>
      </c>
      <c r="AJ1263" t="n">
        <v>5</v>
      </c>
      <c r="AK1263" t="inlineStr">
        <is>
          <t>A</t>
        </is>
      </c>
      <c r="AL1263" t="n">
        <v>69.5</v>
      </c>
      <c r="AM1263" t="inlineStr">
        <is>
          <t>91</t>
        </is>
      </c>
      <c r="AN1263" t="n">
        <v>96.8</v>
      </c>
      <c r="AO1263" t="inlineStr">
        <is>
          <t>29</t>
        </is>
      </c>
      <c r="AP1263" t="n">
        <v>6.1</v>
      </c>
      <c r="AQ1263" t="inlineStr">
        <is>
          <t>701+</t>
        </is>
      </c>
      <c r="AR1263" t="n">
        <v>3.5</v>
      </c>
      <c r="AS1263" t="inlineStr">
        <is>
          <t>701+</t>
        </is>
      </c>
      <c r="AT1263" t="n">
        <v>6.4</v>
      </c>
      <c r="AU1263" t="inlineStr">
        <is>
          <t>701+</t>
        </is>
      </c>
      <c r="AV1263" t="n">
        <v>1.5</v>
      </c>
      <c r="AW1263" t="inlineStr">
        <is>
          <t>701+</t>
        </is>
      </c>
      <c r="AX1263" t="n">
        <v>13.3</v>
      </c>
      <c r="AY1263" t="inlineStr">
        <is>
          <t>620</t>
        </is>
      </c>
      <c r="AZ1263" t="n">
        <v>29.9</v>
      </c>
      <c r="BA1263" t="inlineStr">
        <is>
          <t>263</t>
        </is>
      </c>
      <c r="BB1263" t="n">
        <v>49.7</v>
      </c>
      <c r="BC1263" t="inlineStr">
        <is>
          <t>309=</t>
        </is>
      </c>
      <c r="BD1263" t="inlineStr">
        <is>
          <t>41.9</t>
        </is>
      </c>
      <c r="BE1263" t="inlineStr"/>
      <c r="BF1263" t="inlineStr">
        <is>
          <t>Not Reported</t>
        </is>
      </c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>
        <is>
          <t>QS</t>
        </is>
      </c>
      <c r="CC1263" t="n">
        <v>219</v>
      </c>
      <c r="CD1263" t="n">
        <v>226</v>
      </c>
      <c r="CE1263" t="n">
        <v>88</v>
      </c>
      <c r="CF1263" t="n">
        <v>53</v>
      </c>
      <c r="CG1263" t="n">
        <v>701</v>
      </c>
      <c r="CH1263" t="n">
        <v>701</v>
      </c>
      <c r="CI1263" t="n">
        <v>701</v>
      </c>
      <c r="CJ1263" t="n">
        <v>701</v>
      </c>
      <c r="CK1263" t="n">
        <v>543</v>
      </c>
      <c r="CL1263" t="n">
        <v>302</v>
      </c>
      <c r="CM1263" t="n">
        <v>298</v>
      </c>
      <c r="CN1263" t="n">
        <v>226</v>
      </c>
      <c r="CO1263" t="n">
        <v>243</v>
      </c>
      <c r="CP1263" t="n">
        <v>91</v>
      </c>
      <c r="CQ1263" t="n">
        <v>29</v>
      </c>
      <c r="CR1263" t="n">
        <v>701</v>
      </c>
      <c r="CS1263" t="n">
        <v>701</v>
      </c>
      <c r="CT1263" t="n">
        <v>701</v>
      </c>
      <c r="CU1263" t="n">
        <v>701</v>
      </c>
      <c r="CV1263" t="n">
        <v>620</v>
      </c>
      <c r="CW1263" t="n">
        <v>263</v>
      </c>
      <c r="CX1263" t="n">
        <v>309</v>
      </c>
      <c r="CY1263" t="inlineStr"/>
      <c r="CZ1263" t="inlineStr"/>
      <c r="DA1263" t="inlineStr"/>
      <c r="DB1263" t="n">
        <v>84.42857142857143</v>
      </c>
      <c r="DC1263" t="n">
        <v>3.4</v>
      </c>
      <c r="DD1263" t="inlineStr"/>
      <c r="DE1263" t="inlineStr">
        <is>
          <t>QS (score, not ratio)</t>
        </is>
      </c>
      <c r="DF1263" t="inlineStr"/>
      <c r="DG1263" t="inlineStr">
        <is>
          <t>QS (score, not %)</t>
        </is>
      </c>
      <c r="DH1263" t="n">
        <v>70.25</v>
      </c>
      <c r="DI1263" t="inlineStr"/>
    </row>
    <row r="1264">
      <c r="A1264" t="inlineStr">
        <is>
          <t>universidad nacional de cuyo</t>
        </is>
      </c>
      <c r="B1264" t="inlineStr">
        <is>
          <t>1001-1200</t>
        </is>
      </c>
      <c r="C1264" t="inlineStr">
        <is>
          <t>1001-1200</t>
        </is>
      </c>
      <c r="D1264" t="inlineStr">
        <is>
          <t>Argentina</t>
        </is>
      </c>
      <c r="E1264" t="inlineStr">
        <is>
          <t>Americas</t>
        </is>
      </c>
      <c r="F1264" t="inlineStr">
        <is>
          <t>XL</t>
        </is>
      </c>
      <c r="G1264" t="inlineStr">
        <is>
          <t>FC</t>
        </is>
      </c>
      <c r="H1264" t="inlineStr">
        <is>
          <t>MD</t>
        </is>
      </c>
      <c r="I1264" t="inlineStr">
        <is>
          <t>A</t>
        </is>
      </c>
      <c r="J1264" t="n">
        <v>12.9</v>
      </c>
      <c r="K1264" t="inlineStr">
        <is>
          <t>601+</t>
        </is>
      </c>
      <c r="L1264" t="n">
        <v>6.1</v>
      </c>
      <c r="M1264" t="inlineStr">
        <is>
          <t>601+</t>
        </is>
      </c>
      <c r="N1264" t="n">
        <v>23</v>
      </c>
      <c r="O1264" t="inlineStr">
        <is>
          <t>623</t>
        </is>
      </c>
      <c r="P1264" t="n">
        <v>1.6</v>
      </c>
      <c r="Q1264" t="inlineStr">
        <is>
          <t>701+</t>
        </is>
      </c>
      <c r="R1264" t="n">
        <v>1.8</v>
      </c>
      <c r="S1264" t="inlineStr">
        <is>
          <t>701+</t>
        </is>
      </c>
      <c r="T1264" t="n">
        <v>13.9</v>
      </c>
      <c r="U1264" t="inlineStr">
        <is>
          <t>643</t>
        </is>
      </c>
      <c r="V1264" t="n">
        <v>27.4</v>
      </c>
      <c r="W1264" t="inlineStr">
        <is>
          <t>701+</t>
        </is>
      </c>
      <c r="X1264" t="n">
        <v>10.3</v>
      </c>
      <c r="Y1264" t="inlineStr">
        <is>
          <t>701+</t>
        </is>
      </c>
      <c r="Z1264" t="n">
        <v>8.4</v>
      </c>
      <c r="AA1264" t="inlineStr">
        <is>
          <t>698=</t>
        </is>
      </c>
      <c r="AB1264" t="inlineStr"/>
      <c r="AC1264" t="inlineStr">
        <is>
          <t>1001-1200</t>
        </is>
      </c>
      <c r="AD1264" t="inlineStr">
        <is>
          <t>1001-1200</t>
        </is>
      </c>
      <c r="AE1264" t="inlineStr">
        <is>
          <t>AR</t>
        </is>
      </c>
      <c r="AF1264" t="inlineStr">
        <is>
          <t>Argentina</t>
        </is>
      </c>
      <c r="AG1264" t="inlineStr">
        <is>
          <t>XL</t>
        </is>
      </c>
      <c r="AH1264" t="inlineStr">
        <is>
          <t>FC</t>
        </is>
      </c>
      <c r="AI1264" t="inlineStr">
        <is>
          <t>MD</t>
        </is>
      </c>
      <c r="AJ1264" t="n">
        <v>4</v>
      </c>
      <c r="AK1264" t="inlineStr">
        <is>
          <t>A</t>
        </is>
      </c>
      <c r="AL1264" t="n">
        <v>12.3</v>
      </c>
      <c r="AM1264" t="inlineStr">
        <is>
          <t>601+</t>
        </is>
      </c>
      <c r="AN1264" t="n">
        <v>6.2</v>
      </c>
      <c r="AO1264" t="inlineStr">
        <is>
          <t>601+</t>
        </is>
      </c>
      <c r="AP1264" t="n">
        <v>21.1</v>
      </c>
      <c r="AQ1264" t="inlineStr">
        <is>
          <t>643</t>
        </is>
      </c>
      <c r="AR1264" t="n">
        <v>1.7</v>
      </c>
      <c r="AS1264" t="inlineStr">
        <is>
          <t>701+</t>
        </is>
      </c>
      <c r="AT1264" t="n">
        <v>1.9</v>
      </c>
      <c r="AU1264" t="inlineStr">
        <is>
          <t>701+</t>
        </is>
      </c>
      <c r="AV1264" t="n">
        <v>15.3</v>
      </c>
      <c r="AW1264" t="inlineStr">
        <is>
          <t>615</t>
        </is>
      </c>
      <c r="AX1264" t="n">
        <v>1.8</v>
      </c>
      <c r="AY1264" t="inlineStr">
        <is>
          <t>701+</t>
        </is>
      </c>
      <c r="AZ1264" t="n">
        <v>5.1</v>
      </c>
      <c r="BA1264" t="inlineStr">
        <is>
          <t>701+</t>
        </is>
      </c>
      <c r="BB1264" t="n">
        <v>1.6</v>
      </c>
      <c r="BC1264" t="inlineStr">
        <is>
          <t>701+</t>
        </is>
      </c>
      <c r="BD1264" t="inlineStr">
        <is>
          <t>-</t>
        </is>
      </c>
      <c r="BE1264" t="inlineStr"/>
      <c r="BF1264" t="inlineStr">
        <is>
          <t>Not Reported</t>
        </is>
      </c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>
        <is>
          <t>QS</t>
        </is>
      </c>
      <c r="CC1264" t="n">
        <v>1100.5</v>
      </c>
      <c r="CD1264" t="n">
        <v>1100.5</v>
      </c>
      <c r="CE1264" t="n">
        <v>601</v>
      </c>
      <c r="CF1264" t="n">
        <v>601</v>
      </c>
      <c r="CG1264" t="n">
        <v>623</v>
      </c>
      <c r="CH1264" t="n">
        <v>701</v>
      </c>
      <c r="CI1264" t="n">
        <v>701</v>
      </c>
      <c r="CJ1264" t="n">
        <v>643</v>
      </c>
      <c r="CK1264" t="n">
        <v>701</v>
      </c>
      <c r="CL1264" t="n">
        <v>701</v>
      </c>
      <c r="CM1264" t="n">
        <v>698</v>
      </c>
      <c r="CN1264" t="n">
        <v>1100.5</v>
      </c>
      <c r="CO1264" t="n">
        <v>1100.5</v>
      </c>
      <c r="CP1264" t="n">
        <v>601</v>
      </c>
      <c r="CQ1264" t="n">
        <v>601</v>
      </c>
      <c r="CR1264" t="n">
        <v>643</v>
      </c>
      <c r="CS1264" t="n">
        <v>701</v>
      </c>
      <c r="CT1264" t="n">
        <v>701</v>
      </c>
      <c r="CU1264" t="n">
        <v>615</v>
      </c>
      <c r="CV1264" t="n">
        <v>701</v>
      </c>
      <c r="CW1264" t="n">
        <v>701</v>
      </c>
      <c r="CX1264" t="n">
        <v>701</v>
      </c>
      <c r="CY1264" t="inlineStr"/>
      <c r="CZ1264" t="inlineStr"/>
      <c r="DA1264" t="inlineStr"/>
      <c r="DB1264" t="n">
        <v>21.46428571428571</v>
      </c>
      <c r="DC1264" t="n">
        <v>1.6</v>
      </c>
      <c r="DD1264" t="inlineStr"/>
      <c r="DE1264" t="inlineStr">
        <is>
          <t>QS (score, not ratio)</t>
        </is>
      </c>
      <c r="DF1264" t="inlineStr"/>
      <c r="DG1264" t="inlineStr">
        <is>
          <t>QS (score, not %)</t>
        </is>
      </c>
      <c r="DH1264" t="n">
        <v>12.6</v>
      </c>
      <c r="DI1264" t="inlineStr"/>
    </row>
    <row r="1265">
      <c r="A1265" t="inlineStr">
        <is>
          <t>universidad nacional de córdoba - unc</t>
        </is>
      </c>
      <c r="B1265" t="inlineStr">
        <is>
          <t>901-950</t>
        </is>
      </c>
      <c r="C1265" t="inlineStr">
        <is>
          <t>951-1000</t>
        </is>
      </c>
      <c r="D1265" t="inlineStr">
        <is>
          <t>Argentina</t>
        </is>
      </c>
      <c r="E1265" t="inlineStr">
        <is>
          <t>Americas</t>
        </is>
      </c>
      <c r="F1265" t="inlineStr">
        <is>
          <t>XL</t>
        </is>
      </c>
      <c r="G1265" t="inlineStr">
        <is>
          <t>FC</t>
        </is>
      </c>
      <c r="H1265" t="inlineStr">
        <is>
          <t>HI</t>
        </is>
      </c>
      <c r="I1265" t="inlineStr">
        <is>
          <t>A</t>
        </is>
      </c>
      <c r="J1265" t="n">
        <v>26.4</v>
      </c>
      <c r="K1265" t="inlineStr">
        <is>
          <t>337</t>
        </is>
      </c>
      <c r="L1265" t="n">
        <v>14</v>
      </c>
      <c r="M1265" t="inlineStr">
        <is>
          <t>583</t>
        </is>
      </c>
      <c r="N1265" t="n">
        <v>6.2</v>
      </c>
      <c r="O1265" t="inlineStr">
        <is>
          <t>701+</t>
        </is>
      </c>
      <c r="P1265" t="n">
        <v>1.6</v>
      </c>
      <c r="Q1265" t="inlineStr">
        <is>
          <t>701+</t>
        </is>
      </c>
      <c r="R1265" t="n">
        <v>1.4</v>
      </c>
      <c r="S1265" t="inlineStr">
        <is>
          <t>701+</t>
        </is>
      </c>
      <c r="T1265" t="n">
        <v>1.5</v>
      </c>
      <c r="U1265" t="inlineStr">
        <is>
          <t>701+</t>
        </is>
      </c>
      <c r="V1265" t="n">
        <v>44.4</v>
      </c>
      <c r="W1265" t="inlineStr">
        <is>
          <t>701+</t>
        </is>
      </c>
      <c r="X1265" t="n">
        <v>10.1</v>
      </c>
      <c r="Y1265" t="inlineStr">
        <is>
          <t>701+</t>
        </is>
      </c>
      <c r="Z1265" t="n">
        <v>1.7</v>
      </c>
      <c r="AA1265" t="inlineStr">
        <is>
          <t>701+</t>
        </is>
      </c>
      <c r="AB1265" t="inlineStr"/>
      <c r="AC1265" t="inlineStr"/>
      <c r="AD1265" t="inlineStr"/>
      <c r="AE1265" t="inlineStr">
        <is>
          <t>Not Reported</t>
        </is>
      </c>
      <c r="AF1265" t="inlineStr">
        <is>
          <t>Not Reported</t>
        </is>
      </c>
      <c r="AG1265" t="inlineStr">
        <is>
          <t>Not Reported</t>
        </is>
      </c>
      <c r="AH1265" t="inlineStr">
        <is>
          <t>Not Reported</t>
        </is>
      </c>
      <c r="AI1265" t="inlineStr"/>
      <c r="AJ1265" t="inlineStr"/>
      <c r="AK1265" t="inlineStr">
        <is>
          <t>Not Reported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>
        <is>
          <t>Not Reported</t>
        </is>
      </c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>
        <is>
          <t>QS</t>
        </is>
      </c>
      <c r="CC1265" t="n">
        <v>925.5</v>
      </c>
      <c r="CD1265" t="n">
        <v>975.5</v>
      </c>
      <c r="CE1265" t="n">
        <v>337</v>
      </c>
      <c r="CF1265" t="n">
        <v>583</v>
      </c>
      <c r="CG1265" t="n">
        <v>701</v>
      </c>
      <c r="CH1265" t="n">
        <v>701</v>
      </c>
      <c r="CI1265" t="n">
        <v>701</v>
      </c>
      <c r="CJ1265" t="n">
        <v>701</v>
      </c>
      <c r="CK1265" t="n">
        <v>701</v>
      </c>
      <c r="CL1265" t="n">
        <v>701</v>
      </c>
      <c r="CM1265" t="n">
        <v>701</v>
      </c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n">
        <v>33.96428571428571</v>
      </c>
      <c r="DC1265" t="n">
        <v>1.6</v>
      </c>
      <c r="DD1265" t="inlineStr"/>
      <c r="DE1265" t="inlineStr">
        <is>
          <t>QS (score, not ratio)</t>
        </is>
      </c>
      <c r="DF1265" t="inlineStr"/>
      <c r="DG1265" t="inlineStr">
        <is>
          <t>QS (score, not %)</t>
        </is>
      </c>
      <c r="DH1265" t="n">
        <v>26.4</v>
      </c>
      <c r="DI1265" t="inlineStr"/>
    </row>
    <row r="1266">
      <c r="A1266" t="inlineStr">
        <is>
          <t>universidad nacional de ingeniería peru</t>
        </is>
      </c>
      <c r="B1266" t="inlineStr">
        <is>
          <t>1201-1400</t>
        </is>
      </c>
      <c r="C1266" t="inlineStr">
        <is>
          <t>951-1000</t>
        </is>
      </c>
      <c r="D1266" t="inlineStr">
        <is>
          <t>Peru</t>
        </is>
      </c>
      <c r="E1266" t="inlineStr">
        <is>
          <t>Americas</t>
        </is>
      </c>
      <c r="F1266" t="inlineStr">
        <is>
          <t>M</t>
        </is>
      </c>
      <c r="G1266" t="inlineStr">
        <is>
          <t>FO</t>
        </is>
      </c>
      <c r="H1266" t="inlineStr">
        <is>
          <t>HI</t>
        </is>
      </c>
      <c r="I1266" t="inlineStr">
        <is>
          <t>Not Reported</t>
        </is>
      </c>
      <c r="J1266" t="n">
        <v>7.4</v>
      </c>
      <c r="K1266" t="inlineStr">
        <is>
          <t>601+</t>
        </is>
      </c>
      <c r="L1266" t="n">
        <v>27.2</v>
      </c>
      <c r="M1266" t="inlineStr">
        <is>
          <t>354</t>
        </is>
      </c>
      <c r="N1266" t="n">
        <v>9.1</v>
      </c>
      <c r="O1266" t="inlineStr">
        <is>
          <t>701+</t>
        </is>
      </c>
      <c r="P1266" t="n">
        <v>1.5</v>
      </c>
      <c r="Q1266" t="inlineStr">
        <is>
          <t>701+</t>
        </is>
      </c>
      <c r="R1266" t="inlineStr"/>
      <c r="S1266" t="inlineStr"/>
      <c r="T1266" t="inlineStr"/>
      <c r="U1266" t="inlineStr"/>
      <c r="V1266" t="n">
        <v>5.6</v>
      </c>
      <c r="W1266" t="inlineStr">
        <is>
          <t>701+</t>
        </is>
      </c>
      <c r="X1266" t="n">
        <v>19.1</v>
      </c>
      <c r="Y1266" t="inlineStr">
        <is>
          <t>579</t>
        </is>
      </c>
      <c r="Z1266" t="n">
        <v>1</v>
      </c>
      <c r="AA1266" t="inlineStr">
        <is>
          <t>701+</t>
        </is>
      </c>
      <c r="AB1266" t="inlineStr"/>
      <c r="AC1266" t="inlineStr"/>
      <c r="AD1266" t="inlineStr"/>
      <c r="AE1266" t="inlineStr">
        <is>
          <t>Not Reported</t>
        </is>
      </c>
      <c r="AF1266" t="inlineStr">
        <is>
          <t>Not Reported</t>
        </is>
      </c>
      <c r="AG1266" t="inlineStr">
        <is>
          <t>Not Reported</t>
        </is>
      </c>
      <c r="AH1266" t="inlineStr">
        <is>
          <t>Not Reported</t>
        </is>
      </c>
      <c r="AI1266" t="inlineStr"/>
      <c r="AJ1266" t="inlineStr"/>
      <c r="AK1266" t="inlineStr">
        <is>
          <t>Not Reported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>
        <is>
          <t>Not Reported</t>
        </is>
      </c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>
        <is>
          <t>QS</t>
        </is>
      </c>
      <c r="CC1266" t="n">
        <v>1300.5</v>
      </c>
      <c r="CD1266" t="n">
        <v>975.5</v>
      </c>
      <c r="CE1266" t="n">
        <v>601</v>
      </c>
      <c r="CF1266" t="n">
        <v>354</v>
      </c>
      <c r="CG1266" t="n">
        <v>701</v>
      </c>
      <c r="CH1266" t="n">
        <v>701</v>
      </c>
      <c r="CI1266" t="inlineStr"/>
      <c r="CJ1266" t="inlineStr"/>
      <c r="CK1266" t="n">
        <v>701</v>
      </c>
      <c r="CL1266" t="n">
        <v>579</v>
      </c>
      <c r="CM1266" t="n">
        <v>701</v>
      </c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n">
        <v>7.178571428571416</v>
      </c>
      <c r="DC1266" t="n">
        <v>1.5</v>
      </c>
      <c r="DD1266" t="inlineStr"/>
      <c r="DE1266" t="inlineStr">
        <is>
          <t>QS (score, not ratio)</t>
        </is>
      </c>
      <c r="DF1266" t="inlineStr"/>
      <c r="DG1266" t="inlineStr">
        <is>
          <t>Missing</t>
        </is>
      </c>
      <c r="DH1266" t="n">
        <v>7.4</v>
      </c>
      <c r="DI1266" t="inlineStr"/>
    </row>
    <row r="1267">
      <c r="A1267" t="inlineStr">
        <is>
          <t>universidad nacional de la asunción</t>
        </is>
      </c>
      <c r="B1267" t="inlineStr">
        <is>
          <t>1001-1200</t>
        </is>
      </c>
      <c r="C1267" t="inlineStr">
        <is>
          <t>1001-1200</t>
        </is>
      </c>
      <c r="D1267" t="inlineStr">
        <is>
          <t>Paraguay</t>
        </is>
      </c>
      <c r="E1267" t="inlineStr">
        <is>
          <t>Americas</t>
        </is>
      </c>
      <c r="F1267" t="inlineStr">
        <is>
          <t>XL</t>
        </is>
      </c>
      <c r="G1267" t="inlineStr">
        <is>
          <t>FC</t>
        </is>
      </c>
      <c r="H1267" t="inlineStr">
        <is>
          <t>MD</t>
        </is>
      </c>
      <c r="I1267" t="inlineStr">
        <is>
          <t>A</t>
        </is>
      </c>
      <c r="J1267" t="n">
        <v>6.1</v>
      </c>
      <c r="K1267" t="inlineStr">
        <is>
          <t>601+</t>
        </is>
      </c>
      <c r="L1267" t="n">
        <v>5.3</v>
      </c>
      <c r="M1267" t="inlineStr">
        <is>
          <t>601+</t>
        </is>
      </c>
      <c r="N1267" t="n">
        <v>31.7</v>
      </c>
      <c r="O1267" t="inlineStr">
        <is>
          <t>500</t>
        </is>
      </c>
      <c r="P1267" t="n">
        <v>1.1</v>
      </c>
      <c r="Q1267" t="inlineStr">
        <is>
          <t>701+</t>
        </is>
      </c>
      <c r="R1267" t="n">
        <v>1.3</v>
      </c>
      <c r="S1267" t="inlineStr">
        <is>
          <t>701+</t>
        </is>
      </c>
      <c r="T1267" t="n">
        <v>1.7</v>
      </c>
      <c r="U1267" t="inlineStr">
        <is>
          <t>701+</t>
        </is>
      </c>
      <c r="V1267" t="n">
        <v>11.8</v>
      </c>
      <c r="W1267" t="inlineStr">
        <is>
          <t>701+</t>
        </is>
      </c>
      <c r="X1267" t="n">
        <v>69</v>
      </c>
      <c r="Y1267" t="inlineStr">
        <is>
          <t>166</t>
        </is>
      </c>
      <c r="Z1267" t="n">
        <v>1.1</v>
      </c>
      <c r="AA1267" t="inlineStr">
        <is>
          <t>701+</t>
        </is>
      </c>
      <c r="AB1267" t="inlineStr"/>
      <c r="AC1267" t="inlineStr"/>
      <c r="AD1267" t="inlineStr"/>
      <c r="AE1267" t="inlineStr">
        <is>
          <t>Not Reported</t>
        </is>
      </c>
      <c r="AF1267" t="inlineStr">
        <is>
          <t>Not Reported</t>
        </is>
      </c>
      <c r="AG1267" t="inlineStr">
        <is>
          <t>Not Reported</t>
        </is>
      </c>
      <c r="AH1267" t="inlineStr">
        <is>
          <t>Not Reported</t>
        </is>
      </c>
      <c r="AI1267" t="inlineStr"/>
      <c r="AJ1267" t="inlineStr"/>
      <c r="AK1267" t="inlineStr">
        <is>
          <t>Not Reported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>
        <is>
          <t>Not Reported</t>
        </is>
      </c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>
        <is>
          <t>QS</t>
        </is>
      </c>
      <c r="CC1267" t="n">
        <v>1100.5</v>
      </c>
      <c r="CD1267" t="n">
        <v>1100.5</v>
      </c>
      <c r="CE1267" t="n">
        <v>601</v>
      </c>
      <c r="CF1267" t="n">
        <v>601</v>
      </c>
      <c r="CG1267" t="n">
        <v>500</v>
      </c>
      <c r="CH1267" t="n">
        <v>701</v>
      </c>
      <c r="CI1267" t="n">
        <v>701</v>
      </c>
      <c r="CJ1267" t="n">
        <v>701</v>
      </c>
      <c r="CK1267" t="n">
        <v>701</v>
      </c>
      <c r="CL1267" t="n">
        <v>166</v>
      </c>
      <c r="CM1267" t="n">
        <v>701</v>
      </c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n">
        <v>21.46428571428571</v>
      </c>
      <c r="DC1267" t="n">
        <v>1.1</v>
      </c>
      <c r="DD1267" t="inlineStr"/>
      <c r="DE1267" t="inlineStr">
        <is>
          <t>QS (score, not ratio)</t>
        </is>
      </c>
      <c r="DF1267" t="inlineStr"/>
      <c r="DG1267" t="inlineStr">
        <is>
          <t>QS (score, not %)</t>
        </is>
      </c>
      <c r="DH1267" t="n">
        <v>6.1</v>
      </c>
      <c r="DI1267" t="inlineStr"/>
    </row>
    <row r="1268">
      <c r="A1268" t="inlineStr">
        <is>
          <t>universidad nacional de la plata (unlp)</t>
        </is>
      </c>
      <c r="B1268" t="inlineStr">
        <is>
          <t>534</t>
        </is>
      </c>
      <c r="C1268" t="inlineStr">
        <is>
          <t>540</t>
        </is>
      </c>
      <c r="D1268" t="inlineStr">
        <is>
          <t>Argentina</t>
        </is>
      </c>
      <c r="E1268" t="inlineStr">
        <is>
          <t>Americas</t>
        </is>
      </c>
      <c r="F1268" t="inlineStr">
        <is>
          <t>XL</t>
        </is>
      </c>
      <c r="G1268" t="inlineStr">
        <is>
          <t>FC</t>
        </is>
      </c>
      <c r="H1268" t="inlineStr">
        <is>
          <t>HI</t>
        </is>
      </c>
      <c r="I1268" t="inlineStr">
        <is>
          <t>A</t>
        </is>
      </c>
      <c r="J1268" t="n">
        <v>40.8</v>
      </c>
      <c r="K1268" t="inlineStr">
        <is>
          <t>208</t>
        </is>
      </c>
      <c r="L1268" t="n">
        <v>19.2</v>
      </c>
      <c r="M1268" t="inlineStr">
        <is>
          <t>466</t>
        </is>
      </c>
      <c r="N1268" t="n">
        <v>28.4</v>
      </c>
      <c r="O1268" t="inlineStr">
        <is>
          <t>547</t>
        </is>
      </c>
      <c r="P1268" t="n">
        <v>1.9</v>
      </c>
      <c r="Q1268" t="inlineStr">
        <is>
          <t>701+</t>
        </is>
      </c>
      <c r="R1268" t="n">
        <v>5.3</v>
      </c>
      <c r="S1268" t="inlineStr">
        <is>
          <t>701+</t>
        </is>
      </c>
      <c r="T1268" t="n">
        <v>22.6</v>
      </c>
      <c r="U1268" t="inlineStr">
        <is>
          <t>507</t>
        </is>
      </c>
      <c r="V1268" t="n">
        <v>55.4</v>
      </c>
      <c r="W1268" t="inlineStr">
        <is>
          <t>689</t>
        </is>
      </c>
      <c r="X1268" t="n">
        <v>27.3</v>
      </c>
      <c r="Y1268" t="inlineStr">
        <is>
          <t>438</t>
        </is>
      </c>
      <c r="Z1268" t="n">
        <v>2.2</v>
      </c>
      <c r="AA1268" t="inlineStr">
        <is>
          <t>701+</t>
        </is>
      </c>
      <c r="AB1268" t="n">
        <v>23</v>
      </c>
      <c r="AC1268">
        <f>540</f>
        <v/>
      </c>
      <c r="AD1268" t="inlineStr">
        <is>
          <t>541-550</t>
        </is>
      </c>
      <c r="AE1268" t="inlineStr">
        <is>
          <t>AR</t>
        </is>
      </c>
      <c r="AF1268" t="inlineStr">
        <is>
          <t>Argentina</t>
        </is>
      </c>
      <c r="AG1268" t="inlineStr">
        <is>
          <t>XL</t>
        </is>
      </c>
      <c r="AH1268" t="inlineStr">
        <is>
          <t>FC</t>
        </is>
      </c>
      <c r="AI1268" t="inlineStr">
        <is>
          <t>HI</t>
        </is>
      </c>
      <c r="AJ1268" t="n">
        <v>5</v>
      </c>
      <c r="AK1268" t="inlineStr">
        <is>
          <t>A</t>
        </is>
      </c>
      <c r="AL1268" t="n">
        <v>38.7</v>
      </c>
      <c r="AM1268" t="inlineStr">
        <is>
          <t>221</t>
        </is>
      </c>
      <c r="AN1268" t="n">
        <v>31</v>
      </c>
      <c r="AO1268" t="inlineStr">
        <is>
          <t>316</t>
        </is>
      </c>
      <c r="AP1268" t="n">
        <v>23.8</v>
      </c>
      <c r="AQ1268" t="inlineStr">
        <is>
          <t>598</t>
        </is>
      </c>
      <c r="AR1268" t="n">
        <v>2.1</v>
      </c>
      <c r="AS1268" t="inlineStr">
        <is>
          <t>701+</t>
        </is>
      </c>
      <c r="AT1268" t="n">
        <v>3.6</v>
      </c>
      <c r="AU1268" t="inlineStr">
        <is>
          <t>701+</t>
        </is>
      </c>
      <c r="AV1268" t="n">
        <v>29.9</v>
      </c>
      <c r="AW1268" t="inlineStr">
        <is>
          <t>423</t>
        </is>
      </c>
      <c r="AX1268" t="n">
        <v>9.1</v>
      </c>
      <c r="AY1268" t="inlineStr">
        <is>
          <t>695</t>
        </is>
      </c>
      <c r="AZ1268" t="n">
        <v>8.6</v>
      </c>
      <c r="BA1268" t="inlineStr">
        <is>
          <t>701+</t>
        </is>
      </c>
      <c r="BB1268" t="n">
        <v>5.1</v>
      </c>
      <c r="BC1268" t="inlineStr">
        <is>
          <t>701+</t>
        </is>
      </c>
      <c r="BD1268" t="inlineStr">
        <is>
          <t>21.8</t>
        </is>
      </c>
      <c r="BE1268" t="inlineStr"/>
      <c r="BF1268" t="inlineStr">
        <is>
          <t>Not Reported</t>
        </is>
      </c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>
        <is>
          <t>QS</t>
        </is>
      </c>
      <c r="CC1268" t="n">
        <v>534</v>
      </c>
      <c r="CD1268" t="n">
        <v>540</v>
      </c>
      <c r="CE1268" t="n">
        <v>208</v>
      </c>
      <c r="CF1268" t="n">
        <v>466</v>
      </c>
      <c r="CG1268" t="n">
        <v>547</v>
      </c>
      <c r="CH1268" t="n">
        <v>701</v>
      </c>
      <c r="CI1268" t="n">
        <v>701</v>
      </c>
      <c r="CJ1268" t="n">
        <v>507</v>
      </c>
      <c r="CK1268" t="n">
        <v>689</v>
      </c>
      <c r="CL1268" t="n">
        <v>438</v>
      </c>
      <c r="CM1268" t="n">
        <v>701</v>
      </c>
      <c r="CN1268" t="n">
        <v>540</v>
      </c>
      <c r="CO1268" t="n">
        <v>545.5</v>
      </c>
      <c r="CP1268" t="n">
        <v>221</v>
      </c>
      <c r="CQ1268" t="n">
        <v>316</v>
      </c>
      <c r="CR1268" t="n">
        <v>598</v>
      </c>
      <c r="CS1268" t="n">
        <v>701</v>
      </c>
      <c r="CT1268" t="n">
        <v>701</v>
      </c>
      <c r="CU1268" t="n">
        <v>423</v>
      </c>
      <c r="CV1268" t="n">
        <v>695</v>
      </c>
      <c r="CW1268" t="n">
        <v>701</v>
      </c>
      <c r="CX1268" t="n">
        <v>701</v>
      </c>
      <c r="CY1268" t="inlineStr"/>
      <c r="CZ1268" t="inlineStr"/>
      <c r="DA1268" t="inlineStr"/>
      <c r="DB1268" t="n">
        <v>61.92857142857143</v>
      </c>
      <c r="DC1268" t="n">
        <v>1.9</v>
      </c>
      <c r="DD1268" t="inlineStr"/>
      <c r="DE1268" t="inlineStr">
        <is>
          <t>QS (score, not ratio)</t>
        </is>
      </c>
      <c r="DF1268" t="inlineStr"/>
      <c r="DG1268" t="inlineStr">
        <is>
          <t>QS (score, not %)</t>
        </is>
      </c>
      <c r="DH1268" t="n">
        <v>39.75</v>
      </c>
      <c r="DI1268" t="inlineStr"/>
    </row>
    <row r="1269">
      <c r="A1269" t="inlineStr">
        <is>
          <t>universidad nacional de mar del plata</t>
        </is>
      </c>
      <c r="B1269" t="inlineStr">
        <is>
          <t>1201-1400</t>
        </is>
      </c>
      <c r="C1269" t="inlineStr">
        <is>
          <t>1201-1400</t>
        </is>
      </c>
      <c r="D1269" t="inlineStr">
        <is>
          <t>Argentina</t>
        </is>
      </c>
      <c r="E1269" t="inlineStr">
        <is>
          <t>Americas</t>
        </is>
      </c>
      <c r="F1269" t="inlineStr">
        <is>
          <t>L</t>
        </is>
      </c>
      <c r="G1269" t="inlineStr">
        <is>
          <t>CO</t>
        </is>
      </c>
      <c r="H1269" t="inlineStr">
        <is>
          <t>HI</t>
        </is>
      </c>
      <c r="I1269" t="inlineStr">
        <is>
          <t>A</t>
        </is>
      </c>
      <c r="J1269" t="n">
        <v>8.6</v>
      </c>
      <c r="K1269" t="inlineStr">
        <is>
          <t>601+</t>
        </is>
      </c>
      <c r="L1269" t="n">
        <v>2.8</v>
      </c>
      <c r="M1269" t="inlineStr">
        <is>
          <t>601+</t>
        </is>
      </c>
      <c r="N1269" t="n">
        <v>4.9</v>
      </c>
      <c r="O1269" t="inlineStr">
        <is>
          <t>701+</t>
        </is>
      </c>
      <c r="P1269" t="n">
        <v>3.5</v>
      </c>
      <c r="Q1269" t="inlineStr">
        <is>
          <t>701+</t>
        </is>
      </c>
      <c r="R1269" t="inlineStr"/>
      <c r="S1269" t="inlineStr"/>
      <c r="T1269" t="inlineStr"/>
      <c r="U1269" t="inlineStr"/>
      <c r="V1269" t="n">
        <v>28.5</v>
      </c>
      <c r="W1269" t="inlineStr">
        <is>
          <t>701+</t>
        </is>
      </c>
      <c r="X1269" t="n">
        <v>1.2</v>
      </c>
      <c r="Y1269" t="inlineStr">
        <is>
          <t>701+</t>
        </is>
      </c>
      <c r="Z1269" t="n">
        <v>1.2</v>
      </c>
      <c r="AA1269" t="inlineStr">
        <is>
          <t>701+</t>
        </is>
      </c>
      <c r="AB1269" t="inlineStr"/>
      <c r="AC1269" t="inlineStr">
        <is>
          <t>1201-1400</t>
        </is>
      </c>
      <c r="AD1269" t="inlineStr">
        <is>
          <t>1201-1400</t>
        </is>
      </c>
      <c r="AE1269" t="inlineStr">
        <is>
          <t>AR</t>
        </is>
      </c>
      <c r="AF1269" t="inlineStr">
        <is>
          <t>Argentina</t>
        </is>
      </c>
      <c r="AG1269" t="inlineStr">
        <is>
          <t>L</t>
        </is>
      </c>
      <c r="AH1269" t="inlineStr">
        <is>
          <t>CO</t>
        </is>
      </c>
      <c r="AI1269" t="inlineStr">
        <is>
          <t>HI</t>
        </is>
      </c>
      <c r="AJ1269" t="n">
        <v>3</v>
      </c>
      <c r="AK1269" t="inlineStr">
        <is>
          <t>A</t>
        </is>
      </c>
      <c r="AL1269" t="n">
        <v>9.5</v>
      </c>
      <c r="AM1269" t="inlineStr">
        <is>
          <t>601+</t>
        </is>
      </c>
      <c r="AN1269" t="n">
        <v>2.8</v>
      </c>
      <c r="AO1269" t="inlineStr">
        <is>
          <t>601+</t>
        </is>
      </c>
      <c r="AP1269" t="n">
        <v>5.7</v>
      </c>
      <c r="AQ1269" t="inlineStr">
        <is>
          <t>701+</t>
        </is>
      </c>
      <c r="AR1269" t="n">
        <v>3.7</v>
      </c>
      <c r="AS1269" t="inlineStr">
        <is>
          <t>701+</t>
        </is>
      </c>
      <c r="AT1269" t="inlineStr"/>
      <c r="AU1269" t="inlineStr"/>
      <c r="AV1269" t="inlineStr"/>
      <c r="AW1269" t="inlineStr"/>
      <c r="AX1269" t="n">
        <v>1.3</v>
      </c>
      <c r="AY1269" t="inlineStr">
        <is>
          <t>701+</t>
        </is>
      </c>
      <c r="AZ1269" t="n">
        <v>5.1</v>
      </c>
      <c r="BA1269" t="inlineStr">
        <is>
          <t>701+</t>
        </is>
      </c>
      <c r="BB1269" t="n">
        <v>1.2</v>
      </c>
      <c r="BC1269" t="inlineStr">
        <is>
          <t>701+</t>
        </is>
      </c>
      <c r="BD1269" t="inlineStr">
        <is>
          <t>-</t>
        </is>
      </c>
      <c r="BE1269" t="inlineStr"/>
      <c r="BF1269" t="inlineStr">
        <is>
          <t>Not Reported</t>
        </is>
      </c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>
        <is>
          <t>QS</t>
        </is>
      </c>
      <c r="CC1269" t="n">
        <v>1300.5</v>
      </c>
      <c r="CD1269" t="n">
        <v>1300.5</v>
      </c>
      <c r="CE1269" t="n">
        <v>601</v>
      </c>
      <c r="CF1269" t="n">
        <v>601</v>
      </c>
      <c r="CG1269" t="n">
        <v>701</v>
      </c>
      <c r="CH1269" t="n">
        <v>701</v>
      </c>
      <c r="CI1269" t="inlineStr"/>
      <c r="CJ1269" t="inlineStr"/>
      <c r="CK1269" t="n">
        <v>701</v>
      </c>
      <c r="CL1269" t="n">
        <v>701</v>
      </c>
      <c r="CM1269" t="n">
        <v>701</v>
      </c>
      <c r="CN1269" t="n">
        <v>1300.5</v>
      </c>
      <c r="CO1269" t="n">
        <v>1300.5</v>
      </c>
      <c r="CP1269" t="n">
        <v>601</v>
      </c>
      <c r="CQ1269" t="n">
        <v>601</v>
      </c>
      <c r="CR1269" t="n">
        <v>701</v>
      </c>
      <c r="CS1269" t="n">
        <v>701</v>
      </c>
      <c r="CT1269" t="inlineStr"/>
      <c r="CU1269" t="inlineStr"/>
      <c r="CV1269" t="n">
        <v>701</v>
      </c>
      <c r="CW1269" t="n">
        <v>701</v>
      </c>
      <c r="CX1269" t="n">
        <v>701</v>
      </c>
      <c r="CY1269" t="inlineStr"/>
      <c r="CZ1269" t="inlineStr"/>
      <c r="DA1269" t="inlineStr"/>
      <c r="DB1269" t="n">
        <v>7.178571428571416</v>
      </c>
      <c r="DC1269" t="n">
        <v>3.5</v>
      </c>
      <c r="DD1269" t="inlineStr"/>
      <c r="DE1269" t="inlineStr">
        <is>
          <t>QS (score, not ratio)</t>
        </is>
      </c>
      <c r="DF1269" t="inlineStr"/>
      <c r="DG1269" t="inlineStr">
        <is>
          <t>Missing</t>
        </is>
      </c>
      <c r="DH1269" t="n">
        <v>9.050000000000001</v>
      </c>
      <c r="DI1269" t="inlineStr"/>
    </row>
    <row r="1270">
      <c r="A1270" t="inlineStr">
        <is>
          <t>universidad nacional de quilmes</t>
        </is>
      </c>
      <c r="B1270" t="inlineStr">
        <is>
          <t>1401+</t>
        </is>
      </c>
      <c r="C1270" t="inlineStr">
        <is>
          <t>1401+</t>
        </is>
      </c>
      <c r="D1270" t="inlineStr">
        <is>
          <t>Argentina</t>
        </is>
      </c>
      <c r="E1270" t="inlineStr">
        <is>
          <t>Americas</t>
        </is>
      </c>
      <c r="F1270" t="inlineStr">
        <is>
          <t>L</t>
        </is>
      </c>
      <c r="G1270" t="inlineStr">
        <is>
          <t>FO</t>
        </is>
      </c>
      <c r="H1270" t="inlineStr">
        <is>
          <t>HI</t>
        </is>
      </c>
      <c r="I1270" t="inlineStr">
        <is>
          <t>A</t>
        </is>
      </c>
      <c r="J1270" t="n">
        <v>6.7</v>
      </c>
      <c r="K1270" t="inlineStr">
        <is>
          <t>601+</t>
        </is>
      </c>
      <c r="L1270" t="n">
        <v>1.7</v>
      </c>
      <c r="M1270" t="inlineStr">
        <is>
          <t>601+</t>
        </is>
      </c>
      <c r="N1270" t="n">
        <v>3.3</v>
      </c>
      <c r="O1270" t="inlineStr">
        <is>
          <t>701+</t>
        </is>
      </c>
      <c r="P1270" t="n">
        <v>1.7</v>
      </c>
      <c r="Q1270" t="inlineStr">
        <is>
          <t>701+</t>
        </is>
      </c>
      <c r="R1270" t="n">
        <v>2.8</v>
      </c>
      <c r="S1270" t="inlineStr">
        <is>
          <t>701+</t>
        </is>
      </c>
      <c r="T1270" t="n">
        <v>1.8</v>
      </c>
      <c r="U1270" t="inlineStr">
        <is>
          <t>701+</t>
        </is>
      </c>
      <c r="V1270" t="n">
        <v>11.9</v>
      </c>
      <c r="W1270" t="inlineStr">
        <is>
          <t>701+</t>
        </is>
      </c>
      <c r="X1270" t="n">
        <v>2.9</v>
      </c>
      <c r="Y1270" t="inlineStr">
        <is>
          <t>701+</t>
        </is>
      </c>
      <c r="Z1270" t="n">
        <v>1</v>
      </c>
      <c r="AA1270" t="inlineStr">
        <is>
          <t>701+</t>
        </is>
      </c>
      <c r="AB1270" t="inlineStr"/>
      <c r="AC1270" t="inlineStr">
        <is>
          <t>1401+</t>
        </is>
      </c>
      <c r="AD1270" t="inlineStr">
        <is>
          <t>1201-1400</t>
        </is>
      </c>
      <c r="AE1270" t="inlineStr">
        <is>
          <t>AR</t>
        </is>
      </c>
      <c r="AF1270" t="inlineStr">
        <is>
          <t>Argentina</t>
        </is>
      </c>
      <c r="AG1270" t="inlineStr">
        <is>
          <t>L</t>
        </is>
      </c>
      <c r="AH1270" t="inlineStr">
        <is>
          <t>FO</t>
        </is>
      </c>
      <c r="AI1270" t="inlineStr">
        <is>
          <t>HI</t>
        </is>
      </c>
      <c r="AJ1270" t="n">
        <v>3</v>
      </c>
      <c r="AK1270" t="inlineStr">
        <is>
          <t>A</t>
        </is>
      </c>
      <c r="AL1270" t="n">
        <v>7.4</v>
      </c>
      <c r="AM1270" t="inlineStr">
        <is>
          <t>601+</t>
        </is>
      </c>
      <c r="AN1270" t="n">
        <v>2.2</v>
      </c>
      <c r="AO1270" t="inlineStr">
        <is>
          <t>601+</t>
        </is>
      </c>
      <c r="AP1270" t="n">
        <v>3.2</v>
      </c>
      <c r="AQ1270" t="inlineStr">
        <is>
          <t>701+</t>
        </is>
      </c>
      <c r="AR1270" t="n">
        <v>1.8</v>
      </c>
      <c r="AS1270" t="inlineStr">
        <is>
          <t>701+</t>
        </is>
      </c>
      <c r="AT1270" t="n">
        <v>3.1</v>
      </c>
      <c r="AU1270" t="inlineStr">
        <is>
          <t>701+</t>
        </is>
      </c>
      <c r="AV1270" t="n">
        <v>1.8</v>
      </c>
      <c r="AW1270" t="inlineStr">
        <is>
          <t>701+</t>
        </is>
      </c>
      <c r="AX1270" t="n">
        <v>1</v>
      </c>
      <c r="AY1270" t="inlineStr">
        <is>
          <t>701+</t>
        </is>
      </c>
      <c r="AZ1270" t="n">
        <v>5.1</v>
      </c>
      <c r="BA1270" t="inlineStr">
        <is>
          <t>701+</t>
        </is>
      </c>
      <c r="BB1270" t="n">
        <v>1</v>
      </c>
      <c r="BC1270" t="inlineStr">
        <is>
          <t>701+</t>
        </is>
      </c>
      <c r="BD1270" t="inlineStr">
        <is>
          <t>-</t>
        </is>
      </c>
      <c r="BE1270" t="inlineStr"/>
      <c r="BF1270" t="inlineStr">
        <is>
          <t>Not Reported</t>
        </is>
      </c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>
        <is>
          <t>QS</t>
        </is>
      </c>
      <c r="CC1270" t="n">
        <v>1401</v>
      </c>
      <c r="CD1270" t="n">
        <v>1401</v>
      </c>
      <c r="CE1270" t="n">
        <v>601</v>
      </c>
      <c r="CF1270" t="n">
        <v>601</v>
      </c>
      <c r="CG1270" t="n">
        <v>701</v>
      </c>
      <c r="CH1270" t="n">
        <v>701</v>
      </c>
      <c r="CI1270" t="n">
        <v>701</v>
      </c>
      <c r="CJ1270" t="n">
        <v>701</v>
      </c>
      <c r="CK1270" t="n">
        <v>701</v>
      </c>
      <c r="CL1270" t="n">
        <v>701</v>
      </c>
      <c r="CM1270" t="n">
        <v>701</v>
      </c>
      <c r="CN1270" t="n">
        <v>1401</v>
      </c>
      <c r="CO1270" t="n">
        <v>1300.5</v>
      </c>
      <c r="CP1270" t="n">
        <v>601</v>
      </c>
      <c r="CQ1270" t="n">
        <v>601</v>
      </c>
      <c r="CR1270" t="n">
        <v>701</v>
      </c>
      <c r="CS1270" t="n">
        <v>701</v>
      </c>
      <c r="CT1270" t="n">
        <v>701</v>
      </c>
      <c r="CU1270" t="n">
        <v>701</v>
      </c>
      <c r="CV1270" t="n">
        <v>701</v>
      </c>
      <c r="CW1270" t="n">
        <v>701</v>
      </c>
      <c r="CX1270" t="n">
        <v>701</v>
      </c>
      <c r="CY1270" t="inlineStr"/>
      <c r="CZ1270" t="inlineStr"/>
      <c r="DA1270" t="inlineStr"/>
      <c r="DB1270" t="n">
        <v>0</v>
      </c>
      <c r="DC1270" t="n">
        <v>1.7</v>
      </c>
      <c r="DD1270" t="inlineStr"/>
      <c r="DE1270" t="inlineStr">
        <is>
          <t>QS (score, not ratio)</t>
        </is>
      </c>
      <c r="DF1270" t="inlineStr"/>
      <c r="DG1270" t="inlineStr">
        <is>
          <t>QS (score, not %)</t>
        </is>
      </c>
      <c r="DH1270" t="n">
        <v>7.050000000000001</v>
      </c>
      <c r="DI1270" t="inlineStr"/>
    </row>
    <row r="1271">
      <c r="A1271" t="inlineStr">
        <is>
          <t>universidad nacional de rosario (unr)</t>
        </is>
      </c>
      <c r="B1271" t="inlineStr">
        <is>
          <t>951-1000</t>
        </is>
      </c>
      <c r="C1271" t="inlineStr">
        <is>
          <t>951-1000</t>
        </is>
      </c>
      <c r="D1271" t="inlineStr">
        <is>
          <t>Argentina</t>
        </is>
      </c>
      <c r="E1271" t="inlineStr">
        <is>
          <t>Americas</t>
        </is>
      </c>
      <c r="F1271" t="inlineStr">
        <is>
          <t>XL</t>
        </is>
      </c>
      <c r="G1271" t="inlineStr">
        <is>
          <t>FC</t>
        </is>
      </c>
      <c r="H1271" t="inlineStr">
        <is>
          <t>MD</t>
        </is>
      </c>
      <c r="I1271" t="inlineStr">
        <is>
          <t>A</t>
        </is>
      </c>
      <c r="J1271" t="n">
        <v>19.5</v>
      </c>
      <c r="K1271" t="inlineStr">
        <is>
          <t>460</t>
        </is>
      </c>
      <c r="L1271" t="n">
        <v>7.7</v>
      </c>
      <c r="M1271" t="inlineStr">
        <is>
          <t>601+</t>
        </is>
      </c>
      <c r="N1271" t="n">
        <v>31.2</v>
      </c>
      <c r="O1271" t="inlineStr">
        <is>
          <t>504</t>
        </is>
      </c>
      <c r="P1271" t="n">
        <v>1.1</v>
      </c>
      <c r="Q1271" t="inlineStr">
        <is>
          <t>701+</t>
        </is>
      </c>
      <c r="R1271" t="inlineStr"/>
      <c r="S1271" t="inlineStr"/>
      <c r="T1271" t="n">
        <v>6.4</v>
      </c>
      <c r="U1271" t="inlineStr">
        <is>
          <t>701+</t>
        </is>
      </c>
      <c r="V1271" t="n">
        <v>26.8</v>
      </c>
      <c r="W1271" t="inlineStr">
        <is>
          <t>701+</t>
        </is>
      </c>
      <c r="X1271" t="n">
        <v>10.7</v>
      </c>
      <c r="Y1271" t="inlineStr">
        <is>
          <t>701+</t>
        </is>
      </c>
      <c r="Z1271" t="n">
        <v>1</v>
      </c>
      <c r="AA1271" t="inlineStr">
        <is>
          <t>701+</t>
        </is>
      </c>
      <c r="AB1271" t="inlineStr"/>
      <c r="AC1271" t="inlineStr">
        <is>
          <t>951-1000</t>
        </is>
      </c>
      <c r="AD1271" t="inlineStr">
        <is>
          <t>801-1000</t>
        </is>
      </c>
      <c r="AE1271" t="inlineStr">
        <is>
          <t>AR</t>
        </is>
      </c>
      <c r="AF1271" t="inlineStr">
        <is>
          <t>Argentina</t>
        </is>
      </c>
      <c r="AG1271" t="inlineStr">
        <is>
          <t>XL</t>
        </is>
      </c>
      <c r="AH1271" t="inlineStr">
        <is>
          <t>FC</t>
        </is>
      </c>
      <c r="AI1271" t="inlineStr">
        <is>
          <t>MD</t>
        </is>
      </c>
      <c r="AJ1271" t="n">
        <v>4</v>
      </c>
      <c r="AK1271" t="inlineStr">
        <is>
          <t>A</t>
        </is>
      </c>
      <c r="AL1271" t="n">
        <v>19.4</v>
      </c>
      <c r="AM1271" t="inlineStr">
        <is>
          <t>456</t>
        </is>
      </c>
      <c r="AN1271" t="n">
        <v>8.800000000000001</v>
      </c>
      <c r="AO1271" t="inlineStr">
        <is>
          <t>601+</t>
        </is>
      </c>
      <c r="AP1271" t="n">
        <v>27.6</v>
      </c>
      <c r="AQ1271" t="inlineStr">
        <is>
          <t>550</t>
        </is>
      </c>
      <c r="AR1271" t="n">
        <v>1.1</v>
      </c>
      <c r="AS1271" t="inlineStr">
        <is>
          <t>701+</t>
        </is>
      </c>
      <c r="AT1271" t="inlineStr"/>
      <c r="AU1271" t="inlineStr"/>
      <c r="AV1271" t="n">
        <v>7</v>
      </c>
      <c r="AW1271" t="inlineStr">
        <is>
          <t>701+</t>
        </is>
      </c>
      <c r="AX1271" t="n">
        <v>1.1</v>
      </c>
      <c r="AY1271" t="inlineStr">
        <is>
          <t>701+</t>
        </is>
      </c>
      <c r="AZ1271" t="n">
        <v>5</v>
      </c>
      <c r="BA1271" t="inlineStr">
        <is>
          <t>701+</t>
        </is>
      </c>
      <c r="BB1271" t="n">
        <v>1.3</v>
      </c>
      <c r="BC1271" t="inlineStr">
        <is>
          <t>701+</t>
        </is>
      </c>
      <c r="BD1271" t="inlineStr">
        <is>
          <t>-</t>
        </is>
      </c>
      <c r="BE1271" t="inlineStr"/>
      <c r="BF1271" t="inlineStr">
        <is>
          <t>Not Reported</t>
        </is>
      </c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>
        <is>
          <t>QS</t>
        </is>
      </c>
      <c r="CC1271" t="n">
        <v>975.5</v>
      </c>
      <c r="CD1271" t="n">
        <v>975.5</v>
      </c>
      <c r="CE1271" t="n">
        <v>460</v>
      </c>
      <c r="CF1271" t="n">
        <v>601</v>
      </c>
      <c r="CG1271" t="n">
        <v>504</v>
      </c>
      <c r="CH1271" t="n">
        <v>701</v>
      </c>
      <c r="CI1271" t="inlineStr"/>
      <c r="CJ1271" t="n">
        <v>701</v>
      </c>
      <c r="CK1271" t="n">
        <v>701</v>
      </c>
      <c r="CL1271" t="n">
        <v>701</v>
      </c>
      <c r="CM1271" t="n">
        <v>701</v>
      </c>
      <c r="CN1271" t="n">
        <v>975.5</v>
      </c>
      <c r="CO1271" t="n">
        <v>900.5</v>
      </c>
      <c r="CP1271" t="n">
        <v>456</v>
      </c>
      <c r="CQ1271" t="n">
        <v>601</v>
      </c>
      <c r="CR1271" t="n">
        <v>550</v>
      </c>
      <c r="CS1271" t="n">
        <v>701</v>
      </c>
      <c r="CT1271" t="inlineStr"/>
      <c r="CU1271" t="n">
        <v>701</v>
      </c>
      <c r="CV1271" t="n">
        <v>701</v>
      </c>
      <c r="CW1271" t="n">
        <v>701</v>
      </c>
      <c r="CX1271" t="n">
        <v>701</v>
      </c>
      <c r="CY1271" t="inlineStr"/>
      <c r="CZ1271" t="inlineStr"/>
      <c r="DA1271" t="inlineStr"/>
      <c r="DB1271" t="n">
        <v>30.39285714285714</v>
      </c>
      <c r="DC1271" t="n">
        <v>1.1</v>
      </c>
      <c r="DD1271" t="inlineStr"/>
      <c r="DE1271" t="inlineStr">
        <is>
          <t>QS (score, not ratio)</t>
        </is>
      </c>
      <c r="DF1271" t="inlineStr"/>
      <c r="DG1271" t="inlineStr">
        <is>
          <t>QS (score, not %)</t>
        </is>
      </c>
      <c r="DH1271" t="n">
        <v>19.45</v>
      </c>
      <c r="DI1271" t="inlineStr"/>
    </row>
    <row r="1272">
      <c r="A1272" t="inlineStr">
        <is>
          <t>universidad nacional de río cuarto - unrc</t>
        </is>
      </c>
      <c r="B1272" t="inlineStr">
        <is>
          <t>1201-1400</t>
        </is>
      </c>
      <c r="C1272" t="inlineStr">
        <is>
          <t>1201-1400</t>
        </is>
      </c>
      <c r="D1272" t="inlineStr">
        <is>
          <t>Argentina</t>
        </is>
      </c>
      <c r="E1272" t="inlineStr">
        <is>
          <t>Americas</t>
        </is>
      </c>
      <c r="F1272" t="inlineStr">
        <is>
          <t>L</t>
        </is>
      </c>
      <c r="G1272" t="inlineStr">
        <is>
          <t>CO</t>
        </is>
      </c>
      <c r="H1272" t="inlineStr">
        <is>
          <t>MD</t>
        </is>
      </c>
      <c r="I1272" t="inlineStr">
        <is>
          <t>A</t>
        </is>
      </c>
      <c r="J1272" t="n">
        <v>4.1</v>
      </c>
      <c r="K1272" t="inlineStr">
        <is>
          <t>601+</t>
        </is>
      </c>
      <c r="L1272" t="n">
        <v>1.6</v>
      </c>
      <c r="M1272" t="inlineStr">
        <is>
          <t>601+</t>
        </is>
      </c>
      <c r="N1272" t="n">
        <v>33.2</v>
      </c>
      <c r="O1272" t="inlineStr">
        <is>
          <t>477</t>
        </is>
      </c>
      <c r="P1272" t="n">
        <v>1.4</v>
      </c>
      <c r="Q1272" t="inlineStr">
        <is>
          <t>701+</t>
        </is>
      </c>
      <c r="R1272" t="inlineStr"/>
      <c r="S1272" t="inlineStr"/>
      <c r="T1272" t="inlineStr"/>
      <c r="U1272" t="inlineStr"/>
      <c r="V1272" t="n">
        <v>10.7</v>
      </c>
      <c r="W1272" t="inlineStr">
        <is>
          <t>701+</t>
        </is>
      </c>
      <c r="X1272" t="n">
        <v>1.3</v>
      </c>
      <c r="Y1272" t="inlineStr">
        <is>
          <t>701+</t>
        </is>
      </c>
      <c r="Z1272" t="n">
        <v>1</v>
      </c>
      <c r="AA1272" t="inlineStr">
        <is>
          <t>701+</t>
        </is>
      </c>
      <c r="AB1272" t="inlineStr"/>
      <c r="AC1272" t="inlineStr"/>
      <c r="AD1272" t="inlineStr"/>
      <c r="AE1272" t="inlineStr">
        <is>
          <t>Not Reported</t>
        </is>
      </c>
      <c r="AF1272" t="inlineStr">
        <is>
          <t>Not Reported</t>
        </is>
      </c>
      <c r="AG1272" t="inlineStr">
        <is>
          <t>Not Reported</t>
        </is>
      </c>
      <c r="AH1272" t="inlineStr">
        <is>
          <t>Not Reported</t>
        </is>
      </c>
      <c r="AI1272" t="inlineStr"/>
      <c r="AJ1272" t="inlineStr"/>
      <c r="AK1272" t="inlineStr">
        <is>
          <t>Not Reported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>
        <is>
          <t>Not Reported</t>
        </is>
      </c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>
        <is>
          <t>QS</t>
        </is>
      </c>
      <c r="CC1272" t="n">
        <v>1300.5</v>
      </c>
      <c r="CD1272" t="n">
        <v>1300.5</v>
      </c>
      <c r="CE1272" t="n">
        <v>601</v>
      </c>
      <c r="CF1272" t="n">
        <v>601</v>
      </c>
      <c r="CG1272" t="n">
        <v>477</v>
      </c>
      <c r="CH1272" t="n">
        <v>701</v>
      </c>
      <c r="CI1272" t="inlineStr"/>
      <c r="CJ1272" t="inlineStr"/>
      <c r="CK1272" t="n">
        <v>701</v>
      </c>
      <c r="CL1272" t="n">
        <v>701</v>
      </c>
      <c r="CM1272" t="n">
        <v>701</v>
      </c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n">
        <v>7.178571428571416</v>
      </c>
      <c r="DC1272" t="n">
        <v>1.4</v>
      </c>
      <c r="DD1272" t="inlineStr"/>
      <c r="DE1272" t="inlineStr">
        <is>
          <t>QS (score, not ratio)</t>
        </is>
      </c>
      <c r="DF1272" t="inlineStr"/>
      <c r="DG1272" t="inlineStr">
        <is>
          <t>Missing</t>
        </is>
      </c>
      <c r="DH1272" t="n">
        <v>4.1</v>
      </c>
      <c r="DI1272" t="inlineStr"/>
    </row>
    <row r="1273">
      <c r="A1273" t="inlineStr">
        <is>
          <t>universidad nacional de san luis</t>
        </is>
      </c>
      <c r="B1273" t="inlineStr">
        <is>
          <t>1001-1200</t>
        </is>
      </c>
      <c r="C1273" t="inlineStr">
        <is>
          <t>1001-1200</t>
        </is>
      </c>
      <c r="D1273" t="inlineStr">
        <is>
          <t>Argentina</t>
        </is>
      </c>
      <c r="E1273" t="inlineStr">
        <is>
          <t>Americas</t>
        </is>
      </c>
      <c r="F1273" t="inlineStr">
        <is>
          <t>L</t>
        </is>
      </c>
      <c r="G1273" t="inlineStr">
        <is>
          <t>CO</t>
        </is>
      </c>
      <c r="H1273" t="inlineStr">
        <is>
          <t>MD</t>
        </is>
      </c>
      <c r="I1273" t="inlineStr">
        <is>
          <t>A</t>
        </is>
      </c>
      <c r="J1273" t="n">
        <v>3.8</v>
      </c>
      <c r="K1273" t="inlineStr">
        <is>
          <t>601+</t>
        </is>
      </c>
      <c r="L1273" t="n">
        <v>1.4</v>
      </c>
      <c r="M1273" t="inlineStr">
        <is>
          <t>601+</t>
        </is>
      </c>
      <c r="N1273" t="n">
        <v>73.8</v>
      </c>
      <c r="O1273" t="inlineStr">
        <is>
          <t>174</t>
        </is>
      </c>
      <c r="P1273" t="n">
        <v>1.2</v>
      </c>
      <c r="Q1273" t="inlineStr">
        <is>
          <t>701+</t>
        </is>
      </c>
      <c r="R1273" t="inlineStr"/>
      <c r="S1273" t="inlineStr"/>
      <c r="T1273" t="inlineStr"/>
      <c r="U1273" t="inlineStr"/>
      <c r="V1273" t="n">
        <v>9.800000000000001</v>
      </c>
      <c r="W1273" t="inlineStr">
        <is>
          <t>701+</t>
        </is>
      </c>
      <c r="X1273" t="n">
        <v>1.2</v>
      </c>
      <c r="Y1273" t="inlineStr">
        <is>
          <t>701+</t>
        </is>
      </c>
      <c r="Z1273" t="n">
        <v>1</v>
      </c>
      <c r="AA1273" t="inlineStr">
        <is>
          <t>701+</t>
        </is>
      </c>
      <c r="AB1273" t="inlineStr"/>
      <c r="AC1273" t="inlineStr">
        <is>
          <t>1001-1200</t>
        </is>
      </c>
      <c r="AD1273" t="inlineStr">
        <is>
          <t>801-1000</t>
        </is>
      </c>
      <c r="AE1273" t="inlineStr">
        <is>
          <t>AR</t>
        </is>
      </c>
      <c r="AF1273" t="inlineStr">
        <is>
          <t>Argentina</t>
        </is>
      </c>
      <c r="AG1273" t="inlineStr">
        <is>
          <t>L</t>
        </is>
      </c>
      <c r="AH1273" t="inlineStr">
        <is>
          <t>CO</t>
        </is>
      </c>
      <c r="AI1273" t="inlineStr">
        <is>
          <t>MD</t>
        </is>
      </c>
      <c r="AJ1273" t="n">
        <v>4</v>
      </c>
      <c r="AK1273" t="inlineStr">
        <is>
          <t>A</t>
        </is>
      </c>
      <c r="AL1273" t="n">
        <v>4.1</v>
      </c>
      <c r="AM1273" t="inlineStr">
        <is>
          <t>601+</t>
        </is>
      </c>
      <c r="AN1273" t="n">
        <v>1.9</v>
      </c>
      <c r="AO1273" t="inlineStr">
        <is>
          <t>601+</t>
        </is>
      </c>
      <c r="AP1273" t="n">
        <v>67.5</v>
      </c>
      <c r="AQ1273" t="inlineStr">
        <is>
          <t>195</t>
        </is>
      </c>
      <c r="AR1273" t="n">
        <v>1.2</v>
      </c>
      <c r="AS1273" t="inlineStr">
        <is>
          <t>701+</t>
        </is>
      </c>
      <c r="AT1273" t="inlineStr"/>
      <c r="AU1273" t="inlineStr"/>
      <c r="AV1273" t="inlineStr"/>
      <c r="AW1273" t="inlineStr"/>
      <c r="AX1273" t="n">
        <v>1</v>
      </c>
      <c r="AY1273" t="inlineStr">
        <is>
          <t>701+</t>
        </is>
      </c>
      <c r="AZ1273" t="n">
        <v>5.1</v>
      </c>
      <c r="BA1273" t="inlineStr">
        <is>
          <t>701+</t>
        </is>
      </c>
      <c r="BB1273" t="n">
        <v>1</v>
      </c>
      <c r="BC1273" t="inlineStr">
        <is>
          <t>701+</t>
        </is>
      </c>
      <c r="BD1273" t="inlineStr">
        <is>
          <t>-</t>
        </is>
      </c>
      <c r="BE1273" t="inlineStr"/>
      <c r="BF1273" t="inlineStr">
        <is>
          <t>Not Reported</t>
        </is>
      </c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>
        <is>
          <t>QS</t>
        </is>
      </c>
      <c r="CC1273" t="n">
        <v>1100.5</v>
      </c>
      <c r="CD1273" t="n">
        <v>1100.5</v>
      </c>
      <c r="CE1273" t="n">
        <v>601</v>
      </c>
      <c r="CF1273" t="n">
        <v>601</v>
      </c>
      <c r="CG1273" t="n">
        <v>174</v>
      </c>
      <c r="CH1273" t="n">
        <v>701</v>
      </c>
      <c r="CI1273" t="inlineStr"/>
      <c r="CJ1273" t="inlineStr"/>
      <c r="CK1273" t="n">
        <v>701</v>
      </c>
      <c r="CL1273" t="n">
        <v>701</v>
      </c>
      <c r="CM1273" t="n">
        <v>701</v>
      </c>
      <c r="CN1273" t="n">
        <v>1100.5</v>
      </c>
      <c r="CO1273" t="n">
        <v>900.5</v>
      </c>
      <c r="CP1273" t="n">
        <v>601</v>
      </c>
      <c r="CQ1273" t="n">
        <v>601</v>
      </c>
      <c r="CR1273" t="n">
        <v>195</v>
      </c>
      <c r="CS1273" t="n">
        <v>701</v>
      </c>
      <c r="CT1273" t="inlineStr"/>
      <c r="CU1273" t="inlineStr"/>
      <c r="CV1273" t="n">
        <v>701</v>
      </c>
      <c r="CW1273" t="n">
        <v>701</v>
      </c>
      <c r="CX1273" t="n">
        <v>701</v>
      </c>
      <c r="CY1273" t="inlineStr"/>
      <c r="CZ1273" t="inlineStr"/>
      <c r="DA1273" t="inlineStr"/>
      <c r="DB1273" t="n">
        <v>21.46428571428571</v>
      </c>
      <c r="DC1273" t="n">
        <v>1.2</v>
      </c>
      <c r="DD1273" t="inlineStr"/>
      <c r="DE1273" t="inlineStr">
        <is>
          <t>QS (score, not ratio)</t>
        </is>
      </c>
      <c r="DF1273" t="inlineStr"/>
      <c r="DG1273" t="inlineStr">
        <is>
          <t>Missing</t>
        </is>
      </c>
      <c r="DH1273" t="n">
        <v>3.95</v>
      </c>
      <c r="DI1273" t="inlineStr"/>
    </row>
    <row r="1274">
      <c r="A1274" t="inlineStr">
        <is>
          <t>universidad nacional de san martín (unsam)</t>
        </is>
      </c>
      <c r="B1274" t="inlineStr">
        <is>
          <t>1201-1400</t>
        </is>
      </c>
      <c r="C1274" t="inlineStr">
        <is>
          <t>1201-1400</t>
        </is>
      </c>
      <c r="D1274" t="inlineStr">
        <is>
          <t>Argentina</t>
        </is>
      </c>
      <c r="E1274" t="inlineStr">
        <is>
          <t>Americas</t>
        </is>
      </c>
      <c r="F1274" t="inlineStr">
        <is>
          <t>L</t>
        </is>
      </c>
      <c r="G1274" t="inlineStr">
        <is>
          <t>CO</t>
        </is>
      </c>
      <c r="H1274" t="inlineStr">
        <is>
          <t>HI</t>
        </is>
      </c>
      <c r="I1274" t="inlineStr">
        <is>
          <t>A</t>
        </is>
      </c>
      <c r="J1274" t="n">
        <v>11.3</v>
      </c>
      <c r="K1274" t="inlineStr">
        <is>
          <t>601+</t>
        </is>
      </c>
      <c r="L1274" t="n">
        <v>2.7</v>
      </c>
      <c r="M1274" t="inlineStr">
        <is>
          <t>601+</t>
        </is>
      </c>
      <c r="N1274" t="n">
        <v>6.2</v>
      </c>
      <c r="O1274" t="inlineStr">
        <is>
          <t>701+</t>
        </is>
      </c>
      <c r="P1274" t="n">
        <v>2.2</v>
      </c>
      <c r="Q1274" t="inlineStr">
        <is>
          <t>701+</t>
        </is>
      </c>
      <c r="R1274" t="n">
        <v>1.6</v>
      </c>
      <c r="S1274" t="inlineStr">
        <is>
          <t>701+</t>
        </is>
      </c>
      <c r="T1274" t="n">
        <v>3.7</v>
      </c>
      <c r="U1274" t="inlineStr">
        <is>
          <t>701+</t>
        </is>
      </c>
      <c r="V1274" t="n">
        <v>24.5</v>
      </c>
      <c r="W1274" t="inlineStr">
        <is>
          <t>701+</t>
        </is>
      </c>
      <c r="X1274" t="n">
        <v>1.2</v>
      </c>
      <c r="Y1274" t="inlineStr">
        <is>
          <t>701+</t>
        </is>
      </c>
      <c r="Z1274" t="n">
        <v>1.1</v>
      </c>
      <c r="AA1274" t="inlineStr">
        <is>
          <t>701+</t>
        </is>
      </c>
      <c r="AB1274" t="inlineStr"/>
      <c r="AC1274" t="inlineStr"/>
      <c r="AD1274" t="inlineStr"/>
      <c r="AE1274" t="inlineStr">
        <is>
          <t>Not Reported</t>
        </is>
      </c>
      <c r="AF1274" t="inlineStr">
        <is>
          <t>Not Reported</t>
        </is>
      </c>
      <c r="AG1274" t="inlineStr">
        <is>
          <t>Not Reported</t>
        </is>
      </c>
      <c r="AH1274" t="inlineStr">
        <is>
          <t>Not Reported</t>
        </is>
      </c>
      <c r="AI1274" t="inlineStr"/>
      <c r="AJ1274" t="inlineStr"/>
      <c r="AK1274" t="inlineStr">
        <is>
          <t>Not Reported</t>
        </is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>
        <is>
          <t>Not Reported</t>
        </is>
      </c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>
        <is>
          <t>QS</t>
        </is>
      </c>
      <c r="CC1274" t="n">
        <v>1300.5</v>
      </c>
      <c r="CD1274" t="n">
        <v>1300.5</v>
      </c>
      <c r="CE1274" t="n">
        <v>601</v>
      </c>
      <c r="CF1274" t="n">
        <v>601</v>
      </c>
      <c r="CG1274" t="n">
        <v>701</v>
      </c>
      <c r="CH1274" t="n">
        <v>701</v>
      </c>
      <c r="CI1274" t="n">
        <v>701</v>
      </c>
      <c r="CJ1274" t="n">
        <v>701</v>
      </c>
      <c r="CK1274" t="n">
        <v>701</v>
      </c>
      <c r="CL1274" t="n">
        <v>701</v>
      </c>
      <c r="CM1274" t="n">
        <v>701</v>
      </c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n">
        <v>7.178571428571416</v>
      </c>
      <c r="DC1274" t="n">
        <v>2.2</v>
      </c>
      <c r="DD1274" t="inlineStr"/>
      <c r="DE1274" t="inlineStr">
        <is>
          <t>QS (score, not ratio)</t>
        </is>
      </c>
      <c r="DF1274" t="inlineStr"/>
      <c r="DG1274" t="inlineStr">
        <is>
          <t>QS (score, not %)</t>
        </is>
      </c>
      <c r="DH1274" t="n">
        <v>11.3</v>
      </c>
      <c r="DI1274" t="inlineStr"/>
    </row>
    <row r="1275">
      <c r="A1275" t="inlineStr">
        <is>
          <t>universidad nacional de tucumán</t>
        </is>
      </c>
      <c r="B1275" t="inlineStr">
        <is>
          <t>1401+</t>
        </is>
      </c>
      <c r="C1275" t="inlineStr">
        <is>
          <t>1401+</t>
        </is>
      </c>
      <c r="D1275" t="inlineStr">
        <is>
          <t>Argentina</t>
        </is>
      </c>
      <c r="E1275" t="inlineStr">
        <is>
          <t>Americas</t>
        </is>
      </c>
      <c r="F1275" t="inlineStr">
        <is>
          <t>XL</t>
        </is>
      </c>
      <c r="G1275" t="inlineStr">
        <is>
          <t>FC</t>
        </is>
      </c>
      <c r="H1275" t="inlineStr">
        <is>
          <t>MD</t>
        </is>
      </c>
      <c r="I1275" t="inlineStr">
        <is>
          <t>A</t>
        </is>
      </c>
      <c r="J1275" t="n">
        <v>7.4</v>
      </c>
      <c r="K1275" t="inlineStr">
        <is>
          <t>601+</t>
        </is>
      </c>
      <c r="L1275" t="n">
        <v>2.1</v>
      </c>
      <c r="M1275" t="inlineStr">
        <is>
          <t>601+</t>
        </is>
      </c>
      <c r="N1275" t="n">
        <v>2.6</v>
      </c>
      <c r="O1275" t="inlineStr">
        <is>
          <t>701+</t>
        </is>
      </c>
      <c r="P1275" t="n">
        <v>1.6</v>
      </c>
      <c r="Q1275" t="inlineStr">
        <is>
          <t>701+</t>
        </is>
      </c>
      <c r="R1275" t="inlineStr"/>
      <c r="S1275" t="inlineStr"/>
      <c r="T1275" t="inlineStr"/>
      <c r="U1275" t="inlineStr"/>
      <c r="V1275" t="n">
        <v>31</v>
      </c>
      <c r="W1275" t="inlineStr">
        <is>
          <t>701+</t>
        </is>
      </c>
      <c r="X1275" t="n">
        <v>3.6</v>
      </c>
      <c r="Y1275" t="inlineStr">
        <is>
          <t>701+</t>
        </is>
      </c>
      <c r="Z1275" t="n">
        <v>1</v>
      </c>
      <c r="AA1275" t="inlineStr">
        <is>
          <t>701+</t>
        </is>
      </c>
      <c r="AB1275" t="inlineStr"/>
      <c r="AC1275" t="inlineStr"/>
      <c r="AD1275" t="inlineStr"/>
      <c r="AE1275" t="inlineStr">
        <is>
          <t>Not Reported</t>
        </is>
      </c>
      <c r="AF1275" t="inlineStr">
        <is>
          <t>Not Reported</t>
        </is>
      </c>
      <c r="AG1275" t="inlineStr">
        <is>
          <t>Not Reported</t>
        </is>
      </c>
      <c r="AH1275" t="inlineStr">
        <is>
          <t>Not Reported</t>
        </is>
      </c>
      <c r="AI1275" t="inlineStr"/>
      <c r="AJ1275" t="inlineStr"/>
      <c r="AK1275" t="inlineStr">
        <is>
          <t>Not Reported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>
        <is>
          <t>Not Reported</t>
        </is>
      </c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>
        <is>
          <t>QS</t>
        </is>
      </c>
      <c r="CC1275" t="n">
        <v>1401</v>
      </c>
      <c r="CD1275" t="n">
        <v>1401</v>
      </c>
      <c r="CE1275" t="n">
        <v>601</v>
      </c>
      <c r="CF1275" t="n">
        <v>601</v>
      </c>
      <c r="CG1275" t="n">
        <v>701</v>
      </c>
      <c r="CH1275" t="n">
        <v>701</v>
      </c>
      <c r="CI1275" t="inlineStr"/>
      <c r="CJ1275" t="inlineStr"/>
      <c r="CK1275" t="n">
        <v>701</v>
      </c>
      <c r="CL1275" t="n">
        <v>701</v>
      </c>
      <c r="CM1275" t="n">
        <v>701</v>
      </c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n">
        <v>0</v>
      </c>
      <c r="DC1275" t="n">
        <v>1.6</v>
      </c>
      <c r="DD1275" t="inlineStr"/>
      <c r="DE1275" t="inlineStr">
        <is>
          <t>QS (score, not ratio)</t>
        </is>
      </c>
      <c r="DF1275" t="inlineStr"/>
      <c r="DG1275" t="inlineStr">
        <is>
          <t>Missing</t>
        </is>
      </c>
      <c r="DH1275" t="n">
        <v>7.4</v>
      </c>
      <c r="DI1275" t="inlineStr"/>
    </row>
    <row r="1276">
      <c r="A1276" t="inlineStr">
        <is>
          <t>universidad nacional del centro de la provincia de buenos aires (unicen)</t>
        </is>
      </c>
      <c r="B1276" t="inlineStr">
        <is>
          <t>1001-1200</t>
        </is>
      </c>
      <c r="C1276" t="inlineStr">
        <is>
          <t>1001-1200</t>
        </is>
      </c>
      <c r="D1276" t="inlineStr">
        <is>
          <t>Argentina</t>
        </is>
      </c>
      <c r="E1276" t="inlineStr">
        <is>
          <t>Americas</t>
        </is>
      </c>
      <c r="F1276" t="inlineStr">
        <is>
          <t>L</t>
        </is>
      </c>
      <c r="G1276" t="inlineStr">
        <is>
          <t>FC</t>
        </is>
      </c>
      <c r="H1276" t="inlineStr">
        <is>
          <t>MD</t>
        </is>
      </c>
      <c r="I1276" t="inlineStr">
        <is>
          <t>A</t>
        </is>
      </c>
      <c r="J1276" t="n">
        <v>5.5</v>
      </c>
      <c r="K1276" t="inlineStr">
        <is>
          <t>601+</t>
        </is>
      </c>
      <c r="L1276" t="n">
        <v>2.5</v>
      </c>
      <c r="M1276" t="inlineStr">
        <is>
          <t>601+</t>
        </is>
      </c>
      <c r="N1276" t="n">
        <v>76.8</v>
      </c>
      <c r="O1276" t="inlineStr">
        <is>
          <t>154</t>
        </is>
      </c>
      <c r="P1276" t="n">
        <v>1.3</v>
      </c>
      <c r="Q1276" t="inlineStr">
        <is>
          <t>701+</t>
        </is>
      </c>
      <c r="R1276" t="inlineStr"/>
      <c r="S1276" t="inlineStr"/>
      <c r="T1276" t="inlineStr"/>
      <c r="U1276" t="inlineStr"/>
      <c r="V1276" t="n">
        <v>13.9</v>
      </c>
      <c r="W1276" t="inlineStr">
        <is>
          <t>701+</t>
        </is>
      </c>
      <c r="X1276" t="n">
        <v>1.3</v>
      </c>
      <c r="Y1276" t="inlineStr">
        <is>
          <t>701+</t>
        </is>
      </c>
      <c r="Z1276" t="n">
        <v>1</v>
      </c>
      <c r="AA1276" t="inlineStr">
        <is>
          <t>701+</t>
        </is>
      </c>
      <c r="AB1276" t="inlineStr"/>
      <c r="AC1276" t="inlineStr">
        <is>
          <t>1001-1200</t>
        </is>
      </c>
      <c r="AD1276" t="inlineStr">
        <is>
          <t>651-700</t>
        </is>
      </c>
      <c r="AE1276" t="inlineStr">
        <is>
          <t>AR</t>
        </is>
      </c>
      <c r="AF1276" t="inlineStr">
        <is>
          <t>Argentina</t>
        </is>
      </c>
      <c r="AG1276" t="inlineStr">
        <is>
          <t>L</t>
        </is>
      </c>
      <c r="AH1276" t="inlineStr">
        <is>
          <t>FC</t>
        </is>
      </c>
      <c r="AI1276" t="inlineStr">
        <is>
          <t>MD</t>
        </is>
      </c>
      <c r="AJ1276" t="n">
        <v>3</v>
      </c>
      <c r="AK1276" t="inlineStr">
        <is>
          <t>A</t>
        </is>
      </c>
      <c r="AL1276" t="n">
        <v>5.4</v>
      </c>
      <c r="AM1276" t="inlineStr">
        <is>
          <t>601+</t>
        </is>
      </c>
      <c r="AN1276" t="n">
        <v>2.7</v>
      </c>
      <c r="AO1276" t="inlineStr">
        <is>
          <t>601+</t>
        </is>
      </c>
      <c r="AP1276" t="n">
        <v>78.8</v>
      </c>
      <c r="AQ1276" t="inlineStr">
        <is>
          <t>142</t>
        </is>
      </c>
      <c r="AR1276" t="n">
        <v>1.4</v>
      </c>
      <c r="AS1276" t="inlineStr">
        <is>
          <t>701+</t>
        </is>
      </c>
      <c r="AT1276" t="inlineStr"/>
      <c r="AU1276" t="inlineStr"/>
      <c r="AV1276" t="inlineStr"/>
      <c r="AW1276" t="inlineStr"/>
      <c r="AX1276" t="n">
        <v>1</v>
      </c>
      <c r="AY1276" t="inlineStr">
        <is>
          <t>701+</t>
        </is>
      </c>
      <c r="AZ1276" t="n">
        <v>5.1</v>
      </c>
      <c r="BA1276" t="inlineStr">
        <is>
          <t>701+</t>
        </is>
      </c>
      <c r="BB1276" t="n">
        <v>1</v>
      </c>
      <c r="BC1276" t="inlineStr">
        <is>
          <t>701+</t>
        </is>
      </c>
      <c r="BD1276" t="inlineStr">
        <is>
          <t>-</t>
        </is>
      </c>
      <c r="BE1276" t="inlineStr"/>
      <c r="BF1276" t="inlineStr">
        <is>
          <t>Not Reported</t>
        </is>
      </c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>
        <is>
          <t>QS</t>
        </is>
      </c>
      <c r="CC1276" t="n">
        <v>1100.5</v>
      </c>
      <c r="CD1276" t="n">
        <v>1100.5</v>
      </c>
      <c r="CE1276" t="n">
        <v>601</v>
      </c>
      <c r="CF1276" t="n">
        <v>601</v>
      </c>
      <c r="CG1276" t="n">
        <v>154</v>
      </c>
      <c r="CH1276" t="n">
        <v>701</v>
      </c>
      <c r="CI1276" t="inlineStr"/>
      <c r="CJ1276" t="inlineStr"/>
      <c r="CK1276" t="n">
        <v>701</v>
      </c>
      <c r="CL1276" t="n">
        <v>701</v>
      </c>
      <c r="CM1276" t="n">
        <v>701</v>
      </c>
      <c r="CN1276" t="n">
        <v>1100.5</v>
      </c>
      <c r="CO1276" t="n">
        <v>675.5</v>
      </c>
      <c r="CP1276" t="n">
        <v>601</v>
      </c>
      <c r="CQ1276" t="n">
        <v>601</v>
      </c>
      <c r="CR1276" t="n">
        <v>142</v>
      </c>
      <c r="CS1276" t="n">
        <v>701</v>
      </c>
      <c r="CT1276" t="inlineStr"/>
      <c r="CU1276" t="inlineStr"/>
      <c r="CV1276" t="n">
        <v>701</v>
      </c>
      <c r="CW1276" t="n">
        <v>701</v>
      </c>
      <c r="CX1276" t="n">
        <v>701</v>
      </c>
      <c r="CY1276" t="inlineStr"/>
      <c r="CZ1276" t="inlineStr"/>
      <c r="DA1276" t="inlineStr"/>
      <c r="DB1276" t="n">
        <v>21.46428571428571</v>
      </c>
      <c r="DC1276" t="n">
        <v>1.3</v>
      </c>
      <c r="DD1276" t="inlineStr"/>
      <c r="DE1276" t="inlineStr">
        <is>
          <t>QS (score, not ratio)</t>
        </is>
      </c>
      <c r="DF1276" t="inlineStr"/>
      <c r="DG1276" t="inlineStr">
        <is>
          <t>Missing</t>
        </is>
      </c>
      <c r="DH1276" t="n">
        <v>5.45</v>
      </c>
      <c r="DI1276" t="inlineStr"/>
    </row>
    <row r="1277">
      <c r="A1277" t="inlineStr">
        <is>
          <t>universidad nacional del comahue</t>
        </is>
      </c>
      <c r="B1277" t="inlineStr">
        <is>
          <t>1401+</t>
        </is>
      </c>
      <c r="C1277" t="inlineStr">
        <is>
          <t>1201-1400</t>
        </is>
      </c>
      <c r="D1277" t="inlineStr">
        <is>
          <t>Argentina</t>
        </is>
      </c>
      <c r="E1277" t="inlineStr">
        <is>
          <t>Americas</t>
        </is>
      </c>
      <c r="F1277" t="inlineStr">
        <is>
          <t>XL</t>
        </is>
      </c>
      <c r="G1277" t="inlineStr">
        <is>
          <t>FC</t>
        </is>
      </c>
      <c r="H1277" t="inlineStr">
        <is>
          <t>MD</t>
        </is>
      </c>
      <c r="I1277" t="inlineStr">
        <is>
          <t>A</t>
        </is>
      </c>
      <c r="J1277" t="n">
        <v>5.1</v>
      </c>
      <c r="K1277" t="inlineStr">
        <is>
          <t>601+</t>
        </is>
      </c>
      <c r="L1277" t="n">
        <v>2.4</v>
      </c>
      <c r="M1277" t="inlineStr">
        <is>
          <t>601+</t>
        </is>
      </c>
      <c r="N1277" t="n">
        <v>20.4</v>
      </c>
      <c r="O1277" t="inlineStr">
        <is>
          <t>661</t>
        </is>
      </c>
      <c r="P1277" t="n">
        <v>1.3</v>
      </c>
      <c r="Q1277" t="inlineStr">
        <is>
          <t>701+</t>
        </is>
      </c>
      <c r="R1277" t="inlineStr"/>
      <c r="S1277" t="inlineStr"/>
      <c r="T1277" t="inlineStr"/>
      <c r="U1277" t="inlineStr"/>
      <c r="V1277" t="n">
        <v>13.1</v>
      </c>
      <c r="W1277" t="inlineStr">
        <is>
          <t>701+</t>
        </is>
      </c>
      <c r="X1277" t="n">
        <v>2.1</v>
      </c>
      <c r="Y1277" t="inlineStr">
        <is>
          <t>701+</t>
        </is>
      </c>
      <c r="Z1277" t="n">
        <v>1.2</v>
      </c>
      <c r="AA1277" t="inlineStr">
        <is>
          <t>701+</t>
        </is>
      </c>
      <c r="AB1277" t="inlineStr"/>
      <c r="AC1277" t="inlineStr">
        <is>
          <t>1201-1400</t>
        </is>
      </c>
      <c r="AD1277" t="inlineStr">
        <is>
          <t>1201-1400</t>
        </is>
      </c>
      <c r="AE1277" t="inlineStr">
        <is>
          <t>AR</t>
        </is>
      </c>
      <c r="AF1277" t="inlineStr">
        <is>
          <t>Argentina</t>
        </is>
      </c>
      <c r="AG1277" t="inlineStr">
        <is>
          <t>XL</t>
        </is>
      </c>
      <c r="AH1277" t="inlineStr">
        <is>
          <t>FC</t>
        </is>
      </c>
      <c r="AI1277" t="inlineStr">
        <is>
          <t>MD</t>
        </is>
      </c>
      <c r="AJ1277" t="n">
        <v>4</v>
      </c>
      <c r="AK1277" t="inlineStr">
        <is>
          <t>A</t>
        </is>
      </c>
      <c r="AL1277" t="n">
        <v>4.3</v>
      </c>
      <c r="AM1277" t="inlineStr">
        <is>
          <t>601+</t>
        </is>
      </c>
      <c r="AN1277" t="n">
        <v>2.5</v>
      </c>
      <c r="AO1277" t="inlineStr">
        <is>
          <t>601+</t>
        </is>
      </c>
      <c r="AP1277" t="n">
        <v>21.5</v>
      </c>
      <c r="AQ1277" t="inlineStr">
        <is>
          <t>636</t>
        </is>
      </c>
      <c r="AR1277" t="n">
        <v>1.4</v>
      </c>
      <c r="AS1277" t="inlineStr">
        <is>
          <t>701+</t>
        </is>
      </c>
      <c r="AT1277" t="inlineStr"/>
      <c r="AU1277" t="inlineStr"/>
      <c r="AV1277" t="inlineStr"/>
      <c r="AW1277" t="inlineStr"/>
      <c r="AX1277" t="n">
        <v>1.1</v>
      </c>
      <c r="AY1277" t="inlineStr">
        <is>
          <t>701+</t>
        </is>
      </c>
      <c r="AZ1277" t="n">
        <v>5.1</v>
      </c>
      <c r="BA1277" t="inlineStr">
        <is>
          <t>701+</t>
        </is>
      </c>
      <c r="BB1277" t="n">
        <v>1.1</v>
      </c>
      <c r="BC1277" t="inlineStr">
        <is>
          <t>701+</t>
        </is>
      </c>
      <c r="BD1277" t="inlineStr">
        <is>
          <t>-</t>
        </is>
      </c>
      <c r="BE1277" t="inlineStr"/>
      <c r="BF1277" t="inlineStr">
        <is>
          <t>Not Reported</t>
        </is>
      </c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>
        <is>
          <t>QS</t>
        </is>
      </c>
      <c r="CC1277" t="n">
        <v>1401</v>
      </c>
      <c r="CD1277" t="n">
        <v>1300.5</v>
      </c>
      <c r="CE1277" t="n">
        <v>601</v>
      </c>
      <c r="CF1277" t="n">
        <v>601</v>
      </c>
      <c r="CG1277" t="n">
        <v>661</v>
      </c>
      <c r="CH1277" t="n">
        <v>701</v>
      </c>
      <c r="CI1277" t="inlineStr"/>
      <c r="CJ1277" t="inlineStr"/>
      <c r="CK1277" t="n">
        <v>701</v>
      </c>
      <c r="CL1277" t="n">
        <v>701</v>
      </c>
      <c r="CM1277" t="n">
        <v>701</v>
      </c>
      <c r="CN1277" t="n">
        <v>1300.5</v>
      </c>
      <c r="CO1277" t="n">
        <v>1300.5</v>
      </c>
      <c r="CP1277" t="n">
        <v>601</v>
      </c>
      <c r="CQ1277" t="n">
        <v>601</v>
      </c>
      <c r="CR1277" t="n">
        <v>636</v>
      </c>
      <c r="CS1277" t="n">
        <v>701</v>
      </c>
      <c r="CT1277" t="inlineStr"/>
      <c r="CU1277" t="inlineStr"/>
      <c r="CV1277" t="n">
        <v>701</v>
      </c>
      <c r="CW1277" t="n">
        <v>701</v>
      </c>
      <c r="CX1277" t="n">
        <v>701</v>
      </c>
      <c r="CY1277" t="inlineStr"/>
      <c r="CZ1277" t="inlineStr"/>
      <c r="DA1277" t="inlineStr"/>
      <c r="DB1277" t="n">
        <v>0</v>
      </c>
      <c r="DC1277" t="n">
        <v>1.3</v>
      </c>
      <c r="DD1277" t="inlineStr"/>
      <c r="DE1277" t="inlineStr">
        <is>
          <t>QS (score, not ratio)</t>
        </is>
      </c>
      <c r="DF1277" t="inlineStr"/>
      <c r="DG1277" t="inlineStr">
        <is>
          <t>Missing</t>
        </is>
      </c>
      <c r="DH1277" t="n">
        <v>4.699999999999999</v>
      </c>
      <c r="DI1277" t="inlineStr"/>
    </row>
    <row r="1278">
      <c r="A1278" t="inlineStr">
        <is>
          <t>universidad nacional del litoral</t>
        </is>
      </c>
      <c r="B1278" t="inlineStr">
        <is>
          <t>1201-1400</t>
        </is>
      </c>
      <c r="C1278" t="inlineStr">
        <is>
          <t>1201-1400</t>
        </is>
      </c>
      <c r="D1278" t="inlineStr">
        <is>
          <t>Argentina</t>
        </is>
      </c>
      <c r="E1278" t="inlineStr">
        <is>
          <t>Americas</t>
        </is>
      </c>
      <c r="F1278" t="inlineStr">
        <is>
          <t>XL</t>
        </is>
      </c>
      <c r="G1278" t="inlineStr">
        <is>
          <t>CO</t>
        </is>
      </c>
      <c r="H1278" t="inlineStr">
        <is>
          <t>HI</t>
        </is>
      </c>
      <c r="I1278" t="inlineStr">
        <is>
          <t>A</t>
        </is>
      </c>
      <c r="J1278" t="n">
        <v>12.7</v>
      </c>
      <c r="K1278" t="inlineStr">
        <is>
          <t>601+</t>
        </is>
      </c>
      <c r="L1278" t="n">
        <v>5.7</v>
      </c>
      <c r="M1278" t="inlineStr">
        <is>
          <t>601+</t>
        </is>
      </c>
      <c r="N1278" t="n">
        <v>2.2</v>
      </c>
      <c r="O1278" t="inlineStr">
        <is>
          <t>701+</t>
        </is>
      </c>
      <c r="P1278" t="n">
        <v>2.5</v>
      </c>
      <c r="Q1278" t="inlineStr">
        <is>
          <t>701+</t>
        </is>
      </c>
      <c r="R1278" t="n">
        <v>5</v>
      </c>
      <c r="S1278" t="inlineStr">
        <is>
          <t>701+</t>
        </is>
      </c>
      <c r="T1278" t="n">
        <v>1.2</v>
      </c>
      <c r="U1278" t="inlineStr">
        <is>
          <t>701+</t>
        </is>
      </c>
      <c r="V1278" t="n">
        <v>24.5</v>
      </c>
      <c r="W1278" t="inlineStr">
        <is>
          <t>701+</t>
        </is>
      </c>
      <c r="X1278" t="n">
        <v>3.7</v>
      </c>
      <c r="Y1278" t="inlineStr">
        <is>
          <t>701+</t>
        </is>
      </c>
      <c r="Z1278" t="n">
        <v>5.1</v>
      </c>
      <c r="AA1278" t="inlineStr">
        <is>
          <t>701+</t>
        </is>
      </c>
      <c r="AB1278" t="inlineStr"/>
      <c r="AC1278" t="inlineStr">
        <is>
          <t>1201-1400</t>
        </is>
      </c>
      <c r="AD1278" t="inlineStr">
        <is>
          <t>1201-1400</t>
        </is>
      </c>
      <c r="AE1278" t="inlineStr">
        <is>
          <t>AR</t>
        </is>
      </c>
      <c r="AF1278" t="inlineStr">
        <is>
          <t>Argentina</t>
        </is>
      </c>
      <c r="AG1278" t="inlineStr">
        <is>
          <t>XL</t>
        </is>
      </c>
      <c r="AH1278" t="inlineStr">
        <is>
          <t>CO</t>
        </is>
      </c>
      <c r="AI1278" t="inlineStr">
        <is>
          <t>HI</t>
        </is>
      </c>
      <c r="AJ1278" t="n">
        <v>5</v>
      </c>
      <c r="AK1278" t="inlineStr">
        <is>
          <t>A</t>
        </is>
      </c>
      <c r="AL1278" t="n">
        <v>11.7</v>
      </c>
      <c r="AM1278" t="inlineStr">
        <is>
          <t>601+</t>
        </is>
      </c>
      <c r="AN1278" t="n">
        <v>5.8</v>
      </c>
      <c r="AO1278" t="inlineStr">
        <is>
          <t>601+</t>
        </is>
      </c>
      <c r="AP1278" t="n">
        <v>2.2</v>
      </c>
      <c r="AQ1278" t="inlineStr">
        <is>
          <t>701+</t>
        </is>
      </c>
      <c r="AR1278" t="n">
        <v>2.7</v>
      </c>
      <c r="AS1278" t="inlineStr">
        <is>
          <t>701+</t>
        </is>
      </c>
      <c r="AT1278" t="n">
        <v>1.5</v>
      </c>
      <c r="AU1278" t="inlineStr">
        <is>
          <t>701+</t>
        </is>
      </c>
      <c r="AV1278" t="n">
        <v>1.1</v>
      </c>
      <c r="AW1278" t="inlineStr">
        <is>
          <t>701+</t>
        </is>
      </c>
      <c r="AX1278" t="n">
        <v>1.1</v>
      </c>
      <c r="AY1278" t="inlineStr">
        <is>
          <t>701+</t>
        </is>
      </c>
      <c r="AZ1278" t="n">
        <v>2.7</v>
      </c>
      <c r="BA1278" t="inlineStr">
        <is>
          <t>701+</t>
        </is>
      </c>
      <c r="BB1278" t="n">
        <v>3.2</v>
      </c>
      <c r="BC1278" t="inlineStr">
        <is>
          <t>701+</t>
        </is>
      </c>
      <c r="BD1278" t="inlineStr">
        <is>
          <t>-</t>
        </is>
      </c>
      <c r="BE1278" t="inlineStr"/>
      <c r="BF1278" t="inlineStr">
        <is>
          <t>Not Reported</t>
        </is>
      </c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>
        <is>
          <t>QS</t>
        </is>
      </c>
      <c r="CC1278" t="n">
        <v>1300.5</v>
      </c>
      <c r="CD1278" t="n">
        <v>1300.5</v>
      </c>
      <c r="CE1278" t="n">
        <v>601</v>
      </c>
      <c r="CF1278" t="n">
        <v>601</v>
      </c>
      <c r="CG1278" t="n">
        <v>701</v>
      </c>
      <c r="CH1278" t="n">
        <v>701</v>
      </c>
      <c r="CI1278" t="n">
        <v>701</v>
      </c>
      <c r="CJ1278" t="n">
        <v>701</v>
      </c>
      <c r="CK1278" t="n">
        <v>701</v>
      </c>
      <c r="CL1278" t="n">
        <v>701</v>
      </c>
      <c r="CM1278" t="n">
        <v>701</v>
      </c>
      <c r="CN1278" t="n">
        <v>1300.5</v>
      </c>
      <c r="CO1278" t="n">
        <v>1300.5</v>
      </c>
      <c r="CP1278" t="n">
        <v>601</v>
      </c>
      <c r="CQ1278" t="n">
        <v>601</v>
      </c>
      <c r="CR1278" t="n">
        <v>701</v>
      </c>
      <c r="CS1278" t="n">
        <v>701</v>
      </c>
      <c r="CT1278" t="n">
        <v>701</v>
      </c>
      <c r="CU1278" t="n">
        <v>701</v>
      </c>
      <c r="CV1278" t="n">
        <v>701</v>
      </c>
      <c r="CW1278" t="n">
        <v>701</v>
      </c>
      <c r="CX1278" t="n">
        <v>701</v>
      </c>
      <c r="CY1278" t="inlineStr"/>
      <c r="CZ1278" t="inlineStr"/>
      <c r="DA1278" t="inlineStr"/>
      <c r="DB1278" t="n">
        <v>7.178571428571416</v>
      </c>
      <c r="DC1278" t="n">
        <v>2.5</v>
      </c>
      <c r="DD1278" t="inlineStr"/>
      <c r="DE1278" t="inlineStr">
        <is>
          <t>QS (score, not ratio)</t>
        </is>
      </c>
      <c r="DF1278" t="inlineStr"/>
      <c r="DG1278" t="inlineStr">
        <is>
          <t>QS (score, not %)</t>
        </is>
      </c>
      <c r="DH1278" t="n">
        <v>12.2</v>
      </c>
      <c r="DI1278" t="inlineStr"/>
    </row>
    <row r="1279">
      <c r="A1279" t="inlineStr">
        <is>
          <t>universidad nacional del sur</t>
        </is>
      </c>
      <c r="B1279" t="inlineStr">
        <is>
          <t>1201-1400</t>
        </is>
      </c>
      <c r="C1279" t="inlineStr">
        <is>
          <t>1401+</t>
        </is>
      </c>
      <c r="D1279" t="inlineStr">
        <is>
          <t>Argentina</t>
        </is>
      </c>
      <c r="E1279" t="inlineStr">
        <is>
          <t>Americas</t>
        </is>
      </c>
      <c r="F1279" t="inlineStr">
        <is>
          <t>L</t>
        </is>
      </c>
      <c r="G1279" t="inlineStr">
        <is>
          <t>FC</t>
        </is>
      </c>
      <c r="H1279" t="inlineStr">
        <is>
          <t>HI</t>
        </is>
      </c>
      <c r="I1279" t="inlineStr">
        <is>
          <t>A</t>
        </is>
      </c>
      <c r="J1279" t="n">
        <v>6.7</v>
      </c>
      <c r="K1279" t="inlineStr">
        <is>
          <t>601+</t>
        </is>
      </c>
      <c r="L1279" t="n">
        <v>2</v>
      </c>
      <c r="M1279" t="inlineStr">
        <is>
          <t>601+</t>
        </is>
      </c>
      <c r="N1279" t="n">
        <v>17.8</v>
      </c>
      <c r="O1279" t="inlineStr">
        <is>
          <t>701+</t>
        </is>
      </c>
      <c r="P1279" t="n">
        <v>1.7</v>
      </c>
      <c r="Q1279" t="inlineStr">
        <is>
          <t>701+</t>
        </is>
      </c>
      <c r="R1279" t="inlineStr"/>
      <c r="S1279" t="inlineStr"/>
      <c r="T1279" t="inlineStr"/>
      <c r="U1279" t="inlineStr"/>
      <c r="V1279" t="n">
        <v>27.2</v>
      </c>
      <c r="W1279" t="inlineStr">
        <is>
          <t>701+</t>
        </is>
      </c>
      <c r="X1279" t="n">
        <v>2.9</v>
      </c>
      <c r="Y1279" t="inlineStr">
        <is>
          <t>701+</t>
        </is>
      </c>
      <c r="Z1279" t="n">
        <v>1.2</v>
      </c>
      <c r="AA1279" t="inlineStr">
        <is>
          <t>701+</t>
        </is>
      </c>
      <c r="AB1279" t="inlineStr"/>
      <c r="AC1279" t="inlineStr">
        <is>
          <t>1401+</t>
        </is>
      </c>
      <c r="AD1279" t="inlineStr">
        <is>
          <t>1201-1400</t>
        </is>
      </c>
      <c r="AE1279" t="inlineStr">
        <is>
          <t>AR</t>
        </is>
      </c>
      <c r="AF1279" t="inlineStr">
        <is>
          <t>Argentina</t>
        </is>
      </c>
      <c r="AG1279" t="inlineStr">
        <is>
          <t>L</t>
        </is>
      </c>
      <c r="AH1279" t="inlineStr">
        <is>
          <t>FC</t>
        </is>
      </c>
      <c r="AI1279" t="inlineStr">
        <is>
          <t>HI</t>
        </is>
      </c>
      <c r="AJ1279" t="n">
        <v>4</v>
      </c>
      <c r="AK1279" t="inlineStr">
        <is>
          <t>A</t>
        </is>
      </c>
      <c r="AL1279" t="n">
        <v>5.9</v>
      </c>
      <c r="AM1279" t="inlineStr">
        <is>
          <t>601+</t>
        </is>
      </c>
      <c r="AN1279" t="n">
        <v>2.5</v>
      </c>
      <c r="AO1279" t="inlineStr">
        <is>
          <t>601+</t>
        </is>
      </c>
      <c r="AP1279" t="n">
        <v>14.1</v>
      </c>
      <c r="AQ1279" t="inlineStr">
        <is>
          <t>701+</t>
        </is>
      </c>
      <c r="AR1279" t="n">
        <v>1.8</v>
      </c>
      <c r="AS1279" t="inlineStr">
        <is>
          <t>701+</t>
        </is>
      </c>
      <c r="AT1279" t="inlineStr"/>
      <c r="AU1279" t="inlineStr"/>
      <c r="AV1279" t="inlineStr"/>
      <c r="AW1279" t="inlineStr"/>
      <c r="AX1279" t="n">
        <v>2.1</v>
      </c>
      <c r="AY1279" t="inlineStr">
        <is>
          <t>701+</t>
        </is>
      </c>
      <c r="AZ1279" t="n">
        <v>5.1</v>
      </c>
      <c r="BA1279" t="inlineStr">
        <is>
          <t>701+</t>
        </is>
      </c>
      <c r="BB1279" t="n">
        <v>1.1</v>
      </c>
      <c r="BC1279" t="inlineStr">
        <is>
          <t>701+</t>
        </is>
      </c>
      <c r="BD1279" t="inlineStr">
        <is>
          <t>-</t>
        </is>
      </c>
      <c r="BE1279" t="inlineStr"/>
      <c r="BF1279" t="inlineStr">
        <is>
          <t>Not Reported</t>
        </is>
      </c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>
        <is>
          <t>QS</t>
        </is>
      </c>
      <c r="CC1279" t="n">
        <v>1300.5</v>
      </c>
      <c r="CD1279" t="n">
        <v>1401</v>
      </c>
      <c r="CE1279" t="n">
        <v>601</v>
      </c>
      <c r="CF1279" t="n">
        <v>601</v>
      </c>
      <c r="CG1279" t="n">
        <v>701</v>
      </c>
      <c r="CH1279" t="n">
        <v>701</v>
      </c>
      <c r="CI1279" t="inlineStr"/>
      <c r="CJ1279" t="inlineStr"/>
      <c r="CK1279" t="n">
        <v>701</v>
      </c>
      <c r="CL1279" t="n">
        <v>701</v>
      </c>
      <c r="CM1279" t="n">
        <v>701</v>
      </c>
      <c r="CN1279" t="n">
        <v>1401</v>
      </c>
      <c r="CO1279" t="n">
        <v>1300.5</v>
      </c>
      <c r="CP1279" t="n">
        <v>601</v>
      </c>
      <c r="CQ1279" t="n">
        <v>601</v>
      </c>
      <c r="CR1279" t="n">
        <v>701</v>
      </c>
      <c r="CS1279" t="n">
        <v>701</v>
      </c>
      <c r="CT1279" t="inlineStr"/>
      <c r="CU1279" t="inlineStr"/>
      <c r="CV1279" t="n">
        <v>701</v>
      </c>
      <c r="CW1279" t="n">
        <v>701</v>
      </c>
      <c r="CX1279" t="n">
        <v>701</v>
      </c>
      <c r="CY1279" t="inlineStr"/>
      <c r="CZ1279" t="inlineStr"/>
      <c r="DA1279" t="inlineStr"/>
      <c r="DB1279" t="n">
        <v>7.178571428571416</v>
      </c>
      <c r="DC1279" t="n">
        <v>1.7</v>
      </c>
      <c r="DD1279" t="inlineStr"/>
      <c r="DE1279" t="inlineStr">
        <is>
          <t>QS (score, not ratio)</t>
        </is>
      </c>
      <c r="DF1279" t="inlineStr"/>
      <c r="DG1279" t="inlineStr">
        <is>
          <t>Missing</t>
        </is>
      </c>
      <c r="DH1279" t="n">
        <v>6.300000000000001</v>
      </c>
      <c r="DI1279" t="inlineStr"/>
    </row>
    <row r="1280">
      <c r="A1280" t="inlineStr">
        <is>
          <t>universidad nacional mayor de san marcos</t>
        </is>
      </c>
      <c r="B1280" t="inlineStr">
        <is>
          <t>901-950</t>
        </is>
      </c>
      <c r="C1280" t="inlineStr">
        <is>
          <t>901-950</t>
        </is>
      </c>
      <c r="D1280" t="inlineStr">
        <is>
          <t>Peru</t>
        </is>
      </c>
      <c r="E1280" t="inlineStr">
        <is>
          <t>Americas</t>
        </is>
      </c>
      <c r="F1280" t="inlineStr">
        <is>
          <t>XL</t>
        </is>
      </c>
      <c r="G1280" t="inlineStr">
        <is>
          <t>FC</t>
        </is>
      </c>
      <c r="H1280" t="inlineStr">
        <is>
          <t>MD</t>
        </is>
      </c>
      <c r="I1280" t="inlineStr">
        <is>
          <t>A</t>
        </is>
      </c>
      <c r="J1280" t="n">
        <v>20.6</v>
      </c>
      <c r="K1280" t="inlineStr">
        <is>
          <t>426</t>
        </is>
      </c>
      <c r="L1280" t="n">
        <v>22.9</v>
      </c>
      <c r="M1280" t="inlineStr">
        <is>
          <t>411</t>
        </is>
      </c>
      <c r="N1280" t="n">
        <v>7.9</v>
      </c>
      <c r="O1280" t="inlineStr">
        <is>
          <t>701+</t>
        </is>
      </c>
      <c r="P1280" t="n">
        <v>1.3</v>
      </c>
      <c r="Q1280" t="inlineStr">
        <is>
          <t>701+</t>
        </is>
      </c>
      <c r="R1280" t="inlineStr"/>
      <c r="S1280" t="inlineStr"/>
      <c r="T1280" t="inlineStr"/>
      <c r="U1280" t="inlineStr"/>
      <c r="V1280" t="n">
        <v>33.2</v>
      </c>
      <c r="W1280" t="inlineStr">
        <is>
          <t>701+</t>
        </is>
      </c>
      <c r="X1280" t="n">
        <v>38.6</v>
      </c>
      <c r="Y1280" t="inlineStr">
        <is>
          <t>329</t>
        </is>
      </c>
      <c r="Z1280" t="n">
        <v>1.1</v>
      </c>
      <c r="AA1280" t="inlineStr">
        <is>
          <t>701+</t>
        </is>
      </c>
      <c r="AB1280" t="inlineStr"/>
      <c r="AC1280" t="inlineStr">
        <is>
          <t>901-950</t>
        </is>
      </c>
      <c r="AD1280" t="inlineStr">
        <is>
          <t>801-1000</t>
        </is>
      </c>
      <c r="AE1280" t="inlineStr">
        <is>
          <t>PE</t>
        </is>
      </c>
      <c r="AF1280" t="inlineStr">
        <is>
          <t>Peru</t>
        </is>
      </c>
      <c r="AG1280" t="inlineStr">
        <is>
          <t>XL</t>
        </is>
      </c>
      <c r="AH1280" t="inlineStr">
        <is>
          <t>FC</t>
        </is>
      </c>
      <c r="AI1280" t="inlineStr">
        <is>
          <t>MD</t>
        </is>
      </c>
      <c r="AJ1280" t="n">
        <v>5</v>
      </c>
      <c r="AK1280" t="inlineStr">
        <is>
          <t>A</t>
        </is>
      </c>
      <c r="AL1280" t="n">
        <v>21.1</v>
      </c>
      <c r="AM1280" t="inlineStr">
        <is>
          <t>416</t>
        </is>
      </c>
      <c r="AN1280" t="n">
        <v>27.8</v>
      </c>
      <c r="AO1280" t="inlineStr">
        <is>
          <t>348</t>
        </is>
      </c>
      <c r="AP1280" t="n">
        <v>7</v>
      </c>
      <c r="AQ1280" t="inlineStr">
        <is>
          <t>701+</t>
        </is>
      </c>
      <c r="AR1280" t="n">
        <v>1.3</v>
      </c>
      <c r="AS1280" t="inlineStr">
        <is>
          <t>701+</t>
        </is>
      </c>
      <c r="AT1280" t="inlineStr"/>
      <c r="AU1280" t="inlineStr"/>
      <c r="AV1280" t="inlineStr"/>
      <c r="AW1280" t="inlineStr"/>
      <c r="AX1280" t="n">
        <v>1.9</v>
      </c>
      <c r="AY1280" t="inlineStr">
        <is>
          <t>701+</t>
        </is>
      </c>
      <c r="AZ1280" t="n">
        <v>4.7</v>
      </c>
      <c r="BA1280" t="inlineStr">
        <is>
          <t>701+</t>
        </is>
      </c>
      <c r="BB1280" t="n">
        <v>1.2</v>
      </c>
      <c r="BC1280" t="inlineStr">
        <is>
          <t>701+</t>
        </is>
      </c>
      <c r="BD1280" t="inlineStr">
        <is>
          <t>-</t>
        </is>
      </c>
      <c r="BE1280" t="inlineStr"/>
      <c r="BF1280" t="inlineStr">
        <is>
          <t>Not Reported</t>
        </is>
      </c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>
        <is>
          <t>QS</t>
        </is>
      </c>
      <c r="CC1280" t="n">
        <v>925.5</v>
      </c>
      <c r="CD1280" t="n">
        <v>925.5</v>
      </c>
      <c r="CE1280" t="n">
        <v>426</v>
      </c>
      <c r="CF1280" t="n">
        <v>411</v>
      </c>
      <c r="CG1280" t="n">
        <v>701</v>
      </c>
      <c r="CH1280" t="n">
        <v>701</v>
      </c>
      <c r="CI1280" t="inlineStr"/>
      <c r="CJ1280" t="inlineStr"/>
      <c r="CK1280" t="n">
        <v>701</v>
      </c>
      <c r="CL1280" t="n">
        <v>329</v>
      </c>
      <c r="CM1280" t="n">
        <v>701</v>
      </c>
      <c r="CN1280" t="n">
        <v>925.5</v>
      </c>
      <c r="CO1280" t="n">
        <v>900.5</v>
      </c>
      <c r="CP1280" t="n">
        <v>416</v>
      </c>
      <c r="CQ1280" t="n">
        <v>348</v>
      </c>
      <c r="CR1280" t="n">
        <v>701</v>
      </c>
      <c r="CS1280" t="n">
        <v>701</v>
      </c>
      <c r="CT1280" t="inlineStr"/>
      <c r="CU1280" t="inlineStr"/>
      <c r="CV1280" t="n">
        <v>701</v>
      </c>
      <c r="CW1280" t="n">
        <v>701</v>
      </c>
      <c r="CX1280" t="n">
        <v>701</v>
      </c>
      <c r="CY1280" t="inlineStr"/>
      <c r="CZ1280" t="inlineStr"/>
      <c r="DA1280" t="inlineStr"/>
      <c r="DB1280" t="n">
        <v>33.96428571428571</v>
      </c>
      <c r="DC1280" t="n">
        <v>1.3</v>
      </c>
      <c r="DD1280" t="inlineStr"/>
      <c r="DE1280" t="inlineStr">
        <is>
          <t>QS (score, not ratio)</t>
        </is>
      </c>
      <c r="DF1280" t="inlineStr"/>
      <c r="DG1280" t="inlineStr">
        <is>
          <t>Missing</t>
        </is>
      </c>
      <c r="DH1280" t="n">
        <v>20.85</v>
      </c>
      <c r="DI1280" t="inlineStr"/>
    </row>
    <row r="1281">
      <c r="A1281" t="inlineStr">
        <is>
          <t>universidad ort uruguay</t>
        </is>
      </c>
      <c r="B1281" t="inlineStr">
        <is>
          <t>851-900</t>
        </is>
      </c>
      <c r="C1281" t="inlineStr">
        <is>
          <t>771-780</t>
        </is>
      </c>
      <c r="D1281" t="inlineStr">
        <is>
          <t>Uruguay</t>
        </is>
      </c>
      <c r="E1281" t="inlineStr">
        <is>
          <t>Americas</t>
        </is>
      </c>
      <c r="F1281" t="inlineStr">
        <is>
          <t>S</t>
        </is>
      </c>
      <c r="G1281" t="inlineStr">
        <is>
          <t>FO</t>
        </is>
      </c>
      <c r="H1281" t="inlineStr">
        <is>
          <t>HI</t>
        </is>
      </c>
      <c r="I1281" t="inlineStr">
        <is>
          <t>B</t>
        </is>
      </c>
      <c r="J1281" t="n">
        <v>11.2</v>
      </c>
      <c r="K1281" t="inlineStr">
        <is>
          <t>601+</t>
        </is>
      </c>
      <c r="L1281" t="n">
        <v>12.4</v>
      </c>
      <c r="M1281" t="inlineStr">
        <is>
          <t>601+</t>
        </is>
      </c>
      <c r="N1281" t="n">
        <v>79</v>
      </c>
      <c r="O1281" t="inlineStr">
        <is>
          <t>145</t>
        </is>
      </c>
      <c r="P1281" t="n">
        <v>1.1</v>
      </c>
      <c r="Q1281" t="inlineStr">
        <is>
          <t>701+</t>
        </is>
      </c>
      <c r="R1281" t="n">
        <v>15.8</v>
      </c>
      <c r="S1281" t="inlineStr">
        <is>
          <t>655</t>
        </is>
      </c>
      <c r="T1281" t="n">
        <v>1.9</v>
      </c>
      <c r="U1281" t="inlineStr">
        <is>
          <t>701+</t>
        </is>
      </c>
      <c r="V1281" t="n">
        <v>3.4</v>
      </c>
      <c r="W1281" t="inlineStr">
        <is>
          <t>701+</t>
        </is>
      </c>
      <c r="X1281" t="n">
        <v>5.7</v>
      </c>
      <c r="Y1281" t="inlineStr">
        <is>
          <t>701+</t>
        </is>
      </c>
      <c r="Z1281" t="n">
        <v>1</v>
      </c>
      <c r="AA1281" t="inlineStr">
        <is>
          <t>701+</t>
        </is>
      </c>
      <c r="AB1281" t="inlineStr"/>
      <c r="AC1281" t="inlineStr">
        <is>
          <t>771-780</t>
        </is>
      </c>
      <c r="AD1281" t="inlineStr">
        <is>
          <t>494=</t>
        </is>
      </c>
      <c r="AE1281" t="inlineStr">
        <is>
          <t>UY</t>
        </is>
      </c>
      <c r="AF1281" t="inlineStr">
        <is>
          <t>Uruguay</t>
        </is>
      </c>
      <c r="AG1281" t="inlineStr">
        <is>
          <t>S</t>
        </is>
      </c>
      <c r="AH1281" t="inlineStr">
        <is>
          <t>FO</t>
        </is>
      </c>
      <c r="AI1281" t="inlineStr">
        <is>
          <t>HI</t>
        </is>
      </c>
      <c r="AJ1281" t="n">
        <v>4</v>
      </c>
      <c r="AK1281" t="inlineStr">
        <is>
          <t>B</t>
        </is>
      </c>
      <c r="AL1281" t="n">
        <v>11.8</v>
      </c>
      <c r="AM1281" t="inlineStr">
        <is>
          <t>601+</t>
        </is>
      </c>
      <c r="AN1281" t="n">
        <v>11.8</v>
      </c>
      <c r="AO1281" t="inlineStr">
        <is>
          <t>601+</t>
        </is>
      </c>
      <c r="AP1281" t="n">
        <v>82.59999999999999</v>
      </c>
      <c r="AQ1281" t="inlineStr">
        <is>
          <t>126</t>
        </is>
      </c>
      <c r="AR1281" t="n">
        <v>1.2</v>
      </c>
      <c r="AS1281" t="inlineStr">
        <is>
          <t>701+</t>
        </is>
      </c>
      <c r="AT1281" t="n">
        <v>17.9</v>
      </c>
      <c r="AU1281" t="inlineStr">
        <is>
          <t>617</t>
        </is>
      </c>
      <c r="AV1281" t="n">
        <v>1.9</v>
      </c>
      <c r="AW1281" t="inlineStr">
        <is>
          <t>701+</t>
        </is>
      </c>
      <c r="AX1281" t="n">
        <v>1</v>
      </c>
      <c r="AY1281" t="inlineStr">
        <is>
          <t>701+</t>
        </is>
      </c>
      <c r="AZ1281" t="n">
        <v>13</v>
      </c>
      <c r="BA1281" t="inlineStr">
        <is>
          <t>662</t>
        </is>
      </c>
      <c r="BB1281" t="n">
        <v>1</v>
      </c>
      <c r="BC1281" t="inlineStr">
        <is>
          <t>701+</t>
        </is>
      </c>
      <c r="BD1281" t="inlineStr">
        <is>
          <t>-</t>
        </is>
      </c>
      <c r="BE1281" t="inlineStr"/>
      <c r="BF1281" t="inlineStr">
        <is>
          <t>Not Reported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>
        <is>
          <t>QS</t>
        </is>
      </c>
      <c r="CC1281" t="n">
        <v>875.5</v>
      </c>
      <c r="CD1281" t="n">
        <v>775.5</v>
      </c>
      <c r="CE1281" t="n">
        <v>601</v>
      </c>
      <c r="CF1281" t="n">
        <v>601</v>
      </c>
      <c r="CG1281" t="n">
        <v>145</v>
      </c>
      <c r="CH1281" t="n">
        <v>701</v>
      </c>
      <c r="CI1281" t="n">
        <v>655</v>
      </c>
      <c r="CJ1281" t="n">
        <v>701</v>
      </c>
      <c r="CK1281" t="n">
        <v>701</v>
      </c>
      <c r="CL1281" t="n">
        <v>701</v>
      </c>
      <c r="CM1281" t="n">
        <v>701</v>
      </c>
      <c r="CN1281" t="n">
        <v>775.5</v>
      </c>
      <c r="CO1281" t="n">
        <v>494</v>
      </c>
      <c r="CP1281" t="n">
        <v>601</v>
      </c>
      <c r="CQ1281" t="n">
        <v>601</v>
      </c>
      <c r="CR1281" t="n">
        <v>126</v>
      </c>
      <c r="CS1281" t="n">
        <v>701</v>
      </c>
      <c r="CT1281" t="n">
        <v>617</v>
      </c>
      <c r="CU1281" t="n">
        <v>701</v>
      </c>
      <c r="CV1281" t="n">
        <v>701</v>
      </c>
      <c r="CW1281" t="n">
        <v>662</v>
      </c>
      <c r="CX1281" t="n">
        <v>701</v>
      </c>
      <c r="CY1281" t="inlineStr"/>
      <c r="CZ1281" t="inlineStr"/>
      <c r="DA1281" t="inlineStr"/>
      <c r="DB1281" t="n">
        <v>37.53571428571428</v>
      </c>
      <c r="DC1281" t="n">
        <v>1.1</v>
      </c>
      <c r="DD1281" t="inlineStr"/>
      <c r="DE1281" t="inlineStr">
        <is>
          <t>QS (score, not ratio)</t>
        </is>
      </c>
      <c r="DF1281" t="inlineStr"/>
      <c r="DG1281" t="inlineStr">
        <is>
          <t>QS (score, not %)</t>
        </is>
      </c>
      <c r="DH1281" t="n">
        <v>11.5</v>
      </c>
      <c r="DI1281" t="inlineStr"/>
    </row>
    <row r="1282">
      <c r="A1282" t="inlineStr">
        <is>
          <t>universidad panamericana (up)</t>
        </is>
      </c>
      <c r="B1282" t="inlineStr">
        <is>
          <t>691-700</t>
        </is>
      </c>
      <c r="C1282" t="inlineStr">
        <is>
          <t>661-670</t>
        </is>
      </c>
      <c r="D1282" t="inlineStr">
        <is>
          <t>Mexico</t>
        </is>
      </c>
      <c r="E1282" t="inlineStr">
        <is>
          <t>Americas</t>
        </is>
      </c>
      <c r="F1282" t="inlineStr">
        <is>
          <t>L</t>
        </is>
      </c>
      <c r="G1282" t="inlineStr">
        <is>
          <t>FO</t>
        </is>
      </c>
      <c r="H1282" t="inlineStr">
        <is>
          <t>HI</t>
        </is>
      </c>
      <c r="I1282" t="inlineStr">
        <is>
          <t>B</t>
        </is>
      </c>
      <c r="J1282" t="n">
        <v>9.9</v>
      </c>
      <c r="K1282" t="inlineStr">
        <is>
          <t>601+</t>
        </is>
      </c>
      <c r="L1282" t="n">
        <v>20</v>
      </c>
      <c r="M1282" t="inlineStr">
        <is>
          <t>451</t>
        </is>
      </c>
      <c r="N1282" t="n">
        <v>75.40000000000001</v>
      </c>
      <c r="O1282" t="inlineStr">
        <is>
          <t>164</t>
        </is>
      </c>
      <c r="P1282" t="n">
        <v>1.2</v>
      </c>
      <c r="Q1282" t="inlineStr">
        <is>
          <t>701+</t>
        </is>
      </c>
      <c r="R1282" t="n">
        <v>17.4</v>
      </c>
      <c r="S1282" t="inlineStr">
        <is>
          <t>637</t>
        </is>
      </c>
      <c r="T1282" t="n">
        <v>2.5</v>
      </c>
      <c r="U1282" t="inlineStr">
        <is>
          <t>701+</t>
        </is>
      </c>
      <c r="V1282" t="n">
        <v>20.1</v>
      </c>
      <c r="W1282" t="inlineStr">
        <is>
          <t>701+</t>
        </is>
      </c>
      <c r="X1282" t="n">
        <v>68.7</v>
      </c>
      <c r="Y1282" t="inlineStr">
        <is>
          <t>169</t>
        </is>
      </c>
      <c r="Z1282" t="n">
        <v>2</v>
      </c>
      <c r="AA1282" t="inlineStr">
        <is>
          <t>701+</t>
        </is>
      </c>
      <c r="AB1282" t="inlineStr"/>
      <c r="AC1282" t="inlineStr">
        <is>
          <t>661-670</t>
        </is>
      </c>
      <c r="AD1282" t="inlineStr">
        <is>
          <t>541-550</t>
        </is>
      </c>
      <c r="AE1282" t="inlineStr">
        <is>
          <t>MX</t>
        </is>
      </c>
      <c r="AF1282" t="inlineStr">
        <is>
          <t>Mexico</t>
        </is>
      </c>
      <c r="AG1282" t="inlineStr">
        <is>
          <t>L</t>
        </is>
      </c>
      <c r="AH1282" t="inlineStr">
        <is>
          <t>FO</t>
        </is>
      </c>
      <c r="AI1282" t="inlineStr">
        <is>
          <t>HI</t>
        </is>
      </c>
      <c r="AJ1282" t="n">
        <v>4</v>
      </c>
      <c r="AK1282" t="inlineStr">
        <is>
          <t>B</t>
        </is>
      </c>
      <c r="AL1282" t="n">
        <v>8.699999999999999</v>
      </c>
      <c r="AM1282" t="inlineStr">
        <is>
          <t>601+</t>
        </is>
      </c>
      <c r="AN1282" t="n">
        <v>22</v>
      </c>
      <c r="AO1282" t="inlineStr">
        <is>
          <t>427</t>
        </is>
      </c>
      <c r="AP1282" t="n">
        <v>81.5</v>
      </c>
      <c r="AQ1282" t="inlineStr">
        <is>
          <t>133</t>
        </is>
      </c>
      <c r="AR1282" t="n">
        <v>1.2</v>
      </c>
      <c r="AS1282" t="inlineStr">
        <is>
          <t>701+</t>
        </is>
      </c>
      <c r="AT1282" t="n">
        <v>10.5</v>
      </c>
      <c r="AU1282" t="inlineStr">
        <is>
          <t>701+</t>
        </is>
      </c>
      <c r="AV1282" t="n">
        <v>2.5</v>
      </c>
      <c r="AW1282" t="inlineStr">
        <is>
          <t>701+</t>
        </is>
      </c>
      <c r="AX1282" t="n">
        <v>1.2</v>
      </c>
      <c r="AY1282" t="inlineStr">
        <is>
          <t>701+</t>
        </is>
      </c>
      <c r="AZ1282" t="n">
        <v>49.4</v>
      </c>
      <c r="BA1282" t="inlineStr">
        <is>
          <t>137</t>
        </is>
      </c>
      <c r="BB1282" t="n">
        <v>1</v>
      </c>
      <c r="BC1282" t="inlineStr">
        <is>
          <t>701+</t>
        </is>
      </c>
      <c r="BD1282" t="inlineStr">
        <is>
          <t>-</t>
        </is>
      </c>
      <c r="BE1282" t="inlineStr"/>
      <c r="BF1282" t="inlineStr">
        <is>
          <t>Not Reported</t>
        </is>
      </c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>
        <is>
          <t>QS</t>
        </is>
      </c>
      <c r="CC1282" t="n">
        <v>695.5</v>
      </c>
      <c r="CD1282" t="n">
        <v>665.5</v>
      </c>
      <c r="CE1282" t="n">
        <v>601</v>
      </c>
      <c r="CF1282" t="n">
        <v>451</v>
      </c>
      <c r="CG1282" t="n">
        <v>164</v>
      </c>
      <c r="CH1282" t="n">
        <v>701</v>
      </c>
      <c r="CI1282" t="n">
        <v>637</v>
      </c>
      <c r="CJ1282" t="n">
        <v>701</v>
      </c>
      <c r="CK1282" t="n">
        <v>701</v>
      </c>
      <c r="CL1282" t="n">
        <v>169</v>
      </c>
      <c r="CM1282" t="n">
        <v>701</v>
      </c>
      <c r="CN1282" t="n">
        <v>665.5</v>
      </c>
      <c r="CO1282" t="n">
        <v>545.5</v>
      </c>
      <c r="CP1282" t="n">
        <v>601</v>
      </c>
      <c r="CQ1282" t="n">
        <v>427</v>
      </c>
      <c r="CR1282" t="n">
        <v>133</v>
      </c>
      <c r="CS1282" t="n">
        <v>701</v>
      </c>
      <c r="CT1282" t="n">
        <v>701</v>
      </c>
      <c r="CU1282" t="n">
        <v>701</v>
      </c>
      <c r="CV1282" t="n">
        <v>701</v>
      </c>
      <c r="CW1282" t="n">
        <v>137</v>
      </c>
      <c r="CX1282" t="n">
        <v>701</v>
      </c>
      <c r="CY1282" t="inlineStr"/>
      <c r="CZ1282" t="inlineStr"/>
      <c r="DA1282" t="inlineStr"/>
      <c r="DB1282" t="n">
        <v>50.39285714285715</v>
      </c>
      <c r="DC1282" t="n">
        <v>1.2</v>
      </c>
      <c r="DD1282" t="inlineStr"/>
      <c r="DE1282" t="inlineStr">
        <is>
          <t>QS (score, not ratio)</t>
        </is>
      </c>
      <c r="DF1282" t="inlineStr"/>
      <c r="DG1282" t="inlineStr">
        <is>
          <t>QS (score, not %)</t>
        </is>
      </c>
      <c r="DH1282" t="n">
        <v>9.300000000000001</v>
      </c>
      <c r="DI1282" t="inlineStr"/>
    </row>
    <row r="1283">
      <c r="A1283" t="inlineStr">
        <is>
          <t>universidad peruana cayetano heredia (upch)</t>
        </is>
      </c>
      <c r="B1283" t="inlineStr">
        <is>
          <t>1001-1200</t>
        </is>
      </c>
      <c r="C1283" t="inlineStr">
        <is>
          <t>951-1000</t>
        </is>
      </c>
      <c r="D1283" t="inlineStr">
        <is>
          <t>Peru</t>
        </is>
      </c>
      <c r="E1283" t="inlineStr">
        <is>
          <t>Americas</t>
        </is>
      </c>
      <c r="F1283" t="inlineStr">
        <is>
          <t>M</t>
        </is>
      </c>
      <c r="G1283" t="inlineStr">
        <is>
          <t>FO</t>
        </is>
      </c>
      <c r="H1283" t="inlineStr">
        <is>
          <t>VH</t>
        </is>
      </c>
      <c r="I1283" t="inlineStr">
        <is>
          <t>B</t>
        </is>
      </c>
      <c r="J1283" t="n">
        <v>9.5</v>
      </c>
      <c r="K1283" t="inlineStr">
        <is>
          <t>601+</t>
        </is>
      </c>
      <c r="L1283" t="n">
        <v>8.5</v>
      </c>
      <c r="M1283" t="inlineStr">
        <is>
          <t>601+</t>
        </is>
      </c>
      <c r="N1283" t="n">
        <v>45.5</v>
      </c>
      <c r="O1283" t="inlineStr">
        <is>
          <t>340</t>
        </is>
      </c>
      <c r="P1283" t="n">
        <v>2.2</v>
      </c>
      <c r="Q1283" t="inlineStr">
        <is>
          <t>701+</t>
        </is>
      </c>
      <c r="R1283" t="n">
        <v>1.8</v>
      </c>
      <c r="S1283" t="inlineStr">
        <is>
          <t>701+</t>
        </is>
      </c>
      <c r="T1283" t="n">
        <v>1.4</v>
      </c>
      <c r="U1283" t="inlineStr">
        <is>
          <t>701+</t>
        </is>
      </c>
      <c r="V1283" t="n">
        <v>28.9</v>
      </c>
      <c r="W1283" t="inlineStr">
        <is>
          <t>701+</t>
        </is>
      </c>
      <c r="X1283" t="n">
        <v>3.8</v>
      </c>
      <c r="Y1283" t="inlineStr">
        <is>
          <t>701+</t>
        </is>
      </c>
      <c r="Z1283" t="n">
        <v>9.800000000000001</v>
      </c>
      <c r="AA1283" t="inlineStr">
        <is>
          <t>672=</t>
        </is>
      </c>
      <c r="AB1283" t="inlineStr"/>
      <c r="AC1283" t="inlineStr">
        <is>
          <t>951-1000</t>
        </is>
      </c>
      <c r="AD1283" t="inlineStr">
        <is>
          <t>651-700</t>
        </is>
      </c>
      <c r="AE1283" t="inlineStr">
        <is>
          <t>PE</t>
        </is>
      </c>
      <c r="AF1283" t="inlineStr">
        <is>
          <t>Peru</t>
        </is>
      </c>
      <c r="AG1283" t="inlineStr">
        <is>
          <t>M</t>
        </is>
      </c>
      <c r="AH1283" t="inlineStr">
        <is>
          <t>FO</t>
        </is>
      </c>
      <c r="AI1283" t="inlineStr">
        <is>
          <t>VH</t>
        </is>
      </c>
      <c r="AJ1283" t="n">
        <v>4</v>
      </c>
      <c r="AK1283" t="inlineStr">
        <is>
          <t>B</t>
        </is>
      </c>
      <c r="AL1283" t="n">
        <v>9.699999999999999</v>
      </c>
      <c r="AM1283" t="inlineStr">
        <is>
          <t>601+</t>
        </is>
      </c>
      <c r="AN1283" t="n">
        <v>10.4</v>
      </c>
      <c r="AO1283" t="inlineStr">
        <is>
          <t>601+</t>
        </is>
      </c>
      <c r="AP1283" t="n">
        <v>54.9</v>
      </c>
      <c r="AQ1283" t="inlineStr">
        <is>
          <t>277</t>
        </is>
      </c>
      <c r="AR1283" t="n">
        <v>2.3</v>
      </c>
      <c r="AS1283" t="inlineStr">
        <is>
          <t>701+</t>
        </is>
      </c>
      <c r="AT1283" t="n">
        <v>1.2</v>
      </c>
      <c r="AU1283" t="inlineStr">
        <is>
          <t>701+</t>
        </is>
      </c>
      <c r="AV1283" t="n">
        <v>1.2</v>
      </c>
      <c r="AW1283" t="inlineStr">
        <is>
          <t>701+</t>
        </is>
      </c>
      <c r="AX1283" t="n">
        <v>2.3</v>
      </c>
      <c r="AY1283" t="inlineStr">
        <is>
          <t>701+</t>
        </is>
      </c>
      <c r="AZ1283" t="n">
        <v>8.4</v>
      </c>
      <c r="BA1283" t="inlineStr">
        <is>
          <t>701+</t>
        </is>
      </c>
      <c r="BB1283" t="n">
        <v>9.800000000000001</v>
      </c>
      <c r="BC1283" t="inlineStr">
        <is>
          <t>669=</t>
        </is>
      </c>
      <c r="BD1283" t="inlineStr">
        <is>
          <t>-</t>
        </is>
      </c>
      <c r="BE1283" t="inlineStr"/>
      <c r="BF1283" t="inlineStr">
        <is>
          <t>Not Reported</t>
        </is>
      </c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>
        <is>
          <t>QS</t>
        </is>
      </c>
      <c r="CC1283" t="n">
        <v>1100.5</v>
      </c>
      <c r="CD1283" t="n">
        <v>975.5</v>
      </c>
      <c r="CE1283" t="n">
        <v>601</v>
      </c>
      <c r="CF1283" t="n">
        <v>601</v>
      </c>
      <c r="CG1283" t="n">
        <v>340</v>
      </c>
      <c r="CH1283" t="n">
        <v>701</v>
      </c>
      <c r="CI1283" t="n">
        <v>701</v>
      </c>
      <c r="CJ1283" t="n">
        <v>701</v>
      </c>
      <c r="CK1283" t="n">
        <v>701</v>
      </c>
      <c r="CL1283" t="n">
        <v>701</v>
      </c>
      <c r="CM1283" t="n">
        <v>672</v>
      </c>
      <c r="CN1283" t="n">
        <v>975.5</v>
      </c>
      <c r="CO1283" t="n">
        <v>675.5</v>
      </c>
      <c r="CP1283" t="n">
        <v>601</v>
      </c>
      <c r="CQ1283" t="n">
        <v>601</v>
      </c>
      <c r="CR1283" t="n">
        <v>277</v>
      </c>
      <c r="CS1283" t="n">
        <v>701</v>
      </c>
      <c r="CT1283" t="n">
        <v>701</v>
      </c>
      <c r="CU1283" t="n">
        <v>701</v>
      </c>
      <c r="CV1283" t="n">
        <v>701</v>
      </c>
      <c r="CW1283" t="n">
        <v>701</v>
      </c>
      <c r="CX1283" t="n">
        <v>669</v>
      </c>
      <c r="CY1283" t="inlineStr"/>
      <c r="CZ1283" t="inlineStr"/>
      <c r="DA1283" t="inlineStr"/>
      <c r="DB1283" t="n">
        <v>21.46428571428571</v>
      </c>
      <c r="DC1283" t="n">
        <v>2.2</v>
      </c>
      <c r="DD1283" t="inlineStr"/>
      <c r="DE1283" t="inlineStr">
        <is>
          <t>QS (score, not ratio)</t>
        </is>
      </c>
      <c r="DF1283" t="inlineStr"/>
      <c r="DG1283" t="inlineStr">
        <is>
          <t>QS (score, not %)</t>
        </is>
      </c>
      <c r="DH1283" t="n">
        <v>9.6</v>
      </c>
      <c r="DI1283" t="inlineStr"/>
    </row>
    <row r="1284">
      <c r="A1284" t="inlineStr">
        <is>
          <t>universidad peruana de ciencias aplicadas</t>
        </is>
      </c>
      <c r="B1284" t="inlineStr">
        <is>
          <t>1201-1400</t>
        </is>
      </c>
      <c r="C1284" t="inlineStr">
        <is>
          <t>1001-1200</t>
        </is>
      </c>
      <c r="D1284" t="inlineStr">
        <is>
          <t>Peru</t>
        </is>
      </c>
      <c r="E1284" t="inlineStr">
        <is>
          <t>Americas</t>
        </is>
      </c>
      <c r="F1284" t="inlineStr">
        <is>
          <t>XL</t>
        </is>
      </c>
      <c r="G1284" t="inlineStr">
        <is>
          <t>FO</t>
        </is>
      </c>
      <c r="H1284" t="inlineStr">
        <is>
          <t>HI</t>
        </is>
      </c>
      <c r="I1284" t="inlineStr">
        <is>
          <t>B</t>
        </is>
      </c>
      <c r="J1284" t="n">
        <v>11.3</v>
      </c>
      <c r="K1284" t="inlineStr">
        <is>
          <t>601+</t>
        </is>
      </c>
      <c r="L1284" t="n">
        <v>22.6</v>
      </c>
      <c r="M1284" t="inlineStr">
        <is>
          <t>415</t>
        </is>
      </c>
      <c r="N1284" t="n">
        <v>3</v>
      </c>
      <c r="O1284" t="inlineStr">
        <is>
          <t>701+</t>
        </is>
      </c>
      <c r="P1284" t="n">
        <v>1.1</v>
      </c>
      <c r="Q1284" t="inlineStr">
        <is>
          <t>701+</t>
        </is>
      </c>
      <c r="R1284" t="n">
        <v>13.6</v>
      </c>
      <c r="S1284" t="inlineStr">
        <is>
          <t>693</t>
        </is>
      </c>
      <c r="T1284" t="n">
        <v>1.5</v>
      </c>
      <c r="U1284" t="inlineStr">
        <is>
          <t>701+</t>
        </is>
      </c>
      <c r="V1284" t="n">
        <v>8</v>
      </c>
      <c r="W1284" t="inlineStr">
        <is>
          <t>701+</t>
        </is>
      </c>
      <c r="X1284" t="n">
        <v>3.9</v>
      </c>
      <c r="Y1284" t="inlineStr">
        <is>
          <t>701+</t>
        </is>
      </c>
      <c r="Z1284" t="n">
        <v>1.1</v>
      </c>
      <c r="AA1284" t="inlineStr">
        <is>
          <t>701+</t>
        </is>
      </c>
      <c r="AB1284" t="inlineStr"/>
      <c r="AC1284" t="inlineStr">
        <is>
          <t>1001-1200</t>
        </is>
      </c>
      <c r="AD1284" t="inlineStr">
        <is>
          <t>1001-1200</t>
        </is>
      </c>
      <c r="AE1284" t="inlineStr">
        <is>
          <t>PE</t>
        </is>
      </c>
      <c r="AF1284" t="inlineStr">
        <is>
          <t>Peru</t>
        </is>
      </c>
      <c r="AG1284" t="inlineStr">
        <is>
          <t>XL</t>
        </is>
      </c>
      <c r="AH1284" t="inlineStr">
        <is>
          <t>FO</t>
        </is>
      </c>
      <c r="AI1284" t="inlineStr">
        <is>
          <t>HI</t>
        </is>
      </c>
      <c r="AJ1284" t="n">
        <v>3</v>
      </c>
      <c r="AK1284" t="inlineStr">
        <is>
          <t>B</t>
        </is>
      </c>
      <c r="AL1284" t="n">
        <v>10.7</v>
      </c>
      <c r="AM1284" t="inlineStr">
        <is>
          <t>601+</t>
        </is>
      </c>
      <c r="AN1284" t="n">
        <v>25.8</v>
      </c>
      <c r="AO1284" t="inlineStr">
        <is>
          <t>372</t>
        </is>
      </c>
      <c r="AP1284" t="n">
        <v>3.3</v>
      </c>
      <c r="AQ1284" t="inlineStr">
        <is>
          <t>701+</t>
        </is>
      </c>
      <c r="AR1284" t="n">
        <v>1.1</v>
      </c>
      <c r="AS1284" t="inlineStr">
        <is>
          <t>701+</t>
        </is>
      </c>
      <c r="AT1284" t="n">
        <v>16.6</v>
      </c>
      <c r="AU1284" t="inlineStr">
        <is>
          <t>641</t>
        </is>
      </c>
      <c r="AV1284" t="n">
        <v>1.8</v>
      </c>
      <c r="AW1284" t="inlineStr">
        <is>
          <t>701+</t>
        </is>
      </c>
      <c r="AX1284" t="n">
        <v>1</v>
      </c>
      <c r="AY1284" t="inlineStr">
        <is>
          <t>701+</t>
        </is>
      </c>
      <c r="AZ1284" t="n">
        <v>9.9</v>
      </c>
      <c r="BA1284" t="inlineStr">
        <is>
          <t>701+</t>
        </is>
      </c>
      <c r="BB1284" t="n">
        <v>1.3</v>
      </c>
      <c r="BC1284" t="inlineStr">
        <is>
          <t>701+</t>
        </is>
      </c>
      <c r="BD1284" t="inlineStr">
        <is>
          <t>-</t>
        </is>
      </c>
      <c r="BE1284" t="inlineStr"/>
      <c r="BF1284" t="inlineStr">
        <is>
          <t>Not Reported</t>
        </is>
      </c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>
        <is>
          <t>QS</t>
        </is>
      </c>
      <c r="CC1284" t="n">
        <v>1300.5</v>
      </c>
      <c r="CD1284" t="n">
        <v>1100.5</v>
      </c>
      <c r="CE1284" t="n">
        <v>601</v>
      </c>
      <c r="CF1284" t="n">
        <v>415</v>
      </c>
      <c r="CG1284" t="n">
        <v>701</v>
      </c>
      <c r="CH1284" t="n">
        <v>701</v>
      </c>
      <c r="CI1284" t="n">
        <v>693</v>
      </c>
      <c r="CJ1284" t="n">
        <v>701</v>
      </c>
      <c r="CK1284" t="n">
        <v>701</v>
      </c>
      <c r="CL1284" t="n">
        <v>701</v>
      </c>
      <c r="CM1284" t="n">
        <v>701</v>
      </c>
      <c r="CN1284" t="n">
        <v>1100.5</v>
      </c>
      <c r="CO1284" t="n">
        <v>1100.5</v>
      </c>
      <c r="CP1284" t="n">
        <v>601</v>
      </c>
      <c r="CQ1284" t="n">
        <v>372</v>
      </c>
      <c r="CR1284" t="n">
        <v>701</v>
      </c>
      <c r="CS1284" t="n">
        <v>701</v>
      </c>
      <c r="CT1284" t="n">
        <v>641</v>
      </c>
      <c r="CU1284" t="n">
        <v>701</v>
      </c>
      <c r="CV1284" t="n">
        <v>701</v>
      </c>
      <c r="CW1284" t="n">
        <v>701</v>
      </c>
      <c r="CX1284" t="n">
        <v>701</v>
      </c>
      <c r="CY1284" t="inlineStr"/>
      <c r="CZ1284" t="inlineStr"/>
      <c r="DA1284" t="inlineStr"/>
      <c r="DB1284" t="n">
        <v>7.178571428571416</v>
      </c>
      <c r="DC1284" t="n">
        <v>1.1</v>
      </c>
      <c r="DD1284" t="inlineStr"/>
      <c r="DE1284" t="inlineStr">
        <is>
          <t>QS (score, not ratio)</t>
        </is>
      </c>
      <c r="DF1284" t="inlineStr"/>
      <c r="DG1284" t="inlineStr">
        <is>
          <t>QS (score, not %)</t>
        </is>
      </c>
      <c r="DH1284" t="n">
        <v>11</v>
      </c>
      <c r="DI1284" t="inlineStr"/>
    </row>
    <row r="1285">
      <c r="A1285" t="inlineStr">
        <is>
          <t>universidad politecnica salesiana</t>
        </is>
      </c>
      <c r="B1285" t="inlineStr">
        <is>
          <t>1401+</t>
        </is>
      </c>
      <c r="C1285" t="inlineStr">
        <is>
          <t>1401+</t>
        </is>
      </c>
      <c r="D1285" t="inlineStr">
        <is>
          <t>Ecuador</t>
        </is>
      </c>
      <c r="E1285" t="inlineStr">
        <is>
          <t>Americas</t>
        </is>
      </c>
      <c r="F1285" t="inlineStr">
        <is>
          <t>L</t>
        </is>
      </c>
      <c r="G1285" t="inlineStr">
        <is>
          <t>CO</t>
        </is>
      </c>
      <c r="H1285" t="inlineStr">
        <is>
          <t>HI</t>
        </is>
      </c>
      <c r="I1285" t="inlineStr">
        <is>
          <t>B</t>
        </is>
      </c>
      <c r="J1285" t="n">
        <v>6.4</v>
      </c>
      <c r="K1285" t="inlineStr">
        <is>
          <t>601+</t>
        </is>
      </c>
      <c r="L1285" t="n">
        <v>3.3</v>
      </c>
      <c r="M1285" t="inlineStr">
        <is>
          <t>601+</t>
        </is>
      </c>
      <c r="N1285" t="n">
        <v>3.3</v>
      </c>
      <c r="O1285" t="inlineStr">
        <is>
          <t>701+</t>
        </is>
      </c>
      <c r="P1285" t="n">
        <v>1.5</v>
      </c>
      <c r="Q1285" t="inlineStr">
        <is>
          <t>701+</t>
        </is>
      </c>
      <c r="R1285" t="n">
        <v>6.2</v>
      </c>
      <c r="S1285" t="inlineStr">
        <is>
          <t>701+</t>
        </is>
      </c>
      <c r="T1285" t="n">
        <v>1.7</v>
      </c>
      <c r="U1285" t="inlineStr">
        <is>
          <t>701+</t>
        </is>
      </c>
      <c r="V1285" t="n">
        <v>6.8</v>
      </c>
      <c r="W1285" t="inlineStr">
        <is>
          <t>701+</t>
        </is>
      </c>
      <c r="X1285" t="n">
        <v>4.1</v>
      </c>
      <c r="Y1285" t="inlineStr">
        <is>
          <t>701+</t>
        </is>
      </c>
      <c r="Z1285" t="n">
        <v>1</v>
      </c>
      <c r="AA1285" t="inlineStr">
        <is>
          <t>701+</t>
        </is>
      </c>
      <c r="AB1285" t="inlineStr"/>
      <c r="AC1285" t="inlineStr">
        <is>
          <t>1401+</t>
        </is>
      </c>
      <c r="AD1285" t="inlineStr"/>
      <c r="AE1285" t="inlineStr">
        <is>
          <t>EC</t>
        </is>
      </c>
      <c r="AF1285" t="inlineStr">
        <is>
          <t>Ecuador</t>
        </is>
      </c>
      <c r="AG1285" t="inlineStr">
        <is>
          <t>L</t>
        </is>
      </c>
      <c r="AH1285" t="inlineStr">
        <is>
          <t>CO</t>
        </is>
      </c>
      <c r="AI1285" t="inlineStr">
        <is>
          <t>MD</t>
        </is>
      </c>
      <c r="AJ1285" t="n">
        <v>3</v>
      </c>
      <c r="AK1285" t="inlineStr">
        <is>
          <t>B</t>
        </is>
      </c>
      <c r="AL1285" t="n">
        <v>6</v>
      </c>
      <c r="AM1285" t="inlineStr">
        <is>
          <t>601+</t>
        </is>
      </c>
      <c r="AN1285" t="n">
        <v>3</v>
      </c>
      <c r="AO1285" t="inlineStr">
        <is>
          <t>601+</t>
        </is>
      </c>
      <c r="AP1285" t="n">
        <v>3.7</v>
      </c>
      <c r="AQ1285" t="inlineStr">
        <is>
          <t>701+</t>
        </is>
      </c>
      <c r="AR1285" t="n">
        <v>1.5</v>
      </c>
      <c r="AS1285" t="inlineStr">
        <is>
          <t>701+</t>
        </is>
      </c>
      <c r="AT1285" t="n">
        <v>7</v>
      </c>
      <c r="AU1285" t="inlineStr">
        <is>
          <t>701+</t>
        </is>
      </c>
      <c r="AV1285" t="n">
        <v>1.7</v>
      </c>
      <c r="AW1285" t="inlineStr">
        <is>
          <t>701+</t>
        </is>
      </c>
      <c r="AX1285" t="n">
        <v>1</v>
      </c>
      <c r="AY1285" t="inlineStr">
        <is>
          <t>701+</t>
        </is>
      </c>
      <c r="AZ1285" t="n">
        <v>6.1</v>
      </c>
      <c r="BA1285" t="inlineStr">
        <is>
          <t>701+</t>
        </is>
      </c>
      <c r="BB1285" t="n">
        <v>1</v>
      </c>
      <c r="BC1285" t="inlineStr">
        <is>
          <t>701+</t>
        </is>
      </c>
      <c r="BD1285" t="inlineStr">
        <is>
          <t>-</t>
        </is>
      </c>
      <c r="BE1285" t="inlineStr"/>
      <c r="BF1285" t="inlineStr">
        <is>
          <t>Not Reported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>
        <is>
          <t>QS</t>
        </is>
      </c>
      <c r="CC1285" t="n">
        <v>1401</v>
      </c>
      <c r="CD1285" t="n">
        <v>1401</v>
      </c>
      <c r="CE1285" t="n">
        <v>601</v>
      </c>
      <c r="CF1285" t="n">
        <v>601</v>
      </c>
      <c r="CG1285" t="n">
        <v>701</v>
      </c>
      <c r="CH1285" t="n">
        <v>701</v>
      </c>
      <c r="CI1285" t="n">
        <v>701</v>
      </c>
      <c r="CJ1285" t="n">
        <v>701</v>
      </c>
      <c r="CK1285" t="n">
        <v>701</v>
      </c>
      <c r="CL1285" t="n">
        <v>701</v>
      </c>
      <c r="CM1285" t="n">
        <v>701</v>
      </c>
      <c r="CN1285" t="n">
        <v>1401</v>
      </c>
      <c r="CO1285" t="inlineStr"/>
      <c r="CP1285" t="n">
        <v>601</v>
      </c>
      <c r="CQ1285" t="n">
        <v>601</v>
      </c>
      <c r="CR1285" t="n">
        <v>701</v>
      </c>
      <c r="CS1285" t="n">
        <v>701</v>
      </c>
      <c r="CT1285" t="n">
        <v>701</v>
      </c>
      <c r="CU1285" t="n">
        <v>701</v>
      </c>
      <c r="CV1285" t="n">
        <v>701</v>
      </c>
      <c r="CW1285" t="n">
        <v>701</v>
      </c>
      <c r="CX1285" t="n">
        <v>701</v>
      </c>
      <c r="CY1285" t="inlineStr"/>
      <c r="CZ1285" t="inlineStr"/>
      <c r="DA1285" t="inlineStr"/>
      <c r="DB1285" t="n">
        <v>0</v>
      </c>
      <c r="DC1285" t="n">
        <v>1.5</v>
      </c>
      <c r="DD1285" t="inlineStr"/>
      <c r="DE1285" t="inlineStr">
        <is>
          <t>QS (score, not ratio)</t>
        </is>
      </c>
      <c r="DF1285" t="inlineStr"/>
      <c r="DG1285" t="inlineStr">
        <is>
          <t>QS (score, not %)</t>
        </is>
      </c>
      <c r="DH1285" t="n">
        <v>6.2</v>
      </c>
      <c r="DI1285" t="inlineStr"/>
    </row>
    <row r="1286">
      <c r="A1286" t="inlineStr">
        <is>
          <t>universidad politécnica de madrid (upm)</t>
        </is>
      </c>
      <c r="B1286" t="inlineStr">
        <is>
          <t>321</t>
        </is>
      </c>
      <c r="C1286" t="inlineStr">
        <is>
          <t>349</t>
        </is>
      </c>
      <c r="D1286" t="inlineStr">
        <is>
          <t>Spain</t>
        </is>
      </c>
      <c r="E1286" t="inlineStr">
        <is>
          <t>Europe</t>
        </is>
      </c>
      <c r="F1286" t="inlineStr">
        <is>
          <t>XL</t>
        </is>
      </c>
      <c r="G1286" t="inlineStr">
        <is>
          <t>SP</t>
        </is>
      </c>
      <c r="H1286" t="inlineStr">
        <is>
          <t>VH</t>
        </is>
      </c>
      <c r="I1286" t="inlineStr">
        <is>
          <t>A</t>
        </is>
      </c>
      <c r="J1286" t="n">
        <v>31.3</v>
      </c>
      <c r="K1286" t="inlineStr">
        <is>
          <t>283</t>
        </is>
      </c>
      <c r="L1286" t="n">
        <v>56.5</v>
      </c>
      <c r="M1286" t="inlineStr">
        <is>
          <t>146</t>
        </is>
      </c>
      <c r="N1286" t="n">
        <v>16.7</v>
      </c>
      <c r="O1286" t="inlineStr">
        <is>
          <t>701+</t>
        </is>
      </c>
      <c r="P1286" t="n">
        <v>11.4</v>
      </c>
      <c r="Q1286" t="inlineStr">
        <is>
          <t>701+</t>
        </is>
      </c>
      <c r="R1286" t="n">
        <v>3.2</v>
      </c>
      <c r="S1286" t="inlineStr">
        <is>
          <t>701+</t>
        </is>
      </c>
      <c r="T1286" t="n">
        <v>32.1</v>
      </c>
      <c r="U1286" t="inlineStr">
        <is>
          <t>414</t>
        </is>
      </c>
      <c r="V1286" t="n">
        <v>81.09999999999999</v>
      </c>
      <c r="W1286" t="inlineStr">
        <is>
          <t>308</t>
        </is>
      </c>
      <c r="X1286" t="n">
        <v>60.7</v>
      </c>
      <c r="Y1286" t="inlineStr">
        <is>
          <t>199</t>
        </is>
      </c>
      <c r="Z1286" t="n">
        <v>86.3</v>
      </c>
      <c r="AA1286" t="inlineStr">
        <is>
          <t>119</t>
        </is>
      </c>
      <c r="AB1286" t="n">
        <v>34.2</v>
      </c>
      <c r="AC1286" t="inlineStr"/>
      <c r="AD1286" t="inlineStr"/>
      <c r="AE1286" t="inlineStr">
        <is>
          <t>Not Reported</t>
        </is>
      </c>
      <c r="AF1286" t="inlineStr">
        <is>
          <t>Not Reported</t>
        </is>
      </c>
      <c r="AG1286" t="inlineStr">
        <is>
          <t>Not Reported</t>
        </is>
      </c>
      <c r="AH1286" t="inlineStr">
        <is>
          <t>Not Reported</t>
        </is>
      </c>
      <c r="AI1286" t="inlineStr"/>
      <c r="AJ1286" t="inlineStr"/>
      <c r="AK1286" t="inlineStr">
        <is>
          <t>Not Reported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>
        <is>
          <t>Not Reported</t>
        </is>
      </c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>
        <is>
          <t>QS</t>
        </is>
      </c>
      <c r="CC1286" t="n">
        <v>321</v>
      </c>
      <c r="CD1286" t="n">
        <v>349</v>
      </c>
      <c r="CE1286" t="n">
        <v>283</v>
      </c>
      <c r="CF1286" t="n">
        <v>146</v>
      </c>
      <c r="CG1286" t="n">
        <v>701</v>
      </c>
      <c r="CH1286" t="n">
        <v>701</v>
      </c>
      <c r="CI1286" t="n">
        <v>701</v>
      </c>
      <c r="CJ1286" t="n">
        <v>414</v>
      </c>
      <c r="CK1286" t="n">
        <v>308</v>
      </c>
      <c r="CL1286" t="n">
        <v>199</v>
      </c>
      <c r="CM1286" t="n">
        <v>119</v>
      </c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n">
        <v>77.14285714285714</v>
      </c>
      <c r="DC1286" t="n">
        <v>11.4</v>
      </c>
      <c r="DD1286" t="inlineStr"/>
      <c r="DE1286" t="inlineStr">
        <is>
          <t>QS (score, not ratio)</t>
        </is>
      </c>
      <c r="DF1286" t="inlineStr"/>
      <c r="DG1286" t="inlineStr">
        <is>
          <t>QS (score, not %)</t>
        </is>
      </c>
      <c r="DH1286" t="n">
        <v>31.3</v>
      </c>
      <c r="DI1286" t="inlineStr"/>
    </row>
    <row r="1287">
      <c r="A1287" t="inlineStr">
        <is>
          <t>universidad pontificia bolivariana</t>
        </is>
      </c>
      <c r="B1287" t="inlineStr">
        <is>
          <t>901-950</t>
        </is>
      </c>
      <c r="C1287" t="inlineStr">
        <is>
          <t>801-850</t>
        </is>
      </c>
      <c r="D1287" t="inlineStr">
        <is>
          <t>Colombia</t>
        </is>
      </c>
      <c r="E1287" t="inlineStr">
        <is>
          <t>Americas</t>
        </is>
      </c>
      <c r="F1287" t="inlineStr">
        <is>
          <t>M</t>
        </is>
      </c>
      <c r="G1287" t="inlineStr">
        <is>
          <t>FO</t>
        </is>
      </c>
      <c r="H1287" t="inlineStr">
        <is>
          <t>VH</t>
        </is>
      </c>
      <c r="I1287" t="inlineStr">
        <is>
          <t>B</t>
        </is>
      </c>
      <c r="J1287" t="n">
        <v>8.4</v>
      </c>
      <c r="K1287" t="inlineStr">
        <is>
          <t>601+</t>
        </is>
      </c>
      <c r="L1287" t="n">
        <v>8.800000000000001</v>
      </c>
      <c r="M1287" t="inlineStr">
        <is>
          <t>601+</t>
        </is>
      </c>
      <c r="N1287" t="n">
        <v>74.7</v>
      </c>
      <c r="O1287" t="inlineStr">
        <is>
          <t>169</t>
        </is>
      </c>
      <c r="P1287" t="n">
        <v>1.7</v>
      </c>
      <c r="Q1287" t="inlineStr">
        <is>
          <t>701+</t>
        </is>
      </c>
      <c r="R1287" t="n">
        <v>3.8</v>
      </c>
      <c r="S1287" t="inlineStr">
        <is>
          <t>701+</t>
        </is>
      </c>
      <c r="T1287" t="n">
        <v>2.3</v>
      </c>
      <c r="U1287" t="inlineStr">
        <is>
          <t>701+</t>
        </is>
      </c>
      <c r="V1287" t="n">
        <v>10</v>
      </c>
      <c r="W1287" t="inlineStr">
        <is>
          <t>701+</t>
        </is>
      </c>
      <c r="X1287" t="n">
        <v>22</v>
      </c>
      <c r="Y1287" t="inlineStr">
        <is>
          <t>521</t>
        </is>
      </c>
      <c r="Z1287" t="n">
        <v>1.6</v>
      </c>
      <c r="AA1287" t="inlineStr">
        <is>
          <t>701+</t>
        </is>
      </c>
      <c r="AB1287" t="inlineStr"/>
      <c r="AC1287" t="inlineStr">
        <is>
          <t>801-850</t>
        </is>
      </c>
      <c r="AD1287" t="inlineStr">
        <is>
          <t>601-650</t>
        </is>
      </c>
      <c r="AE1287" t="inlineStr">
        <is>
          <t>CO</t>
        </is>
      </c>
      <c r="AF1287" t="inlineStr">
        <is>
          <t>Colombia</t>
        </is>
      </c>
      <c r="AG1287" t="inlineStr">
        <is>
          <t>M</t>
        </is>
      </c>
      <c r="AH1287" t="inlineStr">
        <is>
          <t>FO</t>
        </is>
      </c>
      <c r="AI1287" t="inlineStr">
        <is>
          <t>VH</t>
        </is>
      </c>
      <c r="AJ1287" t="n">
        <v>4</v>
      </c>
      <c r="AK1287" t="inlineStr">
        <is>
          <t>B</t>
        </is>
      </c>
      <c r="AL1287" t="n">
        <v>9.300000000000001</v>
      </c>
      <c r="AM1287" t="inlineStr">
        <is>
          <t>601+</t>
        </is>
      </c>
      <c r="AN1287" t="n">
        <v>15.4</v>
      </c>
      <c r="AO1287" t="inlineStr">
        <is>
          <t>537</t>
        </is>
      </c>
      <c r="AP1287" t="n">
        <v>69.90000000000001</v>
      </c>
      <c r="AQ1287" t="inlineStr">
        <is>
          <t>185</t>
        </is>
      </c>
      <c r="AR1287" t="n">
        <v>1.6</v>
      </c>
      <c r="AS1287" t="inlineStr">
        <is>
          <t>701+</t>
        </is>
      </c>
      <c r="AT1287" t="n">
        <v>4.9</v>
      </c>
      <c r="AU1287" t="inlineStr">
        <is>
          <t>701+</t>
        </is>
      </c>
      <c r="AV1287" t="n">
        <v>2.1</v>
      </c>
      <c r="AW1287" t="inlineStr">
        <is>
          <t>701+</t>
        </is>
      </c>
      <c r="AX1287" t="n">
        <v>1.2</v>
      </c>
      <c r="AY1287" t="inlineStr">
        <is>
          <t>701+</t>
        </is>
      </c>
      <c r="AZ1287" t="n">
        <v>18.2</v>
      </c>
      <c r="BA1287" t="inlineStr">
        <is>
          <t>461</t>
        </is>
      </c>
      <c r="BB1287" t="n">
        <v>3.3</v>
      </c>
      <c r="BC1287" t="inlineStr">
        <is>
          <t>701+</t>
        </is>
      </c>
      <c r="BD1287" t="inlineStr">
        <is>
          <t>-</t>
        </is>
      </c>
      <c r="BE1287" t="inlineStr"/>
      <c r="BF1287" t="inlineStr">
        <is>
          <t>Not Reported</t>
        </is>
      </c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>
        <is>
          <t>QS</t>
        </is>
      </c>
      <c r="CC1287" t="n">
        <v>925.5</v>
      </c>
      <c r="CD1287" t="n">
        <v>825.5</v>
      </c>
      <c r="CE1287" t="n">
        <v>601</v>
      </c>
      <c r="CF1287" t="n">
        <v>601</v>
      </c>
      <c r="CG1287" t="n">
        <v>169</v>
      </c>
      <c r="CH1287" t="n">
        <v>701</v>
      </c>
      <c r="CI1287" t="n">
        <v>701</v>
      </c>
      <c r="CJ1287" t="n">
        <v>701</v>
      </c>
      <c r="CK1287" t="n">
        <v>701</v>
      </c>
      <c r="CL1287" t="n">
        <v>521</v>
      </c>
      <c r="CM1287" t="n">
        <v>701</v>
      </c>
      <c r="CN1287" t="n">
        <v>825.5</v>
      </c>
      <c r="CO1287" t="n">
        <v>625.5</v>
      </c>
      <c r="CP1287" t="n">
        <v>601</v>
      </c>
      <c r="CQ1287" t="n">
        <v>537</v>
      </c>
      <c r="CR1287" t="n">
        <v>185</v>
      </c>
      <c r="CS1287" t="n">
        <v>701</v>
      </c>
      <c r="CT1287" t="n">
        <v>701</v>
      </c>
      <c r="CU1287" t="n">
        <v>701</v>
      </c>
      <c r="CV1287" t="n">
        <v>701</v>
      </c>
      <c r="CW1287" t="n">
        <v>461</v>
      </c>
      <c r="CX1287" t="n">
        <v>701</v>
      </c>
      <c r="CY1287" t="inlineStr"/>
      <c r="CZ1287" t="inlineStr"/>
      <c r="DA1287" t="inlineStr"/>
      <c r="DB1287" t="n">
        <v>33.96428571428571</v>
      </c>
      <c r="DC1287" t="n">
        <v>1.7</v>
      </c>
      <c r="DD1287" t="inlineStr"/>
      <c r="DE1287" t="inlineStr">
        <is>
          <t>QS (score, not ratio)</t>
        </is>
      </c>
      <c r="DF1287" t="inlineStr"/>
      <c r="DG1287" t="inlineStr">
        <is>
          <t>QS (score, not %)</t>
        </is>
      </c>
      <c r="DH1287" t="n">
        <v>8.850000000000001</v>
      </c>
      <c r="DI1287" t="inlineStr"/>
    </row>
    <row r="1288">
      <c r="A1288" t="inlineStr">
        <is>
          <t>universidad pontificia comillas</t>
        </is>
      </c>
      <c r="B1288" t="inlineStr">
        <is>
          <t>544</t>
        </is>
      </c>
      <c r="C1288" t="inlineStr">
        <is>
          <t>582</t>
        </is>
      </c>
      <c r="D1288" t="inlineStr">
        <is>
          <t>Spain</t>
        </is>
      </c>
      <c r="E1288" t="inlineStr">
        <is>
          <t>Europe</t>
        </is>
      </c>
      <c r="F1288" t="inlineStr">
        <is>
          <t>M</t>
        </is>
      </c>
      <c r="G1288" t="inlineStr">
        <is>
          <t>FO</t>
        </is>
      </c>
      <c r="H1288" t="inlineStr">
        <is>
          <t>VH</t>
        </is>
      </c>
      <c r="I1288" t="inlineStr">
        <is>
          <t>B</t>
        </is>
      </c>
      <c r="J1288" t="n">
        <v>8.300000000000001</v>
      </c>
      <c r="K1288" t="inlineStr">
        <is>
          <t>601+</t>
        </is>
      </c>
      <c r="L1288" t="n">
        <v>71.59999999999999</v>
      </c>
      <c r="M1288" t="inlineStr">
        <is>
          <t>97</t>
        </is>
      </c>
      <c r="N1288" t="n">
        <v>38.3</v>
      </c>
      <c r="O1288" t="inlineStr">
        <is>
          <t>415</t>
        </is>
      </c>
      <c r="P1288" t="n">
        <v>2.2</v>
      </c>
      <c r="Q1288" t="inlineStr">
        <is>
          <t>701+</t>
        </is>
      </c>
      <c r="R1288" t="n">
        <v>18.7</v>
      </c>
      <c r="S1288" t="inlineStr">
        <is>
          <t>616</t>
        </is>
      </c>
      <c r="T1288" t="n">
        <v>5</v>
      </c>
      <c r="U1288" t="inlineStr">
        <is>
          <t>701+</t>
        </is>
      </c>
      <c r="V1288" t="n">
        <v>9</v>
      </c>
      <c r="W1288" t="inlineStr">
        <is>
          <t>701+</t>
        </is>
      </c>
      <c r="X1288" t="n">
        <v>85.40000000000001</v>
      </c>
      <c r="Y1288" t="inlineStr">
        <is>
          <t>100</t>
        </is>
      </c>
      <c r="Z1288" t="n">
        <v>7.1</v>
      </c>
      <c r="AA1288" t="inlineStr">
        <is>
          <t>701+</t>
        </is>
      </c>
      <c r="AB1288" t="n">
        <v>22.7</v>
      </c>
      <c r="AC1288">
        <f>582</f>
        <v/>
      </c>
      <c r="AD1288" t="inlineStr">
        <is>
          <t>601-650</t>
        </is>
      </c>
      <c r="AE1288" t="inlineStr">
        <is>
          <t>ES</t>
        </is>
      </c>
      <c r="AF1288" t="inlineStr">
        <is>
          <t>Spain</t>
        </is>
      </c>
      <c r="AG1288" t="inlineStr">
        <is>
          <t>M</t>
        </is>
      </c>
      <c r="AH1288" t="inlineStr">
        <is>
          <t>FO</t>
        </is>
      </c>
      <c r="AI1288" t="inlineStr">
        <is>
          <t>VH</t>
        </is>
      </c>
      <c r="AJ1288" t="n">
        <v>3</v>
      </c>
      <c r="AK1288" t="inlineStr">
        <is>
          <t>B</t>
        </is>
      </c>
      <c r="AL1288" t="n">
        <v>8.1</v>
      </c>
      <c r="AM1288" t="inlineStr">
        <is>
          <t>601+</t>
        </is>
      </c>
      <c r="AN1288" t="n">
        <v>65.90000000000001</v>
      </c>
      <c r="AO1288" t="inlineStr">
        <is>
          <t>121</t>
        </is>
      </c>
      <c r="AP1288" t="n">
        <v>39.9</v>
      </c>
      <c r="AQ1288" t="inlineStr">
        <is>
          <t>395</t>
        </is>
      </c>
      <c r="AR1288" t="n">
        <v>2.3</v>
      </c>
      <c r="AS1288" t="inlineStr">
        <is>
          <t>701+</t>
        </is>
      </c>
      <c r="AT1288" t="n">
        <v>19.3</v>
      </c>
      <c r="AU1288" t="inlineStr">
        <is>
          <t>597</t>
        </is>
      </c>
      <c r="AV1288" t="n">
        <v>5.8</v>
      </c>
      <c r="AW1288" t="inlineStr">
        <is>
          <t>701+</t>
        </is>
      </c>
      <c r="AX1288" t="n">
        <v>1</v>
      </c>
      <c r="AY1288" t="inlineStr">
        <is>
          <t>701+</t>
        </is>
      </c>
      <c r="AZ1288" t="n">
        <v>45.5</v>
      </c>
      <c r="BA1288" t="inlineStr">
        <is>
          <t>154</t>
        </is>
      </c>
      <c r="BB1288" t="n">
        <v>2</v>
      </c>
      <c r="BC1288" t="inlineStr">
        <is>
          <t>701+</t>
        </is>
      </c>
      <c r="BD1288" t="inlineStr">
        <is>
          <t>20.3</t>
        </is>
      </c>
      <c r="BE1288" t="inlineStr"/>
      <c r="BF1288" t="inlineStr">
        <is>
          <t>Not Reported</t>
        </is>
      </c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>
        <is>
          <t>QS</t>
        </is>
      </c>
      <c r="CC1288" t="n">
        <v>544</v>
      </c>
      <c r="CD1288" t="n">
        <v>582</v>
      </c>
      <c r="CE1288" t="n">
        <v>601</v>
      </c>
      <c r="CF1288" t="n">
        <v>97</v>
      </c>
      <c r="CG1288" t="n">
        <v>415</v>
      </c>
      <c r="CH1288" t="n">
        <v>701</v>
      </c>
      <c r="CI1288" t="n">
        <v>616</v>
      </c>
      <c r="CJ1288" t="n">
        <v>701</v>
      </c>
      <c r="CK1288" t="n">
        <v>701</v>
      </c>
      <c r="CL1288" t="n">
        <v>100</v>
      </c>
      <c r="CM1288" t="n">
        <v>701</v>
      </c>
      <c r="CN1288" t="n">
        <v>582</v>
      </c>
      <c r="CO1288" t="n">
        <v>625.5</v>
      </c>
      <c r="CP1288" t="n">
        <v>601</v>
      </c>
      <c r="CQ1288" t="n">
        <v>121</v>
      </c>
      <c r="CR1288" t="n">
        <v>395</v>
      </c>
      <c r="CS1288" t="n">
        <v>701</v>
      </c>
      <c r="CT1288" t="n">
        <v>597</v>
      </c>
      <c r="CU1288" t="n">
        <v>701</v>
      </c>
      <c r="CV1288" t="n">
        <v>701</v>
      </c>
      <c r="CW1288" t="n">
        <v>154</v>
      </c>
      <c r="CX1288" t="n">
        <v>701</v>
      </c>
      <c r="CY1288" t="inlineStr"/>
      <c r="CZ1288" t="inlineStr"/>
      <c r="DA1288" t="inlineStr"/>
      <c r="DB1288" t="n">
        <v>61.21428571428572</v>
      </c>
      <c r="DC1288" t="n">
        <v>2.2</v>
      </c>
      <c r="DD1288" t="inlineStr"/>
      <c r="DE1288" t="inlineStr">
        <is>
          <t>QS (score, not ratio)</t>
        </is>
      </c>
      <c r="DF1288" t="inlineStr"/>
      <c r="DG1288" t="inlineStr">
        <is>
          <t>QS (score, not %)</t>
        </is>
      </c>
      <c r="DH1288" t="n">
        <v>8.199999999999999</v>
      </c>
      <c r="DI1288" t="inlineStr"/>
    </row>
    <row r="1289">
      <c r="A1289" t="inlineStr">
        <is>
          <t>universidad popular autónoma del estado de puebla (upaep)</t>
        </is>
      </c>
      <c r="B1289" t="inlineStr">
        <is>
          <t>1401+</t>
        </is>
      </c>
      <c r="C1289" t="inlineStr">
        <is>
          <t>1201-1400</t>
        </is>
      </c>
      <c r="D1289" t="inlineStr">
        <is>
          <t>Mexico</t>
        </is>
      </c>
      <c r="E1289" t="inlineStr">
        <is>
          <t>Americas</t>
        </is>
      </c>
      <c r="F1289" t="inlineStr">
        <is>
          <t>M</t>
        </is>
      </c>
      <c r="G1289" t="inlineStr">
        <is>
          <t>FO</t>
        </is>
      </c>
      <c r="H1289" t="inlineStr">
        <is>
          <t>HI</t>
        </is>
      </c>
      <c r="I1289" t="inlineStr">
        <is>
          <t>C</t>
        </is>
      </c>
      <c r="J1289" t="n">
        <v>5.2</v>
      </c>
      <c r="K1289" t="inlineStr">
        <is>
          <t>601+</t>
        </is>
      </c>
      <c r="L1289" t="n">
        <v>3.4</v>
      </c>
      <c r="M1289" t="inlineStr">
        <is>
          <t>601+</t>
        </is>
      </c>
      <c r="N1289" t="n">
        <v>13</v>
      </c>
      <c r="O1289" t="inlineStr">
        <is>
          <t>701+</t>
        </is>
      </c>
      <c r="P1289" t="n">
        <v>1.2</v>
      </c>
      <c r="Q1289" t="inlineStr">
        <is>
          <t>701+</t>
        </is>
      </c>
      <c r="R1289" t="n">
        <v>3.9</v>
      </c>
      <c r="S1289" t="inlineStr">
        <is>
          <t>701+</t>
        </is>
      </c>
      <c r="T1289" t="n">
        <v>2</v>
      </c>
      <c r="U1289" t="inlineStr">
        <is>
          <t>701+</t>
        </is>
      </c>
      <c r="V1289" t="n">
        <v>5.1</v>
      </c>
      <c r="W1289" t="inlineStr">
        <is>
          <t>701+</t>
        </is>
      </c>
      <c r="X1289" t="n">
        <v>2.2</v>
      </c>
      <c r="Y1289" t="inlineStr">
        <is>
          <t>701+</t>
        </is>
      </c>
      <c r="Z1289" t="n">
        <v>1</v>
      </c>
      <c r="AA1289" t="inlineStr">
        <is>
          <t>701+</t>
        </is>
      </c>
      <c r="AB1289" t="inlineStr"/>
      <c r="AC1289" t="inlineStr"/>
      <c r="AD1289" t="inlineStr"/>
      <c r="AE1289" t="inlineStr">
        <is>
          <t>Not Reported</t>
        </is>
      </c>
      <c r="AF1289" t="inlineStr">
        <is>
          <t>Not Reported</t>
        </is>
      </c>
      <c r="AG1289" t="inlineStr">
        <is>
          <t>Not Reported</t>
        </is>
      </c>
      <c r="AH1289" t="inlineStr">
        <is>
          <t>Not Reported</t>
        </is>
      </c>
      <c r="AI1289" t="inlineStr"/>
      <c r="AJ1289" t="inlineStr"/>
      <c r="AK1289" t="inlineStr">
        <is>
          <t>Not Reported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>
        <is>
          <t>Not Reported</t>
        </is>
      </c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>
        <is>
          <t>QS</t>
        </is>
      </c>
      <c r="CC1289" t="n">
        <v>1401</v>
      </c>
      <c r="CD1289" t="n">
        <v>1300.5</v>
      </c>
      <c r="CE1289" t="n">
        <v>601</v>
      </c>
      <c r="CF1289" t="n">
        <v>601</v>
      </c>
      <c r="CG1289" t="n">
        <v>701</v>
      </c>
      <c r="CH1289" t="n">
        <v>701</v>
      </c>
      <c r="CI1289" t="n">
        <v>701</v>
      </c>
      <c r="CJ1289" t="n">
        <v>701</v>
      </c>
      <c r="CK1289" t="n">
        <v>701</v>
      </c>
      <c r="CL1289" t="n">
        <v>701</v>
      </c>
      <c r="CM1289" t="n">
        <v>701</v>
      </c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n">
        <v>0</v>
      </c>
      <c r="DC1289" t="n">
        <v>1.2</v>
      </c>
      <c r="DD1289" t="inlineStr"/>
      <c r="DE1289" t="inlineStr">
        <is>
          <t>QS (score, not ratio)</t>
        </is>
      </c>
      <c r="DF1289" t="inlineStr"/>
      <c r="DG1289" t="inlineStr">
        <is>
          <t>QS (score, not %)</t>
        </is>
      </c>
      <c r="DH1289" t="n">
        <v>5.2</v>
      </c>
      <c r="DI1289" t="inlineStr"/>
    </row>
    <row r="1290">
      <c r="A1290" t="inlineStr">
        <is>
          <t>universidad rey juan carlos</t>
        </is>
      </c>
      <c r="B1290" t="inlineStr">
        <is>
          <t>1001-1200</t>
        </is>
      </c>
      <c r="C1290" t="inlineStr">
        <is>
          <t>951-1000</t>
        </is>
      </c>
      <c r="D1290" t="inlineStr">
        <is>
          <t>Spain</t>
        </is>
      </c>
      <c r="E1290" t="inlineStr">
        <is>
          <t>Europe</t>
        </is>
      </c>
      <c r="F1290" t="inlineStr">
        <is>
          <t>XL</t>
        </is>
      </c>
      <c r="G1290" t="inlineStr">
        <is>
          <t>CO</t>
        </is>
      </c>
      <c r="H1290" t="inlineStr">
        <is>
          <t>VH</t>
        </is>
      </c>
      <c r="I1290" t="inlineStr">
        <is>
          <t>A</t>
        </is>
      </c>
      <c r="J1290" t="n">
        <v>7.9</v>
      </c>
      <c r="K1290" t="inlineStr">
        <is>
          <t>601+</t>
        </is>
      </c>
      <c r="L1290" t="n">
        <v>8.300000000000001</v>
      </c>
      <c r="M1290" t="inlineStr">
        <is>
          <t>601+</t>
        </is>
      </c>
      <c r="N1290" t="n">
        <v>7.2</v>
      </c>
      <c r="O1290" t="inlineStr">
        <is>
          <t>701+</t>
        </is>
      </c>
      <c r="P1290" t="n">
        <v>4.5</v>
      </c>
      <c r="Q1290" t="inlineStr">
        <is>
          <t>701+</t>
        </is>
      </c>
      <c r="R1290" t="n">
        <v>16.5</v>
      </c>
      <c r="S1290" t="inlineStr">
        <is>
          <t>645</t>
        </is>
      </c>
      <c r="T1290" t="n">
        <v>12.4</v>
      </c>
      <c r="U1290" t="inlineStr">
        <is>
          <t>669</t>
        </is>
      </c>
      <c r="V1290" t="n">
        <v>62.9</v>
      </c>
      <c r="W1290" t="inlineStr">
        <is>
          <t>589</t>
        </is>
      </c>
      <c r="X1290" t="n">
        <v>7</v>
      </c>
      <c r="Y1290" t="inlineStr">
        <is>
          <t>701+</t>
        </is>
      </c>
      <c r="Z1290" t="n">
        <v>24</v>
      </c>
      <c r="AA1290" t="inlineStr">
        <is>
          <t>498=</t>
        </is>
      </c>
      <c r="AB1290" t="inlineStr"/>
      <c r="AC1290" t="inlineStr">
        <is>
          <t>951-1000</t>
        </is>
      </c>
      <c r="AD1290" t="inlineStr">
        <is>
          <t>1001-1200</t>
        </is>
      </c>
      <c r="AE1290" t="inlineStr">
        <is>
          <t>ES</t>
        </is>
      </c>
      <c r="AF1290" t="inlineStr">
        <is>
          <t>Spain</t>
        </is>
      </c>
      <c r="AG1290" t="inlineStr">
        <is>
          <t>XL</t>
        </is>
      </c>
      <c r="AH1290" t="inlineStr">
        <is>
          <t>CO</t>
        </is>
      </c>
      <c r="AI1290" t="inlineStr">
        <is>
          <t>VH</t>
        </is>
      </c>
      <c r="AJ1290" t="n">
        <v>3</v>
      </c>
      <c r="AK1290" t="inlineStr">
        <is>
          <t>A</t>
        </is>
      </c>
      <c r="AL1290" t="n">
        <v>7.3</v>
      </c>
      <c r="AM1290" t="inlineStr">
        <is>
          <t>601+</t>
        </is>
      </c>
      <c r="AN1290" t="n">
        <v>9.4</v>
      </c>
      <c r="AO1290" t="inlineStr">
        <is>
          <t>601+</t>
        </is>
      </c>
      <c r="AP1290" t="n">
        <v>6.4</v>
      </c>
      <c r="AQ1290" t="inlineStr">
        <is>
          <t>701+</t>
        </is>
      </c>
      <c r="AR1290" t="n">
        <v>4.1</v>
      </c>
      <c r="AS1290" t="inlineStr">
        <is>
          <t>701+</t>
        </is>
      </c>
      <c r="AT1290" t="n">
        <v>15.3</v>
      </c>
      <c r="AU1290" t="inlineStr">
        <is>
          <t>663</t>
        </is>
      </c>
      <c r="AV1290" t="n">
        <v>14.8</v>
      </c>
      <c r="AW1290" t="inlineStr">
        <is>
          <t>623</t>
        </is>
      </c>
      <c r="AX1290" t="n">
        <v>13.7</v>
      </c>
      <c r="AY1290" t="inlineStr">
        <is>
          <t>614</t>
        </is>
      </c>
      <c r="AZ1290" t="n">
        <v>9.300000000000001</v>
      </c>
      <c r="BA1290" t="inlineStr">
        <is>
          <t>701+</t>
        </is>
      </c>
      <c r="BB1290" t="n">
        <v>60.4</v>
      </c>
      <c r="BC1290" t="inlineStr">
        <is>
          <t>249=</t>
        </is>
      </c>
      <c r="BD1290" t="inlineStr">
        <is>
          <t>-</t>
        </is>
      </c>
      <c r="BE1290" t="inlineStr"/>
      <c r="BF1290" t="inlineStr">
        <is>
          <t>Not Reported</t>
        </is>
      </c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>
        <is>
          <t>QS</t>
        </is>
      </c>
      <c r="CC1290" t="n">
        <v>1100.5</v>
      </c>
      <c r="CD1290" t="n">
        <v>975.5</v>
      </c>
      <c r="CE1290" t="n">
        <v>601</v>
      </c>
      <c r="CF1290" t="n">
        <v>601</v>
      </c>
      <c r="CG1290" t="n">
        <v>701</v>
      </c>
      <c r="CH1290" t="n">
        <v>701</v>
      </c>
      <c r="CI1290" t="n">
        <v>645</v>
      </c>
      <c r="CJ1290" t="n">
        <v>669</v>
      </c>
      <c r="CK1290" t="n">
        <v>589</v>
      </c>
      <c r="CL1290" t="n">
        <v>701</v>
      </c>
      <c r="CM1290" t="n">
        <v>498</v>
      </c>
      <c r="CN1290" t="n">
        <v>975.5</v>
      </c>
      <c r="CO1290" t="n">
        <v>1100.5</v>
      </c>
      <c r="CP1290" t="n">
        <v>601</v>
      </c>
      <c r="CQ1290" t="n">
        <v>601</v>
      </c>
      <c r="CR1290" t="n">
        <v>701</v>
      </c>
      <c r="CS1290" t="n">
        <v>701</v>
      </c>
      <c r="CT1290" t="n">
        <v>663</v>
      </c>
      <c r="CU1290" t="n">
        <v>623</v>
      </c>
      <c r="CV1290" t="n">
        <v>614</v>
      </c>
      <c r="CW1290" t="n">
        <v>701</v>
      </c>
      <c r="CX1290" t="n">
        <v>249</v>
      </c>
      <c r="CY1290" t="inlineStr"/>
      <c r="CZ1290" t="inlineStr"/>
      <c r="DA1290" t="inlineStr"/>
      <c r="DB1290" t="n">
        <v>21.46428571428571</v>
      </c>
      <c r="DC1290" t="n">
        <v>4.5</v>
      </c>
      <c r="DD1290" t="inlineStr"/>
      <c r="DE1290" t="inlineStr">
        <is>
          <t>QS (score, not ratio)</t>
        </is>
      </c>
      <c r="DF1290" t="inlineStr"/>
      <c r="DG1290" t="inlineStr">
        <is>
          <t>QS (score, not %)</t>
        </is>
      </c>
      <c r="DH1290" t="n">
        <v>7.6</v>
      </c>
      <c r="DI1290" t="inlineStr"/>
    </row>
    <row r="1291">
      <c r="A1291" t="inlineStr">
        <is>
          <t>universidad san francisco de quito (usfq)</t>
        </is>
      </c>
      <c r="B1291" t="inlineStr">
        <is>
          <t>801-850</t>
        </is>
      </c>
      <c r="C1291" t="inlineStr">
        <is>
          <t>801-850</t>
        </is>
      </c>
      <c r="D1291" t="inlineStr">
        <is>
          <t>Ecuador</t>
        </is>
      </c>
      <c r="E1291" t="inlineStr">
        <is>
          <t>Americas</t>
        </is>
      </c>
      <c r="F1291" t="inlineStr">
        <is>
          <t>M</t>
        </is>
      </c>
      <c r="G1291" t="inlineStr">
        <is>
          <t>FC</t>
        </is>
      </c>
      <c r="H1291" t="inlineStr">
        <is>
          <t>HI</t>
        </is>
      </c>
      <c r="I1291" t="inlineStr">
        <is>
          <t>B</t>
        </is>
      </c>
      <c r="J1291" t="n">
        <v>16</v>
      </c>
      <c r="K1291" t="inlineStr">
        <is>
          <t>554</t>
        </is>
      </c>
      <c r="L1291" t="n">
        <v>8.6</v>
      </c>
      <c r="M1291" t="inlineStr">
        <is>
          <t>601+</t>
        </is>
      </c>
      <c r="N1291" t="n">
        <v>40.1</v>
      </c>
      <c r="O1291" t="inlineStr">
        <is>
          <t>390</t>
        </is>
      </c>
      <c r="P1291" t="n">
        <v>2.4</v>
      </c>
      <c r="Q1291" t="inlineStr">
        <is>
          <t>701+</t>
        </is>
      </c>
      <c r="R1291" t="n">
        <v>53.1</v>
      </c>
      <c r="S1291" t="inlineStr">
        <is>
          <t>352</t>
        </is>
      </c>
      <c r="T1291" t="n">
        <v>1.9</v>
      </c>
      <c r="U1291" t="inlineStr">
        <is>
          <t>701+</t>
        </is>
      </c>
      <c r="V1291" t="n">
        <v>24.9</v>
      </c>
      <c r="W1291" t="inlineStr">
        <is>
          <t>701+</t>
        </is>
      </c>
      <c r="X1291" t="n">
        <v>13.2</v>
      </c>
      <c r="Y1291" t="inlineStr">
        <is>
          <t>701+</t>
        </is>
      </c>
      <c r="Z1291" t="n">
        <v>21.5</v>
      </c>
      <c r="AA1291" t="inlineStr">
        <is>
          <t>518=</t>
        </is>
      </c>
      <c r="AB1291" t="inlineStr"/>
      <c r="AC1291" t="inlineStr">
        <is>
          <t>801-850</t>
        </is>
      </c>
      <c r="AD1291" t="inlineStr">
        <is>
          <t>701-750</t>
        </is>
      </c>
      <c r="AE1291" t="inlineStr">
        <is>
          <t>EC</t>
        </is>
      </c>
      <c r="AF1291" t="inlineStr">
        <is>
          <t>Ecuador</t>
        </is>
      </c>
      <c r="AG1291" t="inlineStr">
        <is>
          <t>M</t>
        </is>
      </c>
      <c r="AH1291" t="inlineStr">
        <is>
          <t>FC</t>
        </is>
      </c>
      <c r="AI1291" t="inlineStr">
        <is>
          <t>HI</t>
        </is>
      </c>
      <c r="AJ1291" t="n">
        <v>3</v>
      </c>
      <c r="AK1291" t="inlineStr">
        <is>
          <t>B</t>
        </is>
      </c>
      <c r="AL1291" t="n">
        <v>14.4</v>
      </c>
      <c r="AM1291" t="inlineStr">
        <is>
          <t>600</t>
        </is>
      </c>
      <c r="AN1291" t="n">
        <v>10.7</v>
      </c>
      <c r="AO1291" t="inlineStr">
        <is>
          <t>601+</t>
        </is>
      </c>
      <c r="AP1291" t="n">
        <v>36.1</v>
      </c>
      <c r="AQ1291" t="inlineStr">
        <is>
          <t>439</t>
        </is>
      </c>
      <c r="AR1291" t="n">
        <v>2.3</v>
      </c>
      <c r="AS1291" t="inlineStr">
        <is>
          <t>701+</t>
        </is>
      </c>
      <c r="AT1291" t="n">
        <v>56.9</v>
      </c>
      <c r="AU1291" t="inlineStr">
        <is>
          <t>324</t>
        </is>
      </c>
      <c r="AV1291" t="n">
        <v>2</v>
      </c>
      <c r="AW1291" t="inlineStr">
        <is>
          <t>701+</t>
        </is>
      </c>
      <c r="AX1291" t="n">
        <v>1.5</v>
      </c>
      <c r="AY1291" t="inlineStr">
        <is>
          <t>701+</t>
        </is>
      </c>
      <c r="AZ1291" t="n">
        <v>11</v>
      </c>
      <c r="BA1291" t="inlineStr">
        <is>
          <t>701+</t>
        </is>
      </c>
      <c r="BB1291" t="n">
        <v>7.8</v>
      </c>
      <c r="BC1291" t="inlineStr">
        <is>
          <t>701+</t>
        </is>
      </c>
      <c r="BD1291" t="inlineStr">
        <is>
          <t>-</t>
        </is>
      </c>
      <c r="BE1291" t="inlineStr"/>
      <c r="BF1291" t="inlineStr">
        <is>
          <t>Not Reported</t>
        </is>
      </c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>
        <is>
          <t>QS</t>
        </is>
      </c>
      <c r="CC1291" t="n">
        <v>825.5</v>
      </c>
      <c r="CD1291" t="n">
        <v>825.5</v>
      </c>
      <c r="CE1291" t="n">
        <v>554</v>
      </c>
      <c r="CF1291" t="n">
        <v>601</v>
      </c>
      <c r="CG1291" t="n">
        <v>390</v>
      </c>
      <c r="CH1291" t="n">
        <v>701</v>
      </c>
      <c r="CI1291" t="n">
        <v>352</v>
      </c>
      <c r="CJ1291" t="n">
        <v>701</v>
      </c>
      <c r="CK1291" t="n">
        <v>701</v>
      </c>
      <c r="CL1291" t="n">
        <v>701</v>
      </c>
      <c r="CM1291" t="n">
        <v>518</v>
      </c>
      <c r="CN1291" t="n">
        <v>825.5</v>
      </c>
      <c r="CO1291" t="n">
        <v>725.5</v>
      </c>
      <c r="CP1291" t="n">
        <v>600</v>
      </c>
      <c r="CQ1291" t="n">
        <v>601</v>
      </c>
      <c r="CR1291" t="n">
        <v>439</v>
      </c>
      <c r="CS1291" t="n">
        <v>701</v>
      </c>
      <c r="CT1291" t="n">
        <v>324</v>
      </c>
      <c r="CU1291" t="n">
        <v>701</v>
      </c>
      <c r="CV1291" t="n">
        <v>701</v>
      </c>
      <c r="CW1291" t="n">
        <v>701</v>
      </c>
      <c r="CX1291" t="n">
        <v>701</v>
      </c>
      <c r="CY1291" t="inlineStr"/>
      <c r="CZ1291" t="inlineStr"/>
      <c r="DA1291" t="inlineStr"/>
      <c r="DB1291" t="n">
        <v>41.10714285714285</v>
      </c>
      <c r="DC1291" t="n">
        <v>2.4</v>
      </c>
      <c r="DD1291" t="inlineStr"/>
      <c r="DE1291" t="inlineStr">
        <is>
          <t>QS (score, not ratio)</t>
        </is>
      </c>
      <c r="DF1291" t="inlineStr"/>
      <c r="DG1291" t="inlineStr">
        <is>
          <t>QS (score, not %)</t>
        </is>
      </c>
      <c r="DH1291" t="n">
        <v>15.2</v>
      </c>
      <c r="DI1291" t="inlineStr"/>
    </row>
    <row r="1292">
      <c r="A1292" t="inlineStr">
        <is>
          <t>universidad san ignacio de loyola</t>
        </is>
      </c>
      <c r="B1292" t="inlineStr">
        <is>
          <t>1401+</t>
        </is>
      </c>
      <c r="C1292" t="inlineStr">
        <is>
          <t>1201-1400</t>
        </is>
      </c>
      <c r="D1292" t="inlineStr">
        <is>
          <t>Peru</t>
        </is>
      </c>
      <c r="E1292" t="inlineStr">
        <is>
          <t>Americas</t>
        </is>
      </c>
      <c r="F1292" t="inlineStr">
        <is>
          <t>L</t>
        </is>
      </c>
      <c r="G1292" t="inlineStr">
        <is>
          <t>FO</t>
        </is>
      </c>
      <c r="H1292" t="inlineStr">
        <is>
          <t>HI</t>
        </is>
      </c>
      <c r="I1292" t="inlineStr">
        <is>
          <t>B</t>
        </is>
      </c>
      <c r="J1292" t="n">
        <v>6.1</v>
      </c>
      <c r="K1292" t="inlineStr">
        <is>
          <t>601+</t>
        </is>
      </c>
      <c r="L1292" t="n">
        <v>9</v>
      </c>
      <c r="M1292" t="inlineStr">
        <is>
          <t>601+</t>
        </is>
      </c>
      <c r="N1292" t="n">
        <v>2</v>
      </c>
      <c r="O1292" t="inlineStr">
        <is>
          <t>701+</t>
        </is>
      </c>
      <c r="P1292" t="n">
        <v>1.5</v>
      </c>
      <c r="Q1292" t="inlineStr">
        <is>
          <t>701+</t>
        </is>
      </c>
      <c r="R1292" t="n">
        <v>4.1</v>
      </c>
      <c r="S1292" t="inlineStr">
        <is>
          <t>701+</t>
        </is>
      </c>
      <c r="T1292" t="n">
        <v>1.6</v>
      </c>
      <c r="U1292" t="inlineStr">
        <is>
          <t>701+</t>
        </is>
      </c>
      <c r="V1292" t="n">
        <v>7.6</v>
      </c>
      <c r="W1292" t="inlineStr">
        <is>
          <t>701+</t>
        </is>
      </c>
      <c r="X1292" t="n">
        <v>3.7</v>
      </c>
      <c r="Y1292" t="inlineStr">
        <is>
          <t>701+</t>
        </is>
      </c>
      <c r="Z1292" t="n">
        <v>1.3</v>
      </c>
      <c r="AA1292" t="inlineStr">
        <is>
          <t>701+</t>
        </is>
      </c>
      <c r="AB1292" t="inlineStr"/>
      <c r="AC1292" t="inlineStr">
        <is>
          <t>1201-1400</t>
        </is>
      </c>
      <c r="AD1292" t="inlineStr">
        <is>
          <t>1201-1400</t>
        </is>
      </c>
      <c r="AE1292" t="inlineStr">
        <is>
          <t>PE</t>
        </is>
      </c>
      <c r="AF1292" t="inlineStr">
        <is>
          <t>Peru</t>
        </is>
      </c>
      <c r="AG1292" t="inlineStr">
        <is>
          <t>L</t>
        </is>
      </c>
      <c r="AH1292" t="inlineStr">
        <is>
          <t>FO</t>
        </is>
      </c>
      <c r="AI1292" t="inlineStr">
        <is>
          <t>MD</t>
        </is>
      </c>
      <c r="AJ1292" t="n">
        <v>3</v>
      </c>
      <c r="AK1292" t="inlineStr">
        <is>
          <t>B</t>
        </is>
      </c>
      <c r="AL1292" t="n">
        <v>6.2</v>
      </c>
      <c r="AM1292" t="inlineStr">
        <is>
          <t>601+</t>
        </is>
      </c>
      <c r="AN1292" t="n">
        <v>9.199999999999999</v>
      </c>
      <c r="AO1292" t="inlineStr">
        <is>
          <t>601+</t>
        </is>
      </c>
      <c r="AP1292" t="n">
        <v>1.8</v>
      </c>
      <c r="AQ1292" t="inlineStr">
        <is>
          <t>701+</t>
        </is>
      </c>
      <c r="AR1292" t="n">
        <v>1.3</v>
      </c>
      <c r="AS1292" t="inlineStr">
        <is>
          <t>701+</t>
        </is>
      </c>
      <c r="AT1292" t="n">
        <v>3.9</v>
      </c>
      <c r="AU1292" t="inlineStr">
        <is>
          <t>701+</t>
        </is>
      </c>
      <c r="AV1292" t="n">
        <v>1.3</v>
      </c>
      <c r="AW1292" t="inlineStr">
        <is>
          <t>701+</t>
        </is>
      </c>
      <c r="AX1292" t="n">
        <v>1</v>
      </c>
      <c r="AY1292" t="inlineStr">
        <is>
          <t>701+</t>
        </is>
      </c>
      <c r="AZ1292" t="n">
        <v>8.5</v>
      </c>
      <c r="BA1292" t="inlineStr">
        <is>
          <t>701+</t>
        </is>
      </c>
      <c r="BB1292" t="n">
        <v>2</v>
      </c>
      <c r="BC1292" t="inlineStr">
        <is>
          <t>701+</t>
        </is>
      </c>
      <c r="BD1292" t="inlineStr">
        <is>
          <t>-</t>
        </is>
      </c>
      <c r="BE1292" t="inlineStr"/>
      <c r="BF1292" t="inlineStr">
        <is>
          <t>Not Reported</t>
        </is>
      </c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>
        <is>
          <t>QS</t>
        </is>
      </c>
      <c r="CC1292" t="n">
        <v>1401</v>
      </c>
      <c r="CD1292" t="n">
        <v>1300.5</v>
      </c>
      <c r="CE1292" t="n">
        <v>601</v>
      </c>
      <c r="CF1292" t="n">
        <v>601</v>
      </c>
      <c r="CG1292" t="n">
        <v>701</v>
      </c>
      <c r="CH1292" t="n">
        <v>701</v>
      </c>
      <c r="CI1292" t="n">
        <v>701</v>
      </c>
      <c r="CJ1292" t="n">
        <v>701</v>
      </c>
      <c r="CK1292" t="n">
        <v>701</v>
      </c>
      <c r="CL1292" t="n">
        <v>701</v>
      </c>
      <c r="CM1292" t="n">
        <v>701</v>
      </c>
      <c r="CN1292" t="n">
        <v>1300.5</v>
      </c>
      <c r="CO1292" t="n">
        <v>1300.5</v>
      </c>
      <c r="CP1292" t="n">
        <v>601</v>
      </c>
      <c r="CQ1292" t="n">
        <v>601</v>
      </c>
      <c r="CR1292" t="n">
        <v>701</v>
      </c>
      <c r="CS1292" t="n">
        <v>701</v>
      </c>
      <c r="CT1292" t="n">
        <v>701</v>
      </c>
      <c r="CU1292" t="n">
        <v>701</v>
      </c>
      <c r="CV1292" t="n">
        <v>701</v>
      </c>
      <c r="CW1292" t="n">
        <v>701</v>
      </c>
      <c r="CX1292" t="n">
        <v>701</v>
      </c>
      <c r="CY1292" t="inlineStr"/>
      <c r="CZ1292" t="inlineStr"/>
      <c r="DA1292" t="inlineStr"/>
      <c r="DB1292" t="n">
        <v>0</v>
      </c>
      <c r="DC1292" t="n">
        <v>1.5</v>
      </c>
      <c r="DD1292" t="inlineStr"/>
      <c r="DE1292" t="inlineStr">
        <is>
          <t>QS (score, not ratio)</t>
        </is>
      </c>
      <c r="DF1292" t="inlineStr"/>
      <c r="DG1292" t="inlineStr">
        <is>
          <t>QS (score, not %)</t>
        </is>
      </c>
      <c r="DH1292" t="n">
        <v>6.15</v>
      </c>
      <c r="DI1292" t="inlineStr"/>
    </row>
    <row r="1293">
      <c r="A1293" t="inlineStr">
        <is>
          <t>universidad simón bolívar (usb)</t>
        </is>
      </c>
      <c r="B1293" t="inlineStr">
        <is>
          <t>1001-1200</t>
        </is>
      </c>
      <c r="C1293" t="inlineStr">
        <is>
          <t>951-1000</t>
        </is>
      </c>
      <c r="D1293" t="inlineStr">
        <is>
          <t>Venezuela</t>
        </is>
      </c>
      <c r="E1293" t="inlineStr">
        <is>
          <t>Americas</t>
        </is>
      </c>
      <c r="F1293" t="inlineStr">
        <is>
          <t>S</t>
        </is>
      </c>
      <c r="G1293" t="inlineStr">
        <is>
          <t>FO</t>
        </is>
      </c>
      <c r="H1293" t="inlineStr">
        <is>
          <t>VH</t>
        </is>
      </c>
      <c r="I1293" t="inlineStr">
        <is>
          <t>A</t>
        </is>
      </c>
      <c r="J1293" t="n">
        <v>13.7</v>
      </c>
      <c r="K1293" t="inlineStr">
        <is>
          <t>601+</t>
        </is>
      </c>
      <c r="L1293" t="n">
        <v>15.9</v>
      </c>
      <c r="M1293" t="inlineStr">
        <is>
          <t>535</t>
        </is>
      </c>
      <c r="N1293" t="n">
        <v>14.4</v>
      </c>
      <c r="O1293" t="inlineStr">
        <is>
          <t>701+</t>
        </is>
      </c>
      <c r="P1293" t="n">
        <v>2.6</v>
      </c>
      <c r="Q1293" t="inlineStr">
        <is>
          <t>701+</t>
        </is>
      </c>
      <c r="R1293" t="n">
        <v>1.7</v>
      </c>
      <c r="S1293" t="inlineStr">
        <is>
          <t>701+</t>
        </is>
      </c>
      <c r="T1293" t="n">
        <v>1</v>
      </c>
      <c r="U1293" t="inlineStr">
        <is>
          <t>701+</t>
        </is>
      </c>
      <c r="V1293" t="n">
        <v>11.5</v>
      </c>
      <c r="W1293" t="inlineStr">
        <is>
          <t>701+</t>
        </is>
      </c>
      <c r="X1293" t="n">
        <v>11.2</v>
      </c>
      <c r="Y1293" t="inlineStr">
        <is>
          <t>701+</t>
        </is>
      </c>
      <c r="Z1293" t="n">
        <v>1</v>
      </c>
      <c r="AA1293" t="inlineStr">
        <is>
          <t>701+</t>
        </is>
      </c>
      <c r="AB1293" t="inlineStr"/>
      <c r="AC1293" t="inlineStr"/>
      <c r="AD1293" t="inlineStr"/>
      <c r="AE1293" t="inlineStr">
        <is>
          <t>Not Reported</t>
        </is>
      </c>
      <c r="AF1293" t="inlineStr">
        <is>
          <t>Not Reported</t>
        </is>
      </c>
      <c r="AG1293" t="inlineStr">
        <is>
          <t>Not Reported</t>
        </is>
      </c>
      <c r="AH1293" t="inlineStr">
        <is>
          <t>Not Reported</t>
        </is>
      </c>
      <c r="AI1293" t="inlineStr"/>
      <c r="AJ1293" t="inlineStr"/>
      <c r="AK1293" t="inlineStr">
        <is>
          <t>Not Reported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>
        <is>
          <t>Not Reported</t>
        </is>
      </c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>
        <is>
          <t>QS</t>
        </is>
      </c>
      <c r="CC1293" t="n">
        <v>1100.5</v>
      </c>
      <c r="CD1293" t="n">
        <v>975.5</v>
      </c>
      <c r="CE1293" t="n">
        <v>601</v>
      </c>
      <c r="CF1293" t="n">
        <v>535</v>
      </c>
      <c r="CG1293" t="n">
        <v>701</v>
      </c>
      <c r="CH1293" t="n">
        <v>701</v>
      </c>
      <c r="CI1293" t="n">
        <v>701</v>
      </c>
      <c r="CJ1293" t="n">
        <v>701</v>
      </c>
      <c r="CK1293" t="n">
        <v>701</v>
      </c>
      <c r="CL1293" t="n">
        <v>701</v>
      </c>
      <c r="CM1293" t="n">
        <v>701</v>
      </c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n">
        <v>21.46428571428571</v>
      </c>
      <c r="DC1293" t="n">
        <v>2.6</v>
      </c>
      <c r="DD1293" t="inlineStr"/>
      <c r="DE1293" t="inlineStr">
        <is>
          <t>QS (score, not ratio)</t>
        </is>
      </c>
      <c r="DF1293" t="inlineStr"/>
      <c r="DG1293" t="inlineStr">
        <is>
          <t>QS (score, not %)</t>
        </is>
      </c>
      <c r="DH1293" t="n">
        <v>13.7</v>
      </c>
      <c r="DI1293" t="inlineStr"/>
    </row>
    <row r="1294">
      <c r="A1294" t="inlineStr">
        <is>
          <t>universidad tecnica particular de loja (utpl)</t>
        </is>
      </c>
      <c r="B1294" t="inlineStr">
        <is>
          <t>1401+</t>
        </is>
      </c>
      <c r="C1294" t="inlineStr">
        <is>
          <t>1401+</t>
        </is>
      </c>
      <c r="D1294" t="inlineStr">
        <is>
          <t>Ecuador</t>
        </is>
      </c>
      <c r="E1294" t="inlineStr">
        <is>
          <t>Americas</t>
        </is>
      </c>
      <c r="F1294" t="inlineStr">
        <is>
          <t>XL</t>
        </is>
      </c>
      <c r="G1294" t="inlineStr">
        <is>
          <t>FO</t>
        </is>
      </c>
      <c r="H1294" t="inlineStr">
        <is>
          <t>HI</t>
        </is>
      </c>
      <c r="I1294" t="inlineStr">
        <is>
          <t>B</t>
        </is>
      </c>
      <c r="J1294" t="n">
        <v>6</v>
      </c>
      <c r="K1294" t="inlineStr">
        <is>
          <t>601+</t>
        </is>
      </c>
      <c r="L1294" t="n">
        <v>2.3</v>
      </c>
      <c r="M1294" t="inlineStr">
        <is>
          <t>601+</t>
        </is>
      </c>
      <c r="N1294" t="n">
        <v>1.4</v>
      </c>
      <c r="O1294" t="inlineStr">
        <is>
          <t>701+</t>
        </is>
      </c>
      <c r="P1294" t="n">
        <v>1.6</v>
      </c>
      <c r="Q1294" t="inlineStr">
        <is>
          <t>701+</t>
        </is>
      </c>
      <c r="R1294" t="n">
        <v>7.9</v>
      </c>
      <c r="S1294" t="inlineStr">
        <is>
          <t>701+</t>
        </is>
      </c>
      <c r="T1294" t="n">
        <v>1.9</v>
      </c>
      <c r="U1294" t="inlineStr">
        <is>
          <t>701+</t>
        </is>
      </c>
      <c r="V1294" t="n">
        <v>15.7</v>
      </c>
      <c r="W1294" t="inlineStr">
        <is>
          <t>701+</t>
        </is>
      </c>
      <c r="X1294" t="n">
        <v>4.6</v>
      </c>
      <c r="Y1294" t="inlineStr">
        <is>
          <t>701+</t>
        </is>
      </c>
      <c r="Z1294" t="n">
        <v>1.5</v>
      </c>
      <c r="AA1294" t="inlineStr">
        <is>
          <t>701+</t>
        </is>
      </c>
      <c r="AB1294" t="inlineStr"/>
      <c r="AC1294" t="inlineStr">
        <is>
          <t>1401+</t>
        </is>
      </c>
      <c r="AD1294" t="inlineStr">
        <is>
          <t>1201-1400</t>
        </is>
      </c>
      <c r="AE1294" t="inlineStr">
        <is>
          <t>EC</t>
        </is>
      </c>
      <c r="AF1294" t="inlineStr">
        <is>
          <t>Ecuador</t>
        </is>
      </c>
      <c r="AG1294" t="inlineStr">
        <is>
          <t>XL</t>
        </is>
      </c>
      <c r="AH1294" t="inlineStr">
        <is>
          <t>FO</t>
        </is>
      </c>
      <c r="AI1294" t="inlineStr">
        <is>
          <t>HI</t>
        </is>
      </c>
      <c r="AJ1294" t="n">
        <v>4</v>
      </c>
      <c r="AK1294" t="inlineStr">
        <is>
          <t>B</t>
        </is>
      </c>
      <c r="AL1294" t="n">
        <v>5.1</v>
      </c>
      <c r="AM1294" t="inlineStr">
        <is>
          <t>601+</t>
        </is>
      </c>
      <c r="AN1294" t="n">
        <v>2.8</v>
      </c>
      <c r="AO1294" t="inlineStr">
        <is>
          <t>601+</t>
        </is>
      </c>
      <c r="AP1294" t="n">
        <v>1.2</v>
      </c>
      <c r="AQ1294" t="inlineStr">
        <is>
          <t>701+</t>
        </is>
      </c>
      <c r="AR1294" t="n">
        <v>1.6</v>
      </c>
      <c r="AS1294" t="inlineStr">
        <is>
          <t>701+</t>
        </is>
      </c>
      <c r="AT1294" t="n">
        <v>9.300000000000001</v>
      </c>
      <c r="AU1294" t="inlineStr">
        <is>
          <t>701+</t>
        </is>
      </c>
      <c r="AV1294" t="n">
        <v>1.3</v>
      </c>
      <c r="AW1294" t="inlineStr">
        <is>
          <t>701+</t>
        </is>
      </c>
      <c r="AX1294" t="n">
        <v>1</v>
      </c>
      <c r="AY1294" t="inlineStr">
        <is>
          <t>701+</t>
        </is>
      </c>
      <c r="AZ1294" t="n">
        <v>9.5</v>
      </c>
      <c r="BA1294" t="inlineStr">
        <is>
          <t>701+</t>
        </is>
      </c>
      <c r="BB1294" t="n">
        <v>3.9</v>
      </c>
      <c r="BC1294" t="inlineStr">
        <is>
          <t>701+</t>
        </is>
      </c>
      <c r="BD1294" t="inlineStr">
        <is>
          <t>-</t>
        </is>
      </c>
      <c r="BE1294" t="inlineStr"/>
      <c r="BF1294" t="inlineStr">
        <is>
          <t>Not Reported</t>
        </is>
      </c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>
        <is>
          <t>QS</t>
        </is>
      </c>
      <c r="CC1294" t="n">
        <v>1401</v>
      </c>
      <c r="CD1294" t="n">
        <v>1401</v>
      </c>
      <c r="CE1294" t="n">
        <v>601</v>
      </c>
      <c r="CF1294" t="n">
        <v>601</v>
      </c>
      <c r="CG1294" t="n">
        <v>701</v>
      </c>
      <c r="CH1294" t="n">
        <v>701</v>
      </c>
      <c r="CI1294" t="n">
        <v>701</v>
      </c>
      <c r="CJ1294" t="n">
        <v>701</v>
      </c>
      <c r="CK1294" t="n">
        <v>701</v>
      </c>
      <c r="CL1294" t="n">
        <v>701</v>
      </c>
      <c r="CM1294" t="n">
        <v>701</v>
      </c>
      <c r="CN1294" t="n">
        <v>1401</v>
      </c>
      <c r="CO1294" t="n">
        <v>1300.5</v>
      </c>
      <c r="CP1294" t="n">
        <v>601</v>
      </c>
      <c r="CQ1294" t="n">
        <v>601</v>
      </c>
      <c r="CR1294" t="n">
        <v>701</v>
      </c>
      <c r="CS1294" t="n">
        <v>701</v>
      </c>
      <c r="CT1294" t="n">
        <v>701</v>
      </c>
      <c r="CU1294" t="n">
        <v>701</v>
      </c>
      <c r="CV1294" t="n">
        <v>701</v>
      </c>
      <c r="CW1294" t="n">
        <v>701</v>
      </c>
      <c r="CX1294" t="n">
        <v>701</v>
      </c>
      <c r="CY1294" t="inlineStr"/>
      <c r="CZ1294" t="inlineStr"/>
      <c r="DA1294" t="inlineStr"/>
      <c r="DB1294" t="n">
        <v>0</v>
      </c>
      <c r="DC1294" t="n">
        <v>1.6</v>
      </c>
      <c r="DD1294" t="inlineStr"/>
      <c r="DE1294" t="inlineStr">
        <is>
          <t>QS (score, not ratio)</t>
        </is>
      </c>
      <c r="DF1294" t="inlineStr"/>
      <c r="DG1294" t="inlineStr">
        <is>
          <t>QS (score, not %)</t>
        </is>
      </c>
      <c r="DH1294" t="n">
        <v>5.55</v>
      </c>
      <c r="DI1294" t="inlineStr"/>
    </row>
    <row r="1295">
      <c r="A1295" t="inlineStr">
        <is>
          <t>universidad tecnológica de bolívar</t>
        </is>
      </c>
      <c r="B1295" t="inlineStr">
        <is>
          <t>1401+</t>
        </is>
      </c>
      <c r="C1295" t="inlineStr">
        <is>
          <t>1401+</t>
        </is>
      </c>
      <c r="D1295" t="inlineStr">
        <is>
          <t>Colombia</t>
        </is>
      </c>
      <c r="E1295" t="inlineStr">
        <is>
          <t>Americas</t>
        </is>
      </c>
      <c r="F1295" t="inlineStr">
        <is>
          <t>M</t>
        </is>
      </c>
      <c r="G1295" t="inlineStr">
        <is>
          <t>FO</t>
        </is>
      </c>
      <c r="H1295" t="inlineStr">
        <is>
          <t>HI</t>
        </is>
      </c>
      <c r="I1295" t="inlineStr">
        <is>
          <t>B</t>
        </is>
      </c>
      <c r="J1295" t="n">
        <v>2.2</v>
      </c>
      <c r="K1295" t="inlineStr">
        <is>
          <t>601+</t>
        </is>
      </c>
      <c r="L1295" t="n">
        <v>3.5</v>
      </c>
      <c r="M1295" t="inlineStr">
        <is>
          <t>601+</t>
        </is>
      </c>
      <c r="N1295" t="n">
        <v>2.9</v>
      </c>
      <c r="O1295" t="inlineStr">
        <is>
          <t>701+</t>
        </is>
      </c>
      <c r="P1295" t="n">
        <v>2.7</v>
      </c>
      <c r="Q1295" t="inlineStr">
        <is>
          <t>701+</t>
        </is>
      </c>
      <c r="R1295" t="n">
        <v>3.6</v>
      </c>
      <c r="S1295" t="inlineStr">
        <is>
          <t>701+</t>
        </is>
      </c>
      <c r="T1295" t="n">
        <v>2.3</v>
      </c>
      <c r="U1295" t="inlineStr">
        <is>
          <t>701+</t>
        </is>
      </c>
      <c r="V1295" t="n">
        <v>6.8</v>
      </c>
      <c r="W1295" t="inlineStr">
        <is>
          <t>701+</t>
        </is>
      </c>
      <c r="X1295" t="n">
        <v>6.4</v>
      </c>
      <c r="Y1295" t="inlineStr">
        <is>
          <t>701+</t>
        </is>
      </c>
      <c r="Z1295" t="n">
        <v>1</v>
      </c>
      <c r="AA1295" t="inlineStr">
        <is>
          <t>701+</t>
        </is>
      </c>
      <c r="AB1295" t="inlineStr"/>
      <c r="AC1295" t="inlineStr"/>
      <c r="AD1295" t="inlineStr"/>
      <c r="AE1295" t="inlineStr">
        <is>
          <t>Not Reported</t>
        </is>
      </c>
      <c r="AF1295" t="inlineStr">
        <is>
          <t>Not Reported</t>
        </is>
      </c>
      <c r="AG1295" t="inlineStr">
        <is>
          <t>Not Reported</t>
        </is>
      </c>
      <c r="AH1295" t="inlineStr">
        <is>
          <t>Not Reported</t>
        </is>
      </c>
      <c r="AI1295" t="inlineStr"/>
      <c r="AJ1295" t="inlineStr"/>
      <c r="AK1295" t="inlineStr">
        <is>
          <t>Not Reported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>
        <is>
          <t>Not Reported</t>
        </is>
      </c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>
        <is>
          <t>QS</t>
        </is>
      </c>
      <c r="CC1295" t="n">
        <v>1401</v>
      </c>
      <c r="CD1295" t="n">
        <v>1401</v>
      </c>
      <c r="CE1295" t="n">
        <v>601</v>
      </c>
      <c r="CF1295" t="n">
        <v>601</v>
      </c>
      <c r="CG1295" t="n">
        <v>701</v>
      </c>
      <c r="CH1295" t="n">
        <v>701</v>
      </c>
      <c r="CI1295" t="n">
        <v>701</v>
      </c>
      <c r="CJ1295" t="n">
        <v>701</v>
      </c>
      <c r="CK1295" t="n">
        <v>701</v>
      </c>
      <c r="CL1295" t="n">
        <v>701</v>
      </c>
      <c r="CM1295" t="n">
        <v>701</v>
      </c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n">
        <v>0</v>
      </c>
      <c r="DC1295" t="n">
        <v>2.7</v>
      </c>
      <c r="DD1295" t="inlineStr"/>
      <c r="DE1295" t="inlineStr">
        <is>
          <t>QS (score, not ratio)</t>
        </is>
      </c>
      <c r="DF1295" t="inlineStr"/>
      <c r="DG1295" t="inlineStr">
        <is>
          <t>QS (score, not %)</t>
        </is>
      </c>
      <c r="DH1295" t="n">
        <v>2.2</v>
      </c>
      <c r="DI1295" t="inlineStr"/>
    </row>
    <row r="1296">
      <c r="A1296" t="inlineStr">
        <is>
          <t>universidad tecnológica de la habana josé antonio echeverría, cujae</t>
        </is>
      </c>
      <c r="B1296" t="inlineStr">
        <is>
          <t>1401+</t>
        </is>
      </c>
      <c r="C1296" t="inlineStr">
        <is>
          <t>1201-1400</t>
        </is>
      </c>
      <c r="D1296" t="inlineStr">
        <is>
          <t>Cuba</t>
        </is>
      </c>
      <c r="E1296" t="inlineStr">
        <is>
          <t>Americas</t>
        </is>
      </c>
      <c r="F1296" t="inlineStr">
        <is>
          <t>M</t>
        </is>
      </c>
      <c r="G1296" t="inlineStr">
        <is>
          <t>SP</t>
        </is>
      </c>
      <c r="H1296" t="inlineStr">
        <is>
          <t>LO</t>
        </is>
      </c>
      <c r="I1296" t="inlineStr">
        <is>
          <t>A</t>
        </is>
      </c>
      <c r="J1296" t="n">
        <v>4.9</v>
      </c>
      <c r="K1296" t="inlineStr">
        <is>
          <t>601+</t>
        </is>
      </c>
      <c r="L1296" t="n">
        <v>1.3</v>
      </c>
      <c r="M1296" t="inlineStr">
        <is>
          <t>601+</t>
        </is>
      </c>
      <c r="N1296" t="n">
        <v>19.1</v>
      </c>
      <c r="O1296" t="inlineStr">
        <is>
          <t>699</t>
        </is>
      </c>
      <c r="P1296" t="n">
        <v>1.1</v>
      </c>
      <c r="Q1296" t="inlineStr">
        <is>
          <t>701+</t>
        </is>
      </c>
      <c r="R1296" t="n">
        <v>3.1</v>
      </c>
      <c r="S1296" t="inlineStr">
        <is>
          <t>701+</t>
        </is>
      </c>
      <c r="T1296" t="n">
        <v>4.1</v>
      </c>
      <c r="U1296" t="inlineStr">
        <is>
          <t>701+</t>
        </is>
      </c>
      <c r="V1296" t="n">
        <v>4.8</v>
      </c>
      <c r="W1296" t="inlineStr">
        <is>
          <t>701+</t>
        </is>
      </c>
      <c r="X1296" t="n">
        <v>5</v>
      </c>
      <c r="Y1296" t="inlineStr">
        <is>
          <t>701+</t>
        </is>
      </c>
      <c r="Z1296" t="n">
        <v>1</v>
      </c>
      <c r="AA1296" t="inlineStr">
        <is>
          <t>701+</t>
        </is>
      </c>
      <c r="AB1296" t="inlineStr"/>
      <c r="AC1296" t="inlineStr"/>
      <c r="AD1296" t="inlineStr"/>
      <c r="AE1296" t="inlineStr">
        <is>
          <t>Not Reported</t>
        </is>
      </c>
      <c r="AF1296" t="inlineStr">
        <is>
          <t>Not Reported</t>
        </is>
      </c>
      <c r="AG1296" t="inlineStr">
        <is>
          <t>Not Reported</t>
        </is>
      </c>
      <c r="AH1296" t="inlineStr">
        <is>
          <t>Not Reported</t>
        </is>
      </c>
      <c r="AI1296" t="inlineStr"/>
      <c r="AJ1296" t="inlineStr"/>
      <c r="AK1296" t="inlineStr">
        <is>
          <t>Not Reported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>
        <is>
          <t>Not Reported</t>
        </is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>
        <is>
          <t>QS</t>
        </is>
      </c>
      <c r="CC1296" t="n">
        <v>1401</v>
      </c>
      <c r="CD1296" t="n">
        <v>1300.5</v>
      </c>
      <c r="CE1296" t="n">
        <v>601</v>
      </c>
      <c r="CF1296" t="n">
        <v>601</v>
      </c>
      <c r="CG1296" t="n">
        <v>699</v>
      </c>
      <c r="CH1296" t="n">
        <v>701</v>
      </c>
      <c r="CI1296" t="n">
        <v>701</v>
      </c>
      <c r="CJ1296" t="n">
        <v>701</v>
      </c>
      <c r="CK1296" t="n">
        <v>701</v>
      </c>
      <c r="CL1296" t="n">
        <v>701</v>
      </c>
      <c r="CM1296" t="n">
        <v>701</v>
      </c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n">
        <v>0</v>
      </c>
      <c r="DC1296" t="n">
        <v>1.1</v>
      </c>
      <c r="DD1296" t="inlineStr"/>
      <c r="DE1296" t="inlineStr">
        <is>
          <t>QS (score, not ratio)</t>
        </is>
      </c>
      <c r="DF1296" t="inlineStr"/>
      <c r="DG1296" t="inlineStr">
        <is>
          <t>QS (score, not %)</t>
        </is>
      </c>
      <c r="DH1296" t="n">
        <v>4.9</v>
      </c>
      <c r="DI1296" t="inlineStr"/>
    </row>
    <row r="1297">
      <c r="A1297" t="inlineStr">
        <is>
          <t>universidad tecnológica de panamá (utp)</t>
        </is>
      </c>
      <c r="B1297" t="inlineStr">
        <is>
          <t>1001-1200</t>
        </is>
      </c>
      <c r="C1297" t="inlineStr">
        <is>
          <t>951-1000</t>
        </is>
      </c>
      <c r="D1297" t="inlineStr">
        <is>
          <t>Panama</t>
        </is>
      </c>
      <c r="E1297" t="inlineStr">
        <is>
          <t>Americas</t>
        </is>
      </c>
      <c r="F1297" t="inlineStr">
        <is>
          <t>L</t>
        </is>
      </c>
      <c r="G1297" t="inlineStr">
        <is>
          <t>CO</t>
        </is>
      </c>
      <c r="H1297" t="inlineStr">
        <is>
          <t>MD</t>
        </is>
      </c>
      <c r="I1297" t="inlineStr">
        <is>
          <t>A</t>
        </is>
      </c>
      <c r="J1297" t="n">
        <v>7.8</v>
      </c>
      <c r="K1297" t="inlineStr">
        <is>
          <t>601+</t>
        </is>
      </c>
      <c r="L1297" t="n">
        <v>17.8</v>
      </c>
      <c r="M1297" t="inlineStr">
        <is>
          <t>493</t>
        </is>
      </c>
      <c r="N1297" t="n">
        <v>27.2</v>
      </c>
      <c r="O1297" t="inlineStr">
        <is>
          <t>556</t>
        </is>
      </c>
      <c r="P1297" t="n">
        <v>1.1</v>
      </c>
      <c r="Q1297" t="inlineStr">
        <is>
          <t>701+</t>
        </is>
      </c>
      <c r="R1297" t="n">
        <v>4.1</v>
      </c>
      <c r="S1297" t="inlineStr">
        <is>
          <t>701+</t>
        </is>
      </c>
      <c r="T1297" t="n">
        <v>3.9</v>
      </c>
      <c r="U1297" t="inlineStr">
        <is>
          <t>701+</t>
        </is>
      </c>
      <c r="V1297" t="n">
        <v>4.9</v>
      </c>
      <c r="W1297" t="inlineStr">
        <is>
          <t>701+</t>
        </is>
      </c>
      <c r="X1297" t="n">
        <v>6.1</v>
      </c>
      <c r="Y1297" t="inlineStr">
        <is>
          <t>701+</t>
        </is>
      </c>
      <c r="Z1297" t="n">
        <v>1.1</v>
      </c>
      <c r="AA1297" t="inlineStr">
        <is>
          <t>701+</t>
        </is>
      </c>
      <c r="AB1297" t="inlineStr"/>
      <c r="AC1297" t="inlineStr"/>
      <c r="AD1297" t="inlineStr"/>
      <c r="AE1297" t="inlineStr">
        <is>
          <t>Not Reported</t>
        </is>
      </c>
      <c r="AF1297" t="inlineStr">
        <is>
          <t>Not Reported</t>
        </is>
      </c>
      <c r="AG1297" t="inlineStr">
        <is>
          <t>Not Reported</t>
        </is>
      </c>
      <c r="AH1297" t="inlineStr">
        <is>
          <t>Not Reported</t>
        </is>
      </c>
      <c r="AI1297" t="inlineStr"/>
      <c r="AJ1297" t="inlineStr"/>
      <c r="AK1297" t="inlineStr">
        <is>
          <t>Not Reported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>
        <is>
          <t>Not Reported</t>
        </is>
      </c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>
        <is>
          <t>QS</t>
        </is>
      </c>
      <c r="CC1297" t="n">
        <v>1100.5</v>
      </c>
      <c r="CD1297" t="n">
        <v>975.5</v>
      </c>
      <c r="CE1297" t="n">
        <v>601</v>
      </c>
      <c r="CF1297" t="n">
        <v>493</v>
      </c>
      <c r="CG1297" t="n">
        <v>556</v>
      </c>
      <c r="CH1297" t="n">
        <v>701</v>
      </c>
      <c r="CI1297" t="n">
        <v>701</v>
      </c>
      <c r="CJ1297" t="n">
        <v>701</v>
      </c>
      <c r="CK1297" t="n">
        <v>701</v>
      </c>
      <c r="CL1297" t="n">
        <v>701</v>
      </c>
      <c r="CM1297" t="n">
        <v>701</v>
      </c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n">
        <v>21.46428571428571</v>
      </c>
      <c r="DC1297" t="n">
        <v>1.1</v>
      </c>
      <c r="DD1297" t="inlineStr"/>
      <c r="DE1297" t="inlineStr">
        <is>
          <t>QS (score, not ratio)</t>
        </is>
      </c>
      <c r="DF1297" t="inlineStr"/>
      <c r="DG1297" t="inlineStr">
        <is>
          <t>QS (score, not %)</t>
        </is>
      </c>
      <c r="DH1297" t="n">
        <v>7.8</v>
      </c>
      <c r="DI1297" t="inlineStr"/>
    </row>
    <row r="1298">
      <c r="A1298" t="inlineStr">
        <is>
          <t>universidad tecnológica de pereira</t>
        </is>
      </c>
      <c r="B1298" t="inlineStr">
        <is>
          <t>1401+</t>
        </is>
      </c>
      <c r="C1298" t="inlineStr">
        <is>
          <t>1401+</t>
        </is>
      </c>
      <c r="D1298" t="inlineStr">
        <is>
          <t>Colombia</t>
        </is>
      </c>
      <c r="E1298" t="inlineStr">
        <is>
          <t>Americas</t>
        </is>
      </c>
      <c r="F1298" t="inlineStr">
        <is>
          <t>L</t>
        </is>
      </c>
      <c r="G1298" t="inlineStr">
        <is>
          <t>CO</t>
        </is>
      </c>
      <c r="H1298" t="inlineStr">
        <is>
          <t>MD</t>
        </is>
      </c>
      <c r="I1298" t="inlineStr">
        <is>
          <t>A</t>
        </is>
      </c>
      <c r="J1298" t="n">
        <v>3.8</v>
      </c>
      <c r="K1298" t="inlineStr">
        <is>
          <t>601+</t>
        </is>
      </c>
      <c r="L1298" t="n">
        <v>3.6</v>
      </c>
      <c r="M1298" t="inlineStr">
        <is>
          <t>601+</t>
        </is>
      </c>
      <c r="N1298" t="n">
        <v>3.4</v>
      </c>
      <c r="O1298" t="inlineStr">
        <is>
          <t>701+</t>
        </is>
      </c>
      <c r="P1298" t="n">
        <v>1.9</v>
      </c>
      <c r="Q1298" t="inlineStr">
        <is>
          <t>701+</t>
        </is>
      </c>
      <c r="R1298" t="n">
        <v>1.4</v>
      </c>
      <c r="S1298" t="inlineStr">
        <is>
          <t>701+</t>
        </is>
      </c>
      <c r="T1298" t="n">
        <v>1.2</v>
      </c>
      <c r="U1298" t="inlineStr">
        <is>
          <t>701+</t>
        </is>
      </c>
      <c r="V1298" t="n">
        <v>9.6</v>
      </c>
      <c r="W1298" t="inlineStr">
        <is>
          <t>701+</t>
        </is>
      </c>
      <c r="X1298" t="n">
        <v>2.1</v>
      </c>
      <c r="Y1298" t="inlineStr">
        <is>
          <t>701+</t>
        </is>
      </c>
      <c r="Z1298" t="n">
        <v>1</v>
      </c>
      <c r="AA1298" t="inlineStr">
        <is>
          <t>701+</t>
        </is>
      </c>
      <c r="AB1298" t="inlineStr"/>
      <c r="AC1298" t="inlineStr"/>
      <c r="AD1298" t="inlineStr"/>
      <c r="AE1298" t="inlineStr">
        <is>
          <t>Not Reported</t>
        </is>
      </c>
      <c r="AF1298" t="inlineStr">
        <is>
          <t>Not Reported</t>
        </is>
      </c>
      <c r="AG1298" t="inlineStr">
        <is>
          <t>Not Reported</t>
        </is>
      </c>
      <c r="AH1298" t="inlineStr">
        <is>
          <t>Not Reported</t>
        </is>
      </c>
      <c r="AI1298" t="inlineStr"/>
      <c r="AJ1298" t="inlineStr"/>
      <c r="AK1298" t="inlineStr">
        <is>
          <t>Not Reported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>
        <is>
          <t>Not Reported</t>
        </is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>
        <is>
          <t>QS</t>
        </is>
      </c>
      <c r="CC1298" t="n">
        <v>1401</v>
      </c>
      <c r="CD1298" t="n">
        <v>1401</v>
      </c>
      <c r="CE1298" t="n">
        <v>601</v>
      </c>
      <c r="CF1298" t="n">
        <v>601</v>
      </c>
      <c r="CG1298" t="n">
        <v>701</v>
      </c>
      <c r="CH1298" t="n">
        <v>701</v>
      </c>
      <c r="CI1298" t="n">
        <v>701</v>
      </c>
      <c r="CJ1298" t="n">
        <v>701</v>
      </c>
      <c r="CK1298" t="n">
        <v>701</v>
      </c>
      <c r="CL1298" t="n">
        <v>701</v>
      </c>
      <c r="CM1298" t="n">
        <v>701</v>
      </c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n">
        <v>0</v>
      </c>
      <c r="DC1298" t="n">
        <v>1.9</v>
      </c>
      <c r="DD1298" t="inlineStr"/>
      <c r="DE1298" t="inlineStr">
        <is>
          <t>QS (score, not ratio)</t>
        </is>
      </c>
      <c r="DF1298" t="inlineStr"/>
      <c r="DG1298" t="inlineStr">
        <is>
          <t>QS (score, not %)</t>
        </is>
      </c>
      <c r="DH1298" t="n">
        <v>3.8</v>
      </c>
      <c r="DI1298" t="inlineStr"/>
    </row>
    <row r="1299">
      <c r="A1299" t="inlineStr">
        <is>
          <t>universidad tecnológica nacional (utn)</t>
        </is>
      </c>
      <c r="B1299" t="inlineStr">
        <is>
          <t>1001-1200</t>
        </is>
      </c>
      <c r="C1299" t="inlineStr">
        <is>
          <t>1001-1200</t>
        </is>
      </c>
      <c r="D1299" t="inlineStr">
        <is>
          <t>Argentina</t>
        </is>
      </c>
      <c r="E1299" t="inlineStr">
        <is>
          <t>Americas</t>
        </is>
      </c>
      <c r="F1299" t="inlineStr">
        <is>
          <t>XL</t>
        </is>
      </c>
      <c r="G1299" t="inlineStr">
        <is>
          <t>SP</t>
        </is>
      </c>
      <c r="H1299" t="inlineStr">
        <is>
          <t>HI</t>
        </is>
      </c>
      <c r="I1299" t="inlineStr">
        <is>
          <t>A</t>
        </is>
      </c>
      <c r="J1299" t="n">
        <v>4.5</v>
      </c>
      <c r="K1299" t="inlineStr">
        <is>
          <t>601+</t>
        </is>
      </c>
      <c r="L1299" t="n">
        <v>14.3</v>
      </c>
      <c r="M1299" t="inlineStr">
        <is>
          <t>575</t>
        </is>
      </c>
      <c r="N1299" t="n">
        <v>49.7</v>
      </c>
      <c r="O1299" t="inlineStr">
        <is>
          <t>314</t>
        </is>
      </c>
      <c r="P1299" t="n">
        <v>1.1</v>
      </c>
      <c r="Q1299" t="inlineStr">
        <is>
          <t>701+</t>
        </is>
      </c>
      <c r="R1299" t="inlineStr"/>
      <c r="S1299" t="inlineStr"/>
      <c r="T1299" t="n">
        <v>1.5</v>
      </c>
      <c r="U1299" t="inlineStr">
        <is>
          <t>701+</t>
        </is>
      </c>
      <c r="V1299" t="n">
        <v>11.4</v>
      </c>
      <c r="W1299" t="inlineStr">
        <is>
          <t>701+</t>
        </is>
      </c>
      <c r="X1299" t="n">
        <v>6.7</v>
      </c>
      <c r="Y1299" t="inlineStr">
        <is>
          <t>701+</t>
        </is>
      </c>
      <c r="Z1299" t="n">
        <v>1</v>
      </c>
      <c r="AA1299" t="inlineStr">
        <is>
          <t>701+</t>
        </is>
      </c>
      <c r="AB1299" t="inlineStr"/>
      <c r="AC1299" t="inlineStr"/>
      <c r="AD1299" t="inlineStr"/>
      <c r="AE1299" t="inlineStr">
        <is>
          <t>Not Reported</t>
        </is>
      </c>
      <c r="AF1299" t="inlineStr">
        <is>
          <t>Not Reported</t>
        </is>
      </c>
      <c r="AG1299" t="inlineStr">
        <is>
          <t>Not Reported</t>
        </is>
      </c>
      <c r="AH1299" t="inlineStr">
        <is>
          <t>Not Reported</t>
        </is>
      </c>
      <c r="AI1299" t="inlineStr"/>
      <c r="AJ1299" t="inlineStr"/>
      <c r="AK1299" t="inlineStr">
        <is>
          <t>Not Reported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>
        <is>
          <t>Not Reported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>
        <is>
          <t>QS</t>
        </is>
      </c>
      <c r="CC1299" t="n">
        <v>1100.5</v>
      </c>
      <c r="CD1299" t="n">
        <v>1100.5</v>
      </c>
      <c r="CE1299" t="n">
        <v>601</v>
      </c>
      <c r="CF1299" t="n">
        <v>575</v>
      </c>
      <c r="CG1299" t="n">
        <v>314</v>
      </c>
      <c r="CH1299" t="n">
        <v>701</v>
      </c>
      <c r="CI1299" t="inlineStr"/>
      <c r="CJ1299" t="n">
        <v>701</v>
      </c>
      <c r="CK1299" t="n">
        <v>701</v>
      </c>
      <c r="CL1299" t="n">
        <v>701</v>
      </c>
      <c r="CM1299" t="n">
        <v>701</v>
      </c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n">
        <v>21.46428571428571</v>
      </c>
      <c r="DC1299" t="n">
        <v>1.1</v>
      </c>
      <c r="DD1299" t="inlineStr"/>
      <c r="DE1299" t="inlineStr">
        <is>
          <t>QS (score, not ratio)</t>
        </is>
      </c>
      <c r="DF1299" t="inlineStr"/>
      <c r="DG1299" t="inlineStr">
        <is>
          <t>QS (score, not %)</t>
        </is>
      </c>
      <c r="DH1299" t="n">
        <v>4.5</v>
      </c>
      <c r="DI1299" t="inlineStr"/>
    </row>
    <row r="1300">
      <c r="A1300" t="inlineStr">
        <is>
          <t>universidad torcuato di tella</t>
        </is>
      </c>
      <c r="B1300" t="inlineStr">
        <is>
          <t>951-1000</t>
        </is>
      </c>
      <c r="C1300" t="inlineStr">
        <is>
          <t>851-900</t>
        </is>
      </c>
      <c r="D1300" t="inlineStr">
        <is>
          <t>Argentina</t>
        </is>
      </c>
      <c r="E1300" t="inlineStr">
        <is>
          <t>Americas</t>
        </is>
      </c>
      <c r="F1300" t="inlineStr">
        <is>
          <t>S</t>
        </is>
      </c>
      <c r="G1300" t="inlineStr">
        <is>
          <t>SP</t>
        </is>
      </c>
      <c r="H1300" t="inlineStr">
        <is>
          <t>HI</t>
        </is>
      </c>
      <c r="I1300" t="inlineStr">
        <is>
          <t>B</t>
        </is>
      </c>
      <c r="J1300" t="n">
        <v>12.4</v>
      </c>
      <c r="K1300" t="inlineStr">
        <is>
          <t>601+</t>
        </is>
      </c>
      <c r="L1300" t="n">
        <v>20.8</v>
      </c>
      <c r="M1300" t="inlineStr">
        <is>
          <t>442</t>
        </is>
      </c>
      <c r="N1300" t="n">
        <v>14.4</v>
      </c>
      <c r="O1300" t="inlineStr">
        <is>
          <t>701+</t>
        </is>
      </c>
      <c r="P1300" t="n">
        <v>2.6</v>
      </c>
      <c r="Q1300" t="inlineStr">
        <is>
          <t>701+</t>
        </is>
      </c>
      <c r="R1300" t="n">
        <v>33.1</v>
      </c>
      <c r="S1300" t="inlineStr">
        <is>
          <t>478</t>
        </is>
      </c>
      <c r="T1300" t="n">
        <v>7.8</v>
      </c>
      <c r="U1300" t="inlineStr">
        <is>
          <t>701+</t>
        </is>
      </c>
      <c r="V1300" t="n">
        <v>4.5</v>
      </c>
      <c r="W1300" t="inlineStr">
        <is>
          <t>701+</t>
        </is>
      </c>
      <c r="X1300" t="n">
        <v>35.6</v>
      </c>
      <c r="Y1300" t="inlineStr">
        <is>
          <t>355</t>
        </is>
      </c>
      <c r="Z1300" t="inlineStr"/>
      <c r="AA1300" t="inlineStr"/>
      <c r="AB1300" t="inlineStr"/>
      <c r="AC1300" t="inlineStr">
        <is>
          <t>851-900</t>
        </is>
      </c>
      <c r="AD1300" t="inlineStr">
        <is>
          <t>801-1000</t>
        </is>
      </c>
      <c r="AE1300" t="inlineStr">
        <is>
          <t>AR</t>
        </is>
      </c>
      <c r="AF1300" t="inlineStr">
        <is>
          <t>Argentina</t>
        </is>
      </c>
      <c r="AG1300" t="inlineStr">
        <is>
          <t>S</t>
        </is>
      </c>
      <c r="AH1300" t="inlineStr">
        <is>
          <t>SP</t>
        </is>
      </c>
      <c r="AI1300" t="inlineStr"/>
      <c r="AJ1300" t="n">
        <v>3</v>
      </c>
      <c r="AK1300" t="inlineStr">
        <is>
          <t>B</t>
        </is>
      </c>
      <c r="AL1300" t="n">
        <v>11.9</v>
      </c>
      <c r="AM1300" t="inlineStr">
        <is>
          <t>601+</t>
        </is>
      </c>
      <c r="AN1300" t="n">
        <v>25.4</v>
      </c>
      <c r="AO1300" t="inlineStr">
        <is>
          <t>376</t>
        </is>
      </c>
      <c r="AP1300" t="n">
        <v>17.9</v>
      </c>
      <c r="AQ1300" t="inlineStr">
        <is>
          <t>701+</t>
        </is>
      </c>
      <c r="AR1300" t="n">
        <v>3.2</v>
      </c>
      <c r="AS1300" t="inlineStr">
        <is>
          <t>701+</t>
        </is>
      </c>
      <c r="AT1300" t="n">
        <v>34.5</v>
      </c>
      <c r="AU1300" t="inlineStr">
        <is>
          <t>460</t>
        </is>
      </c>
      <c r="AV1300" t="n">
        <v>8.199999999999999</v>
      </c>
      <c r="AW1300" t="inlineStr">
        <is>
          <t>701+</t>
        </is>
      </c>
      <c r="AX1300" t="n">
        <v>1</v>
      </c>
      <c r="AY1300" t="inlineStr">
        <is>
          <t>701+</t>
        </is>
      </c>
      <c r="AZ1300" t="n">
        <v>17.1</v>
      </c>
      <c r="BA1300" t="inlineStr">
        <is>
          <t>496</t>
        </is>
      </c>
      <c r="BB1300" t="n">
        <v>1</v>
      </c>
      <c r="BC1300" t="inlineStr">
        <is>
          <t>701+</t>
        </is>
      </c>
      <c r="BD1300" t="inlineStr">
        <is>
          <t>-</t>
        </is>
      </c>
      <c r="BE1300" t="inlineStr"/>
      <c r="BF1300" t="inlineStr">
        <is>
          <t>Not Reported</t>
        </is>
      </c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>
        <is>
          <t>QS</t>
        </is>
      </c>
      <c r="CC1300" t="n">
        <v>975.5</v>
      </c>
      <c r="CD1300" t="n">
        <v>875.5</v>
      </c>
      <c r="CE1300" t="n">
        <v>601</v>
      </c>
      <c r="CF1300" t="n">
        <v>442</v>
      </c>
      <c r="CG1300" t="n">
        <v>701</v>
      </c>
      <c r="CH1300" t="n">
        <v>701</v>
      </c>
      <c r="CI1300" t="n">
        <v>478</v>
      </c>
      <c r="CJ1300" t="n">
        <v>701</v>
      </c>
      <c r="CK1300" t="n">
        <v>701</v>
      </c>
      <c r="CL1300" t="n">
        <v>355</v>
      </c>
      <c r="CM1300" t="inlineStr"/>
      <c r="CN1300" t="n">
        <v>875.5</v>
      </c>
      <c r="CO1300" t="n">
        <v>900.5</v>
      </c>
      <c r="CP1300" t="n">
        <v>601</v>
      </c>
      <c r="CQ1300" t="n">
        <v>376</v>
      </c>
      <c r="CR1300" t="n">
        <v>701</v>
      </c>
      <c r="CS1300" t="n">
        <v>701</v>
      </c>
      <c r="CT1300" t="n">
        <v>460</v>
      </c>
      <c r="CU1300" t="n">
        <v>701</v>
      </c>
      <c r="CV1300" t="n">
        <v>701</v>
      </c>
      <c r="CW1300" t="n">
        <v>496</v>
      </c>
      <c r="CX1300" t="n">
        <v>701</v>
      </c>
      <c r="CY1300" t="inlineStr"/>
      <c r="CZ1300" t="inlineStr"/>
      <c r="DA1300" t="inlineStr"/>
      <c r="DB1300" t="n">
        <v>30.39285714285714</v>
      </c>
      <c r="DC1300" t="n">
        <v>2.6</v>
      </c>
      <c r="DD1300" t="inlineStr"/>
      <c r="DE1300" t="inlineStr">
        <is>
          <t>QS (score, not ratio)</t>
        </is>
      </c>
      <c r="DF1300" t="inlineStr"/>
      <c r="DG1300" t="inlineStr">
        <is>
          <t>QS (score, not %)</t>
        </is>
      </c>
      <c r="DH1300" t="n">
        <v>12.15</v>
      </c>
      <c r="DI1300" t="inlineStr"/>
    </row>
    <row r="1301">
      <c r="A1301" t="inlineStr">
        <is>
          <t>universidad técnica federico santa maría (usm)</t>
        </is>
      </c>
      <c r="B1301" t="inlineStr">
        <is>
          <t>951-1000</t>
        </is>
      </c>
      <c r="C1301" t="inlineStr">
        <is>
          <t>801-850</t>
        </is>
      </c>
      <c r="D1301" t="inlineStr">
        <is>
          <t>Chile</t>
        </is>
      </c>
      <c r="E1301" t="inlineStr">
        <is>
          <t>Americas</t>
        </is>
      </c>
      <c r="F1301" t="inlineStr">
        <is>
          <t>L</t>
        </is>
      </c>
      <c r="G1301" t="inlineStr">
        <is>
          <t>FO</t>
        </is>
      </c>
      <c r="H1301" t="inlineStr">
        <is>
          <t>VH</t>
        </is>
      </c>
      <c r="I1301" t="inlineStr">
        <is>
          <t>B</t>
        </is>
      </c>
      <c r="J1301" t="n">
        <v>9.800000000000001</v>
      </c>
      <c r="K1301" t="inlineStr">
        <is>
          <t>601+</t>
        </is>
      </c>
      <c r="L1301" t="n">
        <v>33</v>
      </c>
      <c r="M1301" t="inlineStr">
        <is>
          <t>287</t>
        </is>
      </c>
      <c r="N1301" t="n">
        <v>3.2</v>
      </c>
      <c r="O1301" t="inlineStr">
        <is>
          <t>701+</t>
        </is>
      </c>
      <c r="P1301" t="n">
        <v>5</v>
      </c>
      <c r="Q1301" t="inlineStr">
        <is>
          <t>701+</t>
        </is>
      </c>
      <c r="R1301" t="n">
        <v>13.8</v>
      </c>
      <c r="S1301" t="inlineStr">
        <is>
          <t>688</t>
        </is>
      </c>
      <c r="T1301" t="n">
        <v>1.6</v>
      </c>
      <c r="U1301" t="inlineStr">
        <is>
          <t>701+</t>
        </is>
      </c>
      <c r="V1301" t="n">
        <v>41.6</v>
      </c>
      <c r="W1301" t="inlineStr">
        <is>
          <t>701+</t>
        </is>
      </c>
      <c r="X1301" t="n">
        <v>13.1</v>
      </c>
      <c r="Y1301" t="inlineStr">
        <is>
          <t>701+</t>
        </is>
      </c>
      <c r="Z1301" t="n">
        <v>7.6</v>
      </c>
      <c r="AA1301" t="inlineStr">
        <is>
          <t>701+</t>
        </is>
      </c>
      <c r="AB1301" t="inlineStr"/>
      <c r="AC1301" t="inlineStr"/>
      <c r="AD1301" t="inlineStr"/>
      <c r="AE1301" t="inlineStr">
        <is>
          <t>Not Reported</t>
        </is>
      </c>
      <c r="AF1301" t="inlineStr">
        <is>
          <t>Not Reported</t>
        </is>
      </c>
      <c r="AG1301" t="inlineStr">
        <is>
          <t>Not Reported</t>
        </is>
      </c>
      <c r="AH1301" t="inlineStr">
        <is>
          <t>Not Reported</t>
        </is>
      </c>
      <c r="AI1301" t="inlineStr"/>
      <c r="AJ1301" t="inlineStr"/>
      <c r="AK1301" t="inlineStr">
        <is>
          <t>Not Reported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>
        <is>
          <t>Not Reported</t>
        </is>
      </c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>
        <is>
          <t>QS</t>
        </is>
      </c>
      <c r="CC1301" t="n">
        <v>975.5</v>
      </c>
      <c r="CD1301" t="n">
        <v>825.5</v>
      </c>
      <c r="CE1301" t="n">
        <v>601</v>
      </c>
      <c r="CF1301" t="n">
        <v>287</v>
      </c>
      <c r="CG1301" t="n">
        <v>701</v>
      </c>
      <c r="CH1301" t="n">
        <v>701</v>
      </c>
      <c r="CI1301" t="n">
        <v>688</v>
      </c>
      <c r="CJ1301" t="n">
        <v>701</v>
      </c>
      <c r="CK1301" t="n">
        <v>701</v>
      </c>
      <c r="CL1301" t="n">
        <v>701</v>
      </c>
      <c r="CM1301" t="n">
        <v>701</v>
      </c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n">
        <v>30.39285714285714</v>
      </c>
      <c r="DC1301" t="n">
        <v>5</v>
      </c>
      <c r="DD1301" t="inlineStr"/>
      <c r="DE1301" t="inlineStr">
        <is>
          <t>QS (score, not ratio)</t>
        </is>
      </c>
      <c r="DF1301" t="inlineStr"/>
      <c r="DG1301" t="inlineStr">
        <is>
          <t>QS (score, not %)</t>
        </is>
      </c>
      <c r="DH1301" t="n">
        <v>9.800000000000001</v>
      </c>
      <c r="DI1301" t="inlineStr"/>
    </row>
    <row r="1302">
      <c r="A1302" t="inlineStr">
        <is>
          <t>universidad veracruzana</t>
        </is>
      </c>
      <c r="B1302" t="inlineStr">
        <is>
          <t>1401+</t>
        </is>
      </c>
      <c r="C1302" t="inlineStr">
        <is>
          <t>1201-1400</t>
        </is>
      </c>
      <c r="D1302" t="inlineStr">
        <is>
          <t>Mexico</t>
        </is>
      </c>
      <c r="E1302" t="inlineStr">
        <is>
          <t>Americas</t>
        </is>
      </c>
      <c r="F1302" t="inlineStr">
        <is>
          <t>XL</t>
        </is>
      </c>
      <c r="G1302" t="inlineStr">
        <is>
          <t>FO</t>
        </is>
      </c>
      <c r="H1302" t="inlineStr">
        <is>
          <t>VH</t>
        </is>
      </c>
      <c r="I1302" t="inlineStr">
        <is>
          <t>A</t>
        </is>
      </c>
      <c r="J1302" t="n">
        <v>7.7</v>
      </c>
      <c r="K1302" t="inlineStr">
        <is>
          <t>601+</t>
        </is>
      </c>
      <c r="L1302" t="n">
        <v>2.7</v>
      </c>
      <c r="M1302" t="inlineStr">
        <is>
          <t>601+</t>
        </is>
      </c>
      <c r="N1302" t="n">
        <v>7.3</v>
      </c>
      <c r="O1302" t="inlineStr">
        <is>
          <t>701+</t>
        </is>
      </c>
      <c r="P1302" t="n">
        <v>1.4</v>
      </c>
      <c r="Q1302" t="inlineStr">
        <is>
          <t>701+</t>
        </is>
      </c>
      <c r="R1302" t="inlineStr"/>
      <c r="S1302" t="inlineStr"/>
      <c r="T1302" t="inlineStr"/>
      <c r="U1302" t="inlineStr"/>
      <c r="V1302" t="n">
        <v>13.6</v>
      </c>
      <c r="W1302" t="inlineStr">
        <is>
          <t>701+</t>
        </is>
      </c>
      <c r="X1302" t="n">
        <v>1.5</v>
      </c>
      <c r="Y1302" t="inlineStr">
        <is>
          <t>701+</t>
        </is>
      </c>
      <c r="Z1302" t="n">
        <v>1.1</v>
      </c>
      <c r="AA1302" t="inlineStr">
        <is>
          <t>701+</t>
        </is>
      </c>
      <c r="AB1302" t="inlineStr"/>
      <c r="AC1302" t="inlineStr">
        <is>
          <t>1201-1400</t>
        </is>
      </c>
      <c r="AD1302" t="inlineStr">
        <is>
          <t>1201-1400</t>
        </is>
      </c>
      <c r="AE1302" t="inlineStr">
        <is>
          <t>MX</t>
        </is>
      </c>
      <c r="AF1302" t="inlineStr">
        <is>
          <t>Mexico</t>
        </is>
      </c>
      <c r="AG1302" t="inlineStr">
        <is>
          <t>XL</t>
        </is>
      </c>
      <c r="AH1302" t="inlineStr">
        <is>
          <t>FO</t>
        </is>
      </c>
      <c r="AI1302" t="inlineStr">
        <is>
          <t>HI</t>
        </is>
      </c>
      <c r="AJ1302" t="n">
        <v>4</v>
      </c>
      <c r="AK1302" t="inlineStr">
        <is>
          <t>A</t>
        </is>
      </c>
      <c r="AL1302" t="n">
        <v>8.699999999999999</v>
      </c>
      <c r="AM1302" t="inlineStr">
        <is>
          <t>601+</t>
        </is>
      </c>
      <c r="AN1302" t="n">
        <v>3.2</v>
      </c>
      <c r="AO1302" t="inlineStr">
        <is>
          <t>601+</t>
        </is>
      </c>
      <c r="AP1302" t="n">
        <v>7.8</v>
      </c>
      <c r="AQ1302" t="inlineStr">
        <is>
          <t>701+</t>
        </is>
      </c>
      <c r="AR1302" t="n">
        <v>1.4</v>
      </c>
      <c r="AS1302" t="inlineStr">
        <is>
          <t>701+</t>
        </is>
      </c>
      <c r="AT1302" t="inlineStr"/>
      <c r="AU1302" t="inlineStr"/>
      <c r="AV1302" t="inlineStr"/>
      <c r="AW1302" t="inlineStr"/>
      <c r="AX1302" t="n">
        <v>1</v>
      </c>
      <c r="AY1302" t="inlineStr">
        <is>
          <t>701+</t>
        </is>
      </c>
      <c r="AZ1302" t="n">
        <v>3.9</v>
      </c>
      <c r="BA1302" t="inlineStr">
        <is>
          <t>701+</t>
        </is>
      </c>
      <c r="BB1302" t="n">
        <v>1.1</v>
      </c>
      <c r="BC1302" t="inlineStr">
        <is>
          <t>701+</t>
        </is>
      </c>
      <c r="BD1302" t="inlineStr">
        <is>
          <t>-</t>
        </is>
      </c>
      <c r="BE1302" t="inlineStr"/>
      <c r="BF1302" t="inlineStr">
        <is>
          <t>Not Reported</t>
        </is>
      </c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>
        <is>
          <t>QS</t>
        </is>
      </c>
      <c r="CC1302" t="n">
        <v>1401</v>
      </c>
      <c r="CD1302" t="n">
        <v>1300.5</v>
      </c>
      <c r="CE1302" t="n">
        <v>601</v>
      </c>
      <c r="CF1302" t="n">
        <v>601</v>
      </c>
      <c r="CG1302" t="n">
        <v>701</v>
      </c>
      <c r="CH1302" t="n">
        <v>701</v>
      </c>
      <c r="CI1302" t="inlineStr"/>
      <c r="CJ1302" t="inlineStr"/>
      <c r="CK1302" t="n">
        <v>701</v>
      </c>
      <c r="CL1302" t="n">
        <v>701</v>
      </c>
      <c r="CM1302" t="n">
        <v>701</v>
      </c>
      <c r="CN1302" t="n">
        <v>1300.5</v>
      </c>
      <c r="CO1302" t="n">
        <v>1300.5</v>
      </c>
      <c r="CP1302" t="n">
        <v>601</v>
      </c>
      <c r="CQ1302" t="n">
        <v>601</v>
      </c>
      <c r="CR1302" t="n">
        <v>701</v>
      </c>
      <c r="CS1302" t="n">
        <v>701</v>
      </c>
      <c r="CT1302" t="inlineStr"/>
      <c r="CU1302" t="inlineStr"/>
      <c r="CV1302" t="n">
        <v>701</v>
      </c>
      <c r="CW1302" t="n">
        <v>701</v>
      </c>
      <c r="CX1302" t="n">
        <v>701</v>
      </c>
      <c r="CY1302" t="inlineStr"/>
      <c r="CZ1302" t="inlineStr"/>
      <c r="DA1302" t="inlineStr"/>
      <c r="DB1302" t="n">
        <v>0</v>
      </c>
      <c r="DC1302" t="n">
        <v>1.4</v>
      </c>
      <c r="DD1302" t="inlineStr"/>
      <c r="DE1302" t="inlineStr">
        <is>
          <t>QS (score, not ratio)</t>
        </is>
      </c>
      <c r="DF1302" t="inlineStr"/>
      <c r="DG1302" t="inlineStr">
        <is>
          <t>Missing</t>
        </is>
      </c>
      <c r="DH1302" t="n">
        <v>8.199999999999999</v>
      </c>
      <c r="DI1302" t="inlineStr"/>
    </row>
    <row r="1303">
      <c r="A1303" t="inlineStr">
        <is>
          <t>universidade católica portuguesa - ucp</t>
        </is>
      </c>
      <c r="B1303" t="inlineStr">
        <is>
          <t>901-950</t>
        </is>
      </c>
      <c r="C1303" t="inlineStr">
        <is>
          <t>901-950</t>
        </is>
      </c>
      <c r="D1303" t="inlineStr">
        <is>
          <t>Portugal</t>
        </is>
      </c>
      <c r="E1303" t="inlineStr">
        <is>
          <t>Europe</t>
        </is>
      </c>
      <c r="F1303" t="inlineStr">
        <is>
          <t>M</t>
        </is>
      </c>
      <c r="G1303" t="inlineStr">
        <is>
          <t>FO</t>
        </is>
      </c>
      <c r="H1303" t="inlineStr">
        <is>
          <t>VH</t>
        </is>
      </c>
      <c r="I1303" t="inlineStr">
        <is>
          <t>B</t>
        </is>
      </c>
      <c r="J1303" t="n">
        <v>13</v>
      </c>
      <c r="K1303" t="inlineStr">
        <is>
          <t>601+</t>
        </is>
      </c>
      <c r="L1303" t="n">
        <v>13.6</v>
      </c>
      <c r="M1303" t="inlineStr">
        <is>
          <t>596</t>
        </is>
      </c>
      <c r="N1303" t="n">
        <v>11.9</v>
      </c>
      <c r="O1303" t="inlineStr">
        <is>
          <t>701+</t>
        </is>
      </c>
      <c r="P1303" t="n">
        <v>6.1</v>
      </c>
      <c r="Q1303" t="inlineStr">
        <is>
          <t>701+</t>
        </is>
      </c>
      <c r="R1303" t="n">
        <v>9.300000000000001</v>
      </c>
      <c r="S1303" t="inlineStr">
        <is>
          <t>701+</t>
        </is>
      </c>
      <c r="T1303" t="n">
        <v>30.2</v>
      </c>
      <c r="U1303" t="inlineStr">
        <is>
          <t>428</t>
        </is>
      </c>
      <c r="V1303" t="n">
        <v>27.8</v>
      </c>
      <c r="W1303" t="inlineStr">
        <is>
          <t>701+</t>
        </is>
      </c>
      <c r="X1303" t="n">
        <v>43.2</v>
      </c>
      <c r="Y1303" t="inlineStr">
        <is>
          <t>296</t>
        </is>
      </c>
      <c r="Z1303" t="n">
        <v>5.8</v>
      </c>
      <c r="AA1303" t="inlineStr">
        <is>
          <t>701+</t>
        </is>
      </c>
      <c r="AB1303" t="inlineStr"/>
      <c r="AC1303" t="inlineStr"/>
      <c r="AD1303" t="inlineStr"/>
      <c r="AE1303" t="inlineStr">
        <is>
          <t>Not Reported</t>
        </is>
      </c>
      <c r="AF1303" t="inlineStr">
        <is>
          <t>Not Reported</t>
        </is>
      </c>
      <c r="AG1303" t="inlineStr">
        <is>
          <t>Not Reported</t>
        </is>
      </c>
      <c r="AH1303" t="inlineStr">
        <is>
          <t>Not Reported</t>
        </is>
      </c>
      <c r="AI1303" t="inlineStr"/>
      <c r="AJ1303" t="inlineStr"/>
      <c r="AK1303" t="inlineStr">
        <is>
          <t>Not Reported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>
        <is>
          <t>Not Reported</t>
        </is>
      </c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>
        <is>
          <t>QS</t>
        </is>
      </c>
      <c r="CC1303" t="n">
        <v>925.5</v>
      </c>
      <c r="CD1303" t="n">
        <v>925.5</v>
      </c>
      <c r="CE1303" t="n">
        <v>601</v>
      </c>
      <c r="CF1303" t="n">
        <v>596</v>
      </c>
      <c r="CG1303" t="n">
        <v>701</v>
      </c>
      <c r="CH1303" t="n">
        <v>701</v>
      </c>
      <c r="CI1303" t="n">
        <v>701</v>
      </c>
      <c r="CJ1303" t="n">
        <v>428</v>
      </c>
      <c r="CK1303" t="n">
        <v>701</v>
      </c>
      <c r="CL1303" t="n">
        <v>296</v>
      </c>
      <c r="CM1303" t="n">
        <v>701</v>
      </c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n">
        <v>33.96428571428571</v>
      </c>
      <c r="DC1303" t="n">
        <v>6.1</v>
      </c>
      <c r="DD1303" t="inlineStr"/>
      <c r="DE1303" t="inlineStr">
        <is>
          <t>QS (score, not ratio)</t>
        </is>
      </c>
      <c r="DF1303" t="inlineStr"/>
      <c r="DG1303" t="inlineStr">
        <is>
          <t>QS (score, not %)</t>
        </is>
      </c>
      <c r="DH1303" t="n">
        <v>13</v>
      </c>
      <c r="DI1303" t="inlineStr"/>
    </row>
    <row r="1304">
      <c r="A1304" t="inlineStr">
        <is>
          <t>universidade da coruña</t>
        </is>
      </c>
      <c r="B1304" t="inlineStr">
        <is>
          <t>1001-1200</t>
        </is>
      </c>
      <c r="C1304" t="inlineStr">
        <is>
          <t>1001-1200</t>
        </is>
      </c>
      <c r="D1304" t="inlineStr">
        <is>
          <t>Spain</t>
        </is>
      </c>
      <c r="E1304" t="inlineStr">
        <is>
          <t>Europe</t>
        </is>
      </c>
      <c r="F1304" t="inlineStr">
        <is>
          <t>L</t>
        </is>
      </c>
      <c r="G1304" t="inlineStr">
        <is>
          <t>CO</t>
        </is>
      </c>
      <c r="H1304" t="inlineStr">
        <is>
          <t>VH</t>
        </is>
      </c>
      <c r="I1304" t="inlineStr">
        <is>
          <t>A</t>
        </is>
      </c>
      <c r="J1304" t="n">
        <v>5.9</v>
      </c>
      <c r="K1304" t="inlineStr">
        <is>
          <t>601+</t>
        </is>
      </c>
      <c r="L1304" t="n">
        <v>4.8</v>
      </c>
      <c r="M1304" t="inlineStr">
        <is>
          <t>601+</t>
        </is>
      </c>
      <c r="N1304" t="n">
        <v>24.2</v>
      </c>
      <c r="O1304" t="inlineStr">
        <is>
          <t>606</t>
        </is>
      </c>
      <c r="P1304" t="n">
        <v>7.3</v>
      </c>
      <c r="Q1304" t="inlineStr">
        <is>
          <t>701+</t>
        </is>
      </c>
      <c r="R1304" t="n">
        <v>2.9</v>
      </c>
      <c r="S1304" t="inlineStr">
        <is>
          <t>701+</t>
        </is>
      </c>
      <c r="T1304" t="n">
        <v>4.5</v>
      </c>
      <c r="U1304" t="inlineStr">
        <is>
          <t>701+</t>
        </is>
      </c>
      <c r="V1304" t="n">
        <v>56.1</v>
      </c>
      <c r="W1304" t="inlineStr">
        <is>
          <t>676</t>
        </is>
      </c>
      <c r="X1304" t="n">
        <v>1.8</v>
      </c>
      <c r="Y1304" t="inlineStr">
        <is>
          <t>701+</t>
        </is>
      </c>
      <c r="Z1304" t="n">
        <v>23.2</v>
      </c>
      <c r="AA1304" t="inlineStr">
        <is>
          <t>505=</t>
        </is>
      </c>
      <c r="AB1304" t="inlineStr"/>
      <c r="AC1304" t="inlineStr"/>
      <c r="AD1304" t="inlineStr"/>
      <c r="AE1304" t="inlineStr">
        <is>
          <t>Not Reported</t>
        </is>
      </c>
      <c r="AF1304" t="inlineStr">
        <is>
          <t>Not Reported</t>
        </is>
      </c>
      <c r="AG1304" t="inlineStr">
        <is>
          <t>Not Reported</t>
        </is>
      </c>
      <c r="AH1304" t="inlineStr">
        <is>
          <t>Not Reported</t>
        </is>
      </c>
      <c r="AI1304" t="inlineStr"/>
      <c r="AJ1304" t="inlineStr"/>
      <c r="AK1304" t="inlineStr">
        <is>
          <t>Not Reported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>
        <is>
          <t>Not Reported</t>
        </is>
      </c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>
        <is>
          <t>QS</t>
        </is>
      </c>
      <c r="CC1304" t="n">
        <v>1100.5</v>
      </c>
      <c r="CD1304" t="n">
        <v>1100.5</v>
      </c>
      <c r="CE1304" t="n">
        <v>601</v>
      </c>
      <c r="CF1304" t="n">
        <v>601</v>
      </c>
      <c r="CG1304" t="n">
        <v>606</v>
      </c>
      <c r="CH1304" t="n">
        <v>701</v>
      </c>
      <c r="CI1304" t="n">
        <v>701</v>
      </c>
      <c r="CJ1304" t="n">
        <v>701</v>
      </c>
      <c r="CK1304" t="n">
        <v>676</v>
      </c>
      <c r="CL1304" t="n">
        <v>701</v>
      </c>
      <c r="CM1304" t="n">
        <v>505</v>
      </c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n">
        <v>21.46428571428571</v>
      </c>
      <c r="DC1304" t="n">
        <v>7.3</v>
      </c>
      <c r="DD1304" t="inlineStr"/>
      <c r="DE1304" t="inlineStr">
        <is>
          <t>QS (score, not ratio)</t>
        </is>
      </c>
      <c r="DF1304" t="inlineStr"/>
      <c r="DG1304" t="inlineStr">
        <is>
          <t>QS (score, not %)</t>
        </is>
      </c>
      <c r="DH1304" t="n">
        <v>5.9</v>
      </c>
      <c r="DI1304" t="inlineStr"/>
    </row>
    <row r="1305">
      <c r="A1305" t="inlineStr">
        <is>
          <t>universidade de brasília</t>
        </is>
      </c>
      <c r="B1305" t="inlineStr">
        <is>
          <t>751-760</t>
        </is>
      </c>
      <c r="C1305" t="inlineStr">
        <is>
          <t>801-850</t>
        </is>
      </c>
      <c r="D1305" t="inlineStr">
        <is>
          <t>Brazil</t>
        </is>
      </c>
      <c r="E1305" t="inlineStr">
        <is>
          <t>Americas</t>
        </is>
      </c>
      <c r="F1305" t="inlineStr">
        <is>
          <t>XL</t>
        </is>
      </c>
      <c r="G1305" t="inlineStr">
        <is>
          <t>FC</t>
        </is>
      </c>
      <c r="H1305" t="inlineStr">
        <is>
          <t>VH</t>
        </is>
      </c>
      <c r="I1305" t="inlineStr">
        <is>
          <t>A</t>
        </is>
      </c>
      <c r="J1305" t="n">
        <v>25.3</v>
      </c>
      <c r="K1305" t="inlineStr">
        <is>
          <t>348</t>
        </is>
      </c>
      <c r="L1305" t="n">
        <v>7.9</v>
      </c>
      <c r="M1305" t="inlineStr">
        <is>
          <t>601+</t>
        </is>
      </c>
      <c r="N1305" t="n">
        <v>7.1</v>
      </c>
      <c r="O1305" t="inlineStr">
        <is>
          <t>701+</t>
        </is>
      </c>
      <c r="P1305" t="n">
        <v>4.2</v>
      </c>
      <c r="Q1305" t="inlineStr">
        <is>
          <t>701+</t>
        </is>
      </c>
      <c r="R1305" t="n">
        <v>10.8</v>
      </c>
      <c r="S1305" t="inlineStr">
        <is>
          <t>701+</t>
        </is>
      </c>
      <c r="T1305" t="n">
        <v>1.5</v>
      </c>
      <c r="U1305" t="inlineStr">
        <is>
          <t>701+</t>
        </is>
      </c>
      <c r="V1305" t="n">
        <v>67.5</v>
      </c>
      <c r="W1305" t="inlineStr">
        <is>
          <t>514</t>
        </is>
      </c>
      <c r="X1305" t="n">
        <v>29.6</v>
      </c>
      <c r="Y1305" t="inlineStr">
        <is>
          <t>420</t>
        </is>
      </c>
      <c r="Z1305" t="n">
        <v>35.1</v>
      </c>
      <c r="AA1305" t="inlineStr">
        <is>
          <t>403=</t>
        </is>
      </c>
      <c r="AB1305" t="inlineStr"/>
      <c r="AC1305" t="inlineStr"/>
      <c r="AD1305" t="inlineStr"/>
      <c r="AE1305" t="inlineStr">
        <is>
          <t>Not Reported</t>
        </is>
      </c>
      <c r="AF1305" t="inlineStr">
        <is>
          <t>Not Reported</t>
        </is>
      </c>
      <c r="AG1305" t="inlineStr">
        <is>
          <t>Not Reported</t>
        </is>
      </c>
      <c r="AH1305" t="inlineStr">
        <is>
          <t>Not Reported</t>
        </is>
      </c>
      <c r="AI1305" t="inlineStr"/>
      <c r="AJ1305" t="inlineStr"/>
      <c r="AK1305" t="inlineStr">
        <is>
          <t>Not Reported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>
        <is>
          <t>Not Reported</t>
        </is>
      </c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>
        <is>
          <t>QS</t>
        </is>
      </c>
      <c r="CC1305" t="n">
        <v>755.5</v>
      </c>
      <c r="CD1305" t="n">
        <v>825.5</v>
      </c>
      <c r="CE1305" t="n">
        <v>348</v>
      </c>
      <c r="CF1305" t="n">
        <v>601</v>
      </c>
      <c r="CG1305" t="n">
        <v>701</v>
      </c>
      <c r="CH1305" t="n">
        <v>701</v>
      </c>
      <c r="CI1305" t="n">
        <v>701</v>
      </c>
      <c r="CJ1305" t="n">
        <v>701</v>
      </c>
      <c r="CK1305" t="n">
        <v>514</v>
      </c>
      <c r="CL1305" t="n">
        <v>420</v>
      </c>
      <c r="CM1305" t="n">
        <v>403</v>
      </c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n">
        <v>46.10714285714286</v>
      </c>
      <c r="DC1305" t="n">
        <v>4.2</v>
      </c>
      <c r="DD1305" t="inlineStr"/>
      <c r="DE1305" t="inlineStr">
        <is>
          <t>QS (score, not ratio)</t>
        </is>
      </c>
      <c r="DF1305" t="inlineStr"/>
      <c r="DG1305" t="inlineStr">
        <is>
          <t>QS (score, not %)</t>
        </is>
      </c>
      <c r="DH1305" t="n">
        <v>25.3</v>
      </c>
      <c r="DI1305" t="inlineStr"/>
    </row>
    <row r="1306">
      <c r="A1306" t="inlineStr">
        <is>
          <t>universidade de santiago de compostela</t>
        </is>
      </c>
      <c r="B1306" t="inlineStr">
        <is>
          <t>651-660</t>
        </is>
      </c>
      <c r="C1306" t="inlineStr">
        <is>
          <t>701-710</t>
        </is>
      </c>
      <c r="D1306" t="inlineStr">
        <is>
          <t>Spain</t>
        </is>
      </c>
      <c r="E1306" t="inlineStr">
        <is>
          <t>Europe</t>
        </is>
      </c>
      <c r="F1306" t="inlineStr">
        <is>
          <t>L</t>
        </is>
      </c>
      <c r="G1306" t="inlineStr">
        <is>
          <t>CO</t>
        </is>
      </c>
      <c r="H1306" t="inlineStr">
        <is>
          <t>VH</t>
        </is>
      </c>
      <c r="I1306" t="inlineStr">
        <is>
          <t>A</t>
        </is>
      </c>
      <c r="J1306" t="n">
        <v>24.1</v>
      </c>
      <c r="K1306" t="inlineStr">
        <is>
          <t>362</t>
        </is>
      </c>
      <c r="L1306" t="n">
        <v>10.8</v>
      </c>
      <c r="M1306" t="inlineStr">
        <is>
          <t>601+</t>
        </is>
      </c>
      <c r="N1306" t="n">
        <v>12.4</v>
      </c>
      <c r="O1306" t="inlineStr">
        <is>
          <t>701+</t>
        </is>
      </c>
      <c r="P1306" t="n">
        <v>17</v>
      </c>
      <c r="Q1306" t="inlineStr">
        <is>
          <t>601</t>
        </is>
      </c>
      <c r="R1306" t="n">
        <v>2.6</v>
      </c>
      <c r="S1306" t="inlineStr">
        <is>
          <t>701+</t>
        </is>
      </c>
      <c r="T1306" t="n">
        <v>5.5</v>
      </c>
      <c r="U1306" t="inlineStr">
        <is>
          <t>701+</t>
        </is>
      </c>
      <c r="V1306" t="n">
        <v>78</v>
      </c>
      <c r="W1306" t="inlineStr">
        <is>
          <t>359</t>
        </is>
      </c>
      <c r="X1306" t="n">
        <v>11.3</v>
      </c>
      <c r="Y1306" t="inlineStr">
        <is>
          <t>701+</t>
        </is>
      </c>
      <c r="Z1306" t="n">
        <v>36.6</v>
      </c>
      <c r="AA1306" t="inlineStr">
        <is>
          <t>393=</t>
        </is>
      </c>
      <c r="AB1306" t="inlineStr"/>
      <c r="AC1306" t="inlineStr">
        <is>
          <t>701-710</t>
        </is>
      </c>
      <c r="AD1306" t="inlineStr">
        <is>
          <t>751-800</t>
        </is>
      </c>
      <c r="AE1306" t="inlineStr">
        <is>
          <t>ES</t>
        </is>
      </c>
      <c r="AF1306" t="inlineStr">
        <is>
          <t>Spain</t>
        </is>
      </c>
      <c r="AG1306" t="inlineStr">
        <is>
          <t>L</t>
        </is>
      </c>
      <c r="AH1306" t="inlineStr">
        <is>
          <t>CO</t>
        </is>
      </c>
      <c r="AI1306" t="inlineStr">
        <is>
          <t>VH</t>
        </is>
      </c>
      <c r="AJ1306" t="n">
        <v>5</v>
      </c>
      <c r="AK1306" t="inlineStr">
        <is>
          <t>A</t>
        </is>
      </c>
      <c r="AL1306" t="n">
        <v>23.5</v>
      </c>
      <c r="AM1306" t="inlineStr">
        <is>
          <t>368</t>
        </is>
      </c>
      <c r="AN1306" t="n">
        <v>10.3</v>
      </c>
      <c r="AO1306" t="inlineStr">
        <is>
          <t>601+</t>
        </is>
      </c>
      <c r="AP1306" t="n">
        <v>13</v>
      </c>
      <c r="AQ1306" t="inlineStr">
        <is>
          <t>701+</t>
        </is>
      </c>
      <c r="AR1306" t="n">
        <v>16.1</v>
      </c>
      <c r="AS1306" t="inlineStr">
        <is>
          <t>618</t>
        </is>
      </c>
      <c r="AT1306" t="n">
        <v>2.8</v>
      </c>
      <c r="AU1306" t="inlineStr">
        <is>
          <t>701+</t>
        </is>
      </c>
      <c r="AV1306" t="n">
        <v>6</v>
      </c>
      <c r="AW1306" t="inlineStr">
        <is>
          <t>701+</t>
        </is>
      </c>
      <c r="AX1306" t="n">
        <v>38</v>
      </c>
      <c r="AY1306" t="inlineStr">
        <is>
          <t>394</t>
        </is>
      </c>
      <c r="AZ1306" t="n">
        <v>8.1</v>
      </c>
      <c r="BA1306" t="inlineStr">
        <is>
          <t>701+</t>
        </is>
      </c>
      <c r="BB1306" t="n">
        <v>23.2</v>
      </c>
      <c r="BC1306" t="inlineStr">
        <is>
          <t>511=</t>
        </is>
      </c>
      <c r="BD1306" t="inlineStr">
        <is>
          <t>-</t>
        </is>
      </c>
      <c r="BE1306" t="inlineStr"/>
      <c r="BF1306" t="inlineStr">
        <is>
          <t>Not Reported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>
        <is>
          <t>QS</t>
        </is>
      </c>
      <c r="CC1306" t="n">
        <v>655.5</v>
      </c>
      <c r="CD1306" t="n">
        <v>705.5</v>
      </c>
      <c r="CE1306" t="n">
        <v>362</v>
      </c>
      <c r="CF1306" t="n">
        <v>601</v>
      </c>
      <c r="CG1306" t="n">
        <v>701</v>
      </c>
      <c r="CH1306" t="n">
        <v>601</v>
      </c>
      <c r="CI1306" t="n">
        <v>701</v>
      </c>
      <c r="CJ1306" t="n">
        <v>701</v>
      </c>
      <c r="CK1306" t="n">
        <v>359</v>
      </c>
      <c r="CL1306" t="n">
        <v>701</v>
      </c>
      <c r="CM1306" t="n">
        <v>393</v>
      </c>
      <c r="CN1306" t="n">
        <v>705.5</v>
      </c>
      <c r="CO1306" t="n">
        <v>775.5</v>
      </c>
      <c r="CP1306" t="n">
        <v>368</v>
      </c>
      <c r="CQ1306" t="n">
        <v>601</v>
      </c>
      <c r="CR1306" t="n">
        <v>701</v>
      </c>
      <c r="CS1306" t="n">
        <v>618</v>
      </c>
      <c r="CT1306" t="n">
        <v>701</v>
      </c>
      <c r="CU1306" t="n">
        <v>701</v>
      </c>
      <c r="CV1306" t="n">
        <v>394</v>
      </c>
      <c r="CW1306" t="n">
        <v>701</v>
      </c>
      <c r="CX1306" t="n">
        <v>511</v>
      </c>
      <c r="CY1306" t="inlineStr"/>
      <c r="CZ1306" t="inlineStr"/>
      <c r="DA1306" t="inlineStr"/>
      <c r="DB1306" t="n">
        <v>53.25</v>
      </c>
      <c r="DC1306" t="n">
        <v>17</v>
      </c>
      <c r="DD1306" t="inlineStr"/>
      <c r="DE1306" t="inlineStr">
        <is>
          <t>QS (score, not ratio)</t>
        </is>
      </c>
      <c r="DF1306" t="inlineStr"/>
      <c r="DG1306" t="inlineStr">
        <is>
          <t>QS (score, not %)</t>
        </is>
      </c>
      <c r="DH1306" t="n">
        <v>23.8</v>
      </c>
      <c r="DI1306" t="inlineStr"/>
    </row>
    <row r="1307">
      <c r="A1307" t="inlineStr">
        <is>
          <t>universidade de são paulo</t>
        </is>
      </c>
      <c r="B1307" t="inlineStr">
        <is>
          <t>92</t>
        </is>
      </c>
      <c r="C1307" t="inlineStr">
        <is>
          <t>85</t>
        </is>
      </c>
      <c r="D1307" t="inlineStr">
        <is>
          <t>Brazil</t>
        </is>
      </c>
      <c r="E1307" t="inlineStr">
        <is>
          <t>Americas</t>
        </is>
      </c>
      <c r="F1307" t="inlineStr">
        <is>
          <t>XL</t>
        </is>
      </c>
      <c r="G1307" t="inlineStr">
        <is>
          <t>FC</t>
        </is>
      </c>
      <c r="H1307" t="inlineStr">
        <is>
          <t>VH</t>
        </is>
      </c>
      <c r="I1307" t="inlineStr">
        <is>
          <t>A</t>
        </is>
      </c>
      <c r="J1307" t="n">
        <v>92.8</v>
      </c>
      <c r="K1307" t="inlineStr">
        <is>
          <t>40</t>
        </is>
      </c>
      <c r="L1307" t="n">
        <v>74.59999999999999</v>
      </c>
      <c r="M1307" t="inlineStr">
        <is>
          <t>87</t>
        </is>
      </c>
      <c r="N1307" t="n">
        <v>21.4</v>
      </c>
      <c r="O1307" t="inlineStr">
        <is>
          <t>646</t>
        </is>
      </c>
      <c r="P1307" t="n">
        <v>28.5</v>
      </c>
      <c r="Q1307" t="inlineStr">
        <is>
          <t>456</t>
        </is>
      </c>
      <c r="R1307" t="n">
        <v>6.8</v>
      </c>
      <c r="S1307" t="inlineStr">
        <is>
          <t>701+</t>
        </is>
      </c>
      <c r="T1307" t="n">
        <v>2.1</v>
      </c>
      <c r="U1307" t="inlineStr">
        <is>
          <t>701+</t>
        </is>
      </c>
      <c r="V1307" t="n">
        <v>95.90000000000001</v>
      </c>
      <c r="W1307" t="inlineStr">
        <is>
          <t>60</t>
        </is>
      </c>
      <c r="X1307" t="n">
        <v>97.90000000000001</v>
      </c>
      <c r="Y1307" t="inlineStr">
        <is>
          <t>27</t>
        </is>
      </c>
      <c r="Z1307" t="n">
        <v>93.59999999999999</v>
      </c>
      <c r="AA1307" t="inlineStr">
        <is>
          <t>67</t>
        </is>
      </c>
      <c r="AB1307" t="n">
        <v>61.6</v>
      </c>
      <c r="AC1307" t="inlineStr"/>
      <c r="AD1307" t="inlineStr"/>
      <c r="AE1307" t="inlineStr">
        <is>
          <t>Not Reported</t>
        </is>
      </c>
      <c r="AF1307" t="inlineStr">
        <is>
          <t>Not Reported</t>
        </is>
      </c>
      <c r="AG1307" t="inlineStr">
        <is>
          <t>Not Reported</t>
        </is>
      </c>
      <c r="AH1307" t="inlineStr">
        <is>
          <t>Not Reported</t>
        </is>
      </c>
      <c r="AI1307" t="inlineStr"/>
      <c r="AJ1307" t="inlineStr"/>
      <c r="AK1307" t="inlineStr">
        <is>
          <t>Not Reported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>
        <is>
          <t>Not Reported</t>
        </is>
      </c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>
        <is>
          <t>QS</t>
        </is>
      </c>
      <c r="CC1307" t="n">
        <v>92</v>
      </c>
      <c r="CD1307" t="n">
        <v>85</v>
      </c>
      <c r="CE1307" t="n">
        <v>40</v>
      </c>
      <c r="CF1307" t="n">
        <v>87</v>
      </c>
      <c r="CG1307" t="n">
        <v>646</v>
      </c>
      <c r="CH1307" t="n">
        <v>456</v>
      </c>
      <c r="CI1307" t="n">
        <v>701</v>
      </c>
      <c r="CJ1307" t="n">
        <v>701</v>
      </c>
      <c r="CK1307" t="n">
        <v>60</v>
      </c>
      <c r="CL1307" t="n">
        <v>27</v>
      </c>
      <c r="CM1307" t="n">
        <v>67</v>
      </c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n">
        <v>93.5</v>
      </c>
      <c r="DC1307" t="n">
        <v>28.5</v>
      </c>
      <c r="DD1307" t="inlineStr"/>
      <c r="DE1307" t="inlineStr">
        <is>
          <t>QS (score, not ratio)</t>
        </is>
      </c>
      <c r="DF1307" t="inlineStr"/>
      <c r="DG1307" t="inlineStr">
        <is>
          <t>QS (score, not %)</t>
        </is>
      </c>
      <c r="DH1307" t="n">
        <v>92.8</v>
      </c>
      <c r="DI1307" t="inlineStr"/>
    </row>
    <row r="1308">
      <c r="A1308" t="inlineStr">
        <is>
          <t>universidade de vigo</t>
        </is>
      </c>
      <c r="B1308" t="inlineStr">
        <is>
          <t>901-950</t>
        </is>
      </c>
      <c r="C1308" t="inlineStr">
        <is>
          <t>901-950</t>
        </is>
      </c>
      <c r="D1308" t="inlineStr">
        <is>
          <t>Spain</t>
        </is>
      </c>
      <c r="E1308" t="inlineStr">
        <is>
          <t>Europe</t>
        </is>
      </c>
      <c r="F1308" t="inlineStr">
        <is>
          <t>L</t>
        </is>
      </c>
      <c r="G1308" t="inlineStr">
        <is>
          <t>CO</t>
        </is>
      </c>
      <c r="H1308" t="inlineStr">
        <is>
          <t>VH</t>
        </is>
      </c>
      <c r="I1308" t="inlineStr">
        <is>
          <t>A</t>
        </is>
      </c>
      <c r="J1308" t="n">
        <v>8.9</v>
      </c>
      <c r="K1308" t="inlineStr">
        <is>
          <t>601+</t>
        </is>
      </c>
      <c r="L1308" t="n">
        <v>5.3</v>
      </c>
      <c r="M1308" t="inlineStr">
        <is>
          <t>601+</t>
        </is>
      </c>
      <c r="N1308" t="n">
        <v>9.4</v>
      </c>
      <c r="O1308" t="inlineStr">
        <is>
          <t>701+</t>
        </is>
      </c>
      <c r="P1308" t="n">
        <v>18</v>
      </c>
      <c r="Q1308" t="inlineStr">
        <is>
          <t>583</t>
        </is>
      </c>
      <c r="R1308" t="n">
        <v>2.1</v>
      </c>
      <c r="S1308" t="inlineStr">
        <is>
          <t>701+</t>
        </is>
      </c>
      <c r="T1308" t="n">
        <v>4.8</v>
      </c>
      <c r="U1308" t="inlineStr">
        <is>
          <t>701+</t>
        </is>
      </c>
      <c r="V1308" t="n">
        <v>79.90000000000001</v>
      </c>
      <c r="W1308" t="inlineStr">
        <is>
          <t>325</t>
        </is>
      </c>
      <c r="X1308" t="n">
        <v>3.8</v>
      </c>
      <c r="Y1308" t="inlineStr">
        <is>
          <t>701+</t>
        </is>
      </c>
      <c r="Z1308" t="n">
        <v>39.8</v>
      </c>
      <c r="AA1308" t="inlineStr">
        <is>
          <t>369=</t>
        </is>
      </c>
      <c r="AB1308" t="inlineStr"/>
      <c r="AC1308" t="inlineStr">
        <is>
          <t>901-950</t>
        </is>
      </c>
      <c r="AD1308" t="inlineStr">
        <is>
          <t>1001-1200</t>
        </is>
      </c>
      <c r="AE1308" t="inlineStr">
        <is>
          <t>ES</t>
        </is>
      </c>
      <c r="AF1308" t="inlineStr">
        <is>
          <t>Spain</t>
        </is>
      </c>
      <c r="AG1308" t="inlineStr">
        <is>
          <t>L</t>
        </is>
      </c>
      <c r="AH1308" t="inlineStr">
        <is>
          <t>CO</t>
        </is>
      </c>
      <c r="AI1308" t="inlineStr">
        <is>
          <t>VH</t>
        </is>
      </c>
      <c r="AJ1308" t="n">
        <v>3</v>
      </c>
      <c r="AK1308" t="inlineStr">
        <is>
          <t>A</t>
        </is>
      </c>
      <c r="AL1308" t="n">
        <v>8.300000000000001</v>
      </c>
      <c r="AM1308" t="inlineStr">
        <is>
          <t>601+</t>
        </is>
      </c>
      <c r="AN1308" t="n">
        <v>5.4</v>
      </c>
      <c r="AO1308" t="inlineStr">
        <is>
          <t>601+</t>
        </is>
      </c>
      <c r="AP1308" t="n">
        <v>8.6</v>
      </c>
      <c r="AQ1308" t="inlineStr">
        <is>
          <t>701+</t>
        </is>
      </c>
      <c r="AR1308" t="n">
        <v>17</v>
      </c>
      <c r="AS1308" t="inlineStr">
        <is>
          <t>603</t>
        </is>
      </c>
      <c r="AT1308" t="n">
        <v>2.3</v>
      </c>
      <c r="AU1308" t="inlineStr">
        <is>
          <t>701+</t>
        </is>
      </c>
      <c r="AV1308" t="n">
        <v>4.1</v>
      </c>
      <c r="AW1308" t="inlineStr">
        <is>
          <t>701+</t>
        </is>
      </c>
      <c r="AX1308" t="n">
        <v>35.3</v>
      </c>
      <c r="AY1308" t="inlineStr">
        <is>
          <t>417</t>
        </is>
      </c>
      <c r="AZ1308" t="n">
        <v>7</v>
      </c>
      <c r="BA1308" t="inlineStr">
        <is>
          <t>701+</t>
        </is>
      </c>
      <c r="BB1308" t="n">
        <v>42.6</v>
      </c>
      <c r="BC1308" t="inlineStr">
        <is>
          <t>345=</t>
        </is>
      </c>
      <c r="BD1308" t="inlineStr">
        <is>
          <t>-</t>
        </is>
      </c>
      <c r="BE1308" t="inlineStr"/>
      <c r="BF1308" t="inlineStr">
        <is>
          <t>Not Reported</t>
        </is>
      </c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>
        <is>
          <t>QS</t>
        </is>
      </c>
      <c r="CC1308" t="n">
        <v>925.5</v>
      </c>
      <c r="CD1308" t="n">
        <v>925.5</v>
      </c>
      <c r="CE1308" t="n">
        <v>601</v>
      </c>
      <c r="CF1308" t="n">
        <v>601</v>
      </c>
      <c r="CG1308" t="n">
        <v>701</v>
      </c>
      <c r="CH1308" t="n">
        <v>583</v>
      </c>
      <c r="CI1308" t="n">
        <v>701</v>
      </c>
      <c r="CJ1308" t="n">
        <v>701</v>
      </c>
      <c r="CK1308" t="n">
        <v>325</v>
      </c>
      <c r="CL1308" t="n">
        <v>701</v>
      </c>
      <c r="CM1308" t="n">
        <v>369</v>
      </c>
      <c r="CN1308" t="n">
        <v>925.5</v>
      </c>
      <c r="CO1308" t="n">
        <v>1100.5</v>
      </c>
      <c r="CP1308" t="n">
        <v>601</v>
      </c>
      <c r="CQ1308" t="n">
        <v>601</v>
      </c>
      <c r="CR1308" t="n">
        <v>701</v>
      </c>
      <c r="CS1308" t="n">
        <v>603</v>
      </c>
      <c r="CT1308" t="n">
        <v>701</v>
      </c>
      <c r="CU1308" t="n">
        <v>701</v>
      </c>
      <c r="CV1308" t="n">
        <v>417</v>
      </c>
      <c r="CW1308" t="n">
        <v>701</v>
      </c>
      <c r="CX1308" t="n">
        <v>345</v>
      </c>
      <c r="CY1308" t="inlineStr"/>
      <c r="CZ1308" t="inlineStr"/>
      <c r="DA1308" t="inlineStr"/>
      <c r="DB1308" t="n">
        <v>33.96428571428571</v>
      </c>
      <c r="DC1308" t="n">
        <v>18</v>
      </c>
      <c r="DD1308" t="inlineStr"/>
      <c r="DE1308" t="inlineStr">
        <is>
          <t>QS (score, not ratio)</t>
        </is>
      </c>
      <c r="DF1308" t="inlineStr"/>
      <c r="DG1308" t="inlineStr">
        <is>
          <t>QS (score, not %)</t>
        </is>
      </c>
      <c r="DH1308" t="n">
        <v>8.600000000000001</v>
      </c>
      <c r="DI1308" t="inlineStr"/>
    </row>
    <row r="1309">
      <c r="A1309" t="inlineStr">
        <is>
          <t>universidade do estado de santa catarina</t>
        </is>
      </c>
      <c r="B1309" t="inlineStr">
        <is>
          <t>1401+</t>
        </is>
      </c>
      <c r="C1309" t="inlineStr">
        <is>
          <t>1401+</t>
        </is>
      </c>
      <c r="D1309" t="inlineStr">
        <is>
          <t>Brazil</t>
        </is>
      </c>
      <c r="E1309" t="inlineStr">
        <is>
          <t>Americas</t>
        </is>
      </c>
      <c r="F1309" t="inlineStr">
        <is>
          <t>XL</t>
        </is>
      </c>
      <c r="G1309" t="inlineStr">
        <is>
          <t>CO</t>
        </is>
      </c>
      <c r="H1309" t="inlineStr">
        <is>
          <t>HI</t>
        </is>
      </c>
      <c r="I1309" t="inlineStr">
        <is>
          <t>A</t>
        </is>
      </c>
      <c r="J1309" t="n">
        <v>3.7</v>
      </c>
      <c r="K1309" t="inlineStr">
        <is>
          <t>601+</t>
        </is>
      </c>
      <c r="L1309" t="n">
        <v>1.3</v>
      </c>
      <c r="M1309" t="inlineStr">
        <is>
          <t>601+</t>
        </is>
      </c>
      <c r="N1309" t="n">
        <v>15.4</v>
      </c>
      <c r="O1309" t="inlineStr">
        <is>
          <t>701+</t>
        </is>
      </c>
      <c r="P1309" t="n">
        <v>1.7</v>
      </c>
      <c r="Q1309" t="inlineStr">
        <is>
          <t>701+</t>
        </is>
      </c>
      <c r="R1309" t="inlineStr"/>
      <c r="S1309" t="inlineStr"/>
      <c r="T1309" t="inlineStr"/>
      <c r="U1309" t="inlineStr"/>
      <c r="V1309" t="n">
        <v>9</v>
      </c>
      <c r="W1309" t="inlineStr">
        <is>
          <t>701+</t>
        </is>
      </c>
      <c r="X1309" t="n">
        <v>2.2</v>
      </c>
      <c r="Y1309" t="inlineStr">
        <is>
          <t>701+</t>
        </is>
      </c>
      <c r="Z1309" t="n">
        <v>1</v>
      </c>
      <c r="AA1309" t="inlineStr">
        <is>
          <t>701+</t>
        </is>
      </c>
      <c r="AB1309" t="inlineStr"/>
      <c r="AC1309" t="inlineStr">
        <is>
          <t>1401+</t>
        </is>
      </c>
      <c r="AD1309" t="inlineStr">
        <is>
          <t>1201-1400</t>
        </is>
      </c>
      <c r="AE1309" t="inlineStr">
        <is>
          <t>BR</t>
        </is>
      </c>
      <c r="AF1309" t="inlineStr">
        <is>
          <t>Brazil</t>
        </is>
      </c>
      <c r="AG1309" t="inlineStr">
        <is>
          <t>XL</t>
        </is>
      </c>
      <c r="AH1309" t="inlineStr">
        <is>
          <t>CO</t>
        </is>
      </c>
      <c r="AI1309" t="inlineStr">
        <is>
          <t>HI</t>
        </is>
      </c>
      <c r="AJ1309" t="n">
        <v>4</v>
      </c>
      <c r="AK1309" t="inlineStr">
        <is>
          <t>A</t>
        </is>
      </c>
      <c r="AL1309" t="n">
        <v>3.9</v>
      </c>
      <c r="AM1309" t="inlineStr">
        <is>
          <t>601+</t>
        </is>
      </c>
      <c r="AN1309" t="n">
        <v>1.3</v>
      </c>
      <c r="AO1309" t="inlineStr">
        <is>
          <t>601+</t>
        </is>
      </c>
      <c r="AP1309" t="n">
        <v>20.2</v>
      </c>
      <c r="AQ1309" t="inlineStr">
        <is>
          <t>660</t>
        </is>
      </c>
      <c r="AR1309" t="n">
        <v>1.6</v>
      </c>
      <c r="AS1309" t="inlineStr">
        <is>
          <t>701+</t>
        </is>
      </c>
      <c r="AT1309" t="inlineStr"/>
      <c r="AU1309" t="inlineStr"/>
      <c r="AV1309" t="inlineStr"/>
      <c r="AW1309" t="inlineStr"/>
      <c r="AX1309" t="n">
        <v>1</v>
      </c>
      <c r="AY1309" t="inlineStr">
        <is>
          <t>701+</t>
        </is>
      </c>
      <c r="AZ1309" t="n">
        <v>5.1</v>
      </c>
      <c r="BA1309" t="inlineStr">
        <is>
          <t>701+</t>
        </is>
      </c>
      <c r="BB1309" t="n">
        <v>1</v>
      </c>
      <c r="BC1309" t="inlineStr">
        <is>
          <t>701+</t>
        </is>
      </c>
      <c r="BD1309" t="inlineStr">
        <is>
          <t>-</t>
        </is>
      </c>
      <c r="BE1309" t="inlineStr"/>
      <c r="BF1309" t="inlineStr">
        <is>
          <t>Not Reported</t>
        </is>
      </c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>
        <is>
          <t>QS</t>
        </is>
      </c>
      <c r="CC1309" t="n">
        <v>1401</v>
      </c>
      <c r="CD1309" t="n">
        <v>1401</v>
      </c>
      <c r="CE1309" t="n">
        <v>601</v>
      </c>
      <c r="CF1309" t="n">
        <v>601</v>
      </c>
      <c r="CG1309" t="n">
        <v>701</v>
      </c>
      <c r="CH1309" t="n">
        <v>701</v>
      </c>
      <c r="CI1309" t="inlineStr"/>
      <c r="CJ1309" t="inlineStr"/>
      <c r="CK1309" t="n">
        <v>701</v>
      </c>
      <c r="CL1309" t="n">
        <v>701</v>
      </c>
      <c r="CM1309" t="n">
        <v>701</v>
      </c>
      <c r="CN1309" t="n">
        <v>1401</v>
      </c>
      <c r="CO1309" t="n">
        <v>1300.5</v>
      </c>
      <c r="CP1309" t="n">
        <v>601</v>
      </c>
      <c r="CQ1309" t="n">
        <v>601</v>
      </c>
      <c r="CR1309" t="n">
        <v>660</v>
      </c>
      <c r="CS1309" t="n">
        <v>701</v>
      </c>
      <c r="CT1309" t="inlineStr"/>
      <c r="CU1309" t="inlineStr"/>
      <c r="CV1309" t="n">
        <v>701</v>
      </c>
      <c r="CW1309" t="n">
        <v>701</v>
      </c>
      <c r="CX1309" t="n">
        <v>701</v>
      </c>
      <c r="CY1309" t="inlineStr"/>
      <c r="CZ1309" t="inlineStr"/>
      <c r="DA1309" t="inlineStr"/>
      <c r="DB1309" t="n">
        <v>0</v>
      </c>
      <c r="DC1309" t="n">
        <v>1.7</v>
      </c>
      <c r="DD1309" t="inlineStr"/>
      <c r="DE1309" t="inlineStr">
        <is>
          <t>QS (score, not ratio)</t>
        </is>
      </c>
      <c r="DF1309" t="inlineStr"/>
      <c r="DG1309" t="inlineStr">
        <is>
          <t>Missing</t>
        </is>
      </c>
      <c r="DH1309" t="n">
        <v>3.8</v>
      </c>
      <c r="DI1309" t="inlineStr"/>
    </row>
    <row r="1310">
      <c r="A1310" t="inlineStr">
        <is>
          <t>universidade do estado do rio de janeiro (uerj)</t>
        </is>
      </c>
      <c r="B1310" t="inlineStr">
        <is>
          <t>1201-1400</t>
        </is>
      </c>
      <c r="C1310" t="inlineStr">
        <is>
          <t>1201-1400</t>
        </is>
      </c>
      <c r="D1310" t="inlineStr">
        <is>
          <t>Brazil</t>
        </is>
      </c>
      <c r="E1310" t="inlineStr">
        <is>
          <t>Americas</t>
        </is>
      </c>
      <c r="F1310" t="inlineStr">
        <is>
          <t>XL</t>
        </is>
      </c>
      <c r="G1310" t="inlineStr">
        <is>
          <t>FC</t>
        </is>
      </c>
      <c r="H1310" t="inlineStr">
        <is>
          <t>HI</t>
        </is>
      </c>
      <c r="I1310" t="inlineStr">
        <is>
          <t>A</t>
        </is>
      </c>
      <c r="J1310" t="n">
        <v>9.5</v>
      </c>
      <c r="K1310" t="inlineStr">
        <is>
          <t>601+</t>
        </is>
      </c>
      <c r="L1310" t="n">
        <v>5.1</v>
      </c>
      <c r="M1310" t="inlineStr">
        <is>
          <t>601+</t>
        </is>
      </c>
      <c r="N1310" t="n">
        <v>17.4</v>
      </c>
      <c r="O1310" t="inlineStr">
        <is>
          <t>701+</t>
        </is>
      </c>
      <c r="P1310" t="n">
        <v>2.5</v>
      </c>
      <c r="Q1310" t="inlineStr">
        <is>
          <t>701+</t>
        </is>
      </c>
      <c r="R1310" t="n">
        <v>3.5</v>
      </c>
      <c r="S1310" t="inlineStr">
        <is>
          <t>701+</t>
        </is>
      </c>
      <c r="T1310" t="n">
        <v>1.2</v>
      </c>
      <c r="U1310" t="inlineStr">
        <is>
          <t>701+</t>
        </is>
      </c>
      <c r="V1310" t="n">
        <v>35.7</v>
      </c>
      <c r="W1310" t="inlineStr">
        <is>
          <t>701+</t>
        </is>
      </c>
      <c r="X1310" t="n">
        <v>18.2</v>
      </c>
      <c r="Y1310" t="inlineStr">
        <is>
          <t>598</t>
        </is>
      </c>
      <c r="Z1310" t="n">
        <v>1.3</v>
      </c>
      <c r="AA1310" t="inlineStr">
        <is>
          <t>701+</t>
        </is>
      </c>
      <c r="AB1310" t="inlineStr"/>
      <c r="AC1310" t="inlineStr">
        <is>
          <t>1201-1400</t>
        </is>
      </c>
      <c r="AD1310" t="inlineStr">
        <is>
          <t>1001-1200</t>
        </is>
      </c>
      <c r="AE1310" t="inlineStr">
        <is>
          <t>BR</t>
        </is>
      </c>
      <c r="AF1310" t="inlineStr">
        <is>
          <t>Brazil</t>
        </is>
      </c>
      <c r="AG1310" t="inlineStr">
        <is>
          <t>XL</t>
        </is>
      </c>
      <c r="AH1310" t="inlineStr">
        <is>
          <t>FC</t>
        </is>
      </c>
      <c r="AI1310" t="inlineStr">
        <is>
          <t>HI</t>
        </is>
      </c>
      <c r="AJ1310" t="n">
        <v>4</v>
      </c>
      <c r="AK1310" t="inlineStr">
        <is>
          <t>A</t>
        </is>
      </c>
      <c r="AL1310" t="n">
        <v>9.4</v>
      </c>
      <c r="AM1310" t="inlineStr">
        <is>
          <t>601+</t>
        </is>
      </c>
      <c r="AN1310" t="n">
        <v>4</v>
      </c>
      <c r="AO1310" t="inlineStr">
        <is>
          <t>601+</t>
        </is>
      </c>
      <c r="AP1310" t="n">
        <v>17.6</v>
      </c>
      <c r="AQ1310" t="inlineStr">
        <is>
          <t>701+</t>
        </is>
      </c>
      <c r="AR1310" t="n">
        <v>2.6</v>
      </c>
      <c r="AS1310" t="inlineStr">
        <is>
          <t>701+</t>
        </is>
      </c>
      <c r="AT1310" t="n">
        <v>3.8</v>
      </c>
      <c r="AU1310" t="inlineStr">
        <is>
          <t>701+</t>
        </is>
      </c>
      <c r="AV1310" t="n">
        <v>1.2</v>
      </c>
      <c r="AW1310" t="inlineStr">
        <is>
          <t>701+</t>
        </is>
      </c>
      <c r="AX1310" t="n">
        <v>5.7</v>
      </c>
      <c r="AY1310" t="inlineStr">
        <is>
          <t>701+</t>
        </is>
      </c>
      <c r="AZ1310" t="n">
        <v>7.6</v>
      </c>
      <c r="BA1310" t="inlineStr">
        <is>
          <t>701+</t>
        </is>
      </c>
      <c r="BB1310" t="n">
        <v>2.4</v>
      </c>
      <c r="BC1310" t="inlineStr">
        <is>
          <t>701+</t>
        </is>
      </c>
      <c r="BD1310" t="inlineStr">
        <is>
          <t>-</t>
        </is>
      </c>
      <c r="BE1310" t="inlineStr"/>
      <c r="BF1310" t="inlineStr">
        <is>
          <t>Not Reported</t>
        </is>
      </c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>
        <is>
          <t>QS</t>
        </is>
      </c>
      <c r="CC1310" t="n">
        <v>1300.5</v>
      </c>
      <c r="CD1310" t="n">
        <v>1300.5</v>
      </c>
      <c r="CE1310" t="n">
        <v>601</v>
      </c>
      <c r="CF1310" t="n">
        <v>601</v>
      </c>
      <c r="CG1310" t="n">
        <v>701</v>
      </c>
      <c r="CH1310" t="n">
        <v>701</v>
      </c>
      <c r="CI1310" t="n">
        <v>701</v>
      </c>
      <c r="CJ1310" t="n">
        <v>701</v>
      </c>
      <c r="CK1310" t="n">
        <v>701</v>
      </c>
      <c r="CL1310" t="n">
        <v>598</v>
      </c>
      <c r="CM1310" t="n">
        <v>701</v>
      </c>
      <c r="CN1310" t="n">
        <v>1300.5</v>
      </c>
      <c r="CO1310" t="n">
        <v>1100.5</v>
      </c>
      <c r="CP1310" t="n">
        <v>601</v>
      </c>
      <c r="CQ1310" t="n">
        <v>601</v>
      </c>
      <c r="CR1310" t="n">
        <v>701</v>
      </c>
      <c r="CS1310" t="n">
        <v>701</v>
      </c>
      <c r="CT1310" t="n">
        <v>701</v>
      </c>
      <c r="CU1310" t="n">
        <v>701</v>
      </c>
      <c r="CV1310" t="n">
        <v>701</v>
      </c>
      <c r="CW1310" t="n">
        <v>701</v>
      </c>
      <c r="CX1310" t="n">
        <v>701</v>
      </c>
      <c r="CY1310" t="inlineStr"/>
      <c r="CZ1310" t="inlineStr"/>
      <c r="DA1310" t="inlineStr"/>
      <c r="DB1310" t="n">
        <v>7.178571428571416</v>
      </c>
      <c r="DC1310" t="n">
        <v>2.5</v>
      </c>
      <c r="DD1310" t="inlineStr"/>
      <c r="DE1310" t="inlineStr">
        <is>
          <t>QS (score, not ratio)</t>
        </is>
      </c>
      <c r="DF1310" t="inlineStr"/>
      <c r="DG1310" t="inlineStr">
        <is>
          <t>QS (score, not %)</t>
        </is>
      </c>
      <c r="DH1310" t="n">
        <v>9.449999999999999</v>
      </c>
      <c r="DI1310" t="inlineStr"/>
    </row>
    <row r="1311">
      <c r="A1311" t="inlineStr">
        <is>
          <t>universidade estadual de campinas (unicamp)</t>
        </is>
      </c>
      <c r="B1311" t="inlineStr">
        <is>
          <t>232</t>
        </is>
      </c>
      <c r="C1311" t="inlineStr">
        <is>
          <t>220</t>
        </is>
      </c>
      <c r="D1311" t="inlineStr">
        <is>
          <t>Brazil</t>
        </is>
      </c>
      <c r="E1311" t="inlineStr">
        <is>
          <t>Americas</t>
        </is>
      </c>
      <c r="F1311" t="inlineStr">
        <is>
          <t>XL</t>
        </is>
      </c>
      <c r="G1311" t="inlineStr">
        <is>
          <t>FC</t>
        </is>
      </c>
      <c r="H1311" t="inlineStr">
        <is>
          <t>VH</t>
        </is>
      </c>
      <c r="I1311" t="inlineStr">
        <is>
          <t>A</t>
        </is>
      </c>
      <c r="J1311" t="n">
        <v>71.8</v>
      </c>
      <c r="K1311" t="inlineStr">
        <is>
          <t>87</t>
        </is>
      </c>
      <c r="L1311" t="n">
        <v>40.3</v>
      </c>
      <c r="M1311" t="inlineStr">
        <is>
          <t>236</t>
        </is>
      </c>
      <c r="N1311" t="n">
        <v>14.7</v>
      </c>
      <c r="O1311" t="inlineStr">
        <is>
          <t>701+</t>
        </is>
      </c>
      <c r="P1311" t="n">
        <v>24.3</v>
      </c>
      <c r="Q1311" t="inlineStr">
        <is>
          <t>506</t>
        </is>
      </c>
      <c r="R1311" t="n">
        <v>10.7</v>
      </c>
      <c r="S1311" t="inlineStr">
        <is>
          <t>701+</t>
        </is>
      </c>
      <c r="T1311" t="n">
        <v>2.7</v>
      </c>
      <c r="U1311" t="inlineStr">
        <is>
          <t>701+</t>
        </is>
      </c>
      <c r="V1311" t="n">
        <v>85.40000000000001</v>
      </c>
      <c r="W1311" t="inlineStr">
        <is>
          <t>241</t>
        </is>
      </c>
      <c r="X1311" t="n">
        <v>25.1</v>
      </c>
      <c r="Y1311" t="inlineStr">
        <is>
          <t>465</t>
        </is>
      </c>
      <c r="Z1311" t="n">
        <v>65.90000000000001</v>
      </c>
      <c r="AA1311" t="inlineStr">
        <is>
          <t>236=</t>
        </is>
      </c>
      <c r="AB1311" t="n">
        <v>42.9</v>
      </c>
      <c r="AC1311">
        <f>220</f>
        <v/>
      </c>
      <c r="AD1311" t="inlineStr">
        <is>
          <t>210=</t>
        </is>
      </c>
      <c r="AE1311" t="inlineStr">
        <is>
          <t>BR</t>
        </is>
      </c>
      <c r="AF1311" t="inlineStr">
        <is>
          <t>Brazil</t>
        </is>
      </c>
      <c r="AG1311" t="inlineStr">
        <is>
          <t>XL</t>
        </is>
      </c>
      <c r="AH1311" t="inlineStr">
        <is>
          <t>FC</t>
        </is>
      </c>
      <c r="AI1311" t="inlineStr">
        <is>
          <t>VH</t>
        </is>
      </c>
      <c r="AJ1311" t="n">
        <v>4</v>
      </c>
      <c r="AK1311" t="inlineStr">
        <is>
          <t>A</t>
        </is>
      </c>
      <c r="AL1311" t="n">
        <v>70.3</v>
      </c>
      <c r="AM1311" t="inlineStr">
        <is>
          <t>90</t>
        </is>
      </c>
      <c r="AN1311" t="n">
        <v>50.1</v>
      </c>
      <c r="AO1311" t="inlineStr">
        <is>
          <t>169</t>
        </is>
      </c>
      <c r="AP1311" t="n">
        <v>13</v>
      </c>
      <c r="AQ1311" t="inlineStr">
        <is>
          <t>701+</t>
        </is>
      </c>
      <c r="AR1311" t="n">
        <v>24.9</v>
      </c>
      <c r="AS1311" t="inlineStr">
        <is>
          <t>489</t>
        </is>
      </c>
      <c r="AT1311" t="n">
        <v>11.7</v>
      </c>
      <c r="AU1311" t="inlineStr">
        <is>
          <t>701+</t>
        </is>
      </c>
      <c r="AV1311" t="n">
        <v>2.9</v>
      </c>
      <c r="AW1311" t="inlineStr">
        <is>
          <t>701+</t>
        </is>
      </c>
      <c r="AX1311" t="n">
        <v>53.7</v>
      </c>
      <c r="AY1311" t="inlineStr">
        <is>
          <t>294</t>
        </is>
      </c>
      <c r="AZ1311" t="n">
        <v>9.6</v>
      </c>
      <c r="BA1311" t="inlineStr">
        <is>
          <t>701+</t>
        </is>
      </c>
      <c r="BB1311" t="n">
        <v>74.8</v>
      </c>
      <c r="BC1311" t="inlineStr">
        <is>
          <t>177=</t>
        </is>
      </c>
      <c r="BD1311" t="inlineStr">
        <is>
          <t>42.7</t>
        </is>
      </c>
      <c r="BE1311" t="inlineStr"/>
      <c r="BF1311" t="inlineStr">
        <is>
          <t>Not Reported</t>
        </is>
      </c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>
        <is>
          <t>QS</t>
        </is>
      </c>
      <c r="CC1311" t="n">
        <v>232</v>
      </c>
      <c r="CD1311" t="n">
        <v>220</v>
      </c>
      <c r="CE1311" t="n">
        <v>87</v>
      </c>
      <c r="CF1311" t="n">
        <v>236</v>
      </c>
      <c r="CG1311" t="n">
        <v>701</v>
      </c>
      <c r="CH1311" t="n">
        <v>506</v>
      </c>
      <c r="CI1311" t="n">
        <v>701</v>
      </c>
      <c r="CJ1311" t="n">
        <v>701</v>
      </c>
      <c r="CK1311" t="n">
        <v>241</v>
      </c>
      <c r="CL1311" t="n">
        <v>465</v>
      </c>
      <c r="CM1311" t="n">
        <v>236</v>
      </c>
      <c r="CN1311" t="n">
        <v>220</v>
      </c>
      <c r="CO1311" t="n">
        <v>210</v>
      </c>
      <c r="CP1311" t="n">
        <v>90</v>
      </c>
      <c r="CQ1311" t="n">
        <v>169</v>
      </c>
      <c r="CR1311" t="n">
        <v>701</v>
      </c>
      <c r="CS1311" t="n">
        <v>489</v>
      </c>
      <c r="CT1311" t="n">
        <v>701</v>
      </c>
      <c r="CU1311" t="n">
        <v>701</v>
      </c>
      <c r="CV1311" t="n">
        <v>294</v>
      </c>
      <c r="CW1311" t="n">
        <v>701</v>
      </c>
      <c r="CX1311" t="n">
        <v>177</v>
      </c>
      <c r="CY1311" t="inlineStr"/>
      <c r="CZ1311" t="inlineStr"/>
      <c r="DA1311" t="inlineStr"/>
      <c r="DB1311" t="n">
        <v>83.5</v>
      </c>
      <c r="DC1311" t="n">
        <v>24.3</v>
      </c>
      <c r="DD1311" t="inlineStr"/>
      <c r="DE1311" t="inlineStr">
        <is>
          <t>QS (score, not ratio)</t>
        </is>
      </c>
      <c r="DF1311" t="inlineStr"/>
      <c r="DG1311" t="inlineStr">
        <is>
          <t>QS (score, not %)</t>
        </is>
      </c>
      <c r="DH1311" t="n">
        <v>71.05</v>
      </c>
      <c r="DI1311" t="inlineStr"/>
    </row>
    <row r="1312">
      <c r="A1312" t="inlineStr">
        <is>
          <t>universidade estadual de londrina</t>
        </is>
      </c>
      <c r="B1312" t="inlineStr">
        <is>
          <t>1401+</t>
        </is>
      </c>
      <c r="C1312" t="inlineStr">
        <is>
          <t>1401+</t>
        </is>
      </c>
      <c r="D1312" t="inlineStr">
        <is>
          <t>Brazil</t>
        </is>
      </c>
      <c r="E1312" t="inlineStr">
        <is>
          <t>Americas</t>
        </is>
      </c>
      <c r="F1312" t="inlineStr">
        <is>
          <t>L</t>
        </is>
      </c>
      <c r="G1312" t="inlineStr">
        <is>
          <t>FC</t>
        </is>
      </c>
      <c r="H1312" t="inlineStr">
        <is>
          <t>HI</t>
        </is>
      </c>
      <c r="I1312" t="inlineStr">
        <is>
          <t>A</t>
        </is>
      </c>
      <c r="J1312" t="n">
        <v>3.9</v>
      </c>
      <c r="K1312" t="inlineStr">
        <is>
          <t>601+</t>
        </is>
      </c>
      <c r="L1312" t="n">
        <v>2.5</v>
      </c>
      <c r="M1312" t="inlineStr">
        <is>
          <t>601+</t>
        </is>
      </c>
      <c r="N1312" t="n">
        <v>13.7</v>
      </c>
      <c r="O1312" t="inlineStr">
        <is>
          <t>701+</t>
        </is>
      </c>
      <c r="P1312" t="n">
        <v>3.3</v>
      </c>
      <c r="Q1312" t="inlineStr">
        <is>
          <t>701+</t>
        </is>
      </c>
      <c r="R1312" t="n">
        <v>2.1</v>
      </c>
      <c r="S1312" t="inlineStr">
        <is>
          <t>701+</t>
        </is>
      </c>
      <c r="T1312" t="n">
        <v>1.3</v>
      </c>
      <c r="U1312" t="inlineStr">
        <is>
          <t>701+</t>
        </is>
      </c>
      <c r="V1312" t="n">
        <v>13.4</v>
      </c>
      <c r="W1312" t="inlineStr">
        <is>
          <t>701+</t>
        </is>
      </c>
      <c r="X1312" t="n">
        <v>1.3</v>
      </c>
      <c r="Y1312" t="inlineStr">
        <is>
          <t>701+</t>
        </is>
      </c>
      <c r="Z1312" t="n">
        <v>2.8</v>
      </c>
      <c r="AA1312" t="inlineStr">
        <is>
          <t>701+</t>
        </is>
      </c>
      <c r="AB1312" t="inlineStr"/>
      <c r="AC1312" t="inlineStr">
        <is>
          <t>1401+</t>
        </is>
      </c>
      <c r="AD1312" t="inlineStr">
        <is>
          <t>1201-1400</t>
        </is>
      </c>
      <c r="AE1312" t="inlineStr">
        <is>
          <t>BR</t>
        </is>
      </c>
      <c r="AF1312" t="inlineStr">
        <is>
          <t>Brazil</t>
        </is>
      </c>
      <c r="AG1312" t="inlineStr">
        <is>
          <t>L</t>
        </is>
      </c>
      <c r="AH1312" t="inlineStr">
        <is>
          <t>FC</t>
        </is>
      </c>
      <c r="AI1312" t="inlineStr">
        <is>
          <t>HI</t>
        </is>
      </c>
      <c r="AJ1312" t="n">
        <v>4</v>
      </c>
      <c r="AK1312" t="inlineStr">
        <is>
          <t>A</t>
        </is>
      </c>
      <c r="AL1312" t="n">
        <v>3.5</v>
      </c>
      <c r="AM1312" t="inlineStr">
        <is>
          <t>601+</t>
        </is>
      </c>
      <c r="AN1312" t="n">
        <v>2.5</v>
      </c>
      <c r="AO1312" t="inlineStr">
        <is>
          <t>601+</t>
        </is>
      </c>
      <c r="AP1312" t="n">
        <v>13.4</v>
      </c>
      <c r="AQ1312" t="inlineStr">
        <is>
          <t>701+</t>
        </is>
      </c>
      <c r="AR1312" t="n">
        <v>3.5</v>
      </c>
      <c r="AS1312" t="inlineStr">
        <is>
          <t>701+</t>
        </is>
      </c>
      <c r="AT1312" t="n">
        <v>2.2</v>
      </c>
      <c r="AU1312" t="inlineStr">
        <is>
          <t>701+</t>
        </is>
      </c>
      <c r="AV1312" t="n">
        <v>1.3</v>
      </c>
      <c r="AW1312" t="inlineStr">
        <is>
          <t>701+</t>
        </is>
      </c>
      <c r="AX1312" t="n">
        <v>1.1</v>
      </c>
      <c r="AY1312" t="inlineStr">
        <is>
          <t>701+</t>
        </is>
      </c>
      <c r="AZ1312" t="n">
        <v>3.8</v>
      </c>
      <c r="BA1312" t="inlineStr">
        <is>
          <t>701+</t>
        </is>
      </c>
      <c r="BB1312" t="n">
        <v>3.4</v>
      </c>
      <c r="BC1312" t="inlineStr">
        <is>
          <t>701+</t>
        </is>
      </c>
      <c r="BD1312" t="inlineStr">
        <is>
          <t>-</t>
        </is>
      </c>
      <c r="BE1312" t="inlineStr"/>
      <c r="BF1312" t="inlineStr">
        <is>
          <t>Not Reported</t>
        </is>
      </c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>
        <is>
          <t>QS</t>
        </is>
      </c>
      <c r="CC1312" t="n">
        <v>1401</v>
      </c>
      <c r="CD1312" t="n">
        <v>1401</v>
      </c>
      <c r="CE1312" t="n">
        <v>601</v>
      </c>
      <c r="CF1312" t="n">
        <v>601</v>
      </c>
      <c r="CG1312" t="n">
        <v>701</v>
      </c>
      <c r="CH1312" t="n">
        <v>701</v>
      </c>
      <c r="CI1312" t="n">
        <v>701</v>
      </c>
      <c r="CJ1312" t="n">
        <v>701</v>
      </c>
      <c r="CK1312" t="n">
        <v>701</v>
      </c>
      <c r="CL1312" t="n">
        <v>701</v>
      </c>
      <c r="CM1312" t="n">
        <v>701</v>
      </c>
      <c r="CN1312" t="n">
        <v>1401</v>
      </c>
      <c r="CO1312" t="n">
        <v>1300.5</v>
      </c>
      <c r="CP1312" t="n">
        <v>601</v>
      </c>
      <c r="CQ1312" t="n">
        <v>601</v>
      </c>
      <c r="CR1312" t="n">
        <v>701</v>
      </c>
      <c r="CS1312" t="n">
        <v>701</v>
      </c>
      <c r="CT1312" t="n">
        <v>701</v>
      </c>
      <c r="CU1312" t="n">
        <v>701</v>
      </c>
      <c r="CV1312" t="n">
        <v>701</v>
      </c>
      <c r="CW1312" t="n">
        <v>701</v>
      </c>
      <c r="CX1312" t="n">
        <v>701</v>
      </c>
      <c r="CY1312" t="inlineStr"/>
      <c r="CZ1312" t="inlineStr"/>
      <c r="DA1312" t="inlineStr"/>
      <c r="DB1312" t="n">
        <v>0</v>
      </c>
      <c r="DC1312" t="n">
        <v>3.3</v>
      </c>
      <c r="DD1312" t="inlineStr"/>
      <c r="DE1312" t="inlineStr">
        <is>
          <t>QS (score, not ratio)</t>
        </is>
      </c>
      <c r="DF1312" t="inlineStr"/>
      <c r="DG1312" t="inlineStr">
        <is>
          <t>QS (score, not %)</t>
        </is>
      </c>
      <c r="DH1312" t="n">
        <v>3.7</v>
      </c>
      <c r="DI1312" t="inlineStr"/>
    </row>
    <row r="1313">
      <c r="A1313" t="inlineStr">
        <is>
          <t>universidade federal da bahia</t>
        </is>
      </c>
      <c r="B1313" t="inlineStr">
        <is>
          <t>1201-1400</t>
        </is>
      </c>
      <c r="C1313" t="inlineStr">
        <is>
          <t>1201-1400</t>
        </is>
      </c>
      <c r="D1313" t="inlineStr">
        <is>
          <t>Brazil</t>
        </is>
      </c>
      <c r="E1313" t="inlineStr">
        <is>
          <t>Americas</t>
        </is>
      </c>
      <c r="F1313" t="inlineStr">
        <is>
          <t>XL</t>
        </is>
      </c>
      <c r="G1313" t="inlineStr">
        <is>
          <t>FC</t>
        </is>
      </c>
      <c r="H1313" t="inlineStr">
        <is>
          <t>HI</t>
        </is>
      </c>
      <c r="I1313" t="inlineStr">
        <is>
          <t>A</t>
        </is>
      </c>
      <c r="J1313" t="n">
        <v>9</v>
      </c>
      <c r="K1313" t="inlineStr">
        <is>
          <t>601+</t>
        </is>
      </c>
      <c r="L1313" t="n">
        <v>2.7</v>
      </c>
      <c r="M1313" t="inlineStr">
        <is>
          <t>601+</t>
        </is>
      </c>
      <c r="N1313" t="n">
        <v>8.5</v>
      </c>
      <c r="O1313" t="inlineStr">
        <is>
          <t>701+</t>
        </is>
      </c>
      <c r="P1313" t="n">
        <v>3.1</v>
      </c>
      <c r="Q1313" t="inlineStr">
        <is>
          <t>701+</t>
        </is>
      </c>
      <c r="R1313" t="n">
        <v>5.1</v>
      </c>
      <c r="S1313" t="inlineStr">
        <is>
          <t>701+</t>
        </is>
      </c>
      <c r="T1313" t="n">
        <v>1.4</v>
      </c>
      <c r="U1313" t="inlineStr">
        <is>
          <t>701+</t>
        </is>
      </c>
      <c r="V1313" t="n">
        <v>48.8</v>
      </c>
      <c r="W1313" t="inlineStr">
        <is>
          <t>701+</t>
        </is>
      </c>
      <c r="X1313" t="n">
        <v>12.4</v>
      </c>
      <c r="Y1313" t="inlineStr">
        <is>
          <t>701+</t>
        </is>
      </c>
      <c r="Z1313" t="n">
        <v>2.5</v>
      </c>
      <c r="AA1313" t="inlineStr">
        <is>
          <t>701+</t>
        </is>
      </c>
      <c r="AB1313" t="inlineStr"/>
      <c r="AC1313" t="inlineStr">
        <is>
          <t>1201-1400</t>
        </is>
      </c>
      <c r="AD1313" t="inlineStr">
        <is>
          <t>1201-1400</t>
        </is>
      </c>
      <c r="AE1313" t="inlineStr">
        <is>
          <t>BR</t>
        </is>
      </c>
      <c r="AF1313" t="inlineStr">
        <is>
          <t>Brazil</t>
        </is>
      </c>
      <c r="AG1313" t="inlineStr">
        <is>
          <t>XL</t>
        </is>
      </c>
      <c r="AH1313" t="inlineStr">
        <is>
          <t>FC</t>
        </is>
      </c>
      <c r="AI1313" t="inlineStr">
        <is>
          <t>HI</t>
        </is>
      </c>
      <c r="AJ1313" t="n">
        <v>4</v>
      </c>
      <c r="AK1313" t="inlineStr">
        <is>
          <t>A</t>
        </is>
      </c>
      <c r="AL1313" t="n">
        <v>9.1</v>
      </c>
      <c r="AM1313" t="inlineStr">
        <is>
          <t>601+</t>
        </is>
      </c>
      <c r="AN1313" t="n">
        <v>2.4</v>
      </c>
      <c r="AO1313" t="inlineStr">
        <is>
          <t>601+</t>
        </is>
      </c>
      <c r="AP1313" t="n">
        <v>8.9</v>
      </c>
      <c r="AQ1313" t="inlineStr">
        <is>
          <t>701+</t>
        </is>
      </c>
      <c r="AR1313" t="n">
        <v>3.1</v>
      </c>
      <c r="AS1313" t="inlineStr">
        <is>
          <t>701+</t>
        </is>
      </c>
      <c r="AT1313" t="n">
        <v>5.4</v>
      </c>
      <c r="AU1313" t="inlineStr">
        <is>
          <t>701+</t>
        </is>
      </c>
      <c r="AV1313" t="n">
        <v>1.5</v>
      </c>
      <c r="AW1313" t="inlineStr">
        <is>
          <t>701+</t>
        </is>
      </c>
      <c r="AX1313" t="n">
        <v>4.3</v>
      </c>
      <c r="AY1313" t="inlineStr">
        <is>
          <t>701+</t>
        </is>
      </c>
      <c r="AZ1313" t="n">
        <v>8.1</v>
      </c>
      <c r="BA1313" t="inlineStr">
        <is>
          <t>701+</t>
        </is>
      </c>
      <c r="BB1313" t="n">
        <v>4.4</v>
      </c>
      <c r="BC1313" t="inlineStr">
        <is>
          <t>701+</t>
        </is>
      </c>
      <c r="BD1313" t="inlineStr">
        <is>
          <t>-</t>
        </is>
      </c>
      <c r="BE1313" t="inlineStr"/>
      <c r="BF1313" t="inlineStr">
        <is>
          <t>Not Reported</t>
        </is>
      </c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>
        <is>
          <t>QS</t>
        </is>
      </c>
      <c r="CC1313" t="n">
        <v>1300.5</v>
      </c>
      <c r="CD1313" t="n">
        <v>1300.5</v>
      </c>
      <c r="CE1313" t="n">
        <v>601</v>
      </c>
      <c r="CF1313" t="n">
        <v>601</v>
      </c>
      <c r="CG1313" t="n">
        <v>701</v>
      </c>
      <c r="CH1313" t="n">
        <v>701</v>
      </c>
      <c r="CI1313" t="n">
        <v>701</v>
      </c>
      <c r="CJ1313" t="n">
        <v>701</v>
      </c>
      <c r="CK1313" t="n">
        <v>701</v>
      </c>
      <c r="CL1313" t="n">
        <v>701</v>
      </c>
      <c r="CM1313" t="n">
        <v>701</v>
      </c>
      <c r="CN1313" t="n">
        <v>1300.5</v>
      </c>
      <c r="CO1313" t="n">
        <v>1300.5</v>
      </c>
      <c r="CP1313" t="n">
        <v>601</v>
      </c>
      <c r="CQ1313" t="n">
        <v>601</v>
      </c>
      <c r="CR1313" t="n">
        <v>701</v>
      </c>
      <c r="CS1313" t="n">
        <v>701</v>
      </c>
      <c r="CT1313" t="n">
        <v>701</v>
      </c>
      <c r="CU1313" t="n">
        <v>701</v>
      </c>
      <c r="CV1313" t="n">
        <v>701</v>
      </c>
      <c r="CW1313" t="n">
        <v>701</v>
      </c>
      <c r="CX1313" t="n">
        <v>701</v>
      </c>
      <c r="CY1313" t="inlineStr"/>
      <c r="CZ1313" t="inlineStr"/>
      <c r="DA1313" t="inlineStr"/>
      <c r="DB1313" t="n">
        <v>7.178571428571416</v>
      </c>
      <c r="DC1313" t="n">
        <v>3.1</v>
      </c>
      <c r="DD1313" t="inlineStr"/>
      <c r="DE1313" t="inlineStr">
        <is>
          <t>QS (score, not ratio)</t>
        </is>
      </c>
      <c r="DF1313" t="inlineStr"/>
      <c r="DG1313" t="inlineStr">
        <is>
          <t>QS (score, not %)</t>
        </is>
      </c>
      <c r="DH1313" t="n">
        <v>9.050000000000001</v>
      </c>
      <c r="DI1313" t="inlineStr"/>
    </row>
    <row r="1314">
      <c r="A1314" t="inlineStr">
        <is>
          <t>universidade federal da paraíba</t>
        </is>
      </c>
      <c r="B1314" t="inlineStr">
        <is>
          <t>1401+</t>
        </is>
      </c>
      <c r="C1314" t="inlineStr">
        <is>
          <t>1401+</t>
        </is>
      </c>
      <c r="D1314" t="inlineStr">
        <is>
          <t>Brazil</t>
        </is>
      </c>
      <c r="E1314" t="inlineStr">
        <is>
          <t>Americas</t>
        </is>
      </c>
      <c r="F1314" t="inlineStr">
        <is>
          <t>XL</t>
        </is>
      </c>
      <c r="G1314" t="inlineStr">
        <is>
          <t>CO</t>
        </is>
      </c>
      <c r="H1314" t="inlineStr">
        <is>
          <t>VH</t>
        </is>
      </c>
      <c r="I1314" t="inlineStr">
        <is>
          <t>A</t>
        </is>
      </c>
      <c r="J1314" t="n">
        <v>4.1</v>
      </c>
      <c r="K1314" t="inlineStr">
        <is>
          <t>601+</t>
        </is>
      </c>
      <c r="L1314" t="n">
        <v>2.5</v>
      </c>
      <c r="M1314" t="inlineStr">
        <is>
          <t>601+</t>
        </is>
      </c>
      <c r="N1314" t="n">
        <v>7.3</v>
      </c>
      <c r="O1314" t="inlineStr">
        <is>
          <t>701+</t>
        </is>
      </c>
      <c r="P1314" t="n">
        <v>3.1</v>
      </c>
      <c r="Q1314" t="inlineStr">
        <is>
          <t>701+</t>
        </is>
      </c>
      <c r="R1314" t="n">
        <v>2.5</v>
      </c>
      <c r="S1314" t="inlineStr">
        <is>
          <t>701+</t>
        </is>
      </c>
      <c r="T1314" t="n">
        <v>1.1</v>
      </c>
      <c r="U1314" t="inlineStr">
        <is>
          <t>701+</t>
        </is>
      </c>
      <c r="V1314" t="n">
        <v>40.8</v>
      </c>
      <c r="W1314" t="inlineStr">
        <is>
          <t>701+</t>
        </is>
      </c>
      <c r="X1314" t="n">
        <v>1.3</v>
      </c>
      <c r="Y1314" t="inlineStr">
        <is>
          <t>701+</t>
        </is>
      </c>
      <c r="Z1314" t="n">
        <v>1.1</v>
      </c>
      <c r="AA1314" t="inlineStr">
        <is>
          <t>701+</t>
        </is>
      </c>
      <c r="AB1314" t="inlineStr"/>
      <c r="AC1314" t="inlineStr"/>
      <c r="AD1314" t="inlineStr"/>
      <c r="AE1314" t="inlineStr">
        <is>
          <t>Not Reported</t>
        </is>
      </c>
      <c r="AF1314" t="inlineStr">
        <is>
          <t>Not Reported</t>
        </is>
      </c>
      <c r="AG1314" t="inlineStr">
        <is>
          <t>Not Reported</t>
        </is>
      </c>
      <c r="AH1314" t="inlineStr">
        <is>
          <t>Not Reported</t>
        </is>
      </c>
      <c r="AI1314" t="inlineStr"/>
      <c r="AJ1314" t="inlineStr"/>
      <c r="AK1314" t="inlineStr">
        <is>
          <t>Not Reported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>
        <is>
          <t>Not Reported</t>
        </is>
      </c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>
        <is>
          <t>QS</t>
        </is>
      </c>
      <c r="CC1314" t="n">
        <v>1401</v>
      </c>
      <c r="CD1314" t="n">
        <v>1401</v>
      </c>
      <c r="CE1314" t="n">
        <v>601</v>
      </c>
      <c r="CF1314" t="n">
        <v>601</v>
      </c>
      <c r="CG1314" t="n">
        <v>701</v>
      </c>
      <c r="CH1314" t="n">
        <v>701</v>
      </c>
      <c r="CI1314" t="n">
        <v>701</v>
      </c>
      <c r="CJ1314" t="n">
        <v>701</v>
      </c>
      <c r="CK1314" t="n">
        <v>701</v>
      </c>
      <c r="CL1314" t="n">
        <v>701</v>
      </c>
      <c r="CM1314" t="n">
        <v>701</v>
      </c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n">
        <v>0</v>
      </c>
      <c r="DC1314" t="n">
        <v>3.1</v>
      </c>
      <c r="DD1314" t="inlineStr"/>
      <c r="DE1314" t="inlineStr">
        <is>
          <t>QS (score, not ratio)</t>
        </is>
      </c>
      <c r="DF1314" t="inlineStr"/>
      <c r="DG1314" t="inlineStr">
        <is>
          <t>QS (score, not %)</t>
        </is>
      </c>
      <c r="DH1314" t="n">
        <v>4.1</v>
      </c>
      <c r="DI1314" t="inlineStr"/>
    </row>
    <row r="1315">
      <c r="A1315" t="inlineStr">
        <is>
          <t>universidade federal de goiás</t>
        </is>
      </c>
      <c r="B1315" t="inlineStr">
        <is>
          <t>1401+</t>
        </is>
      </c>
      <c r="C1315" t="inlineStr">
        <is>
          <t>1401+</t>
        </is>
      </c>
      <c r="D1315" t="inlineStr">
        <is>
          <t>Brazil</t>
        </is>
      </c>
      <c r="E1315" t="inlineStr">
        <is>
          <t>Americas</t>
        </is>
      </c>
      <c r="F1315" t="inlineStr">
        <is>
          <t>XL</t>
        </is>
      </c>
      <c r="G1315" t="inlineStr">
        <is>
          <t>CO</t>
        </is>
      </c>
      <c r="H1315" t="inlineStr">
        <is>
          <t>VH</t>
        </is>
      </c>
      <c r="I1315" t="inlineStr">
        <is>
          <t>A</t>
        </is>
      </c>
      <c r="J1315" t="n">
        <v>3.8</v>
      </c>
      <c r="K1315" t="inlineStr">
        <is>
          <t>601+</t>
        </is>
      </c>
      <c r="L1315" t="n">
        <v>1.3</v>
      </c>
      <c r="M1315" t="inlineStr">
        <is>
          <t>601+</t>
        </is>
      </c>
      <c r="N1315" t="n">
        <v>6.8</v>
      </c>
      <c r="O1315" t="inlineStr">
        <is>
          <t>701+</t>
        </is>
      </c>
      <c r="P1315" t="n">
        <v>4.2</v>
      </c>
      <c r="Q1315" t="inlineStr">
        <is>
          <t>701+</t>
        </is>
      </c>
      <c r="R1315" t="n">
        <v>3.5</v>
      </c>
      <c r="S1315" t="inlineStr">
        <is>
          <t>701+</t>
        </is>
      </c>
      <c r="T1315" t="n">
        <v>1.2</v>
      </c>
      <c r="U1315" t="inlineStr">
        <is>
          <t>701+</t>
        </is>
      </c>
      <c r="V1315" t="n">
        <v>32.7</v>
      </c>
      <c r="W1315" t="inlineStr">
        <is>
          <t>701+</t>
        </is>
      </c>
      <c r="X1315" t="n">
        <v>1.3</v>
      </c>
      <c r="Y1315" t="inlineStr">
        <is>
          <t>701+</t>
        </is>
      </c>
      <c r="Z1315" t="n">
        <v>1.3</v>
      </c>
      <c r="AA1315" t="inlineStr">
        <is>
          <t>701+</t>
        </is>
      </c>
      <c r="AB1315" t="inlineStr"/>
      <c r="AC1315" t="inlineStr"/>
      <c r="AD1315" t="inlineStr"/>
      <c r="AE1315" t="inlineStr">
        <is>
          <t>Not Reported</t>
        </is>
      </c>
      <c r="AF1315" t="inlineStr">
        <is>
          <t>Not Reported</t>
        </is>
      </c>
      <c r="AG1315" t="inlineStr">
        <is>
          <t>Not Reported</t>
        </is>
      </c>
      <c r="AH1315" t="inlineStr">
        <is>
          <t>Not Reported</t>
        </is>
      </c>
      <c r="AI1315" t="inlineStr"/>
      <c r="AJ1315" t="inlineStr"/>
      <c r="AK1315" t="inlineStr">
        <is>
          <t>Not Reported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>
        <is>
          <t>Not Reported</t>
        </is>
      </c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>
        <is>
          <t>QS</t>
        </is>
      </c>
      <c r="CC1315" t="n">
        <v>1401</v>
      </c>
      <c r="CD1315" t="n">
        <v>1401</v>
      </c>
      <c r="CE1315" t="n">
        <v>601</v>
      </c>
      <c r="CF1315" t="n">
        <v>601</v>
      </c>
      <c r="CG1315" t="n">
        <v>701</v>
      </c>
      <c r="CH1315" t="n">
        <v>701</v>
      </c>
      <c r="CI1315" t="n">
        <v>701</v>
      </c>
      <c r="CJ1315" t="n">
        <v>701</v>
      </c>
      <c r="CK1315" t="n">
        <v>701</v>
      </c>
      <c r="CL1315" t="n">
        <v>701</v>
      </c>
      <c r="CM1315" t="n">
        <v>701</v>
      </c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n">
        <v>0</v>
      </c>
      <c r="DC1315" t="n">
        <v>4.2</v>
      </c>
      <c r="DD1315" t="inlineStr"/>
      <c r="DE1315" t="inlineStr">
        <is>
          <t>QS (score, not ratio)</t>
        </is>
      </c>
      <c r="DF1315" t="inlineStr"/>
      <c r="DG1315" t="inlineStr">
        <is>
          <t>QS (score, not %)</t>
        </is>
      </c>
      <c r="DH1315" t="n">
        <v>3.8</v>
      </c>
      <c r="DI1315" t="inlineStr"/>
    </row>
    <row r="1316">
      <c r="A1316" t="inlineStr">
        <is>
          <t>universidade federal de juiz de fora- (ufjf)</t>
        </is>
      </c>
      <c r="B1316" t="inlineStr">
        <is>
          <t>1201-1400</t>
        </is>
      </c>
      <c r="C1316" t="inlineStr">
        <is>
          <t>1201-1400</t>
        </is>
      </c>
      <c r="D1316" t="inlineStr">
        <is>
          <t>Brazil</t>
        </is>
      </c>
      <c r="E1316" t="inlineStr">
        <is>
          <t>Americas</t>
        </is>
      </c>
      <c r="F1316" t="inlineStr">
        <is>
          <t>L</t>
        </is>
      </c>
      <c r="G1316" t="inlineStr">
        <is>
          <t>CO</t>
        </is>
      </c>
      <c r="H1316" t="inlineStr">
        <is>
          <t>VH</t>
        </is>
      </c>
      <c r="I1316" t="inlineStr">
        <is>
          <t>A</t>
        </is>
      </c>
      <c r="J1316" t="n">
        <v>3.8</v>
      </c>
      <c r="K1316" t="inlineStr">
        <is>
          <t>601+</t>
        </is>
      </c>
      <c r="L1316" t="n">
        <v>2</v>
      </c>
      <c r="M1316" t="inlineStr">
        <is>
          <t>601+</t>
        </is>
      </c>
      <c r="N1316" t="n">
        <v>30.3</v>
      </c>
      <c r="O1316" t="inlineStr">
        <is>
          <t>517</t>
        </is>
      </c>
      <c r="P1316" t="n">
        <v>2.8</v>
      </c>
      <c r="Q1316" t="inlineStr">
        <is>
          <t>701+</t>
        </is>
      </c>
      <c r="R1316" t="inlineStr"/>
      <c r="S1316" t="inlineStr"/>
      <c r="T1316" t="inlineStr"/>
      <c r="U1316" t="inlineStr"/>
      <c r="V1316" t="n">
        <v>35.2</v>
      </c>
      <c r="W1316" t="inlineStr">
        <is>
          <t>701+</t>
        </is>
      </c>
      <c r="X1316" t="n">
        <v>1.3</v>
      </c>
      <c r="Y1316" t="inlineStr">
        <is>
          <t>701+</t>
        </is>
      </c>
      <c r="Z1316" t="n">
        <v>1</v>
      </c>
      <c r="AA1316" t="inlineStr">
        <is>
          <t>701+</t>
        </is>
      </c>
      <c r="AB1316" t="inlineStr"/>
      <c r="AC1316" t="inlineStr">
        <is>
          <t>1201-1400</t>
        </is>
      </c>
      <c r="AD1316" t="inlineStr">
        <is>
          <t>1001-1200</t>
        </is>
      </c>
      <c r="AE1316" t="inlineStr">
        <is>
          <t>BR</t>
        </is>
      </c>
      <c r="AF1316" t="inlineStr">
        <is>
          <t>Brazil</t>
        </is>
      </c>
      <c r="AG1316" t="inlineStr">
        <is>
          <t>L</t>
        </is>
      </c>
      <c r="AH1316" t="inlineStr">
        <is>
          <t>CO</t>
        </is>
      </c>
      <c r="AI1316" t="inlineStr">
        <is>
          <t>HI</t>
        </is>
      </c>
      <c r="AJ1316" t="n">
        <v>4</v>
      </c>
      <c r="AK1316" t="inlineStr">
        <is>
          <t>A</t>
        </is>
      </c>
      <c r="AL1316" t="n">
        <v>3.6</v>
      </c>
      <c r="AM1316" t="inlineStr">
        <is>
          <t>601+</t>
        </is>
      </c>
      <c r="AN1316" t="n">
        <v>2.3</v>
      </c>
      <c r="AO1316" t="inlineStr">
        <is>
          <t>601+</t>
        </is>
      </c>
      <c r="AP1316" t="n">
        <v>31.4</v>
      </c>
      <c r="AQ1316" t="inlineStr">
        <is>
          <t>501</t>
        </is>
      </c>
      <c r="AR1316" t="n">
        <v>3</v>
      </c>
      <c r="AS1316" t="inlineStr">
        <is>
          <t>701+</t>
        </is>
      </c>
      <c r="AT1316" t="inlineStr"/>
      <c r="AU1316" t="inlineStr"/>
      <c r="AV1316" t="inlineStr"/>
      <c r="AW1316" t="inlineStr"/>
      <c r="AX1316" t="n">
        <v>1.4</v>
      </c>
      <c r="AY1316" t="inlineStr">
        <is>
          <t>701+</t>
        </is>
      </c>
      <c r="AZ1316" t="n">
        <v>3.8</v>
      </c>
      <c r="BA1316" t="inlineStr">
        <is>
          <t>701+</t>
        </is>
      </c>
      <c r="BB1316" t="n">
        <v>1</v>
      </c>
      <c r="BC1316" t="inlineStr">
        <is>
          <t>701+</t>
        </is>
      </c>
      <c r="BD1316" t="inlineStr">
        <is>
          <t>-</t>
        </is>
      </c>
      <c r="BE1316" t="inlineStr"/>
      <c r="BF1316" t="inlineStr">
        <is>
          <t>Not Reported</t>
        </is>
      </c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>
        <is>
          <t>QS</t>
        </is>
      </c>
      <c r="CC1316" t="n">
        <v>1300.5</v>
      </c>
      <c r="CD1316" t="n">
        <v>1300.5</v>
      </c>
      <c r="CE1316" t="n">
        <v>601</v>
      </c>
      <c r="CF1316" t="n">
        <v>601</v>
      </c>
      <c r="CG1316" t="n">
        <v>517</v>
      </c>
      <c r="CH1316" t="n">
        <v>701</v>
      </c>
      <c r="CI1316" t="inlineStr"/>
      <c r="CJ1316" t="inlineStr"/>
      <c r="CK1316" t="n">
        <v>701</v>
      </c>
      <c r="CL1316" t="n">
        <v>701</v>
      </c>
      <c r="CM1316" t="n">
        <v>701</v>
      </c>
      <c r="CN1316" t="n">
        <v>1300.5</v>
      </c>
      <c r="CO1316" t="n">
        <v>1100.5</v>
      </c>
      <c r="CP1316" t="n">
        <v>601</v>
      </c>
      <c r="CQ1316" t="n">
        <v>601</v>
      </c>
      <c r="CR1316" t="n">
        <v>501</v>
      </c>
      <c r="CS1316" t="n">
        <v>701</v>
      </c>
      <c r="CT1316" t="inlineStr"/>
      <c r="CU1316" t="inlineStr"/>
      <c r="CV1316" t="n">
        <v>701</v>
      </c>
      <c r="CW1316" t="n">
        <v>701</v>
      </c>
      <c r="CX1316" t="n">
        <v>701</v>
      </c>
      <c r="CY1316" t="inlineStr"/>
      <c r="CZ1316" t="inlineStr"/>
      <c r="DA1316" t="inlineStr"/>
      <c r="DB1316" t="n">
        <v>7.178571428571416</v>
      </c>
      <c r="DC1316" t="n">
        <v>2.8</v>
      </c>
      <c r="DD1316" t="inlineStr"/>
      <c r="DE1316" t="inlineStr">
        <is>
          <t>QS (score, not ratio)</t>
        </is>
      </c>
      <c r="DF1316" t="inlineStr"/>
      <c r="DG1316" t="inlineStr">
        <is>
          <t>Missing</t>
        </is>
      </c>
      <c r="DH1316" t="n">
        <v>3.7</v>
      </c>
      <c r="DI1316" t="inlineStr"/>
    </row>
    <row r="1317">
      <c r="A1317" t="inlineStr">
        <is>
          <t>universidade federal de minas gerais</t>
        </is>
      </c>
      <c r="B1317" t="inlineStr">
        <is>
          <t>671-680</t>
        </is>
      </c>
      <c r="C1317" t="inlineStr">
        <is>
          <t>691-700</t>
        </is>
      </c>
      <c r="D1317" t="inlineStr">
        <is>
          <t>Brazil</t>
        </is>
      </c>
      <c r="E1317" t="inlineStr">
        <is>
          <t>Americas</t>
        </is>
      </c>
      <c r="F1317" t="inlineStr">
        <is>
          <t>XL</t>
        </is>
      </c>
      <c r="G1317" t="inlineStr">
        <is>
          <t>FC</t>
        </is>
      </c>
      <c r="H1317" t="inlineStr">
        <is>
          <t>VH</t>
        </is>
      </c>
      <c r="I1317" t="inlineStr">
        <is>
          <t>A</t>
        </is>
      </c>
      <c r="J1317" t="n">
        <v>32.4</v>
      </c>
      <c r="K1317" t="inlineStr">
        <is>
          <t>272</t>
        </is>
      </c>
      <c r="L1317" t="n">
        <v>8.9</v>
      </c>
      <c r="M1317" t="inlineStr">
        <is>
          <t>601+</t>
        </is>
      </c>
      <c r="N1317" t="n">
        <v>13.8</v>
      </c>
      <c r="O1317" t="inlineStr">
        <is>
          <t>701+</t>
        </is>
      </c>
      <c r="P1317" t="n">
        <v>7</v>
      </c>
      <c r="Q1317" t="inlineStr">
        <is>
          <t>701+</t>
        </is>
      </c>
      <c r="R1317" t="n">
        <v>8</v>
      </c>
      <c r="S1317" t="inlineStr">
        <is>
          <t>701+</t>
        </is>
      </c>
      <c r="T1317" t="n">
        <v>1.5</v>
      </c>
      <c r="U1317" t="inlineStr">
        <is>
          <t>701+</t>
        </is>
      </c>
      <c r="V1317" t="n">
        <v>64</v>
      </c>
      <c r="W1317" t="inlineStr">
        <is>
          <t>573</t>
        </is>
      </c>
      <c r="X1317" t="n">
        <v>39.7</v>
      </c>
      <c r="Y1317" t="inlineStr">
        <is>
          <t>324</t>
        </is>
      </c>
      <c r="Z1317" t="n">
        <v>6.7</v>
      </c>
      <c r="AA1317" t="inlineStr">
        <is>
          <t>701+</t>
        </is>
      </c>
      <c r="AB1317" t="inlineStr"/>
      <c r="AC1317" t="inlineStr">
        <is>
          <t>691-700</t>
        </is>
      </c>
      <c r="AD1317" t="inlineStr">
        <is>
          <t>701-750</t>
        </is>
      </c>
      <c r="AE1317" t="inlineStr">
        <is>
          <t>BR</t>
        </is>
      </c>
      <c r="AF1317" t="inlineStr">
        <is>
          <t>Brazil</t>
        </is>
      </c>
      <c r="AG1317" t="inlineStr">
        <is>
          <t>XL</t>
        </is>
      </c>
      <c r="AH1317" t="inlineStr">
        <is>
          <t>FC</t>
        </is>
      </c>
      <c r="AI1317" t="inlineStr">
        <is>
          <t>VH</t>
        </is>
      </c>
      <c r="AJ1317" t="n">
        <v>5</v>
      </c>
      <c r="AK1317" t="inlineStr">
        <is>
          <t>A</t>
        </is>
      </c>
      <c r="AL1317" t="n">
        <v>32.7</v>
      </c>
      <c r="AM1317" t="inlineStr">
        <is>
          <t>268</t>
        </is>
      </c>
      <c r="AN1317" t="n">
        <v>5.7</v>
      </c>
      <c r="AO1317" t="inlineStr">
        <is>
          <t>601+</t>
        </is>
      </c>
      <c r="AP1317" t="n">
        <v>12.4</v>
      </c>
      <c r="AQ1317" t="inlineStr">
        <is>
          <t>701+</t>
        </is>
      </c>
      <c r="AR1317" t="n">
        <v>7.6</v>
      </c>
      <c r="AS1317" t="inlineStr">
        <is>
          <t>701+</t>
        </is>
      </c>
      <c r="AT1317" t="n">
        <v>7.1</v>
      </c>
      <c r="AU1317" t="inlineStr">
        <is>
          <t>701+</t>
        </is>
      </c>
      <c r="AV1317" t="n">
        <v>1.8</v>
      </c>
      <c r="AW1317" t="inlineStr">
        <is>
          <t>701+</t>
        </is>
      </c>
      <c r="AX1317" t="n">
        <v>24.7</v>
      </c>
      <c r="AY1317" t="inlineStr">
        <is>
          <t>501</t>
        </is>
      </c>
      <c r="AZ1317" t="n">
        <v>25.6</v>
      </c>
      <c r="BA1317" t="inlineStr">
        <is>
          <t>322</t>
        </is>
      </c>
      <c r="BB1317" t="n">
        <v>13.7</v>
      </c>
      <c r="BC1317" t="inlineStr">
        <is>
          <t>627=</t>
        </is>
      </c>
      <c r="BD1317" t="inlineStr">
        <is>
          <t>-</t>
        </is>
      </c>
      <c r="BE1317" t="inlineStr"/>
      <c r="BF1317" t="inlineStr">
        <is>
          <t>Not Reported</t>
        </is>
      </c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>
        <is>
          <t>QS</t>
        </is>
      </c>
      <c r="CC1317" t="n">
        <v>675.5</v>
      </c>
      <c r="CD1317" t="n">
        <v>695.5</v>
      </c>
      <c r="CE1317" t="n">
        <v>272</v>
      </c>
      <c r="CF1317" t="n">
        <v>601</v>
      </c>
      <c r="CG1317" t="n">
        <v>701</v>
      </c>
      <c r="CH1317" t="n">
        <v>701</v>
      </c>
      <c r="CI1317" t="n">
        <v>701</v>
      </c>
      <c r="CJ1317" t="n">
        <v>701</v>
      </c>
      <c r="CK1317" t="n">
        <v>573</v>
      </c>
      <c r="CL1317" t="n">
        <v>324</v>
      </c>
      <c r="CM1317" t="n">
        <v>701</v>
      </c>
      <c r="CN1317" t="n">
        <v>695.5</v>
      </c>
      <c r="CO1317" t="n">
        <v>725.5</v>
      </c>
      <c r="CP1317" t="n">
        <v>268</v>
      </c>
      <c r="CQ1317" t="n">
        <v>601</v>
      </c>
      <c r="CR1317" t="n">
        <v>701</v>
      </c>
      <c r="CS1317" t="n">
        <v>701</v>
      </c>
      <c r="CT1317" t="n">
        <v>701</v>
      </c>
      <c r="CU1317" t="n">
        <v>701</v>
      </c>
      <c r="CV1317" t="n">
        <v>501</v>
      </c>
      <c r="CW1317" t="n">
        <v>322</v>
      </c>
      <c r="CX1317" t="n">
        <v>627</v>
      </c>
      <c r="CY1317" t="inlineStr"/>
      <c r="CZ1317" t="inlineStr"/>
      <c r="DA1317" t="inlineStr"/>
      <c r="DB1317" t="n">
        <v>51.82142857142858</v>
      </c>
      <c r="DC1317" t="n">
        <v>7</v>
      </c>
      <c r="DD1317" t="inlineStr"/>
      <c r="DE1317" t="inlineStr">
        <is>
          <t>QS (score, not ratio)</t>
        </is>
      </c>
      <c r="DF1317" t="inlineStr"/>
      <c r="DG1317" t="inlineStr">
        <is>
          <t>QS (score, not %)</t>
        </is>
      </c>
      <c r="DH1317" t="n">
        <v>32.55</v>
      </c>
      <c r="DI1317" t="inlineStr"/>
    </row>
    <row r="1318">
      <c r="A1318" t="inlineStr">
        <is>
          <t>universidade federal de pelotas</t>
        </is>
      </c>
      <c r="B1318" t="inlineStr">
        <is>
          <t>1201-1400</t>
        </is>
      </c>
      <c r="C1318" t="inlineStr">
        <is>
          <t>1201-1400</t>
        </is>
      </c>
      <c r="D1318" t="inlineStr">
        <is>
          <t>Brazil</t>
        </is>
      </c>
      <c r="E1318" t="inlineStr">
        <is>
          <t>Americas</t>
        </is>
      </c>
      <c r="F1318" t="inlineStr">
        <is>
          <t>L</t>
        </is>
      </c>
      <c r="G1318" t="inlineStr">
        <is>
          <t>CO</t>
        </is>
      </c>
      <c r="H1318" t="inlineStr">
        <is>
          <t>VH</t>
        </is>
      </c>
      <c r="I1318" t="inlineStr">
        <is>
          <t>A</t>
        </is>
      </c>
      <c r="J1318" t="n">
        <v>4.7</v>
      </c>
      <c r="K1318" t="inlineStr">
        <is>
          <t>601+</t>
        </is>
      </c>
      <c r="L1318" t="n">
        <v>1.3</v>
      </c>
      <c r="M1318" t="inlineStr">
        <is>
          <t>601+</t>
        </is>
      </c>
      <c r="N1318" t="n">
        <v>26</v>
      </c>
      <c r="O1318" t="inlineStr">
        <is>
          <t>571</t>
        </is>
      </c>
      <c r="P1318" t="n">
        <v>4.7</v>
      </c>
      <c r="Q1318" t="inlineStr">
        <is>
          <t>701+</t>
        </is>
      </c>
      <c r="R1318" t="inlineStr"/>
      <c r="S1318" t="inlineStr"/>
      <c r="T1318" t="n">
        <v>1.3</v>
      </c>
      <c r="U1318" t="inlineStr">
        <is>
          <t>701+</t>
        </is>
      </c>
      <c r="V1318" t="n">
        <v>21.7</v>
      </c>
      <c r="W1318" t="inlineStr">
        <is>
          <t>701+</t>
        </is>
      </c>
      <c r="X1318" t="n">
        <v>1.3</v>
      </c>
      <c r="Y1318" t="inlineStr">
        <is>
          <t>701+</t>
        </is>
      </c>
      <c r="Z1318" t="n">
        <v>1.3</v>
      </c>
      <c r="AA1318" t="inlineStr">
        <is>
          <t>701+</t>
        </is>
      </c>
      <c r="AB1318" t="inlineStr"/>
      <c r="AC1318" t="inlineStr">
        <is>
          <t>1201-1400</t>
        </is>
      </c>
      <c r="AD1318" t="inlineStr">
        <is>
          <t>1001-1200</t>
        </is>
      </c>
      <c r="AE1318" t="inlineStr">
        <is>
          <t>BR</t>
        </is>
      </c>
      <c r="AF1318" t="inlineStr">
        <is>
          <t>Brazil</t>
        </is>
      </c>
      <c r="AG1318" t="inlineStr">
        <is>
          <t>L</t>
        </is>
      </c>
      <c r="AH1318" t="inlineStr">
        <is>
          <t>CO</t>
        </is>
      </c>
      <c r="AI1318" t="inlineStr">
        <is>
          <t>VH</t>
        </is>
      </c>
      <c r="AJ1318" t="n">
        <v>4</v>
      </c>
      <c r="AK1318" t="inlineStr">
        <is>
          <t>A</t>
        </is>
      </c>
      <c r="AL1318" t="n">
        <v>5.1</v>
      </c>
      <c r="AM1318" t="inlineStr">
        <is>
          <t>601+</t>
        </is>
      </c>
      <c r="AN1318" t="n">
        <v>1.4</v>
      </c>
      <c r="AO1318" t="inlineStr">
        <is>
          <t>601+</t>
        </is>
      </c>
      <c r="AP1318" t="n">
        <v>27</v>
      </c>
      <c r="AQ1318" t="inlineStr">
        <is>
          <t>559</t>
        </is>
      </c>
      <c r="AR1318" t="n">
        <v>5</v>
      </c>
      <c r="AS1318" t="inlineStr">
        <is>
          <t>701+</t>
        </is>
      </c>
      <c r="AT1318" t="inlineStr"/>
      <c r="AU1318" t="inlineStr"/>
      <c r="AV1318" t="n">
        <v>1.4</v>
      </c>
      <c r="AW1318" t="inlineStr">
        <is>
          <t>701+</t>
        </is>
      </c>
      <c r="AX1318" t="n">
        <v>1.2</v>
      </c>
      <c r="AY1318" t="inlineStr">
        <is>
          <t>701+</t>
        </is>
      </c>
      <c r="AZ1318" t="n">
        <v>3.8</v>
      </c>
      <c r="BA1318" t="inlineStr">
        <is>
          <t>701+</t>
        </is>
      </c>
      <c r="BB1318" t="n">
        <v>1.1</v>
      </c>
      <c r="BC1318" t="inlineStr">
        <is>
          <t>701+</t>
        </is>
      </c>
      <c r="BD1318" t="inlineStr">
        <is>
          <t>-</t>
        </is>
      </c>
      <c r="BE1318" t="inlineStr"/>
      <c r="BF1318" t="inlineStr">
        <is>
          <t>Not Reported</t>
        </is>
      </c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>
        <is>
          <t>QS</t>
        </is>
      </c>
      <c r="CC1318" t="n">
        <v>1300.5</v>
      </c>
      <c r="CD1318" t="n">
        <v>1300.5</v>
      </c>
      <c r="CE1318" t="n">
        <v>601</v>
      </c>
      <c r="CF1318" t="n">
        <v>601</v>
      </c>
      <c r="CG1318" t="n">
        <v>571</v>
      </c>
      <c r="CH1318" t="n">
        <v>701</v>
      </c>
      <c r="CI1318" t="inlineStr"/>
      <c r="CJ1318" t="n">
        <v>701</v>
      </c>
      <c r="CK1318" t="n">
        <v>701</v>
      </c>
      <c r="CL1318" t="n">
        <v>701</v>
      </c>
      <c r="CM1318" t="n">
        <v>701</v>
      </c>
      <c r="CN1318" t="n">
        <v>1300.5</v>
      </c>
      <c r="CO1318" t="n">
        <v>1100.5</v>
      </c>
      <c r="CP1318" t="n">
        <v>601</v>
      </c>
      <c r="CQ1318" t="n">
        <v>601</v>
      </c>
      <c r="CR1318" t="n">
        <v>559</v>
      </c>
      <c r="CS1318" t="n">
        <v>701</v>
      </c>
      <c r="CT1318" t="inlineStr"/>
      <c r="CU1318" t="n">
        <v>701</v>
      </c>
      <c r="CV1318" t="n">
        <v>701</v>
      </c>
      <c r="CW1318" t="n">
        <v>701</v>
      </c>
      <c r="CX1318" t="n">
        <v>701</v>
      </c>
      <c r="CY1318" t="inlineStr"/>
      <c r="CZ1318" t="inlineStr"/>
      <c r="DA1318" t="inlineStr"/>
      <c r="DB1318" t="n">
        <v>7.178571428571416</v>
      </c>
      <c r="DC1318" t="n">
        <v>4.7</v>
      </c>
      <c r="DD1318" t="inlineStr"/>
      <c r="DE1318" t="inlineStr">
        <is>
          <t>QS (score, not ratio)</t>
        </is>
      </c>
      <c r="DF1318" t="inlineStr"/>
      <c r="DG1318" t="inlineStr">
        <is>
          <t>QS (score, not %)</t>
        </is>
      </c>
      <c r="DH1318" t="n">
        <v>4.9</v>
      </c>
      <c r="DI1318" t="inlineStr"/>
    </row>
    <row r="1319">
      <c r="A1319" t="inlineStr">
        <is>
          <t>universidade federal de pernambuco (ufpe)</t>
        </is>
      </c>
      <c r="B1319" t="inlineStr">
        <is>
          <t>1001-1200</t>
        </is>
      </c>
      <c r="C1319" t="inlineStr">
        <is>
          <t>1001-1200</t>
        </is>
      </c>
      <c r="D1319" t="inlineStr">
        <is>
          <t>Brazil</t>
        </is>
      </c>
      <c r="E1319" t="inlineStr">
        <is>
          <t>Americas</t>
        </is>
      </c>
      <c r="F1319" t="inlineStr">
        <is>
          <t>XL</t>
        </is>
      </c>
      <c r="G1319" t="inlineStr">
        <is>
          <t>FC</t>
        </is>
      </c>
      <c r="H1319" t="inlineStr">
        <is>
          <t>HI</t>
        </is>
      </c>
      <c r="I1319" t="inlineStr">
        <is>
          <t>A</t>
        </is>
      </c>
      <c r="J1319" t="n">
        <v>11.6</v>
      </c>
      <c r="K1319" t="inlineStr">
        <is>
          <t>601+</t>
        </is>
      </c>
      <c r="L1319" t="n">
        <v>2.4</v>
      </c>
      <c r="M1319" t="inlineStr">
        <is>
          <t>601+</t>
        </is>
      </c>
      <c r="N1319" t="n">
        <v>15.5</v>
      </c>
      <c r="O1319" t="inlineStr">
        <is>
          <t>701+</t>
        </is>
      </c>
      <c r="P1319" t="n">
        <v>4.1</v>
      </c>
      <c r="Q1319" t="inlineStr">
        <is>
          <t>701+</t>
        </is>
      </c>
      <c r="R1319" t="n">
        <v>1.5</v>
      </c>
      <c r="S1319" t="inlineStr">
        <is>
          <t>701+</t>
        </is>
      </c>
      <c r="T1319" t="n">
        <v>1.2</v>
      </c>
      <c r="U1319" t="inlineStr">
        <is>
          <t>701+</t>
        </is>
      </c>
      <c r="V1319" t="n">
        <v>55.1</v>
      </c>
      <c r="W1319" t="inlineStr">
        <is>
          <t>696</t>
        </is>
      </c>
      <c r="X1319" t="n">
        <v>3.7</v>
      </c>
      <c r="Y1319" t="inlineStr">
        <is>
          <t>701+</t>
        </is>
      </c>
      <c r="Z1319" t="n">
        <v>1.2</v>
      </c>
      <c r="AA1319" t="inlineStr">
        <is>
          <t>701+</t>
        </is>
      </c>
      <c r="AB1319" t="inlineStr"/>
      <c r="AC1319" t="inlineStr">
        <is>
          <t>1001-1200</t>
        </is>
      </c>
      <c r="AD1319" t="inlineStr">
        <is>
          <t>1001-1200</t>
        </is>
      </c>
      <c r="AE1319" t="inlineStr">
        <is>
          <t>BR</t>
        </is>
      </c>
      <c r="AF1319" t="inlineStr">
        <is>
          <t>Brazil</t>
        </is>
      </c>
      <c r="AG1319" t="inlineStr">
        <is>
          <t>XL</t>
        </is>
      </c>
      <c r="AH1319" t="inlineStr">
        <is>
          <t>FC</t>
        </is>
      </c>
      <c r="AI1319" t="inlineStr">
        <is>
          <t>HI</t>
        </is>
      </c>
      <c r="AJ1319" t="n">
        <v>4</v>
      </c>
      <c r="AK1319" t="inlineStr">
        <is>
          <t>A</t>
        </is>
      </c>
      <c r="AL1319" t="n">
        <v>12.4</v>
      </c>
      <c r="AM1319" t="inlineStr">
        <is>
          <t>601+</t>
        </is>
      </c>
      <c r="AN1319" t="n">
        <v>2.6</v>
      </c>
      <c r="AO1319" t="inlineStr">
        <is>
          <t>601+</t>
        </is>
      </c>
      <c r="AP1319" t="n">
        <v>17.6</v>
      </c>
      <c r="AQ1319" t="inlineStr">
        <is>
          <t>701+</t>
        </is>
      </c>
      <c r="AR1319" t="n">
        <v>4.2</v>
      </c>
      <c r="AS1319" t="inlineStr">
        <is>
          <t>701+</t>
        </is>
      </c>
      <c r="AT1319" t="n">
        <v>1.7</v>
      </c>
      <c r="AU1319" t="inlineStr">
        <is>
          <t>701+</t>
        </is>
      </c>
      <c r="AV1319" t="n">
        <v>1.3</v>
      </c>
      <c r="AW1319" t="inlineStr">
        <is>
          <t>701+</t>
        </is>
      </c>
      <c r="AX1319" t="n">
        <v>10</v>
      </c>
      <c r="AY1319" t="inlineStr">
        <is>
          <t>669</t>
        </is>
      </c>
      <c r="AZ1319" t="n">
        <v>4.6</v>
      </c>
      <c r="BA1319" t="inlineStr">
        <is>
          <t>701+</t>
        </is>
      </c>
      <c r="BB1319" t="n">
        <v>1.6</v>
      </c>
      <c r="BC1319" t="inlineStr">
        <is>
          <t>701+</t>
        </is>
      </c>
      <c r="BD1319" t="inlineStr">
        <is>
          <t>-</t>
        </is>
      </c>
      <c r="BE1319" t="inlineStr"/>
      <c r="BF1319" t="inlineStr">
        <is>
          <t>Not Reported</t>
        </is>
      </c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>
        <is>
          <t>QS</t>
        </is>
      </c>
      <c r="CC1319" t="n">
        <v>1100.5</v>
      </c>
      <c r="CD1319" t="n">
        <v>1100.5</v>
      </c>
      <c r="CE1319" t="n">
        <v>601</v>
      </c>
      <c r="CF1319" t="n">
        <v>601</v>
      </c>
      <c r="CG1319" t="n">
        <v>701</v>
      </c>
      <c r="CH1319" t="n">
        <v>701</v>
      </c>
      <c r="CI1319" t="n">
        <v>701</v>
      </c>
      <c r="CJ1319" t="n">
        <v>701</v>
      </c>
      <c r="CK1319" t="n">
        <v>696</v>
      </c>
      <c r="CL1319" t="n">
        <v>701</v>
      </c>
      <c r="CM1319" t="n">
        <v>701</v>
      </c>
      <c r="CN1319" t="n">
        <v>1100.5</v>
      </c>
      <c r="CO1319" t="n">
        <v>1100.5</v>
      </c>
      <c r="CP1319" t="n">
        <v>601</v>
      </c>
      <c r="CQ1319" t="n">
        <v>601</v>
      </c>
      <c r="CR1319" t="n">
        <v>701</v>
      </c>
      <c r="CS1319" t="n">
        <v>701</v>
      </c>
      <c r="CT1319" t="n">
        <v>701</v>
      </c>
      <c r="CU1319" t="n">
        <v>701</v>
      </c>
      <c r="CV1319" t="n">
        <v>669</v>
      </c>
      <c r="CW1319" t="n">
        <v>701</v>
      </c>
      <c r="CX1319" t="n">
        <v>701</v>
      </c>
      <c r="CY1319" t="inlineStr"/>
      <c r="CZ1319" t="inlineStr"/>
      <c r="DA1319" t="inlineStr"/>
      <c r="DB1319" t="n">
        <v>21.46428571428571</v>
      </c>
      <c r="DC1319" t="n">
        <v>4.1</v>
      </c>
      <c r="DD1319" t="inlineStr"/>
      <c r="DE1319" t="inlineStr">
        <is>
          <t>QS (score, not ratio)</t>
        </is>
      </c>
      <c r="DF1319" t="inlineStr"/>
      <c r="DG1319" t="inlineStr">
        <is>
          <t>QS (score, not %)</t>
        </is>
      </c>
      <c r="DH1319" t="n">
        <v>12</v>
      </c>
      <c r="DI1319" t="inlineStr"/>
    </row>
    <row r="1320">
      <c r="A1320" t="inlineStr">
        <is>
          <t>universidade federal de santa catarina</t>
        </is>
      </c>
      <c r="B1320" t="inlineStr">
        <is>
          <t>781-790</t>
        </is>
      </c>
      <c r="C1320" t="inlineStr">
        <is>
          <t>801-850</t>
        </is>
      </c>
      <c r="D1320" t="inlineStr">
        <is>
          <t>Brazil</t>
        </is>
      </c>
      <c r="E1320" t="inlineStr">
        <is>
          <t>Americas</t>
        </is>
      </c>
      <c r="F1320" t="inlineStr">
        <is>
          <t>XL</t>
        </is>
      </c>
      <c r="G1320" t="inlineStr">
        <is>
          <t>FC</t>
        </is>
      </c>
      <c r="H1320" t="inlineStr">
        <is>
          <t>VH</t>
        </is>
      </c>
      <c r="I1320" t="inlineStr">
        <is>
          <t>A</t>
        </is>
      </c>
      <c r="J1320" t="n">
        <v>19.3</v>
      </c>
      <c r="K1320" t="inlineStr">
        <is>
          <t>465</t>
        </is>
      </c>
      <c r="L1320" t="n">
        <v>4.8</v>
      </c>
      <c r="M1320" t="inlineStr">
        <is>
          <t>601+</t>
        </is>
      </c>
      <c r="N1320" t="n">
        <v>19.2</v>
      </c>
      <c r="O1320" t="inlineStr">
        <is>
          <t>693</t>
        </is>
      </c>
      <c r="P1320" t="n">
        <v>8.5</v>
      </c>
      <c r="Q1320" t="inlineStr">
        <is>
          <t>701+</t>
        </is>
      </c>
      <c r="R1320" t="n">
        <v>4.1</v>
      </c>
      <c r="S1320" t="inlineStr">
        <is>
          <t>701+</t>
        </is>
      </c>
      <c r="T1320" t="n">
        <v>2.2</v>
      </c>
      <c r="U1320" t="inlineStr">
        <is>
          <t>701+</t>
        </is>
      </c>
      <c r="V1320" t="n">
        <v>62.1</v>
      </c>
      <c r="W1320" t="inlineStr">
        <is>
          <t>604</t>
        </is>
      </c>
      <c r="X1320" t="n">
        <v>17.3</v>
      </c>
      <c r="Y1320" t="inlineStr">
        <is>
          <t>614</t>
        </is>
      </c>
      <c r="Z1320" t="n">
        <v>52.1</v>
      </c>
      <c r="AA1320" t="inlineStr">
        <is>
          <t>305=</t>
        </is>
      </c>
      <c r="AB1320" t="inlineStr"/>
      <c r="AC1320" t="inlineStr">
        <is>
          <t>801-850</t>
        </is>
      </c>
      <c r="AD1320" t="inlineStr">
        <is>
          <t>801-1000</t>
        </is>
      </c>
      <c r="AE1320" t="inlineStr">
        <is>
          <t>BR</t>
        </is>
      </c>
      <c r="AF1320" t="inlineStr">
        <is>
          <t>Brazil</t>
        </is>
      </c>
      <c r="AG1320" t="inlineStr">
        <is>
          <t>XL</t>
        </is>
      </c>
      <c r="AH1320" t="inlineStr">
        <is>
          <t>FC</t>
        </is>
      </c>
      <c r="AI1320" t="inlineStr">
        <is>
          <t>VH</t>
        </is>
      </c>
      <c r="AJ1320" t="n">
        <v>4</v>
      </c>
      <c r="AK1320" t="inlineStr">
        <is>
          <t>A</t>
        </is>
      </c>
      <c r="AL1320" t="n">
        <v>19.6</v>
      </c>
      <c r="AM1320" t="inlineStr">
        <is>
          <t>453</t>
        </is>
      </c>
      <c r="AN1320" t="n">
        <v>4.4</v>
      </c>
      <c r="AO1320" t="inlineStr">
        <is>
          <t>601+</t>
        </is>
      </c>
      <c r="AP1320" t="n">
        <v>19</v>
      </c>
      <c r="AQ1320" t="inlineStr">
        <is>
          <t>695</t>
        </is>
      </c>
      <c r="AR1320" t="n">
        <v>8</v>
      </c>
      <c r="AS1320" t="inlineStr">
        <is>
          <t>701+</t>
        </is>
      </c>
      <c r="AT1320" t="n">
        <v>4.4</v>
      </c>
      <c r="AU1320" t="inlineStr">
        <is>
          <t>701+</t>
        </is>
      </c>
      <c r="AV1320" t="n">
        <v>2</v>
      </c>
      <c r="AW1320" t="inlineStr">
        <is>
          <t>701+</t>
        </is>
      </c>
      <c r="AX1320" t="n">
        <v>18</v>
      </c>
      <c r="AY1320" t="inlineStr">
        <is>
          <t>560</t>
        </is>
      </c>
      <c r="AZ1320" t="n">
        <v>8.199999999999999</v>
      </c>
      <c r="BA1320" t="inlineStr">
        <is>
          <t>701+</t>
        </is>
      </c>
      <c r="BB1320" t="n">
        <v>57.4</v>
      </c>
      <c r="BC1320" t="inlineStr">
        <is>
          <t>263=</t>
        </is>
      </c>
      <c r="BD1320" t="inlineStr">
        <is>
          <t>-</t>
        </is>
      </c>
      <c r="BE1320" t="inlineStr"/>
      <c r="BF1320" t="inlineStr">
        <is>
          <t>Not Reported</t>
        </is>
      </c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>
        <is>
          <t>QS</t>
        </is>
      </c>
      <c r="CC1320" t="n">
        <v>785.5</v>
      </c>
      <c r="CD1320" t="n">
        <v>825.5</v>
      </c>
      <c r="CE1320" t="n">
        <v>465</v>
      </c>
      <c r="CF1320" t="n">
        <v>601</v>
      </c>
      <c r="CG1320" t="n">
        <v>693</v>
      </c>
      <c r="CH1320" t="n">
        <v>701</v>
      </c>
      <c r="CI1320" t="n">
        <v>701</v>
      </c>
      <c r="CJ1320" t="n">
        <v>701</v>
      </c>
      <c r="CK1320" t="n">
        <v>604</v>
      </c>
      <c r="CL1320" t="n">
        <v>614</v>
      </c>
      <c r="CM1320" t="n">
        <v>305</v>
      </c>
      <c r="CN1320" t="n">
        <v>825.5</v>
      </c>
      <c r="CO1320" t="n">
        <v>900.5</v>
      </c>
      <c r="CP1320" t="n">
        <v>453</v>
      </c>
      <c r="CQ1320" t="n">
        <v>601</v>
      </c>
      <c r="CR1320" t="n">
        <v>695</v>
      </c>
      <c r="CS1320" t="n">
        <v>701</v>
      </c>
      <c r="CT1320" t="n">
        <v>701</v>
      </c>
      <c r="CU1320" t="n">
        <v>701</v>
      </c>
      <c r="CV1320" t="n">
        <v>560</v>
      </c>
      <c r="CW1320" t="n">
        <v>701</v>
      </c>
      <c r="CX1320" t="n">
        <v>263</v>
      </c>
      <c r="CY1320" t="inlineStr"/>
      <c r="CZ1320" t="inlineStr"/>
      <c r="DA1320" t="inlineStr"/>
      <c r="DB1320" t="n">
        <v>43.96428571428571</v>
      </c>
      <c r="DC1320" t="n">
        <v>8.5</v>
      </c>
      <c r="DD1320" t="inlineStr"/>
      <c r="DE1320" t="inlineStr">
        <is>
          <t>QS (score, not ratio)</t>
        </is>
      </c>
      <c r="DF1320" t="inlineStr"/>
      <c r="DG1320" t="inlineStr">
        <is>
          <t>QS (score, not %)</t>
        </is>
      </c>
      <c r="DH1320" t="n">
        <v>19.45</v>
      </c>
      <c r="DI1320" t="inlineStr"/>
    </row>
    <row r="1321">
      <c r="A1321" t="inlineStr">
        <is>
          <t>universidade federal de santa maria</t>
        </is>
      </c>
      <c r="B1321" t="inlineStr">
        <is>
          <t>1201-1400</t>
        </is>
      </c>
      <c r="C1321" t="inlineStr">
        <is>
          <t>1201-1400</t>
        </is>
      </c>
      <c r="D1321" t="inlineStr">
        <is>
          <t>Brazil</t>
        </is>
      </c>
      <c r="E1321" t="inlineStr">
        <is>
          <t>Americas</t>
        </is>
      </c>
      <c r="F1321" t="inlineStr">
        <is>
          <t>L</t>
        </is>
      </c>
      <c r="G1321" t="inlineStr">
        <is>
          <t>FC</t>
        </is>
      </c>
      <c r="H1321" t="inlineStr">
        <is>
          <t>HI</t>
        </is>
      </c>
      <c r="I1321" t="inlineStr">
        <is>
          <t>A</t>
        </is>
      </c>
      <c r="J1321" t="n">
        <v>6.4</v>
      </c>
      <c r="K1321" t="inlineStr">
        <is>
          <t>601+</t>
        </is>
      </c>
      <c r="L1321" t="n">
        <v>1.5</v>
      </c>
      <c r="M1321" t="inlineStr">
        <is>
          <t>601+</t>
        </is>
      </c>
      <c r="N1321" t="n">
        <v>17.5</v>
      </c>
      <c r="O1321" t="inlineStr">
        <is>
          <t>701+</t>
        </is>
      </c>
      <c r="P1321" t="n">
        <v>5.2</v>
      </c>
      <c r="Q1321" t="inlineStr">
        <is>
          <t>701+</t>
        </is>
      </c>
      <c r="R1321" t="n">
        <v>2.5</v>
      </c>
      <c r="S1321" t="inlineStr">
        <is>
          <t>701+</t>
        </is>
      </c>
      <c r="T1321" t="n">
        <v>1.4</v>
      </c>
      <c r="U1321" t="inlineStr">
        <is>
          <t>701+</t>
        </is>
      </c>
      <c r="V1321" t="n">
        <v>37.9</v>
      </c>
      <c r="W1321" t="inlineStr">
        <is>
          <t>701+</t>
        </is>
      </c>
      <c r="X1321" t="n">
        <v>6.3</v>
      </c>
      <c r="Y1321" t="inlineStr">
        <is>
          <t>701+</t>
        </is>
      </c>
      <c r="Z1321" t="n">
        <v>11.5</v>
      </c>
      <c r="AA1321" t="inlineStr">
        <is>
          <t>632=</t>
        </is>
      </c>
      <c r="AB1321" t="inlineStr"/>
      <c r="AC1321" t="inlineStr">
        <is>
          <t>1201-1400</t>
        </is>
      </c>
      <c r="AD1321" t="inlineStr">
        <is>
          <t>1201-1400</t>
        </is>
      </c>
      <c r="AE1321" t="inlineStr">
        <is>
          <t>BR</t>
        </is>
      </c>
      <c r="AF1321" t="inlineStr">
        <is>
          <t>Brazil</t>
        </is>
      </c>
      <c r="AG1321" t="inlineStr">
        <is>
          <t>L</t>
        </is>
      </c>
      <c r="AH1321" t="inlineStr">
        <is>
          <t>FC</t>
        </is>
      </c>
      <c r="AI1321" t="inlineStr">
        <is>
          <t>HI</t>
        </is>
      </c>
      <c r="AJ1321" t="n">
        <v>4</v>
      </c>
      <c r="AK1321" t="inlineStr">
        <is>
          <t>A</t>
        </is>
      </c>
      <c r="AL1321" t="n">
        <v>6.5</v>
      </c>
      <c r="AM1321" t="inlineStr">
        <is>
          <t>601+</t>
        </is>
      </c>
      <c r="AN1321" t="n">
        <v>1.6</v>
      </c>
      <c r="AO1321" t="inlineStr">
        <is>
          <t>601+</t>
        </is>
      </c>
      <c r="AP1321" t="n">
        <v>15.8</v>
      </c>
      <c r="AQ1321" t="inlineStr">
        <is>
          <t>701+</t>
        </is>
      </c>
      <c r="AR1321" t="n">
        <v>5.2</v>
      </c>
      <c r="AS1321" t="inlineStr">
        <is>
          <t>701+</t>
        </is>
      </c>
      <c r="AT1321" t="n">
        <v>2.6</v>
      </c>
      <c r="AU1321" t="inlineStr">
        <is>
          <t>701+</t>
        </is>
      </c>
      <c r="AV1321" t="n">
        <v>1.2</v>
      </c>
      <c r="AW1321" t="inlineStr">
        <is>
          <t>701+</t>
        </is>
      </c>
      <c r="AX1321" t="n">
        <v>3.4</v>
      </c>
      <c r="AY1321" t="inlineStr">
        <is>
          <t>701+</t>
        </is>
      </c>
      <c r="AZ1321" t="n">
        <v>9.6</v>
      </c>
      <c r="BA1321" t="inlineStr">
        <is>
          <t>701+</t>
        </is>
      </c>
      <c r="BB1321" t="n">
        <v>17.8</v>
      </c>
      <c r="BC1321" t="inlineStr">
        <is>
          <t>571=</t>
        </is>
      </c>
      <c r="BD1321" t="inlineStr">
        <is>
          <t>-</t>
        </is>
      </c>
      <c r="BE1321" t="inlineStr"/>
      <c r="BF1321" t="inlineStr">
        <is>
          <t>Not Reported</t>
        </is>
      </c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>
        <is>
          <t>QS</t>
        </is>
      </c>
      <c r="CC1321" t="n">
        <v>1300.5</v>
      </c>
      <c r="CD1321" t="n">
        <v>1300.5</v>
      </c>
      <c r="CE1321" t="n">
        <v>601</v>
      </c>
      <c r="CF1321" t="n">
        <v>601</v>
      </c>
      <c r="CG1321" t="n">
        <v>701</v>
      </c>
      <c r="CH1321" t="n">
        <v>701</v>
      </c>
      <c r="CI1321" t="n">
        <v>701</v>
      </c>
      <c r="CJ1321" t="n">
        <v>701</v>
      </c>
      <c r="CK1321" t="n">
        <v>701</v>
      </c>
      <c r="CL1321" t="n">
        <v>701</v>
      </c>
      <c r="CM1321" t="n">
        <v>632</v>
      </c>
      <c r="CN1321" t="n">
        <v>1300.5</v>
      </c>
      <c r="CO1321" t="n">
        <v>1300.5</v>
      </c>
      <c r="CP1321" t="n">
        <v>601</v>
      </c>
      <c r="CQ1321" t="n">
        <v>601</v>
      </c>
      <c r="CR1321" t="n">
        <v>701</v>
      </c>
      <c r="CS1321" t="n">
        <v>701</v>
      </c>
      <c r="CT1321" t="n">
        <v>701</v>
      </c>
      <c r="CU1321" t="n">
        <v>701</v>
      </c>
      <c r="CV1321" t="n">
        <v>701</v>
      </c>
      <c r="CW1321" t="n">
        <v>701</v>
      </c>
      <c r="CX1321" t="n">
        <v>571</v>
      </c>
      <c r="CY1321" t="inlineStr"/>
      <c r="CZ1321" t="inlineStr"/>
      <c r="DA1321" t="inlineStr"/>
      <c r="DB1321" t="n">
        <v>7.178571428571416</v>
      </c>
      <c r="DC1321" t="n">
        <v>5.2</v>
      </c>
      <c r="DD1321" t="inlineStr"/>
      <c r="DE1321" t="inlineStr">
        <is>
          <t>QS (score, not ratio)</t>
        </is>
      </c>
      <c r="DF1321" t="inlineStr"/>
      <c r="DG1321" t="inlineStr">
        <is>
          <t>QS (score, not %)</t>
        </is>
      </c>
      <c r="DH1321" t="n">
        <v>6.45</v>
      </c>
      <c r="DI1321" t="inlineStr"/>
    </row>
    <row r="1322">
      <c r="A1322" t="inlineStr">
        <is>
          <t>universidade federal de são carlos (ufscar)</t>
        </is>
      </c>
      <c r="B1322" t="inlineStr">
        <is>
          <t>1001-1200</t>
        </is>
      </c>
      <c r="C1322" t="inlineStr">
        <is>
          <t>1001-1200</t>
        </is>
      </c>
      <c r="D1322" t="inlineStr">
        <is>
          <t>Brazil</t>
        </is>
      </c>
      <c r="E1322" t="inlineStr">
        <is>
          <t>Americas</t>
        </is>
      </c>
      <c r="F1322" t="inlineStr">
        <is>
          <t>L</t>
        </is>
      </c>
      <c r="G1322" t="inlineStr">
        <is>
          <t>FC</t>
        </is>
      </c>
      <c r="H1322" t="inlineStr">
        <is>
          <t>VH</t>
        </is>
      </c>
      <c r="I1322" t="inlineStr">
        <is>
          <t>A</t>
        </is>
      </c>
      <c r="J1322" t="n">
        <v>11.8</v>
      </c>
      <c r="K1322" t="inlineStr">
        <is>
          <t>601+</t>
        </is>
      </c>
      <c r="L1322" t="n">
        <v>6.4</v>
      </c>
      <c r="M1322" t="inlineStr">
        <is>
          <t>601+</t>
        </is>
      </c>
      <c r="N1322" t="n">
        <v>15.5</v>
      </c>
      <c r="O1322" t="inlineStr">
        <is>
          <t>701+</t>
        </is>
      </c>
      <c r="P1322" t="n">
        <v>17.8</v>
      </c>
      <c r="Q1322" t="inlineStr">
        <is>
          <t>585</t>
        </is>
      </c>
      <c r="R1322" t="n">
        <v>2.6</v>
      </c>
      <c r="S1322" t="inlineStr">
        <is>
          <t>701+</t>
        </is>
      </c>
      <c r="T1322" t="n">
        <v>1.6</v>
      </c>
      <c r="U1322" t="inlineStr">
        <is>
          <t>701+</t>
        </is>
      </c>
      <c r="V1322" t="n">
        <v>45.5</v>
      </c>
      <c r="W1322" t="inlineStr">
        <is>
          <t>701+</t>
        </is>
      </c>
      <c r="X1322" t="n">
        <v>1.8</v>
      </c>
      <c r="Y1322" t="inlineStr">
        <is>
          <t>701+</t>
        </is>
      </c>
      <c r="Z1322" t="n">
        <v>2.7</v>
      </c>
      <c r="AA1322" t="inlineStr">
        <is>
          <t>701+</t>
        </is>
      </c>
      <c r="AB1322" t="inlineStr"/>
      <c r="AC1322" t="inlineStr"/>
      <c r="AD1322" t="inlineStr"/>
      <c r="AE1322" t="inlineStr">
        <is>
          <t>Not Reported</t>
        </is>
      </c>
      <c r="AF1322" t="inlineStr">
        <is>
          <t>Not Reported</t>
        </is>
      </c>
      <c r="AG1322" t="inlineStr">
        <is>
          <t>Not Reported</t>
        </is>
      </c>
      <c r="AH1322" t="inlineStr">
        <is>
          <t>Not Reported</t>
        </is>
      </c>
      <c r="AI1322" t="inlineStr"/>
      <c r="AJ1322" t="inlineStr"/>
      <c r="AK1322" t="inlineStr">
        <is>
          <t>Not Reported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>
        <is>
          <t>Not Reported</t>
        </is>
      </c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>
        <is>
          <t>QS</t>
        </is>
      </c>
      <c r="CC1322" t="n">
        <v>1100.5</v>
      </c>
      <c r="CD1322" t="n">
        <v>1100.5</v>
      </c>
      <c r="CE1322" t="n">
        <v>601</v>
      </c>
      <c r="CF1322" t="n">
        <v>601</v>
      </c>
      <c r="CG1322" t="n">
        <v>701</v>
      </c>
      <c r="CH1322" t="n">
        <v>585</v>
      </c>
      <c r="CI1322" t="n">
        <v>701</v>
      </c>
      <c r="CJ1322" t="n">
        <v>701</v>
      </c>
      <c r="CK1322" t="n">
        <v>701</v>
      </c>
      <c r="CL1322" t="n">
        <v>701</v>
      </c>
      <c r="CM1322" t="n">
        <v>701</v>
      </c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n">
        <v>21.46428571428571</v>
      </c>
      <c r="DC1322" t="n">
        <v>17.8</v>
      </c>
      <c r="DD1322" t="inlineStr"/>
      <c r="DE1322" t="inlineStr">
        <is>
          <t>QS (score, not ratio)</t>
        </is>
      </c>
      <c r="DF1322" t="inlineStr"/>
      <c r="DG1322" t="inlineStr">
        <is>
          <t>QS (score, not %)</t>
        </is>
      </c>
      <c r="DH1322" t="n">
        <v>11.8</v>
      </c>
      <c r="DI1322" t="inlineStr"/>
    </row>
    <row r="1323">
      <c r="A1323" t="inlineStr">
        <is>
          <t>universidade federal de são paulo</t>
        </is>
      </c>
      <c r="B1323" t="inlineStr">
        <is>
          <t>691-700</t>
        </is>
      </c>
      <c r="C1323" t="inlineStr">
        <is>
          <t>731-740</t>
        </is>
      </c>
      <c r="D1323" t="inlineStr">
        <is>
          <t>Brazil</t>
        </is>
      </c>
      <c r="E1323" t="inlineStr">
        <is>
          <t>Americas</t>
        </is>
      </c>
      <c r="F1323" t="inlineStr">
        <is>
          <t>L</t>
        </is>
      </c>
      <c r="G1323" t="inlineStr">
        <is>
          <t>FC</t>
        </is>
      </c>
      <c r="H1323" t="inlineStr">
        <is>
          <t>VH</t>
        </is>
      </c>
      <c r="I1323" t="inlineStr">
        <is>
          <t>A</t>
        </is>
      </c>
      <c r="J1323" t="n">
        <v>10.5</v>
      </c>
      <c r="K1323" t="inlineStr">
        <is>
          <t>601+</t>
        </is>
      </c>
      <c r="L1323" t="n">
        <v>5.1</v>
      </c>
      <c r="M1323" t="inlineStr">
        <is>
          <t>601+</t>
        </is>
      </c>
      <c r="N1323" t="n">
        <v>95.59999999999999</v>
      </c>
      <c r="O1323" t="inlineStr">
        <is>
          <t>57</t>
        </is>
      </c>
      <c r="P1323" t="n">
        <v>6</v>
      </c>
      <c r="Q1323" t="inlineStr">
        <is>
          <t>701+</t>
        </is>
      </c>
      <c r="R1323" t="n">
        <v>4.7</v>
      </c>
      <c r="S1323" t="inlineStr">
        <is>
          <t>701+</t>
        </is>
      </c>
      <c r="T1323" t="n">
        <v>1.5</v>
      </c>
      <c r="U1323" t="inlineStr">
        <is>
          <t>701+</t>
        </is>
      </c>
      <c r="V1323" t="n">
        <v>54</v>
      </c>
      <c r="W1323" t="inlineStr">
        <is>
          <t>701+</t>
        </is>
      </c>
      <c r="X1323" t="n">
        <v>2.9</v>
      </c>
      <c r="Y1323" t="inlineStr">
        <is>
          <t>701+</t>
        </is>
      </c>
      <c r="Z1323" t="n">
        <v>30.1</v>
      </c>
      <c r="AA1323" t="inlineStr">
        <is>
          <t>443=</t>
        </is>
      </c>
      <c r="AB1323" t="inlineStr"/>
      <c r="AC1323" t="inlineStr"/>
      <c r="AD1323" t="inlineStr"/>
      <c r="AE1323" t="inlineStr">
        <is>
          <t>Not Reported</t>
        </is>
      </c>
      <c r="AF1323" t="inlineStr">
        <is>
          <t>Not Reported</t>
        </is>
      </c>
      <c r="AG1323" t="inlineStr">
        <is>
          <t>Not Reported</t>
        </is>
      </c>
      <c r="AH1323" t="inlineStr">
        <is>
          <t>Not Reported</t>
        </is>
      </c>
      <c r="AI1323" t="inlineStr"/>
      <c r="AJ1323" t="inlineStr"/>
      <c r="AK1323" t="inlineStr">
        <is>
          <t>Not Reported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>
        <is>
          <t>Not Reported</t>
        </is>
      </c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>
        <is>
          <t>QS</t>
        </is>
      </c>
      <c r="CC1323" t="n">
        <v>695.5</v>
      </c>
      <c r="CD1323" t="n">
        <v>735.5</v>
      </c>
      <c r="CE1323" t="n">
        <v>601</v>
      </c>
      <c r="CF1323" t="n">
        <v>601</v>
      </c>
      <c r="CG1323" t="n">
        <v>57</v>
      </c>
      <c r="CH1323" t="n">
        <v>701</v>
      </c>
      <c r="CI1323" t="n">
        <v>701</v>
      </c>
      <c r="CJ1323" t="n">
        <v>701</v>
      </c>
      <c r="CK1323" t="n">
        <v>701</v>
      </c>
      <c r="CL1323" t="n">
        <v>701</v>
      </c>
      <c r="CM1323" t="n">
        <v>443</v>
      </c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n">
        <v>50.39285714285715</v>
      </c>
      <c r="DC1323" t="n">
        <v>6</v>
      </c>
      <c r="DD1323" t="inlineStr"/>
      <c r="DE1323" t="inlineStr">
        <is>
          <t>QS (score, not ratio)</t>
        </is>
      </c>
      <c r="DF1323" t="inlineStr"/>
      <c r="DG1323" t="inlineStr">
        <is>
          <t>QS (score, not %)</t>
        </is>
      </c>
      <c r="DH1323" t="n">
        <v>10.5</v>
      </c>
      <c r="DI1323" t="inlineStr"/>
    </row>
    <row r="1324">
      <c r="A1324" t="inlineStr">
        <is>
          <t>universidade federal de uberlândia</t>
        </is>
      </c>
      <c r="B1324" t="inlineStr">
        <is>
          <t>1401+</t>
        </is>
      </c>
      <c r="C1324" t="inlineStr">
        <is>
          <t>1401+</t>
        </is>
      </c>
      <c r="D1324" t="inlineStr">
        <is>
          <t>Brazil</t>
        </is>
      </c>
      <c r="E1324" t="inlineStr">
        <is>
          <t>Americas</t>
        </is>
      </c>
      <c r="F1324" t="inlineStr">
        <is>
          <t>L</t>
        </is>
      </c>
      <c r="G1324" t="inlineStr">
        <is>
          <t>FC</t>
        </is>
      </c>
      <c r="H1324" t="inlineStr">
        <is>
          <t>HI</t>
        </is>
      </c>
      <c r="I1324" t="inlineStr">
        <is>
          <t>A</t>
        </is>
      </c>
      <c r="J1324" t="n">
        <v>3.8</v>
      </c>
      <c r="K1324" t="inlineStr">
        <is>
          <t>601+</t>
        </is>
      </c>
      <c r="L1324" t="n">
        <v>1.7</v>
      </c>
      <c r="M1324" t="inlineStr">
        <is>
          <t>601+</t>
        </is>
      </c>
      <c r="N1324" t="n">
        <v>13.8</v>
      </c>
      <c r="O1324" t="inlineStr">
        <is>
          <t>701+</t>
        </is>
      </c>
      <c r="P1324" t="n">
        <v>3.5</v>
      </c>
      <c r="Q1324" t="inlineStr">
        <is>
          <t>701+</t>
        </is>
      </c>
      <c r="R1324" t="n">
        <v>2.1</v>
      </c>
      <c r="S1324" t="inlineStr">
        <is>
          <t>701+</t>
        </is>
      </c>
      <c r="T1324" t="n">
        <v>1.3</v>
      </c>
      <c r="U1324" t="inlineStr">
        <is>
          <t>701+</t>
        </is>
      </c>
      <c r="V1324" t="n">
        <v>28.6</v>
      </c>
      <c r="W1324" t="inlineStr">
        <is>
          <t>701+</t>
        </is>
      </c>
      <c r="X1324" t="n">
        <v>2.2</v>
      </c>
      <c r="Y1324" t="inlineStr">
        <is>
          <t>701+</t>
        </is>
      </c>
      <c r="Z1324" t="n">
        <v>3.2</v>
      </c>
      <c r="AA1324" t="inlineStr">
        <is>
          <t>701+</t>
        </is>
      </c>
      <c r="AB1324" t="inlineStr"/>
      <c r="AC1324" t="inlineStr"/>
      <c r="AD1324" t="inlineStr"/>
      <c r="AE1324" t="inlineStr">
        <is>
          <t>Not Reported</t>
        </is>
      </c>
      <c r="AF1324" t="inlineStr">
        <is>
          <t>Not Reported</t>
        </is>
      </c>
      <c r="AG1324" t="inlineStr">
        <is>
          <t>Not Reported</t>
        </is>
      </c>
      <c r="AH1324" t="inlineStr">
        <is>
          <t>Not Reported</t>
        </is>
      </c>
      <c r="AI1324" t="inlineStr"/>
      <c r="AJ1324" t="inlineStr"/>
      <c r="AK1324" t="inlineStr">
        <is>
          <t>Not Reported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>
        <is>
          <t>Not Reported</t>
        </is>
      </c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>
        <is>
          <t>QS</t>
        </is>
      </c>
      <c r="CC1324" t="n">
        <v>1401</v>
      </c>
      <c r="CD1324" t="n">
        <v>1401</v>
      </c>
      <c r="CE1324" t="n">
        <v>601</v>
      </c>
      <c r="CF1324" t="n">
        <v>601</v>
      </c>
      <c r="CG1324" t="n">
        <v>701</v>
      </c>
      <c r="CH1324" t="n">
        <v>701</v>
      </c>
      <c r="CI1324" t="n">
        <v>701</v>
      </c>
      <c r="CJ1324" t="n">
        <v>701</v>
      </c>
      <c r="CK1324" t="n">
        <v>701</v>
      </c>
      <c r="CL1324" t="n">
        <v>701</v>
      </c>
      <c r="CM1324" t="n">
        <v>701</v>
      </c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n">
        <v>0</v>
      </c>
      <c r="DC1324" t="n">
        <v>3.5</v>
      </c>
      <c r="DD1324" t="inlineStr"/>
      <c r="DE1324" t="inlineStr">
        <is>
          <t>QS (score, not ratio)</t>
        </is>
      </c>
      <c r="DF1324" t="inlineStr"/>
      <c r="DG1324" t="inlineStr">
        <is>
          <t>QS (score, not %)</t>
        </is>
      </c>
      <c r="DH1324" t="n">
        <v>3.8</v>
      </c>
      <c r="DI1324" t="inlineStr"/>
    </row>
    <row r="1325">
      <c r="A1325" t="inlineStr">
        <is>
          <t>universidade federal de viçosa (ufv)</t>
        </is>
      </c>
      <c r="B1325" t="inlineStr">
        <is>
          <t>1201-1400</t>
        </is>
      </c>
      <c r="C1325" t="inlineStr">
        <is>
          <t>1201-1400</t>
        </is>
      </c>
      <c r="D1325" t="inlineStr">
        <is>
          <t>Brazil</t>
        </is>
      </c>
      <c r="E1325" t="inlineStr">
        <is>
          <t>Americas</t>
        </is>
      </c>
      <c r="F1325" t="inlineStr">
        <is>
          <t>L</t>
        </is>
      </c>
      <c r="G1325" t="inlineStr">
        <is>
          <t>FC</t>
        </is>
      </c>
      <c r="H1325" t="inlineStr">
        <is>
          <t>HI</t>
        </is>
      </c>
      <c r="I1325" t="inlineStr">
        <is>
          <t>A</t>
        </is>
      </c>
      <c r="J1325" t="n">
        <v>5.1</v>
      </c>
      <c r="K1325" t="inlineStr">
        <is>
          <t>601+</t>
        </is>
      </c>
      <c r="L1325" t="n">
        <v>2.4</v>
      </c>
      <c r="M1325" t="inlineStr">
        <is>
          <t>601+</t>
        </is>
      </c>
      <c r="N1325" t="n">
        <v>10.9</v>
      </c>
      <c r="O1325" t="inlineStr">
        <is>
          <t>701+</t>
        </is>
      </c>
      <c r="P1325" t="n">
        <v>7.8</v>
      </c>
      <c r="Q1325" t="inlineStr">
        <is>
          <t>701+</t>
        </is>
      </c>
      <c r="R1325" t="n">
        <v>2.4</v>
      </c>
      <c r="S1325" t="inlineStr">
        <is>
          <t>701+</t>
        </is>
      </c>
      <c r="T1325" t="n">
        <v>1.9</v>
      </c>
      <c r="U1325" t="inlineStr">
        <is>
          <t>701+</t>
        </is>
      </c>
      <c r="V1325" t="n">
        <v>20.2</v>
      </c>
      <c r="W1325" t="inlineStr">
        <is>
          <t>701+</t>
        </is>
      </c>
      <c r="X1325" t="n">
        <v>3.8</v>
      </c>
      <c r="Y1325" t="inlineStr">
        <is>
          <t>701+</t>
        </is>
      </c>
      <c r="Z1325" t="n">
        <v>1.3</v>
      </c>
      <c r="AA1325" t="inlineStr">
        <is>
          <t>701+</t>
        </is>
      </c>
      <c r="AB1325" t="inlineStr"/>
      <c r="AC1325" t="inlineStr"/>
      <c r="AD1325" t="inlineStr"/>
      <c r="AE1325" t="inlineStr">
        <is>
          <t>Not Reported</t>
        </is>
      </c>
      <c r="AF1325" t="inlineStr">
        <is>
          <t>Not Reported</t>
        </is>
      </c>
      <c r="AG1325" t="inlineStr">
        <is>
          <t>Not Reported</t>
        </is>
      </c>
      <c r="AH1325" t="inlineStr">
        <is>
          <t>Not Reported</t>
        </is>
      </c>
      <c r="AI1325" t="inlineStr"/>
      <c r="AJ1325" t="inlineStr"/>
      <c r="AK1325" t="inlineStr">
        <is>
          <t>Not Reported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>
        <is>
          <t>Not Reported</t>
        </is>
      </c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>
        <is>
          <t>QS</t>
        </is>
      </c>
      <c r="CC1325" t="n">
        <v>1300.5</v>
      </c>
      <c r="CD1325" t="n">
        <v>1300.5</v>
      </c>
      <c r="CE1325" t="n">
        <v>601</v>
      </c>
      <c r="CF1325" t="n">
        <v>601</v>
      </c>
      <c r="CG1325" t="n">
        <v>701</v>
      </c>
      <c r="CH1325" t="n">
        <v>701</v>
      </c>
      <c r="CI1325" t="n">
        <v>701</v>
      </c>
      <c r="CJ1325" t="n">
        <v>701</v>
      </c>
      <c r="CK1325" t="n">
        <v>701</v>
      </c>
      <c r="CL1325" t="n">
        <v>701</v>
      </c>
      <c r="CM1325" t="n">
        <v>701</v>
      </c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n">
        <v>7.178571428571416</v>
      </c>
      <c r="DC1325" t="n">
        <v>7.8</v>
      </c>
      <c r="DD1325" t="inlineStr"/>
      <c r="DE1325" t="inlineStr">
        <is>
          <t>QS (score, not ratio)</t>
        </is>
      </c>
      <c r="DF1325" t="inlineStr"/>
      <c r="DG1325" t="inlineStr">
        <is>
          <t>QS (score, not %)</t>
        </is>
      </c>
      <c r="DH1325" t="n">
        <v>5.1</v>
      </c>
      <c r="DI1325" t="inlineStr"/>
    </row>
    <row r="1326">
      <c r="A1326" t="inlineStr">
        <is>
          <t>universidade federal do ceará (ufc)</t>
        </is>
      </c>
      <c r="B1326" t="inlineStr">
        <is>
          <t>1201-1400</t>
        </is>
      </c>
      <c r="C1326" t="inlineStr">
        <is>
          <t>1201-1400</t>
        </is>
      </c>
      <c r="D1326" t="inlineStr">
        <is>
          <t>Brazil</t>
        </is>
      </c>
      <c r="E1326" t="inlineStr">
        <is>
          <t>Americas</t>
        </is>
      </c>
      <c r="F1326" t="inlineStr">
        <is>
          <t>XL</t>
        </is>
      </c>
      <c r="G1326" t="inlineStr">
        <is>
          <t>FC</t>
        </is>
      </c>
      <c r="H1326" t="inlineStr">
        <is>
          <t>HI</t>
        </is>
      </c>
      <c r="I1326" t="inlineStr">
        <is>
          <t>A</t>
        </is>
      </c>
      <c r="J1326" t="n">
        <v>7.4</v>
      </c>
      <c r="K1326" t="inlineStr">
        <is>
          <t>601+</t>
        </is>
      </c>
      <c r="L1326" t="n">
        <v>2.8</v>
      </c>
      <c r="M1326" t="inlineStr">
        <is>
          <t>601+</t>
        </is>
      </c>
      <c r="N1326" t="n">
        <v>6.3</v>
      </c>
      <c r="O1326" t="inlineStr">
        <is>
          <t>701+</t>
        </is>
      </c>
      <c r="P1326" t="n">
        <v>5.3</v>
      </c>
      <c r="Q1326" t="inlineStr">
        <is>
          <t>701+</t>
        </is>
      </c>
      <c r="R1326" t="n">
        <v>1.3</v>
      </c>
      <c r="S1326" t="inlineStr">
        <is>
          <t>701+</t>
        </is>
      </c>
      <c r="T1326" t="n">
        <v>1.2</v>
      </c>
      <c r="U1326" t="inlineStr">
        <is>
          <t>701+</t>
        </is>
      </c>
      <c r="V1326" t="n">
        <v>43.4</v>
      </c>
      <c r="W1326" t="inlineStr">
        <is>
          <t>701+</t>
        </is>
      </c>
      <c r="X1326" t="n">
        <v>3.7</v>
      </c>
      <c r="Y1326" t="inlineStr">
        <is>
          <t>701+</t>
        </is>
      </c>
      <c r="Z1326" t="n">
        <v>2</v>
      </c>
      <c r="AA1326" t="inlineStr">
        <is>
          <t>701+</t>
        </is>
      </c>
      <c r="AB1326" t="inlineStr"/>
      <c r="AC1326" t="inlineStr"/>
      <c r="AD1326" t="inlineStr"/>
      <c r="AE1326" t="inlineStr">
        <is>
          <t>Not Reported</t>
        </is>
      </c>
      <c r="AF1326" t="inlineStr">
        <is>
          <t>Not Reported</t>
        </is>
      </c>
      <c r="AG1326" t="inlineStr">
        <is>
          <t>Not Reported</t>
        </is>
      </c>
      <c r="AH1326" t="inlineStr">
        <is>
          <t>Not Reported</t>
        </is>
      </c>
      <c r="AI1326" t="inlineStr"/>
      <c r="AJ1326" t="inlineStr"/>
      <c r="AK1326" t="inlineStr">
        <is>
          <t>Not Reported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>
        <is>
          <t>Not Reported</t>
        </is>
      </c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>
        <is>
          <t>QS</t>
        </is>
      </c>
      <c r="CC1326" t="n">
        <v>1300.5</v>
      </c>
      <c r="CD1326" t="n">
        <v>1300.5</v>
      </c>
      <c r="CE1326" t="n">
        <v>601</v>
      </c>
      <c r="CF1326" t="n">
        <v>601</v>
      </c>
      <c r="CG1326" t="n">
        <v>701</v>
      </c>
      <c r="CH1326" t="n">
        <v>701</v>
      </c>
      <c r="CI1326" t="n">
        <v>701</v>
      </c>
      <c r="CJ1326" t="n">
        <v>701</v>
      </c>
      <c r="CK1326" t="n">
        <v>701</v>
      </c>
      <c r="CL1326" t="n">
        <v>701</v>
      </c>
      <c r="CM1326" t="n">
        <v>701</v>
      </c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n">
        <v>7.178571428571416</v>
      </c>
      <c r="DC1326" t="n">
        <v>5.3</v>
      </c>
      <c r="DD1326" t="inlineStr"/>
      <c r="DE1326" t="inlineStr">
        <is>
          <t>QS (score, not ratio)</t>
        </is>
      </c>
      <c r="DF1326" t="inlineStr"/>
      <c r="DG1326" t="inlineStr">
        <is>
          <t>QS (score, not %)</t>
        </is>
      </c>
      <c r="DH1326" t="n">
        <v>7.4</v>
      </c>
      <c r="DI1326" t="inlineStr"/>
    </row>
    <row r="1327">
      <c r="A1327" t="inlineStr">
        <is>
          <t>universidade federal do estado do rio de janeiro - unirio</t>
        </is>
      </c>
      <c r="B1327" t="inlineStr">
        <is>
          <t>1401+</t>
        </is>
      </c>
      <c r="C1327" t="inlineStr">
        <is>
          <t>1401+</t>
        </is>
      </c>
      <c r="D1327" t="inlineStr">
        <is>
          <t>Brazil</t>
        </is>
      </c>
      <c r="E1327" t="inlineStr">
        <is>
          <t>Americas</t>
        </is>
      </c>
      <c r="F1327" t="inlineStr">
        <is>
          <t>L</t>
        </is>
      </c>
      <c r="G1327" t="inlineStr">
        <is>
          <t>FC</t>
        </is>
      </c>
      <c r="H1327" t="inlineStr">
        <is>
          <t>MD</t>
        </is>
      </c>
      <c r="I1327" t="inlineStr">
        <is>
          <t>A</t>
        </is>
      </c>
      <c r="J1327" t="n">
        <v>2.9</v>
      </c>
      <c r="K1327" t="inlineStr">
        <is>
          <t>601+</t>
        </is>
      </c>
      <c r="L1327" t="n">
        <v>2</v>
      </c>
      <c r="M1327" t="inlineStr">
        <is>
          <t>601+</t>
        </is>
      </c>
      <c r="N1327" t="n">
        <v>8.1</v>
      </c>
      <c r="O1327" t="inlineStr">
        <is>
          <t>701+</t>
        </is>
      </c>
      <c r="P1327" t="n">
        <v>2.1</v>
      </c>
      <c r="Q1327" t="inlineStr">
        <is>
          <t>701+</t>
        </is>
      </c>
      <c r="R1327" t="inlineStr"/>
      <c r="S1327" t="inlineStr"/>
      <c r="T1327" t="inlineStr"/>
      <c r="U1327" t="inlineStr"/>
      <c r="V1327" t="n">
        <v>8.6</v>
      </c>
      <c r="W1327" t="inlineStr">
        <is>
          <t>701+</t>
        </is>
      </c>
      <c r="X1327" t="n">
        <v>1.5</v>
      </c>
      <c r="Y1327" t="inlineStr">
        <is>
          <t>701+</t>
        </is>
      </c>
      <c r="Z1327" t="n">
        <v>1</v>
      </c>
      <c r="AA1327" t="inlineStr">
        <is>
          <t>701+</t>
        </is>
      </c>
      <c r="AB1327" t="inlineStr"/>
      <c r="AC1327" t="inlineStr">
        <is>
          <t>1401+</t>
        </is>
      </c>
      <c r="AD1327" t="inlineStr">
        <is>
          <t>1201-1400</t>
        </is>
      </c>
      <c r="AE1327" t="inlineStr">
        <is>
          <t>BR</t>
        </is>
      </c>
      <c r="AF1327" t="inlineStr">
        <is>
          <t>Brazil</t>
        </is>
      </c>
      <c r="AG1327" t="inlineStr">
        <is>
          <t>L</t>
        </is>
      </c>
      <c r="AH1327" t="inlineStr">
        <is>
          <t>FC</t>
        </is>
      </c>
      <c r="AI1327" t="inlineStr">
        <is>
          <t>MD</t>
        </is>
      </c>
      <c r="AJ1327" t="n">
        <v>4</v>
      </c>
      <c r="AK1327" t="inlineStr">
        <is>
          <t>A</t>
        </is>
      </c>
      <c r="AL1327" t="n">
        <v>3.2</v>
      </c>
      <c r="AM1327" t="inlineStr">
        <is>
          <t>601+</t>
        </is>
      </c>
      <c r="AN1327" t="n">
        <v>1.9</v>
      </c>
      <c r="AO1327" t="inlineStr">
        <is>
          <t>601+</t>
        </is>
      </c>
      <c r="AP1327" t="n">
        <v>10</v>
      </c>
      <c r="AQ1327" t="inlineStr">
        <is>
          <t>701+</t>
        </is>
      </c>
      <c r="AR1327" t="n">
        <v>2.1</v>
      </c>
      <c r="AS1327" t="inlineStr">
        <is>
          <t>701+</t>
        </is>
      </c>
      <c r="AT1327" t="inlineStr"/>
      <c r="AU1327" t="inlineStr"/>
      <c r="AV1327" t="inlineStr"/>
      <c r="AW1327" t="inlineStr"/>
      <c r="AX1327" t="n">
        <v>1</v>
      </c>
      <c r="AY1327" t="inlineStr">
        <is>
          <t>701+</t>
        </is>
      </c>
      <c r="AZ1327" t="n">
        <v>3.8</v>
      </c>
      <c r="BA1327" t="inlineStr">
        <is>
          <t>701+</t>
        </is>
      </c>
      <c r="BB1327" t="n">
        <v>1</v>
      </c>
      <c r="BC1327" t="inlineStr">
        <is>
          <t>701+</t>
        </is>
      </c>
      <c r="BD1327" t="inlineStr">
        <is>
          <t>-</t>
        </is>
      </c>
      <c r="BE1327" t="inlineStr"/>
      <c r="BF1327" t="inlineStr">
        <is>
          <t>Not Reported</t>
        </is>
      </c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>
        <is>
          <t>QS</t>
        </is>
      </c>
      <c r="CC1327" t="n">
        <v>1401</v>
      </c>
      <c r="CD1327" t="n">
        <v>1401</v>
      </c>
      <c r="CE1327" t="n">
        <v>601</v>
      </c>
      <c r="CF1327" t="n">
        <v>601</v>
      </c>
      <c r="CG1327" t="n">
        <v>701</v>
      </c>
      <c r="CH1327" t="n">
        <v>701</v>
      </c>
      <c r="CI1327" t="inlineStr"/>
      <c r="CJ1327" t="inlineStr"/>
      <c r="CK1327" t="n">
        <v>701</v>
      </c>
      <c r="CL1327" t="n">
        <v>701</v>
      </c>
      <c r="CM1327" t="n">
        <v>701</v>
      </c>
      <c r="CN1327" t="n">
        <v>1401</v>
      </c>
      <c r="CO1327" t="n">
        <v>1300.5</v>
      </c>
      <c r="CP1327" t="n">
        <v>601</v>
      </c>
      <c r="CQ1327" t="n">
        <v>601</v>
      </c>
      <c r="CR1327" t="n">
        <v>701</v>
      </c>
      <c r="CS1327" t="n">
        <v>701</v>
      </c>
      <c r="CT1327" t="inlineStr"/>
      <c r="CU1327" t="inlineStr"/>
      <c r="CV1327" t="n">
        <v>701</v>
      </c>
      <c r="CW1327" t="n">
        <v>701</v>
      </c>
      <c r="CX1327" t="n">
        <v>701</v>
      </c>
      <c r="CY1327" t="inlineStr"/>
      <c r="CZ1327" t="inlineStr"/>
      <c r="DA1327" t="inlineStr"/>
      <c r="DB1327" t="n">
        <v>0</v>
      </c>
      <c r="DC1327" t="n">
        <v>2.1</v>
      </c>
      <c r="DD1327" t="inlineStr"/>
      <c r="DE1327" t="inlineStr">
        <is>
          <t>QS (score, not ratio)</t>
        </is>
      </c>
      <c r="DF1327" t="inlineStr"/>
      <c r="DG1327" t="inlineStr">
        <is>
          <t>Missing</t>
        </is>
      </c>
      <c r="DH1327" t="n">
        <v>3.05</v>
      </c>
      <c r="DI1327" t="inlineStr"/>
    </row>
    <row r="1328">
      <c r="A1328" t="inlineStr">
        <is>
          <t>universidade federal do paraná - ufpr</t>
        </is>
      </c>
      <c r="B1328" t="inlineStr">
        <is>
          <t>1001-1200</t>
        </is>
      </c>
      <c r="C1328" t="inlineStr">
        <is>
          <t>1001-1200</t>
        </is>
      </c>
      <c r="D1328" t="inlineStr">
        <is>
          <t>Brazil</t>
        </is>
      </c>
      <c r="E1328" t="inlineStr">
        <is>
          <t>Americas</t>
        </is>
      </c>
      <c r="F1328" t="inlineStr">
        <is>
          <t>XL</t>
        </is>
      </c>
      <c r="G1328" t="inlineStr">
        <is>
          <t>FC</t>
        </is>
      </c>
      <c r="H1328" t="inlineStr">
        <is>
          <t>VH</t>
        </is>
      </c>
      <c r="I1328" t="inlineStr">
        <is>
          <t>A</t>
        </is>
      </c>
      <c r="J1328" t="n">
        <v>13</v>
      </c>
      <c r="K1328" t="inlineStr">
        <is>
          <t>601+</t>
        </is>
      </c>
      <c r="L1328" t="n">
        <v>5.8</v>
      </c>
      <c r="M1328" t="inlineStr">
        <is>
          <t>601+</t>
        </is>
      </c>
      <c r="N1328" t="n">
        <v>20.1</v>
      </c>
      <c r="O1328" t="inlineStr">
        <is>
          <t>669</t>
        </is>
      </c>
      <c r="P1328" t="n">
        <v>5.2</v>
      </c>
      <c r="Q1328" t="inlineStr">
        <is>
          <t>701+</t>
        </is>
      </c>
      <c r="R1328" t="n">
        <v>2.9</v>
      </c>
      <c r="S1328" t="inlineStr">
        <is>
          <t>701+</t>
        </is>
      </c>
      <c r="T1328" t="n">
        <v>6</v>
      </c>
      <c r="U1328" t="inlineStr">
        <is>
          <t>701+</t>
        </is>
      </c>
      <c r="V1328" t="n">
        <v>52.6</v>
      </c>
      <c r="W1328" t="inlineStr">
        <is>
          <t>701+</t>
        </is>
      </c>
      <c r="X1328" t="n">
        <v>9.6</v>
      </c>
      <c r="Y1328" t="inlineStr">
        <is>
          <t>701+</t>
        </is>
      </c>
      <c r="Z1328" t="n">
        <v>2</v>
      </c>
      <c r="AA1328" t="inlineStr">
        <is>
          <t>701+</t>
        </is>
      </c>
      <c r="AB1328" t="inlineStr"/>
      <c r="AC1328" t="inlineStr"/>
      <c r="AD1328" t="inlineStr"/>
      <c r="AE1328" t="inlineStr">
        <is>
          <t>Not Reported</t>
        </is>
      </c>
      <c r="AF1328" t="inlineStr">
        <is>
          <t>Not Reported</t>
        </is>
      </c>
      <c r="AG1328" t="inlineStr">
        <is>
          <t>Not Reported</t>
        </is>
      </c>
      <c r="AH1328" t="inlineStr">
        <is>
          <t>Not Reported</t>
        </is>
      </c>
      <c r="AI1328" t="inlineStr"/>
      <c r="AJ1328" t="inlineStr"/>
      <c r="AK1328" t="inlineStr">
        <is>
          <t>Not Reported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>
        <is>
          <t>Not Reported</t>
        </is>
      </c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>
        <is>
          <t>QS</t>
        </is>
      </c>
      <c r="CC1328" t="n">
        <v>1100.5</v>
      </c>
      <c r="CD1328" t="n">
        <v>1100.5</v>
      </c>
      <c r="CE1328" t="n">
        <v>601</v>
      </c>
      <c r="CF1328" t="n">
        <v>601</v>
      </c>
      <c r="CG1328" t="n">
        <v>669</v>
      </c>
      <c r="CH1328" t="n">
        <v>701</v>
      </c>
      <c r="CI1328" t="n">
        <v>701</v>
      </c>
      <c r="CJ1328" t="n">
        <v>701</v>
      </c>
      <c r="CK1328" t="n">
        <v>701</v>
      </c>
      <c r="CL1328" t="n">
        <v>701</v>
      </c>
      <c r="CM1328" t="n">
        <v>701</v>
      </c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n">
        <v>21.46428571428571</v>
      </c>
      <c r="DC1328" t="n">
        <v>5.2</v>
      </c>
      <c r="DD1328" t="inlineStr"/>
      <c r="DE1328" t="inlineStr">
        <is>
          <t>QS (score, not ratio)</t>
        </is>
      </c>
      <c r="DF1328" t="inlineStr"/>
      <c r="DG1328" t="inlineStr">
        <is>
          <t>QS (score, not %)</t>
        </is>
      </c>
      <c r="DH1328" t="n">
        <v>13</v>
      </c>
      <c r="DI1328" t="inlineStr"/>
    </row>
    <row r="1329">
      <c r="A1329" t="inlineStr">
        <is>
          <t>universidade federal do parà - ufpa</t>
        </is>
      </c>
      <c r="B1329" t="inlineStr">
        <is>
          <t>1401+</t>
        </is>
      </c>
      <c r="C1329" t="inlineStr">
        <is>
          <t>1401+</t>
        </is>
      </c>
      <c r="D1329" t="inlineStr">
        <is>
          <t>Brazil</t>
        </is>
      </c>
      <c r="E1329" t="inlineStr">
        <is>
          <t>Americas</t>
        </is>
      </c>
      <c r="F1329" t="inlineStr">
        <is>
          <t>XL</t>
        </is>
      </c>
      <c r="G1329" t="inlineStr">
        <is>
          <t>FC</t>
        </is>
      </c>
      <c r="H1329" t="inlineStr">
        <is>
          <t>HI</t>
        </is>
      </c>
      <c r="I1329" t="inlineStr">
        <is>
          <t>A</t>
        </is>
      </c>
      <c r="J1329" t="n">
        <v>3.6</v>
      </c>
      <c r="K1329" t="inlineStr">
        <is>
          <t>601+</t>
        </is>
      </c>
      <c r="L1329" t="n">
        <v>1.7</v>
      </c>
      <c r="M1329" t="inlineStr">
        <is>
          <t>601+</t>
        </is>
      </c>
      <c r="N1329" t="n">
        <v>6.3</v>
      </c>
      <c r="O1329" t="inlineStr">
        <is>
          <t>701+</t>
        </is>
      </c>
      <c r="P1329" t="n">
        <v>2.6</v>
      </c>
      <c r="Q1329" t="inlineStr">
        <is>
          <t>701+</t>
        </is>
      </c>
      <c r="R1329" t="n">
        <v>2.5</v>
      </c>
      <c r="S1329" t="inlineStr">
        <is>
          <t>701+</t>
        </is>
      </c>
      <c r="T1329" t="n">
        <v>1.1</v>
      </c>
      <c r="U1329" t="inlineStr">
        <is>
          <t>701+</t>
        </is>
      </c>
      <c r="V1329" t="n">
        <v>35.4</v>
      </c>
      <c r="W1329" t="inlineStr">
        <is>
          <t>701+</t>
        </is>
      </c>
      <c r="X1329" t="n">
        <v>1.3</v>
      </c>
      <c r="Y1329" t="inlineStr">
        <is>
          <t>701+</t>
        </is>
      </c>
      <c r="Z1329" t="n">
        <v>1.9</v>
      </c>
      <c r="AA1329" t="inlineStr">
        <is>
          <t>701+</t>
        </is>
      </c>
      <c r="AB1329" t="inlineStr"/>
      <c r="AC1329" t="inlineStr"/>
      <c r="AD1329" t="inlineStr"/>
      <c r="AE1329" t="inlineStr">
        <is>
          <t>Not Reported</t>
        </is>
      </c>
      <c r="AF1329" t="inlineStr">
        <is>
          <t>Not Reported</t>
        </is>
      </c>
      <c r="AG1329" t="inlineStr">
        <is>
          <t>Not Reported</t>
        </is>
      </c>
      <c r="AH1329" t="inlineStr">
        <is>
          <t>Not Reported</t>
        </is>
      </c>
      <c r="AI1329" t="inlineStr"/>
      <c r="AJ1329" t="inlineStr"/>
      <c r="AK1329" t="inlineStr">
        <is>
          <t>Not Reported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>
        <is>
          <t>Not Reported</t>
        </is>
      </c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>
        <is>
          <t>QS</t>
        </is>
      </c>
      <c r="CC1329" t="n">
        <v>1401</v>
      </c>
      <c r="CD1329" t="n">
        <v>1401</v>
      </c>
      <c r="CE1329" t="n">
        <v>601</v>
      </c>
      <c r="CF1329" t="n">
        <v>601</v>
      </c>
      <c r="CG1329" t="n">
        <v>701</v>
      </c>
      <c r="CH1329" t="n">
        <v>701</v>
      </c>
      <c r="CI1329" t="n">
        <v>701</v>
      </c>
      <c r="CJ1329" t="n">
        <v>701</v>
      </c>
      <c r="CK1329" t="n">
        <v>701</v>
      </c>
      <c r="CL1329" t="n">
        <v>701</v>
      </c>
      <c r="CM1329" t="n">
        <v>701</v>
      </c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n">
        <v>0</v>
      </c>
      <c r="DC1329" t="n">
        <v>2.6</v>
      </c>
      <c r="DD1329" t="inlineStr"/>
      <c r="DE1329" t="inlineStr">
        <is>
          <t>QS (score, not ratio)</t>
        </is>
      </c>
      <c r="DF1329" t="inlineStr"/>
      <c r="DG1329" t="inlineStr">
        <is>
          <t>QS (score, not %)</t>
        </is>
      </c>
      <c r="DH1329" t="n">
        <v>3.6</v>
      </c>
      <c r="DI1329" t="inlineStr"/>
    </row>
    <row r="1330">
      <c r="A1330" t="inlineStr">
        <is>
          <t>universidade federal do rio de janeiro</t>
        </is>
      </c>
      <c r="B1330" t="inlineStr">
        <is>
          <t>304</t>
        </is>
      </c>
      <c r="C1330" t="inlineStr">
        <is>
          <t>371</t>
        </is>
      </c>
      <c r="D1330" t="inlineStr">
        <is>
          <t>Brazil</t>
        </is>
      </c>
      <c r="E1330" t="inlineStr">
        <is>
          <t>Americas</t>
        </is>
      </c>
      <c r="F1330" t="inlineStr">
        <is>
          <t>XL</t>
        </is>
      </c>
      <c r="G1330" t="inlineStr">
        <is>
          <t>FC</t>
        </is>
      </c>
      <c r="H1330" t="inlineStr">
        <is>
          <t>VH</t>
        </is>
      </c>
      <c r="I1330" t="inlineStr">
        <is>
          <t>A</t>
        </is>
      </c>
      <c r="J1330" t="n">
        <v>61.9</v>
      </c>
      <c r="K1330" t="inlineStr">
        <is>
          <t>112</t>
        </is>
      </c>
      <c r="L1330" t="n">
        <v>23.3</v>
      </c>
      <c r="M1330" t="inlineStr">
        <is>
          <t>407</t>
        </is>
      </c>
      <c r="N1330" t="n">
        <v>13.7</v>
      </c>
      <c r="O1330" t="inlineStr">
        <is>
          <t>701+</t>
        </is>
      </c>
      <c r="P1330" t="n">
        <v>7.8</v>
      </c>
      <c r="Q1330" t="inlineStr">
        <is>
          <t>701+</t>
        </is>
      </c>
      <c r="R1330" t="n">
        <v>7.6</v>
      </c>
      <c r="S1330" t="inlineStr">
        <is>
          <t>701+</t>
        </is>
      </c>
      <c r="T1330" t="n">
        <v>1.5</v>
      </c>
      <c r="U1330" t="inlineStr">
        <is>
          <t>701+</t>
        </is>
      </c>
      <c r="V1330" t="n">
        <v>79.7</v>
      </c>
      <c r="W1330" t="inlineStr">
        <is>
          <t>330</t>
        </is>
      </c>
      <c r="X1330" t="n">
        <v>81.40000000000001</v>
      </c>
      <c r="Y1330" t="inlineStr">
        <is>
          <t>117</t>
        </is>
      </c>
      <c r="Z1330" t="n">
        <v>59.6</v>
      </c>
      <c r="AA1330" t="inlineStr">
        <is>
          <t>269=</t>
        </is>
      </c>
      <c r="AB1330" t="n">
        <v>35.8</v>
      </c>
      <c r="AC1330">
        <f>371</f>
        <v/>
      </c>
      <c r="AD1330" t="inlineStr">
        <is>
          <t>333</t>
        </is>
      </c>
      <c r="AE1330" t="inlineStr">
        <is>
          <t>BR</t>
        </is>
      </c>
      <c r="AF1330" t="inlineStr">
        <is>
          <t>Brazil</t>
        </is>
      </c>
      <c r="AG1330" t="inlineStr">
        <is>
          <t>XL</t>
        </is>
      </c>
      <c r="AH1330" t="inlineStr">
        <is>
          <t>FC</t>
        </is>
      </c>
      <c r="AI1330" t="inlineStr">
        <is>
          <t>VH</t>
        </is>
      </c>
      <c r="AJ1330" t="n">
        <v>5</v>
      </c>
      <c r="AK1330" t="inlineStr">
        <is>
          <t>A</t>
        </is>
      </c>
      <c r="AL1330" t="n">
        <v>60.1</v>
      </c>
      <c r="AM1330" t="inlineStr">
        <is>
          <t>119</t>
        </is>
      </c>
      <c r="AN1330" t="n">
        <v>17</v>
      </c>
      <c r="AO1330" t="inlineStr">
        <is>
          <t>509</t>
        </is>
      </c>
      <c r="AP1330" t="n">
        <v>15.4</v>
      </c>
      <c r="AQ1330" t="inlineStr">
        <is>
          <t>701+</t>
        </is>
      </c>
      <c r="AR1330" t="n">
        <v>8.300000000000001</v>
      </c>
      <c r="AS1330" t="inlineStr">
        <is>
          <t>701+</t>
        </is>
      </c>
      <c r="AT1330" t="n">
        <v>7.9</v>
      </c>
      <c r="AU1330" t="inlineStr">
        <is>
          <t>701+</t>
        </is>
      </c>
      <c r="AV1330" t="n">
        <v>1.6</v>
      </c>
      <c r="AW1330" t="inlineStr">
        <is>
          <t>701+</t>
        </is>
      </c>
      <c r="AX1330" t="n">
        <v>51.7</v>
      </c>
      <c r="AY1330" t="inlineStr">
        <is>
          <t>302</t>
        </is>
      </c>
      <c r="AZ1330" t="n">
        <v>36.8</v>
      </c>
      <c r="BA1330" t="inlineStr">
        <is>
          <t>203</t>
        </is>
      </c>
      <c r="BB1330" t="n">
        <v>23</v>
      </c>
      <c r="BC1330" t="inlineStr">
        <is>
          <t>514=</t>
        </is>
      </c>
      <c r="BD1330" t="inlineStr">
        <is>
          <t>29.9</t>
        </is>
      </c>
      <c r="BE1330" t="inlineStr"/>
      <c r="BF1330" t="inlineStr">
        <is>
          <t>Not Reported</t>
        </is>
      </c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>
        <is>
          <t>QS</t>
        </is>
      </c>
      <c r="CC1330" t="n">
        <v>304</v>
      </c>
      <c r="CD1330" t="n">
        <v>371</v>
      </c>
      <c r="CE1330" t="n">
        <v>112</v>
      </c>
      <c r="CF1330" t="n">
        <v>407</v>
      </c>
      <c r="CG1330" t="n">
        <v>701</v>
      </c>
      <c r="CH1330" t="n">
        <v>701</v>
      </c>
      <c r="CI1330" t="n">
        <v>701</v>
      </c>
      <c r="CJ1330" t="n">
        <v>701</v>
      </c>
      <c r="CK1330" t="n">
        <v>330</v>
      </c>
      <c r="CL1330" t="n">
        <v>117</v>
      </c>
      <c r="CM1330" t="n">
        <v>269</v>
      </c>
      <c r="CN1330" t="n">
        <v>371</v>
      </c>
      <c r="CO1330" t="n">
        <v>333</v>
      </c>
      <c r="CP1330" t="n">
        <v>119</v>
      </c>
      <c r="CQ1330" t="n">
        <v>509</v>
      </c>
      <c r="CR1330" t="n">
        <v>701</v>
      </c>
      <c r="CS1330" t="n">
        <v>701</v>
      </c>
      <c r="CT1330" t="n">
        <v>701</v>
      </c>
      <c r="CU1330" t="n">
        <v>701</v>
      </c>
      <c r="CV1330" t="n">
        <v>302</v>
      </c>
      <c r="CW1330" t="n">
        <v>203</v>
      </c>
      <c r="CX1330" t="n">
        <v>514</v>
      </c>
      <c r="CY1330" t="inlineStr"/>
      <c r="CZ1330" t="inlineStr"/>
      <c r="DA1330" t="inlineStr"/>
      <c r="DB1330" t="n">
        <v>78.35714285714286</v>
      </c>
      <c r="DC1330" t="n">
        <v>7.8</v>
      </c>
      <c r="DD1330" t="inlineStr"/>
      <c r="DE1330" t="inlineStr">
        <is>
          <t>QS (score, not ratio)</t>
        </is>
      </c>
      <c r="DF1330" t="inlineStr"/>
      <c r="DG1330" t="inlineStr">
        <is>
          <t>QS (score, not %)</t>
        </is>
      </c>
      <c r="DH1330" t="n">
        <v>61</v>
      </c>
      <c r="DI1330" t="inlineStr"/>
    </row>
    <row r="1331">
      <c r="A1331" t="inlineStr">
        <is>
          <t>universidade federal do rio grande do norte</t>
        </is>
      </c>
      <c r="B1331" t="inlineStr">
        <is>
          <t>1201-1400</t>
        </is>
      </c>
      <c r="C1331" t="inlineStr">
        <is>
          <t>1401+</t>
        </is>
      </c>
      <c r="D1331" t="inlineStr">
        <is>
          <t>Brazil</t>
        </is>
      </c>
      <c r="E1331" t="inlineStr">
        <is>
          <t>Americas</t>
        </is>
      </c>
      <c r="F1331" t="inlineStr">
        <is>
          <t>XL</t>
        </is>
      </c>
      <c r="G1331" t="inlineStr">
        <is>
          <t>FC</t>
        </is>
      </c>
      <c r="H1331" t="inlineStr">
        <is>
          <t>HI</t>
        </is>
      </c>
      <c r="I1331" t="inlineStr">
        <is>
          <t>A</t>
        </is>
      </c>
      <c r="J1331" t="n">
        <v>5.2</v>
      </c>
      <c r="K1331" t="inlineStr">
        <is>
          <t>601+</t>
        </is>
      </c>
      <c r="L1331" t="n">
        <v>1.2</v>
      </c>
      <c r="M1331" t="inlineStr">
        <is>
          <t>601+</t>
        </is>
      </c>
      <c r="N1331" t="n">
        <v>9.5</v>
      </c>
      <c r="O1331" t="inlineStr">
        <is>
          <t>701+</t>
        </is>
      </c>
      <c r="P1331" t="n">
        <v>3.4</v>
      </c>
      <c r="Q1331" t="inlineStr">
        <is>
          <t>701+</t>
        </is>
      </c>
      <c r="R1331" t="inlineStr"/>
      <c r="S1331" t="inlineStr"/>
      <c r="T1331" t="inlineStr"/>
      <c r="U1331" t="inlineStr"/>
      <c r="V1331" t="n">
        <v>45</v>
      </c>
      <c r="W1331" t="inlineStr">
        <is>
          <t>701+</t>
        </is>
      </c>
      <c r="X1331" t="n">
        <v>1.3</v>
      </c>
      <c r="Y1331" t="inlineStr">
        <is>
          <t>701+</t>
        </is>
      </c>
      <c r="Z1331" t="n">
        <v>1.4</v>
      </c>
      <c r="AA1331" t="inlineStr">
        <is>
          <t>701+</t>
        </is>
      </c>
      <c r="AB1331" t="inlineStr"/>
      <c r="AC1331" t="inlineStr">
        <is>
          <t>1401+</t>
        </is>
      </c>
      <c r="AD1331" t="inlineStr">
        <is>
          <t>1201-1400</t>
        </is>
      </c>
      <c r="AE1331" t="inlineStr">
        <is>
          <t>BR</t>
        </is>
      </c>
      <c r="AF1331" t="inlineStr">
        <is>
          <t>Brazil</t>
        </is>
      </c>
      <c r="AG1331" t="inlineStr">
        <is>
          <t>XL</t>
        </is>
      </c>
      <c r="AH1331" t="inlineStr">
        <is>
          <t>FC</t>
        </is>
      </c>
      <c r="AI1331" t="inlineStr">
        <is>
          <t>HI</t>
        </is>
      </c>
      <c r="AJ1331" t="n">
        <v>4</v>
      </c>
      <c r="AK1331" t="inlineStr">
        <is>
          <t>A</t>
        </is>
      </c>
      <c r="AL1331" t="n">
        <v>4.6</v>
      </c>
      <c r="AM1331" t="inlineStr">
        <is>
          <t>601+</t>
        </is>
      </c>
      <c r="AN1331" t="n">
        <v>1.5</v>
      </c>
      <c r="AO1331" t="inlineStr">
        <is>
          <t>601+</t>
        </is>
      </c>
      <c r="AP1331" t="n">
        <v>8.6</v>
      </c>
      <c r="AQ1331" t="inlineStr">
        <is>
          <t>701+</t>
        </is>
      </c>
      <c r="AR1331" t="n">
        <v>3.2</v>
      </c>
      <c r="AS1331" t="inlineStr">
        <is>
          <t>701+</t>
        </is>
      </c>
      <c r="AT1331" t="inlineStr"/>
      <c r="AU1331" t="inlineStr"/>
      <c r="AV1331" t="inlineStr"/>
      <c r="AW1331" t="inlineStr"/>
      <c r="AX1331" t="n">
        <v>5.6</v>
      </c>
      <c r="AY1331" t="inlineStr">
        <is>
          <t>701+</t>
        </is>
      </c>
      <c r="AZ1331" t="n">
        <v>3.8</v>
      </c>
      <c r="BA1331" t="inlineStr">
        <is>
          <t>701+</t>
        </is>
      </c>
      <c r="BB1331" t="n">
        <v>1.4</v>
      </c>
      <c r="BC1331" t="inlineStr">
        <is>
          <t>701+</t>
        </is>
      </c>
      <c r="BD1331" t="inlineStr">
        <is>
          <t>-</t>
        </is>
      </c>
      <c r="BE1331" t="inlineStr"/>
      <c r="BF1331" t="inlineStr">
        <is>
          <t>Not Reported</t>
        </is>
      </c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>
        <is>
          <t>QS</t>
        </is>
      </c>
      <c r="CC1331" t="n">
        <v>1300.5</v>
      </c>
      <c r="CD1331" t="n">
        <v>1401</v>
      </c>
      <c r="CE1331" t="n">
        <v>601</v>
      </c>
      <c r="CF1331" t="n">
        <v>601</v>
      </c>
      <c r="CG1331" t="n">
        <v>701</v>
      </c>
      <c r="CH1331" t="n">
        <v>701</v>
      </c>
      <c r="CI1331" t="inlineStr"/>
      <c r="CJ1331" t="inlineStr"/>
      <c r="CK1331" t="n">
        <v>701</v>
      </c>
      <c r="CL1331" t="n">
        <v>701</v>
      </c>
      <c r="CM1331" t="n">
        <v>701</v>
      </c>
      <c r="CN1331" t="n">
        <v>1401</v>
      </c>
      <c r="CO1331" t="n">
        <v>1300.5</v>
      </c>
      <c r="CP1331" t="n">
        <v>601</v>
      </c>
      <c r="CQ1331" t="n">
        <v>601</v>
      </c>
      <c r="CR1331" t="n">
        <v>701</v>
      </c>
      <c r="CS1331" t="n">
        <v>701</v>
      </c>
      <c r="CT1331" t="inlineStr"/>
      <c r="CU1331" t="inlineStr"/>
      <c r="CV1331" t="n">
        <v>701</v>
      </c>
      <c r="CW1331" t="n">
        <v>701</v>
      </c>
      <c r="CX1331" t="n">
        <v>701</v>
      </c>
      <c r="CY1331" t="inlineStr"/>
      <c r="CZ1331" t="inlineStr"/>
      <c r="DA1331" t="inlineStr"/>
      <c r="DB1331" t="n">
        <v>7.178571428571416</v>
      </c>
      <c r="DC1331" t="n">
        <v>3.4</v>
      </c>
      <c r="DD1331" t="inlineStr"/>
      <c r="DE1331" t="inlineStr">
        <is>
          <t>QS (score, not ratio)</t>
        </is>
      </c>
      <c r="DF1331" t="inlineStr"/>
      <c r="DG1331" t="inlineStr">
        <is>
          <t>Missing</t>
        </is>
      </c>
      <c r="DH1331" t="n">
        <v>4.9</v>
      </c>
      <c r="DI1331" t="inlineStr"/>
    </row>
    <row r="1332">
      <c r="A1332" t="inlineStr">
        <is>
          <t>universidade federal do rio grande do sul</t>
        </is>
      </c>
      <c r="B1332" t="inlineStr">
        <is>
          <t>691-700</t>
        </is>
      </c>
      <c r="C1332" t="inlineStr">
        <is>
          <t>691-700</t>
        </is>
      </c>
      <c r="D1332" t="inlineStr">
        <is>
          <t>Brazil</t>
        </is>
      </c>
      <c r="E1332" t="inlineStr">
        <is>
          <t>Americas</t>
        </is>
      </c>
      <c r="F1332" t="inlineStr">
        <is>
          <t>XL</t>
        </is>
      </c>
      <c r="G1332" t="inlineStr">
        <is>
          <t>FC</t>
        </is>
      </c>
      <c r="H1332" t="inlineStr">
        <is>
          <t>VH</t>
        </is>
      </c>
      <c r="I1332" t="inlineStr">
        <is>
          <t>A</t>
        </is>
      </c>
      <c r="J1332" t="n">
        <v>28</v>
      </c>
      <c r="K1332" t="inlineStr">
        <is>
          <t>316</t>
        </is>
      </c>
      <c r="L1332" t="n">
        <v>5.3</v>
      </c>
      <c r="M1332" t="inlineStr">
        <is>
          <t>601+</t>
        </is>
      </c>
      <c r="N1332" t="n">
        <v>12.8</v>
      </c>
      <c r="O1332" t="inlineStr">
        <is>
          <t>701+</t>
        </is>
      </c>
      <c r="P1332" t="n">
        <v>10.1</v>
      </c>
      <c r="Q1332" t="inlineStr">
        <is>
          <t>701+</t>
        </is>
      </c>
      <c r="R1332" t="n">
        <v>2.2</v>
      </c>
      <c r="S1332" t="inlineStr">
        <is>
          <t>701+</t>
        </is>
      </c>
      <c r="T1332" t="n">
        <v>1.6</v>
      </c>
      <c r="U1332" t="inlineStr">
        <is>
          <t>701+</t>
        </is>
      </c>
      <c r="V1332" t="n">
        <v>80.09999999999999</v>
      </c>
      <c r="W1332" t="inlineStr">
        <is>
          <t>319</t>
        </is>
      </c>
      <c r="X1332" t="n">
        <v>25.9</v>
      </c>
      <c r="Y1332" t="inlineStr">
        <is>
          <t>455</t>
        </is>
      </c>
      <c r="Z1332" t="n">
        <v>31.3</v>
      </c>
      <c r="AA1332" t="inlineStr">
        <is>
          <t>435=</t>
        </is>
      </c>
      <c r="AB1332" t="inlineStr"/>
      <c r="AC1332" t="inlineStr">
        <is>
          <t>691-700</t>
        </is>
      </c>
      <c r="AD1332" t="inlineStr">
        <is>
          <t>751-800</t>
        </is>
      </c>
      <c r="AE1332" t="inlineStr">
        <is>
          <t>BR</t>
        </is>
      </c>
      <c r="AF1332" t="inlineStr">
        <is>
          <t>Brazil</t>
        </is>
      </c>
      <c r="AG1332" t="inlineStr">
        <is>
          <t>XL</t>
        </is>
      </c>
      <c r="AH1332" t="inlineStr">
        <is>
          <t>FC</t>
        </is>
      </c>
      <c r="AI1332" t="inlineStr">
        <is>
          <t>VH</t>
        </is>
      </c>
      <c r="AJ1332" t="n">
        <v>5</v>
      </c>
      <c r="AK1332" t="inlineStr">
        <is>
          <t>A</t>
        </is>
      </c>
      <c r="AL1332" t="n">
        <v>28.6</v>
      </c>
      <c r="AM1332" t="inlineStr">
        <is>
          <t>307</t>
        </is>
      </c>
      <c r="AN1332" t="n">
        <v>3.8</v>
      </c>
      <c r="AO1332" t="inlineStr">
        <is>
          <t>601+</t>
        </is>
      </c>
      <c r="AP1332" t="n">
        <v>10.9</v>
      </c>
      <c r="AQ1332" t="inlineStr">
        <is>
          <t>701+</t>
        </is>
      </c>
      <c r="AR1332" t="n">
        <v>10.1</v>
      </c>
      <c r="AS1332" t="inlineStr">
        <is>
          <t>701+</t>
        </is>
      </c>
      <c r="AT1332" t="n">
        <v>2.2</v>
      </c>
      <c r="AU1332" t="inlineStr">
        <is>
          <t>701+</t>
        </is>
      </c>
      <c r="AV1332" t="n">
        <v>1.6</v>
      </c>
      <c r="AW1332" t="inlineStr">
        <is>
          <t>701+</t>
        </is>
      </c>
      <c r="AX1332" t="n">
        <v>36</v>
      </c>
      <c r="AY1332" t="inlineStr">
        <is>
          <t>412</t>
        </is>
      </c>
      <c r="AZ1332" t="n">
        <v>9.5</v>
      </c>
      <c r="BA1332" t="inlineStr">
        <is>
          <t>701+</t>
        </is>
      </c>
      <c r="BB1332" t="n">
        <v>46.3</v>
      </c>
      <c r="BC1332" t="inlineStr">
        <is>
          <t>330</t>
        </is>
      </c>
      <c r="BD1332" t="inlineStr">
        <is>
          <t>-</t>
        </is>
      </c>
      <c r="BE1332" t="inlineStr"/>
      <c r="BF1332" t="inlineStr">
        <is>
          <t>Not Reported</t>
        </is>
      </c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>
        <is>
          <t>QS</t>
        </is>
      </c>
      <c r="CC1332" t="n">
        <v>695.5</v>
      </c>
      <c r="CD1332" t="n">
        <v>695.5</v>
      </c>
      <c r="CE1332" t="n">
        <v>316</v>
      </c>
      <c r="CF1332" t="n">
        <v>601</v>
      </c>
      <c r="CG1332" t="n">
        <v>701</v>
      </c>
      <c r="CH1332" t="n">
        <v>701</v>
      </c>
      <c r="CI1332" t="n">
        <v>701</v>
      </c>
      <c r="CJ1332" t="n">
        <v>701</v>
      </c>
      <c r="CK1332" t="n">
        <v>319</v>
      </c>
      <c r="CL1332" t="n">
        <v>455</v>
      </c>
      <c r="CM1332" t="n">
        <v>435</v>
      </c>
      <c r="CN1332" t="n">
        <v>695.5</v>
      </c>
      <c r="CO1332" t="n">
        <v>775.5</v>
      </c>
      <c r="CP1332" t="n">
        <v>307</v>
      </c>
      <c r="CQ1332" t="n">
        <v>601</v>
      </c>
      <c r="CR1332" t="n">
        <v>701</v>
      </c>
      <c r="CS1332" t="n">
        <v>701</v>
      </c>
      <c r="CT1332" t="n">
        <v>701</v>
      </c>
      <c r="CU1332" t="n">
        <v>701</v>
      </c>
      <c r="CV1332" t="n">
        <v>412</v>
      </c>
      <c r="CW1332" t="n">
        <v>701</v>
      </c>
      <c r="CX1332" t="n">
        <v>330</v>
      </c>
      <c r="CY1332" t="inlineStr"/>
      <c r="CZ1332" t="inlineStr"/>
      <c r="DA1332" t="inlineStr"/>
      <c r="DB1332" t="n">
        <v>50.39285714285715</v>
      </c>
      <c r="DC1332" t="n">
        <v>10.1</v>
      </c>
      <c r="DD1332" t="inlineStr"/>
      <c r="DE1332" t="inlineStr">
        <is>
          <t>QS (score, not ratio)</t>
        </is>
      </c>
      <c r="DF1332" t="inlineStr"/>
      <c r="DG1332" t="inlineStr">
        <is>
          <t>QS (score, not %)</t>
        </is>
      </c>
      <c r="DH1332" t="n">
        <v>28.3</v>
      </c>
      <c r="DI1332" t="inlineStr"/>
    </row>
    <row r="1333">
      <c r="A1333" t="inlineStr">
        <is>
          <t>universidade federal fluminense</t>
        </is>
      </c>
      <c r="B1333" t="inlineStr">
        <is>
          <t>1001-1200</t>
        </is>
      </c>
      <c r="C1333" t="inlineStr">
        <is>
          <t>1201-1400</t>
        </is>
      </c>
      <c r="D1333" t="inlineStr">
        <is>
          <t>Brazil</t>
        </is>
      </c>
      <c r="E1333" t="inlineStr">
        <is>
          <t>Americas</t>
        </is>
      </c>
      <c r="F1333" t="inlineStr">
        <is>
          <t>XL</t>
        </is>
      </c>
      <c r="G1333" t="inlineStr">
        <is>
          <t>FC</t>
        </is>
      </c>
      <c r="H1333" t="inlineStr">
        <is>
          <t>HI</t>
        </is>
      </c>
      <c r="I1333" t="inlineStr">
        <is>
          <t>A</t>
        </is>
      </c>
      <c r="J1333" t="n">
        <v>9.6</v>
      </c>
      <c r="K1333" t="inlineStr">
        <is>
          <t>601+</t>
        </is>
      </c>
      <c r="L1333" t="n">
        <v>2.5</v>
      </c>
      <c r="M1333" t="inlineStr">
        <is>
          <t>601+</t>
        </is>
      </c>
      <c r="N1333" t="n">
        <v>12.8</v>
      </c>
      <c r="O1333" t="inlineStr">
        <is>
          <t>701+</t>
        </is>
      </c>
      <c r="P1333" t="n">
        <v>3.6</v>
      </c>
      <c r="Q1333" t="inlineStr">
        <is>
          <t>701+</t>
        </is>
      </c>
      <c r="R1333" t="n">
        <v>6.3</v>
      </c>
      <c r="S1333" t="inlineStr">
        <is>
          <t>701+</t>
        </is>
      </c>
      <c r="T1333" t="n">
        <v>1.2</v>
      </c>
      <c r="U1333" t="inlineStr">
        <is>
          <t>701+</t>
        </is>
      </c>
      <c r="V1333" t="n">
        <v>52.2</v>
      </c>
      <c r="W1333" t="inlineStr">
        <is>
          <t>701+</t>
        </is>
      </c>
      <c r="X1333" t="n">
        <v>10.9</v>
      </c>
      <c r="Y1333" t="inlineStr">
        <is>
          <t>701+</t>
        </is>
      </c>
      <c r="Z1333" t="n">
        <v>13.1</v>
      </c>
      <c r="AA1333" t="inlineStr">
        <is>
          <t>613=</t>
        </is>
      </c>
      <c r="AB1333" t="inlineStr"/>
      <c r="AC1333" t="inlineStr">
        <is>
          <t>1201-1400</t>
        </is>
      </c>
      <c r="AD1333" t="inlineStr">
        <is>
          <t>1201-1400</t>
        </is>
      </c>
      <c r="AE1333" t="inlineStr">
        <is>
          <t>BR</t>
        </is>
      </c>
      <c r="AF1333" t="inlineStr">
        <is>
          <t>Brazil</t>
        </is>
      </c>
      <c r="AG1333" t="inlineStr">
        <is>
          <t>XL</t>
        </is>
      </c>
      <c r="AH1333" t="inlineStr">
        <is>
          <t>FC</t>
        </is>
      </c>
      <c r="AI1333" t="inlineStr">
        <is>
          <t>HI</t>
        </is>
      </c>
      <c r="AJ1333" t="n">
        <v>4</v>
      </c>
      <c r="AK1333" t="inlineStr">
        <is>
          <t>A</t>
        </is>
      </c>
      <c r="AL1333" t="n">
        <v>10</v>
      </c>
      <c r="AM1333" t="inlineStr">
        <is>
          <t>601+</t>
        </is>
      </c>
      <c r="AN1333" t="n">
        <v>2.3</v>
      </c>
      <c r="AO1333" t="inlineStr">
        <is>
          <t>601+</t>
        </is>
      </c>
      <c r="AP1333" t="n">
        <v>11.7</v>
      </c>
      <c r="AQ1333" t="inlineStr">
        <is>
          <t>701+</t>
        </is>
      </c>
      <c r="AR1333" t="n">
        <v>3.7</v>
      </c>
      <c r="AS1333" t="inlineStr">
        <is>
          <t>701+</t>
        </is>
      </c>
      <c r="AT1333" t="n">
        <v>5.3</v>
      </c>
      <c r="AU1333" t="inlineStr">
        <is>
          <t>701+</t>
        </is>
      </c>
      <c r="AV1333" t="n">
        <v>1.1</v>
      </c>
      <c r="AW1333" t="inlineStr">
        <is>
          <t>701+</t>
        </is>
      </c>
      <c r="AX1333" t="n">
        <v>10.1</v>
      </c>
      <c r="AY1333" t="inlineStr">
        <is>
          <t>668</t>
        </is>
      </c>
      <c r="AZ1333" t="n">
        <v>7.6</v>
      </c>
      <c r="BA1333" t="inlineStr">
        <is>
          <t>701+</t>
        </is>
      </c>
      <c r="BB1333" t="n">
        <v>4.1</v>
      </c>
      <c r="BC1333" t="inlineStr">
        <is>
          <t>701+</t>
        </is>
      </c>
      <c r="BD1333" t="inlineStr">
        <is>
          <t>-</t>
        </is>
      </c>
      <c r="BE1333" t="inlineStr"/>
      <c r="BF1333" t="inlineStr">
        <is>
          <t>Not Reported</t>
        </is>
      </c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>
        <is>
          <t>QS</t>
        </is>
      </c>
      <c r="CC1333" t="n">
        <v>1100.5</v>
      </c>
      <c r="CD1333" t="n">
        <v>1300.5</v>
      </c>
      <c r="CE1333" t="n">
        <v>601</v>
      </c>
      <c r="CF1333" t="n">
        <v>601</v>
      </c>
      <c r="CG1333" t="n">
        <v>701</v>
      </c>
      <c r="CH1333" t="n">
        <v>701</v>
      </c>
      <c r="CI1333" t="n">
        <v>701</v>
      </c>
      <c r="CJ1333" t="n">
        <v>701</v>
      </c>
      <c r="CK1333" t="n">
        <v>701</v>
      </c>
      <c r="CL1333" t="n">
        <v>701</v>
      </c>
      <c r="CM1333" t="n">
        <v>613</v>
      </c>
      <c r="CN1333" t="n">
        <v>1300.5</v>
      </c>
      <c r="CO1333" t="n">
        <v>1300.5</v>
      </c>
      <c r="CP1333" t="n">
        <v>601</v>
      </c>
      <c r="CQ1333" t="n">
        <v>601</v>
      </c>
      <c r="CR1333" t="n">
        <v>701</v>
      </c>
      <c r="CS1333" t="n">
        <v>701</v>
      </c>
      <c r="CT1333" t="n">
        <v>701</v>
      </c>
      <c r="CU1333" t="n">
        <v>701</v>
      </c>
      <c r="CV1333" t="n">
        <v>668</v>
      </c>
      <c r="CW1333" t="n">
        <v>701</v>
      </c>
      <c r="CX1333" t="n">
        <v>701</v>
      </c>
      <c r="CY1333" t="inlineStr"/>
      <c r="CZ1333" t="inlineStr"/>
      <c r="DA1333" t="inlineStr"/>
      <c r="DB1333" t="n">
        <v>21.46428571428571</v>
      </c>
      <c r="DC1333" t="n">
        <v>3.6</v>
      </c>
      <c r="DD1333" t="inlineStr"/>
      <c r="DE1333" t="inlineStr">
        <is>
          <t>QS (score, not ratio)</t>
        </is>
      </c>
      <c r="DF1333" t="inlineStr"/>
      <c r="DG1333" t="inlineStr">
        <is>
          <t>QS (score, not %)</t>
        </is>
      </c>
      <c r="DH1333" t="n">
        <v>9.800000000000001</v>
      </c>
      <c r="DI1333" t="inlineStr"/>
    </row>
    <row r="1334">
      <c r="A1334" t="inlineStr">
        <is>
          <t>universidade nova de lisboa</t>
        </is>
      </c>
      <c r="B1334" t="inlineStr">
        <is>
          <t>388</t>
        </is>
      </c>
      <c r="C1334" t="inlineStr">
        <is>
          <t>400</t>
        </is>
      </c>
      <c r="D1334" t="inlineStr">
        <is>
          <t>Portugal</t>
        </is>
      </c>
      <c r="E1334" t="inlineStr">
        <is>
          <t>Europe</t>
        </is>
      </c>
      <c r="F1334" t="inlineStr">
        <is>
          <t>L</t>
        </is>
      </c>
      <c r="G1334" t="inlineStr">
        <is>
          <t>FC</t>
        </is>
      </c>
      <c r="H1334" t="inlineStr">
        <is>
          <t>VH</t>
        </is>
      </c>
      <c r="I1334" t="inlineStr">
        <is>
          <t>A</t>
        </is>
      </c>
      <c r="J1334" t="n">
        <v>28.7</v>
      </c>
      <c r="K1334" t="inlineStr">
        <is>
          <t>305</t>
        </is>
      </c>
      <c r="L1334" t="n">
        <v>21.8</v>
      </c>
      <c r="M1334" t="inlineStr">
        <is>
          <t>425</t>
        </is>
      </c>
      <c r="N1334" t="n">
        <v>15.9</v>
      </c>
      <c r="O1334" t="inlineStr">
        <is>
          <t>701+</t>
        </is>
      </c>
      <c r="P1334" t="n">
        <v>23.9</v>
      </c>
      <c r="Q1334" t="inlineStr">
        <is>
          <t>509</t>
        </is>
      </c>
      <c r="R1334" t="n">
        <v>25.3</v>
      </c>
      <c r="S1334" t="inlineStr">
        <is>
          <t>528</t>
        </is>
      </c>
      <c r="T1334" t="n">
        <v>57</v>
      </c>
      <c r="U1334" t="inlineStr">
        <is>
          <t>260</t>
        </is>
      </c>
      <c r="V1334" t="n">
        <v>86.3</v>
      </c>
      <c r="W1334" t="inlineStr">
        <is>
          <t>227</t>
        </is>
      </c>
      <c r="X1334" t="n">
        <v>48.7</v>
      </c>
      <c r="Y1334" t="inlineStr">
        <is>
          <t>264</t>
        </is>
      </c>
      <c r="Z1334" t="n">
        <v>38.2</v>
      </c>
      <c r="AA1334" t="inlineStr">
        <is>
          <t>384=</t>
        </is>
      </c>
      <c r="AB1334" t="n">
        <v>30.2</v>
      </c>
      <c r="AC1334">
        <f>400</f>
        <v/>
      </c>
      <c r="AD1334" t="inlineStr">
        <is>
          <t>369=</t>
        </is>
      </c>
      <c r="AE1334" t="inlineStr">
        <is>
          <t>PT</t>
        </is>
      </c>
      <c r="AF1334" t="inlineStr">
        <is>
          <t>Portugal</t>
        </is>
      </c>
      <c r="AG1334" t="inlineStr">
        <is>
          <t>L</t>
        </is>
      </c>
      <c r="AH1334" t="inlineStr">
        <is>
          <t>FC</t>
        </is>
      </c>
      <c r="AI1334" t="inlineStr">
        <is>
          <t>VH</t>
        </is>
      </c>
      <c r="AJ1334" t="n">
        <v>4</v>
      </c>
      <c r="AK1334" t="inlineStr">
        <is>
          <t>A</t>
        </is>
      </c>
      <c r="AL1334" t="n">
        <v>28</v>
      </c>
      <c r="AM1334" t="inlineStr">
        <is>
          <t>313</t>
        </is>
      </c>
      <c r="AN1334" t="n">
        <v>20.2</v>
      </c>
      <c r="AO1334" t="inlineStr">
        <is>
          <t>452</t>
        </is>
      </c>
      <c r="AP1334" t="n">
        <v>19.6</v>
      </c>
      <c r="AQ1334" t="inlineStr">
        <is>
          <t>679</t>
        </is>
      </c>
      <c r="AR1334" t="n">
        <v>24.2</v>
      </c>
      <c r="AS1334" t="inlineStr">
        <is>
          <t>498</t>
        </is>
      </c>
      <c r="AT1334" t="n">
        <v>24</v>
      </c>
      <c r="AU1334" t="inlineStr">
        <is>
          <t>548</t>
        </is>
      </c>
      <c r="AV1334" t="n">
        <v>47</v>
      </c>
      <c r="AW1334" t="inlineStr">
        <is>
          <t>309</t>
        </is>
      </c>
      <c r="AX1334" t="n">
        <v>63.5</v>
      </c>
      <c r="AY1334" t="inlineStr">
        <is>
          <t>224</t>
        </is>
      </c>
      <c r="AZ1334" t="n">
        <v>18.8</v>
      </c>
      <c r="BA1334" t="inlineStr">
        <is>
          <t>444</t>
        </is>
      </c>
      <c r="BB1334" t="n">
        <v>40.2</v>
      </c>
      <c r="BC1334" t="inlineStr">
        <is>
          <t>362=</t>
        </is>
      </c>
      <c r="BD1334" t="inlineStr">
        <is>
          <t>27.9</t>
        </is>
      </c>
      <c r="BE1334" t="inlineStr"/>
      <c r="BF1334" t="inlineStr">
        <is>
          <t>Not Reported</t>
        </is>
      </c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>
        <is>
          <t>QS</t>
        </is>
      </c>
      <c r="CC1334" t="n">
        <v>388</v>
      </c>
      <c r="CD1334" t="n">
        <v>400</v>
      </c>
      <c r="CE1334" t="n">
        <v>305</v>
      </c>
      <c r="CF1334" t="n">
        <v>425</v>
      </c>
      <c r="CG1334" t="n">
        <v>701</v>
      </c>
      <c r="CH1334" t="n">
        <v>509</v>
      </c>
      <c r="CI1334" t="n">
        <v>528</v>
      </c>
      <c r="CJ1334" t="n">
        <v>260</v>
      </c>
      <c r="CK1334" t="n">
        <v>227</v>
      </c>
      <c r="CL1334" t="n">
        <v>264</v>
      </c>
      <c r="CM1334" t="n">
        <v>384</v>
      </c>
      <c r="CN1334" t="n">
        <v>400</v>
      </c>
      <c r="CO1334" t="n">
        <v>369</v>
      </c>
      <c r="CP1334" t="n">
        <v>313</v>
      </c>
      <c r="CQ1334" t="n">
        <v>452</v>
      </c>
      <c r="CR1334" t="n">
        <v>679</v>
      </c>
      <c r="CS1334" t="n">
        <v>498</v>
      </c>
      <c r="CT1334" t="n">
        <v>548</v>
      </c>
      <c r="CU1334" t="n">
        <v>309</v>
      </c>
      <c r="CV1334" t="n">
        <v>224</v>
      </c>
      <c r="CW1334" t="n">
        <v>444</v>
      </c>
      <c r="CX1334" t="n">
        <v>362</v>
      </c>
      <c r="CY1334" t="inlineStr"/>
      <c r="CZ1334" t="inlineStr"/>
      <c r="DA1334" t="inlineStr"/>
      <c r="DB1334" t="n">
        <v>72.35714285714286</v>
      </c>
      <c r="DC1334" t="n">
        <v>23.9</v>
      </c>
      <c r="DD1334" t="inlineStr"/>
      <c r="DE1334" t="inlineStr">
        <is>
          <t>QS (score, not ratio)</t>
        </is>
      </c>
      <c r="DF1334" t="inlineStr"/>
      <c r="DG1334" t="inlineStr">
        <is>
          <t>QS (score, not %)</t>
        </is>
      </c>
      <c r="DH1334" t="n">
        <v>28.35</v>
      </c>
      <c r="DI1334" t="inlineStr"/>
    </row>
    <row r="1335">
      <c r="A1335" t="inlineStr">
        <is>
          <t>universidade presbiteriana mackenzie</t>
        </is>
      </c>
      <c r="B1335" t="inlineStr">
        <is>
          <t>1201-1400</t>
        </is>
      </c>
      <c r="C1335" t="inlineStr">
        <is>
          <t>1201-1400</t>
        </is>
      </c>
      <c r="D1335" t="inlineStr">
        <is>
          <t>Brazil</t>
        </is>
      </c>
      <c r="E1335" t="inlineStr">
        <is>
          <t>Americas</t>
        </is>
      </c>
      <c r="F1335" t="inlineStr">
        <is>
          <t>M</t>
        </is>
      </c>
      <c r="G1335" t="inlineStr">
        <is>
          <t>CO</t>
        </is>
      </c>
      <c r="H1335" t="inlineStr">
        <is>
          <t>HI</t>
        </is>
      </c>
      <c r="I1335" t="inlineStr">
        <is>
          <t>B</t>
        </is>
      </c>
      <c r="J1335" t="n">
        <v>3.5</v>
      </c>
      <c r="K1335" t="inlineStr">
        <is>
          <t>601+</t>
        </is>
      </c>
      <c r="L1335" t="n">
        <v>8.699999999999999</v>
      </c>
      <c r="M1335" t="inlineStr">
        <is>
          <t>601+</t>
        </is>
      </c>
      <c r="N1335" t="n">
        <v>12.3</v>
      </c>
      <c r="O1335" t="inlineStr">
        <is>
          <t>701+</t>
        </is>
      </c>
      <c r="P1335" t="n">
        <v>2.1</v>
      </c>
      <c r="Q1335" t="inlineStr">
        <is>
          <t>701+</t>
        </is>
      </c>
      <c r="R1335" t="n">
        <v>2.4</v>
      </c>
      <c r="S1335" t="inlineStr">
        <is>
          <t>701+</t>
        </is>
      </c>
      <c r="T1335" t="n">
        <v>1.1</v>
      </c>
      <c r="U1335" t="inlineStr">
        <is>
          <t>701+</t>
        </is>
      </c>
      <c r="V1335" t="n">
        <v>12.5</v>
      </c>
      <c r="W1335" t="inlineStr">
        <is>
          <t>701+</t>
        </is>
      </c>
      <c r="X1335" t="n">
        <v>48.3</v>
      </c>
      <c r="Y1335" t="inlineStr">
        <is>
          <t>265</t>
        </is>
      </c>
      <c r="Z1335" t="n">
        <v>1</v>
      </c>
      <c r="AA1335" t="inlineStr">
        <is>
          <t>701+</t>
        </is>
      </c>
      <c r="AB1335" t="inlineStr"/>
      <c r="AC1335" t="inlineStr">
        <is>
          <t>1201-1400</t>
        </is>
      </c>
      <c r="AD1335" t="inlineStr">
        <is>
          <t>1201-1400</t>
        </is>
      </c>
      <c r="AE1335" t="inlineStr">
        <is>
          <t>BR</t>
        </is>
      </c>
      <c r="AF1335" t="inlineStr">
        <is>
          <t>Brazil</t>
        </is>
      </c>
      <c r="AG1335" t="inlineStr">
        <is>
          <t>M</t>
        </is>
      </c>
      <c r="AH1335" t="inlineStr">
        <is>
          <t>CO</t>
        </is>
      </c>
      <c r="AI1335" t="inlineStr">
        <is>
          <t>HI</t>
        </is>
      </c>
      <c r="AJ1335" t="n">
        <v>4</v>
      </c>
      <c r="AK1335" t="inlineStr">
        <is>
          <t>B</t>
        </is>
      </c>
      <c r="AL1335" t="n">
        <v>3.5</v>
      </c>
      <c r="AM1335" t="inlineStr">
        <is>
          <t>601+</t>
        </is>
      </c>
      <c r="AN1335" t="n">
        <v>7.6</v>
      </c>
      <c r="AO1335" t="inlineStr">
        <is>
          <t>601+</t>
        </is>
      </c>
      <c r="AP1335" t="n">
        <v>10.6</v>
      </c>
      <c r="AQ1335" t="inlineStr">
        <is>
          <t>701+</t>
        </is>
      </c>
      <c r="AR1335" t="n">
        <v>1.9</v>
      </c>
      <c r="AS1335" t="inlineStr">
        <is>
          <t>701+</t>
        </is>
      </c>
      <c r="AT1335" t="n">
        <v>5.1</v>
      </c>
      <c r="AU1335" t="inlineStr">
        <is>
          <t>701+</t>
        </is>
      </c>
      <c r="AV1335" t="n">
        <v>1</v>
      </c>
      <c r="AW1335" t="inlineStr">
        <is>
          <t>701+</t>
        </is>
      </c>
      <c r="AX1335" t="n">
        <v>1</v>
      </c>
      <c r="AY1335" t="inlineStr">
        <is>
          <t>701+</t>
        </is>
      </c>
      <c r="AZ1335" t="n">
        <v>37</v>
      </c>
      <c r="BA1335" t="inlineStr">
        <is>
          <t>200</t>
        </is>
      </c>
      <c r="BB1335" t="n">
        <v>1</v>
      </c>
      <c r="BC1335" t="inlineStr">
        <is>
          <t>701+</t>
        </is>
      </c>
      <c r="BD1335" t="inlineStr">
        <is>
          <t>-</t>
        </is>
      </c>
      <c r="BE1335" t="inlineStr"/>
      <c r="BF1335" t="inlineStr">
        <is>
          <t>Not Reported</t>
        </is>
      </c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>
        <is>
          <t>QS</t>
        </is>
      </c>
      <c r="CC1335" t="n">
        <v>1300.5</v>
      </c>
      <c r="CD1335" t="n">
        <v>1300.5</v>
      </c>
      <c r="CE1335" t="n">
        <v>601</v>
      </c>
      <c r="CF1335" t="n">
        <v>601</v>
      </c>
      <c r="CG1335" t="n">
        <v>701</v>
      </c>
      <c r="CH1335" t="n">
        <v>701</v>
      </c>
      <c r="CI1335" t="n">
        <v>701</v>
      </c>
      <c r="CJ1335" t="n">
        <v>701</v>
      </c>
      <c r="CK1335" t="n">
        <v>701</v>
      </c>
      <c r="CL1335" t="n">
        <v>265</v>
      </c>
      <c r="CM1335" t="n">
        <v>701</v>
      </c>
      <c r="CN1335" t="n">
        <v>1300.5</v>
      </c>
      <c r="CO1335" t="n">
        <v>1300.5</v>
      </c>
      <c r="CP1335" t="n">
        <v>601</v>
      </c>
      <c r="CQ1335" t="n">
        <v>601</v>
      </c>
      <c r="CR1335" t="n">
        <v>701</v>
      </c>
      <c r="CS1335" t="n">
        <v>701</v>
      </c>
      <c r="CT1335" t="n">
        <v>701</v>
      </c>
      <c r="CU1335" t="n">
        <v>701</v>
      </c>
      <c r="CV1335" t="n">
        <v>701</v>
      </c>
      <c r="CW1335" t="n">
        <v>200</v>
      </c>
      <c r="CX1335" t="n">
        <v>701</v>
      </c>
      <c r="CY1335" t="inlineStr"/>
      <c r="CZ1335" t="inlineStr"/>
      <c r="DA1335" t="inlineStr"/>
      <c r="DB1335" t="n">
        <v>7.178571428571416</v>
      </c>
      <c r="DC1335" t="n">
        <v>2.1</v>
      </c>
      <c r="DD1335" t="inlineStr"/>
      <c r="DE1335" t="inlineStr">
        <is>
          <t>QS (score, not ratio)</t>
        </is>
      </c>
      <c r="DF1335" t="inlineStr"/>
      <c r="DG1335" t="inlineStr">
        <is>
          <t>QS (score, not %)</t>
        </is>
      </c>
      <c r="DH1335" t="n">
        <v>3.5</v>
      </c>
      <c r="DI1335" t="inlineStr"/>
    </row>
    <row r="1336">
      <c r="A1336" t="inlineStr">
        <is>
          <t>universita' degli studi "g. d'annunzio" chieti pescara</t>
        </is>
      </c>
      <c r="B1336" t="inlineStr">
        <is>
          <t>1001-1200</t>
        </is>
      </c>
      <c r="C1336" t="inlineStr">
        <is>
          <t>1001-1200</t>
        </is>
      </c>
      <c r="D1336" t="inlineStr">
        <is>
          <t>Italy</t>
        </is>
      </c>
      <c r="E1336" t="inlineStr">
        <is>
          <t>Europe</t>
        </is>
      </c>
      <c r="F1336" t="inlineStr">
        <is>
          <t>L</t>
        </is>
      </c>
      <c r="G1336" t="inlineStr">
        <is>
          <t>FO</t>
        </is>
      </c>
      <c r="H1336" t="inlineStr">
        <is>
          <t>VH</t>
        </is>
      </c>
      <c r="I1336" t="inlineStr">
        <is>
          <t>A</t>
        </is>
      </c>
      <c r="J1336" t="n">
        <v>3.7</v>
      </c>
      <c r="K1336" t="inlineStr">
        <is>
          <t>601+</t>
        </is>
      </c>
      <c r="L1336" t="n">
        <v>1.6</v>
      </c>
      <c r="M1336" t="inlineStr">
        <is>
          <t>601+</t>
        </is>
      </c>
      <c r="N1336" t="n">
        <v>3.3</v>
      </c>
      <c r="O1336" t="inlineStr">
        <is>
          <t>701+</t>
        </is>
      </c>
      <c r="P1336" t="n">
        <v>29.3</v>
      </c>
      <c r="Q1336" t="inlineStr">
        <is>
          <t>443</t>
        </is>
      </c>
      <c r="R1336" t="n">
        <v>3.8</v>
      </c>
      <c r="S1336" t="inlineStr">
        <is>
          <t>701+</t>
        </is>
      </c>
      <c r="T1336" t="n">
        <v>2.8</v>
      </c>
      <c r="U1336" t="inlineStr">
        <is>
          <t>701+</t>
        </is>
      </c>
      <c r="V1336" t="n">
        <v>58.5</v>
      </c>
      <c r="W1336" t="inlineStr">
        <is>
          <t>651</t>
        </is>
      </c>
      <c r="X1336" t="n">
        <v>1.2</v>
      </c>
      <c r="Y1336" t="inlineStr">
        <is>
          <t>701+</t>
        </is>
      </c>
      <c r="Z1336" t="n">
        <v>1.2</v>
      </c>
      <c r="AA1336" t="inlineStr">
        <is>
          <t>701+</t>
        </is>
      </c>
      <c r="AB1336" t="inlineStr"/>
      <c r="AC1336" t="inlineStr">
        <is>
          <t>1001-1200</t>
        </is>
      </c>
      <c r="AD1336" t="inlineStr">
        <is>
          <t>1201-1400</t>
        </is>
      </c>
      <c r="AE1336" t="inlineStr">
        <is>
          <t>IT</t>
        </is>
      </c>
      <c r="AF1336" t="inlineStr">
        <is>
          <t>Italy</t>
        </is>
      </c>
      <c r="AG1336" t="inlineStr">
        <is>
          <t>L</t>
        </is>
      </c>
      <c r="AH1336" t="inlineStr">
        <is>
          <t>FO</t>
        </is>
      </c>
      <c r="AI1336" t="inlineStr">
        <is>
          <t>VH</t>
        </is>
      </c>
      <c r="AJ1336" t="n">
        <v>4</v>
      </c>
      <c r="AK1336" t="inlineStr">
        <is>
          <t>A</t>
        </is>
      </c>
      <c r="AL1336" t="n">
        <v>3.6</v>
      </c>
      <c r="AM1336" t="inlineStr">
        <is>
          <t>601+</t>
        </is>
      </c>
      <c r="AN1336" t="n">
        <v>1.5</v>
      </c>
      <c r="AO1336" t="inlineStr">
        <is>
          <t>601+</t>
        </is>
      </c>
      <c r="AP1336" t="n">
        <v>3.3</v>
      </c>
      <c r="AQ1336" t="inlineStr">
        <is>
          <t>701+</t>
        </is>
      </c>
      <c r="AR1336" t="n">
        <v>25.3</v>
      </c>
      <c r="AS1336" t="inlineStr">
        <is>
          <t>481</t>
        </is>
      </c>
      <c r="AT1336" t="n">
        <v>4.1</v>
      </c>
      <c r="AU1336" t="inlineStr">
        <is>
          <t>701+</t>
        </is>
      </c>
      <c r="AV1336" t="n">
        <v>3</v>
      </c>
      <c r="AW1336" t="inlineStr">
        <is>
          <t>701+</t>
        </is>
      </c>
      <c r="AX1336" t="n">
        <v>5.5</v>
      </c>
      <c r="AY1336" t="inlineStr">
        <is>
          <t>701+</t>
        </is>
      </c>
      <c r="AZ1336" t="n">
        <v>4.7</v>
      </c>
      <c r="BA1336" t="inlineStr">
        <is>
          <t>701+</t>
        </is>
      </c>
      <c r="BB1336" t="n">
        <v>1</v>
      </c>
      <c r="BC1336" t="inlineStr">
        <is>
          <t>701+</t>
        </is>
      </c>
      <c r="BD1336" t="inlineStr">
        <is>
          <t>-</t>
        </is>
      </c>
      <c r="BE1336" t="inlineStr"/>
      <c r="BF1336" t="inlineStr">
        <is>
          <t>Not Reported</t>
        </is>
      </c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>
        <is>
          <t>QS</t>
        </is>
      </c>
      <c r="CC1336" t="n">
        <v>1100.5</v>
      </c>
      <c r="CD1336" t="n">
        <v>1100.5</v>
      </c>
      <c r="CE1336" t="n">
        <v>601</v>
      </c>
      <c r="CF1336" t="n">
        <v>601</v>
      </c>
      <c r="CG1336" t="n">
        <v>701</v>
      </c>
      <c r="CH1336" t="n">
        <v>443</v>
      </c>
      <c r="CI1336" t="n">
        <v>701</v>
      </c>
      <c r="CJ1336" t="n">
        <v>701</v>
      </c>
      <c r="CK1336" t="n">
        <v>651</v>
      </c>
      <c r="CL1336" t="n">
        <v>701</v>
      </c>
      <c r="CM1336" t="n">
        <v>701</v>
      </c>
      <c r="CN1336" t="n">
        <v>1100.5</v>
      </c>
      <c r="CO1336" t="n">
        <v>1300.5</v>
      </c>
      <c r="CP1336" t="n">
        <v>601</v>
      </c>
      <c r="CQ1336" t="n">
        <v>601</v>
      </c>
      <c r="CR1336" t="n">
        <v>701</v>
      </c>
      <c r="CS1336" t="n">
        <v>481</v>
      </c>
      <c r="CT1336" t="n">
        <v>701</v>
      </c>
      <c r="CU1336" t="n">
        <v>701</v>
      </c>
      <c r="CV1336" t="n">
        <v>701</v>
      </c>
      <c r="CW1336" t="n">
        <v>701</v>
      </c>
      <c r="CX1336" t="n">
        <v>701</v>
      </c>
      <c r="CY1336" t="inlineStr"/>
      <c r="CZ1336" t="inlineStr"/>
      <c r="DA1336" t="inlineStr"/>
      <c r="DB1336" t="n">
        <v>21.46428571428571</v>
      </c>
      <c r="DC1336" t="n">
        <v>29.3</v>
      </c>
      <c r="DD1336" t="inlineStr"/>
      <c r="DE1336" t="inlineStr">
        <is>
          <t>QS (score, not ratio)</t>
        </is>
      </c>
      <c r="DF1336" t="inlineStr"/>
      <c r="DG1336" t="inlineStr">
        <is>
          <t>QS (score, not %)</t>
        </is>
      </c>
      <c r="DH1336" t="n">
        <v>3.65</v>
      </c>
      <c r="DI1336" t="inlineStr"/>
    </row>
    <row r="1337">
      <c r="A1337" t="inlineStr">
        <is>
          <t>universita' degli studi di ferrara</t>
        </is>
      </c>
      <c r="B1337" t="inlineStr">
        <is>
          <t>851-900</t>
        </is>
      </c>
      <c r="C1337" t="inlineStr">
        <is>
          <t>851-900</t>
        </is>
      </c>
      <c r="D1337" t="inlineStr">
        <is>
          <t>Italy</t>
        </is>
      </c>
      <c r="E1337" t="inlineStr">
        <is>
          <t>Europe</t>
        </is>
      </c>
      <c r="F1337" t="inlineStr">
        <is>
          <t>L</t>
        </is>
      </c>
      <c r="G1337" t="inlineStr">
        <is>
          <t>FC</t>
        </is>
      </c>
      <c r="H1337" t="inlineStr">
        <is>
          <t>HI</t>
        </is>
      </c>
      <c r="I1337" t="inlineStr">
        <is>
          <t>A</t>
        </is>
      </c>
      <c r="J1337" t="n">
        <v>6.7</v>
      </c>
      <c r="K1337" t="inlineStr">
        <is>
          <t>601+</t>
        </is>
      </c>
      <c r="L1337" t="n">
        <v>2.6</v>
      </c>
      <c r="M1337" t="inlineStr">
        <is>
          <t>601+</t>
        </is>
      </c>
      <c r="N1337" t="n">
        <v>2.6</v>
      </c>
      <c r="O1337" t="inlineStr">
        <is>
          <t>701+</t>
        </is>
      </c>
      <c r="P1337" t="n">
        <v>34.6</v>
      </c>
      <c r="Q1337" t="inlineStr">
        <is>
          <t>386</t>
        </is>
      </c>
      <c r="R1337" t="n">
        <v>2.9</v>
      </c>
      <c r="S1337" t="inlineStr">
        <is>
          <t>701+</t>
        </is>
      </c>
      <c r="T1337" t="n">
        <v>3.6</v>
      </c>
      <c r="U1337" t="inlineStr">
        <is>
          <t>701+</t>
        </is>
      </c>
      <c r="V1337" t="n">
        <v>70</v>
      </c>
      <c r="W1337" t="inlineStr">
        <is>
          <t>487</t>
        </is>
      </c>
      <c r="X1337" t="n">
        <v>4.1</v>
      </c>
      <c r="Y1337" t="inlineStr">
        <is>
          <t>701+</t>
        </is>
      </c>
      <c r="Z1337" t="n">
        <v>27.3</v>
      </c>
      <c r="AA1337" t="inlineStr">
        <is>
          <t>468=</t>
        </is>
      </c>
      <c r="AB1337" t="inlineStr"/>
      <c r="AC1337" t="inlineStr">
        <is>
          <t>851-900</t>
        </is>
      </c>
      <c r="AD1337" t="inlineStr">
        <is>
          <t>801-1000</t>
        </is>
      </c>
      <c r="AE1337" t="inlineStr">
        <is>
          <t>IT</t>
        </is>
      </c>
      <c r="AF1337" t="inlineStr">
        <is>
          <t>Italy</t>
        </is>
      </c>
      <c r="AG1337" t="inlineStr">
        <is>
          <t>L</t>
        </is>
      </c>
      <c r="AH1337" t="inlineStr">
        <is>
          <t>FC</t>
        </is>
      </c>
      <c r="AI1337" t="inlineStr">
        <is>
          <t>HI</t>
        </is>
      </c>
      <c r="AJ1337" t="n">
        <v>5</v>
      </c>
      <c r="AK1337" t="inlineStr">
        <is>
          <t>A</t>
        </is>
      </c>
      <c r="AL1337" t="n">
        <v>6.5</v>
      </c>
      <c r="AM1337" t="inlineStr">
        <is>
          <t>601+</t>
        </is>
      </c>
      <c r="AN1337" t="n">
        <v>2.4</v>
      </c>
      <c r="AO1337" t="inlineStr">
        <is>
          <t>601+</t>
        </is>
      </c>
      <c r="AP1337" t="n">
        <v>2.4</v>
      </c>
      <c r="AQ1337" t="inlineStr">
        <is>
          <t>701+</t>
        </is>
      </c>
      <c r="AR1337" t="n">
        <v>38.6</v>
      </c>
      <c r="AS1337" t="inlineStr">
        <is>
          <t>360</t>
        </is>
      </c>
      <c r="AT1337" t="n">
        <v>2.5</v>
      </c>
      <c r="AU1337" t="inlineStr">
        <is>
          <t>701+</t>
        </is>
      </c>
      <c r="AV1337" t="n">
        <v>3.5</v>
      </c>
      <c r="AW1337" t="inlineStr">
        <is>
          <t>701+</t>
        </is>
      </c>
      <c r="AX1337" t="n">
        <v>26.8</v>
      </c>
      <c r="AY1337" t="inlineStr">
        <is>
          <t>484</t>
        </is>
      </c>
      <c r="AZ1337" t="n">
        <v>8.4</v>
      </c>
      <c r="BA1337" t="inlineStr">
        <is>
          <t>701+</t>
        </is>
      </c>
      <c r="BB1337" t="n">
        <v>17.8</v>
      </c>
      <c r="BC1337" t="inlineStr">
        <is>
          <t>571=</t>
        </is>
      </c>
      <c r="BD1337" t="inlineStr">
        <is>
          <t>-</t>
        </is>
      </c>
      <c r="BE1337" t="inlineStr"/>
      <c r="BF1337" t="inlineStr">
        <is>
          <t>Not Reported</t>
        </is>
      </c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>
        <is>
          <t>QS</t>
        </is>
      </c>
      <c r="CC1337" t="n">
        <v>875.5</v>
      </c>
      <c r="CD1337" t="n">
        <v>875.5</v>
      </c>
      <c r="CE1337" t="n">
        <v>601</v>
      </c>
      <c r="CF1337" t="n">
        <v>601</v>
      </c>
      <c r="CG1337" t="n">
        <v>701</v>
      </c>
      <c r="CH1337" t="n">
        <v>386</v>
      </c>
      <c r="CI1337" t="n">
        <v>701</v>
      </c>
      <c r="CJ1337" t="n">
        <v>701</v>
      </c>
      <c r="CK1337" t="n">
        <v>487</v>
      </c>
      <c r="CL1337" t="n">
        <v>701</v>
      </c>
      <c r="CM1337" t="n">
        <v>468</v>
      </c>
      <c r="CN1337" t="n">
        <v>875.5</v>
      </c>
      <c r="CO1337" t="n">
        <v>900.5</v>
      </c>
      <c r="CP1337" t="n">
        <v>601</v>
      </c>
      <c r="CQ1337" t="n">
        <v>601</v>
      </c>
      <c r="CR1337" t="n">
        <v>701</v>
      </c>
      <c r="CS1337" t="n">
        <v>360</v>
      </c>
      <c r="CT1337" t="n">
        <v>701</v>
      </c>
      <c r="CU1337" t="n">
        <v>701</v>
      </c>
      <c r="CV1337" t="n">
        <v>484</v>
      </c>
      <c r="CW1337" t="n">
        <v>701</v>
      </c>
      <c r="CX1337" t="n">
        <v>571</v>
      </c>
      <c r="CY1337" t="inlineStr"/>
      <c r="CZ1337" t="inlineStr"/>
      <c r="DA1337" t="inlineStr"/>
      <c r="DB1337" t="n">
        <v>37.53571428571428</v>
      </c>
      <c r="DC1337" t="n">
        <v>34.6</v>
      </c>
      <c r="DD1337" t="inlineStr"/>
      <c r="DE1337" t="inlineStr">
        <is>
          <t>QS (score, not ratio)</t>
        </is>
      </c>
      <c r="DF1337" t="inlineStr"/>
      <c r="DG1337" t="inlineStr">
        <is>
          <t>QS (score, not %)</t>
        </is>
      </c>
      <c r="DH1337" t="n">
        <v>6.6</v>
      </c>
      <c r="DI1337" t="inlineStr"/>
    </row>
    <row r="1338">
      <c r="A1338" t="inlineStr">
        <is>
          <t>universita' politecnica delle marche</t>
        </is>
      </c>
      <c r="B1338" t="inlineStr">
        <is>
          <t>751-760</t>
        </is>
      </c>
      <c r="C1338" t="inlineStr">
        <is>
          <t>721-730</t>
        </is>
      </c>
      <c r="D1338" t="inlineStr">
        <is>
          <t>Italy</t>
        </is>
      </c>
      <c r="E1338" t="inlineStr">
        <is>
          <t>Europe</t>
        </is>
      </c>
      <c r="F1338" t="inlineStr">
        <is>
          <t>M</t>
        </is>
      </c>
      <c r="G1338" t="inlineStr">
        <is>
          <t>FO</t>
        </is>
      </c>
      <c r="H1338" t="inlineStr">
        <is>
          <t>VH</t>
        </is>
      </c>
      <c r="I1338" t="inlineStr">
        <is>
          <t>A</t>
        </is>
      </c>
      <c r="J1338" t="n">
        <v>5.9</v>
      </c>
      <c r="K1338" t="inlineStr">
        <is>
          <t>601+</t>
        </is>
      </c>
      <c r="L1338" t="n">
        <v>2.8</v>
      </c>
      <c r="M1338" t="inlineStr">
        <is>
          <t>601+</t>
        </is>
      </c>
      <c r="N1338" t="n">
        <v>10.1</v>
      </c>
      <c r="O1338" t="inlineStr">
        <is>
          <t>701+</t>
        </is>
      </c>
      <c r="P1338" t="n">
        <v>48.4</v>
      </c>
      <c r="Q1338" t="inlineStr">
        <is>
          <t>275</t>
        </is>
      </c>
      <c r="R1338" t="n">
        <v>4.9</v>
      </c>
      <c r="S1338" t="inlineStr">
        <is>
          <t>701+</t>
        </is>
      </c>
      <c r="T1338" t="n">
        <v>6.3</v>
      </c>
      <c r="U1338" t="inlineStr">
        <is>
          <t>701+</t>
        </is>
      </c>
      <c r="V1338" t="n">
        <v>77.7</v>
      </c>
      <c r="W1338" t="inlineStr">
        <is>
          <t>366</t>
        </is>
      </c>
      <c r="X1338" t="n">
        <v>1.9</v>
      </c>
      <c r="Y1338" t="inlineStr">
        <is>
          <t>701+</t>
        </is>
      </c>
      <c r="Z1338" t="n">
        <v>6.4</v>
      </c>
      <c r="AA1338" t="inlineStr">
        <is>
          <t>701+</t>
        </is>
      </c>
      <c r="AB1338" t="inlineStr"/>
      <c r="AC1338" t="inlineStr">
        <is>
          <t>721-730</t>
        </is>
      </c>
      <c r="AD1338" t="inlineStr">
        <is>
          <t>801-1000</t>
        </is>
      </c>
      <c r="AE1338" t="inlineStr">
        <is>
          <t>IT</t>
        </is>
      </c>
      <c r="AF1338" t="inlineStr">
        <is>
          <t>Italy</t>
        </is>
      </c>
      <c r="AG1338" t="inlineStr">
        <is>
          <t>M</t>
        </is>
      </c>
      <c r="AH1338" t="inlineStr">
        <is>
          <t>FO</t>
        </is>
      </c>
      <c r="AI1338" t="inlineStr">
        <is>
          <t>VH</t>
        </is>
      </c>
      <c r="AJ1338" t="n">
        <v>4</v>
      </c>
      <c r="AK1338" t="inlineStr">
        <is>
          <t>A</t>
        </is>
      </c>
      <c r="AL1338" t="n">
        <v>6</v>
      </c>
      <c r="AM1338" t="inlineStr">
        <is>
          <t>601+</t>
        </is>
      </c>
      <c r="AN1338" t="n">
        <v>2.8</v>
      </c>
      <c r="AO1338" t="inlineStr">
        <is>
          <t>601+</t>
        </is>
      </c>
      <c r="AP1338" t="n">
        <v>11</v>
      </c>
      <c r="AQ1338" t="inlineStr">
        <is>
          <t>701+</t>
        </is>
      </c>
      <c r="AR1338" t="n">
        <v>49.1</v>
      </c>
      <c r="AS1338" t="inlineStr">
        <is>
          <t>273</t>
        </is>
      </c>
      <c r="AT1338" t="n">
        <v>3.9</v>
      </c>
      <c r="AU1338" t="inlineStr">
        <is>
          <t>701+</t>
        </is>
      </c>
      <c r="AV1338" t="n">
        <v>4.8</v>
      </c>
      <c r="AW1338" t="inlineStr">
        <is>
          <t>701+</t>
        </is>
      </c>
      <c r="AX1338" t="n">
        <v>40.9</v>
      </c>
      <c r="AY1338" t="inlineStr">
        <is>
          <t>369</t>
        </is>
      </c>
      <c r="AZ1338" t="n">
        <v>6.9</v>
      </c>
      <c r="BA1338" t="inlineStr">
        <is>
          <t>701+</t>
        </is>
      </c>
      <c r="BB1338" t="n">
        <v>6.5</v>
      </c>
      <c r="BC1338" t="inlineStr">
        <is>
          <t>701+</t>
        </is>
      </c>
      <c r="BD1338" t="inlineStr">
        <is>
          <t>-</t>
        </is>
      </c>
      <c r="BE1338" t="inlineStr"/>
      <c r="BF1338" t="inlineStr">
        <is>
          <t>Not Reported</t>
        </is>
      </c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>
        <is>
          <t>QS</t>
        </is>
      </c>
      <c r="CC1338" t="n">
        <v>755.5</v>
      </c>
      <c r="CD1338" t="n">
        <v>725.5</v>
      </c>
      <c r="CE1338" t="n">
        <v>601</v>
      </c>
      <c r="CF1338" t="n">
        <v>601</v>
      </c>
      <c r="CG1338" t="n">
        <v>701</v>
      </c>
      <c r="CH1338" t="n">
        <v>275</v>
      </c>
      <c r="CI1338" t="n">
        <v>701</v>
      </c>
      <c r="CJ1338" t="n">
        <v>701</v>
      </c>
      <c r="CK1338" t="n">
        <v>366</v>
      </c>
      <c r="CL1338" t="n">
        <v>701</v>
      </c>
      <c r="CM1338" t="n">
        <v>701</v>
      </c>
      <c r="CN1338" t="n">
        <v>725.5</v>
      </c>
      <c r="CO1338" t="n">
        <v>900.5</v>
      </c>
      <c r="CP1338" t="n">
        <v>601</v>
      </c>
      <c r="CQ1338" t="n">
        <v>601</v>
      </c>
      <c r="CR1338" t="n">
        <v>701</v>
      </c>
      <c r="CS1338" t="n">
        <v>273</v>
      </c>
      <c r="CT1338" t="n">
        <v>701</v>
      </c>
      <c r="CU1338" t="n">
        <v>701</v>
      </c>
      <c r="CV1338" t="n">
        <v>369</v>
      </c>
      <c r="CW1338" t="n">
        <v>701</v>
      </c>
      <c r="CX1338" t="n">
        <v>701</v>
      </c>
      <c r="CY1338" t="inlineStr"/>
      <c r="CZ1338" t="inlineStr"/>
      <c r="DA1338" t="inlineStr"/>
      <c r="DB1338" t="n">
        <v>46.10714285714286</v>
      </c>
      <c r="DC1338" t="n">
        <v>48.4</v>
      </c>
      <c r="DD1338" t="inlineStr"/>
      <c r="DE1338" t="inlineStr">
        <is>
          <t>QS (score, not ratio)</t>
        </is>
      </c>
      <c r="DF1338" t="inlineStr"/>
      <c r="DG1338" t="inlineStr">
        <is>
          <t>QS (score, not %)</t>
        </is>
      </c>
      <c r="DH1338" t="n">
        <v>5.95</v>
      </c>
      <c r="DI1338" t="inlineStr"/>
    </row>
    <row r="1339">
      <c r="A1339" t="inlineStr">
        <is>
          <t>universitas andalas</t>
        </is>
      </c>
      <c r="B1339" t="inlineStr">
        <is>
          <t>1401+</t>
        </is>
      </c>
      <c r="C1339" t="inlineStr">
        <is>
          <t>1401+</t>
        </is>
      </c>
      <c r="D1339" t="inlineStr">
        <is>
          <t>Indonesia</t>
        </is>
      </c>
      <c r="E1339" t="inlineStr">
        <is>
          <t>Asia</t>
        </is>
      </c>
      <c r="F1339" t="inlineStr">
        <is>
          <t>XL</t>
        </is>
      </c>
      <c r="G1339" t="inlineStr">
        <is>
          <t>CO</t>
        </is>
      </c>
      <c r="H1339" t="inlineStr">
        <is>
          <t>HI</t>
        </is>
      </c>
      <c r="I1339" t="inlineStr">
        <is>
          <t>A</t>
        </is>
      </c>
      <c r="J1339" t="n">
        <v>8.1</v>
      </c>
      <c r="K1339" t="inlineStr">
        <is>
          <t>601+</t>
        </is>
      </c>
      <c r="L1339" t="n">
        <v>5.1</v>
      </c>
      <c r="M1339" t="inlineStr">
        <is>
          <t>601+</t>
        </is>
      </c>
      <c r="N1339" t="n">
        <v>7</v>
      </c>
      <c r="O1339" t="inlineStr">
        <is>
          <t>701+</t>
        </is>
      </c>
      <c r="P1339" t="n">
        <v>1.3</v>
      </c>
      <c r="Q1339" t="inlineStr">
        <is>
          <t>701+</t>
        </is>
      </c>
      <c r="R1339" t="n">
        <v>6.2</v>
      </c>
      <c r="S1339" t="inlineStr">
        <is>
          <t>701+</t>
        </is>
      </c>
      <c r="T1339" t="n">
        <v>1.6</v>
      </c>
      <c r="U1339" t="inlineStr">
        <is>
          <t>701+</t>
        </is>
      </c>
      <c r="V1339" t="n">
        <v>4.5</v>
      </c>
      <c r="W1339" t="inlineStr">
        <is>
          <t>701+</t>
        </is>
      </c>
      <c r="X1339" t="n">
        <v>3.7</v>
      </c>
      <c r="Y1339" t="inlineStr">
        <is>
          <t>701+</t>
        </is>
      </c>
      <c r="Z1339" t="n">
        <v>1</v>
      </c>
      <c r="AA1339" t="inlineStr">
        <is>
          <t>701+</t>
        </is>
      </c>
      <c r="AB1339" t="inlineStr"/>
      <c r="AC1339" t="inlineStr">
        <is>
          <t>1401+</t>
        </is>
      </c>
      <c r="AD1339" t="inlineStr">
        <is>
          <t>1201-1400</t>
        </is>
      </c>
      <c r="AE1339" t="inlineStr">
        <is>
          <t>ID</t>
        </is>
      </c>
      <c r="AF1339" t="inlineStr">
        <is>
          <t>Indonesia</t>
        </is>
      </c>
      <c r="AG1339" t="inlineStr">
        <is>
          <t>XL</t>
        </is>
      </c>
      <c r="AH1339" t="inlineStr">
        <is>
          <t>CO</t>
        </is>
      </c>
      <c r="AI1339" t="inlineStr">
        <is>
          <t>HI</t>
        </is>
      </c>
      <c r="AJ1339" t="n">
        <v>4</v>
      </c>
      <c r="AK1339" t="inlineStr">
        <is>
          <t>A</t>
        </is>
      </c>
      <c r="AL1339" t="n">
        <v>6.9</v>
      </c>
      <c r="AM1339" t="inlineStr">
        <is>
          <t>601+</t>
        </is>
      </c>
      <c r="AN1339" t="n">
        <v>3.9</v>
      </c>
      <c r="AO1339" t="inlineStr">
        <is>
          <t>601+</t>
        </is>
      </c>
      <c r="AP1339" t="n">
        <v>4.9</v>
      </c>
      <c r="AQ1339" t="inlineStr">
        <is>
          <t>701+</t>
        </is>
      </c>
      <c r="AR1339" t="n">
        <v>1.4</v>
      </c>
      <c r="AS1339" t="inlineStr">
        <is>
          <t>701+</t>
        </is>
      </c>
      <c r="AT1339" t="n">
        <v>2.1</v>
      </c>
      <c r="AU1339" t="inlineStr">
        <is>
          <t>701+</t>
        </is>
      </c>
      <c r="AV1339" t="n">
        <v>1.1</v>
      </c>
      <c r="AW1339" t="inlineStr">
        <is>
          <t>701+</t>
        </is>
      </c>
      <c r="AX1339" t="n">
        <v>1</v>
      </c>
      <c r="AY1339" t="inlineStr">
        <is>
          <t>701+</t>
        </is>
      </c>
      <c r="AZ1339" t="n">
        <v>6.1</v>
      </c>
      <c r="BA1339" t="inlineStr">
        <is>
          <t>701+</t>
        </is>
      </c>
      <c r="BB1339" t="n">
        <v>1.1</v>
      </c>
      <c r="BC1339" t="inlineStr">
        <is>
          <t>701+</t>
        </is>
      </c>
      <c r="BD1339" t="inlineStr">
        <is>
          <t>-</t>
        </is>
      </c>
      <c r="BE1339" t="inlineStr"/>
      <c r="BF1339" t="inlineStr">
        <is>
          <t>Not Reported</t>
        </is>
      </c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>
        <is>
          <t>QS</t>
        </is>
      </c>
      <c r="CC1339" t="n">
        <v>1401</v>
      </c>
      <c r="CD1339" t="n">
        <v>1401</v>
      </c>
      <c r="CE1339" t="n">
        <v>601</v>
      </c>
      <c r="CF1339" t="n">
        <v>601</v>
      </c>
      <c r="CG1339" t="n">
        <v>701</v>
      </c>
      <c r="CH1339" t="n">
        <v>701</v>
      </c>
      <c r="CI1339" t="n">
        <v>701</v>
      </c>
      <c r="CJ1339" t="n">
        <v>701</v>
      </c>
      <c r="CK1339" t="n">
        <v>701</v>
      </c>
      <c r="CL1339" t="n">
        <v>701</v>
      </c>
      <c r="CM1339" t="n">
        <v>701</v>
      </c>
      <c r="CN1339" t="n">
        <v>1401</v>
      </c>
      <c r="CO1339" t="n">
        <v>1300.5</v>
      </c>
      <c r="CP1339" t="n">
        <v>601</v>
      </c>
      <c r="CQ1339" t="n">
        <v>601</v>
      </c>
      <c r="CR1339" t="n">
        <v>701</v>
      </c>
      <c r="CS1339" t="n">
        <v>701</v>
      </c>
      <c r="CT1339" t="n">
        <v>701</v>
      </c>
      <c r="CU1339" t="n">
        <v>701</v>
      </c>
      <c r="CV1339" t="n">
        <v>701</v>
      </c>
      <c r="CW1339" t="n">
        <v>701</v>
      </c>
      <c r="CX1339" t="n">
        <v>701</v>
      </c>
      <c r="CY1339" t="inlineStr"/>
      <c r="CZ1339" t="inlineStr"/>
      <c r="DA1339" t="inlineStr"/>
      <c r="DB1339" t="n">
        <v>0</v>
      </c>
      <c r="DC1339" t="n">
        <v>1.3</v>
      </c>
      <c r="DD1339" t="inlineStr"/>
      <c r="DE1339" t="inlineStr">
        <is>
          <t>QS (score, not ratio)</t>
        </is>
      </c>
      <c r="DF1339" t="inlineStr"/>
      <c r="DG1339" t="inlineStr">
        <is>
          <t>QS (score, not %)</t>
        </is>
      </c>
      <c r="DH1339" t="n">
        <v>7.5</v>
      </c>
      <c r="DI1339" t="inlineStr"/>
    </row>
    <row r="1340">
      <c r="A1340" t="inlineStr">
        <is>
          <t>universitas brawijaya</t>
        </is>
      </c>
      <c r="B1340" t="inlineStr">
        <is>
          <t>801-850</t>
        </is>
      </c>
      <c r="C1340" t="inlineStr">
        <is>
          <t>801-850</t>
        </is>
      </c>
      <c r="D1340" t="inlineStr">
        <is>
          <t>Indonesia</t>
        </is>
      </c>
      <c r="E1340" t="inlineStr">
        <is>
          <t>Asia</t>
        </is>
      </c>
      <c r="F1340" t="inlineStr">
        <is>
          <t>XL</t>
        </is>
      </c>
      <c r="G1340" t="inlineStr">
        <is>
          <t>FC</t>
        </is>
      </c>
      <c r="H1340" t="inlineStr">
        <is>
          <t>HI</t>
        </is>
      </c>
      <c r="I1340" t="inlineStr">
        <is>
          <t>A</t>
        </is>
      </c>
      <c r="J1340" t="n">
        <v>19.2</v>
      </c>
      <c r="K1340" t="inlineStr">
        <is>
          <t>469</t>
        </is>
      </c>
      <c r="L1340" t="n">
        <v>42.4</v>
      </c>
      <c r="M1340" t="inlineStr">
        <is>
          <t>219</t>
        </is>
      </c>
      <c r="N1340" t="n">
        <v>11.5</v>
      </c>
      <c r="O1340" t="inlineStr">
        <is>
          <t>701+</t>
        </is>
      </c>
      <c r="P1340" t="n">
        <v>1.4</v>
      </c>
      <c r="Q1340" t="inlineStr">
        <is>
          <t>701+</t>
        </is>
      </c>
      <c r="R1340" t="n">
        <v>13.7</v>
      </c>
      <c r="S1340" t="inlineStr">
        <is>
          <t>692</t>
        </is>
      </c>
      <c r="T1340" t="n">
        <v>1.4</v>
      </c>
      <c r="U1340" t="inlineStr">
        <is>
          <t>701+</t>
        </is>
      </c>
      <c r="V1340" t="n">
        <v>19.6</v>
      </c>
      <c r="W1340" t="inlineStr">
        <is>
          <t>701+</t>
        </is>
      </c>
      <c r="X1340" t="n">
        <v>13.1</v>
      </c>
      <c r="Y1340" t="inlineStr">
        <is>
          <t>701+</t>
        </is>
      </c>
      <c r="Z1340" t="n">
        <v>9</v>
      </c>
      <c r="AA1340" t="inlineStr">
        <is>
          <t>690</t>
        </is>
      </c>
      <c r="AB1340" t="inlineStr"/>
      <c r="AC1340" t="inlineStr">
        <is>
          <t>801-850</t>
        </is>
      </c>
      <c r="AD1340" t="inlineStr">
        <is>
          <t>801-1000</t>
        </is>
      </c>
      <c r="AE1340" t="inlineStr">
        <is>
          <t>ID</t>
        </is>
      </c>
      <c r="AF1340" t="inlineStr">
        <is>
          <t>Indonesia</t>
        </is>
      </c>
      <c r="AG1340" t="inlineStr">
        <is>
          <t>XL</t>
        </is>
      </c>
      <c r="AH1340" t="inlineStr">
        <is>
          <t>FC</t>
        </is>
      </c>
      <c r="AI1340" t="inlineStr">
        <is>
          <t>HI</t>
        </is>
      </c>
      <c r="AJ1340" t="n">
        <v>4</v>
      </c>
      <c r="AK1340" t="inlineStr">
        <is>
          <t>A</t>
        </is>
      </c>
      <c r="AL1340" t="n">
        <v>17.2</v>
      </c>
      <c r="AM1340" t="inlineStr">
        <is>
          <t>519</t>
        </is>
      </c>
      <c r="AN1340" t="n">
        <v>34.5</v>
      </c>
      <c r="AO1340" t="inlineStr">
        <is>
          <t>284</t>
        </is>
      </c>
      <c r="AP1340" t="n">
        <v>10.5</v>
      </c>
      <c r="AQ1340" t="inlineStr">
        <is>
          <t>701+</t>
        </is>
      </c>
      <c r="AR1340" t="n">
        <v>1.4</v>
      </c>
      <c r="AS1340" t="inlineStr">
        <is>
          <t>701+</t>
        </is>
      </c>
      <c r="AT1340" t="n">
        <v>6.2</v>
      </c>
      <c r="AU1340" t="inlineStr">
        <is>
          <t>701+</t>
        </is>
      </c>
      <c r="AV1340" t="n">
        <v>1.5</v>
      </c>
      <c r="AW1340" t="inlineStr">
        <is>
          <t>701+</t>
        </is>
      </c>
      <c r="AX1340" t="n">
        <v>1.1</v>
      </c>
      <c r="AY1340" t="inlineStr">
        <is>
          <t>701+</t>
        </is>
      </c>
      <c r="AZ1340" t="n">
        <v>14</v>
      </c>
      <c r="BA1340" t="inlineStr">
        <is>
          <t>611</t>
        </is>
      </c>
      <c r="BB1340" t="n">
        <v>14.5</v>
      </c>
      <c r="BC1340" t="inlineStr">
        <is>
          <t>617=</t>
        </is>
      </c>
      <c r="BD1340" t="inlineStr">
        <is>
          <t>-</t>
        </is>
      </c>
      <c r="BE1340" t="inlineStr"/>
      <c r="BF1340" t="inlineStr">
        <is>
          <t>Not Reported</t>
        </is>
      </c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>
        <is>
          <t>QS</t>
        </is>
      </c>
      <c r="CC1340" t="n">
        <v>825.5</v>
      </c>
      <c r="CD1340" t="n">
        <v>825.5</v>
      </c>
      <c r="CE1340" t="n">
        <v>469</v>
      </c>
      <c r="CF1340" t="n">
        <v>219</v>
      </c>
      <c r="CG1340" t="n">
        <v>701</v>
      </c>
      <c r="CH1340" t="n">
        <v>701</v>
      </c>
      <c r="CI1340" t="n">
        <v>692</v>
      </c>
      <c r="CJ1340" t="n">
        <v>701</v>
      </c>
      <c r="CK1340" t="n">
        <v>701</v>
      </c>
      <c r="CL1340" t="n">
        <v>701</v>
      </c>
      <c r="CM1340" t="n">
        <v>690</v>
      </c>
      <c r="CN1340" t="n">
        <v>825.5</v>
      </c>
      <c r="CO1340" t="n">
        <v>900.5</v>
      </c>
      <c r="CP1340" t="n">
        <v>519</v>
      </c>
      <c r="CQ1340" t="n">
        <v>284</v>
      </c>
      <c r="CR1340" t="n">
        <v>701</v>
      </c>
      <c r="CS1340" t="n">
        <v>701</v>
      </c>
      <c r="CT1340" t="n">
        <v>701</v>
      </c>
      <c r="CU1340" t="n">
        <v>701</v>
      </c>
      <c r="CV1340" t="n">
        <v>701</v>
      </c>
      <c r="CW1340" t="n">
        <v>611</v>
      </c>
      <c r="CX1340" t="n">
        <v>617</v>
      </c>
      <c r="CY1340" t="inlineStr"/>
      <c r="CZ1340" t="inlineStr"/>
      <c r="DA1340" t="inlineStr"/>
      <c r="DB1340" t="n">
        <v>41.10714285714285</v>
      </c>
      <c r="DC1340" t="n">
        <v>1.4</v>
      </c>
      <c r="DD1340" t="inlineStr"/>
      <c r="DE1340" t="inlineStr">
        <is>
          <t>QS (score, not ratio)</t>
        </is>
      </c>
      <c r="DF1340" t="inlineStr"/>
      <c r="DG1340" t="inlineStr">
        <is>
          <t>QS (score, not %)</t>
        </is>
      </c>
      <c r="DH1340" t="n">
        <v>18.2</v>
      </c>
      <c r="DI1340" t="inlineStr"/>
    </row>
    <row r="1341">
      <c r="A1341" t="inlineStr">
        <is>
          <t>universitas hasanuddin</t>
        </is>
      </c>
      <c r="B1341" t="inlineStr">
        <is>
          <t>1001-1200</t>
        </is>
      </c>
      <c r="C1341" t="inlineStr">
        <is>
          <t>1001-1200</t>
        </is>
      </c>
      <c r="D1341" t="inlineStr">
        <is>
          <t>Indonesia</t>
        </is>
      </c>
      <c r="E1341" t="inlineStr">
        <is>
          <t>Asia</t>
        </is>
      </c>
      <c r="F1341" t="inlineStr">
        <is>
          <t>XL</t>
        </is>
      </c>
      <c r="G1341" t="inlineStr">
        <is>
          <t>FC</t>
        </is>
      </c>
      <c r="H1341" t="inlineStr">
        <is>
          <t>HI</t>
        </is>
      </c>
      <c r="I1341" t="inlineStr">
        <is>
          <t>A</t>
        </is>
      </c>
      <c r="J1341" t="n">
        <v>14.3</v>
      </c>
      <c r="K1341" t="inlineStr">
        <is>
          <t>601+</t>
        </is>
      </c>
      <c r="L1341" t="n">
        <v>13</v>
      </c>
      <c r="M1341" t="inlineStr">
        <is>
          <t>601+</t>
        </is>
      </c>
      <c r="N1341" t="n">
        <v>22.2</v>
      </c>
      <c r="O1341" t="inlineStr">
        <is>
          <t>633</t>
        </is>
      </c>
      <c r="P1341" t="n">
        <v>1.3</v>
      </c>
      <c r="Q1341" t="inlineStr">
        <is>
          <t>701+</t>
        </is>
      </c>
      <c r="R1341" t="n">
        <v>8.800000000000001</v>
      </c>
      <c r="S1341" t="inlineStr">
        <is>
          <t>701+</t>
        </is>
      </c>
      <c r="T1341" t="n">
        <v>1.4</v>
      </c>
      <c r="U1341" t="inlineStr">
        <is>
          <t>701+</t>
        </is>
      </c>
      <c r="V1341" t="n">
        <v>15.9</v>
      </c>
      <c r="W1341" t="inlineStr">
        <is>
          <t>701+</t>
        </is>
      </c>
      <c r="X1341" t="n">
        <v>15</v>
      </c>
      <c r="Y1341" t="inlineStr">
        <is>
          <t>661</t>
        </is>
      </c>
      <c r="Z1341" t="n">
        <v>1.1</v>
      </c>
      <c r="AA1341" t="inlineStr">
        <is>
          <t>701+</t>
        </is>
      </c>
      <c r="AB1341" t="inlineStr"/>
      <c r="AC1341" t="inlineStr">
        <is>
          <t>1001-1200</t>
        </is>
      </c>
      <c r="AD1341" t="inlineStr">
        <is>
          <t>1001-1200</t>
        </is>
      </c>
      <c r="AE1341" t="inlineStr">
        <is>
          <t>ID</t>
        </is>
      </c>
      <c r="AF1341" t="inlineStr">
        <is>
          <t>Indonesia</t>
        </is>
      </c>
      <c r="AG1341" t="inlineStr">
        <is>
          <t>XL</t>
        </is>
      </c>
      <c r="AH1341" t="inlineStr">
        <is>
          <t>FC</t>
        </is>
      </c>
      <c r="AI1341" t="inlineStr">
        <is>
          <t>HI</t>
        </is>
      </c>
      <c r="AJ1341" t="n">
        <v>4</v>
      </c>
      <c r="AK1341" t="inlineStr">
        <is>
          <t>A</t>
        </is>
      </c>
      <c r="AL1341" t="n">
        <v>12.5</v>
      </c>
      <c r="AM1341" t="inlineStr">
        <is>
          <t>601+</t>
        </is>
      </c>
      <c r="AN1341" t="n">
        <v>9.5</v>
      </c>
      <c r="AO1341" t="inlineStr">
        <is>
          <t>601+</t>
        </is>
      </c>
      <c r="AP1341" t="n">
        <v>14.5</v>
      </c>
      <c r="AQ1341" t="inlineStr">
        <is>
          <t>701+</t>
        </is>
      </c>
      <c r="AR1341" t="n">
        <v>1.3</v>
      </c>
      <c r="AS1341" t="inlineStr">
        <is>
          <t>701+</t>
        </is>
      </c>
      <c r="AT1341" t="n">
        <v>4.6</v>
      </c>
      <c r="AU1341" t="inlineStr">
        <is>
          <t>701+</t>
        </is>
      </c>
      <c r="AV1341" t="n">
        <v>1.2</v>
      </c>
      <c r="AW1341" t="inlineStr">
        <is>
          <t>701+</t>
        </is>
      </c>
      <c r="AX1341" t="n">
        <v>1.1</v>
      </c>
      <c r="AY1341" t="inlineStr">
        <is>
          <t>701+</t>
        </is>
      </c>
      <c r="AZ1341" t="n">
        <v>10.2</v>
      </c>
      <c r="BA1341" t="inlineStr">
        <is>
          <t>701+</t>
        </is>
      </c>
      <c r="BB1341" t="n">
        <v>1.8</v>
      </c>
      <c r="BC1341" t="inlineStr">
        <is>
          <t>701+</t>
        </is>
      </c>
      <c r="BD1341" t="inlineStr">
        <is>
          <t>-</t>
        </is>
      </c>
      <c r="BE1341" t="inlineStr"/>
      <c r="BF1341" t="inlineStr">
        <is>
          <t>Not Reported</t>
        </is>
      </c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>
        <is>
          <t>QS</t>
        </is>
      </c>
      <c r="CC1341" t="n">
        <v>1100.5</v>
      </c>
      <c r="CD1341" t="n">
        <v>1100.5</v>
      </c>
      <c r="CE1341" t="n">
        <v>601</v>
      </c>
      <c r="CF1341" t="n">
        <v>601</v>
      </c>
      <c r="CG1341" t="n">
        <v>633</v>
      </c>
      <c r="CH1341" t="n">
        <v>701</v>
      </c>
      <c r="CI1341" t="n">
        <v>701</v>
      </c>
      <c r="CJ1341" t="n">
        <v>701</v>
      </c>
      <c r="CK1341" t="n">
        <v>701</v>
      </c>
      <c r="CL1341" t="n">
        <v>661</v>
      </c>
      <c r="CM1341" t="n">
        <v>701</v>
      </c>
      <c r="CN1341" t="n">
        <v>1100.5</v>
      </c>
      <c r="CO1341" t="n">
        <v>1100.5</v>
      </c>
      <c r="CP1341" t="n">
        <v>601</v>
      </c>
      <c r="CQ1341" t="n">
        <v>601</v>
      </c>
      <c r="CR1341" t="n">
        <v>701</v>
      </c>
      <c r="CS1341" t="n">
        <v>701</v>
      </c>
      <c r="CT1341" t="n">
        <v>701</v>
      </c>
      <c r="CU1341" t="n">
        <v>701</v>
      </c>
      <c r="CV1341" t="n">
        <v>701</v>
      </c>
      <c r="CW1341" t="n">
        <v>701</v>
      </c>
      <c r="CX1341" t="n">
        <v>701</v>
      </c>
      <c r="CY1341" t="inlineStr"/>
      <c r="CZ1341" t="inlineStr"/>
      <c r="DA1341" t="inlineStr"/>
      <c r="DB1341" t="n">
        <v>21.46428571428571</v>
      </c>
      <c r="DC1341" t="n">
        <v>1.3</v>
      </c>
      <c r="DD1341" t="inlineStr"/>
      <c r="DE1341" t="inlineStr">
        <is>
          <t>QS (score, not ratio)</t>
        </is>
      </c>
      <c r="DF1341" t="inlineStr"/>
      <c r="DG1341" t="inlineStr">
        <is>
          <t>QS (score, not %)</t>
        </is>
      </c>
      <c r="DH1341" t="n">
        <v>13.4</v>
      </c>
      <c r="DI1341" t="inlineStr"/>
    </row>
    <row r="1342">
      <c r="A1342" t="inlineStr">
        <is>
          <t>universitas indonesia</t>
        </is>
      </c>
      <c r="B1342" t="inlineStr">
        <is>
          <t>206</t>
        </is>
      </c>
      <c r="C1342" t="inlineStr">
        <is>
          <t>237</t>
        </is>
      </c>
      <c r="D1342" t="inlineStr">
        <is>
          <t>Indonesia</t>
        </is>
      </c>
      <c r="E1342" t="inlineStr">
        <is>
          <t>Asia</t>
        </is>
      </c>
      <c r="F1342" t="inlineStr">
        <is>
          <t>XL</t>
        </is>
      </c>
      <c r="G1342" t="inlineStr">
        <is>
          <t>FC</t>
        </is>
      </c>
      <c r="H1342" t="inlineStr">
        <is>
          <t>VH</t>
        </is>
      </c>
      <c r="I1342" t="inlineStr">
        <is>
          <t>A</t>
        </is>
      </c>
      <c r="J1342" t="n">
        <v>53.8</v>
      </c>
      <c r="K1342" t="inlineStr">
        <is>
          <t>148</t>
        </is>
      </c>
      <c r="L1342" t="n">
        <v>79.2</v>
      </c>
      <c r="M1342" t="inlineStr">
        <is>
          <t>79</t>
        </is>
      </c>
      <c r="N1342" t="n">
        <v>55.7</v>
      </c>
      <c r="O1342" t="inlineStr">
        <is>
          <t>268</t>
        </is>
      </c>
      <c r="P1342" t="n">
        <v>2.1</v>
      </c>
      <c r="Q1342" t="inlineStr">
        <is>
          <t>701+</t>
        </is>
      </c>
      <c r="R1342" t="n">
        <v>88.3</v>
      </c>
      <c r="S1342" t="inlineStr">
        <is>
          <t>202</t>
        </is>
      </c>
      <c r="T1342" t="n">
        <v>7.1</v>
      </c>
      <c r="U1342" t="inlineStr">
        <is>
          <t>701+</t>
        </is>
      </c>
      <c r="V1342" t="n">
        <v>37.2</v>
      </c>
      <c r="W1342" t="inlineStr">
        <is>
          <t>701+</t>
        </is>
      </c>
      <c r="X1342" t="n">
        <v>77.3</v>
      </c>
      <c r="Y1342" t="inlineStr">
        <is>
          <t>131</t>
        </is>
      </c>
      <c r="Z1342" t="n">
        <v>32.7</v>
      </c>
      <c r="AA1342" t="inlineStr">
        <is>
          <t>424=</t>
        </is>
      </c>
      <c r="AB1342" t="n">
        <v>45.7</v>
      </c>
      <c r="AC1342">
        <f>237</f>
        <v/>
      </c>
      <c r="AD1342" t="inlineStr">
        <is>
          <t>248=</t>
        </is>
      </c>
      <c r="AE1342" t="inlineStr">
        <is>
          <t>ID</t>
        </is>
      </c>
      <c r="AF1342" t="inlineStr">
        <is>
          <t>Indonesia</t>
        </is>
      </c>
      <c r="AG1342" t="inlineStr">
        <is>
          <t>XL</t>
        </is>
      </c>
      <c r="AH1342" t="inlineStr">
        <is>
          <t>FC</t>
        </is>
      </c>
      <c r="AI1342" t="inlineStr">
        <is>
          <t>VH</t>
        </is>
      </c>
      <c r="AJ1342" t="n">
        <v>4</v>
      </c>
      <c r="AK1342" t="inlineStr">
        <is>
          <t>A</t>
        </is>
      </c>
      <c r="AL1342" t="n">
        <v>50.5</v>
      </c>
      <c r="AM1342" t="inlineStr">
        <is>
          <t>161</t>
        </is>
      </c>
      <c r="AN1342" t="n">
        <v>73</v>
      </c>
      <c r="AO1342" t="inlineStr">
        <is>
          <t>91</t>
        </is>
      </c>
      <c r="AP1342" t="n">
        <v>50.4</v>
      </c>
      <c r="AQ1342" t="inlineStr">
        <is>
          <t>309</t>
        </is>
      </c>
      <c r="AR1342" t="n">
        <v>2</v>
      </c>
      <c r="AS1342" t="inlineStr">
        <is>
          <t>701+</t>
        </is>
      </c>
      <c r="AT1342" t="n">
        <v>75.8</v>
      </c>
      <c r="AU1342" t="inlineStr">
        <is>
          <t>249</t>
        </is>
      </c>
      <c r="AV1342" t="n">
        <v>4.8</v>
      </c>
      <c r="AW1342" t="inlineStr">
        <is>
          <t>701+</t>
        </is>
      </c>
      <c r="AX1342" t="n">
        <v>2</v>
      </c>
      <c r="AY1342" t="inlineStr">
        <is>
          <t>701+</t>
        </is>
      </c>
      <c r="AZ1342" t="n">
        <v>58.7</v>
      </c>
      <c r="BA1342" t="inlineStr">
        <is>
          <t>103</t>
        </is>
      </c>
      <c r="BB1342" t="n">
        <v>42.3</v>
      </c>
      <c r="BC1342" t="inlineStr">
        <is>
          <t>351=</t>
        </is>
      </c>
      <c r="BD1342" t="inlineStr">
        <is>
          <t>40.9</t>
        </is>
      </c>
      <c r="BE1342" t="inlineStr"/>
      <c r="BF1342" t="inlineStr">
        <is>
          <t>Not Reported</t>
        </is>
      </c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>
        <is>
          <t>QS</t>
        </is>
      </c>
      <c r="CC1342" t="n">
        <v>206</v>
      </c>
      <c r="CD1342" t="n">
        <v>237</v>
      </c>
      <c r="CE1342" t="n">
        <v>148</v>
      </c>
      <c r="CF1342" t="n">
        <v>79</v>
      </c>
      <c r="CG1342" t="n">
        <v>268</v>
      </c>
      <c r="CH1342" t="n">
        <v>701</v>
      </c>
      <c r="CI1342" t="n">
        <v>202</v>
      </c>
      <c r="CJ1342" t="n">
        <v>701</v>
      </c>
      <c r="CK1342" t="n">
        <v>701</v>
      </c>
      <c r="CL1342" t="n">
        <v>131</v>
      </c>
      <c r="CM1342" t="n">
        <v>424</v>
      </c>
      <c r="CN1342" t="n">
        <v>237</v>
      </c>
      <c r="CO1342" t="n">
        <v>248</v>
      </c>
      <c r="CP1342" t="n">
        <v>161</v>
      </c>
      <c r="CQ1342" t="n">
        <v>91</v>
      </c>
      <c r="CR1342" t="n">
        <v>309</v>
      </c>
      <c r="CS1342" t="n">
        <v>701</v>
      </c>
      <c r="CT1342" t="n">
        <v>249</v>
      </c>
      <c r="CU1342" t="n">
        <v>701</v>
      </c>
      <c r="CV1342" t="n">
        <v>701</v>
      </c>
      <c r="CW1342" t="n">
        <v>103</v>
      </c>
      <c r="CX1342" t="n">
        <v>351</v>
      </c>
      <c r="CY1342" t="inlineStr"/>
      <c r="CZ1342" t="inlineStr"/>
      <c r="DA1342" t="inlineStr"/>
      <c r="DB1342" t="n">
        <v>85.35714285714286</v>
      </c>
      <c r="DC1342" t="n">
        <v>2.1</v>
      </c>
      <c r="DD1342" t="inlineStr"/>
      <c r="DE1342" t="inlineStr">
        <is>
          <t>QS (score, not ratio)</t>
        </is>
      </c>
      <c r="DF1342" t="inlineStr"/>
      <c r="DG1342" t="inlineStr">
        <is>
          <t>QS (score, not %)</t>
        </is>
      </c>
      <c r="DH1342" t="n">
        <v>52.15</v>
      </c>
      <c r="DI1342" t="inlineStr"/>
    </row>
    <row r="1343">
      <c r="A1343" t="inlineStr">
        <is>
          <t>universitas islam indonesia</t>
        </is>
      </c>
      <c r="B1343" t="inlineStr">
        <is>
          <t>1201-1400</t>
        </is>
      </c>
      <c r="C1343" t="inlineStr">
        <is>
          <t>1201-1400</t>
        </is>
      </c>
      <c r="D1343" t="inlineStr">
        <is>
          <t>Indonesia</t>
        </is>
      </c>
      <c r="E1343" t="inlineStr">
        <is>
          <t>Asia</t>
        </is>
      </c>
      <c r="F1343" t="inlineStr">
        <is>
          <t>L</t>
        </is>
      </c>
      <c r="G1343" t="inlineStr">
        <is>
          <t>CO</t>
        </is>
      </c>
      <c r="H1343" t="inlineStr">
        <is>
          <t>HI</t>
        </is>
      </c>
      <c r="I1343" t="inlineStr">
        <is>
          <t>B</t>
        </is>
      </c>
      <c r="J1343" t="n">
        <v>11.2</v>
      </c>
      <c r="K1343" t="inlineStr">
        <is>
          <t>601+</t>
        </is>
      </c>
      <c r="L1343" t="n">
        <v>4.9</v>
      </c>
      <c r="M1343" t="inlineStr">
        <is>
          <t>601+</t>
        </is>
      </c>
      <c r="N1343" t="n">
        <v>2</v>
      </c>
      <c r="O1343" t="inlineStr">
        <is>
          <t>701+</t>
        </is>
      </c>
      <c r="P1343" t="n">
        <v>1.8</v>
      </c>
      <c r="Q1343" t="inlineStr">
        <is>
          <t>701+</t>
        </is>
      </c>
      <c r="R1343" t="n">
        <v>2.2</v>
      </c>
      <c r="S1343" t="inlineStr">
        <is>
          <t>701+</t>
        </is>
      </c>
      <c r="T1343" t="n">
        <v>1.2</v>
      </c>
      <c r="U1343" t="inlineStr">
        <is>
          <t>701+</t>
        </is>
      </c>
      <c r="V1343" t="n">
        <v>10.7</v>
      </c>
      <c r="W1343" t="inlineStr">
        <is>
          <t>701+</t>
        </is>
      </c>
      <c r="X1343" t="n">
        <v>3.9</v>
      </c>
      <c r="Y1343" t="inlineStr">
        <is>
          <t>701+</t>
        </is>
      </c>
      <c r="Z1343" t="n">
        <v>1.3</v>
      </c>
      <c r="AA1343" t="inlineStr">
        <is>
          <t>701+</t>
        </is>
      </c>
      <c r="AB1343" t="inlineStr"/>
      <c r="AC1343" t="inlineStr">
        <is>
          <t>1201-1400</t>
        </is>
      </c>
      <c r="AD1343" t="inlineStr"/>
      <c r="AE1343" t="inlineStr">
        <is>
          <t>ID</t>
        </is>
      </c>
      <c r="AF1343" t="inlineStr">
        <is>
          <t>Indonesia</t>
        </is>
      </c>
      <c r="AG1343" t="inlineStr">
        <is>
          <t>L</t>
        </is>
      </c>
      <c r="AH1343" t="inlineStr">
        <is>
          <t>CO</t>
        </is>
      </c>
      <c r="AI1343" t="inlineStr">
        <is>
          <t>HI</t>
        </is>
      </c>
      <c r="AJ1343" t="n">
        <v>4</v>
      </c>
      <c r="AK1343" t="inlineStr">
        <is>
          <t>B</t>
        </is>
      </c>
      <c r="AL1343" t="n">
        <v>10.4</v>
      </c>
      <c r="AM1343" t="inlineStr">
        <is>
          <t>601+</t>
        </is>
      </c>
      <c r="AN1343" t="n">
        <v>3.8</v>
      </c>
      <c r="AO1343" t="inlineStr">
        <is>
          <t>601+</t>
        </is>
      </c>
      <c r="AP1343" t="n">
        <v>2</v>
      </c>
      <c r="AQ1343" t="inlineStr">
        <is>
          <t>701+</t>
        </is>
      </c>
      <c r="AR1343" t="n">
        <v>1.7</v>
      </c>
      <c r="AS1343" t="inlineStr">
        <is>
          <t>701+</t>
        </is>
      </c>
      <c r="AT1343" t="n">
        <v>2.3</v>
      </c>
      <c r="AU1343" t="inlineStr">
        <is>
          <t>701+</t>
        </is>
      </c>
      <c r="AV1343" t="n">
        <v>1.2</v>
      </c>
      <c r="AW1343" t="inlineStr">
        <is>
          <t>701+</t>
        </is>
      </c>
      <c r="AX1343" t="n">
        <v>1</v>
      </c>
      <c r="AY1343" t="inlineStr">
        <is>
          <t>701+</t>
        </is>
      </c>
      <c r="AZ1343" t="n">
        <v>7.6</v>
      </c>
      <c r="BA1343" t="inlineStr">
        <is>
          <t>701+</t>
        </is>
      </c>
      <c r="BB1343" t="n">
        <v>1.8</v>
      </c>
      <c r="BC1343" t="inlineStr">
        <is>
          <t>701+</t>
        </is>
      </c>
      <c r="BD1343" t="inlineStr">
        <is>
          <t>-</t>
        </is>
      </c>
      <c r="BE1343" t="inlineStr"/>
      <c r="BF1343" t="inlineStr">
        <is>
          <t>Not Reported</t>
        </is>
      </c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>
        <is>
          <t>QS</t>
        </is>
      </c>
      <c r="CC1343" t="n">
        <v>1300.5</v>
      </c>
      <c r="CD1343" t="n">
        <v>1300.5</v>
      </c>
      <c r="CE1343" t="n">
        <v>601</v>
      </c>
      <c r="CF1343" t="n">
        <v>601</v>
      </c>
      <c r="CG1343" t="n">
        <v>701</v>
      </c>
      <c r="CH1343" t="n">
        <v>701</v>
      </c>
      <c r="CI1343" t="n">
        <v>701</v>
      </c>
      <c r="CJ1343" t="n">
        <v>701</v>
      </c>
      <c r="CK1343" t="n">
        <v>701</v>
      </c>
      <c r="CL1343" t="n">
        <v>701</v>
      </c>
      <c r="CM1343" t="n">
        <v>701</v>
      </c>
      <c r="CN1343" t="n">
        <v>1300.5</v>
      </c>
      <c r="CO1343" t="inlineStr"/>
      <c r="CP1343" t="n">
        <v>601</v>
      </c>
      <c r="CQ1343" t="n">
        <v>601</v>
      </c>
      <c r="CR1343" t="n">
        <v>701</v>
      </c>
      <c r="CS1343" t="n">
        <v>701</v>
      </c>
      <c r="CT1343" t="n">
        <v>701</v>
      </c>
      <c r="CU1343" t="n">
        <v>701</v>
      </c>
      <c r="CV1343" t="n">
        <v>701</v>
      </c>
      <c r="CW1343" t="n">
        <v>701</v>
      </c>
      <c r="CX1343" t="n">
        <v>701</v>
      </c>
      <c r="CY1343" t="inlineStr"/>
      <c r="CZ1343" t="inlineStr"/>
      <c r="DA1343" t="inlineStr"/>
      <c r="DB1343" t="n">
        <v>7.178571428571416</v>
      </c>
      <c r="DC1343" t="n">
        <v>1.8</v>
      </c>
      <c r="DD1343" t="inlineStr"/>
      <c r="DE1343" t="inlineStr">
        <is>
          <t>QS (score, not ratio)</t>
        </is>
      </c>
      <c r="DF1343" t="inlineStr"/>
      <c r="DG1343" t="inlineStr">
        <is>
          <t>QS (score, not %)</t>
        </is>
      </c>
      <c r="DH1343" t="n">
        <v>10.8</v>
      </c>
      <c r="DI1343" t="inlineStr"/>
    </row>
    <row r="1344">
      <c r="A1344" t="inlineStr">
        <is>
          <t>universitas kristen petra</t>
        </is>
      </c>
      <c r="B1344" t="inlineStr">
        <is>
          <t>1401+</t>
        </is>
      </c>
      <c r="C1344" t="inlineStr">
        <is>
          <t>1401+</t>
        </is>
      </c>
      <c r="D1344" t="inlineStr">
        <is>
          <t>Indonesia</t>
        </is>
      </c>
      <c r="E1344" t="inlineStr">
        <is>
          <t>Asia</t>
        </is>
      </c>
      <c r="F1344" t="inlineStr">
        <is>
          <t>M</t>
        </is>
      </c>
      <c r="G1344" t="inlineStr">
        <is>
          <t>FO</t>
        </is>
      </c>
      <c r="H1344" t="inlineStr">
        <is>
          <t>HI</t>
        </is>
      </c>
      <c r="I1344" t="inlineStr">
        <is>
          <t>C</t>
        </is>
      </c>
      <c r="J1344" t="n">
        <v>7.1</v>
      </c>
      <c r="K1344" t="inlineStr">
        <is>
          <t>601+</t>
        </is>
      </c>
      <c r="L1344" t="n">
        <v>5.2</v>
      </c>
      <c r="M1344" t="inlineStr">
        <is>
          <t>601+</t>
        </is>
      </c>
      <c r="N1344" t="n">
        <v>7.8</v>
      </c>
      <c r="O1344" t="inlineStr">
        <is>
          <t>701+</t>
        </is>
      </c>
      <c r="P1344" t="n">
        <v>1.6</v>
      </c>
      <c r="Q1344" t="inlineStr">
        <is>
          <t>701+</t>
        </is>
      </c>
      <c r="R1344" t="n">
        <v>3.2</v>
      </c>
      <c r="S1344" t="inlineStr">
        <is>
          <t>701+</t>
        </is>
      </c>
      <c r="T1344" t="n">
        <v>1.1</v>
      </c>
      <c r="U1344" t="inlineStr">
        <is>
          <t>701+</t>
        </is>
      </c>
      <c r="V1344" t="n">
        <v>6</v>
      </c>
      <c r="W1344" t="inlineStr">
        <is>
          <t>701+</t>
        </is>
      </c>
      <c r="X1344" t="n">
        <v>2.5</v>
      </c>
      <c r="Y1344" t="inlineStr">
        <is>
          <t>701+</t>
        </is>
      </c>
      <c r="Z1344" t="n">
        <v>1</v>
      </c>
      <c r="AA1344" t="inlineStr">
        <is>
          <t>701+</t>
        </is>
      </c>
      <c r="AB1344" t="inlineStr"/>
      <c r="AC1344" t="inlineStr">
        <is>
          <t>1401+</t>
        </is>
      </c>
      <c r="AD1344" t="inlineStr"/>
      <c r="AE1344" t="inlineStr">
        <is>
          <t>ID</t>
        </is>
      </c>
      <c r="AF1344" t="inlineStr">
        <is>
          <t>Indonesia</t>
        </is>
      </c>
      <c r="AG1344" t="inlineStr">
        <is>
          <t>M</t>
        </is>
      </c>
      <c r="AH1344" t="inlineStr">
        <is>
          <t>FO</t>
        </is>
      </c>
      <c r="AI1344" t="inlineStr">
        <is>
          <t>HI</t>
        </is>
      </c>
      <c r="AJ1344" t="n">
        <v>4</v>
      </c>
      <c r="AK1344" t="inlineStr">
        <is>
          <t>C</t>
        </is>
      </c>
      <c r="AL1344" t="n">
        <v>6.1</v>
      </c>
      <c r="AM1344" t="inlineStr">
        <is>
          <t>601+</t>
        </is>
      </c>
      <c r="AN1344" t="n">
        <v>4.2</v>
      </c>
      <c r="AO1344" t="inlineStr">
        <is>
          <t>601+</t>
        </is>
      </c>
      <c r="AP1344" t="n">
        <v>7.3</v>
      </c>
      <c r="AQ1344" t="inlineStr">
        <is>
          <t>701+</t>
        </is>
      </c>
      <c r="AR1344" t="n">
        <v>1.6</v>
      </c>
      <c r="AS1344" t="inlineStr">
        <is>
          <t>701+</t>
        </is>
      </c>
      <c r="AT1344" t="n">
        <v>2.7</v>
      </c>
      <c r="AU1344" t="inlineStr">
        <is>
          <t>701+</t>
        </is>
      </c>
      <c r="AV1344" t="n">
        <v>1.4</v>
      </c>
      <c r="AW1344" t="inlineStr">
        <is>
          <t>701+</t>
        </is>
      </c>
      <c r="AX1344" t="n">
        <v>1</v>
      </c>
      <c r="AY1344" t="inlineStr">
        <is>
          <t>701+</t>
        </is>
      </c>
      <c r="AZ1344" t="n">
        <v>8.1</v>
      </c>
      <c r="BA1344" t="inlineStr">
        <is>
          <t>701+</t>
        </is>
      </c>
      <c r="BB1344" t="inlineStr"/>
      <c r="BC1344" t="inlineStr"/>
      <c r="BD1344" t="inlineStr">
        <is>
          <t>-</t>
        </is>
      </c>
      <c r="BE1344" t="inlineStr"/>
      <c r="BF1344" t="inlineStr">
        <is>
          <t>Not Reported</t>
        </is>
      </c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>
        <is>
          <t>QS</t>
        </is>
      </c>
      <c r="CC1344" t="n">
        <v>1401</v>
      </c>
      <c r="CD1344" t="n">
        <v>1401</v>
      </c>
      <c r="CE1344" t="n">
        <v>601</v>
      </c>
      <c r="CF1344" t="n">
        <v>601</v>
      </c>
      <c r="CG1344" t="n">
        <v>701</v>
      </c>
      <c r="CH1344" t="n">
        <v>701</v>
      </c>
      <c r="CI1344" t="n">
        <v>701</v>
      </c>
      <c r="CJ1344" t="n">
        <v>701</v>
      </c>
      <c r="CK1344" t="n">
        <v>701</v>
      </c>
      <c r="CL1344" t="n">
        <v>701</v>
      </c>
      <c r="CM1344" t="n">
        <v>701</v>
      </c>
      <c r="CN1344" t="n">
        <v>1401</v>
      </c>
      <c r="CO1344" t="inlineStr"/>
      <c r="CP1344" t="n">
        <v>601</v>
      </c>
      <c r="CQ1344" t="n">
        <v>601</v>
      </c>
      <c r="CR1344" t="n">
        <v>701</v>
      </c>
      <c r="CS1344" t="n">
        <v>701</v>
      </c>
      <c r="CT1344" t="n">
        <v>701</v>
      </c>
      <c r="CU1344" t="n">
        <v>701</v>
      </c>
      <c r="CV1344" t="n">
        <v>701</v>
      </c>
      <c r="CW1344" t="n">
        <v>701</v>
      </c>
      <c r="CX1344" t="inlineStr"/>
      <c r="CY1344" t="inlineStr"/>
      <c r="CZ1344" t="inlineStr"/>
      <c r="DA1344" t="inlineStr"/>
      <c r="DB1344" t="n">
        <v>0</v>
      </c>
      <c r="DC1344" t="n">
        <v>1.6</v>
      </c>
      <c r="DD1344" t="inlineStr"/>
      <c r="DE1344" t="inlineStr">
        <is>
          <t>QS (score, not ratio)</t>
        </is>
      </c>
      <c r="DF1344" t="inlineStr"/>
      <c r="DG1344" t="inlineStr">
        <is>
          <t>QS (score, not %)</t>
        </is>
      </c>
      <c r="DH1344" t="n">
        <v>6.6</v>
      </c>
      <c r="DI1344" t="inlineStr"/>
    </row>
    <row r="1345">
      <c r="A1345" t="inlineStr">
        <is>
          <t>universitas muhammadiyah surakarta</t>
        </is>
      </c>
      <c r="B1345" t="inlineStr">
        <is>
          <t>1401+</t>
        </is>
      </c>
      <c r="C1345" t="inlineStr">
        <is>
          <t>1401+</t>
        </is>
      </c>
      <c r="D1345" t="inlineStr">
        <is>
          <t>Indonesia</t>
        </is>
      </c>
      <c r="E1345" t="inlineStr">
        <is>
          <t>Asia</t>
        </is>
      </c>
      <c r="F1345" t="inlineStr">
        <is>
          <t>L</t>
        </is>
      </c>
      <c r="G1345" t="inlineStr">
        <is>
          <t>FO</t>
        </is>
      </c>
      <c r="H1345" t="inlineStr">
        <is>
          <t>HI</t>
        </is>
      </c>
      <c r="I1345" t="inlineStr">
        <is>
          <t>B</t>
        </is>
      </c>
      <c r="J1345" t="n">
        <v>5.5</v>
      </c>
      <c r="K1345" t="inlineStr">
        <is>
          <t>601+</t>
        </is>
      </c>
      <c r="L1345" t="n">
        <v>2.5</v>
      </c>
      <c r="M1345" t="inlineStr">
        <is>
          <t>601+</t>
        </is>
      </c>
      <c r="N1345" t="n">
        <v>6.5</v>
      </c>
      <c r="O1345" t="inlineStr">
        <is>
          <t>701+</t>
        </is>
      </c>
      <c r="P1345" t="n">
        <v>1.1</v>
      </c>
      <c r="Q1345" t="inlineStr">
        <is>
          <t>701+</t>
        </is>
      </c>
      <c r="R1345" t="n">
        <v>8.4</v>
      </c>
      <c r="S1345" t="inlineStr">
        <is>
          <t>701+</t>
        </is>
      </c>
      <c r="T1345" t="n">
        <v>1.1</v>
      </c>
      <c r="U1345" t="inlineStr">
        <is>
          <t>701+</t>
        </is>
      </c>
      <c r="V1345" t="n">
        <v>4.5</v>
      </c>
      <c r="W1345" t="inlineStr">
        <is>
          <t>701+</t>
        </is>
      </c>
      <c r="X1345" t="n">
        <v>2.3</v>
      </c>
      <c r="Y1345" t="inlineStr">
        <is>
          <t>701+</t>
        </is>
      </c>
      <c r="Z1345" t="n">
        <v>1</v>
      </c>
      <c r="AA1345" t="inlineStr">
        <is>
          <t>701+</t>
        </is>
      </c>
      <c r="AB1345" t="inlineStr"/>
      <c r="AC1345" t="inlineStr">
        <is>
          <t>1401+</t>
        </is>
      </c>
      <c r="AD1345" t="inlineStr">
        <is>
          <t>1201-1400</t>
        </is>
      </c>
      <c r="AE1345" t="inlineStr">
        <is>
          <t>ID</t>
        </is>
      </c>
      <c r="AF1345" t="inlineStr">
        <is>
          <t>Indonesia</t>
        </is>
      </c>
      <c r="AG1345" t="inlineStr">
        <is>
          <t>L</t>
        </is>
      </c>
      <c r="AH1345" t="inlineStr">
        <is>
          <t>FO</t>
        </is>
      </c>
      <c r="AI1345" t="inlineStr">
        <is>
          <t>HI</t>
        </is>
      </c>
      <c r="AJ1345" t="n">
        <v>3</v>
      </c>
      <c r="AK1345" t="inlineStr">
        <is>
          <t>B</t>
        </is>
      </c>
      <c r="AL1345" t="n">
        <v>5.3</v>
      </c>
      <c r="AM1345" t="inlineStr">
        <is>
          <t>601+</t>
        </is>
      </c>
      <c r="AN1345" t="n">
        <v>2.4</v>
      </c>
      <c r="AO1345" t="inlineStr">
        <is>
          <t>601+</t>
        </is>
      </c>
      <c r="AP1345" t="n">
        <v>7.8</v>
      </c>
      <c r="AQ1345" t="inlineStr">
        <is>
          <t>701+</t>
        </is>
      </c>
      <c r="AR1345" t="n">
        <v>1.1</v>
      </c>
      <c r="AS1345" t="inlineStr">
        <is>
          <t>701+</t>
        </is>
      </c>
      <c r="AT1345" t="n">
        <v>6.5</v>
      </c>
      <c r="AU1345" t="inlineStr">
        <is>
          <t>701+</t>
        </is>
      </c>
      <c r="AV1345" t="n">
        <v>1.1</v>
      </c>
      <c r="AW1345" t="inlineStr">
        <is>
          <t>701+</t>
        </is>
      </c>
      <c r="AX1345" t="n">
        <v>1</v>
      </c>
      <c r="AY1345" t="inlineStr">
        <is>
          <t>701+</t>
        </is>
      </c>
      <c r="AZ1345" t="n">
        <v>7.1</v>
      </c>
      <c r="BA1345" t="inlineStr">
        <is>
          <t>701+</t>
        </is>
      </c>
      <c r="BB1345" t="n">
        <v>1.4</v>
      </c>
      <c r="BC1345" t="inlineStr">
        <is>
          <t>701+</t>
        </is>
      </c>
      <c r="BD1345" t="inlineStr">
        <is>
          <t>-</t>
        </is>
      </c>
      <c r="BE1345" t="inlineStr"/>
      <c r="BF1345" t="inlineStr">
        <is>
          <t>Not Reported</t>
        </is>
      </c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>
        <is>
          <t>QS</t>
        </is>
      </c>
      <c r="CC1345" t="n">
        <v>1401</v>
      </c>
      <c r="CD1345" t="n">
        <v>1401</v>
      </c>
      <c r="CE1345" t="n">
        <v>601</v>
      </c>
      <c r="CF1345" t="n">
        <v>601</v>
      </c>
      <c r="CG1345" t="n">
        <v>701</v>
      </c>
      <c r="CH1345" t="n">
        <v>701</v>
      </c>
      <c r="CI1345" t="n">
        <v>701</v>
      </c>
      <c r="CJ1345" t="n">
        <v>701</v>
      </c>
      <c r="CK1345" t="n">
        <v>701</v>
      </c>
      <c r="CL1345" t="n">
        <v>701</v>
      </c>
      <c r="CM1345" t="n">
        <v>701</v>
      </c>
      <c r="CN1345" t="n">
        <v>1401</v>
      </c>
      <c r="CO1345" t="n">
        <v>1300.5</v>
      </c>
      <c r="CP1345" t="n">
        <v>601</v>
      </c>
      <c r="CQ1345" t="n">
        <v>601</v>
      </c>
      <c r="CR1345" t="n">
        <v>701</v>
      </c>
      <c r="CS1345" t="n">
        <v>701</v>
      </c>
      <c r="CT1345" t="n">
        <v>701</v>
      </c>
      <c r="CU1345" t="n">
        <v>701</v>
      </c>
      <c r="CV1345" t="n">
        <v>701</v>
      </c>
      <c r="CW1345" t="n">
        <v>701</v>
      </c>
      <c r="CX1345" t="n">
        <v>701</v>
      </c>
      <c r="CY1345" t="inlineStr"/>
      <c r="CZ1345" t="inlineStr"/>
      <c r="DA1345" t="inlineStr"/>
      <c r="DB1345" t="n">
        <v>0</v>
      </c>
      <c r="DC1345" t="n">
        <v>1.1</v>
      </c>
      <c r="DD1345" t="inlineStr"/>
      <c r="DE1345" t="inlineStr">
        <is>
          <t>QS (score, not ratio)</t>
        </is>
      </c>
      <c r="DF1345" t="inlineStr"/>
      <c r="DG1345" t="inlineStr">
        <is>
          <t>QS (score, not %)</t>
        </is>
      </c>
      <c r="DH1345" t="n">
        <v>5.4</v>
      </c>
      <c r="DI1345" t="inlineStr"/>
    </row>
    <row r="1346">
      <c r="A1346" t="inlineStr">
        <is>
          <t>universitas muhammadiyah yogyakarta</t>
        </is>
      </c>
      <c r="B1346" t="inlineStr">
        <is>
          <t>1201-1400</t>
        </is>
      </c>
      <c r="C1346" t="inlineStr">
        <is>
          <t>1201-1400</t>
        </is>
      </c>
      <c r="D1346" t="inlineStr">
        <is>
          <t>Indonesia</t>
        </is>
      </c>
      <c r="E1346" t="inlineStr">
        <is>
          <t>Asia</t>
        </is>
      </c>
      <c r="F1346" t="inlineStr">
        <is>
          <t>L</t>
        </is>
      </c>
      <c r="G1346" t="inlineStr">
        <is>
          <t>FO</t>
        </is>
      </c>
      <c r="H1346" t="inlineStr">
        <is>
          <t>HI</t>
        </is>
      </c>
      <c r="I1346" t="inlineStr">
        <is>
          <t>B</t>
        </is>
      </c>
      <c r="J1346" t="n">
        <v>6.6</v>
      </c>
      <c r="K1346" t="inlineStr">
        <is>
          <t>601+</t>
        </is>
      </c>
      <c r="L1346" t="n">
        <v>2.8</v>
      </c>
      <c r="M1346" t="inlineStr">
        <is>
          <t>601+</t>
        </is>
      </c>
      <c r="N1346" t="n">
        <v>3.2</v>
      </c>
      <c r="O1346" t="inlineStr">
        <is>
          <t>701+</t>
        </is>
      </c>
      <c r="P1346" t="n">
        <v>1.4</v>
      </c>
      <c r="Q1346" t="inlineStr">
        <is>
          <t>701+</t>
        </is>
      </c>
      <c r="R1346" t="n">
        <v>57.9</v>
      </c>
      <c r="S1346" t="inlineStr">
        <is>
          <t>331</t>
        </is>
      </c>
      <c r="T1346" t="n">
        <v>1.9</v>
      </c>
      <c r="U1346" t="inlineStr">
        <is>
          <t>701+</t>
        </is>
      </c>
      <c r="V1346" t="n">
        <v>7.9</v>
      </c>
      <c r="W1346" t="inlineStr">
        <is>
          <t>701+</t>
        </is>
      </c>
      <c r="X1346" t="n">
        <v>2.3</v>
      </c>
      <c r="Y1346" t="inlineStr">
        <is>
          <t>701+</t>
        </is>
      </c>
      <c r="Z1346" t="n">
        <v>1.2</v>
      </c>
      <c r="AA1346" t="inlineStr">
        <is>
          <t>701+</t>
        </is>
      </c>
      <c r="AB1346" t="inlineStr"/>
      <c r="AC1346" t="inlineStr">
        <is>
          <t>1201-1400</t>
        </is>
      </c>
      <c r="AD1346" t="inlineStr"/>
      <c r="AE1346" t="inlineStr">
        <is>
          <t>ID</t>
        </is>
      </c>
      <c r="AF1346" t="inlineStr">
        <is>
          <t>Indonesia</t>
        </is>
      </c>
      <c r="AG1346" t="inlineStr">
        <is>
          <t>L</t>
        </is>
      </c>
      <c r="AH1346" t="inlineStr">
        <is>
          <t>FO</t>
        </is>
      </c>
      <c r="AI1346" t="inlineStr">
        <is>
          <t>HI</t>
        </is>
      </c>
      <c r="AJ1346" t="n">
        <v>3</v>
      </c>
      <c r="AK1346" t="inlineStr">
        <is>
          <t>B</t>
        </is>
      </c>
      <c r="AL1346" t="n">
        <v>6.3</v>
      </c>
      <c r="AM1346" t="inlineStr">
        <is>
          <t>601+</t>
        </is>
      </c>
      <c r="AN1346" t="n">
        <v>2.5</v>
      </c>
      <c r="AO1346" t="inlineStr">
        <is>
          <t>601+</t>
        </is>
      </c>
      <c r="AP1346" t="n">
        <v>2.8</v>
      </c>
      <c r="AQ1346" t="inlineStr">
        <is>
          <t>701+</t>
        </is>
      </c>
      <c r="AR1346" t="n">
        <v>1.4</v>
      </c>
      <c r="AS1346" t="inlineStr">
        <is>
          <t>701+</t>
        </is>
      </c>
      <c r="AT1346" t="n">
        <v>36.6</v>
      </c>
      <c r="AU1346" t="inlineStr">
        <is>
          <t>441</t>
        </is>
      </c>
      <c r="AV1346" t="n">
        <v>2</v>
      </c>
      <c r="AW1346" t="inlineStr">
        <is>
          <t>701+</t>
        </is>
      </c>
      <c r="AX1346" t="n">
        <v>1</v>
      </c>
      <c r="AY1346" t="inlineStr">
        <is>
          <t>701+</t>
        </is>
      </c>
      <c r="AZ1346" t="n">
        <v>7.4</v>
      </c>
      <c r="BA1346" t="inlineStr">
        <is>
          <t>701+</t>
        </is>
      </c>
      <c r="BB1346" t="n">
        <v>1</v>
      </c>
      <c r="BC1346" t="inlineStr">
        <is>
          <t>701+</t>
        </is>
      </c>
      <c r="BD1346" t="inlineStr">
        <is>
          <t>-</t>
        </is>
      </c>
      <c r="BE1346" t="inlineStr"/>
      <c r="BF1346" t="inlineStr">
        <is>
          <t>Not Reported</t>
        </is>
      </c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>
        <is>
          <t>QS</t>
        </is>
      </c>
      <c r="CC1346" t="n">
        <v>1300.5</v>
      </c>
      <c r="CD1346" t="n">
        <v>1300.5</v>
      </c>
      <c r="CE1346" t="n">
        <v>601</v>
      </c>
      <c r="CF1346" t="n">
        <v>601</v>
      </c>
      <c r="CG1346" t="n">
        <v>701</v>
      </c>
      <c r="CH1346" t="n">
        <v>701</v>
      </c>
      <c r="CI1346" t="n">
        <v>331</v>
      </c>
      <c r="CJ1346" t="n">
        <v>701</v>
      </c>
      <c r="CK1346" t="n">
        <v>701</v>
      </c>
      <c r="CL1346" t="n">
        <v>701</v>
      </c>
      <c r="CM1346" t="n">
        <v>701</v>
      </c>
      <c r="CN1346" t="n">
        <v>1300.5</v>
      </c>
      <c r="CO1346" t="inlineStr"/>
      <c r="CP1346" t="n">
        <v>601</v>
      </c>
      <c r="CQ1346" t="n">
        <v>601</v>
      </c>
      <c r="CR1346" t="n">
        <v>701</v>
      </c>
      <c r="CS1346" t="n">
        <v>701</v>
      </c>
      <c r="CT1346" t="n">
        <v>441</v>
      </c>
      <c r="CU1346" t="n">
        <v>701</v>
      </c>
      <c r="CV1346" t="n">
        <v>701</v>
      </c>
      <c r="CW1346" t="n">
        <v>701</v>
      </c>
      <c r="CX1346" t="n">
        <v>701</v>
      </c>
      <c r="CY1346" t="inlineStr"/>
      <c r="CZ1346" t="inlineStr"/>
      <c r="DA1346" t="inlineStr"/>
      <c r="DB1346" t="n">
        <v>7.178571428571416</v>
      </c>
      <c r="DC1346" t="n">
        <v>1.4</v>
      </c>
      <c r="DD1346" t="inlineStr"/>
      <c r="DE1346" t="inlineStr">
        <is>
          <t>QS (score, not ratio)</t>
        </is>
      </c>
      <c r="DF1346" t="inlineStr"/>
      <c r="DG1346" t="inlineStr">
        <is>
          <t>QS (score, not %)</t>
        </is>
      </c>
      <c r="DH1346" t="n">
        <v>6.449999999999999</v>
      </c>
      <c r="DI1346" t="inlineStr"/>
    </row>
    <row r="1347">
      <c r="A1347" t="inlineStr">
        <is>
          <t>universitas padjadjaran</t>
        </is>
      </c>
      <c r="B1347" t="inlineStr">
        <is>
          <t>596</t>
        </is>
      </c>
      <c r="C1347" t="inlineStr">
        <is>
          <t>661-670</t>
        </is>
      </c>
      <c r="D1347" t="inlineStr">
        <is>
          <t>Indonesia</t>
        </is>
      </c>
      <c r="E1347" t="inlineStr">
        <is>
          <t>Asia</t>
        </is>
      </c>
      <c r="F1347" t="inlineStr">
        <is>
          <t>XL</t>
        </is>
      </c>
      <c r="G1347" t="inlineStr">
        <is>
          <t>FO</t>
        </is>
      </c>
      <c r="H1347" t="inlineStr">
        <is>
          <t>VH</t>
        </is>
      </c>
      <c r="I1347" t="inlineStr">
        <is>
          <t>A</t>
        </is>
      </c>
      <c r="J1347" t="n">
        <v>19</v>
      </c>
      <c r="K1347" t="inlineStr">
        <is>
          <t>476</t>
        </is>
      </c>
      <c r="L1347" t="n">
        <v>41.6</v>
      </c>
      <c r="M1347" t="inlineStr">
        <is>
          <t>228</t>
        </is>
      </c>
      <c r="N1347" t="n">
        <v>41.4</v>
      </c>
      <c r="O1347" t="inlineStr">
        <is>
          <t>378</t>
        </is>
      </c>
      <c r="P1347" t="n">
        <v>1.4</v>
      </c>
      <c r="Q1347" t="inlineStr">
        <is>
          <t>701+</t>
        </is>
      </c>
      <c r="R1347" t="n">
        <v>34.8</v>
      </c>
      <c r="S1347" t="inlineStr">
        <is>
          <t>460</t>
        </is>
      </c>
      <c r="T1347" t="n">
        <v>2.2</v>
      </c>
      <c r="U1347" t="inlineStr">
        <is>
          <t>701+</t>
        </is>
      </c>
      <c r="V1347" t="n">
        <v>19.6</v>
      </c>
      <c r="W1347" t="inlineStr">
        <is>
          <t>701+</t>
        </is>
      </c>
      <c r="X1347" t="n">
        <v>33.4</v>
      </c>
      <c r="Y1347" t="inlineStr">
        <is>
          <t>381</t>
        </is>
      </c>
      <c r="Z1347" t="n">
        <v>21.3</v>
      </c>
      <c r="AA1347" t="inlineStr">
        <is>
          <t>521=</t>
        </is>
      </c>
      <c r="AB1347" t="n">
        <v>20.8</v>
      </c>
      <c r="AC1347" t="inlineStr">
        <is>
          <t>661-670</t>
        </is>
      </c>
      <c r="AD1347" t="inlineStr">
        <is>
          <t>751-800</t>
        </is>
      </c>
      <c r="AE1347" t="inlineStr">
        <is>
          <t>ID</t>
        </is>
      </c>
      <c r="AF1347" t="inlineStr">
        <is>
          <t>Indonesia</t>
        </is>
      </c>
      <c r="AG1347" t="inlineStr">
        <is>
          <t>XL</t>
        </is>
      </c>
      <c r="AH1347" t="inlineStr">
        <is>
          <t>FO</t>
        </is>
      </c>
      <c r="AI1347" t="inlineStr">
        <is>
          <t>VH</t>
        </is>
      </c>
      <c r="AJ1347" t="n">
        <v>4</v>
      </c>
      <c r="AK1347" t="inlineStr">
        <is>
          <t>A</t>
        </is>
      </c>
      <c r="AL1347" t="n">
        <v>16.8</v>
      </c>
      <c r="AM1347" t="inlineStr">
        <is>
          <t>525</t>
        </is>
      </c>
      <c r="AN1347" t="n">
        <v>34</v>
      </c>
      <c r="AO1347" t="inlineStr">
        <is>
          <t>287</t>
        </is>
      </c>
      <c r="AP1347" t="n">
        <v>36.6</v>
      </c>
      <c r="AQ1347" t="inlineStr">
        <is>
          <t>433</t>
        </is>
      </c>
      <c r="AR1347" t="n">
        <v>1.4</v>
      </c>
      <c r="AS1347" t="inlineStr">
        <is>
          <t>701+</t>
        </is>
      </c>
      <c r="AT1347" t="n">
        <v>24</v>
      </c>
      <c r="AU1347" t="inlineStr">
        <is>
          <t>549</t>
        </is>
      </c>
      <c r="AV1347" t="n">
        <v>1.7</v>
      </c>
      <c r="AW1347" t="inlineStr">
        <is>
          <t>701+</t>
        </is>
      </c>
      <c r="AX1347" t="n">
        <v>1.2</v>
      </c>
      <c r="AY1347" t="inlineStr">
        <is>
          <t>701+</t>
        </is>
      </c>
      <c r="AZ1347" t="n">
        <v>22</v>
      </c>
      <c r="BA1347" t="inlineStr">
        <is>
          <t>375</t>
        </is>
      </c>
      <c r="BB1347" t="n">
        <v>24.8</v>
      </c>
      <c r="BC1347" t="inlineStr">
        <is>
          <t>490=</t>
        </is>
      </c>
      <c r="BD1347" t="inlineStr">
        <is>
          <t>-</t>
        </is>
      </c>
      <c r="BE1347" t="inlineStr"/>
      <c r="BF1347" t="inlineStr">
        <is>
          <t>Not Reported</t>
        </is>
      </c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>
        <is>
          <t>QS</t>
        </is>
      </c>
      <c r="CC1347" t="n">
        <v>596</v>
      </c>
      <c r="CD1347" t="n">
        <v>665.5</v>
      </c>
      <c r="CE1347" t="n">
        <v>476</v>
      </c>
      <c r="CF1347" t="n">
        <v>228</v>
      </c>
      <c r="CG1347" t="n">
        <v>378</v>
      </c>
      <c r="CH1347" t="n">
        <v>701</v>
      </c>
      <c r="CI1347" t="n">
        <v>460</v>
      </c>
      <c r="CJ1347" t="n">
        <v>701</v>
      </c>
      <c r="CK1347" t="n">
        <v>701</v>
      </c>
      <c r="CL1347" t="n">
        <v>381</v>
      </c>
      <c r="CM1347" t="n">
        <v>521</v>
      </c>
      <c r="CN1347" t="n">
        <v>665.5</v>
      </c>
      <c r="CO1347" t="n">
        <v>775.5</v>
      </c>
      <c r="CP1347" t="n">
        <v>525</v>
      </c>
      <c r="CQ1347" t="n">
        <v>287</v>
      </c>
      <c r="CR1347" t="n">
        <v>433</v>
      </c>
      <c r="CS1347" t="n">
        <v>701</v>
      </c>
      <c r="CT1347" t="n">
        <v>549</v>
      </c>
      <c r="CU1347" t="n">
        <v>701</v>
      </c>
      <c r="CV1347" t="n">
        <v>701</v>
      </c>
      <c r="CW1347" t="n">
        <v>375</v>
      </c>
      <c r="CX1347" t="n">
        <v>490</v>
      </c>
      <c r="CY1347" t="inlineStr"/>
      <c r="CZ1347" t="inlineStr"/>
      <c r="DA1347" t="inlineStr"/>
      <c r="DB1347" t="n">
        <v>57.5</v>
      </c>
      <c r="DC1347" t="n">
        <v>1.4</v>
      </c>
      <c r="DD1347" t="inlineStr"/>
      <c r="DE1347" t="inlineStr">
        <is>
          <t>QS (score, not ratio)</t>
        </is>
      </c>
      <c r="DF1347" t="inlineStr"/>
      <c r="DG1347" t="inlineStr">
        <is>
          <t>QS (score, not %)</t>
        </is>
      </c>
      <c r="DH1347" t="n">
        <v>17.9</v>
      </c>
      <c r="DI1347" t="inlineStr"/>
    </row>
    <row r="1348">
      <c r="A1348" t="inlineStr">
        <is>
          <t>universitas pendidikan indonesia</t>
        </is>
      </c>
      <c r="B1348" t="inlineStr">
        <is>
          <t>1201-1400</t>
        </is>
      </c>
      <c r="C1348" t="inlineStr">
        <is>
          <t>1201-1400</t>
        </is>
      </c>
      <c r="D1348" t="inlineStr">
        <is>
          <t>Indonesia</t>
        </is>
      </c>
      <c r="E1348" t="inlineStr">
        <is>
          <t>Asia</t>
        </is>
      </c>
      <c r="F1348" t="inlineStr">
        <is>
          <t>XL</t>
        </is>
      </c>
      <c r="G1348" t="inlineStr">
        <is>
          <t>FO</t>
        </is>
      </c>
      <c r="H1348" t="inlineStr">
        <is>
          <t>VH</t>
        </is>
      </c>
      <c r="I1348" t="inlineStr">
        <is>
          <t>A</t>
        </is>
      </c>
      <c r="J1348" t="n">
        <v>10.9</v>
      </c>
      <c r="K1348" t="inlineStr">
        <is>
          <t>601+</t>
        </is>
      </c>
      <c r="L1348" t="n">
        <v>4.1</v>
      </c>
      <c r="M1348" t="inlineStr">
        <is>
          <t>601+</t>
        </is>
      </c>
      <c r="N1348" t="n">
        <v>12</v>
      </c>
      <c r="O1348" t="inlineStr">
        <is>
          <t>701+</t>
        </is>
      </c>
      <c r="P1348" t="n">
        <v>1.4</v>
      </c>
      <c r="Q1348" t="inlineStr">
        <is>
          <t>701+</t>
        </is>
      </c>
      <c r="R1348" t="n">
        <v>13.2</v>
      </c>
      <c r="S1348" t="inlineStr">
        <is>
          <t>701+</t>
        </is>
      </c>
      <c r="T1348" t="n">
        <v>1.6</v>
      </c>
      <c r="U1348" t="inlineStr">
        <is>
          <t>701+</t>
        </is>
      </c>
      <c r="V1348" t="n">
        <v>13.1</v>
      </c>
      <c r="W1348" t="inlineStr">
        <is>
          <t>701+</t>
        </is>
      </c>
      <c r="X1348" t="n">
        <v>2.3</v>
      </c>
      <c r="Y1348" t="inlineStr">
        <is>
          <t>701+</t>
        </is>
      </c>
      <c r="Z1348" t="n">
        <v>3.3</v>
      </c>
      <c r="AA1348" t="inlineStr">
        <is>
          <t>701+</t>
        </is>
      </c>
      <c r="AB1348" t="inlineStr"/>
      <c r="AC1348" t="inlineStr">
        <is>
          <t>1201-1400</t>
        </is>
      </c>
      <c r="AD1348" t="inlineStr"/>
      <c r="AE1348" t="inlineStr">
        <is>
          <t>ID</t>
        </is>
      </c>
      <c r="AF1348" t="inlineStr">
        <is>
          <t>Indonesia</t>
        </is>
      </c>
      <c r="AG1348" t="inlineStr">
        <is>
          <t>XL</t>
        </is>
      </c>
      <c r="AH1348" t="inlineStr">
        <is>
          <t>FO</t>
        </is>
      </c>
      <c r="AI1348" t="inlineStr">
        <is>
          <t>VH</t>
        </is>
      </c>
      <c r="AJ1348" t="n">
        <v>4</v>
      </c>
      <c r="AK1348" t="inlineStr">
        <is>
          <t>A</t>
        </is>
      </c>
      <c r="AL1348" t="n">
        <v>9.6</v>
      </c>
      <c r="AM1348" t="inlineStr">
        <is>
          <t>601+</t>
        </is>
      </c>
      <c r="AN1348" t="n">
        <v>3.1</v>
      </c>
      <c r="AO1348" t="inlineStr">
        <is>
          <t>601+</t>
        </is>
      </c>
      <c r="AP1348" t="n">
        <v>11</v>
      </c>
      <c r="AQ1348" t="inlineStr">
        <is>
          <t>701+</t>
        </is>
      </c>
      <c r="AR1348" t="n">
        <v>1.4</v>
      </c>
      <c r="AS1348" t="inlineStr">
        <is>
          <t>701+</t>
        </is>
      </c>
      <c r="AT1348" t="n">
        <v>14.6</v>
      </c>
      <c r="AU1348" t="inlineStr">
        <is>
          <t>673</t>
        </is>
      </c>
      <c r="AV1348" t="n">
        <v>1.7</v>
      </c>
      <c r="AW1348" t="inlineStr">
        <is>
          <t>701+</t>
        </is>
      </c>
      <c r="AX1348" t="n">
        <v>1</v>
      </c>
      <c r="AY1348" t="inlineStr">
        <is>
          <t>701+</t>
        </is>
      </c>
      <c r="AZ1348" t="n">
        <v>7.9</v>
      </c>
      <c r="BA1348" t="inlineStr">
        <is>
          <t>701+</t>
        </is>
      </c>
      <c r="BB1348" t="n">
        <v>3.4</v>
      </c>
      <c r="BC1348" t="inlineStr">
        <is>
          <t>701+</t>
        </is>
      </c>
      <c r="BD1348" t="inlineStr">
        <is>
          <t>-</t>
        </is>
      </c>
      <c r="BE1348" t="inlineStr"/>
      <c r="BF1348" t="inlineStr">
        <is>
          <t>Not Reported</t>
        </is>
      </c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>
        <is>
          <t>QS</t>
        </is>
      </c>
      <c r="CC1348" t="n">
        <v>1300.5</v>
      </c>
      <c r="CD1348" t="n">
        <v>1300.5</v>
      </c>
      <c r="CE1348" t="n">
        <v>601</v>
      </c>
      <c r="CF1348" t="n">
        <v>601</v>
      </c>
      <c r="CG1348" t="n">
        <v>701</v>
      </c>
      <c r="CH1348" t="n">
        <v>701</v>
      </c>
      <c r="CI1348" t="n">
        <v>701</v>
      </c>
      <c r="CJ1348" t="n">
        <v>701</v>
      </c>
      <c r="CK1348" t="n">
        <v>701</v>
      </c>
      <c r="CL1348" t="n">
        <v>701</v>
      </c>
      <c r="CM1348" t="n">
        <v>701</v>
      </c>
      <c r="CN1348" t="n">
        <v>1300.5</v>
      </c>
      <c r="CO1348" t="inlineStr"/>
      <c r="CP1348" t="n">
        <v>601</v>
      </c>
      <c r="CQ1348" t="n">
        <v>601</v>
      </c>
      <c r="CR1348" t="n">
        <v>701</v>
      </c>
      <c r="CS1348" t="n">
        <v>701</v>
      </c>
      <c r="CT1348" t="n">
        <v>673</v>
      </c>
      <c r="CU1348" t="n">
        <v>701</v>
      </c>
      <c r="CV1348" t="n">
        <v>701</v>
      </c>
      <c r="CW1348" t="n">
        <v>701</v>
      </c>
      <c r="CX1348" t="n">
        <v>701</v>
      </c>
      <c r="CY1348" t="inlineStr"/>
      <c r="CZ1348" t="inlineStr"/>
      <c r="DA1348" t="inlineStr"/>
      <c r="DB1348" t="n">
        <v>7.178571428571416</v>
      </c>
      <c r="DC1348" t="n">
        <v>1.4</v>
      </c>
      <c r="DD1348" t="inlineStr"/>
      <c r="DE1348" t="inlineStr">
        <is>
          <t>QS (score, not ratio)</t>
        </is>
      </c>
      <c r="DF1348" t="inlineStr"/>
      <c r="DG1348" t="inlineStr">
        <is>
          <t>QS (score, not %)</t>
        </is>
      </c>
      <c r="DH1348" t="n">
        <v>10.25</v>
      </c>
      <c r="DI1348" t="inlineStr"/>
    </row>
    <row r="1349">
      <c r="A1349" t="inlineStr">
        <is>
          <t>universitas sebelas maret</t>
        </is>
      </c>
      <c r="B1349" t="inlineStr">
        <is>
          <t>1001-1200</t>
        </is>
      </c>
      <c r="C1349" t="inlineStr">
        <is>
          <t>1001-1200</t>
        </is>
      </c>
      <c r="D1349" t="inlineStr">
        <is>
          <t>Indonesia</t>
        </is>
      </c>
      <c r="E1349" t="inlineStr">
        <is>
          <t>Asia</t>
        </is>
      </c>
      <c r="F1349" t="inlineStr">
        <is>
          <t>XL</t>
        </is>
      </c>
      <c r="G1349" t="inlineStr">
        <is>
          <t>FC</t>
        </is>
      </c>
      <c r="H1349" t="inlineStr">
        <is>
          <t>HI</t>
        </is>
      </c>
      <c r="I1349" t="inlineStr">
        <is>
          <t>A</t>
        </is>
      </c>
      <c r="J1349" t="n">
        <v>12.9</v>
      </c>
      <c r="K1349" t="inlineStr">
        <is>
          <t>601+</t>
        </is>
      </c>
      <c r="L1349" t="n">
        <v>16.3</v>
      </c>
      <c r="M1349" t="inlineStr">
        <is>
          <t>520</t>
        </is>
      </c>
      <c r="N1349" t="n">
        <v>16</v>
      </c>
      <c r="O1349" t="inlineStr">
        <is>
          <t>701+</t>
        </is>
      </c>
      <c r="P1349" t="n">
        <v>1.5</v>
      </c>
      <c r="Q1349" t="inlineStr">
        <is>
          <t>701+</t>
        </is>
      </c>
      <c r="R1349" t="n">
        <v>17.1</v>
      </c>
      <c r="S1349" t="inlineStr">
        <is>
          <t>640</t>
        </is>
      </c>
      <c r="T1349" t="n">
        <v>2.8</v>
      </c>
      <c r="U1349" t="inlineStr">
        <is>
          <t>701+</t>
        </is>
      </c>
      <c r="V1349" t="n">
        <v>14.9</v>
      </c>
      <c r="W1349" t="inlineStr">
        <is>
          <t>701+</t>
        </is>
      </c>
      <c r="X1349" t="n">
        <v>2.4</v>
      </c>
      <c r="Y1349" t="inlineStr">
        <is>
          <t>701+</t>
        </is>
      </c>
      <c r="Z1349" t="n">
        <v>9.300000000000001</v>
      </c>
      <c r="AA1349" t="inlineStr">
        <is>
          <t>683=</t>
        </is>
      </c>
      <c r="AB1349" t="inlineStr"/>
      <c r="AC1349" t="inlineStr">
        <is>
          <t>1001-1200</t>
        </is>
      </c>
      <c r="AD1349" t="inlineStr">
        <is>
          <t>1001-1200</t>
        </is>
      </c>
      <c r="AE1349" t="inlineStr">
        <is>
          <t>ID</t>
        </is>
      </c>
      <c r="AF1349" t="inlineStr">
        <is>
          <t>Indonesia</t>
        </is>
      </c>
      <c r="AG1349" t="inlineStr">
        <is>
          <t>XL</t>
        </is>
      </c>
      <c r="AH1349" t="inlineStr">
        <is>
          <t>FC</t>
        </is>
      </c>
      <c r="AI1349" t="inlineStr">
        <is>
          <t>HI</t>
        </is>
      </c>
      <c r="AJ1349" t="n">
        <v>3</v>
      </c>
      <c r="AK1349" t="inlineStr">
        <is>
          <t>A</t>
        </is>
      </c>
      <c r="AL1349" t="n">
        <v>10.7</v>
      </c>
      <c r="AM1349" t="inlineStr">
        <is>
          <t>601+</t>
        </is>
      </c>
      <c r="AN1349" t="n">
        <v>11.5</v>
      </c>
      <c r="AO1349" t="inlineStr">
        <is>
          <t>601+</t>
        </is>
      </c>
      <c r="AP1349" t="n">
        <v>13.6</v>
      </c>
      <c r="AQ1349" t="inlineStr">
        <is>
          <t>701+</t>
        </is>
      </c>
      <c r="AR1349" t="n">
        <v>1.5</v>
      </c>
      <c r="AS1349" t="inlineStr">
        <is>
          <t>701+</t>
        </is>
      </c>
      <c r="AT1349" t="n">
        <v>10.3</v>
      </c>
      <c r="AU1349" t="inlineStr">
        <is>
          <t>701+</t>
        </is>
      </c>
      <c r="AV1349" t="n">
        <v>2</v>
      </c>
      <c r="AW1349" t="inlineStr">
        <is>
          <t>701+</t>
        </is>
      </c>
      <c r="AX1349" t="n">
        <v>1</v>
      </c>
      <c r="AY1349" t="inlineStr">
        <is>
          <t>701+</t>
        </is>
      </c>
      <c r="AZ1349" t="n">
        <v>7.5</v>
      </c>
      <c r="BA1349" t="inlineStr">
        <is>
          <t>701+</t>
        </is>
      </c>
      <c r="BB1349" t="n">
        <v>7</v>
      </c>
      <c r="BC1349" t="inlineStr">
        <is>
          <t>701+</t>
        </is>
      </c>
      <c r="BD1349" t="inlineStr">
        <is>
          <t>-</t>
        </is>
      </c>
      <c r="BE1349" t="inlineStr"/>
      <c r="BF1349" t="inlineStr">
        <is>
          <t>Not Reported</t>
        </is>
      </c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>
        <is>
          <t>QS</t>
        </is>
      </c>
      <c r="CC1349" t="n">
        <v>1100.5</v>
      </c>
      <c r="CD1349" t="n">
        <v>1100.5</v>
      </c>
      <c r="CE1349" t="n">
        <v>601</v>
      </c>
      <c r="CF1349" t="n">
        <v>520</v>
      </c>
      <c r="CG1349" t="n">
        <v>701</v>
      </c>
      <c r="CH1349" t="n">
        <v>701</v>
      </c>
      <c r="CI1349" t="n">
        <v>640</v>
      </c>
      <c r="CJ1349" t="n">
        <v>701</v>
      </c>
      <c r="CK1349" t="n">
        <v>701</v>
      </c>
      <c r="CL1349" t="n">
        <v>701</v>
      </c>
      <c r="CM1349" t="n">
        <v>683</v>
      </c>
      <c r="CN1349" t="n">
        <v>1100.5</v>
      </c>
      <c r="CO1349" t="n">
        <v>1100.5</v>
      </c>
      <c r="CP1349" t="n">
        <v>601</v>
      </c>
      <c r="CQ1349" t="n">
        <v>601</v>
      </c>
      <c r="CR1349" t="n">
        <v>701</v>
      </c>
      <c r="CS1349" t="n">
        <v>701</v>
      </c>
      <c r="CT1349" t="n">
        <v>701</v>
      </c>
      <c r="CU1349" t="n">
        <v>701</v>
      </c>
      <c r="CV1349" t="n">
        <v>701</v>
      </c>
      <c r="CW1349" t="n">
        <v>701</v>
      </c>
      <c r="CX1349" t="n">
        <v>701</v>
      </c>
      <c r="CY1349" t="inlineStr"/>
      <c r="CZ1349" t="inlineStr"/>
      <c r="DA1349" t="inlineStr"/>
      <c r="DB1349" t="n">
        <v>21.46428571428571</v>
      </c>
      <c r="DC1349" t="n">
        <v>1.5</v>
      </c>
      <c r="DD1349" t="inlineStr"/>
      <c r="DE1349" t="inlineStr">
        <is>
          <t>QS (score, not ratio)</t>
        </is>
      </c>
      <c r="DF1349" t="inlineStr"/>
      <c r="DG1349" t="inlineStr">
        <is>
          <t>QS (score, not %)</t>
        </is>
      </c>
      <c r="DH1349" t="n">
        <v>11.8</v>
      </c>
      <c r="DI1349" t="inlineStr"/>
    </row>
    <row r="1350">
      <c r="A1350" t="inlineStr">
        <is>
          <t>universitas sumatera utara</t>
        </is>
      </c>
      <c r="B1350" t="inlineStr">
        <is>
          <t>1201-1400</t>
        </is>
      </c>
      <c r="C1350" t="inlineStr">
        <is>
          <t>1201-1400</t>
        </is>
      </c>
      <c r="D1350" t="inlineStr">
        <is>
          <t>Indonesia</t>
        </is>
      </c>
      <c r="E1350" t="inlineStr">
        <is>
          <t>Asia</t>
        </is>
      </c>
      <c r="F1350" t="inlineStr">
        <is>
          <t>XL</t>
        </is>
      </c>
      <c r="G1350" t="inlineStr">
        <is>
          <t>FC</t>
        </is>
      </c>
      <c r="H1350" t="inlineStr">
        <is>
          <t>HI</t>
        </is>
      </c>
      <c r="I1350" t="inlineStr">
        <is>
          <t>A</t>
        </is>
      </c>
      <c r="J1350" t="n">
        <v>8.800000000000001</v>
      </c>
      <c r="K1350" t="inlineStr">
        <is>
          <t>601+</t>
        </is>
      </c>
      <c r="L1350" t="n">
        <v>8</v>
      </c>
      <c r="M1350" t="inlineStr">
        <is>
          <t>601+</t>
        </is>
      </c>
      <c r="N1350" t="n">
        <v>24.9</v>
      </c>
      <c r="O1350" t="inlineStr">
        <is>
          <t>595</t>
        </is>
      </c>
      <c r="P1350" t="n">
        <v>1.3</v>
      </c>
      <c r="Q1350" t="inlineStr">
        <is>
          <t>701+</t>
        </is>
      </c>
      <c r="R1350" t="n">
        <v>12.6</v>
      </c>
      <c r="S1350" t="inlineStr">
        <is>
          <t>701+</t>
        </is>
      </c>
      <c r="T1350" t="n">
        <v>2.5</v>
      </c>
      <c r="U1350" t="inlineStr">
        <is>
          <t>701+</t>
        </is>
      </c>
      <c r="V1350" t="n">
        <v>18.3</v>
      </c>
      <c r="W1350" t="inlineStr">
        <is>
          <t>701+</t>
        </is>
      </c>
      <c r="X1350" t="n">
        <v>5.5</v>
      </c>
      <c r="Y1350" t="inlineStr">
        <is>
          <t>701+</t>
        </is>
      </c>
      <c r="Z1350" t="n">
        <v>4.6</v>
      </c>
      <c r="AA1350" t="inlineStr">
        <is>
          <t>701+</t>
        </is>
      </c>
      <c r="AB1350" t="inlineStr"/>
      <c r="AC1350" t="inlineStr">
        <is>
          <t>1201-1400</t>
        </is>
      </c>
      <c r="AD1350" t="inlineStr">
        <is>
          <t>1201-1400</t>
        </is>
      </c>
      <c r="AE1350" t="inlineStr">
        <is>
          <t>ID</t>
        </is>
      </c>
      <c r="AF1350" t="inlineStr">
        <is>
          <t>Indonesia</t>
        </is>
      </c>
      <c r="AG1350" t="inlineStr">
        <is>
          <t>XL</t>
        </is>
      </c>
      <c r="AH1350" t="inlineStr">
        <is>
          <t>FC</t>
        </is>
      </c>
      <c r="AI1350" t="inlineStr">
        <is>
          <t>HI</t>
        </is>
      </c>
      <c r="AJ1350" t="n">
        <v>4</v>
      </c>
      <c r="AK1350" t="inlineStr">
        <is>
          <t>A</t>
        </is>
      </c>
      <c r="AL1350" t="n">
        <v>7.6</v>
      </c>
      <c r="AM1350" t="inlineStr">
        <is>
          <t>601+</t>
        </is>
      </c>
      <c r="AN1350" t="n">
        <v>6.2</v>
      </c>
      <c r="AO1350" t="inlineStr">
        <is>
          <t>601+</t>
        </is>
      </c>
      <c r="AP1350" t="n">
        <v>21</v>
      </c>
      <c r="AQ1350" t="inlineStr">
        <is>
          <t>646</t>
        </is>
      </c>
      <c r="AR1350" t="n">
        <v>1.3</v>
      </c>
      <c r="AS1350" t="inlineStr">
        <is>
          <t>701+</t>
        </is>
      </c>
      <c r="AT1350" t="n">
        <v>9.800000000000001</v>
      </c>
      <c r="AU1350" t="inlineStr">
        <is>
          <t>701+</t>
        </is>
      </c>
      <c r="AV1350" t="n">
        <v>2.4</v>
      </c>
      <c r="AW1350" t="inlineStr">
        <is>
          <t>701+</t>
        </is>
      </c>
      <c r="AX1350" t="n">
        <v>1</v>
      </c>
      <c r="AY1350" t="inlineStr">
        <is>
          <t>701+</t>
        </is>
      </c>
      <c r="AZ1350" t="n">
        <v>9.199999999999999</v>
      </c>
      <c r="BA1350" t="inlineStr">
        <is>
          <t>701+</t>
        </is>
      </c>
      <c r="BB1350" t="n">
        <v>5.3</v>
      </c>
      <c r="BC1350" t="inlineStr">
        <is>
          <t>701+</t>
        </is>
      </c>
      <c r="BD1350" t="inlineStr">
        <is>
          <t>-</t>
        </is>
      </c>
      <c r="BE1350" t="inlineStr"/>
      <c r="BF1350" t="inlineStr">
        <is>
          <t>Not Reported</t>
        </is>
      </c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>
        <is>
          <t>QS</t>
        </is>
      </c>
      <c r="CC1350" t="n">
        <v>1300.5</v>
      </c>
      <c r="CD1350" t="n">
        <v>1300.5</v>
      </c>
      <c r="CE1350" t="n">
        <v>601</v>
      </c>
      <c r="CF1350" t="n">
        <v>601</v>
      </c>
      <c r="CG1350" t="n">
        <v>595</v>
      </c>
      <c r="CH1350" t="n">
        <v>701</v>
      </c>
      <c r="CI1350" t="n">
        <v>701</v>
      </c>
      <c r="CJ1350" t="n">
        <v>701</v>
      </c>
      <c r="CK1350" t="n">
        <v>701</v>
      </c>
      <c r="CL1350" t="n">
        <v>701</v>
      </c>
      <c r="CM1350" t="n">
        <v>701</v>
      </c>
      <c r="CN1350" t="n">
        <v>1300.5</v>
      </c>
      <c r="CO1350" t="n">
        <v>1300.5</v>
      </c>
      <c r="CP1350" t="n">
        <v>601</v>
      </c>
      <c r="CQ1350" t="n">
        <v>601</v>
      </c>
      <c r="CR1350" t="n">
        <v>646</v>
      </c>
      <c r="CS1350" t="n">
        <v>701</v>
      </c>
      <c r="CT1350" t="n">
        <v>701</v>
      </c>
      <c r="CU1350" t="n">
        <v>701</v>
      </c>
      <c r="CV1350" t="n">
        <v>701</v>
      </c>
      <c r="CW1350" t="n">
        <v>701</v>
      </c>
      <c r="CX1350" t="n">
        <v>701</v>
      </c>
      <c r="CY1350" t="inlineStr"/>
      <c r="CZ1350" t="inlineStr"/>
      <c r="DA1350" t="inlineStr"/>
      <c r="DB1350" t="n">
        <v>7.178571428571416</v>
      </c>
      <c r="DC1350" t="n">
        <v>1.3</v>
      </c>
      <c r="DD1350" t="inlineStr"/>
      <c r="DE1350" t="inlineStr">
        <is>
          <t>QS (score, not ratio)</t>
        </is>
      </c>
      <c r="DF1350" t="inlineStr"/>
      <c r="DG1350" t="inlineStr">
        <is>
          <t>QS (score, not %)</t>
        </is>
      </c>
      <c r="DH1350" t="n">
        <v>8.199999999999999</v>
      </c>
      <c r="DI1350" t="inlineStr"/>
    </row>
    <row r="1351">
      <c r="A1351" t="inlineStr">
        <is>
          <t>universitat autònoma de barcelona</t>
        </is>
      </c>
      <c r="B1351" t="inlineStr">
        <is>
          <t>175</t>
        </is>
      </c>
      <c r="C1351" t="inlineStr">
        <is>
          <t>149</t>
        </is>
      </c>
      <c r="D1351" t="inlineStr">
        <is>
          <t>Spain</t>
        </is>
      </c>
      <c r="E1351" t="inlineStr">
        <is>
          <t>Europe</t>
        </is>
      </c>
      <c r="F1351" t="inlineStr">
        <is>
          <t>XL</t>
        </is>
      </c>
      <c r="G1351" t="inlineStr">
        <is>
          <t>FC</t>
        </is>
      </c>
      <c r="H1351" t="inlineStr">
        <is>
          <t>VH</t>
        </is>
      </c>
      <c r="I1351" t="inlineStr">
        <is>
          <t>A</t>
        </is>
      </c>
      <c r="J1351" t="n">
        <v>64</v>
      </c>
      <c r="K1351" t="inlineStr">
        <is>
          <t>105</t>
        </is>
      </c>
      <c r="L1351" t="n">
        <v>35.8</v>
      </c>
      <c r="M1351" t="inlineStr">
        <is>
          <t>263</t>
        </is>
      </c>
      <c r="N1351" t="n">
        <v>11.5</v>
      </c>
      <c r="O1351" t="inlineStr">
        <is>
          <t>701+</t>
        </is>
      </c>
      <c r="P1351" t="n">
        <v>59.5</v>
      </c>
      <c r="Q1351" t="inlineStr">
        <is>
          <t>206</t>
        </is>
      </c>
      <c r="R1351" t="n">
        <v>18.5</v>
      </c>
      <c r="S1351" t="inlineStr">
        <is>
          <t>620</t>
        </is>
      </c>
      <c r="T1351" t="n">
        <v>16.5</v>
      </c>
      <c r="U1351" t="inlineStr">
        <is>
          <t>595</t>
        </is>
      </c>
      <c r="V1351" t="n">
        <v>93.09999999999999</v>
      </c>
      <c r="W1351" t="inlineStr">
        <is>
          <t>116</t>
        </is>
      </c>
      <c r="X1351" t="n">
        <v>24</v>
      </c>
      <c r="Y1351" t="inlineStr">
        <is>
          <t>472</t>
        </is>
      </c>
      <c r="Z1351" t="n">
        <v>86.7</v>
      </c>
      <c r="AA1351" t="inlineStr">
        <is>
          <t>114=</t>
        </is>
      </c>
      <c r="AB1351" t="n">
        <v>49.2</v>
      </c>
      <c r="AC1351" t="inlineStr"/>
      <c r="AD1351" t="inlineStr"/>
      <c r="AE1351" t="inlineStr">
        <is>
          <t>Not Reported</t>
        </is>
      </c>
      <c r="AF1351" t="inlineStr">
        <is>
          <t>Not Reported</t>
        </is>
      </c>
      <c r="AG1351" t="inlineStr">
        <is>
          <t>Not Reported</t>
        </is>
      </c>
      <c r="AH1351" t="inlineStr">
        <is>
          <t>Not Reported</t>
        </is>
      </c>
      <c r="AI1351" t="inlineStr"/>
      <c r="AJ1351" t="inlineStr"/>
      <c r="AK1351" t="inlineStr">
        <is>
          <t>Not Reported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>
        <is>
          <t>Not Reported</t>
        </is>
      </c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>
        <is>
          <t>QS</t>
        </is>
      </c>
      <c r="CC1351" t="n">
        <v>175</v>
      </c>
      <c r="CD1351" t="n">
        <v>149</v>
      </c>
      <c r="CE1351" t="n">
        <v>105</v>
      </c>
      <c r="CF1351" t="n">
        <v>263</v>
      </c>
      <c r="CG1351" t="n">
        <v>701</v>
      </c>
      <c r="CH1351" t="n">
        <v>206</v>
      </c>
      <c r="CI1351" t="n">
        <v>620</v>
      </c>
      <c r="CJ1351" t="n">
        <v>595</v>
      </c>
      <c r="CK1351" t="n">
        <v>116</v>
      </c>
      <c r="CL1351" t="n">
        <v>472</v>
      </c>
      <c r="CM1351" t="n">
        <v>114</v>
      </c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n">
        <v>87.57142857142857</v>
      </c>
      <c r="DC1351" t="n">
        <v>59.5</v>
      </c>
      <c r="DD1351" t="inlineStr"/>
      <c r="DE1351" t="inlineStr">
        <is>
          <t>QS (score, not ratio)</t>
        </is>
      </c>
      <c r="DF1351" t="inlineStr"/>
      <c r="DG1351" t="inlineStr">
        <is>
          <t>QS (score, not %)</t>
        </is>
      </c>
      <c r="DH1351" t="n">
        <v>64</v>
      </c>
      <c r="DI1351" t="inlineStr"/>
    </row>
    <row r="1352">
      <c r="A1352" t="inlineStr">
        <is>
          <t>universitat de barcelona</t>
        </is>
      </c>
      <c r="B1352" t="inlineStr">
        <is>
          <t>165</t>
        </is>
      </c>
      <c r="C1352" t="inlineStr">
        <is>
          <t>164</t>
        </is>
      </c>
      <c r="D1352" t="inlineStr">
        <is>
          <t>Spain</t>
        </is>
      </c>
      <c r="E1352" t="inlineStr">
        <is>
          <t>Europe</t>
        </is>
      </c>
      <c r="F1352" t="inlineStr">
        <is>
          <t>XL</t>
        </is>
      </c>
      <c r="G1352" t="inlineStr">
        <is>
          <t>FC</t>
        </is>
      </c>
      <c r="H1352" t="inlineStr">
        <is>
          <t>VH</t>
        </is>
      </c>
      <c r="I1352" t="inlineStr">
        <is>
          <t>A</t>
        </is>
      </c>
      <c r="J1352" t="n">
        <v>73.7</v>
      </c>
      <c r="K1352" t="inlineStr">
        <is>
          <t>85</t>
        </is>
      </c>
      <c r="L1352" t="n">
        <v>30.3</v>
      </c>
      <c r="M1352" t="inlineStr">
        <is>
          <t>312</t>
        </is>
      </c>
      <c r="N1352" t="n">
        <v>12.4</v>
      </c>
      <c r="O1352" t="inlineStr">
        <is>
          <t>701+</t>
        </is>
      </c>
      <c r="P1352" t="n">
        <v>38.1</v>
      </c>
      <c r="Q1352" t="inlineStr">
        <is>
          <t>364</t>
        </is>
      </c>
      <c r="R1352" t="n">
        <v>23.1</v>
      </c>
      <c r="S1352" t="inlineStr">
        <is>
          <t>559</t>
        </is>
      </c>
      <c r="T1352" t="n">
        <v>26.3</v>
      </c>
      <c r="U1352" t="inlineStr">
        <is>
          <t>461</t>
        </is>
      </c>
      <c r="V1352" t="n">
        <v>96.8</v>
      </c>
      <c r="W1352" t="inlineStr">
        <is>
          <t>44</t>
        </is>
      </c>
      <c r="X1352" t="n">
        <v>71.5</v>
      </c>
      <c r="Y1352" t="inlineStr">
        <is>
          <t>153</t>
        </is>
      </c>
      <c r="Z1352" t="n">
        <v>92.2</v>
      </c>
      <c r="AA1352" t="inlineStr">
        <is>
          <t>76=</t>
        </is>
      </c>
      <c r="AB1352" t="n">
        <v>50.7</v>
      </c>
      <c r="AC1352">
        <f>164</f>
        <v/>
      </c>
      <c r="AD1352" t="inlineStr">
        <is>
          <t>184</t>
        </is>
      </c>
      <c r="AE1352" t="inlineStr">
        <is>
          <t>ES</t>
        </is>
      </c>
      <c r="AF1352" t="inlineStr">
        <is>
          <t>Spain</t>
        </is>
      </c>
      <c r="AG1352" t="inlineStr">
        <is>
          <t>XL</t>
        </is>
      </c>
      <c r="AH1352" t="inlineStr">
        <is>
          <t>FC</t>
        </is>
      </c>
      <c r="AI1352" t="inlineStr">
        <is>
          <t>VH</t>
        </is>
      </c>
      <c r="AJ1352" t="n">
        <v>5</v>
      </c>
      <c r="AK1352" t="inlineStr">
        <is>
          <t>A</t>
        </is>
      </c>
      <c r="AL1352" t="n">
        <v>73.2</v>
      </c>
      <c r="AM1352" t="inlineStr">
        <is>
          <t>83</t>
        </is>
      </c>
      <c r="AN1352" t="n">
        <v>23</v>
      </c>
      <c r="AO1352" t="inlineStr">
        <is>
          <t>412</t>
        </is>
      </c>
      <c r="AP1352" t="n">
        <v>13.1</v>
      </c>
      <c r="AQ1352" t="inlineStr">
        <is>
          <t>701+</t>
        </is>
      </c>
      <c r="AR1352" t="n">
        <v>41.8</v>
      </c>
      <c r="AS1352" t="inlineStr">
        <is>
          <t>325</t>
        </is>
      </c>
      <c r="AT1352" t="n">
        <v>21.8</v>
      </c>
      <c r="AU1352" t="inlineStr">
        <is>
          <t>574</t>
        </is>
      </c>
      <c r="AV1352" t="n">
        <v>28.5</v>
      </c>
      <c r="AW1352" t="inlineStr">
        <is>
          <t>437</t>
        </is>
      </c>
      <c r="AX1352" t="n">
        <v>97.8</v>
      </c>
      <c r="AY1352" t="inlineStr">
        <is>
          <t>23</t>
        </is>
      </c>
      <c r="AZ1352" t="n">
        <v>39.8</v>
      </c>
      <c r="BA1352" t="inlineStr">
        <is>
          <t>180</t>
        </is>
      </c>
      <c r="BB1352" t="n">
        <v>98.09999999999999</v>
      </c>
      <c r="BC1352" t="inlineStr">
        <is>
          <t>23</t>
        </is>
      </c>
      <c r="BD1352" t="inlineStr">
        <is>
          <t>49.7</t>
        </is>
      </c>
      <c r="BE1352" t="inlineStr"/>
      <c r="BF1352" t="inlineStr">
        <is>
          <t>Not Reported</t>
        </is>
      </c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>
        <is>
          <t>QS</t>
        </is>
      </c>
      <c r="CC1352" t="n">
        <v>165</v>
      </c>
      <c r="CD1352" t="n">
        <v>164</v>
      </c>
      <c r="CE1352" t="n">
        <v>85</v>
      </c>
      <c r="CF1352" t="n">
        <v>312</v>
      </c>
      <c r="CG1352" t="n">
        <v>701</v>
      </c>
      <c r="CH1352" t="n">
        <v>364</v>
      </c>
      <c r="CI1352" t="n">
        <v>559</v>
      </c>
      <c r="CJ1352" t="n">
        <v>461</v>
      </c>
      <c r="CK1352" t="n">
        <v>44</v>
      </c>
      <c r="CL1352" t="n">
        <v>153</v>
      </c>
      <c r="CM1352" t="n">
        <v>76</v>
      </c>
      <c r="CN1352" t="n">
        <v>164</v>
      </c>
      <c r="CO1352" t="n">
        <v>184</v>
      </c>
      <c r="CP1352" t="n">
        <v>83</v>
      </c>
      <c r="CQ1352" t="n">
        <v>412</v>
      </c>
      <c r="CR1352" t="n">
        <v>701</v>
      </c>
      <c r="CS1352" t="n">
        <v>325</v>
      </c>
      <c r="CT1352" t="n">
        <v>574</v>
      </c>
      <c r="CU1352" t="n">
        <v>437</v>
      </c>
      <c r="CV1352" t="n">
        <v>23</v>
      </c>
      <c r="CW1352" t="n">
        <v>180</v>
      </c>
      <c r="CX1352" t="n">
        <v>23</v>
      </c>
      <c r="CY1352" t="inlineStr"/>
      <c r="CZ1352" t="inlineStr"/>
      <c r="DA1352" t="inlineStr"/>
      <c r="DB1352" t="n">
        <v>88.28571428571428</v>
      </c>
      <c r="DC1352" t="n">
        <v>38.1</v>
      </c>
      <c r="DD1352" t="inlineStr"/>
      <c r="DE1352" t="inlineStr">
        <is>
          <t>QS (score, not ratio)</t>
        </is>
      </c>
      <c r="DF1352" t="inlineStr"/>
      <c r="DG1352" t="inlineStr">
        <is>
          <t>QS (score, not %)</t>
        </is>
      </c>
      <c r="DH1352" t="n">
        <v>73.45</v>
      </c>
      <c r="DI1352" t="inlineStr"/>
    </row>
    <row r="1353">
      <c r="A1353" t="inlineStr">
        <is>
          <t>universitat de lleida</t>
        </is>
      </c>
      <c r="B1353" t="inlineStr">
        <is>
          <t>1001-1200</t>
        </is>
      </c>
      <c r="C1353" t="inlineStr">
        <is>
          <t>1001-1200</t>
        </is>
      </c>
      <c r="D1353" t="inlineStr">
        <is>
          <t>Spain</t>
        </is>
      </c>
      <c r="E1353" t="inlineStr">
        <is>
          <t>Europe</t>
        </is>
      </c>
      <c r="F1353" t="inlineStr">
        <is>
          <t>M</t>
        </is>
      </c>
      <c r="G1353" t="inlineStr">
        <is>
          <t>CO</t>
        </is>
      </c>
      <c r="H1353" t="inlineStr">
        <is>
          <t>VH</t>
        </is>
      </c>
      <c r="I1353" t="inlineStr">
        <is>
          <t>Not Reported</t>
        </is>
      </c>
      <c r="J1353" t="n">
        <v>6</v>
      </c>
      <c r="K1353" t="inlineStr">
        <is>
          <t>601+</t>
        </is>
      </c>
      <c r="L1353" t="n">
        <v>2</v>
      </c>
      <c r="M1353" t="inlineStr">
        <is>
          <t>601+</t>
        </is>
      </c>
      <c r="N1353" t="n">
        <v>19.2</v>
      </c>
      <c r="O1353" t="inlineStr">
        <is>
          <t>691</t>
        </is>
      </c>
      <c r="P1353" t="n">
        <v>13</v>
      </c>
      <c r="Q1353" t="inlineStr">
        <is>
          <t>666</t>
        </is>
      </c>
      <c r="R1353" t="n">
        <v>5.5</v>
      </c>
      <c r="S1353" t="inlineStr">
        <is>
          <t>701+</t>
        </is>
      </c>
      <c r="T1353" t="n">
        <v>9.6</v>
      </c>
      <c r="U1353" t="inlineStr">
        <is>
          <t>701+</t>
        </is>
      </c>
      <c r="V1353" t="n">
        <v>51.8</v>
      </c>
      <c r="W1353" t="inlineStr">
        <is>
          <t>701+</t>
        </is>
      </c>
      <c r="X1353" t="n">
        <v>3</v>
      </c>
      <c r="Y1353" t="inlineStr">
        <is>
          <t>701+</t>
        </is>
      </c>
      <c r="Z1353" t="n">
        <v>38.5</v>
      </c>
      <c r="AA1353" t="inlineStr">
        <is>
          <t>381=</t>
        </is>
      </c>
      <c r="AB1353" t="inlineStr"/>
      <c r="AC1353" t="inlineStr">
        <is>
          <t>1001-1200</t>
        </is>
      </c>
      <c r="AD1353" t="inlineStr"/>
      <c r="AE1353" t="inlineStr">
        <is>
          <t>ES</t>
        </is>
      </c>
      <c r="AF1353" t="inlineStr">
        <is>
          <t>Spain</t>
        </is>
      </c>
      <c r="AG1353" t="inlineStr">
        <is>
          <t>M</t>
        </is>
      </c>
      <c r="AH1353" t="inlineStr">
        <is>
          <t>CO</t>
        </is>
      </c>
      <c r="AI1353" t="inlineStr">
        <is>
          <t>VH</t>
        </is>
      </c>
      <c r="AJ1353" t="n">
        <v>3</v>
      </c>
      <c r="AK1353" t="inlineStr">
        <is>
          <t>Not Reported</t>
        </is>
      </c>
      <c r="AL1353" t="n">
        <v>5.8</v>
      </c>
      <c r="AM1353" t="inlineStr">
        <is>
          <t>601+</t>
        </is>
      </c>
      <c r="AN1353" t="n">
        <v>1.9</v>
      </c>
      <c r="AO1353" t="inlineStr">
        <is>
          <t>601+</t>
        </is>
      </c>
      <c r="AP1353" t="n">
        <v>18.7</v>
      </c>
      <c r="AQ1353" t="inlineStr">
        <is>
          <t>701+</t>
        </is>
      </c>
      <c r="AR1353" t="n">
        <v>13.1</v>
      </c>
      <c r="AS1353" t="inlineStr">
        <is>
          <t>676</t>
        </is>
      </c>
      <c r="AT1353" t="n">
        <v>2.9</v>
      </c>
      <c r="AU1353" t="inlineStr">
        <is>
          <t>701+</t>
        </is>
      </c>
      <c r="AV1353" t="n">
        <v>12.5</v>
      </c>
      <c r="AW1353" t="inlineStr">
        <is>
          <t>671</t>
        </is>
      </c>
      <c r="AX1353" t="n">
        <v>4.9</v>
      </c>
      <c r="AY1353" t="inlineStr">
        <is>
          <t>701+</t>
        </is>
      </c>
      <c r="AZ1353" t="n">
        <v>7.9</v>
      </c>
      <c r="BA1353" t="inlineStr">
        <is>
          <t>701+</t>
        </is>
      </c>
      <c r="BB1353" t="inlineStr"/>
      <c r="BC1353" t="inlineStr"/>
      <c r="BD1353" t="inlineStr">
        <is>
          <t>-</t>
        </is>
      </c>
      <c r="BE1353" t="inlineStr"/>
      <c r="BF1353" t="inlineStr">
        <is>
          <t>Not Reported</t>
        </is>
      </c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>
        <is>
          <t>QS</t>
        </is>
      </c>
      <c r="CC1353" t="n">
        <v>1100.5</v>
      </c>
      <c r="CD1353" t="n">
        <v>1100.5</v>
      </c>
      <c r="CE1353" t="n">
        <v>601</v>
      </c>
      <c r="CF1353" t="n">
        <v>601</v>
      </c>
      <c r="CG1353" t="n">
        <v>691</v>
      </c>
      <c r="CH1353" t="n">
        <v>666</v>
      </c>
      <c r="CI1353" t="n">
        <v>701</v>
      </c>
      <c r="CJ1353" t="n">
        <v>701</v>
      </c>
      <c r="CK1353" t="n">
        <v>701</v>
      </c>
      <c r="CL1353" t="n">
        <v>701</v>
      </c>
      <c r="CM1353" t="n">
        <v>381</v>
      </c>
      <c r="CN1353" t="n">
        <v>1100.5</v>
      </c>
      <c r="CO1353" t="inlineStr"/>
      <c r="CP1353" t="n">
        <v>601</v>
      </c>
      <c r="CQ1353" t="n">
        <v>601</v>
      </c>
      <c r="CR1353" t="n">
        <v>701</v>
      </c>
      <c r="CS1353" t="n">
        <v>676</v>
      </c>
      <c r="CT1353" t="n">
        <v>701</v>
      </c>
      <c r="CU1353" t="n">
        <v>671</v>
      </c>
      <c r="CV1353" t="n">
        <v>701</v>
      </c>
      <c r="CW1353" t="n">
        <v>701</v>
      </c>
      <c r="CX1353" t="inlineStr"/>
      <c r="CY1353" t="inlineStr"/>
      <c r="CZ1353" t="inlineStr"/>
      <c r="DA1353" t="inlineStr"/>
      <c r="DB1353" t="n">
        <v>21.46428571428571</v>
      </c>
      <c r="DC1353" t="n">
        <v>13</v>
      </c>
      <c r="DD1353" t="inlineStr"/>
      <c r="DE1353" t="inlineStr">
        <is>
          <t>QS (score, not ratio)</t>
        </is>
      </c>
      <c r="DF1353" t="inlineStr"/>
      <c r="DG1353" t="inlineStr">
        <is>
          <t>QS (score, not %)</t>
        </is>
      </c>
      <c r="DH1353" t="n">
        <v>5.9</v>
      </c>
      <c r="DI1353" t="inlineStr"/>
    </row>
    <row r="1354">
      <c r="A1354" t="inlineStr">
        <is>
          <t>universitat de valencia</t>
        </is>
      </c>
      <c r="B1354" t="inlineStr">
        <is>
          <t>445</t>
        </is>
      </c>
      <c r="C1354" t="inlineStr">
        <is>
          <t>485</t>
        </is>
      </c>
      <c r="D1354" t="inlineStr">
        <is>
          <t>Spain</t>
        </is>
      </c>
      <c r="E1354" t="inlineStr">
        <is>
          <t>Europe</t>
        </is>
      </c>
      <c r="F1354" t="inlineStr">
        <is>
          <t>XL</t>
        </is>
      </c>
      <c r="G1354" t="inlineStr">
        <is>
          <t>FC</t>
        </is>
      </c>
      <c r="H1354" t="inlineStr">
        <is>
          <t>VH</t>
        </is>
      </c>
      <c r="I1354" t="inlineStr">
        <is>
          <t>A</t>
        </is>
      </c>
      <c r="J1354" t="n">
        <v>35.6</v>
      </c>
      <c r="K1354" t="inlineStr">
        <is>
          <t>246</t>
        </is>
      </c>
      <c r="L1354" t="n">
        <v>11</v>
      </c>
      <c r="M1354" t="inlineStr">
        <is>
          <t>601+</t>
        </is>
      </c>
      <c r="N1354" t="n">
        <v>12</v>
      </c>
      <c r="O1354" t="inlineStr">
        <is>
          <t>701+</t>
        </is>
      </c>
      <c r="P1354" t="n">
        <v>19.9</v>
      </c>
      <c r="Q1354" t="inlineStr">
        <is>
          <t>557</t>
        </is>
      </c>
      <c r="R1354" t="n">
        <v>2.1</v>
      </c>
      <c r="S1354" t="inlineStr">
        <is>
          <t>701+</t>
        </is>
      </c>
      <c r="T1354" t="n">
        <v>24.3</v>
      </c>
      <c r="U1354" t="inlineStr">
        <is>
          <t>484</t>
        </is>
      </c>
      <c r="V1354" t="n">
        <v>89.3</v>
      </c>
      <c r="W1354" t="inlineStr">
        <is>
          <t>180</t>
        </is>
      </c>
      <c r="X1354" t="n">
        <v>8.4</v>
      </c>
      <c r="Y1354" t="inlineStr">
        <is>
          <t>701+</t>
        </is>
      </c>
      <c r="Z1354" t="n">
        <v>79.3</v>
      </c>
      <c r="AA1354" t="inlineStr">
        <is>
          <t>159=</t>
        </is>
      </c>
      <c r="AB1354" t="n">
        <v>26.7</v>
      </c>
      <c r="AC1354" t="inlineStr">
        <is>
          <t>485</t>
        </is>
      </c>
      <c r="AD1354" t="inlineStr">
        <is>
          <t>571-580</t>
        </is>
      </c>
      <c r="AE1354" t="inlineStr">
        <is>
          <t>ES</t>
        </is>
      </c>
      <c r="AF1354" t="inlineStr">
        <is>
          <t>Spain</t>
        </is>
      </c>
      <c r="AG1354" t="inlineStr">
        <is>
          <t>XL</t>
        </is>
      </c>
      <c r="AH1354" t="inlineStr">
        <is>
          <t>FC</t>
        </is>
      </c>
      <c r="AI1354" t="inlineStr">
        <is>
          <t>VH</t>
        </is>
      </c>
      <c r="AJ1354" t="n">
        <v>5</v>
      </c>
      <c r="AK1354" t="inlineStr">
        <is>
          <t>A</t>
        </is>
      </c>
      <c r="AL1354" t="n">
        <v>33.9</v>
      </c>
      <c r="AM1354" t="inlineStr">
        <is>
          <t>255</t>
        </is>
      </c>
      <c r="AN1354" t="n">
        <v>7.3</v>
      </c>
      <c r="AO1354" t="inlineStr">
        <is>
          <t>601+</t>
        </is>
      </c>
      <c r="AP1354" t="n">
        <v>10.9</v>
      </c>
      <c r="AQ1354" t="inlineStr">
        <is>
          <t>701+</t>
        </is>
      </c>
      <c r="AR1354" t="n">
        <v>22.4</v>
      </c>
      <c r="AS1354" t="inlineStr">
        <is>
          <t>523</t>
        </is>
      </c>
      <c r="AT1354" t="n">
        <v>2.3</v>
      </c>
      <c r="AU1354" t="inlineStr">
        <is>
          <t>701+</t>
        </is>
      </c>
      <c r="AV1354" t="n">
        <v>16.6</v>
      </c>
      <c r="AW1354" t="inlineStr">
        <is>
          <t>588</t>
        </is>
      </c>
      <c r="AX1354" t="n">
        <v>83.40000000000001</v>
      </c>
      <c r="AY1354" t="inlineStr">
        <is>
          <t>128</t>
        </is>
      </c>
      <c r="AZ1354" t="n">
        <v>6.6</v>
      </c>
      <c r="BA1354" t="inlineStr">
        <is>
          <t>701+</t>
        </is>
      </c>
      <c r="BB1354" t="n">
        <v>31.6</v>
      </c>
      <c r="BC1354" t="inlineStr">
        <is>
          <t>425=</t>
        </is>
      </c>
      <c r="BD1354" t="inlineStr">
        <is>
          <t>23.8</t>
        </is>
      </c>
      <c r="BE1354" t="inlineStr"/>
      <c r="BF1354" t="inlineStr">
        <is>
          <t>Not Reported</t>
        </is>
      </c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>
        <is>
          <t>QS</t>
        </is>
      </c>
      <c r="CC1354" t="n">
        <v>445</v>
      </c>
      <c r="CD1354" t="n">
        <v>485</v>
      </c>
      <c r="CE1354" t="n">
        <v>246</v>
      </c>
      <c r="CF1354" t="n">
        <v>601</v>
      </c>
      <c r="CG1354" t="n">
        <v>701</v>
      </c>
      <c r="CH1354" t="n">
        <v>557</v>
      </c>
      <c r="CI1354" t="n">
        <v>701</v>
      </c>
      <c r="CJ1354" t="n">
        <v>484</v>
      </c>
      <c r="CK1354" t="n">
        <v>180</v>
      </c>
      <c r="CL1354" t="n">
        <v>701</v>
      </c>
      <c r="CM1354" t="n">
        <v>159</v>
      </c>
      <c r="CN1354" t="n">
        <v>485</v>
      </c>
      <c r="CO1354" t="n">
        <v>575.5</v>
      </c>
      <c r="CP1354" t="n">
        <v>255</v>
      </c>
      <c r="CQ1354" t="n">
        <v>601</v>
      </c>
      <c r="CR1354" t="n">
        <v>701</v>
      </c>
      <c r="CS1354" t="n">
        <v>523</v>
      </c>
      <c r="CT1354" t="n">
        <v>701</v>
      </c>
      <c r="CU1354" t="n">
        <v>588</v>
      </c>
      <c r="CV1354" t="n">
        <v>128</v>
      </c>
      <c r="CW1354" t="n">
        <v>701</v>
      </c>
      <c r="CX1354" t="n">
        <v>425</v>
      </c>
      <c r="CY1354" t="inlineStr"/>
      <c r="CZ1354" t="inlineStr"/>
      <c r="DA1354" t="inlineStr"/>
      <c r="DB1354" t="n">
        <v>68.28571428571429</v>
      </c>
      <c r="DC1354" t="n">
        <v>19.9</v>
      </c>
      <c r="DD1354" t="inlineStr"/>
      <c r="DE1354" t="inlineStr">
        <is>
          <t>QS (score, not ratio)</t>
        </is>
      </c>
      <c r="DF1354" t="inlineStr"/>
      <c r="DG1354" t="inlineStr">
        <is>
          <t>QS (score, not %)</t>
        </is>
      </c>
      <c r="DH1354" t="n">
        <v>34.75</v>
      </c>
      <c r="DI1354" t="inlineStr"/>
    </row>
    <row r="1355">
      <c r="A1355" t="inlineStr">
        <is>
          <t>universitat politècnica de catalunya · barcelonatech (upc)</t>
        </is>
      </c>
      <c r="B1355" t="inlineStr">
        <is>
          <t>371</t>
        </is>
      </c>
      <c r="C1355" t="inlineStr">
        <is>
          <t>354</t>
        </is>
      </c>
      <c r="D1355" t="inlineStr">
        <is>
          <t>Spain</t>
        </is>
      </c>
      <c r="E1355" t="inlineStr">
        <is>
          <t>Europe</t>
        </is>
      </c>
      <c r="F1355" t="inlineStr">
        <is>
          <t>L</t>
        </is>
      </c>
      <c r="G1355" t="inlineStr">
        <is>
          <t>CO</t>
        </is>
      </c>
      <c r="H1355" t="inlineStr">
        <is>
          <t>VH</t>
        </is>
      </c>
      <c r="I1355" t="inlineStr">
        <is>
          <t>A</t>
        </is>
      </c>
      <c r="J1355" t="n">
        <v>31.8</v>
      </c>
      <c r="K1355" t="inlineStr">
        <is>
          <t>277</t>
        </is>
      </c>
      <c r="L1355" t="n">
        <v>27.7</v>
      </c>
      <c r="M1355" t="inlineStr">
        <is>
          <t>347</t>
        </is>
      </c>
      <c r="N1355" t="n">
        <v>38.9</v>
      </c>
      <c r="O1355" t="inlineStr">
        <is>
          <t>404</t>
        </is>
      </c>
      <c r="P1355" t="n">
        <v>16.7</v>
      </c>
      <c r="Q1355" t="inlineStr">
        <is>
          <t>609</t>
        </is>
      </c>
      <c r="R1355" t="n">
        <v>10.1</v>
      </c>
      <c r="S1355" t="inlineStr">
        <is>
          <t>701+</t>
        </is>
      </c>
      <c r="T1355" t="n">
        <v>19.8</v>
      </c>
      <c r="U1355" t="inlineStr">
        <is>
          <t>544</t>
        </is>
      </c>
      <c r="V1355" t="n">
        <v>85.3</v>
      </c>
      <c r="W1355" t="inlineStr">
        <is>
          <t>242</t>
        </is>
      </c>
      <c r="X1355" t="n">
        <v>26.3</v>
      </c>
      <c r="Y1355" t="inlineStr">
        <is>
          <t>450</t>
        </is>
      </c>
      <c r="Z1355" t="n">
        <v>82.5</v>
      </c>
      <c r="AA1355" t="inlineStr">
        <is>
          <t>143=</t>
        </is>
      </c>
      <c r="AB1355" t="n">
        <v>31.3</v>
      </c>
      <c r="AC1355" t="inlineStr"/>
      <c r="AD1355" t="inlineStr"/>
      <c r="AE1355" t="inlineStr">
        <is>
          <t>Not Reported</t>
        </is>
      </c>
      <c r="AF1355" t="inlineStr">
        <is>
          <t>Not Reported</t>
        </is>
      </c>
      <c r="AG1355" t="inlineStr">
        <is>
          <t>Not Reported</t>
        </is>
      </c>
      <c r="AH1355" t="inlineStr">
        <is>
          <t>Not Reported</t>
        </is>
      </c>
      <c r="AI1355" t="inlineStr"/>
      <c r="AJ1355" t="inlineStr"/>
      <c r="AK1355" t="inlineStr">
        <is>
          <t>Not Reported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>
        <is>
          <t>Not Reported</t>
        </is>
      </c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>
        <is>
          <t>QS</t>
        </is>
      </c>
      <c r="CC1355" t="n">
        <v>371</v>
      </c>
      <c r="CD1355" t="n">
        <v>354</v>
      </c>
      <c r="CE1355" t="n">
        <v>277</v>
      </c>
      <c r="CF1355" t="n">
        <v>347</v>
      </c>
      <c r="CG1355" t="n">
        <v>404</v>
      </c>
      <c r="CH1355" t="n">
        <v>609</v>
      </c>
      <c r="CI1355" t="n">
        <v>701</v>
      </c>
      <c r="CJ1355" t="n">
        <v>544</v>
      </c>
      <c r="CK1355" t="n">
        <v>242</v>
      </c>
      <c r="CL1355" t="n">
        <v>450</v>
      </c>
      <c r="CM1355" t="n">
        <v>143</v>
      </c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n">
        <v>73.57142857142857</v>
      </c>
      <c r="DC1355" t="n">
        <v>16.7</v>
      </c>
      <c r="DD1355" t="inlineStr"/>
      <c r="DE1355" t="inlineStr">
        <is>
          <t>QS (score, not ratio)</t>
        </is>
      </c>
      <c r="DF1355" t="inlineStr"/>
      <c r="DG1355" t="inlineStr">
        <is>
          <t>QS (score, not %)</t>
        </is>
      </c>
      <c r="DH1355" t="n">
        <v>31.8</v>
      </c>
      <c r="DI1355" t="inlineStr"/>
    </row>
    <row r="1356">
      <c r="A1356" t="inlineStr">
        <is>
          <t>universitat politècnica de valència</t>
        </is>
      </c>
      <c r="B1356" t="inlineStr">
        <is>
          <t>436</t>
        </is>
      </c>
      <c r="C1356" t="inlineStr">
        <is>
          <t>476</t>
        </is>
      </c>
      <c r="D1356" t="inlineStr">
        <is>
          <t>Spain</t>
        </is>
      </c>
      <c r="E1356" t="inlineStr">
        <is>
          <t>Europe</t>
        </is>
      </c>
      <c r="F1356" t="inlineStr">
        <is>
          <t>L</t>
        </is>
      </c>
      <c r="G1356" t="inlineStr">
        <is>
          <t>CO</t>
        </is>
      </c>
      <c r="H1356" t="inlineStr">
        <is>
          <t>VH</t>
        </is>
      </c>
      <c r="I1356" t="inlineStr">
        <is>
          <t>A</t>
        </is>
      </c>
      <c r="J1356" t="n">
        <v>26.5</v>
      </c>
      <c r="K1356" t="inlineStr">
        <is>
          <t>335</t>
        </is>
      </c>
      <c r="L1356" t="n">
        <v>16.3</v>
      </c>
      <c r="M1356" t="inlineStr">
        <is>
          <t>521</t>
        </is>
      </c>
      <c r="N1356" t="n">
        <v>36.1</v>
      </c>
      <c r="O1356" t="inlineStr">
        <is>
          <t>440</t>
        </is>
      </c>
      <c r="P1356" t="n">
        <v>19.7</v>
      </c>
      <c r="Q1356" t="inlineStr">
        <is>
          <t>559</t>
        </is>
      </c>
      <c r="R1356" t="n">
        <v>5.5</v>
      </c>
      <c r="S1356" t="inlineStr">
        <is>
          <t>701+</t>
        </is>
      </c>
      <c r="T1356" t="n">
        <v>25</v>
      </c>
      <c r="U1356" t="inlineStr">
        <is>
          <t>479</t>
        </is>
      </c>
      <c r="V1356" t="n">
        <v>84.90000000000001</v>
      </c>
      <c r="W1356" t="inlineStr">
        <is>
          <t>248</t>
        </is>
      </c>
      <c r="X1356" t="n">
        <v>11.7</v>
      </c>
      <c r="Y1356" t="inlineStr">
        <is>
          <t>701+</t>
        </is>
      </c>
      <c r="Z1356" t="n">
        <v>76.09999999999999</v>
      </c>
      <c r="AA1356" t="inlineStr">
        <is>
          <t>178=</t>
        </is>
      </c>
      <c r="AB1356" t="n">
        <v>27.2</v>
      </c>
      <c r="AC1356" t="inlineStr"/>
      <c r="AD1356" t="inlineStr"/>
      <c r="AE1356" t="inlineStr">
        <is>
          <t>Not Reported</t>
        </is>
      </c>
      <c r="AF1356" t="inlineStr">
        <is>
          <t>Not Reported</t>
        </is>
      </c>
      <c r="AG1356" t="inlineStr">
        <is>
          <t>Not Reported</t>
        </is>
      </c>
      <c r="AH1356" t="inlineStr">
        <is>
          <t>Not Reported</t>
        </is>
      </c>
      <c r="AI1356" t="inlineStr"/>
      <c r="AJ1356" t="inlineStr"/>
      <c r="AK1356" t="inlineStr">
        <is>
          <t>Not Reported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>
        <is>
          <t>Not Reported</t>
        </is>
      </c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>
        <is>
          <t>QS</t>
        </is>
      </c>
      <c r="CC1356" t="n">
        <v>436</v>
      </c>
      <c r="CD1356" t="n">
        <v>476</v>
      </c>
      <c r="CE1356" t="n">
        <v>335</v>
      </c>
      <c r="CF1356" t="n">
        <v>521</v>
      </c>
      <c r="CG1356" t="n">
        <v>440</v>
      </c>
      <c r="CH1356" t="n">
        <v>559</v>
      </c>
      <c r="CI1356" t="n">
        <v>701</v>
      </c>
      <c r="CJ1356" t="n">
        <v>479</v>
      </c>
      <c r="CK1356" t="n">
        <v>248</v>
      </c>
      <c r="CL1356" t="n">
        <v>701</v>
      </c>
      <c r="CM1356" t="n">
        <v>178</v>
      </c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n">
        <v>68.92857142857143</v>
      </c>
      <c r="DC1356" t="n">
        <v>19.7</v>
      </c>
      <c r="DD1356" t="inlineStr"/>
      <c r="DE1356" t="inlineStr">
        <is>
          <t>QS (score, not ratio)</t>
        </is>
      </c>
      <c r="DF1356" t="inlineStr"/>
      <c r="DG1356" t="inlineStr">
        <is>
          <t>QS (score, not %)</t>
        </is>
      </c>
      <c r="DH1356" t="n">
        <v>26.5</v>
      </c>
      <c r="DI1356" t="inlineStr"/>
    </row>
    <row r="1357">
      <c r="A1357" t="inlineStr">
        <is>
          <t>universitat pompeu fabra (barcelona)</t>
        </is>
      </c>
      <c r="B1357" t="inlineStr">
        <is>
          <t>265</t>
        </is>
      </c>
      <c r="C1357" t="inlineStr">
        <is>
          <t>310</t>
        </is>
      </c>
      <c r="D1357" t="inlineStr">
        <is>
          <t>Spain</t>
        </is>
      </c>
      <c r="E1357" t="inlineStr">
        <is>
          <t>Europe</t>
        </is>
      </c>
      <c r="F1357" t="inlineStr">
        <is>
          <t>M</t>
        </is>
      </c>
      <c r="G1357" t="inlineStr">
        <is>
          <t>FO</t>
        </is>
      </c>
      <c r="H1357" t="inlineStr">
        <is>
          <t>VH</t>
        </is>
      </c>
      <c r="I1357" t="inlineStr">
        <is>
          <t>A</t>
        </is>
      </c>
      <c r="J1357" t="n">
        <v>31.7</v>
      </c>
      <c r="K1357" t="inlineStr">
        <is>
          <t>279</t>
        </is>
      </c>
      <c r="L1357" t="n">
        <v>29.4</v>
      </c>
      <c r="M1357" t="inlineStr">
        <is>
          <t>319</t>
        </is>
      </c>
      <c r="N1357" t="n">
        <v>12.1</v>
      </c>
      <c r="O1357" t="inlineStr">
        <is>
          <t>701+</t>
        </is>
      </c>
      <c r="P1357" t="n">
        <v>67.09999999999999</v>
      </c>
      <c r="Q1357" t="inlineStr">
        <is>
          <t>163</t>
        </is>
      </c>
      <c r="R1357" t="n">
        <v>75.59999999999999</v>
      </c>
      <c r="S1357" t="inlineStr">
        <is>
          <t>259</t>
        </is>
      </c>
      <c r="T1357" t="n">
        <v>24.5</v>
      </c>
      <c r="U1357" t="inlineStr">
        <is>
          <t>482</t>
        </is>
      </c>
      <c r="V1357" t="n">
        <v>74</v>
      </c>
      <c r="W1357" t="inlineStr">
        <is>
          <t>421</t>
        </is>
      </c>
      <c r="X1357" t="n">
        <v>16.4</v>
      </c>
      <c r="Y1357" t="inlineStr">
        <is>
          <t>626</t>
        </is>
      </c>
      <c r="Z1357" t="n">
        <v>27.9</v>
      </c>
      <c r="AA1357" t="inlineStr">
        <is>
          <t>462=</t>
        </is>
      </c>
      <c r="AB1357" t="n">
        <v>38.8</v>
      </c>
      <c r="AC1357">
        <f>310</f>
        <v/>
      </c>
      <c r="AD1357" t="inlineStr">
        <is>
          <t>233=</t>
        </is>
      </c>
      <c r="AE1357" t="inlineStr">
        <is>
          <t>ES</t>
        </is>
      </c>
      <c r="AF1357" t="inlineStr">
        <is>
          <t>Spain</t>
        </is>
      </c>
      <c r="AG1357" t="inlineStr">
        <is>
          <t>M</t>
        </is>
      </c>
      <c r="AH1357" t="inlineStr">
        <is>
          <t>FO</t>
        </is>
      </c>
      <c r="AI1357" t="inlineStr">
        <is>
          <t>VH</t>
        </is>
      </c>
      <c r="AJ1357" t="n">
        <v>3</v>
      </c>
      <c r="AK1357" t="inlineStr">
        <is>
          <t>A</t>
        </is>
      </c>
      <c r="AL1357" t="n">
        <v>30.9</v>
      </c>
      <c r="AM1357" t="inlineStr">
        <is>
          <t>282</t>
        </is>
      </c>
      <c r="AN1357" t="n">
        <v>22.8</v>
      </c>
      <c r="AO1357" t="inlineStr">
        <is>
          <t>417</t>
        </is>
      </c>
      <c r="AP1357" t="n">
        <v>13.1</v>
      </c>
      <c r="AQ1357" t="inlineStr">
        <is>
          <t>701+</t>
        </is>
      </c>
      <c r="AR1357" t="n">
        <v>55.6</v>
      </c>
      <c r="AS1357" t="inlineStr">
        <is>
          <t>232</t>
        </is>
      </c>
      <c r="AT1357" t="n">
        <v>77.90000000000001</v>
      </c>
      <c r="AU1357" t="inlineStr">
        <is>
          <t>238</t>
        </is>
      </c>
      <c r="AV1357" t="n">
        <v>26.6</v>
      </c>
      <c r="AW1357" t="inlineStr">
        <is>
          <t>455</t>
        </is>
      </c>
      <c r="AX1357" t="n">
        <v>38.4</v>
      </c>
      <c r="AY1357" t="inlineStr">
        <is>
          <t>389</t>
        </is>
      </c>
      <c r="AZ1357" t="n">
        <v>15.3</v>
      </c>
      <c r="BA1357" t="inlineStr">
        <is>
          <t>551</t>
        </is>
      </c>
      <c r="BB1357" t="n">
        <v>13.2</v>
      </c>
      <c r="BC1357" t="inlineStr">
        <is>
          <t>633</t>
        </is>
      </c>
      <c r="BD1357" t="inlineStr">
        <is>
          <t>33.8</t>
        </is>
      </c>
      <c r="BE1357" t="inlineStr"/>
      <c r="BF1357" t="inlineStr">
        <is>
          <t>Not Reported</t>
        </is>
      </c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>
        <is>
          <t>QS</t>
        </is>
      </c>
      <c r="CC1357" t="n">
        <v>265</v>
      </c>
      <c r="CD1357" t="n">
        <v>310</v>
      </c>
      <c r="CE1357" t="n">
        <v>279</v>
      </c>
      <c r="CF1357" t="n">
        <v>319</v>
      </c>
      <c r="CG1357" t="n">
        <v>701</v>
      </c>
      <c r="CH1357" t="n">
        <v>163</v>
      </c>
      <c r="CI1357" t="n">
        <v>259</v>
      </c>
      <c r="CJ1357" t="n">
        <v>482</v>
      </c>
      <c r="CK1357" t="n">
        <v>421</v>
      </c>
      <c r="CL1357" t="n">
        <v>626</v>
      </c>
      <c r="CM1357" t="n">
        <v>462</v>
      </c>
      <c r="CN1357" t="n">
        <v>310</v>
      </c>
      <c r="CO1357" t="n">
        <v>233</v>
      </c>
      <c r="CP1357" t="n">
        <v>282</v>
      </c>
      <c r="CQ1357" t="n">
        <v>417</v>
      </c>
      <c r="CR1357" t="n">
        <v>701</v>
      </c>
      <c r="CS1357" t="n">
        <v>232</v>
      </c>
      <c r="CT1357" t="n">
        <v>238</v>
      </c>
      <c r="CU1357" t="n">
        <v>455</v>
      </c>
      <c r="CV1357" t="n">
        <v>389</v>
      </c>
      <c r="CW1357" t="n">
        <v>551</v>
      </c>
      <c r="CX1357" t="n">
        <v>633</v>
      </c>
      <c r="CY1357" t="inlineStr"/>
      <c r="CZ1357" t="inlineStr"/>
      <c r="DA1357" t="inlineStr"/>
      <c r="DB1357" t="n">
        <v>81.14285714285714</v>
      </c>
      <c r="DC1357" t="n">
        <v>67.09999999999999</v>
      </c>
      <c r="DD1357" t="inlineStr"/>
      <c r="DE1357" t="inlineStr">
        <is>
          <t>QS (score, not ratio)</t>
        </is>
      </c>
      <c r="DF1357" t="inlineStr"/>
      <c r="DG1357" t="inlineStr">
        <is>
          <t>QS (score, not %)</t>
        </is>
      </c>
      <c r="DH1357" t="n">
        <v>31.3</v>
      </c>
      <c r="DI1357" t="inlineStr"/>
    </row>
    <row r="1358">
      <c r="A1358" t="inlineStr">
        <is>
          <t>universitat ramon llull</t>
        </is>
      </c>
      <c r="B1358" t="inlineStr">
        <is>
          <t>466</t>
        </is>
      </c>
      <c r="C1358" t="inlineStr">
        <is>
          <t>621-630</t>
        </is>
      </c>
      <c r="D1358" t="inlineStr">
        <is>
          <t>Spain</t>
        </is>
      </c>
      <c r="E1358" t="inlineStr">
        <is>
          <t>Europe</t>
        </is>
      </c>
      <c r="F1358" t="inlineStr">
        <is>
          <t>L</t>
        </is>
      </c>
      <c r="G1358" t="inlineStr">
        <is>
          <t>CO</t>
        </is>
      </c>
      <c r="H1358" t="inlineStr">
        <is>
          <t>HI</t>
        </is>
      </c>
      <c r="I1358" t="inlineStr">
        <is>
          <t>B</t>
        </is>
      </c>
      <c r="J1358" t="n">
        <v>11</v>
      </c>
      <c r="K1358" t="inlineStr">
        <is>
          <t>601+</t>
        </is>
      </c>
      <c r="L1358" t="n">
        <v>52</v>
      </c>
      <c r="M1358" t="inlineStr">
        <is>
          <t>167</t>
        </is>
      </c>
      <c r="N1358" t="n">
        <v>8.699999999999999</v>
      </c>
      <c r="O1358" t="inlineStr">
        <is>
          <t>701+</t>
        </is>
      </c>
      <c r="P1358" t="n">
        <v>8.1</v>
      </c>
      <c r="Q1358" t="inlineStr">
        <is>
          <t>701+</t>
        </is>
      </c>
      <c r="R1358" t="n">
        <v>93.59999999999999</v>
      </c>
      <c r="S1358" t="inlineStr">
        <is>
          <t>164</t>
        </is>
      </c>
      <c r="T1358" t="n">
        <v>43.1</v>
      </c>
      <c r="U1358" t="inlineStr">
        <is>
          <t>336</t>
        </is>
      </c>
      <c r="V1358" t="n">
        <v>32.6</v>
      </c>
      <c r="W1358" t="inlineStr">
        <is>
          <t>701+</t>
        </is>
      </c>
      <c r="X1358" t="n">
        <v>71.7</v>
      </c>
      <c r="Y1358" t="inlineStr">
        <is>
          <t>149</t>
        </is>
      </c>
      <c r="Z1358" t="n">
        <v>20.1</v>
      </c>
      <c r="AA1358" t="inlineStr">
        <is>
          <t>530=</t>
        </is>
      </c>
      <c r="AB1358" t="n">
        <v>25.7</v>
      </c>
      <c r="AC1358" t="inlineStr">
        <is>
          <t>621-630</t>
        </is>
      </c>
      <c r="AD1358" t="inlineStr">
        <is>
          <t>651-700</t>
        </is>
      </c>
      <c r="AE1358" t="inlineStr">
        <is>
          <t>ES</t>
        </is>
      </c>
      <c r="AF1358" t="inlineStr">
        <is>
          <t>Spain</t>
        </is>
      </c>
      <c r="AG1358" t="inlineStr">
        <is>
          <t>L</t>
        </is>
      </c>
      <c r="AH1358" t="inlineStr">
        <is>
          <t>CO</t>
        </is>
      </c>
      <c r="AI1358" t="inlineStr">
        <is>
          <t>HI</t>
        </is>
      </c>
      <c r="AJ1358" t="n">
        <v>3</v>
      </c>
      <c r="AK1358" t="inlineStr">
        <is>
          <t>B</t>
        </is>
      </c>
      <c r="AL1358" t="n">
        <v>10.4</v>
      </c>
      <c r="AM1358" t="inlineStr">
        <is>
          <t>601+</t>
        </is>
      </c>
      <c r="AN1358" t="n">
        <v>43.7</v>
      </c>
      <c r="AO1358" t="inlineStr">
        <is>
          <t>208</t>
        </is>
      </c>
      <c r="AP1358" t="n">
        <v>6.3</v>
      </c>
      <c r="AQ1358" t="inlineStr">
        <is>
          <t>701+</t>
        </is>
      </c>
      <c r="AR1358" t="n">
        <v>8.5</v>
      </c>
      <c r="AS1358" t="inlineStr">
        <is>
          <t>701+</t>
        </is>
      </c>
      <c r="AT1358" t="n">
        <v>94.7</v>
      </c>
      <c r="AU1358" t="inlineStr">
        <is>
          <t>153</t>
        </is>
      </c>
      <c r="AV1358" t="n">
        <v>32.2</v>
      </c>
      <c r="AW1358" t="inlineStr">
        <is>
          <t>399</t>
        </is>
      </c>
      <c r="AX1358" t="n">
        <v>2.4</v>
      </c>
      <c r="AY1358" t="inlineStr">
        <is>
          <t>701+</t>
        </is>
      </c>
      <c r="AZ1358" t="n">
        <v>15.6</v>
      </c>
      <c r="BA1358" t="inlineStr">
        <is>
          <t>535</t>
        </is>
      </c>
      <c r="BB1358" t="n">
        <v>1.4</v>
      </c>
      <c r="BC1358" t="inlineStr">
        <is>
          <t>701+</t>
        </is>
      </c>
      <c r="BD1358" t="inlineStr">
        <is>
          <t>-</t>
        </is>
      </c>
      <c r="BE1358" t="inlineStr"/>
      <c r="BF1358" t="inlineStr">
        <is>
          <t>Not Reported</t>
        </is>
      </c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>
        <is>
          <t>QS</t>
        </is>
      </c>
      <c r="CC1358" t="n">
        <v>466</v>
      </c>
      <c r="CD1358" t="n">
        <v>625.5</v>
      </c>
      <c r="CE1358" t="n">
        <v>601</v>
      </c>
      <c r="CF1358" t="n">
        <v>167</v>
      </c>
      <c r="CG1358" t="n">
        <v>701</v>
      </c>
      <c r="CH1358" t="n">
        <v>701</v>
      </c>
      <c r="CI1358" t="n">
        <v>164</v>
      </c>
      <c r="CJ1358" t="n">
        <v>336</v>
      </c>
      <c r="CK1358" t="n">
        <v>701</v>
      </c>
      <c r="CL1358" t="n">
        <v>149</v>
      </c>
      <c r="CM1358" t="n">
        <v>530</v>
      </c>
      <c r="CN1358" t="n">
        <v>625.5</v>
      </c>
      <c r="CO1358" t="n">
        <v>675.5</v>
      </c>
      <c r="CP1358" t="n">
        <v>601</v>
      </c>
      <c r="CQ1358" t="n">
        <v>208</v>
      </c>
      <c r="CR1358" t="n">
        <v>701</v>
      </c>
      <c r="CS1358" t="n">
        <v>701</v>
      </c>
      <c r="CT1358" t="n">
        <v>153</v>
      </c>
      <c r="CU1358" t="n">
        <v>399</v>
      </c>
      <c r="CV1358" t="n">
        <v>701</v>
      </c>
      <c r="CW1358" t="n">
        <v>535</v>
      </c>
      <c r="CX1358" t="n">
        <v>701</v>
      </c>
      <c r="CY1358" t="inlineStr"/>
      <c r="CZ1358" t="inlineStr"/>
      <c r="DA1358" t="inlineStr"/>
      <c r="DB1358" t="n">
        <v>66.78571428571428</v>
      </c>
      <c r="DC1358" t="n">
        <v>8.1</v>
      </c>
      <c r="DD1358" t="inlineStr"/>
      <c r="DE1358" t="inlineStr">
        <is>
          <t>QS (score, not ratio)</t>
        </is>
      </c>
      <c r="DF1358" t="inlineStr"/>
      <c r="DG1358" t="inlineStr">
        <is>
          <t>QS (score, not %)</t>
        </is>
      </c>
      <c r="DH1358" t="n">
        <v>10.7</v>
      </c>
      <c r="DI1358" t="inlineStr"/>
    </row>
    <row r="1359">
      <c r="A1359" t="inlineStr">
        <is>
          <t>universitat rovira i virgili</t>
        </is>
      </c>
      <c r="B1359" t="inlineStr">
        <is>
          <t>731-740</t>
        </is>
      </c>
      <c r="C1359" t="inlineStr">
        <is>
          <t>661-670</t>
        </is>
      </c>
      <c r="D1359" t="inlineStr">
        <is>
          <t>Spain</t>
        </is>
      </c>
      <c r="E1359" t="inlineStr">
        <is>
          <t>Europe</t>
        </is>
      </c>
      <c r="F1359" t="inlineStr">
        <is>
          <t>L</t>
        </is>
      </c>
      <c r="G1359" t="inlineStr">
        <is>
          <t>FC</t>
        </is>
      </c>
      <c r="H1359" t="inlineStr">
        <is>
          <t>HI</t>
        </is>
      </c>
      <c r="I1359" t="inlineStr">
        <is>
          <t>A</t>
        </is>
      </c>
      <c r="J1359" t="n">
        <v>6.4</v>
      </c>
      <c r="K1359" t="inlineStr">
        <is>
          <t>601+</t>
        </is>
      </c>
      <c r="L1359" t="n">
        <v>2.3</v>
      </c>
      <c r="M1359" t="inlineStr">
        <is>
          <t>601+</t>
        </is>
      </c>
      <c r="N1359" t="n">
        <v>15.2</v>
      </c>
      <c r="O1359" t="inlineStr">
        <is>
          <t>701+</t>
        </is>
      </c>
      <c r="P1359" t="n">
        <v>37.9</v>
      </c>
      <c r="Q1359" t="inlineStr">
        <is>
          <t>366</t>
        </is>
      </c>
      <c r="R1359" t="n">
        <v>7.2</v>
      </c>
      <c r="S1359" t="inlineStr">
        <is>
          <t>701+</t>
        </is>
      </c>
      <c r="T1359" t="n">
        <v>19</v>
      </c>
      <c r="U1359" t="inlineStr">
        <is>
          <t>565</t>
        </is>
      </c>
      <c r="V1359" t="n">
        <v>77.5</v>
      </c>
      <c r="W1359" t="inlineStr">
        <is>
          <t>368</t>
        </is>
      </c>
      <c r="X1359" t="n">
        <v>1.8</v>
      </c>
      <c r="Y1359" t="inlineStr">
        <is>
          <t>701+</t>
        </is>
      </c>
      <c r="Z1359" t="n">
        <v>31.6</v>
      </c>
      <c r="AA1359" t="inlineStr">
        <is>
          <t>432=</t>
        </is>
      </c>
      <c r="AB1359" t="inlineStr"/>
      <c r="AC1359" t="inlineStr">
        <is>
          <t>661-670</t>
        </is>
      </c>
      <c r="AD1359" t="inlineStr">
        <is>
          <t>751-800</t>
        </is>
      </c>
      <c r="AE1359" t="inlineStr">
        <is>
          <t>ES</t>
        </is>
      </c>
      <c r="AF1359" t="inlineStr">
        <is>
          <t>Spain</t>
        </is>
      </c>
      <c r="AG1359" t="inlineStr">
        <is>
          <t>L</t>
        </is>
      </c>
      <c r="AH1359" t="inlineStr">
        <is>
          <t>FC</t>
        </is>
      </c>
      <c r="AI1359" t="inlineStr">
        <is>
          <t>HI</t>
        </is>
      </c>
      <c r="AJ1359" t="n">
        <v>3</v>
      </c>
      <c r="AK1359" t="inlineStr">
        <is>
          <t>A</t>
        </is>
      </c>
      <c r="AL1359" t="n">
        <v>6.7</v>
      </c>
      <c r="AM1359" t="inlineStr">
        <is>
          <t>601+</t>
        </is>
      </c>
      <c r="AN1359" t="n">
        <v>2</v>
      </c>
      <c r="AO1359" t="inlineStr">
        <is>
          <t>601+</t>
        </is>
      </c>
      <c r="AP1359" t="n">
        <v>16.6</v>
      </c>
      <c r="AQ1359" t="inlineStr">
        <is>
          <t>701+</t>
        </is>
      </c>
      <c r="AR1359" t="n">
        <v>37.4</v>
      </c>
      <c r="AS1359" t="inlineStr">
        <is>
          <t>375</t>
        </is>
      </c>
      <c r="AT1359" t="n">
        <v>7.6</v>
      </c>
      <c r="AU1359" t="inlineStr">
        <is>
          <t>701+</t>
        </is>
      </c>
      <c r="AV1359" t="n">
        <v>22.5</v>
      </c>
      <c r="AW1359" t="inlineStr">
        <is>
          <t>507</t>
        </is>
      </c>
      <c r="AX1359" t="n">
        <v>38.6</v>
      </c>
      <c r="AY1359" t="inlineStr">
        <is>
          <t>386</t>
        </is>
      </c>
      <c r="AZ1359" t="n">
        <v>7.5</v>
      </c>
      <c r="BA1359" t="inlineStr">
        <is>
          <t>701+</t>
        </is>
      </c>
      <c r="BB1359" t="n">
        <v>47.2</v>
      </c>
      <c r="BC1359" t="inlineStr">
        <is>
          <t>323=</t>
        </is>
      </c>
      <c r="BD1359" t="inlineStr">
        <is>
          <t>-</t>
        </is>
      </c>
      <c r="BE1359" t="inlineStr"/>
      <c r="BF1359" t="inlineStr">
        <is>
          <t>Not Reported</t>
        </is>
      </c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>
        <is>
          <t>QS</t>
        </is>
      </c>
      <c r="CC1359" t="n">
        <v>735.5</v>
      </c>
      <c r="CD1359" t="n">
        <v>665.5</v>
      </c>
      <c r="CE1359" t="n">
        <v>601</v>
      </c>
      <c r="CF1359" t="n">
        <v>601</v>
      </c>
      <c r="CG1359" t="n">
        <v>701</v>
      </c>
      <c r="CH1359" t="n">
        <v>366</v>
      </c>
      <c r="CI1359" t="n">
        <v>701</v>
      </c>
      <c r="CJ1359" t="n">
        <v>565</v>
      </c>
      <c r="CK1359" t="n">
        <v>368</v>
      </c>
      <c r="CL1359" t="n">
        <v>701</v>
      </c>
      <c r="CM1359" t="n">
        <v>432</v>
      </c>
      <c r="CN1359" t="n">
        <v>665.5</v>
      </c>
      <c r="CO1359" t="n">
        <v>775.5</v>
      </c>
      <c r="CP1359" t="n">
        <v>601</v>
      </c>
      <c r="CQ1359" t="n">
        <v>601</v>
      </c>
      <c r="CR1359" t="n">
        <v>701</v>
      </c>
      <c r="CS1359" t="n">
        <v>375</v>
      </c>
      <c r="CT1359" t="n">
        <v>701</v>
      </c>
      <c r="CU1359" t="n">
        <v>507</v>
      </c>
      <c r="CV1359" t="n">
        <v>386</v>
      </c>
      <c r="CW1359" t="n">
        <v>701</v>
      </c>
      <c r="CX1359" t="n">
        <v>323</v>
      </c>
      <c r="CY1359" t="inlineStr"/>
      <c r="CZ1359" t="inlineStr"/>
      <c r="DA1359" t="inlineStr"/>
      <c r="DB1359" t="n">
        <v>47.53571428571428</v>
      </c>
      <c r="DC1359" t="n">
        <v>37.9</v>
      </c>
      <c r="DD1359" t="inlineStr"/>
      <c r="DE1359" t="inlineStr">
        <is>
          <t>QS (score, not ratio)</t>
        </is>
      </c>
      <c r="DF1359" t="inlineStr"/>
      <c r="DG1359" t="inlineStr">
        <is>
          <t>QS (score, not %)</t>
        </is>
      </c>
      <c r="DH1359" t="n">
        <v>6.550000000000001</v>
      </c>
      <c r="DI1359" t="inlineStr"/>
    </row>
    <row r="1360">
      <c r="A1360" t="inlineStr">
        <is>
          <t>universitatea de vest din timisoara / west university of timisoara</t>
        </is>
      </c>
      <c r="B1360" t="inlineStr">
        <is>
          <t>1201-1400</t>
        </is>
      </c>
      <c r="C1360" t="inlineStr">
        <is>
          <t>1201-1400</t>
        </is>
      </c>
      <c r="D1360" t="inlineStr">
        <is>
          <t>Romania</t>
        </is>
      </c>
      <c r="E1360" t="inlineStr">
        <is>
          <t>Europe</t>
        </is>
      </c>
      <c r="F1360" t="inlineStr">
        <is>
          <t>L</t>
        </is>
      </c>
      <c r="G1360" t="inlineStr">
        <is>
          <t>FO</t>
        </is>
      </c>
      <c r="H1360" t="inlineStr">
        <is>
          <t>HI</t>
        </is>
      </c>
      <c r="I1360" t="inlineStr">
        <is>
          <t>A</t>
        </is>
      </c>
      <c r="J1360" t="n">
        <v>9.199999999999999</v>
      </c>
      <c r="K1360" t="inlineStr">
        <is>
          <t>601+</t>
        </is>
      </c>
      <c r="L1360" t="n">
        <v>9.699999999999999</v>
      </c>
      <c r="M1360" t="inlineStr">
        <is>
          <t>601+</t>
        </is>
      </c>
      <c r="N1360" t="n">
        <v>4.7</v>
      </c>
      <c r="O1360" t="inlineStr">
        <is>
          <t>701+</t>
        </is>
      </c>
      <c r="P1360" t="n">
        <v>2.8</v>
      </c>
      <c r="Q1360" t="inlineStr">
        <is>
          <t>701+</t>
        </is>
      </c>
      <c r="R1360" t="n">
        <v>1.6</v>
      </c>
      <c r="S1360" t="inlineStr">
        <is>
          <t>701+</t>
        </is>
      </c>
      <c r="T1360" t="n">
        <v>6.7</v>
      </c>
      <c r="U1360" t="inlineStr">
        <is>
          <t>701+</t>
        </is>
      </c>
      <c r="V1360" t="n">
        <v>27.5</v>
      </c>
      <c r="W1360" t="inlineStr">
        <is>
          <t>701+</t>
        </is>
      </c>
      <c r="X1360" t="n">
        <v>23.5</v>
      </c>
      <c r="Y1360" t="inlineStr">
        <is>
          <t>481</t>
        </is>
      </c>
      <c r="Z1360" t="n">
        <v>2.7</v>
      </c>
      <c r="AA1360" t="inlineStr">
        <is>
          <t>701+</t>
        </is>
      </c>
      <c r="AB1360" t="inlineStr"/>
      <c r="AC1360" t="inlineStr">
        <is>
          <t>1201-1400</t>
        </is>
      </c>
      <c r="AD1360" t="inlineStr">
        <is>
          <t>1201-1400</t>
        </is>
      </c>
      <c r="AE1360" t="inlineStr">
        <is>
          <t>RO</t>
        </is>
      </c>
      <c r="AF1360" t="inlineStr">
        <is>
          <t>Romania</t>
        </is>
      </c>
      <c r="AG1360" t="inlineStr">
        <is>
          <t>L</t>
        </is>
      </c>
      <c r="AH1360" t="inlineStr">
        <is>
          <t>FO</t>
        </is>
      </c>
      <c r="AI1360" t="inlineStr">
        <is>
          <t>HI</t>
        </is>
      </c>
      <c r="AJ1360" t="n">
        <v>4</v>
      </c>
      <c r="AK1360" t="inlineStr">
        <is>
          <t>A</t>
        </is>
      </c>
      <c r="AL1360" t="n">
        <v>9.6</v>
      </c>
      <c r="AM1360" t="inlineStr">
        <is>
          <t>601+</t>
        </is>
      </c>
      <c r="AN1360" t="n">
        <v>6.3</v>
      </c>
      <c r="AO1360" t="inlineStr">
        <is>
          <t>601+</t>
        </is>
      </c>
      <c r="AP1360" t="n">
        <v>4.8</v>
      </c>
      <c r="AQ1360" t="inlineStr">
        <is>
          <t>701+</t>
        </is>
      </c>
      <c r="AR1360" t="n">
        <v>2.6</v>
      </c>
      <c r="AS1360" t="inlineStr">
        <is>
          <t>701+</t>
        </is>
      </c>
      <c r="AT1360" t="n">
        <v>1.6</v>
      </c>
      <c r="AU1360" t="inlineStr">
        <is>
          <t>701+</t>
        </is>
      </c>
      <c r="AV1360" t="n">
        <v>5.2</v>
      </c>
      <c r="AW1360" t="inlineStr">
        <is>
          <t>701+</t>
        </is>
      </c>
      <c r="AX1360" t="n">
        <v>1.1</v>
      </c>
      <c r="AY1360" t="inlineStr">
        <is>
          <t>701+</t>
        </is>
      </c>
      <c r="AZ1360" t="n">
        <v>8.199999999999999</v>
      </c>
      <c r="BA1360" t="inlineStr">
        <is>
          <t>701+</t>
        </is>
      </c>
      <c r="BB1360" t="n">
        <v>1.1</v>
      </c>
      <c r="BC1360" t="inlineStr">
        <is>
          <t>701+</t>
        </is>
      </c>
      <c r="BD1360" t="inlineStr">
        <is>
          <t>-</t>
        </is>
      </c>
      <c r="BE1360" t="inlineStr"/>
      <c r="BF1360" t="inlineStr">
        <is>
          <t>Not Reported</t>
        </is>
      </c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>
        <is>
          <t>QS</t>
        </is>
      </c>
      <c r="CC1360" t="n">
        <v>1300.5</v>
      </c>
      <c r="CD1360" t="n">
        <v>1300.5</v>
      </c>
      <c r="CE1360" t="n">
        <v>601</v>
      </c>
      <c r="CF1360" t="n">
        <v>601</v>
      </c>
      <c r="CG1360" t="n">
        <v>701</v>
      </c>
      <c r="CH1360" t="n">
        <v>701</v>
      </c>
      <c r="CI1360" t="n">
        <v>701</v>
      </c>
      <c r="CJ1360" t="n">
        <v>701</v>
      </c>
      <c r="CK1360" t="n">
        <v>701</v>
      </c>
      <c r="CL1360" t="n">
        <v>481</v>
      </c>
      <c r="CM1360" t="n">
        <v>701</v>
      </c>
      <c r="CN1360" t="n">
        <v>1300.5</v>
      </c>
      <c r="CO1360" t="n">
        <v>1300.5</v>
      </c>
      <c r="CP1360" t="n">
        <v>601</v>
      </c>
      <c r="CQ1360" t="n">
        <v>601</v>
      </c>
      <c r="CR1360" t="n">
        <v>701</v>
      </c>
      <c r="CS1360" t="n">
        <v>701</v>
      </c>
      <c r="CT1360" t="n">
        <v>701</v>
      </c>
      <c r="CU1360" t="n">
        <v>701</v>
      </c>
      <c r="CV1360" t="n">
        <v>701</v>
      </c>
      <c r="CW1360" t="n">
        <v>701</v>
      </c>
      <c r="CX1360" t="n">
        <v>701</v>
      </c>
      <c r="CY1360" t="inlineStr"/>
      <c r="CZ1360" t="inlineStr"/>
      <c r="DA1360" t="inlineStr"/>
      <c r="DB1360" t="n">
        <v>7.178571428571416</v>
      </c>
      <c r="DC1360" t="n">
        <v>2.8</v>
      </c>
      <c r="DD1360" t="inlineStr"/>
      <c r="DE1360" t="inlineStr">
        <is>
          <t>QS (score, not ratio)</t>
        </is>
      </c>
      <c r="DF1360" t="inlineStr"/>
      <c r="DG1360" t="inlineStr">
        <is>
          <t>QS (score, not %)</t>
        </is>
      </c>
      <c r="DH1360" t="n">
        <v>9.399999999999999</v>
      </c>
      <c r="DI1360" t="inlineStr"/>
    </row>
    <row r="1361">
      <c r="A1361" t="inlineStr">
        <is>
          <t>universite libre de bruxelles</t>
        </is>
      </c>
      <c r="B1361" t="inlineStr">
        <is>
          <t>230</t>
        </is>
      </c>
      <c r="C1361" t="inlineStr">
        <is>
          <t>189</t>
        </is>
      </c>
      <c r="D1361" t="inlineStr">
        <is>
          <t>Belgium</t>
        </is>
      </c>
      <c r="E1361" t="inlineStr">
        <is>
          <t>Europe</t>
        </is>
      </c>
      <c r="F1361" t="inlineStr">
        <is>
          <t>XL</t>
        </is>
      </c>
      <c r="G1361" t="inlineStr">
        <is>
          <t>FC</t>
        </is>
      </c>
      <c r="H1361" t="inlineStr">
        <is>
          <t>VH</t>
        </is>
      </c>
      <c r="I1361" t="inlineStr">
        <is>
          <t>A</t>
        </is>
      </c>
      <c r="J1361" t="n">
        <v>33.3</v>
      </c>
      <c r="K1361" t="inlineStr">
        <is>
          <t>263</t>
        </is>
      </c>
      <c r="L1361" t="n">
        <v>34.5</v>
      </c>
      <c r="M1361" t="inlineStr">
        <is>
          <t>273</t>
        </is>
      </c>
      <c r="N1361" t="n">
        <v>3</v>
      </c>
      <c r="O1361" t="inlineStr">
        <is>
          <t>701+</t>
        </is>
      </c>
      <c r="P1361" t="n">
        <v>49.9</v>
      </c>
      <c r="Q1361" t="inlineStr">
        <is>
          <t>263</t>
        </is>
      </c>
      <c r="R1361" t="n">
        <v>98.7</v>
      </c>
      <c r="S1361" t="inlineStr">
        <is>
          <t>110</t>
        </is>
      </c>
      <c r="T1361" t="n">
        <v>84.40000000000001</v>
      </c>
      <c r="U1361" t="inlineStr">
        <is>
          <t>155</t>
        </is>
      </c>
      <c r="V1361" t="n">
        <v>87.5</v>
      </c>
      <c r="W1361" t="inlineStr">
        <is>
          <t>203</t>
        </is>
      </c>
      <c r="X1361" t="n">
        <v>65.5</v>
      </c>
      <c r="Y1361" t="inlineStr">
        <is>
          <t>179</t>
        </is>
      </c>
      <c r="Z1361" t="n">
        <v>25.2</v>
      </c>
      <c r="AA1361" t="inlineStr">
        <is>
          <t>490</t>
        </is>
      </c>
      <c r="AB1361" t="n">
        <v>43</v>
      </c>
      <c r="AC1361">
        <f>189</f>
        <v/>
      </c>
      <c r="AD1361" t="inlineStr">
        <is>
          <t>210=</t>
        </is>
      </c>
      <c r="AE1361" t="inlineStr">
        <is>
          <t>BE</t>
        </is>
      </c>
      <c r="AF1361" t="inlineStr">
        <is>
          <t>Belgium</t>
        </is>
      </c>
      <c r="AG1361" t="inlineStr">
        <is>
          <t>L</t>
        </is>
      </c>
      <c r="AH1361" t="inlineStr">
        <is>
          <t>FC</t>
        </is>
      </c>
      <c r="AI1361" t="inlineStr">
        <is>
          <t>VH</t>
        </is>
      </c>
      <c r="AJ1361" t="n">
        <v>5</v>
      </c>
      <c r="AK1361" t="inlineStr">
        <is>
          <t>A</t>
        </is>
      </c>
      <c r="AL1361" t="n">
        <v>34.4</v>
      </c>
      <c r="AM1361" t="inlineStr">
        <is>
          <t>249</t>
        </is>
      </c>
      <c r="AN1361" t="n">
        <v>38.9</v>
      </c>
      <c r="AO1361" t="inlineStr">
        <is>
          <t>247</t>
        </is>
      </c>
      <c r="AP1361" t="n">
        <v>3.3</v>
      </c>
      <c r="AQ1361" t="inlineStr">
        <is>
          <t>701+</t>
        </is>
      </c>
      <c r="AR1361" t="n">
        <v>63.3</v>
      </c>
      <c r="AS1361" t="inlineStr">
        <is>
          <t>186</t>
        </is>
      </c>
      <c r="AT1361" t="n">
        <v>97.09999999999999</v>
      </c>
      <c r="AU1361" t="inlineStr">
        <is>
          <t>126</t>
        </is>
      </c>
      <c r="AV1361" t="n">
        <v>85</v>
      </c>
      <c r="AW1361" t="inlineStr">
        <is>
          <t>144</t>
        </is>
      </c>
      <c r="AX1361" t="n">
        <v>69.09999999999999</v>
      </c>
      <c r="AY1361" t="inlineStr">
        <is>
          <t>201</t>
        </is>
      </c>
      <c r="AZ1361" t="n">
        <v>35.7</v>
      </c>
      <c r="BA1361" t="inlineStr">
        <is>
          <t>207</t>
        </is>
      </c>
      <c r="BB1361" t="n">
        <v>60.4</v>
      </c>
      <c r="BC1361" t="inlineStr">
        <is>
          <t>249=</t>
        </is>
      </c>
      <c r="BD1361" t="inlineStr">
        <is>
          <t>46.8</t>
        </is>
      </c>
      <c r="BE1361" t="inlineStr"/>
      <c r="BF1361" t="inlineStr">
        <is>
          <t>Not Reported</t>
        </is>
      </c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>
        <is>
          <t>QS</t>
        </is>
      </c>
      <c r="CC1361" t="n">
        <v>230</v>
      </c>
      <c r="CD1361" t="n">
        <v>189</v>
      </c>
      <c r="CE1361" t="n">
        <v>263</v>
      </c>
      <c r="CF1361" t="n">
        <v>273</v>
      </c>
      <c r="CG1361" t="n">
        <v>701</v>
      </c>
      <c r="CH1361" t="n">
        <v>263</v>
      </c>
      <c r="CI1361" t="n">
        <v>110</v>
      </c>
      <c r="CJ1361" t="n">
        <v>155</v>
      </c>
      <c r="CK1361" t="n">
        <v>203</v>
      </c>
      <c r="CL1361" t="n">
        <v>179</v>
      </c>
      <c r="CM1361" t="n">
        <v>490</v>
      </c>
      <c r="CN1361" t="n">
        <v>189</v>
      </c>
      <c r="CO1361" t="n">
        <v>210</v>
      </c>
      <c r="CP1361" t="n">
        <v>249</v>
      </c>
      <c r="CQ1361" t="n">
        <v>247</v>
      </c>
      <c r="CR1361" t="n">
        <v>701</v>
      </c>
      <c r="CS1361" t="n">
        <v>186</v>
      </c>
      <c r="CT1361" t="n">
        <v>126</v>
      </c>
      <c r="CU1361" t="n">
        <v>144</v>
      </c>
      <c r="CV1361" t="n">
        <v>201</v>
      </c>
      <c r="CW1361" t="n">
        <v>207</v>
      </c>
      <c r="CX1361" t="n">
        <v>249</v>
      </c>
      <c r="CY1361" t="inlineStr"/>
      <c r="CZ1361" t="inlineStr"/>
      <c r="DA1361" t="inlineStr"/>
      <c r="DB1361" t="n">
        <v>83.64285714285714</v>
      </c>
      <c r="DC1361" t="n">
        <v>49.9</v>
      </c>
      <c r="DD1361" t="inlineStr"/>
      <c r="DE1361" t="inlineStr">
        <is>
          <t>QS (score, not ratio)</t>
        </is>
      </c>
      <c r="DF1361" t="inlineStr"/>
      <c r="DG1361" t="inlineStr">
        <is>
          <t>QS (score, not %)</t>
        </is>
      </c>
      <c r="DH1361" t="n">
        <v>33.84999999999999</v>
      </c>
      <c r="DI1361" t="inlineStr"/>
    </row>
    <row r="1362">
      <c r="A1362" t="inlineStr">
        <is>
          <t>universiti brunei darussalam (ubd)</t>
        </is>
      </c>
      <c r="B1362" t="inlineStr">
        <is>
          <t>385</t>
        </is>
      </c>
      <c r="C1362" t="inlineStr">
        <is>
          <t>387</t>
        </is>
      </c>
      <c r="D1362" t="inlineStr">
        <is>
          <t>Brunei</t>
        </is>
      </c>
      <c r="E1362" t="inlineStr">
        <is>
          <t>Asia</t>
        </is>
      </c>
      <c r="F1362" t="inlineStr">
        <is>
          <t>S</t>
        </is>
      </c>
      <c r="G1362" t="inlineStr">
        <is>
          <t>CO</t>
        </is>
      </c>
      <c r="H1362" t="inlineStr">
        <is>
          <t>VH</t>
        </is>
      </c>
      <c r="I1362" t="inlineStr">
        <is>
          <t>A</t>
        </is>
      </c>
      <c r="J1362" t="n">
        <v>20.2</v>
      </c>
      <c r="K1362" t="inlineStr">
        <is>
          <t>438</t>
        </is>
      </c>
      <c r="L1362" t="n">
        <v>8.800000000000001</v>
      </c>
      <c r="M1362" t="inlineStr">
        <is>
          <t>601+</t>
        </is>
      </c>
      <c r="N1362" t="n">
        <v>92.90000000000001</v>
      </c>
      <c r="O1362" t="inlineStr">
        <is>
          <t>73</t>
        </is>
      </c>
      <c r="P1362" t="n">
        <v>9.9</v>
      </c>
      <c r="Q1362" t="inlineStr">
        <is>
          <t>701+</t>
        </is>
      </c>
      <c r="R1362" t="n">
        <v>100</v>
      </c>
      <c r="S1362" t="inlineStr">
        <is>
          <t>62</t>
        </is>
      </c>
      <c r="T1362" t="n">
        <v>46.5</v>
      </c>
      <c r="U1362" t="inlineStr">
        <is>
          <t>318</t>
        </is>
      </c>
      <c r="V1362" t="n">
        <v>35.4</v>
      </c>
      <c r="W1362" t="inlineStr">
        <is>
          <t>701+</t>
        </is>
      </c>
      <c r="X1362" t="n">
        <v>56.5</v>
      </c>
      <c r="Y1362" t="inlineStr">
        <is>
          <t>217</t>
        </is>
      </c>
      <c r="Z1362" t="n">
        <v>12.7</v>
      </c>
      <c r="AA1362" t="inlineStr">
        <is>
          <t>615=</t>
        </is>
      </c>
      <c r="AB1362" t="n">
        <v>30.4</v>
      </c>
      <c r="AC1362">
        <f>387</f>
        <v/>
      </c>
      <c r="AD1362" t="inlineStr">
        <is>
          <t>256=</t>
        </is>
      </c>
      <c r="AE1362" t="inlineStr">
        <is>
          <t>BN</t>
        </is>
      </c>
      <c r="AF1362" t="inlineStr">
        <is>
          <t>Brunei</t>
        </is>
      </c>
      <c r="AG1362" t="inlineStr">
        <is>
          <t>S</t>
        </is>
      </c>
      <c r="AH1362" t="inlineStr">
        <is>
          <t>CO</t>
        </is>
      </c>
      <c r="AI1362" t="inlineStr">
        <is>
          <t>VH</t>
        </is>
      </c>
      <c r="AJ1362" t="n">
        <v>3</v>
      </c>
      <c r="AK1362" t="inlineStr">
        <is>
          <t>A</t>
        </is>
      </c>
      <c r="AL1362" t="n">
        <v>21</v>
      </c>
      <c r="AM1362" t="inlineStr">
        <is>
          <t>420</t>
        </is>
      </c>
      <c r="AN1362" t="n">
        <v>5.5</v>
      </c>
      <c r="AO1362" t="inlineStr">
        <is>
          <t>601+</t>
        </is>
      </c>
      <c r="AP1362" t="n">
        <v>96.3</v>
      </c>
      <c r="AQ1362" t="inlineStr">
        <is>
          <t>54</t>
        </is>
      </c>
      <c r="AR1362" t="n">
        <v>8.199999999999999</v>
      </c>
      <c r="AS1362" t="inlineStr">
        <is>
          <t>701+</t>
        </is>
      </c>
      <c r="AT1362" t="n">
        <v>100</v>
      </c>
      <c r="AU1362" t="inlineStr">
        <is>
          <t>47</t>
        </is>
      </c>
      <c r="AV1362" t="n">
        <v>65.09999999999999</v>
      </c>
      <c r="AW1362" t="inlineStr">
        <is>
          <t>231</t>
        </is>
      </c>
      <c r="AX1362" t="n">
        <v>2.3</v>
      </c>
      <c r="AY1362" t="inlineStr">
        <is>
          <t>701+</t>
        </is>
      </c>
      <c r="AZ1362" t="n">
        <v>27.4</v>
      </c>
      <c r="BA1362" t="inlineStr">
        <is>
          <t>296</t>
        </is>
      </c>
      <c r="BB1362" t="n">
        <v>4</v>
      </c>
      <c r="BC1362" t="inlineStr">
        <is>
          <t>701+</t>
        </is>
      </c>
      <c r="BD1362" t="inlineStr">
        <is>
          <t>28.3</t>
        </is>
      </c>
      <c r="BE1362" t="inlineStr"/>
      <c r="BF1362" t="inlineStr">
        <is>
          <t>Not Reported</t>
        </is>
      </c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>
        <is>
          <t>QS</t>
        </is>
      </c>
      <c r="CC1362" t="n">
        <v>385</v>
      </c>
      <c r="CD1362" t="n">
        <v>387</v>
      </c>
      <c r="CE1362" t="n">
        <v>438</v>
      </c>
      <c r="CF1362" t="n">
        <v>601</v>
      </c>
      <c r="CG1362" t="n">
        <v>73</v>
      </c>
      <c r="CH1362" t="n">
        <v>701</v>
      </c>
      <c r="CI1362" t="n">
        <v>62</v>
      </c>
      <c r="CJ1362" t="n">
        <v>318</v>
      </c>
      <c r="CK1362" t="n">
        <v>701</v>
      </c>
      <c r="CL1362" t="n">
        <v>217</v>
      </c>
      <c r="CM1362" t="n">
        <v>615</v>
      </c>
      <c r="CN1362" t="n">
        <v>387</v>
      </c>
      <c r="CO1362" t="n">
        <v>256</v>
      </c>
      <c r="CP1362" t="n">
        <v>420</v>
      </c>
      <c r="CQ1362" t="n">
        <v>601</v>
      </c>
      <c r="CR1362" t="n">
        <v>54</v>
      </c>
      <c r="CS1362" t="n">
        <v>701</v>
      </c>
      <c r="CT1362" t="n">
        <v>47</v>
      </c>
      <c r="CU1362" t="n">
        <v>231</v>
      </c>
      <c r="CV1362" t="n">
        <v>701</v>
      </c>
      <c r="CW1362" t="n">
        <v>296</v>
      </c>
      <c r="CX1362" t="n">
        <v>701</v>
      </c>
      <c r="CY1362" t="inlineStr"/>
      <c r="CZ1362" t="inlineStr"/>
      <c r="DA1362" t="inlineStr"/>
      <c r="DB1362" t="n">
        <v>72.57142857142857</v>
      </c>
      <c r="DC1362" t="n">
        <v>9.9</v>
      </c>
      <c r="DD1362" t="inlineStr"/>
      <c r="DE1362" t="inlineStr">
        <is>
          <t>QS (score, not ratio)</t>
        </is>
      </c>
      <c r="DF1362" t="inlineStr"/>
      <c r="DG1362" t="inlineStr">
        <is>
          <t>QS (score, not %)</t>
        </is>
      </c>
      <c r="DH1362" t="n">
        <v>20.6</v>
      </c>
      <c r="DI1362" t="inlineStr"/>
    </row>
    <row r="1363">
      <c r="A1363" t="inlineStr">
        <is>
          <t>universiti kebangsaan malaysia</t>
        </is>
      </c>
      <c r="B1363" t="inlineStr"/>
      <c r="C1363" t="inlineStr"/>
      <c r="D1363" t="inlineStr">
        <is>
          <t>Not Reported</t>
        </is>
      </c>
      <c r="E1363" t="inlineStr">
        <is>
          <t>Not Reported</t>
        </is>
      </c>
      <c r="F1363" t="inlineStr">
        <is>
          <t>Not Reported</t>
        </is>
      </c>
      <c r="G1363" t="inlineStr">
        <is>
          <t>Not Reported</t>
        </is>
      </c>
      <c r="H1363" t="inlineStr"/>
      <c r="I1363" t="inlineStr">
        <is>
          <t>Not Reported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>
        <is>
          <t>Not Reported</t>
        </is>
      </c>
      <c r="AF1363" t="inlineStr">
        <is>
          <t>Not Reported</t>
        </is>
      </c>
      <c r="AG1363" t="inlineStr">
        <is>
          <t>Not Reported</t>
        </is>
      </c>
      <c r="AH1363" t="inlineStr">
        <is>
          <t>Not Reported</t>
        </is>
      </c>
      <c r="AI1363" t="inlineStr"/>
      <c r="AJ1363" t="inlineStr"/>
      <c r="AK1363" t="inlineStr">
        <is>
          <t>Not Reported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>
        <is>
          <t>601-800</t>
        </is>
      </c>
      <c r="BF1363" t="inlineStr">
        <is>
          <t>Malaysia</t>
        </is>
      </c>
      <c r="BG1363" t="n">
        <v>24.3</v>
      </c>
      <c r="BH1363" t="inlineStr">
        <is>
          <t>29.7</t>
        </is>
      </c>
      <c r="BI1363" t="n">
        <v>15.9</v>
      </c>
      <c r="BJ1363" t="n">
        <v>10.9</v>
      </c>
      <c r="BK1363" t="inlineStr">
        <is>
          <t>28.4</t>
        </is>
      </c>
      <c r="BL1363" t="inlineStr">
        <is>
          <t>-</t>
        </is>
      </c>
      <c r="BM1363" t="inlineStr">
        <is>
          <t>24,227</t>
        </is>
      </c>
      <c r="BN1363" t="n">
        <v>11.8</v>
      </c>
      <c r="BO1363" t="inlineStr">
        <is>
          <t>12%</t>
        </is>
      </c>
      <c r="BP1363" t="inlineStr">
        <is>
          <t>62 : 38</t>
        </is>
      </c>
      <c r="BQ1363" t="n">
        <v>2016</v>
      </c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>
        <is>
          <t>Times</t>
        </is>
      </c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n">
        <v>700.5</v>
      </c>
      <c r="CZ1363" t="inlineStr"/>
      <c r="DA1363" t="inlineStr"/>
      <c r="DB1363" t="n">
        <v>0</v>
      </c>
      <c r="DC1363" t="n">
        <v>11.67269460371492</v>
      </c>
      <c r="DD1363" t="n">
        <v>11.8</v>
      </c>
      <c r="DE1363" t="inlineStr">
        <is>
          <t>Times (raw ratio)</t>
        </is>
      </c>
      <c r="DF1363" t="n">
        <v>12</v>
      </c>
      <c r="DG1363" t="inlineStr">
        <is>
          <t>Times (raw %)</t>
        </is>
      </c>
      <c r="DH1363" t="inlineStr"/>
      <c r="DI1363" t="n">
        <v>13.52757544224766</v>
      </c>
    </row>
    <row r="1364">
      <c r="A1364" t="inlineStr">
        <is>
          <t>universiti kebangsaan malaysia (ukm)</t>
        </is>
      </c>
      <c r="B1364" t="inlineStr">
        <is>
          <t>138</t>
        </is>
      </c>
      <c r="C1364" t="inlineStr">
        <is>
          <t>159</t>
        </is>
      </c>
      <c r="D1364" t="inlineStr">
        <is>
          <t>Malaysia</t>
        </is>
      </c>
      <c r="E1364" t="inlineStr">
        <is>
          <t>Asia</t>
        </is>
      </c>
      <c r="F1364" t="inlineStr">
        <is>
          <t>L</t>
        </is>
      </c>
      <c r="G1364" t="inlineStr">
        <is>
          <t>FC</t>
        </is>
      </c>
      <c r="H1364" t="inlineStr">
        <is>
          <t>VH</t>
        </is>
      </c>
      <c r="I1364" t="inlineStr">
        <is>
          <t>A</t>
        </is>
      </c>
      <c r="J1364" t="n">
        <v>61.7</v>
      </c>
      <c r="K1364" t="inlineStr">
        <is>
          <t>113</t>
        </is>
      </c>
      <c r="L1364" t="n">
        <v>66.40000000000001</v>
      </c>
      <c r="M1364" t="inlineStr">
        <is>
          <t>114</t>
        </is>
      </c>
      <c r="N1364" t="n">
        <v>80.40000000000001</v>
      </c>
      <c r="O1364" t="inlineStr">
        <is>
          <t>132</t>
        </is>
      </c>
      <c r="P1364" t="n">
        <v>14.1</v>
      </c>
      <c r="Q1364" t="inlineStr">
        <is>
          <t>651</t>
        </is>
      </c>
      <c r="R1364" t="n">
        <v>45.7</v>
      </c>
      <c r="S1364" t="inlineStr">
        <is>
          <t>392</t>
        </is>
      </c>
      <c r="T1364" t="n">
        <v>78.8</v>
      </c>
      <c r="U1364" t="inlineStr">
        <is>
          <t>175</t>
        </is>
      </c>
      <c r="V1364" t="n">
        <v>83.7</v>
      </c>
      <c r="W1364" t="inlineStr">
        <is>
          <t>269</t>
        </is>
      </c>
      <c r="X1364" t="n">
        <v>22.5</v>
      </c>
      <c r="Y1364" t="inlineStr">
        <is>
          <t>510</t>
        </is>
      </c>
      <c r="Z1364" t="n">
        <v>64.40000000000001</v>
      </c>
      <c r="AA1364" t="inlineStr">
        <is>
          <t>243=</t>
        </is>
      </c>
      <c r="AB1364" t="n">
        <v>53.8</v>
      </c>
      <c r="AC1364">
        <f>159</f>
        <v/>
      </c>
      <c r="AD1364" t="inlineStr">
        <is>
          <t>129=</t>
        </is>
      </c>
      <c r="AE1364" t="inlineStr">
        <is>
          <t>MY</t>
        </is>
      </c>
      <c r="AF1364" t="inlineStr">
        <is>
          <t>Malaysia</t>
        </is>
      </c>
      <c r="AG1364" t="inlineStr">
        <is>
          <t>L</t>
        </is>
      </c>
      <c r="AH1364" t="inlineStr">
        <is>
          <t>FC</t>
        </is>
      </c>
      <c r="AI1364" t="inlineStr">
        <is>
          <t>VH</t>
        </is>
      </c>
      <c r="AJ1364" t="n">
        <v>4</v>
      </c>
      <c r="AK1364" t="inlineStr">
        <is>
          <t>A</t>
        </is>
      </c>
      <c r="AL1364" t="n">
        <v>59.7</v>
      </c>
      <c r="AM1364" t="inlineStr">
        <is>
          <t>121</t>
        </is>
      </c>
      <c r="AN1364" t="n">
        <v>70.09999999999999</v>
      </c>
      <c r="AO1364" t="inlineStr">
        <is>
          <t>103</t>
        </is>
      </c>
      <c r="AP1364" t="n">
        <v>87.5</v>
      </c>
      <c r="AQ1364" t="inlineStr">
        <is>
          <t>95</t>
        </is>
      </c>
      <c r="AR1364" t="n">
        <v>11.7</v>
      </c>
      <c r="AS1364" t="inlineStr">
        <is>
          <t>701+</t>
        </is>
      </c>
      <c r="AT1364" t="n">
        <v>52.7</v>
      </c>
      <c r="AU1364" t="inlineStr">
        <is>
          <t>347</t>
        </is>
      </c>
      <c r="AV1364" t="n">
        <v>61.1</v>
      </c>
      <c r="AW1364" t="inlineStr">
        <is>
          <t>242</t>
        </is>
      </c>
      <c r="AX1364" t="n">
        <v>56.7</v>
      </c>
      <c r="AY1364" t="inlineStr">
        <is>
          <t>272</t>
        </is>
      </c>
      <c r="AZ1364" t="n">
        <v>11.2</v>
      </c>
      <c r="BA1364" t="inlineStr">
        <is>
          <t>701+</t>
        </is>
      </c>
      <c r="BB1364" t="n">
        <v>24.4</v>
      </c>
      <c r="BC1364" t="inlineStr">
        <is>
          <t>497=</t>
        </is>
      </c>
      <c r="BD1364" t="inlineStr">
        <is>
          <t>50.2</t>
        </is>
      </c>
      <c r="BE1364" t="inlineStr"/>
      <c r="BF1364" t="inlineStr">
        <is>
          <t>Not Reported</t>
        </is>
      </c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>
        <is>
          <t>QS</t>
        </is>
      </c>
      <c r="CC1364" t="n">
        <v>138</v>
      </c>
      <c r="CD1364" t="n">
        <v>159</v>
      </c>
      <c r="CE1364" t="n">
        <v>113</v>
      </c>
      <c r="CF1364" t="n">
        <v>114</v>
      </c>
      <c r="CG1364" t="n">
        <v>132</v>
      </c>
      <c r="CH1364" t="n">
        <v>651</v>
      </c>
      <c r="CI1364" t="n">
        <v>392</v>
      </c>
      <c r="CJ1364" t="n">
        <v>175</v>
      </c>
      <c r="CK1364" t="n">
        <v>269</v>
      </c>
      <c r="CL1364" t="n">
        <v>510</v>
      </c>
      <c r="CM1364" t="n">
        <v>243</v>
      </c>
      <c r="CN1364" t="n">
        <v>159</v>
      </c>
      <c r="CO1364" t="n">
        <v>129</v>
      </c>
      <c r="CP1364" t="n">
        <v>121</v>
      </c>
      <c r="CQ1364" t="n">
        <v>103</v>
      </c>
      <c r="CR1364" t="n">
        <v>95</v>
      </c>
      <c r="CS1364" t="n">
        <v>701</v>
      </c>
      <c r="CT1364" t="n">
        <v>347</v>
      </c>
      <c r="CU1364" t="n">
        <v>242</v>
      </c>
      <c r="CV1364" t="n">
        <v>272</v>
      </c>
      <c r="CW1364" t="n">
        <v>701</v>
      </c>
      <c r="CX1364" t="n">
        <v>497</v>
      </c>
      <c r="CY1364" t="inlineStr"/>
      <c r="CZ1364" t="inlineStr"/>
      <c r="DA1364" t="inlineStr"/>
      <c r="DB1364" t="n">
        <v>90.21428571428572</v>
      </c>
      <c r="DC1364" t="n">
        <v>14.1</v>
      </c>
      <c r="DD1364" t="inlineStr"/>
      <c r="DE1364" t="inlineStr">
        <is>
          <t>QS (score, not ratio)</t>
        </is>
      </c>
      <c r="DF1364" t="inlineStr"/>
      <c r="DG1364" t="inlineStr">
        <is>
          <t>QS (score, not %)</t>
        </is>
      </c>
      <c r="DH1364" t="n">
        <v>60.7</v>
      </c>
      <c r="DI1364" t="inlineStr"/>
    </row>
    <row r="1365">
      <c r="A1365" t="inlineStr">
        <is>
          <t>universiti kuala lumpur (unikl)</t>
        </is>
      </c>
      <c r="B1365" t="inlineStr">
        <is>
          <t>1201-1400</t>
        </is>
      </c>
      <c r="C1365" t="inlineStr">
        <is>
          <t>1001-1200</t>
        </is>
      </c>
      <c r="D1365" t="inlineStr">
        <is>
          <t>Malaysia</t>
        </is>
      </c>
      <c r="E1365" t="inlineStr">
        <is>
          <t>Asia</t>
        </is>
      </c>
      <c r="F1365" t="inlineStr">
        <is>
          <t>L</t>
        </is>
      </c>
      <c r="G1365" t="inlineStr">
        <is>
          <t>FC</t>
        </is>
      </c>
      <c r="H1365" t="inlineStr">
        <is>
          <t>HI</t>
        </is>
      </c>
      <c r="I1365" t="inlineStr">
        <is>
          <t>C</t>
        </is>
      </c>
      <c r="J1365" t="n">
        <v>6</v>
      </c>
      <c r="K1365" t="inlineStr">
        <is>
          <t>601+</t>
        </is>
      </c>
      <c r="L1365" t="n">
        <v>5.3</v>
      </c>
      <c r="M1365" t="inlineStr">
        <is>
          <t>601+</t>
        </is>
      </c>
      <c r="N1365" t="n">
        <v>32.7</v>
      </c>
      <c r="O1365" t="inlineStr">
        <is>
          <t>483</t>
        </is>
      </c>
      <c r="P1365" t="n">
        <v>2.2</v>
      </c>
      <c r="Q1365" t="inlineStr">
        <is>
          <t>701+</t>
        </is>
      </c>
      <c r="R1365" t="n">
        <v>7.4</v>
      </c>
      <c r="S1365" t="inlineStr">
        <is>
          <t>701+</t>
        </is>
      </c>
      <c r="T1365" t="n">
        <v>3.9</v>
      </c>
      <c r="U1365" t="inlineStr">
        <is>
          <t>701+</t>
        </is>
      </c>
      <c r="V1365" t="n">
        <v>17.3</v>
      </c>
      <c r="W1365" t="inlineStr">
        <is>
          <t>701+</t>
        </is>
      </c>
      <c r="X1365" t="n">
        <v>3.9</v>
      </c>
      <c r="Y1365" t="inlineStr">
        <is>
          <t>701+</t>
        </is>
      </c>
      <c r="Z1365" t="n">
        <v>1</v>
      </c>
      <c r="AA1365" t="inlineStr">
        <is>
          <t>701+</t>
        </is>
      </c>
      <c r="AB1365" t="inlineStr"/>
      <c r="AC1365" t="inlineStr">
        <is>
          <t>1001-1200</t>
        </is>
      </c>
      <c r="AD1365" t="inlineStr">
        <is>
          <t>1001-1200</t>
        </is>
      </c>
      <c r="AE1365" t="inlineStr">
        <is>
          <t>MY</t>
        </is>
      </c>
      <c r="AF1365" t="inlineStr">
        <is>
          <t>Malaysia</t>
        </is>
      </c>
      <c r="AG1365" t="inlineStr">
        <is>
          <t>L</t>
        </is>
      </c>
      <c r="AH1365" t="inlineStr">
        <is>
          <t>FC</t>
        </is>
      </c>
      <c r="AI1365" t="inlineStr">
        <is>
          <t>HI</t>
        </is>
      </c>
      <c r="AJ1365" t="n">
        <v>2</v>
      </c>
      <c r="AK1365" t="inlineStr">
        <is>
          <t>C</t>
        </is>
      </c>
      <c r="AL1365" t="n">
        <v>6.4</v>
      </c>
      <c r="AM1365" t="inlineStr">
        <is>
          <t>601+</t>
        </is>
      </c>
      <c r="AN1365" t="n">
        <v>9.9</v>
      </c>
      <c r="AO1365" t="inlineStr">
        <is>
          <t>601+</t>
        </is>
      </c>
      <c r="AP1365" t="n">
        <v>33.6</v>
      </c>
      <c r="AQ1365" t="inlineStr">
        <is>
          <t>475</t>
        </is>
      </c>
      <c r="AR1365" t="n">
        <v>2.1</v>
      </c>
      <c r="AS1365" t="inlineStr">
        <is>
          <t>701+</t>
        </is>
      </c>
      <c r="AT1365" t="n">
        <v>8</v>
      </c>
      <c r="AU1365" t="inlineStr">
        <is>
          <t>701+</t>
        </is>
      </c>
      <c r="AV1365" t="n">
        <v>3.8</v>
      </c>
      <c r="AW1365" t="inlineStr">
        <is>
          <t>701+</t>
        </is>
      </c>
      <c r="AX1365" t="n">
        <v>1.1</v>
      </c>
      <c r="AY1365" t="inlineStr">
        <is>
          <t>701+</t>
        </is>
      </c>
      <c r="AZ1365" t="n">
        <v>9.800000000000001</v>
      </c>
      <c r="BA1365" t="inlineStr">
        <is>
          <t>701+</t>
        </is>
      </c>
      <c r="BB1365" t="n">
        <v>1.1</v>
      </c>
      <c r="BC1365" t="inlineStr">
        <is>
          <t>701+</t>
        </is>
      </c>
      <c r="BD1365" t="inlineStr">
        <is>
          <t>-</t>
        </is>
      </c>
      <c r="BE1365" t="inlineStr"/>
      <c r="BF1365" t="inlineStr">
        <is>
          <t>Not Reported</t>
        </is>
      </c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>
        <is>
          <t>QS</t>
        </is>
      </c>
      <c r="CC1365" t="n">
        <v>1300.5</v>
      </c>
      <c r="CD1365" t="n">
        <v>1100.5</v>
      </c>
      <c r="CE1365" t="n">
        <v>601</v>
      </c>
      <c r="CF1365" t="n">
        <v>601</v>
      </c>
      <c r="CG1365" t="n">
        <v>483</v>
      </c>
      <c r="CH1365" t="n">
        <v>701</v>
      </c>
      <c r="CI1365" t="n">
        <v>701</v>
      </c>
      <c r="CJ1365" t="n">
        <v>701</v>
      </c>
      <c r="CK1365" t="n">
        <v>701</v>
      </c>
      <c r="CL1365" t="n">
        <v>701</v>
      </c>
      <c r="CM1365" t="n">
        <v>701</v>
      </c>
      <c r="CN1365" t="n">
        <v>1100.5</v>
      </c>
      <c r="CO1365" t="n">
        <v>1100.5</v>
      </c>
      <c r="CP1365" t="n">
        <v>601</v>
      </c>
      <c r="CQ1365" t="n">
        <v>601</v>
      </c>
      <c r="CR1365" t="n">
        <v>475</v>
      </c>
      <c r="CS1365" t="n">
        <v>701</v>
      </c>
      <c r="CT1365" t="n">
        <v>701</v>
      </c>
      <c r="CU1365" t="n">
        <v>701</v>
      </c>
      <c r="CV1365" t="n">
        <v>701</v>
      </c>
      <c r="CW1365" t="n">
        <v>701</v>
      </c>
      <c r="CX1365" t="n">
        <v>701</v>
      </c>
      <c r="CY1365" t="inlineStr"/>
      <c r="CZ1365" t="inlineStr"/>
      <c r="DA1365" t="inlineStr"/>
      <c r="DB1365" t="n">
        <v>7.178571428571416</v>
      </c>
      <c r="DC1365" t="n">
        <v>2.2</v>
      </c>
      <c r="DD1365" t="inlineStr"/>
      <c r="DE1365" t="inlineStr">
        <is>
          <t>QS (score, not ratio)</t>
        </is>
      </c>
      <c r="DF1365" t="inlineStr"/>
      <c r="DG1365" t="inlineStr">
        <is>
          <t>QS (score, not %)</t>
        </is>
      </c>
      <c r="DH1365" t="n">
        <v>6.2</v>
      </c>
      <c r="DI1365" t="inlineStr"/>
    </row>
    <row r="1366">
      <c r="A1366" t="inlineStr">
        <is>
          <t>universiti malaya (um)</t>
        </is>
      </c>
      <c r="B1366" t="inlineStr">
        <is>
          <t>60</t>
        </is>
      </c>
      <c r="C1366" t="inlineStr">
        <is>
          <t>65</t>
        </is>
      </c>
      <c r="D1366" t="inlineStr">
        <is>
          <t>Malaysia</t>
        </is>
      </c>
      <c r="E1366" t="inlineStr">
        <is>
          <t>Asia</t>
        </is>
      </c>
      <c r="F1366" t="inlineStr">
        <is>
          <t>L</t>
        </is>
      </c>
      <c r="G1366" t="inlineStr">
        <is>
          <t>FC</t>
        </is>
      </c>
      <c r="H1366" t="inlineStr">
        <is>
          <t>VH</t>
        </is>
      </c>
      <c r="I1366" t="inlineStr">
        <is>
          <t>A</t>
        </is>
      </c>
      <c r="J1366" t="n">
        <v>82.90000000000001</v>
      </c>
      <c r="K1366" t="inlineStr">
        <is>
          <t>62</t>
        </is>
      </c>
      <c r="L1366" t="n">
        <v>95.09999999999999</v>
      </c>
      <c r="M1366" t="inlineStr">
        <is>
          <t>34</t>
        </is>
      </c>
      <c r="N1366" t="n">
        <v>75.7</v>
      </c>
      <c r="O1366" t="inlineStr">
        <is>
          <t>163</t>
        </is>
      </c>
      <c r="P1366" t="n">
        <v>29.1</v>
      </c>
      <c r="Q1366" t="inlineStr">
        <is>
          <t>447</t>
        </is>
      </c>
      <c r="R1366" t="n">
        <v>60.2</v>
      </c>
      <c r="S1366" t="inlineStr">
        <is>
          <t>324</t>
        </is>
      </c>
      <c r="T1366" t="n">
        <v>64.2</v>
      </c>
      <c r="U1366" t="inlineStr">
        <is>
          <t>234</t>
        </is>
      </c>
      <c r="V1366" t="n">
        <v>91.8</v>
      </c>
      <c r="W1366" t="inlineStr">
        <is>
          <t>140</t>
        </is>
      </c>
      <c r="X1366" t="n">
        <v>69.3</v>
      </c>
      <c r="Y1366" t="inlineStr">
        <is>
          <t>163</t>
        </is>
      </c>
      <c r="Z1366" t="n">
        <v>83.59999999999999</v>
      </c>
      <c r="AA1366" t="inlineStr">
        <is>
          <t>132=</t>
        </is>
      </c>
      <c r="AB1366" t="n">
        <v>71.2</v>
      </c>
      <c r="AC1366">
        <f>65</f>
        <v/>
      </c>
      <c r="AD1366" t="inlineStr">
        <is>
          <t>70</t>
        </is>
      </c>
      <c r="AE1366" t="inlineStr">
        <is>
          <t>MY</t>
        </is>
      </c>
      <c r="AF1366" t="inlineStr">
        <is>
          <t>Malaysia</t>
        </is>
      </c>
      <c r="AG1366" t="inlineStr">
        <is>
          <t>L</t>
        </is>
      </c>
      <c r="AH1366" t="inlineStr">
        <is>
          <t>FC</t>
        </is>
      </c>
      <c r="AI1366" t="inlineStr">
        <is>
          <t>VH</t>
        </is>
      </c>
      <c r="AJ1366" t="n">
        <v>4</v>
      </c>
      <c r="AK1366" t="inlineStr">
        <is>
          <t>A</t>
        </is>
      </c>
      <c r="AL1366" t="n">
        <v>81.2</v>
      </c>
      <c r="AM1366" t="inlineStr">
        <is>
          <t>68</t>
        </is>
      </c>
      <c r="AN1366" t="n">
        <v>96</v>
      </c>
      <c r="AO1366" t="inlineStr">
        <is>
          <t>34</t>
        </is>
      </c>
      <c r="AP1366" t="n">
        <v>71.59999999999999</v>
      </c>
      <c r="AQ1366" t="inlineStr">
        <is>
          <t>178</t>
        </is>
      </c>
      <c r="AR1366" t="n">
        <v>32.7</v>
      </c>
      <c r="AS1366" t="inlineStr">
        <is>
          <t>416</t>
        </is>
      </c>
      <c r="AT1366" t="n">
        <v>52.8</v>
      </c>
      <c r="AU1366" t="inlineStr">
        <is>
          <t>346</t>
        </is>
      </c>
      <c r="AV1366" t="n">
        <v>58.9</v>
      </c>
      <c r="AW1366" t="inlineStr">
        <is>
          <t>254</t>
        </is>
      </c>
      <c r="AX1366" t="n">
        <v>79.3</v>
      </c>
      <c r="AY1366" t="inlineStr">
        <is>
          <t>148</t>
        </is>
      </c>
      <c r="AZ1366" t="n">
        <v>28.1</v>
      </c>
      <c r="BA1366" t="inlineStr">
        <is>
          <t>286</t>
        </is>
      </c>
      <c r="BB1366" t="n">
        <v>93.40000000000001</v>
      </c>
      <c r="BC1366" t="inlineStr">
        <is>
          <t>68</t>
        </is>
      </c>
      <c r="BD1366" t="inlineStr">
        <is>
          <t>68.7</t>
        </is>
      </c>
      <c r="BE1366" t="inlineStr"/>
      <c r="BF1366" t="inlineStr">
        <is>
          <t>Not Reported</t>
        </is>
      </c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>
        <is>
          <t>QS</t>
        </is>
      </c>
      <c r="CC1366" t="n">
        <v>60</v>
      </c>
      <c r="CD1366" t="n">
        <v>65</v>
      </c>
      <c r="CE1366" t="n">
        <v>62</v>
      </c>
      <c r="CF1366" t="n">
        <v>34</v>
      </c>
      <c r="CG1366" t="n">
        <v>163</v>
      </c>
      <c r="CH1366" t="n">
        <v>447</v>
      </c>
      <c r="CI1366" t="n">
        <v>324</v>
      </c>
      <c r="CJ1366" t="n">
        <v>234</v>
      </c>
      <c r="CK1366" t="n">
        <v>140</v>
      </c>
      <c r="CL1366" t="n">
        <v>163</v>
      </c>
      <c r="CM1366" t="n">
        <v>132</v>
      </c>
      <c r="CN1366" t="n">
        <v>65</v>
      </c>
      <c r="CO1366" t="n">
        <v>70</v>
      </c>
      <c r="CP1366" t="n">
        <v>68</v>
      </c>
      <c r="CQ1366" t="n">
        <v>34</v>
      </c>
      <c r="CR1366" t="n">
        <v>178</v>
      </c>
      <c r="CS1366" t="n">
        <v>416</v>
      </c>
      <c r="CT1366" t="n">
        <v>346</v>
      </c>
      <c r="CU1366" t="n">
        <v>254</v>
      </c>
      <c r="CV1366" t="n">
        <v>148</v>
      </c>
      <c r="CW1366" t="n">
        <v>286</v>
      </c>
      <c r="CX1366" t="n">
        <v>68</v>
      </c>
      <c r="CY1366" t="inlineStr"/>
      <c r="CZ1366" t="inlineStr"/>
      <c r="DA1366" t="inlineStr"/>
      <c r="DB1366" t="n">
        <v>95.78571428571429</v>
      </c>
      <c r="DC1366" t="n">
        <v>29.1</v>
      </c>
      <c r="DD1366" t="inlineStr"/>
      <c r="DE1366" t="inlineStr">
        <is>
          <t>QS (score, not ratio)</t>
        </is>
      </c>
      <c r="DF1366" t="inlineStr"/>
      <c r="DG1366" t="inlineStr">
        <is>
          <t>QS (score, not %)</t>
        </is>
      </c>
      <c r="DH1366" t="n">
        <v>82.05000000000001</v>
      </c>
      <c r="DI1366" t="inlineStr"/>
    </row>
    <row r="1367">
      <c r="A1367" t="inlineStr">
        <is>
          <t>universiti malaysia pahang</t>
        </is>
      </c>
      <c r="B1367" t="inlineStr">
        <is>
          <t>741-750</t>
        </is>
      </c>
      <c r="C1367" t="inlineStr">
        <is>
          <t>781-790</t>
        </is>
      </c>
      <c r="D1367" t="inlineStr">
        <is>
          <t>Malaysia</t>
        </is>
      </c>
      <c r="E1367" t="inlineStr">
        <is>
          <t>Asia</t>
        </is>
      </c>
      <c r="F1367" t="inlineStr">
        <is>
          <t>M</t>
        </is>
      </c>
      <c r="G1367" t="inlineStr">
        <is>
          <t>SP</t>
        </is>
      </c>
      <c r="H1367" t="inlineStr">
        <is>
          <t>VH</t>
        </is>
      </c>
      <c r="I1367" t="inlineStr">
        <is>
          <t>A</t>
        </is>
      </c>
      <c r="J1367" t="n">
        <v>10.8</v>
      </c>
      <c r="K1367" t="inlineStr">
        <is>
          <t>601+</t>
        </is>
      </c>
      <c r="L1367" t="n">
        <v>5.3</v>
      </c>
      <c r="M1367" t="inlineStr">
        <is>
          <t>601+</t>
        </is>
      </c>
      <c r="N1367" t="n">
        <v>15.8</v>
      </c>
      <c r="O1367" t="inlineStr">
        <is>
          <t>701+</t>
        </is>
      </c>
      <c r="P1367" t="n">
        <v>35</v>
      </c>
      <c r="Q1367" t="inlineStr">
        <is>
          <t>383</t>
        </is>
      </c>
      <c r="R1367" t="n">
        <v>22.1</v>
      </c>
      <c r="S1367" t="inlineStr">
        <is>
          <t>567</t>
        </is>
      </c>
      <c r="T1367" t="n">
        <v>8.6</v>
      </c>
      <c r="U1367" t="inlineStr">
        <is>
          <t>701+</t>
        </is>
      </c>
      <c r="V1367" t="n">
        <v>54.7</v>
      </c>
      <c r="W1367" t="inlineStr">
        <is>
          <t>701+</t>
        </is>
      </c>
      <c r="X1367" t="n">
        <v>4</v>
      </c>
      <c r="Y1367" t="inlineStr">
        <is>
          <t>701+</t>
        </is>
      </c>
      <c r="Z1367" t="n">
        <v>17.7</v>
      </c>
      <c r="AA1367" t="inlineStr">
        <is>
          <t>557=</t>
        </is>
      </c>
      <c r="AB1367" t="inlineStr"/>
      <c r="AC1367" t="inlineStr">
        <is>
          <t>781-790</t>
        </is>
      </c>
      <c r="AD1367" t="inlineStr">
        <is>
          <t>801-1000</t>
        </is>
      </c>
      <c r="AE1367" t="inlineStr">
        <is>
          <t>MY</t>
        </is>
      </c>
      <c r="AF1367" t="inlineStr">
        <is>
          <t>Malaysia</t>
        </is>
      </c>
      <c r="AG1367" t="inlineStr">
        <is>
          <t>M</t>
        </is>
      </c>
      <c r="AH1367" t="inlineStr">
        <is>
          <t>SP</t>
        </is>
      </c>
      <c r="AI1367" t="inlineStr"/>
      <c r="AJ1367" t="n">
        <v>2</v>
      </c>
      <c r="AK1367" t="inlineStr">
        <is>
          <t>A</t>
        </is>
      </c>
      <c r="AL1367" t="n">
        <v>10.1</v>
      </c>
      <c r="AM1367" t="inlineStr">
        <is>
          <t>601+</t>
        </is>
      </c>
      <c r="AN1367" t="n">
        <v>7.1</v>
      </c>
      <c r="AO1367" t="inlineStr">
        <is>
          <t>601+</t>
        </is>
      </c>
      <c r="AP1367" t="n">
        <v>15.2</v>
      </c>
      <c r="AQ1367" t="inlineStr">
        <is>
          <t>701+</t>
        </is>
      </c>
      <c r="AR1367" t="n">
        <v>28.3</v>
      </c>
      <c r="AS1367" t="inlineStr">
        <is>
          <t>450</t>
        </is>
      </c>
      <c r="AT1367" t="n">
        <v>23.6</v>
      </c>
      <c r="AU1367" t="inlineStr">
        <is>
          <t>558</t>
        </is>
      </c>
      <c r="AV1367" t="n">
        <v>9.699999999999999</v>
      </c>
      <c r="AW1367" t="inlineStr">
        <is>
          <t>701+</t>
        </is>
      </c>
      <c r="AX1367" t="n">
        <v>5.9</v>
      </c>
      <c r="AY1367" t="inlineStr">
        <is>
          <t>701+</t>
        </is>
      </c>
      <c r="AZ1367" t="n">
        <v>9.9</v>
      </c>
      <c r="BA1367" t="inlineStr">
        <is>
          <t>701+</t>
        </is>
      </c>
      <c r="BB1367" t="n">
        <v>28.4</v>
      </c>
      <c r="BC1367" t="inlineStr">
        <is>
          <t>463=</t>
        </is>
      </c>
      <c r="BD1367" t="inlineStr">
        <is>
          <t>-</t>
        </is>
      </c>
      <c r="BE1367" t="inlineStr"/>
      <c r="BF1367" t="inlineStr">
        <is>
          <t>Not Reported</t>
        </is>
      </c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>
        <is>
          <t>QS</t>
        </is>
      </c>
      <c r="CC1367" t="n">
        <v>745.5</v>
      </c>
      <c r="CD1367" t="n">
        <v>785.5</v>
      </c>
      <c r="CE1367" t="n">
        <v>601</v>
      </c>
      <c r="CF1367" t="n">
        <v>601</v>
      </c>
      <c r="CG1367" t="n">
        <v>701</v>
      </c>
      <c r="CH1367" t="n">
        <v>383</v>
      </c>
      <c r="CI1367" t="n">
        <v>567</v>
      </c>
      <c r="CJ1367" t="n">
        <v>701</v>
      </c>
      <c r="CK1367" t="n">
        <v>701</v>
      </c>
      <c r="CL1367" t="n">
        <v>701</v>
      </c>
      <c r="CM1367" t="n">
        <v>557</v>
      </c>
      <c r="CN1367" t="n">
        <v>785.5</v>
      </c>
      <c r="CO1367" t="n">
        <v>900.5</v>
      </c>
      <c r="CP1367" t="n">
        <v>601</v>
      </c>
      <c r="CQ1367" t="n">
        <v>601</v>
      </c>
      <c r="CR1367" t="n">
        <v>701</v>
      </c>
      <c r="CS1367" t="n">
        <v>450</v>
      </c>
      <c r="CT1367" t="n">
        <v>558</v>
      </c>
      <c r="CU1367" t="n">
        <v>701</v>
      </c>
      <c r="CV1367" t="n">
        <v>701</v>
      </c>
      <c r="CW1367" t="n">
        <v>701</v>
      </c>
      <c r="CX1367" t="n">
        <v>463</v>
      </c>
      <c r="CY1367" t="inlineStr"/>
      <c r="CZ1367" t="inlineStr"/>
      <c r="DA1367" t="inlineStr"/>
      <c r="DB1367" t="n">
        <v>46.82142857142857</v>
      </c>
      <c r="DC1367" t="n">
        <v>35</v>
      </c>
      <c r="DD1367" t="inlineStr"/>
      <c r="DE1367" t="inlineStr">
        <is>
          <t>QS (score, not ratio)</t>
        </is>
      </c>
      <c r="DF1367" t="inlineStr"/>
      <c r="DG1367" t="inlineStr">
        <is>
          <t>QS (score, not %)</t>
        </is>
      </c>
      <c r="DH1367" t="n">
        <v>10.45</v>
      </c>
      <c r="DI1367" t="inlineStr"/>
    </row>
    <row r="1368">
      <c r="A1368" t="inlineStr">
        <is>
          <t>universiti malaysia perlis</t>
        </is>
      </c>
      <c r="B1368" t="inlineStr">
        <is>
          <t>1201-1400</t>
        </is>
      </c>
      <c r="C1368" t="inlineStr">
        <is>
          <t>1001-1200</t>
        </is>
      </c>
      <c r="D1368" t="inlineStr">
        <is>
          <t>Malaysia</t>
        </is>
      </c>
      <c r="E1368" t="inlineStr">
        <is>
          <t>Asia</t>
        </is>
      </c>
      <c r="F1368" t="inlineStr">
        <is>
          <t>M</t>
        </is>
      </c>
      <c r="G1368" t="inlineStr">
        <is>
          <t>FO</t>
        </is>
      </c>
      <c r="H1368" t="inlineStr">
        <is>
          <t>VH</t>
        </is>
      </c>
      <c r="I1368" t="inlineStr">
        <is>
          <t>A</t>
        </is>
      </c>
      <c r="J1368" t="n">
        <v>7.8</v>
      </c>
      <c r="K1368" t="inlineStr">
        <is>
          <t>601+</t>
        </is>
      </c>
      <c r="L1368" t="n">
        <v>5.1</v>
      </c>
      <c r="M1368" t="inlineStr">
        <is>
          <t>601+</t>
        </is>
      </c>
      <c r="N1368" t="n">
        <v>19.2</v>
      </c>
      <c r="O1368" t="inlineStr">
        <is>
          <t>694</t>
        </is>
      </c>
      <c r="P1368" t="n">
        <v>6.7</v>
      </c>
      <c r="Q1368" t="inlineStr">
        <is>
          <t>701+</t>
        </is>
      </c>
      <c r="R1368" t="n">
        <v>1.8</v>
      </c>
      <c r="S1368" t="inlineStr">
        <is>
          <t>701+</t>
        </is>
      </c>
      <c r="T1368" t="n">
        <v>3.5</v>
      </c>
      <c r="U1368" t="inlineStr">
        <is>
          <t>701+</t>
        </is>
      </c>
      <c r="V1368" t="n">
        <v>31.1</v>
      </c>
      <c r="W1368" t="inlineStr">
        <is>
          <t>701+</t>
        </is>
      </c>
      <c r="X1368" t="n">
        <v>3.9</v>
      </c>
      <c r="Y1368" t="inlineStr">
        <is>
          <t>701+</t>
        </is>
      </c>
      <c r="Z1368" t="n">
        <v>2.8</v>
      </c>
      <c r="AA1368" t="inlineStr">
        <is>
          <t>701+</t>
        </is>
      </c>
      <c r="AB1368" t="inlineStr"/>
      <c r="AC1368" t="inlineStr">
        <is>
          <t>1001-1200</t>
        </is>
      </c>
      <c r="AD1368" t="inlineStr">
        <is>
          <t>801-1000</t>
        </is>
      </c>
      <c r="AE1368" t="inlineStr">
        <is>
          <t>MY</t>
        </is>
      </c>
      <c r="AF1368" t="inlineStr">
        <is>
          <t>Malaysia</t>
        </is>
      </c>
      <c r="AG1368" t="inlineStr">
        <is>
          <t>M</t>
        </is>
      </c>
      <c r="AH1368" t="inlineStr">
        <is>
          <t>FO</t>
        </is>
      </c>
      <c r="AI1368" t="inlineStr">
        <is>
          <t>VH</t>
        </is>
      </c>
      <c r="AJ1368" t="n">
        <v>2</v>
      </c>
      <c r="AK1368" t="inlineStr">
        <is>
          <t>A</t>
        </is>
      </c>
      <c r="AL1368" t="n">
        <v>7.3</v>
      </c>
      <c r="AM1368" t="inlineStr">
        <is>
          <t>601+</t>
        </is>
      </c>
      <c r="AN1368" t="n">
        <v>5.5</v>
      </c>
      <c r="AO1368" t="inlineStr">
        <is>
          <t>601+</t>
        </is>
      </c>
      <c r="AP1368" t="n">
        <v>24.1</v>
      </c>
      <c r="AQ1368" t="inlineStr">
        <is>
          <t>590</t>
        </is>
      </c>
      <c r="AR1368" t="n">
        <v>7.5</v>
      </c>
      <c r="AS1368" t="inlineStr">
        <is>
          <t>701+</t>
        </is>
      </c>
      <c r="AT1368" t="n">
        <v>2</v>
      </c>
      <c r="AU1368" t="inlineStr">
        <is>
          <t>701+</t>
        </is>
      </c>
      <c r="AV1368" t="n">
        <v>4</v>
      </c>
      <c r="AW1368" t="inlineStr">
        <is>
          <t>701+</t>
        </is>
      </c>
      <c r="AX1368" t="n">
        <v>1.6</v>
      </c>
      <c r="AY1368" t="inlineStr">
        <is>
          <t>701+</t>
        </is>
      </c>
      <c r="AZ1368" t="n">
        <v>9</v>
      </c>
      <c r="BA1368" t="inlineStr">
        <is>
          <t>701+</t>
        </is>
      </c>
      <c r="BB1368" t="n">
        <v>15.6</v>
      </c>
      <c r="BC1368" t="inlineStr">
        <is>
          <t>601=</t>
        </is>
      </c>
      <c r="BD1368" t="inlineStr">
        <is>
          <t>-</t>
        </is>
      </c>
      <c r="BE1368" t="inlineStr"/>
      <c r="BF1368" t="inlineStr">
        <is>
          <t>Not Reported</t>
        </is>
      </c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>
        <is>
          <t>QS</t>
        </is>
      </c>
      <c r="CC1368" t="n">
        <v>1300.5</v>
      </c>
      <c r="CD1368" t="n">
        <v>1100.5</v>
      </c>
      <c r="CE1368" t="n">
        <v>601</v>
      </c>
      <c r="CF1368" t="n">
        <v>601</v>
      </c>
      <c r="CG1368" t="n">
        <v>694</v>
      </c>
      <c r="CH1368" t="n">
        <v>701</v>
      </c>
      <c r="CI1368" t="n">
        <v>701</v>
      </c>
      <c r="CJ1368" t="n">
        <v>701</v>
      </c>
      <c r="CK1368" t="n">
        <v>701</v>
      </c>
      <c r="CL1368" t="n">
        <v>701</v>
      </c>
      <c r="CM1368" t="n">
        <v>701</v>
      </c>
      <c r="CN1368" t="n">
        <v>1100.5</v>
      </c>
      <c r="CO1368" t="n">
        <v>900.5</v>
      </c>
      <c r="CP1368" t="n">
        <v>601</v>
      </c>
      <c r="CQ1368" t="n">
        <v>601</v>
      </c>
      <c r="CR1368" t="n">
        <v>590</v>
      </c>
      <c r="CS1368" t="n">
        <v>701</v>
      </c>
      <c r="CT1368" t="n">
        <v>701</v>
      </c>
      <c r="CU1368" t="n">
        <v>701</v>
      </c>
      <c r="CV1368" t="n">
        <v>701</v>
      </c>
      <c r="CW1368" t="n">
        <v>701</v>
      </c>
      <c r="CX1368" t="n">
        <v>601</v>
      </c>
      <c r="CY1368" t="inlineStr"/>
      <c r="CZ1368" t="inlineStr"/>
      <c r="DA1368" t="inlineStr"/>
      <c r="DB1368" t="n">
        <v>7.178571428571416</v>
      </c>
      <c r="DC1368" t="n">
        <v>6.7</v>
      </c>
      <c r="DD1368" t="inlineStr"/>
      <c r="DE1368" t="inlineStr">
        <is>
          <t>QS (score, not ratio)</t>
        </is>
      </c>
      <c r="DF1368" t="inlineStr"/>
      <c r="DG1368" t="inlineStr">
        <is>
          <t>QS (score, not %)</t>
        </is>
      </c>
      <c r="DH1368" t="n">
        <v>7.55</v>
      </c>
      <c r="DI1368" t="inlineStr"/>
    </row>
    <row r="1369">
      <c r="A1369" t="inlineStr">
        <is>
          <t>universiti malaysia sabah (ums)</t>
        </is>
      </c>
      <c r="B1369" t="inlineStr">
        <is>
          <t>1001-1200</t>
        </is>
      </c>
      <c r="C1369" t="inlineStr">
        <is>
          <t>1001-1200</t>
        </is>
      </c>
      <c r="D1369" t="inlineStr">
        <is>
          <t>Malaysia</t>
        </is>
      </c>
      <c r="E1369" t="inlineStr">
        <is>
          <t>Asia</t>
        </is>
      </c>
      <c r="F1369" t="inlineStr">
        <is>
          <t>L</t>
        </is>
      </c>
      <c r="G1369" t="inlineStr">
        <is>
          <t>FC</t>
        </is>
      </c>
      <c r="H1369" t="inlineStr">
        <is>
          <t>HI</t>
        </is>
      </c>
      <c r="I1369" t="inlineStr">
        <is>
          <t>A</t>
        </is>
      </c>
      <c r="J1369" t="n">
        <v>14.7</v>
      </c>
      <c r="K1369" t="inlineStr">
        <is>
          <t>592</t>
        </is>
      </c>
      <c r="L1369" t="n">
        <v>8.9</v>
      </c>
      <c r="M1369" t="inlineStr">
        <is>
          <t>601+</t>
        </is>
      </c>
      <c r="N1369" t="n">
        <v>8.5</v>
      </c>
      <c r="O1369" t="inlineStr">
        <is>
          <t>701+</t>
        </is>
      </c>
      <c r="P1369" t="n">
        <v>3.7</v>
      </c>
      <c r="Q1369" t="inlineStr">
        <is>
          <t>701+</t>
        </is>
      </c>
      <c r="R1369" t="n">
        <v>10.2</v>
      </c>
      <c r="S1369" t="inlineStr">
        <is>
          <t>701+</t>
        </is>
      </c>
      <c r="T1369" t="n">
        <v>4.7</v>
      </c>
      <c r="U1369" t="inlineStr">
        <is>
          <t>701+</t>
        </is>
      </c>
      <c r="V1369" t="n">
        <v>28.2</v>
      </c>
      <c r="W1369" t="inlineStr">
        <is>
          <t>701+</t>
        </is>
      </c>
      <c r="X1369" t="n">
        <v>3.8</v>
      </c>
      <c r="Y1369" t="inlineStr">
        <is>
          <t>701+</t>
        </is>
      </c>
      <c r="Z1369" t="n">
        <v>1.4</v>
      </c>
      <c r="AA1369" t="inlineStr">
        <is>
          <t>701+</t>
        </is>
      </c>
      <c r="AB1369" t="inlineStr"/>
      <c r="AC1369" t="inlineStr">
        <is>
          <t>1001-1200</t>
        </is>
      </c>
      <c r="AD1369" t="inlineStr">
        <is>
          <t>1001-1200</t>
        </is>
      </c>
      <c r="AE1369" t="inlineStr">
        <is>
          <t>MY</t>
        </is>
      </c>
      <c r="AF1369" t="inlineStr">
        <is>
          <t>Malaysia</t>
        </is>
      </c>
      <c r="AG1369" t="inlineStr">
        <is>
          <t>L</t>
        </is>
      </c>
      <c r="AH1369" t="inlineStr">
        <is>
          <t>FC</t>
        </is>
      </c>
      <c r="AI1369" t="inlineStr">
        <is>
          <t>HI</t>
        </is>
      </c>
      <c r="AJ1369" t="n">
        <v>3</v>
      </c>
      <c r="AK1369" t="inlineStr">
        <is>
          <t>A</t>
        </is>
      </c>
      <c r="AL1369" t="n">
        <v>13.6</v>
      </c>
      <c r="AM1369" t="inlineStr">
        <is>
          <t>601+</t>
        </is>
      </c>
      <c r="AN1369" t="n">
        <v>10</v>
      </c>
      <c r="AO1369" t="inlineStr">
        <is>
          <t>601+</t>
        </is>
      </c>
      <c r="AP1369" t="n">
        <v>7.8</v>
      </c>
      <c r="AQ1369" t="inlineStr">
        <is>
          <t>701+</t>
        </is>
      </c>
      <c r="AR1369" t="n">
        <v>3.3</v>
      </c>
      <c r="AS1369" t="inlineStr">
        <is>
          <t>701+</t>
        </is>
      </c>
      <c r="AT1369" t="n">
        <v>9.800000000000001</v>
      </c>
      <c r="AU1369" t="inlineStr">
        <is>
          <t>701+</t>
        </is>
      </c>
      <c r="AV1369" t="n">
        <v>4</v>
      </c>
      <c r="AW1369" t="inlineStr">
        <is>
          <t>701+</t>
        </is>
      </c>
      <c r="AX1369" t="n">
        <v>1.7</v>
      </c>
      <c r="AY1369" t="inlineStr">
        <is>
          <t>701+</t>
        </is>
      </c>
      <c r="AZ1369" t="n">
        <v>9.6</v>
      </c>
      <c r="BA1369" t="inlineStr">
        <is>
          <t>701+</t>
        </is>
      </c>
      <c r="BB1369" t="n">
        <v>2</v>
      </c>
      <c r="BC1369" t="inlineStr">
        <is>
          <t>701+</t>
        </is>
      </c>
      <c r="BD1369" t="inlineStr">
        <is>
          <t>-</t>
        </is>
      </c>
      <c r="BE1369" t="inlineStr"/>
      <c r="BF1369" t="inlineStr">
        <is>
          <t>Not Reported</t>
        </is>
      </c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>
        <is>
          <t>QS</t>
        </is>
      </c>
      <c r="CC1369" t="n">
        <v>1100.5</v>
      </c>
      <c r="CD1369" t="n">
        <v>1100.5</v>
      </c>
      <c r="CE1369" t="n">
        <v>592</v>
      </c>
      <c r="CF1369" t="n">
        <v>601</v>
      </c>
      <c r="CG1369" t="n">
        <v>701</v>
      </c>
      <c r="CH1369" t="n">
        <v>701</v>
      </c>
      <c r="CI1369" t="n">
        <v>701</v>
      </c>
      <c r="CJ1369" t="n">
        <v>701</v>
      </c>
      <c r="CK1369" t="n">
        <v>701</v>
      </c>
      <c r="CL1369" t="n">
        <v>701</v>
      </c>
      <c r="CM1369" t="n">
        <v>701</v>
      </c>
      <c r="CN1369" t="n">
        <v>1100.5</v>
      </c>
      <c r="CO1369" t="n">
        <v>1100.5</v>
      </c>
      <c r="CP1369" t="n">
        <v>601</v>
      </c>
      <c r="CQ1369" t="n">
        <v>601</v>
      </c>
      <c r="CR1369" t="n">
        <v>701</v>
      </c>
      <c r="CS1369" t="n">
        <v>701</v>
      </c>
      <c r="CT1369" t="n">
        <v>701</v>
      </c>
      <c r="CU1369" t="n">
        <v>701</v>
      </c>
      <c r="CV1369" t="n">
        <v>701</v>
      </c>
      <c r="CW1369" t="n">
        <v>701</v>
      </c>
      <c r="CX1369" t="n">
        <v>701</v>
      </c>
      <c r="CY1369" t="inlineStr"/>
      <c r="CZ1369" t="inlineStr"/>
      <c r="DA1369" t="inlineStr"/>
      <c r="DB1369" t="n">
        <v>21.46428571428571</v>
      </c>
      <c r="DC1369" t="n">
        <v>3.7</v>
      </c>
      <c r="DD1369" t="inlineStr"/>
      <c r="DE1369" t="inlineStr">
        <is>
          <t>QS (score, not ratio)</t>
        </is>
      </c>
      <c r="DF1369" t="inlineStr"/>
      <c r="DG1369" t="inlineStr">
        <is>
          <t>QS (score, not %)</t>
        </is>
      </c>
      <c r="DH1369" t="n">
        <v>14.15</v>
      </c>
      <c r="DI1369" t="inlineStr"/>
    </row>
    <row r="1370">
      <c r="A1370" t="inlineStr">
        <is>
          <t>universiti malaysia sarawak (unimas)</t>
        </is>
      </c>
      <c r="B1370" t="inlineStr">
        <is>
          <t>1001-1200</t>
        </is>
      </c>
      <c r="C1370" t="inlineStr">
        <is>
          <t>1001-1200</t>
        </is>
      </c>
      <c r="D1370" t="inlineStr">
        <is>
          <t>Malaysia</t>
        </is>
      </c>
      <c r="E1370" t="inlineStr">
        <is>
          <t>Asia</t>
        </is>
      </c>
      <c r="F1370" t="inlineStr">
        <is>
          <t>M</t>
        </is>
      </c>
      <c r="G1370" t="inlineStr">
        <is>
          <t>FC</t>
        </is>
      </c>
      <c r="H1370" t="inlineStr">
        <is>
          <t>HI</t>
        </is>
      </c>
      <c r="I1370" t="inlineStr">
        <is>
          <t>A</t>
        </is>
      </c>
      <c r="J1370" t="n">
        <v>13.2</v>
      </c>
      <c r="K1370" t="inlineStr">
        <is>
          <t>601+</t>
        </is>
      </c>
      <c r="L1370" t="n">
        <v>7.3</v>
      </c>
      <c r="M1370" t="inlineStr">
        <is>
          <t>601+</t>
        </is>
      </c>
      <c r="N1370" t="n">
        <v>13.1</v>
      </c>
      <c r="O1370" t="inlineStr">
        <is>
          <t>701+</t>
        </is>
      </c>
      <c r="P1370" t="n">
        <v>3.2</v>
      </c>
      <c r="Q1370" t="inlineStr">
        <is>
          <t>701+</t>
        </is>
      </c>
      <c r="R1370" t="n">
        <v>34.8</v>
      </c>
      <c r="S1370" t="inlineStr">
        <is>
          <t>461</t>
        </is>
      </c>
      <c r="T1370" t="n">
        <v>10.5</v>
      </c>
      <c r="U1370" t="inlineStr">
        <is>
          <t>701+</t>
        </is>
      </c>
      <c r="V1370" t="n">
        <v>28.9</v>
      </c>
      <c r="W1370" t="inlineStr">
        <is>
          <t>701+</t>
        </is>
      </c>
      <c r="X1370" t="n">
        <v>3.7</v>
      </c>
      <c r="Y1370" t="inlineStr">
        <is>
          <t>701+</t>
        </is>
      </c>
      <c r="Z1370" t="n">
        <v>9.1</v>
      </c>
      <c r="AA1370" t="inlineStr">
        <is>
          <t>686=</t>
        </is>
      </c>
      <c r="AB1370" t="inlineStr"/>
      <c r="AC1370" t="inlineStr">
        <is>
          <t>1001-1200</t>
        </is>
      </c>
      <c r="AD1370" t="inlineStr">
        <is>
          <t>1001-1200</t>
        </is>
      </c>
      <c r="AE1370" t="inlineStr">
        <is>
          <t>MY</t>
        </is>
      </c>
      <c r="AF1370" t="inlineStr">
        <is>
          <t>Malaysia</t>
        </is>
      </c>
      <c r="AG1370" t="inlineStr">
        <is>
          <t>L</t>
        </is>
      </c>
      <c r="AH1370" t="inlineStr">
        <is>
          <t>FC</t>
        </is>
      </c>
      <c r="AI1370" t="inlineStr">
        <is>
          <t>HI</t>
        </is>
      </c>
      <c r="AJ1370" t="n">
        <v>3</v>
      </c>
      <c r="AK1370" t="inlineStr">
        <is>
          <t>A</t>
        </is>
      </c>
      <c r="AL1370" t="n">
        <v>12.6</v>
      </c>
      <c r="AM1370" t="inlineStr">
        <is>
          <t>601+</t>
        </is>
      </c>
      <c r="AN1370" t="n">
        <v>8.699999999999999</v>
      </c>
      <c r="AO1370" t="inlineStr">
        <is>
          <t>601+</t>
        </is>
      </c>
      <c r="AP1370" t="n">
        <v>11.9</v>
      </c>
      <c r="AQ1370" t="inlineStr">
        <is>
          <t>701+</t>
        </is>
      </c>
      <c r="AR1370" t="n">
        <v>3</v>
      </c>
      <c r="AS1370" t="inlineStr">
        <is>
          <t>701+</t>
        </is>
      </c>
      <c r="AT1370" t="n">
        <v>37.3</v>
      </c>
      <c r="AU1370" t="inlineStr">
        <is>
          <t>433</t>
        </is>
      </c>
      <c r="AV1370" t="n">
        <v>8.699999999999999</v>
      </c>
      <c r="AW1370" t="inlineStr">
        <is>
          <t>701+</t>
        </is>
      </c>
      <c r="AX1370" t="n">
        <v>1.3</v>
      </c>
      <c r="AY1370" t="inlineStr">
        <is>
          <t>701+</t>
        </is>
      </c>
      <c r="AZ1370" t="n">
        <v>8.9</v>
      </c>
      <c r="BA1370" t="inlineStr">
        <is>
          <t>701+</t>
        </is>
      </c>
      <c r="BB1370" t="n">
        <v>1.2</v>
      </c>
      <c r="BC1370" t="inlineStr">
        <is>
          <t>701+</t>
        </is>
      </c>
      <c r="BD1370" t="inlineStr">
        <is>
          <t>-</t>
        </is>
      </c>
      <c r="BE1370" t="inlineStr"/>
      <c r="BF1370" t="inlineStr">
        <is>
          <t>Not Reported</t>
        </is>
      </c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>
        <is>
          <t>QS</t>
        </is>
      </c>
      <c r="CC1370" t="n">
        <v>1100.5</v>
      </c>
      <c r="CD1370" t="n">
        <v>1100.5</v>
      </c>
      <c r="CE1370" t="n">
        <v>601</v>
      </c>
      <c r="CF1370" t="n">
        <v>601</v>
      </c>
      <c r="CG1370" t="n">
        <v>701</v>
      </c>
      <c r="CH1370" t="n">
        <v>701</v>
      </c>
      <c r="CI1370" t="n">
        <v>461</v>
      </c>
      <c r="CJ1370" t="n">
        <v>701</v>
      </c>
      <c r="CK1370" t="n">
        <v>701</v>
      </c>
      <c r="CL1370" t="n">
        <v>701</v>
      </c>
      <c r="CM1370" t="n">
        <v>686</v>
      </c>
      <c r="CN1370" t="n">
        <v>1100.5</v>
      </c>
      <c r="CO1370" t="n">
        <v>1100.5</v>
      </c>
      <c r="CP1370" t="n">
        <v>601</v>
      </c>
      <c r="CQ1370" t="n">
        <v>601</v>
      </c>
      <c r="CR1370" t="n">
        <v>701</v>
      </c>
      <c r="CS1370" t="n">
        <v>701</v>
      </c>
      <c r="CT1370" t="n">
        <v>433</v>
      </c>
      <c r="CU1370" t="n">
        <v>701</v>
      </c>
      <c r="CV1370" t="n">
        <v>701</v>
      </c>
      <c r="CW1370" t="n">
        <v>701</v>
      </c>
      <c r="CX1370" t="n">
        <v>701</v>
      </c>
      <c r="CY1370" t="inlineStr"/>
      <c r="CZ1370" t="inlineStr"/>
      <c r="DA1370" t="inlineStr"/>
      <c r="DB1370" t="n">
        <v>21.46428571428571</v>
      </c>
      <c r="DC1370" t="n">
        <v>3.2</v>
      </c>
      <c r="DD1370" t="inlineStr"/>
      <c r="DE1370" t="inlineStr">
        <is>
          <t>QS (score, not ratio)</t>
        </is>
      </c>
      <c r="DF1370" t="inlineStr"/>
      <c r="DG1370" t="inlineStr">
        <is>
          <t>QS (score, not %)</t>
        </is>
      </c>
      <c r="DH1370" t="n">
        <v>12.9</v>
      </c>
      <c r="DI1370" t="inlineStr"/>
    </row>
    <row r="1371">
      <c r="A1371" t="inlineStr">
        <is>
          <t>universiti malaysia terengganu (umt)</t>
        </is>
      </c>
      <c r="B1371" t="inlineStr">
        <is>
          <t>1001-1200</t>
        </is>
      </c>
      <c r="C1371" t="inlineStr">
        <is>
          <t>1001-1200</t>
        </is>
      </c>
      <c r="D1371" t="inlineStr">
        <is>
          <t>Malaysia</t>
        </is>
      </c>
      <c r="E1371" t="inlineStr">
        <is>
          <t>Asia</t>
        </is>
      </c>
      <c r="F1371" t="inlineStr">
        <is>
          <t>M</t>
        </is>
      </c>
      <c r="G1371" t="inlineStr">
        <is>
          <t>FO</t>
        </is>
      </c>
      <c r="H1371" t="inlineStr">
        <is>
          <t>VH</t>
        </is>
      </c>
      <c r="I1371" t="inlineStr">
        <is>
          <t>A</t>
        </is>
      </c>
      <c r="J1371" t="n">
        <v>10.5</v>
      </c>
      <c r="K1371" t="inlineStr">
        <is>
          <t>601+</t>
        </is>
      </c>
      <c r="L1371" t="n">
        <v>4.3</v>
      </c>
      <c r="M1371" t="inlineStr">
        <is>
          <t>601+</t>
        </is>
      </c>
      <c r="N1371" t="n">
        <v>12</v>
      </c>
      <c r="O1371" t="inlineStr">
        <is>
          <t>701+</t>
        </is>
      </c>
      <c r="P1371" t="n">
        <v>12.2</v>
      </c>
      <c r="Q1371" t="inlineStr">
        <is>
          <t>685</t>
        </is>
      </c>
      <c r="R1371" t="n">
        <v>11.1</v>
      </c>
      <c r="S1371" t="inlineStr">
        <is>
          <t>701+</t>
        </is>
      </c>
      <c r="T1371" t="n">
        <v>12.1</v>
      </c>
      <c r="U1371" t="inlineStr">
        <is>
          <t>676</t>
        </is>
      </c>
      <c r="V1371" t="n">
        <v>50.2</v>
      </c>
      <c r="W1371" t="inlineStr">
        <is>
          <t>701+</t>
        </is>
      </c>
      <c r="X1371" t="n">
        <v>3.7</v>
      </c>
      <c r="Y1371" t="inlineStr">
        <is>
          <t>701+</t>
        </is>
      </c>
      <c r="Z1371" t="n">
        <v>18.2</v>
      </c>
      <c r="AA1371" t="inlineStr">
        <is>
          <t>553=</t>
        </is>
      </c>
      <c r="AB1371" t="inlineStr"/>
      <c r="AC1371" t="inlineStr">
        <is>
          <t>1001-1200</t>
        </is>
      </c>
      <c r="AD1371" t="inlineStr">
        <is>
          <t>1001-1200</t>
        </is>
      </c>
      <c r="AE1371" t="inlineStr">
        <is>
          <t>MY</t>
        </is>
      </c>
      <c r="AF1371" t="inlineStr">
        <is>
          <t>Malaysia</t>
        </is>
      </c>
      <c r="AG1371" t="inlineStr">
        <is>
          <t>M</t>
        </is>
      </c>
      <c r="AH1371" t="inlineStr">
        <is>
          <t>FO</t>
        </is>
      </c>
      <c r="AI1371" t="inlineStr">
        <is>
          <t>VH</t>
        </is>
      </c>
      <c r="AJ1371" t="n">
        <v>2</v>
      </c>
      <c r="AK1371" t="inlineStr">
        <is>
          <t>A</t>
        </is>
      </c>
      <c r="AL1371" t="n">
        <v>10</v>
      </c>
      <c r="AM1371" t="inlineStr">
        <is>
          <t>601+</t>
        </is>
      </c>
      <c r="AN1371" t="n">
        <v>4.6</v>
      </c>
      <c r="AO1371" t="inlineStr">
        <is>
          <t>601+</t>
        </is>
      </c>
      <c r="AP1371" t="n">
        <v>10.8</v>
      </c>
      <c r="AQ1371" t="inlineStr">
        <is>
          <t>701+</t>
        </is>
      </c>
      <c r="AR1371" t="n">
        <v>9.300000000000001</v>
      </c>
      <c r="AS1371" t="inlineStr">
        <is>
          <t>701+</t>
        </is>
      </c>
      <c r="AT1371" t="n">
        <v>12.9</v>
      </c>
      <c r="AU1371" t="inlineStr">
        <is>
          <t>701+</t>
        </is>
      </c>
      <c r="AV1371" t="n">
        <v>6.7</v>
      </c>
      <c r="AW1371" t="inlineStr">
        <is>
          <t>701+</t>
        </is>
      </c>
      <c r="AX1371" t="n">
        <v>7.4</v>
      </c>
      <c r="AY1371" t="inlineStr">
        <is>
          <t>701+</t>
        </is>
      </c>
      <c r="AZ1371" t="n">
        <v>8.6</v>
      </c>
      <c r="BA1371" t="inlineStr">
        <is>
          <t>701+</t>
        </is>
      </c>
      <c r="BB1371" t="n">
        <v>23.7</v>
      </c>
      <c r="BC1371" t="inlineStr">
        <is>
          <t>506=</t>
        </is>
      </c>
      <c r="BD1371" t="inlineStr">
        <is>
          <t>-</t>
        </is>
      </c>
      <c r="BE1371" t="inlineStr"/>
      <c r="BF1371" t="inlineStr">
        <is>
          <t>Not Reported</t>
        </is>
      </c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>
        <is>
          <t>QS</t>
        </is>
      </c>
      <c r="CC1371" t="n">
        <v>1100.5</v>
      </c>
      <c r="CD1371" t="n">
        <v>1100.5</v>
      </c>
      <c r="CE1371" t="n">
        <v>601</v>
      </c>
      <c r="CF1371" t="n">
        <v>601</v>
      </c>
      <c r="CG1371" t="n">
        <v>701</v>
      </c>
      <c r="CH1371" t="n">
        <v>685</v>
      </c>
      <c r="CI1371" t="n">
        <v>701</v>
      </c>
      <c r="CJ1371" t="n">
        <v>676</v>
      </c>
      <c r="CK1371" t="n">
        <v>701</v>
      </c>
      <c r="CL1371" t="n">
        <v>701</v>
      </c>
      <c r="CM1371" t="n">
        <v>553</v>
      </c>
      <c r="CN1371" t="n">
        <v>1100.5</v>
      </c>
      <c r="CO1371" t="n">
        <v>1100.5</v>
      </c>
      <c r="CP1371" t="n">
        <v>601</v>
      </c>
      <c r="CQ1371" t="n">
        <v>601</v>
      </c>
      <c r="CR1371" t="n">
        <v>701</v>
      </c>
      <c r="CS1371" t="n">
        <v>701</v>
      </c>
      <c r="CT1371" t="n">
        <v>701</v>
      </c>
      <c r="CU1371" t="n">
        <v>701</v>
      </c>
      <c r="CV1371" t="n">
        <v>701</v>
      </c>
      <c r="CW1371" t="n">
        <v>701</v>
      </c>
      <c r="CX1371" t="n">
        <v>506</v>
      </c>
      <c r="CY1371" t="inlineStr"/>
      <c r="CZ1371" t="inlineStr"/>
      <c r="DA1371" t="inlineStr"/>
      <c r="DB1371" t="n">
        <v>21.46428571428571</v>
      </c>
      <c r="DC1371" t="n">
        <v>12.2</v>
      </c>
      <c r="DD1371" t="inlineStr"/>
      <c r="DE1371" t="inlineStr">
        <is>
          <t>QS (score, not ratio)</t>
        </is>
      </c>
      <c r="DF1371" t="inlineStr"/>
      <c r="DG1371" t="inlineStr">
        <is>
          <t>QS (score, not %)</t>
        </is>
      </c>
      <c r="DH1371" t="n">
        <v>10.25</v>
      </c>
      <c r="DI1371" t="inlineStr"/>
    </row>
    <row r="1372">
      <c r="A1372" t="inlineStr">
        <is>
          <t>universiti pendidikan sultan idris (upsi)</t>
        </is>
      </c>
      <c r="B1372" t="inlineStr">
        <is>
          <t>951-1000</t>
        </is>
      </c>
      <c r="C1372" t="inlineStr">
        <is>
          <t>951-1000</t>
        </is>
      </c>
      <c r="D1372" t="inlineStr">
        <is>
          <t>Malaysia</t>
        </is>
      </c>
      <c r="E1372" t="inlineStr">
        <is>
          <t>Asia</t>
        </is>
      </c>
      <c r="F1372" t="inlineStr">
        <is>
          <t>M</t>
        </is>
      </c>
      <c r="G1372" t="inlineStr">
        <is>
          <t>FO</t>
        </is>
      </c>
      <c r="H1372" t="inlineStr">
        <is>
          <t>VH</t>
        </is>
      </c>
      <c r="I1372" t="inlineStr">
        <is>
          <t>A</t>
        </is>
      </c>
      <c r="J1372" t="n">
        <v>13.1</v>
      </c>
      <c r="K1372" t="inlineStr">
        <is>
          <t>601+</t>
        </is>
      </c>
      <c r="L1372" t="n">
        <v>9.9</v>
      </c>
      <c r="M1372" t="inlineStr">
        <is>
          <t>601+</t>
        </is>
      </c>
      <c r="N1372" t="n">
        <v>27.5</v>
      </c>
      <c r="O1372" t="inlineStr">
        <is>
          <t>554</t>
        </is>
      </c>
      <c r="P1372" t="n">
        <v>2.7</v>
      </c>
      <c r="Q1372" t="inlineStr">
        <is>
          <t>701+</t>
        </is>
      </c>
      <c r="R1372" t="n">
        <v>21.3</v>
      </c>
      <c r="S1372" t="inlineStr">
        <is>
          <t>583</t>
        </is>
      </c>
      <c r="T1372" t="n">
        <v>38.3</v>
      </c>
      <c r="U1372" t="inlineStr">
        <is>
          <t>366</t>
        </is>
      </c>
      <c r="V1372" t="n">
        <v>21.1</v>
      </c>
      <c r="W1372" t="inlineStr">
        <is>
          <t>701+</t>
        </is>
      </c>
      <c r="X1372" t="n">
        <v>3.9</v>
      </c>
      <c r="Y1372" t="inlineStr">
        <is>
          <t>701+</t>
        </is>
      </c>
      <c r="Z1372" t="n">
        <v>2.2</v>
      </c>
      <c r="AA1372" t="inlineStr">
        <is>
          <t>701+</t>
        </is>
      </c>
      <c r="AB1372" t="inlineStr"/>
      <c r="AC1372" t="inlineStr">
        <is>
          <t>951-1000</t>
        </is>
      </c>
      <c r="AD1372" t="inlineStr">
        <is>
          <t>801-1000</t>
        </is>
      </c>
      <c r="AE1372" t="inlineStr">
        <is>
          <t>MY</t>
        </is>
      </c>
      <c r="AF1372" t="inlineStr">
        <is>
          <t>Malaysia</t>
        </is>
      </c>
      <c r="AG1372" t="inlineStr">
        <is>
          <t>M</t>
        </is>
      </c>
      <c r="AH1372" t="inlineStr">
        <is>
          <t>FO</t>
        </is>
      </c>
      <c r="AI1372" t="inlineStr">
        <is>
          <t>VH</t>
        </is>
      </c>
      <c r="AJ1372" t="n">
        <v>3</v>
      </c>
      <c r="AK1372" t="inlineStr">
        <is>
          <t>A</t>
        </is>
      </c>
      <c r="AL1372" t="n">
        <v>11.9</v>
      </c>
      <c r="AM1372" t="inlineStr">
        <is>
          <t>601+</t>
        </is>
      </c>
      <c r="AN1372" t="n">
        <v>11</v>
      </c>
      <c r="AO1372" t="inlineStr">
        <is>
          <t>601+</t>
        </is>
      </c>
      <c r="AP1372" t="n">
        <v>25</v>
      </c>
      <c r="AQ1372" t="inlineStr">
        <is>
          <t>584</t>
        </is>
      </c>
      <c r="AR1372" t="n">
        <v>2.5</v>
      </c>
      <c r="AS1372" t="inlineStr">
        <is>
          <t>701+</t>
        </is>
      </c>
      <c r="AT1372" t="n">
        <v>21</v>
      </c>
      <c r="AU1372" t="inlineStr">
        <is>
          <t>583</t>
        </is>
      </c>
      <c r="AV1372" t="n">
        <v>28.7</v>
      </c>
      <c r="AW1372" t="inlineStr">
        <is>
          <t>433</t>
        </is>
      </c>
      <c r="AX1372" t="n">
        <v>1.1</v>
      </c>
      <c r="AY1372" t="inlineStr">
        <is>
          <t>701+</t>
        </is>
      </c>
      <c r="AZ1372" t="n">
        <v>9.6</v>
      </c>
      <c r="BA1372" t="inlineStr">
        <is>
          <t>701+</t>
        </is>
      </c>
      <c r="BB1372" t="n">
        <v>6.6</v>
      </c>
      <c r="BC1372" t="inlineStr">
        <is>
          <t>701+</t>
        </is>
      </c>
      <c r="BD1372" t="inlineStr">
        <is>
          <t>-</t>
        </is>
      </c>
      <c r="BE1372" t="inlineStr"/>
      <c r="BF1372" t="inlineStr">
        <is>
          <t>Not Reported</t>
        </is>
      </c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>
        <is>
          <t>QS</t>
        </is>
      </c>
      <c r="CC1372" t="n">
        <v>975.5</v>
      </c>
      <c r="CD1372" t="n">
        <v>975.5</v>
      </c>
      <c r="CE1372" t="n">
        <v>601</v>
      </c>
      <c r="CF1372" t="n">
        <v>601</v>
      </c>
      <c r="CG1372" t="n">
        <v>554</v>
      </c>
      <c r="CH1372" t="n">
        <v>701</v>
      </c>
      <c r="CI1372" t="n">
        <v>583</v>
      </c>
      <c r="CJ1372" t="n">
        <v>366</v>
      </c>
      <c r="CK1372" t="n">
        <v>701</v>
      </c>
      <c r="CL1372" t="n">
        <v>701</v>
      </c>
      <c r="CM1372" t="n">
        <v>701</v>
      </c>
      <c r="CN1372" t="n">
        <v>975.5</v>
      </c>
      <c r="CO1372" t="n">
        <v>900.5</v>
      </c>
      <c r="CP1372" t="n">
        <v>601</v>
      </c>
      <c r="CQ1372" t="n">
        <v>601</v>
      </c>
      <c r="CR1372" t="n">
        <v>584</v>
      </c>
      <c r="CS1372" t="n">
        <v>701</v>
      </c>
      <c r="CT1372" t="n">
        <v>583</v>
      </c>
      <c r="CU1372" t="n">
        <v>433</v>
      </c>
      <c r="CV1372" t="n">
        <v>701</v>
      </c>
      <c r="CW1372" t="n">
        <v>701</v>
      </c>
      <c r="CX1372" t="n">
        <v>701</v>
      </c>
      <c r="CY1372" t="inlineStr"/>
      <c r="CZ1372" t="inlineStr"/>
      <c r="DA1372" t="inlineStr"/>
      <c r="DB1372" t="n">
        <v>30.39285714285714</v>
      </c>
      <c r="DC1372" t="n">
        <v>2.7</v>
      </c>
      <c r="DD1372" t="inlineStr"/>
      <c r="DE1372" t="inlineStr">
        <is>
          <t>QS (score, not ratio)</t>
        </is>
      </c>
      <c r="DF1372" t="inlineStr"/>
      <c r="DG1372" t="inlineStr">
        <is>
          <t>QS (score, not %)</t>
        </is>
      </c>
      <c r="DH1372" t="n">
        <v>12.5</v>
      </c>
      <c r="DI1372" t="inlineStr"/>
    </row>
    <row r="1373">
      <c r="A1373" t="inlineStr">
        <is>
          <t>universiti putra malaysia</t>
        </is>
      </c>
      <c r="B1373" t="inlineStr"/>
      <c r="C1373" t="inlineStr"/>
      <c r="D1373" t="inlineStr">
        <is>
          <t>Not Reported</t>
        </is>
      </c>
      <c r="E1373" t="inlineStr">
        <is>
          <t>Not Reported</t>
        </is>
      </c>
      <c r="F1373" t="inlineStr">
        <is>
          <t>Not Reported</t>
        </is>
      </c>
      <c r="G1373" t="inlineStr">
        <is>
          <t>Not Reported</t>
        </is>
      </c>
      <c r="H1373" t="inlineStr"/>
      <c r="I1373" t="inlineStr">
        <is>
          <t>Not Reported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>
        <is>
          <t>Not Reported</t>
        </is>
      </c>
      <c r="AF1373" t="inlineStr">
        <is>
          <t>Not Reported</t>
        </is>
      </c>
      <c r="AG1373" t="inlineStr">
        <is>
          <t>Not Reported</t>
        </is>
      </c>
      <c r="AH1373" t="inlineStr">
        <is>
          <t>Not Reported</t>
        </is>
      </c>
      <c r="AI1373" t="inlineStr"/>
      <c r="AJ1373" t="inlineStr"/>
      <c r="AK1373" t="inlineStr">
        <is>
          <t>Not Reported</t>
        </is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>
        <is>
          <t>601-800</t>
        </is>
      </c>
      <c r="BF1373" t="inlineStr">
        <is>
          <t>Malaysia</t>
        </is>
      </c>
      <c r="BG1373" t="n">
        <v>25.3</v>
      </c>
      <c r="BH1373" t="inlineStr">
        <is>
          <t>50.1</t>
        </is>
      </c>
      <c r="BI1373" t="n">
        <v>20.9</v>
      </c>
      <c r="BJ1373" t="n">
        <v>10.2</v>
      </c>
      <c r="BK1373" t="inlineStr">
        <is>
          <t>34.2</t>
        </is>
      </c>
      <c r="BL1373" t="inlineStr">
        <is>
          <t>-</t>
        </is>
      </c>
      <c r="BM1373" t="inlineStr">
        <is>
          <t>23,883</t>
        </is>
      </c>
      <c r="BN1373" t="n">
        <v>12.2</v>
      </c>
      <c r="BO1373" t="inlineStr">
        <is>
          <t>16%</t>
        </is>
      </c>
      <c r="BP1373" t="inlineStr">
        <is>
          <t>63 : 37</t>
        </is>
      </c>
      <c r="BQ1373" t="n">
        <v>2016</v>
      </c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>
        <is>
          <t>Times</t>
        </is>
      </c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n">
        <v>700.5</v>
      </c>
      <c r="CZ1373" t="inlineStr"/>
      <c r="DA1373" t="inlineStr"/>
      <c r="DB1373" t="n">
        <v>0</v>
      </c>
      <c r="DC1373" t="n">
        <v>13.91990040738603</v>
      </c>
      <c r="DD1373" t="n">
        <v>12.2</v>
      </c>
      <c r="DE1373" t="inlineStr">
        <is>
          <t>Times (raw ratio)</t>
        </is>
      </c>
      <c r="DF1373" t="n">
        <v>16</v>
      </c>
      <c r="DG1373" t="inlineStr">
        <is>
          <t>Times (raw %)</t>
        </is>
      </c>
      <c r="DH1373" t="inlineStr"/>
      <c r="DI1373" t="n">
        <v>18.73048907388137</v>
      </c>
    </row>
    <row r="1374">
      <c r="A1374" t="inlineStr">
        <is>
          <t>universiti putra malaysia (upm)</t>
        </is>
      </c>
      <c r="B1374" t="inlineStr">
        <is>
          <t>148</t>
        </is>
      </c>
      <c r="C1374" t="inlineStr">
        <is>
          <t>158</t>
        </is>
      </c>
      <c r="D1374" t="inlineStr">
        <is>
          <t>Malaysia</t>
        </is>
      </c>
      <c r="E1374" t="inlineStr">
        <is>
          <t>Asia</t>
        </is>
      </c>
      <c r="F1374" t="inlineStr">
        <is>
          <t>L</t>
        </is>
      </c>
      <c r="G1374" t="inlineStr">
        <is>
          <t>FC</t>
        </is>
      </c>
      <c r="H1374" t="inlineStr">
        <is>
          <t>VH</t>
        </is>
      </c>
      <c r="I1374" t="inlineStr">
        <is>
          <t>A</t>
        </is>
      </c>
      <c r="J1374" t="n">
        <v>61</v>
      </c>
      <c r="K1374" t="inlineStr">
        <is>
          <t>118</t>
        </is>
      </c>
      <c r="L1374" t="n">
        <v>61.9</v>
      </c>
      <c r="M1374" t="inlineStr">
        <is>
          <t>131</t>
        </is>
      </c>
      <c r="N1374" t="n">
        <v>58.8</v>
      </c>
      <c r="O1374" t="inlineStr">
        <is>
          <t>250</t>
        </is>
      </c>
      <c r="P1374" t="n">
        <v>25.7</v>
      </c>
      <c r="Q1374" t="inlineStr">
        <is>
          <t>490</t>
        </is>
      </c>
      <c r="R1374" t="n">
        <v>36.1</v>
      </c>
      <c r="S1374" t="inlineStr">
        <is>
          <t>441</t>
        </is>
      </c>
      <c r="T1374" t="n">
        <v>92</v>
      </c>
      <c r="U1374" t="inlineStr">
        <is>
          <t>108</t>
        </is>
      </c>
      <c r="V1374" t="n">
        <v>80.5</v>
      </c>
      <c r="W1374" t="inlineStr">
        <is>
          <t>314</t>
        </is>
      </c>
      <c r="X1374" t="n">
        <v>17.5</v>
      </c>
      <c r="Y1374" t="inlineStr">
        <is>
          <t>607</t>
        </is>
      </c>
      <c r="Z1374" t="n">
        <v>53.5</v>
      </c>
      <c r="AA1374" t="inlineStr">
        <is>
          <t>295=</t>
        </is>
      </c>
      <c r="AB1374" t="n">
        <v>52.3</v>
      </c>
      <c r="AC1374" t="inlineStr">
        <is>
          <t>158</t>
        </is>
      </c>
      <c r="AD1374" t="inlineStr">
        <is>
          <t>123</t>
        </is>
      </c>
      <c r="AE1374" t="inlineStr">
        <is>
          <t>MY</t>
        </is>
      </c>
      <c r="AF1374" t="inlineStr">
        <is>
          <t>Malaysia</t>
        </is>
      </c>
      <c r="AG1374" t="inlineStr">
        <is>
          <t>L</t>
        </is>
      </c>
      <c r="AH1374" t="inlineStr">
        <is>
          <t>FC</t>
        </is>
      </c>
      <c r="AI1374" t="inlineStr">
        <is>
          <t>VH</t>
        </is>
      </c>
      <c r="AJ1374" t="n">
        <v>4</v>
      </c>
      <c r="AK1374" t="inlineStr">
        <is>
          <t>A</t>
        </is>
      </c>
      <c r="AL1374" t="n">
        <v>58.8</v>
      </c>
      <c r="AM1374" t="inlineStr">
        <is>
          <t>129</t>
        </is>
      </c>
      <c r="AN1374" t="n">
        <v>67.5</v>
      </c>
      <c r="AO1374" t="inlineStr">
        <is>
          <t>113</t>
        </is>
      </c>
      <c r="AP1374" t="n">
        <v>67.59999999999999</v>
      </c>
      <c r="AQ1374" t="inlineStr">
        <is>
          <t>194</t>
        </is>
      </c>
      <c r="AR1374" t="n">
        <v>22.7</v>
      </c>
      <c r="AS1374" t="inlineStr">
        <is>
          <t>519</t>
        </is>
      </c>
      <c r="AT1374" t="n">
        <v>44.3</v>
      </c>
      <c r="AU1374" t="inlineStr">
        <is>
          <t>381</t>
        </is>
      </c>
      <c r="AV1374" t="n">
        <v>97.3</v>
      </c>
      <c r="AW1374" t="inlineStr">
        <is>
          <t>72</t>
        </is>
      </c>
      <c r="AX1374" t="n">
        <v>45.4</v>
      </c>
      <c r="AY1374" t="inlineStr">
        <is>
          <t>341</t>
        </is>
      </c>
      <c r="AZ1374" t="n">
        <v>9.699999999999999</v>
      </c>
      <c r="BA1374" t="inlineStr">
        <is>
          <t>701+</t>
        </is>
      </c>
      <c r="BB1374" t="n">
        <v>23.2</v>
      </c>
      <c r="BC1374" t="inlineStr">
        <is>
          <t>511=</t>
        </is>
      </c>
      <c r="BD1374" t="inlineStr">
        <is>
          <t>50.4</t>
        </is>
      </c>
      <c r="BE1374" t="inlineStr"/>
      <c r="BF1374" t="inlineStr">
        <is>
          <t>Not Reported</t>
        </is>
      </c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>
        <is>
          <t>QS</t>
        </is>
      </c>
      <c r="CC1374" t="n">
        <v>148</v>
      </c>
      <c r="CD1374" t="n">
        <v>158</v>
      </c>
      <c r="CE1374" t="n">
        <v>118</v>
      </c>
      <c r="CF1374" t="n">
        <v>131</v>
      </c>
      <c r="CG1374" t="n">
        <v>250</v>
      </c>
      <c r="CH1374" t="n">
        <v>490</v>
      </c>
      <c r="CI1374" t="n">
        <v>441</v>
      </c>
      <c r="CJ1374" t="n">
        <v>108</v>
      </c>
      <c r="CK1374" t="n">
        <v>314</v>
      </c>
      <c r="CL1374" t="n">
        <v>607</v>
      </c>
      <c r="CM1374" t="n">
        <v>295</v>
      </c>
      <c r="CN1374" t="n">
        <v>158</v>
      </c>
      <c r="CO1374" t="n">
        <v>123</v>
      </c>
      <c r="CP1374" t="n">
        <v>129</v>
      </c>
      <c r="CQ1374" t="n">
        <v>113</v>
      </c>
      <c r="CR1374" t="n">
        <v>194</v>
      </c>
      <c r="CS1374" t="n">
        <v>519</v>
      </c>
      <c r="CT1374" t="n">
        <v>381</v>
      </c>
      <c r="CU1374" t="n">
        <v>72</v>
      </c>
      <c r="CV1374" t="n">
        <v>341</v>
      </c>
      <c r="CW1374" t="n">
        <v>701</v>
      </c>
      <c r="CX1374" t="n">
        <v>511</v>
      </c>
      <c r="CY1374" t="inlineStr"/>
      <c r="CZ1374" t="inlineStr"/>
      <c r="DA1374" t="inlineStr"/>
      <c r="DB1374" t="n">
        <v>89.5</v>
      </c>
      <c r="DC1374" t="n">
        <v>25.7</v>
      </c>
      <c r="DD1374" t="inlineStr"/>
      <c r="DE1374" t="inlineStr">
        <is>
          <t>QS (score, not ratio)</t>
        </is>
      </c>
      <c r="DF1374" t="inlineStr"/>
      <c r="DG1374" t="inlineStr">
        <is>
          <t>QS (score, not %)</t>
        </is>
      </c>
      <c r="DH1374" t="n">
        <v>59.9</v>
      </c>
      <c r="DI1374" t="inlineStr"/>
    </row>
    <row r="1375">
      <c r="A1375" t="inlineStr">
        <is>
          <t>universiti sains islam malaysia</t>
        </is>
      </c>
      <c r="B1375" t="inlineStr">
        <is>
          <t>1401+</t>
        </is>
      </c>
      <c r="C1375" t="inlineStr">
        <is>
          <t>1201-1400</t>
        </is>
      </c>
      <c r="D1375" t="inlineStr">
        <is>
          <t>Malaysia</t>
        </is>
      </c>
      <c r="E1375" t="inlineStr">
        <is>
          <t>Asia</t>
        </is>
      </c>
      <c r="F1375" t="inlineStr">
        <is>
          <t>M</t>
        </is>
      </c>
      <c r="G1375" t="inlineStr">
        <is>
          <t>CO</t>
        </is>
      </c>
      <c r="H1375" t="inlineStr">
        <is>
          <t>HI</t>
        </is>
      </c>
      <c r="I1375" t="inlineStr">
        <is>
          <t>A</t>
        </is>
      </c>
      <c r="J1375" t="n">
        <v>6.6</v>
      </c>
      <c r="K1375" t="inlineStr">
        <is>
          <t>601+</t>
        </is>
      </c>
      <c r="L1375" t="n">
        <v>2.5</v>
      </c>
      <c r="M1375" t="inlineStr">
        <is>
          <t>601+</t>
        </is>
      </c>
      <c r="N1375" t="n">
        <v>8.800000000000001</v>
      </c>
      <c r="O1375" t="inlineStr">
        <is>
          <t>701+</t>
        </is>
      </c>
      <c r="P1375" t="n">
        <v>1.9</v>
      </c>
      <c r="Q1375" t="inlineStr">
        <is>
          <t>701+</t>
        </is>
      </c>
      <c r="R1375" t="n">
        <v>8.4</v>
      </c>
      <c r="S1375" t="inlineStr">
        <is>
          <t>701+</t>
        </is>
      </c>
      <c r="T1375" t="n">
        <v>6.1</v>
      </c>
      <c r="U1375" t="inlineStr">
        <is>
          <t>701+</t>
        </is>
      </c>
      <c r="V1375" t="n">
        <v>12.5</v>
      </c>
      <c r="W1375" t="inlineStr">
        <is>
          <t>701+</t>
        </is>
      </c>
      <c r="X1375" t="n">
        <v>3.3</v>
      </c>
      <c r="Y1375" t="inlineStr">
        <is>
          <t>701+</t>
        </is>
      </c>
      <c r="Z1375" t="n">
        <v>1</v>
      </c>
      <c r="AA1375" t="inlineStr">
        <is>
          <t>701+</t>
        </is>
      </c>
      <c r="AB1375" t="inlineStr"/>
      <c r="AC1375" t="inlineStr">
        <is>
          <t>1201-1400</t>
        </is>
      </c>
      <c r="AD1375" t="inlineStr"/>
      <c r="AE1375" t="inlineStr">
        <is>
          <t>MY</t>
        </is>
      </c>
      <c r="AF1375" t="inlineStr">
        <is>
          <t>Malaysia</t>
        </is>
      </c>
      <c r="AG1375" t="inlineStr">
        <is>
          <t>M</t>
        </is>
      </c>
      <c r="AH1375" t="inlineStr">
        <is>
          <t>CO</t>
        </is>
      </c>
      <c r="AI1375" t="inlineStr">
        <is>
          <t>HI</t>
        </is>
      </c>
      <c r="AJ1375" t="n">
        <v>3</v>
      </c>
      <c r="AK1375" t="inlineStr">
        <is>
          <t>A</t>
        </is>
      </c>
      <c r="AL1375" t="n">
        <v>6</v>
      </c>
      <c r="AM1375" t="inlineStr">
        <is>
          <t>601+</t>
        </is>
      </c>
      <c r="AN1375" t="n">
        <v>2.9</v>
      </c>
      <c r="AO1375" t="inlineStr">
        <is>
          <t>601+</t>
        </is>
      </c>
      <c r="AP1375" t="n">
        <v>9.199999999999999</v>
      </c>
      <c r="AQ1375" t="inlineStr">
        <is>
          <t>701+</t>
        </is>
      </c>
      <c r="AR1375" t="n">
        <v>1.9</v>
      </c>
      <c r="AS1375" t="inlineStr">
        <is>
          <t>701+</t>
        </is>
      </c>
      <c r="AT1375" t="n">
        <v>9</v>
      </c>
      <c r="AU1375" t="inlineStr">
        <is>
          <t>701+</t>
        </is>
      </c>
      <c r="AV1375" t="n">
        <v>6.7</v>
      </c>
      <c r="AW1375" t="inlineStr">
        <is>
          <t>701+</t>
        </is>
      </c>
      <c r="AX1375" t="n">
        <v>1</v>
      </c>
      <c r="AY1375" t="inlineStr">
        <is>
          <t>701+</t>
        </is>
      </c>
      <c r="AZ1375" t="n">
        <v>4.2</v>
      </c>
      <c r="BA1375" t="inlineStr">
        <is>
          <t>701+</t>
        </is>
      </c>
      <c r="BB1375" t="n">
        <v>1</v>
      </c>
      <c r="BC1375" t="inlineStr">
        <is>
          <t>701+</t>
        </is>
      </c>
      <c r="BD1375" t="inlineStr">
        <is>
          <t>-</t>
        </is>
      </c>
      <c r="BE1375" t="inlineStr"/>
      <c r="BF1375" t="inlineStr">
        <is>
          <t>Not Reported</t>
        </is>
      </c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>
        <is>
          <t>QS</t>
        </is>
      </c>
      <c r="CC1375" t="n">
        <v>1401</v>
      </c>
      <c r="CD1375" t="n">
        <v>1300.5</v>
      </c>
      <c r="CE1375" t="n">
        <v>601</v>
      </c>
      <c r="CF1375" t="n">
        <v>601</v>
      </c>
      <c r="CG1375" t="n">
        <v>701</v>
      </c>
      <c r="CH1375" t="n">
        <v>701</v>
      </c>
      <c r="CI1375" t="n">
        <v>701</v>
      </c>
      <c r="CJ1375" t="n">
        <v>701</v>
      </c>
      <c r="CK1375" t="n">
        <v>701</v>
      </c>
      <c r="CL1375" t="n">
        <v>701</v>
      </c>
      <c r="CM1375" t="n">
        <v>701</v>
      </c>
      <c r="CN1375" t="n">
        <v>1300.5</v>
      </c>
      <c r="CO1375" t="inlineStr"/>
      <c r="CP1375" t="n">
        <v>601</v>
      </c>
      <c r="CQ1375" t="n">
        <v>601</v>
      </c>
      <c r="CR1375" t="n">
        <v>701</v>
      </c>
      <c r="CS1375" t="n">
        <v>701</v>
      </c>
      <c r="CT1375" t="n">
        <v>701</v>
      </c>
      <c r="CU1375" t="n">
        <v>701</v>
      </c>
      <c r="CV1375" t="n">
        <v>701</v>
      </c>
      <c r="CW1375" t="n">
        <v>701</v>
      </c>
      <c r="CX1375" t="n">
        <v>701</v>
      </c>
      <c r="CY1375" t="inlineStr"/>
      <c r="CZ1375" t="inlineStr"/>
      <c r="DA1375" t="inlineStr"/>
      <c r="DB1375" t="n">
        <v>0</v>
      </c>
      <c r="DC1375" t="n">
        <v>1.9</v>
      </c>
      <c r="DD1375" t="inlineStr"/>
      <c r="DE1375" t="inlineStr">
        <is>
          <t>QS (score, not ratio)</t>
        </is>
      </c>
      <c r="DF1375" t="inlineStr"/>
      <c r="DG1375" t="inlineStr">
        <is>
          <t>QS (score, not %)</t>
        </is>
      </c>
      <c r="DH1375" t="n">
        <v>6.3</v>
      </c>
      <c r="DI1375" t="inlineStr"/>
    </row>
    <row r="1376">
      <c r="A1376" t="inlineStr">
        <is>
          <t>universiti sains malaysia</t>
        </is>
      </c>
      <c r="B1376" t="inlineStr"/>
      <c r="C1376" t="inlineStr"/>
      <c r="D1376" t="inlineStr">
        <is>
          <t>Not Reported</t>
        </is>
      </c>
      <c r="E1376" t="inlineStr">
        <is>
          <t>Not Reported</t>
        </is>
      </c>
      <c r="F1376" t="inlineStr">
        <is>
          <t>Not Reported</t>
        </is>
      </c>
      <c r="G1376" t="inlineStr">
        <is>
          <t>Not Reported</t>
        </is>
      </c>
      <c r="H1376" t="inlineStr"/>
      <c r="I1376" t="inlineStr">
        <is>
          <t>Not Reported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>
        <is>
          <t>Not Reported</t>
        </is>
      </c>
      <c r="AF1376" t="inlineStr">
        <is>
          <t>Not Reported</t>
        </is>
      </c>
      <c r="AG1376" t="inlineStr">
        <is>
          <t>Not Reported</t>
        </is>
      </c>
      <c r="AH1376" t="inlineStr">
        <is>
          <t>Not Reported</t>
        </is>
      </c>
      <c r="AI1376" t="inlineStr"/>
      <c r="AJ1376" t="inlineStr"/>
      <c r="AK1376" t="inlineStr">
        <is>
          <t>Not Reported</t>
        </is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>
        <is>
          <t>601-800</t>
        </is>
      </c>
      <c r="BF1376" t="inlineStr">
        <is>
          <t>Malaysia</t>
        </is>
      </c>
      <c r="BG1376" t="n">
        <v>26.9</v>
      </c>
      <c r="BH1376" t="inlineStr">
        <is>
          <t>44.2</t>
        </is>
      </c>
      <c r="BI1376" t="n">
        <v>16.6</v>
      </c>
      <c r="BJ1376" t="n">
        <v>12.4</v>
      </c>
      <c r="BK1376" t="inlineStr">
        <is>
          <t>34.4</t>
        </is>
      </c>
      <c r="BL1376" t="inlineStr">
        <is>
          <t>-</t>
        </is>
      </c>
      <c r="BM1376" t="inlineStr">
        <is>
          <t>28,179</t>
        </is>
      </c>
      <c r="BN1376" t="n">
        <v>14.8</v>
      </c>
      <c r="BO1376" t="inlineStr">
        <is>
          <t>10%</t>
        </is>
      </c>
      <c r="BP1376" t="inlineStr">
        <is>
          <t>61 : 39</t>
        </is>
      </c>
      <c r="BQ1376" t="n">
        <v>2016</v>
      </c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>
        <is>
          <t>Times</t>
        </is>
      </c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n">
        <v>700.5</v>
      </c>
      <c r="CZ1376" t="inlineStr"/>
      <c r="DA1376" t="inlineStr"/>
      <c r="DB1376" t="n">
        <v>0</v>
      </c>
      <c r="DC1376" t="n">
        <v>12.79600786967017</v>
      </c>
      <c r="DD1376" t="n">
        <v>14.8</v>
      </c>
      <c r="DE1376" t="inlineStr">
        <is>
          <t>Times (raw ratio)</t>
        </is>
      </c>
      <c r="DF1376" t="n">
        <v>10</v>
      </c>
      <c r="DG1376" t="inlineStr">
        <is>
          <t>Times (raw %)</t>
        </is>
      </c>
      <c r="DH1376" t="inlineStr"/>
      <c r="DI1376" t="n">
        <v>14.25598335067638</v>
      </c>
    </row>
    <row r="1377">
      <c r="A1377" t="inlineStr">
        <is>
          <t>universiti sains malaysia (usm)</t>
        </is>
      </c>
      <c r="B1377" t="inlineStr">
        <is>
          <t>146</t>
        </is>
      </c>
      <c r="C1377" t="inlineStr">
        <is>
          <t>137</t>
        </is>
      </c>
      <c r="D1377" t="inlineStr">
        <is>
          <t>Malaysia</t>
        </is>
      </c>
      <c r="E1377" t="inlineStr">
        <is>
          <t>Asia</t>
        </is>
      </c>
      <c r="F1377" t="inlineStr">
        <is>
          <t>L</t>
        </is>
      </c>
      <c r="G1377" t="inlineStr">
        <is>
          <t>FC</t>
        </is>
      </c>
      <c r="H1377" t="inlineStr">
        <is>
          <t>VH</t>
        </is>
      </c>
      <c r="I1377" t="inlineStr">
        <is>
          <t>A</t>
        </is>
      </c>
      <c r="J1377" t="n">
        <v>63.3</v>
      </c>
      <c r="K1377" t="inlineStr">
        <is>
          <t>106</t>
        </is>
      </c>
      <c r="L1377" t="n">
        <v>69.7</v>
      </c>
      <c r="M1377" t="inlineStr">
        <is>
          <t>103</t>
        </is>
      </c>
      <c r="N1377" t="n">
        <v>46.4</v>
      </c>
      <c r="O1377" t="inlineStr">
        <is>
          <t>331</t>
        </is>
      </c>
      <c r="P1377" t="n">
        <v>19.6</v>
      </c>
      <c r="Q1377" t="inlineStr">
        <is>
          <t>560</t>
        </is>
      </c>
      <c r="R1377" t="n">
        <v>24.3</v>
      </c>
      <c r="S1377" t="inlineStr">
        <is>
          <t>545</t>
        </is>
      </c>
      <c r="T1377" t="n">
        <v>96.40000000000001</v>
      </c>
      <c r="U1377" t="inlineStr">
        <is>
          <t>87</t>
        </is>
      </c>
      <c r="V1377" t="n">
        <v>87.8</v>
      </c>
      <c r="W1377" t="inlineStr">
        <is>
          <t>200</t>
        </is>
      </c>
      <c r="X1377" t="n">
        <v>20.1</v>
      </c>
      <c r="Y1377" t="inlineStr">
        <is>
          <t>561</t>
        </is>
      </c>
      <c r="Z1377" t="n">
        <v>71.2</v>
      </c>
      <c r="AA1377" t="inlineStr">
        <is>
          <t>214=</t>
        </is>
      </c>
      <c r="AB1377" t="n">
        <v>52.7</v>
      </c>
      <c r="AC1377">
        <f>137</f>
        <v/>
      </c>
      <c r="AD1377" t="inlineStr">
        <is>
          <t>143=</t>
        </is>
      </c>
      <c r="AE1377" t="inlineStr">
        <is>
          <t>MY</t>
        </is>
      </c>
      <c r="AF1377" t="inlineStr">
        <is>
          <t>Malaysia</t>
        </is>
      </c>
      <c r="AG1377" t="inlineStr">
        <is>
          <t>L</t>
        </is>
      </c>
      <c r="AH1377" t="inlineStr">
        <is>
          <t>FC</t>
        </is>
      </c>
      <c r="AI1377" t="inlineStr">
        <is>
          <t>VH</t>
        </is>
      </c>
      <c r="AJ1377" t="n">
        <v>4</v>
      </c>
      <c r="AK1377" t="inlineStr">
        <is>
          <t>A</t>
        </is>
      </c>
      <c r="AL1377" t="n">
        <v>61.4</v>
      </c>
      <c r="AM1377" t="inlineStr">
        <is>
          <t>115</t>
        </is>
      </c>
      <c r="AN1377" t="n">
        <v>74.7</v>
      </c>
      <c r="AO1377" t="inlineStr">
        <is>
          <t>86</t>
        </is>
      </c>
      <c r="AP1377" t="n">
        <v>55.2</v>
      </c>
      <c r="AQ1377" t="inlineStr">
        <is>
          <t>273</t>
        </is>
      </c>
      <c r="AR1377" t="n">
        <v>16.2</v>
      </c>
      <c r="AS1377" t="inlineStr">
        <is>
          <t>613</t>
        </is>
      </c>
      <c r="AT1377" t="n">
        <v>24.9</v>
      </c>
      <c r="AU1377" t="inlineStr">
        <is>
          <t>538</t>
        </is>
      </c>
      <c r="AV1377" t="n">
        <v>88.90000000000001</v>
      </c>
      <c r="AW1377" t="inlineStr">
        <is>
          <t>124</t>
        </is>
      </c>
      <c r="AX1377" t="n">
        <v>59.6</v>
      </c>
      <c r="AY1377" t="inlineStr">
        <is>
          <t>246</t>
        </is>
      </c>
      <c r="AZ1377" t="n">
        <v>18.2</v>
      </c>
      <c r="BA1377" t="inlineStr">
        <is>
          <t>462</t>
        </is>
      </c>
      <c r="BB1377" t="n">
        <v>85.5</v>
      </c>
      <c r="BC1377" t="inlineStr">
        <is>
          <t>116</t>
        </is>
      </c>
      <c r="BD1377" t="inlineStr">
        <is>
          <t>52.6</t>
        </is>
      </c>
      <c r="BE1377" t="inlineStr"/>
      <c r="BF1377" t="inlineStr">
        <is>
          <t>Not Reported</t>
        </is>
      </c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>
        <is>
          <t>QS</t>
        </is>
      </c>
      <c r="CC1377" t="n">
        <v>146</v>
      </c>
      <c r="CD1377" t="n">
        <v>137</v>
      </c>
      <c r="CE1377" t="n">
        <v>106</v>
      </c>
      <c r="CF1377" t="n">
        <v>103</v>
      </c>
      <c r="CG1377" t="n">
        <v>331</v>
      </c>
      <c r="CH1377" t="n">
        <v>560</v>
      </c>
      <c r="CI1377" t="n">
        <v>545</v>
      </c>
      <c r="CJ1377" t="n">
        <v>87</v>
      </c>
      <c r="CK1377" t="n">
        <v>200</v>
      </c>
      <c r="CL1377" t="n">
        <v>561</v>
      </c>
      <c r="CM1377" t="n">
        <v>214</v>
      </c>
      <c r="CN1377" t="n">
        <v>137</v>
      </c>
      <c r="CO1377" t="n">
        <v>143</v>
      </c>
      <c r="CP1377" t="n">
        <v>115</v>
      </c>
      <c r="CQ1377" t="n">
        <v>86</v>
      </c>
      <c r="CR1377" t="n">
        <v>273</v>
      </c>
      <c r="CS1377" t="n">
        <v>613</v>
      </c>
      <c r="CT1377" t="n">
        <v>538</v>
      </c>
      <c r="CU1377" t="n">
        <v>124</v>
      </c>
      <c r="CV1377" t="n">
        <v>246</v>
      </c>
      <c r="CW1377" t="n">
        <v>462</v>
      </c>
      <c r="CX1377" t="n">
        <v>116</v>
      </c>
      <c r="CY1377" t="inlineStr"/>
      <c r="CZ1377" t="inlineStr"/>
      <c r="DA1377" t="inlineStr"/>
      <c r="DB1377" t="n">
        <v>89.64285714285714</v>
      </c>
      <c r="DC1377" t="n">
        <v>19.6</v>
      </c>
      <c r="DD1377" t="inlineStr"/>
      <c r="DE1377" t="inlineStr">
        <is>
          <t>QS (score, not ratio)</t>
        </is>
      </c>
      <c r="DF1377" t="inlineStr"/>
      <c r="DG1377" t="inlineStr">
        <is>
          <t>QS (score, not %)</t>
        </is>
      </c>
      <c r="DH1377" t="n">
        <v>62.34999999999999</v>
      </c>
      <c r="DI1377" t="inlineStr"/>
    </row>
    <row r="1378">
      <c r="A1378" t="inlineStr">
        <is>
          <t>universiti teknikal malaysia melaka</t>
        </is>
      </c>
      <c r="B1378" t="inlineStr">
        <is>
          <t>1201-1400</t>
        </is>
      </c>
      <c r="C1378" t="inlineStr">
        <is>
          <t>1201-1400</t>
        </is>
      </c>
      <c r="D1378" t="inlineStr">
        <is>
          <t>Malaysia</t>
        </is>
      </c>
      <c r="E1378" t="inlineStr">
        <is>
          <t>Asia</t>
        </is>
      </c>
      <c r="F1378" t="inlineStr">
        <is>
          <t>M</t>
        </is>
      </c>
      <c r="G1378" t="inlineStr">
        <is>
          <t>SP</t>
        </is>
      </c>
      <c r="H1378" t="inlineStr">
        <is>
          <t>VH</t>
        </is>
      </c>
      <c r="I1378" t="inlineStr">
        <is>
          <t>A</t>
        </is>
      </c>
      <c r="J1378" t="n">
        <v>6.3</v>
      </c>
      <c r="K1378" t="inlineStr">
        <is>
          <t>601+</t>
        </is>
      </c>
      <c r="L1378" t="n">
        <v>5.7</v>
      </c>
      <c r="M1378" t="inlineStr">
        <is>
          <t>601+</t>
        </is>
      </c>
      <c r="N1378" t="n">
        <v>10.6</v>
      </c>
      <c r="O1378" t="inlineStr">
        <is>
          <t>701+</t>
        </is>
      </c>
      <c r="P1378" t="n">
        <v>5.8</v>
      </c>
      <c r="Q1378" t="inlineStr">
        <is>
          <t>701+</t>
        </is>
      </c>
      <c r="R1378" t="n">
        <v>3.9</v>
      </c>
      <c r="S1378" t="inlineStr">
        <is>
          <t>701+</t>
        </is>
      </c>
      <c r="T1378" t="n">
        <v>4.8</v>
      </c>
      <c r="U1378" t="inlineStr">
        <is>
          <t>701+</t>
        </is>
      </c>
      <c r="V1378" t="n">
        <v>18.9</v>
      </c>
      <c r="W1378" t="inlineStr">
        <is>
          <t>701+</t>
        </is>
      </c>
      <c r="X1378" t="n">
        <v>3.9</v>
      </c>
      <c r="Y1378" t="inlineStr">
        <is>
          <t>701+</t>
        </is>
      </c>
      <c r="Z1378" t="n">
        <v>2.5</v>
      </c>
      <c r="AA1378" t="inlineStr">
        <is>
          <t>701+</t>
        </is>
      </c>
      <c r="AB1378" t="inlineStr"/>
      <c r="AC1378" t="inlineStr">
        <is>
          <t>1201-1400</t>
        </is>
      </c>
      <c r="AD1378" t="inlineStr"/>
      <c r="AE1378" t="inlineStr">
        <is>
          <t>MY</t>
        </is>
      </c>
      <c r="AF1378" t="inlineStr">
        <is>
          <t>Malaysia</t>
        </is>
      </c>
      <c r="AG1378" t="inlineStr">
        <is>
          <t>M</t>
        </is>
      </c>
      <c r="AH1378" t="inlineStr">
        <is>
          <t>FO</t>
        </is>
      </c>
      <c r="AI1378" t="inlineStr">
        <is>
          <t>VH</t>
        </is>
      </c>
      <c r="AJ1378" t="n">
        <v>2</v>
      </c>
      <c r="AK1378" t="inlineStr">
        <is>
          <t>A</t>
        </is>
      </c>
      <c r="AL1378" t="n">
        <v>6</v>
      </c>
      <c r="AM1378" t="inlineStr">
        <is>
          <t>601+</t>
        </is>
      </c>
      <c r="AN1378" t="n">
        <v>6.2</v>
      </c>
      <c r="AO1378" t="inlineStr">
        <is>
          <t>601+</t>
        </is>
      </c>
      <c r="AP1378" t="n">
        <v>9.800000000000001</v>
      </c>
      <c r="AQ1378" t="inlineStr">
        <is>
          <t>701+</t>
        </is>
      </c>
      <c r="AR1378" t="n">
        <v>5.4</v>
      </c>
      <c r="AS1378" t="inlineStr">
        <is>
          <t>701+</t>
        </is>
      </c>
      <c r="AT1378" t="n">
        <v>3.5</v>
      </c>
      <c r="AU1378" t="inlineStr">
        <is>
          <t>701+</t>
        </is>
      </c>
      <c r="AV1378" t="n">
        <v>5.7</v>
      </c>
      <c r="AW1378" t="inlineStr">
        <is>
          <t>701+</t>
        </is>
      </c>
      <c r="AX1378" t="n">
        <v>1.2</v>
      </c>
      <c r="AY1378" t="inlineStr">
        <is>
          <t>701+</t>
        </is>
      </c>
      <c r="AZ1378" t="n">
        <v>9.199999999999999</v>
      </c>
      <c r="BA1378" t="inlineStr">
        <is>
          <t>701+</t>
        </is>
      </c>
      <c r="BB1378" t="n">
        <v>4.3</v>
      </c>
      <c r="BC1378" t="inlineStr">
        <is>
          <t>701+</t>
        </is>
      </c>
      <c r="BD1378" t="inlineStr">
        <is>
          <t>-</t>
        </is>
      </c>
      <c r="BE1378" t="inlineStr"/>
      <c r="BF1378" t="inlineStr">
        <is>
          <t>Not Reported</t>
        </is>
      </c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>
        <is>
          <t>QS</t>
        </is>
      </c>
      <c r="CC1378" t="n">
        <v>1300.5</v>
      </c>
      <c r="CD1378" t="n">
        <v>1300.5</v>
      </c>
      <c r="CE1378" t="n">
        <v>601</v>
      </c>
      <c r="CF1378" t="n">
        <v>601</v>
      </c>
      <c r="CG1378" t="n">
        <v>701</v>
      </c>
      <c r="CH1378" t="n">
        <v>701</v>
      </c>
      <c r="CI1378" t="n">
        <v>701</v>
      </c>
      <c r="CJ1378" t="n">
        <v>701</v>
      </c>
      <c r="CK1378" t="n">
        <v>701</v>
      </c>
      <c r="CL1378" t="n">
        <v>701</v>
      </c>
      <c r="CM1378" t="n">
        <v>701</v>
      </c>
      <c r="CN1378" t="n">
        <v>1300.5</v>
      </c>
      <c r="CO1378" t="inlineStr"/>
      <c r="CP1378" t="n">
        <v>601</v>
      </c>
      <c r="CQ1378" t="n">
        <v>601</v>
      </c>
      <c r="CR1378" t="n">
        <v>701</v>
      </c>
      <c r="CS1378" t="n">
        <v>701</v>
      </c>
      <c r="CT1378" t="n">
        <v>701</v>
      </c>
      <c r="CU1378" t="n">
        <v>701</v>
      </c>
      <c r="CV1378" t="n">
        <v>701</v>
      </c>
      <c r="CW1378" t="n">
        <v>701</v>
      </c>
      <c r="CX1378" t="n">
        <v>701</v>
      </c>
      <c r="CY1378" t="inlineStr"/>
      <c r="CZ1378" t="inlineStr"/>
      <c r="DA1378" t="inlineStr"/>
      <c r="DB1378" t="n">
        <v>7.178571428571416</v>
      </c>
      <c r="DC1378" t="n">
        <v>5.8</v>
      </c>
      <c r="DD1378" t="inlineStr"/>
      <c r="DE1378" t="inlineStr">
        <is>
          <t>QS (score, not ratio)</t>
        </is>
      </c>
      <c r="DF1378" t="inlineStr"/>
      <c r="DG1378" t="inlineStr">
        <is>
          <t>QS (score, not %)</t>
        </is>
      </c>
      <c r="DH1378" t="n">
        <v>6.15</v>
      </c>
      <c r="DI1378" t="inlineStr"/>
    </row>
    <row r="1379">
      <c r="A1379" t="inlineStr">
        <is>
          <t>universiti teknologi brunei</t>
        </is>
      </c>
      <c r="B1379" t="inlineStr">
        <is>
          <t>562</t>
        </is>
      </c>
      <c r="C1379" t="inlineStr">
        <is>
          <t>525</t>
        </is>
      </c>
      <c r="D1379" t="inlineStr">
        <is>
          <t>Brunei</t>
        </is>
      </c>
      <c r="E1379" t="inlineStr">
        <is>
          <t>Asia</t>
        </is>
      </c>
      <c r="F1379" t="inlineStr">
        <is>
          <t>S</t>
        </is>
      </c>
      <c r="G1379" t="inlineStr">
        <is>
          <t>FO</t>
        </is>
      </c>
      <c r="H1379" t="inlineStr">
        <is>
          <t>VH</t>
        </is>
      </c>
      <c r="I1379" t="inlineStr">
        <is>
          <t>A</t>
        </is>
      </c>
      <c r="J1379" t="n">
        <v>15.4</v>
      </c>
      <c r="K1379" t="inlineStr">
        <is>
          <t>570</t>
        </is>
      </c>
      <c r="L1379" t="n">
        <v>6.3</v>
      </c>
      <c r="M1379" t="inlineStr">
        <is>
          <t>601+</t>
        </is>
      </c>
      <c r="N1379" t="n">
        <v>88.5</v>
      </c>
      <c r="O1379" t="inlineStr">
        <is>
          <t>92</t>
        </is>
      </c>
      <c r="P1379" t="n">
        <v>9.9</v>
      </c>
      <c r="Q1379" t="inlineStr">
        <is>
          <t>701+</t>
        </is>
      </c>
      <c r="R1379" t="n">
        <v>100</v>
      </c>
      <c r="S1379" t="inlineStr">
        <is>
          <t>63</t>
        </is>
      </c>
      <c r="T1379" t="n">
        <v>5.8</v>
      </c>
      <c r="U1379" t="inlineStr">
        <is>
          <t>701+</t>
        </is>
      </c>
      <c r="V1379" t="n">
        <v>15.9</v>
      </c>
      <c r="W1379" t="inlineStr">
        <is>
          <t>701+</t>
        </is>
      </c>
      <c r="X1379" t="n">
        <v>14.7</v>
      </c>
      <c r="Y1379" t="inlineStr">
        <is>
          <t>671</t>
        </is>
      </c>
      <c r="Z1379" t="n">
        <v>1.4</v>
      </c>
      <c r="AA1379" t="inlineStr">
        <is>
          <t>701+</t>
        </is>
      </c>
      <c r="AB1379" t="n">
        <v>22.2</v>
      </c>
      <c r="AC1379" t="inlineStr">
        <is>
          <t>525</t>
        </is>
      </c>
      <c r="AD1379" t="inlineStr">
        <is>
          <t>340=</t>
        </is>
      </c>
      <c r="AE1379" t="inlineStr">
        <is>
          <t>BN</t>
        </is>
      </c>
      <c r="AF1379" t="inlineStr">
        <is>
          <t>Brunei</t>
        </is>
      </c>
      <c r="AG1379" t="inlineStr">
        <is>
          <t>S</t>
        </is>
      </c>
      <c r="AH1379" t="inlineStr">
        <is>
          <t>FO</t>
        </is>
      </c>
      <c r="AI1379" t="inlineStr">
        <is>
          <t>VH</t>
        </is>
      </c>
      <c r="AJ1379" t="n">
        <v>3</v>
      </c>
      <c r="AK1379" t="inlineStr">
        <is>
          <t>A</t>
        </is>
      </c>
      <c r="AL1379" t="n">
        <v>13.7</v>
      </c>
      <c r="AM1379" t="inlineStr">
        <is>
          <t>601+</t>
        </is>
      </c>
      <c r="AN1379" t="n">
        <v>3.9</v>
      </c>
      <c r="AO1379" t="inlineStr">
        <is>
          <t>601+</t>
        </is>
      </c>
      <c r="AP1379" t="n">
        <v>90.3</v>
      </c>
      <c r="AQ1379" t="inlineStr">
        <is>
          <t>86</t>
        </is>
      </c>
      <c r="AR1379" t="n">
        <v>8.6</v>
      </c>
      <c r="AS1379" t="inlineStr">
        <is>
          <t>701+</t>
        </is>
      </c>
      <c r="AT1379" t="n">
        <v>100</v>
      </c>
      <c r="AU1379" t="inlineStr">
        <is>
          <t>46</t>
        </is>
      </c>
      <c r="AV1379" t="n">
        <v>5.5</v>
      </c>
      <c r="AW1379" t="inlineStr">
        <is>
          <t>701+</t>
        </is>
      </c>
      <c r="AX1379" t="n">
        <v>1</v>
      </c>
      <c r="AY1379" t="inlineStr">
        <is>
          <t>701+</t>
        </is>
      </c>
      <c r="AZ1379" t="n">
        <v>34.2</v>
      </c>
      <c r="BA1379" t="inlineStr">
        <is>
          <t>226</t>
        </is>
      </c>
      <c r="BB1379" t="n">
        <v>1</v>
      </c>
      <c r="BC1379" t="inlineStr">
        <is>
          <t>701+</t>
        </is>
      </c>
      <c r="BD1379" t="inlineStr">
        <is>
          <t>22.4</t>
        </is>
      </c>
      <c r="BE1379" t="inlineStr"/>
      <c r="BF1379" t="inlineStr">
        <is>
          <t>Not Reported</t>
        </is>
      </c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>
        <is>
          <t>QS</t>
        </is>
      </c>
      <c r="CC1379" t="n">
        <v>562</v>
      </c>
      <c r="CD1379" t="n">
        <v>525</v>
      </c>
      <c r="CE1379" t="n">
        <v>570</v>
      </c>
      <c r="CF1379" t="n">
        <v>601</v>
      </c>
      <c r="CG1379" t="n">
        <v>92</v>
      </c>
      <c r="CH1379" t="n">
        <v>701</v>
      </c>
      <c r="CI1379" t="n">
        <v>63</v>
      </c>
      <c r="CJ1379" t="n">
        <v>701</v>
      </c>
      <c r="CK1379" t="n">
        <v>701</v>
      </c>
      <c r="CL1379" t="n">
        <v>671</v>
      </c>
      <c r="CM1379" t="n">
        <v>701</v>
      </c>
      <c r="CN1379" t="n">
        <v>525</v>
      </c>
      <c r="CO1379" t="n">
        <v>340</v>
      </c>
      <c r="CP1379" t="n">
        <v>601</v>
      </c>
      <c r="CQ1379" t="n">
        <v>601</v>
      </c>
      <c r="CR1379" t="n">
        <v>86</v>
      </c>
      <c r="CS1379" t="n">
        <v>701</v>
      </c>
      <c r="CT1379" t="n">
        <v>46</v>
      </c>
      <c r="CU1379" t="n">
        <v>701</v>
      </c>
      <c r="CV1379" t="n">
        <v>701</v>
      </c>
      <c r="CW1379" t="n">
        <v>226</v>
      </c>
      <c r="CX1379" t="n">
        <v>701</v>
      </c>
      <c r="CY1379" t="inlineStr"/>
      <c r="CZ1379" t="inlineStr"/>
      <c r="DA1379" t="inlineStr"/>
      <c r="DB1379" t="n">
        <v>59.92857142857143</v>
      </c>
      <c r="DC1379" t="n">
        <v>9.9</v>
      </c>
      <c r="DD1379" t="inlineStr"/>
      <c r="DE1379" t="inlineStr">
        <is>
          <t>QS (score, not ratio)</t>
        </is>
      </c>
      <c r="DF1379" t="inlineStr"/>
      <c r="DG1379" t="inlineStr">
        <is>
          <t>QS (score, not %)</t>
        </is>
      </c>
      <c r="DH1379" t="n">
        <v>14.55</v>
      </c>
      <c r="DI1379" t="inlineStr"/>
    </row>
    <row r="1380">
      <c r="A1380" t="inlineStr">
        <is>
          <t>universiti teknologi malaysia</t>
        </is>
      </c>
      <c r="B1380" t="inlineStr">
        <is>
          <t>181</t>
        </is>
      </c>
      <c r="C1380" t="inlineStr">
        <is>
          <t>188</t>
        </is>
      </c>
      <c r="D1380" t="inlineStr">
        <is>
          <t>Malaysia</t>
        </is>
      </c>
      <c r="E1380" t="inlineStr">
        <is>
          <t>Asia</t>
        </is>
      </c>
      <c r="F1380" t="inlineStr">
        <is>
          <t>L</t>
        </is>
      </c>
      <c r="G1380" t="inlineStr">
        <is>
          <t>CO</t>
        </is>
      </c>
      <c r="H1380" t="inlineStr">
        <is>
          <t>VH</t>
        </is>
      </c>
      <c r="I1380" t="inlineStr">
        <is>
          <t>A</t>
        </is>
      </c>
      <c r="J1380" t="n">
        <v>48.6</v>
      </c>
      <c r="K1380" t="inlineStr">
        <is>
          <t>166</t>
        </is>
      </c>
      <c r="L1380" t="n">
        <v>59.6</v>
      </c>
      <c r="M1380" t="inlineStr">
        <is>
          <t>134</t>
        </is>
      </c>
      <c r="N1380" t="n">
        <v>46</v>
      </c>
      <c r="O1380" t="inlineStr">
        <is>
          <t>337</t>
        </is>
      </c>
      <c r="P1380" t="n">
        <v>40.5</v>
      </c>
      <c r="Q1380" t="inlineStr">
        <is>
          <t>347</t>
        </is>
      </c>
      <c r="R1380" t="n">
        <v>14.1</v>
      </c>
      <c r="S1380" t="inlineStr">
        <is>
          <t>683</t>
        </is>
      </c>
      <c r="T1380" t="n">
        <v>86.90000000000001</v>
      </c>
      <c r="U1380" t="inlineStr">
        <is>
          <t>142</t>
        </is>
      </c>
      <c r="V1380" t="n">
        <v>82.90000000000001</v>
      </c>
      <c r="W1380" t="inlineStr">
        <is>
          <t>279</t>
        </is>
      </c>
      <c r="X1380" t="n">
        <v>18</v>
      </c>
      <c r="Y1380" t="inlineStr">
        <is>
          <t>600</t>
        </is>
      </c>
      <c r="Z1380" t="n">
        <v>52.1</v>
      </c>
      <c r="AA1380" t="inlineStr">
        <is>
          <t>305=</t>
        </is>
      </c>
      <c r="AB1380" t="n">
        <v>48.5</v>
      </c>
      <c r="AC1380" t="inlineStr">
        <is>
          <t>188</t>
        </is>
      </c>
      <c r="AD1380" t="inlineStr">
        <is>
          <t>203=</t>
        </is>
      </c>
      <c r="AE1380" t="inlineStr">
        <is>
          <t>MY</t>
        </is>
      </c>
      <c r="AF1380" t="inlineStr">
        <is>
          <t>Malaysia</t>
        </is>
      </c>
      <c r="AG1380" t="inlineStr">
        <is>
          <t>L</t>
        </is>
      </c>
      <c r="AH1380" t="inlineStr">
        <is>
          <t>CO</t>
        </is>
      </c>
      <c r="AI1380" t="inlineStr">
        <is>
          <t>VH</t>
        </is>
      </c>
      <c r="AJ1380" t="n">
        <v>3</v>
      </c>
      <c r="AK1380" t="inlineStr">
        <is>
          <t>A</t>
        </is>
      </c>
      <c r="AL1380" t="n">
        <v>46.6</v>
      </c>
      <c r="AM1380" t="inlineStr">
        <is>
          <t>175</t>
        </is>
      </c>
      <c r="AN1380" t="n">
        <v>63.8</v>
      </c>
      <c r="AO1380" t="inlineStr">
        <is>
          <t>124</t>
        </is>
      </c>
      <c r="AP1380" t="n">
        <v>42.5</v>
      </c>
      <c r="AQ1380" t="inlineStr">
        <is>
          <t>371</t>
        </is>
      </c>
      <c r="AR1380" t="n">
        <v>33.9</v>
      </c>
      <c r="AS1380" t="inlineStr">
        <is>
          <t>403</t>
        </is>
      </c>
      <c r="AT1380" t="n">
        <v>16</v>
      </c>
      <c r="AU1380" t="inlineStr">
        <is>
          <t>651</t>
        </is>
      </c>
      <c r="AV1380" t="n">
        <v>85.2</v>
      </c>
      <c r="AW1380" t="inlineStr">
        <is>
          <t>141</t>
        </is>
      </c>
      <c r="AX1380" t="n">
        <v>58.6</v>
      </c>
      <c r="AY1380" t="inlineStr">
        <is>
          <t>257</t>
        </is>
      </c>
      <c r="AZ1380" t="n">
        <v>13.6</v>
      </c>
      <c r="BA1380" t="inlineStr">
        <is>
          <t>631</t>
        </is>
      </c>
      <c r="BB1380" t="n">
        <v>66.8</v>
      </c>
      <c r="BC1380" t="inlineStr">
        <is>
          <t>217=</t>
        </is>
      </c>
      <c r="BD1380" t="inlineStr">
        <is>
          <t>46.9</t>
        </is>
      </c>
      <c r="BE1380" t="inlineStr">
        <is>
          <t>401-500</t>
        </is>
      </c>
      <c r="BF1380" t="inlineStr">
        <is>
          <t>Malaysia</t>
        </is>
      </c>
      <c r="BG1380" t="n">
        <v>26.3</v>
      </c>
      <c r="BH1380" t="inlineStr">
        <is>
          <t>51.7</t>
        </is>
      </c>
      <c r="BI1380" t="n">
        <v>14.6</v>
      </c>
      <c r="BJ1380" t="n">
        <v>44.7</v>
      </c>
      <c r="BK1380" t="inlineStr">
        <is>
          <t>31.1</t>
        </is>
      </c>
      <c r="BL1380" t="inlineStr">
        <is>
          <t>-</t>
        </is>
      </c>
      <c r="BM1380" t="inlineStr">
        <is>
          <t>16,270</t>
        </is>
      </c>
      <c r="BN1380" t="n">
        <v>9</v>
      </c>
      <c r="BO1380" t="inlineStr">
        <is>
          <t>13%</t>
        </is>
      </c>
      <c r="BP1380" t="inlineStr">
        <is>
          <t>43 : 57</t>
        </is>
      </c>
      <c r="BQ1380" t="n">
        <v>2016</v>
      </c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>
        <is>
          <t>QS+Times</t>
        </is>
      </c>
      <c r="CC1380" t="n">
        <v>181</v>
      </c>
      <c r="CD1380" t="n">
        <v>188</v>
      </c>
      <c r="CE1380" t="n">
        <v>166</v>
      </c>
      <c r="CF1380" t="n">
        <v>134</v>
      </c>
      <c r="CG1380" t="n">
        <v>337</v>
      </c>
      <c r="CH1380" t="n">
        <v>347</v>
      </c>
      <c r="CI1380" t="n">
        <v>683</v>
      </c>
      <c r="CJ1380" t="n">
        <v>142</v>
      </c>
      <c r="CK1380" t="n">
        <v>279</v>
      </c>
      <c r="CL1380" t="n">
        <v>600</v>
      </c>
      <c r="CM1380" t="n">
        <v>305</v>
      </c>
      <c r="CN1380" t="n">
        <v>188</v>
      </c>
      <c r="CO1380" t="n">
        <v>203</v>
      </c>
      <c r="CP1380" t="n">
        <v>175</v>
      </c>
      <c r="CQ1380" t="n">
        <v>124</v>
      </c>
      <c r="CR1380" t="n">
        <v>371</v>
      </c>
      <c r="CS1380" t="n">
        <v>403</v>
      </c>
      <c r="CT1380" t="n">
        <v>651</v>
      </c>
      <c r="CU1380" t="n">
        <v>141</v>
      </c>
      <c r="CV1380" t="n">
        <v>257</v>
      </c>
      <c r="CW1380" t="n">
        <v>631</v>
      </c>
      <c r="CX1380" t="n">
        <v>217</v>
      </c>
      <c r="CY1380" t="n">
        <v>450.5</v>
      </c>
      <c r="CZ1380" t="inlineStr"/>
      <c r="DA1380" t="inlineStr"/>
      <c r="DB1380" t="n">
        <v>61.44133564791177</v>
      </c>
      <c r="DC1380" t="n">
        <v>32.23438599299818</v>
      </c>
      <c r="DD1380" t="n">
        <v>9</v>
      </c>
      <c r="DE1380" t="inlineStr">
        <is>
          <t>Times (raw ratio)</t>
        </is>
      </c>
      <c r="DF1380" t="n">
        <v>13</v>
      </c>
      <c r="DG1380" t="inlineStr">
        <is>
          <t>Times (raw %)</t>
        </is>
      </c>
      <c r="DH1380" t="n">
        <v>47.6</v>
      </c>
      <c r="DI1380" t="n">
        <v>12.17481789802289</v>
      </c>
    </row>
    <row r="1381">
      <c r="A1381" t="inlineStr">
        <is>
          <t>universiti teknologi mara</t>
        </is>
      </c>
      <c r="B1381" t="inlineStr"/>
      <c r="C1381" t="inlineStr"/>
      <c r="D1381" t="inlineStr">
        <is>
          <t>Not Reported</t>
        </is>
      </c>
      <c r="E1381" t="inlineStr">
        <is>
          <t>Not Reported</t>
        </is>
      </c>
      <c r="F1381" t="inlineStr">
        <is>
          <t>Not Reported</t>
        </is>
      </c>
      <c r="G1381" t="inlineStr">
        <is>
          <t>Not Reported</t>
        </is>
      </c>
      <c r="H1381" t="inlineStr"/>
      <c r="I1381" t="inlineStr">
        <is>
          <t>Not Reported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>
        <is>
          <t>Not Reported</t>
        </is>
      </c>
      <c r="AF1381" t="inlineStr">
        <is>
          <t>Not Reported</t>
        </is>
      </c>
      <c r="AG1381" t="inlineStr">
        <is>
          <t>Not Reported</t>
        </is>
      </c>
      <c r="AH1381" t="inlineStr">
        <is>
          <t>Not Reported</t>
        </is>
      </c>
      <c r="AI1381" t="inlineStr"/>
      <c r="AJ1381" t="inlineStr"/>
      <c r="AK1381" t="inlineStr">
        <is>
          <t>Not Reported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>
        <is>
          <t>601-800</t>
        </is>
      </c>
      <c r="BF1381" t="inlineStr">
        <is>
          <t>Malaysia</t>
        </is>
      </c>
      <c r="BG1381" t="n">
        <v>15.2</v>
      </c>
      <c r="BH1381" t="inlineStr">
        <is>
          <t>14.8</t>
        </is>
      </c>
      <c r="BI1381" t="n">
        <v>7.7</v>
      </c>
      <c r="BJ1381" t="n">
        <v>18.2</v>
      </c>
      <c r="BK1381" t="inlineStr">
        <is>
          <t>28.3</t>
        </is>
      </c>
      <c r="BL1381" t="inlineStr">
        <is>
          <t>-</t>
        </is>
      </c>
      <c r="BM1381" t="inlineStr">
        <is>
          <t>69,268</t>
        </is>
      </c>
      <c r="BN1381" t="n">
        <v>16.8</v>
      </c>
      <c r="BO1381" t="inlineStr">
        <is>
          <t>0%</t>
        </is>
      </c>
      <c r="BP1381" t="inlineStr">
        <is>
          <t>65 : 35</t>
        </is>
      </c>
      <c r="BQ1381" t="n">
        <v>2016</v>
      </c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>
        <is>
          <t>Times</t>
        </is>
      </c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n">
        <v>700.5</v>
      </c>
      <c r="CZ1381" t="inlineStr"/>
      <c r="DA1381" t="inlineStr"/>
      <c r="DB1381" t="n">
        <v>0</v>
      </c>
      <c r="DC1381" t="n">
        <v>11.10063740958095</v>
      </c>
      <c r="DD1381" t="n">
        <v>16.8</v>
      </c>
      <c r="DE1381" t="inlineStr">
        <is>
          <t>Times (raw ratio)</t>
        </is>
      </c>
      <c r="DF1381" t="n">
        <v>0</v>
      </c>
      <c r="DG1381" t="inlineStr">
        <is>
          <t>Times (raw %)</t>
        </is>
      </c>
      <c r="DH1381" t="inlineStr"/>
      <c r="DI1381" t="n">
        <v>4.994797086368368</v>
      </c>
    </row>
    <row r="1382">
      <c r="A1382" t="inlineStr">
        <is>
          <t>universiti teknologi mara - uitm</t>
        </is>
      </c>
      <c r="B1382" t="inlineStr">
        <is>
          <t>587</t>
        </is>
      </c>
      <c r="C1382" t="inlineStr">
        <is>
          <t>555</t>
        </is>
      </c>
      <c r="D1382" t="inlineStr">
        <is>
          <t>Malaysia</t>
        </is>
      </c>
      <c r="E1382" t="inlineStr">
        <is>
          <t>Asia</t>
        </is>
      </c>
      <c r="F1382" t="inlineStr">
        <is>
          <t>XL</t>
        </is>
      </c>
      <c r="G1382" t="inlineStr">
        <is>
          <t>FC</t>
        </is>
      </c>
      <c r="H1382" t="inlineStr">
        <is>
          <t>VH</t>
        </is>
      </c>
      <c r="I1382" t="inlineStr">
        <is>
          <t>A</t>
        </is>
      </c>
      <c r="J1382" t="n">
        <v>30.8</v>
      </c>
      <c r="K1382" t="inlineStr">
        <is>
          <t>288</t>
        </is>
      </c>
      <c r="L1382" t="n">
        <v>40.4</v>
      </c>
      <c r="M1382" t="inlineStr">
        <is>
          <t>234</t>
        </is>
      </c>
      <c r="N1382" t="n">
        <v>17.6</v>
      </c>
      <c r="O1382" t="inlineStr">
        <is>
          <t>701+</t>
        </is>
      </c>
      <c r="P1382" t="n">
        <v>2.8</v>
      </c>
      <c r="Q1382" t="inlineStr">
        <is>
          <t>701+</t>
        </is>
      </c>
      <c r="R1382" t="n">
        <v>1.7</v>
      </c>
      <c r="S1382" t="inlineStr">
        <is>
          <t>701+</t>
        </is>
      </c>
      <c r="T1382" t="n">
        <v>2.1</v>
      </c>
      <c r="U1382" t="inlineStr">
        <is>
          <t>701+</t>
        </is>
      </c>
      <c r="V1382" t="n">
        <v>68.59999999999999</v>
      </c>
      <c r="W1382" t="inlineStr">
        <is>
          <t>503</t>
        </is>
      </c>
      <c r="X1382" t="n">
        <v>3.6</v>
      </c>
      <c r="Y1382" t="inlineStr">
        <is>
          <t>701+</t>
        </is>
      </c>
      <c r="Z1382" t="n">
        <v>15.2</v>
      </c>
      <c r="AA1382" t="inlineStr">
        <is>
          <t>590=</t>
        </is>
      </c>
      <c r="AB1382" t="n">
        <v>21.1</v>
      </c>
      <c r="AC1382" t="inlineStr">
        <is>
          <t>555</t>
        </is>
      </c>
      <c r="AD1382" t="inlineStr">
        <is>
          <t>651-700</t>
        </is>
      </c>
      <c r="AE1382" t="inlineStr">
        <is>
          <t>MY</t>
        </is>
      </c>
      <c r="AF1382" t="inlineStr">
        <is>
          <t>Malaysia</t>
        </is>
      </c>
      <c r="AG1382" t="inlineStr">
        <is>
          <t>XL</t>
        </is>
      </c>
      <c r="AH1382" t="inlineStr">
        <is>
          <t>FC</t>
        </is>
      </c>
      <c r="AI1382" t="inlineStr">
        <is>
          <t>VH</t>
        </is>
      </c>
      <c r="AJ1382" t="n">
        <v>2</v>
      </c>
      <c r="AK1382" t="inlineStr">
        <is>
          <t>A</t>
        </is>
      </c>
      <c r="AL1382" t="n">
        <v>28.9</v>
      </c>
      <c r="AM1382" t="inlineStr">
        <is>
          <t>303</t>
        </is>
      </c>
      <c r="AN1382" t="n">
        <v>47.6</v>
      </c>
      <c r="AO1382" t="inlineStr">
        <is>
          <t>184</t>
        </is>
      </c>
      <c r="AP1382" t="n">
        <v>15.8</v>
      </c>
      <c r="AQ1382" t="inlineStr">
        <is>
          <t>701+</t>
        </is>
      </c>
      <c r="AR1382" t="n">
        <v>2.8</v>
      </c>
      <c r="AS1382" t="inlineStr">
        <is>
          <t>701+</t>
        </is>
      </c>
      <c r="AT1382" t="n">
        <v>1.9</v>
      </c>
      <c r="AU1382" t="inlineStr">
        <is>
          <t>701+</t>
        </is>
      </c>
      <c r="AV1382" t="n">
        <v>2.1</v>
      </c>
      <c r="AW1382" t="inlineStr">
        <is>
          <t>701+</t>
        </is>
      </c>
      <c r="AX1382" t="n">
        <v>24.3</v>
      </c>
      <c r="AY1382" t="inlineStr">
        <is>
          <t>504</t>
        </is>
      </c>
      <c r="AZ1382" t="n">
        <v>8.699999999999999</v>
      </c>
      <c r="BA1382" t="inlineStr">
        <is>
          <t>701+</t>
        </is>
      </c>
      <c r="BB1382" t="n">
        <v>31</v>
      </c>
      <c r="BC1382" t="inlineStr">
        <is>
          <t>432=</t>
        </is>
      </c>
      <c r="BD1382" t="inlineStr">
        <is>
          <t>21.2</t>
        </is>
      </c>
      <c r="BE1382" t="inlineStr"/>
      <c r="BF1382" t="inlineStr">
        <is>
          <t>Not Reported</t>
        </is>
      </c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>
        <is>
          <t>QS</t>
        </is>
      </c>
      <c r="CC1382" t="n">
        <v>587</v>
      </c>
      <c r="CD1382" t="n">
        <v>555</v>
      </c>
      <c r="CE1382" t="n">
        <v>288</v>
      </c>
      <c r="CF1382" t="n">
        <v>234</v>
      </c>
      <c r="CG1382" t="n">
        <v>701</v>
      </c>
      <c r="CH1382" t="n">
        <v>701</v>
      </c>
      <c r="CI1382" t="n">
        <v>701</v>
      </c>
      <c r="CJ1382" t="n">
        <v>701</v>
      </c>
      <c r="CK1382" t="n">
        <v>503</v>
      </c>
      <c r="CL1382" t="n">
        <v>701</v>
      </c>
      <c r="CM1382" t="n">
        <v>590</v>
      </c>
      <c r="CN1382" t="n">
        <v>555</v>
      </c>
      <c r="CO1382" t="n">
        <v>675.5</v>
      </c>
      <c r="CP1382" t="n">
        <v>303</v>
      </c>
      <c r="CQ1382" t="n">
        <v>184</v>
      </c>
      <c r="CR1382" t="n">
        <v>701</v>
      </c>
      <c r="CS1382" t="n">
        <v>701</v>
      </c>
      <c r="CT1382" t="n">
        <v>701</v>
      </c>
      <c r="CU1382" t="n">
        <v>701</v>
      </c>
      <c r="CV1382" t="n">
        <v>504</v>
      </c>
      <c r="CW1382" t="n">
        <v>701</v>
      </c>
      <c r="CX1382" t="n">
        <v>432</v>
      </c>
      <c r="CY1382" t="inlineStr"/>
      <c r="CZ1382" t="inlineStr"/>
      <c r="DA1382" t="inlineStr"/>
      <c r="DB1382" t="n">
        <v>58.14285714285714</v>
      </c>
      <c r="DC1382" t="n">
        <v>2.8</v>
      </c>
      <c r="DD1382" t="inlineStr"/>
      <c r="DE1382" t="inlineStr">
        <is>
          <t>QS (score, not ratio)</t>
        </is>
      </c>
      <c r="DF1382" t="inlineStr"/>
      <c r="DG1382" t="inlineStr">
        <is>
          <t>QS (score, not %)</t>
        </is>
      </c>
      <c r="DH1382" t="n">
        <v>29.85</v>
      </c>
      <c r="DI1382" t="inlineStr"/>
    </row>
    <row r="1383">
      <c r="A1383" t="inlineStr">
        <is>
          <t>universiti teknologi petronas (utp)</t>
        </is>
      </c>
      <c r="B1383" t="inlineStr">
        <is>
          <t>269</t>
        </is>
      </c>
      <c r="C1383" t="inlineStr">
        <is>
          <t>307</t>
        </is>
      </c>
      <c r="D1383" t="inlineStr">
        <is>
          <t>Malaysia</t>
        </is>
      </c>
      <c r="E1383" t="inlineStr">
        <is>
          <t>Asia</t>
        </is>
      </c>
      <c r="F1383" t="inlineStr">
        <is>
          <t>S</t>
        </is>
      </c>
      <c r="G1383" t="inlineStr">
        <is>
          <t>SP</t>
        </is>
      </c>
      <c r="H1383" t="inlineStr">
        <is>
          <t>VH</t>
        </is>
      </c>
      <c r="I1383" t="inlineStr">
        <is>
          <t>B</t>
        </is>
      </c>
      <c r="J1383" t="n">
        <v>19.5</v>
      </c>
      <c r="K1383" t="inlineStr">
        <is>
          <t>458</t>
        </is>
      </c>
      <c r="L1383" t="n">
        <v>28.1</v>
      </c>
      <c r="M1383" t="inlineStr">
        <is>
          <t>341</t>
        </is>
      </c>
      <c r="N1383" t="n">
        <v>38.5</v>
      </c>
      <c r="O1383" t="inlineStr">
        <is>
          <t>412</t>
        </is>
      </c>
      <c r="P1383" t="n">
        <v>79</v>
      </c>
      <c r="Q1383" t="inlineStr">
        <is>
          <t>117</t>
        </is>
      </c>
      <c r="R1383" t="n">
        <v>83.90000000000001</v>
      </c>
      <c r="S1383" t="inlineStr">
        <is>
          <t>224</t>
        </is>
      </c>
      <c r="T1383" t="n">
        <v>20.1</v>
      </c>
      <c r="U1383" t="inlineStr">
        <is>
          <t>537</t>
        </is>
      </c>
      <c r="V1383" t="n">
        <v>63.9</v>
      </c>
      <c r="W1383" t="inlineStr">
        <is>
          <t>577</t>
        </is>
      </c>
      <c r="X1383" t="n">
        <v>4.1</v>
      </c>
      <c r="Y1383" t="inlineStr">
        <is>
          <t>701+</t>
        </is>
      </c>
      <c r="Z1383" t="n">
        <v>18.4</v>
      </c>
      <c r="AA1383" t="inlineStr">
        <is>
          <t>549=</t>
        </is>
      </c>
      <c r="AB1383" t="n">
        <v>38.6</v>
      </c>
      <c r="AC1383">
        <f>307</f>
        <v/>
      </c>
      <c r="AD1383" t="inlineStr">
        <is>
          <t>361</t>
        </is>
      </c>
      <c r="AE1383" t="inlineStr">
        <is>
          <t>MY</t>
        </is>
      </c>
      <c r="AF1383" t="inlineStr">
        <is>
          <t>Malaysia</t>
        </is>
      </c>
      <c r="AG1383" t="inlineStr">
        <is>
          <t>S</t>
        </is>
      </c>
      <c r="AH1383" t="inlineStr">
        <is>
          <t>SP</t>
        </is>
      </c>
      <c r="AI1383" t="inlineStr"/>
      <c r="AJ1383" t="n">
        <v>3</v>
      </c>
      <c r="AK1383" t="inlineStr">
        <is>
          <t>B</t>
        </is>
      </c>
      <c r="AL1383" t="n">
        <v>18.2</v>
      </c>
      <c r="AM1383" t="inlineStr">
        <is>
          <t>491</t>
        </is>
      </c>
      <c r="AN1383" t="n">
        <v>31.6</v>
      </c>
      <c r="AO1383" t="inlineStr">
        <is>
          <t>313</t>
        </is>
      </c>
      <c r="AP1383" t="n">
        <v>34.6</v>
      </c>
      <c r="AQ1383" t="inlineStr">
        <is>
          <t>463</t>
        </is>
      </c>
      <c r="AR1383" t="n">
        <v>65.7</v>
      </c>
      <c r="AS1383" t="inlineStr">
        <is>
          <t>167</t>
        </is>
      </c>
      <c r="AT1383" t="n">
        <v>85.2</v>
      </c>
      <c r="AU1383" t="inlineStr">
        <is>
          <t>207</t>
        </is>
      </c>
      <c r="AV1383" t="n">
        <v>18.5</v>
      </c>
      <c r="AW1383" t="inlineStr">
        <is>
          <t>567</t>
        </is>
      </c>
      <c r="AX1383" t="n">
        <v>24.2</v>
      </c>
      <c r="AY1383" t="inlineStr">
        <is>
          <t>505</t>
        </is>
      </c>
      <c r="AZ1383" t="n">
        <v>9.9</v>
      </c>
      <c r="BA1383" t="inlineStr">
        <is>
          <t>701+</t>
        </is>
      </c>
      <c r="BB1383" t="n">
        <v>2.9</v>
      </c>
      <c r="BC1383" t="inlineStr">
        <is>
          <t>701+</t>
        </is>
      </c>
      <c r="BD1383" t="inlineStr">
        <is>
          <t>33.9</t>
        </is>
      </c>
      <c r="BE1383" t="inlineStr"/>
      <c r="BF1383" t="inlineStr">
        <is>
          <t>Not Reported</t>
        </is>
      </c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>
        <is>
          <t>QS</t>
        </is>
      </c>
      <c r="CC1383" t="n">
        <v>269</v>
      </c>
      <c r="CD1383" t="n">
        <v>307</v>
      </c>
      <c r="CE1383" t="n">
        <v>458</v>
      </c>
      <c r="CF1383" t="n">
        <v>341</v>
      </c>
      <c r="CG1383" t="n">
        <v>412</v>
      </c>
      <c r="CH1383" t="n">
        <v>117</v>
      </c>
      <c r="CI1383" t="n">
        <v>224</v>
      </c>
      <c r="CJ1383" t="n">
        <v>537</v>
      </c>
      <c r="CK1383" t="n">
        <v>577</v>
      </c>
      <c r="CL1383" t="n">
        <v>701</v>
      </c>
      <c r="CM1383" t="n">
        <v>549</v>
      </c>
      <c r="CN1383" t="n">
        <v>307</v>
      </c>
      <c r="CO1383" t="n">
        <v>361</v>
      </c>
      <c r="CP1383" t="n">
        <v>491</v>
      </c>
      <c r="CQ1383" t="n">
        <v>313</v>
      </c>
      <c r="CR1383" t="n">
        <v>463</v>
      </c>
      <c r="CS1383" t="n">
        <v>167</v>
      </c>
      <c r="CT1383" t="n">
        <v>207</v>
      </c>
      <c r="CU1383" t="n">
        <v>567</v>
      </c>
      <c r="CV1383" t="n">
        <v>505</v>
      </c>
      <c r="CW1383" t="n">
        <v>701</v>
      </c>
      <c r="CX1383" t="n">
        <v>701</v>
      </c>
      <c r="CY1383" t="inlineStr"/>
      <c r="CZ1383" t="inlineStr"/>
      <c r="DA1383" t="inlineStr"/>
      <c r="DB1383" t="n">
        <v>80.85714285714286</v>
      </c>
      <c r="DC1383" t="n">
        <v>79</v>
      </c>
      <c r="DD1383" t="inlineStr"/>
      <c r="DE1383" t="inlineStr">
        <is>
          <t>QS (score, not ratio)</t>
        </is>
      </c>
      <c r="DF1383" t="inlineStr"/>
      <c r="DG1383" t="inlineStr">
        <is>
          <t>QS (score, not %)</t>
        </is>
      </c>
      <c r="DH1383" t="n">
        <v>18.85</v>
      </c>
      <c r="DI1383" t="inlineStr"/>
    </row>
    <row r="1384">
      <c r="A1384" t="inlineStr">
        <is>
          <t>universiti tenaga nasional (uniten)</t>
        </is>
      </c>
      <c r="B1384" t="inlineStr">
        <is>
          <t>641-650</t>
        </is>
      </c>
      <c r="C1384" t="inlineStr">
        <is>
          <t>761-770</t>
        </is>
      </c>
      <c r="D1384" t="inlineStr">
        <is>
          <t>Malaysia</t>
        </is>
      </c>
      <c r="E1384" t="inlineStr">
        <is>
          <t>Asia</t>
        </is>
      </c>
      <c r="F1384" t="inlineStr">
        <is>
          <t>S</t>
        </is>
      </c>
      <c r="G1384" t="inlineStr">
        <is>
          <t>SP</t>
        </is>
      </c>
      <c r="H1384" t="inlineStr">
        <is>
          <t>VH</t>
        </is>
      </c>
      <c r="I1384" t="inlineStr">
        <is>
          <t>C</t>
        </is>
      </c>
      <c r="J1384" t="n">
        <v>8</v>
      </c>
      <c r="K1384" t="inlineStr">
        <is>
          <t>601+</t>
        </is>
      </c>
      <c r="L1384" t="n">
        <v>11.6</v>
      </c>
      <c r="M1384" t="inlineStr">
        <is>
          <t>601+</t>
        </is>
      </c>
      <c r="N1384" t="n">
        <v>62.2</v>
      </c>
      <c r="O1384" t="inlineStr">
        <is>
          <t>227</t>
        </is>
      </c>
      <c r="P1384" t="n">
        <v>17.3</v>
      </c>
      <c r="Q1384" t="inlineStr">
        <is>
          <t>593</t>
        </is>
      </c>
      <c r="R1384" t="n">
        <v>18</v>
      </c>
      <c r="S1384" t="inlineStr">
        <is>
          <t>626</t>
        </is>
      </c>
      <c r="T1384" t="n">
        <v>65</v>
      </c>
      <c r="U1384" t="inlineStr">
        <is>
          <t>229</t>
        </is>
      </c>
      <c r="V1384" t="n">
        <v>32.9</v>
      </c>
      <c r="W1384" t="inlineStr">
        <is>
          <t>701+</t>
        </is>
      </c>
      <c r="X1384" t="n">
        <v>4.4</v>
      </c>
      <c r="Y1384" t="inlineStr">
        <is>
          <t>701+</t>
        </is>
      </c>
      <c r="Z1384" t="n">
        <v>9.1</v>
      </c>
      <c r="AA1384" t="inlineStr">
        <is>
          <t>686=</t>
        </is>
      </c>
      <c r="AB1384" t="inlineStr"/>
      <c r="AC1384" t="inlineStr">
        <is>
          <t>761-770</t>
        </is>
      </c>
      <c r="AD1384" t="inlineStr">
        <is>
          <t>701-750</t>
        </is>
      </c>
      <c r="AE1384" t="inlineStr">
        <is>
          <t>MY</t>
        </is>
      </c>
      <c r="AF1384" t="inlineStr">
        <is>
          <t>Malaysia</t>
        </is>
      </c>
      <c r="AG1384" t="inlineStr">
        <is>
          <t>S</t>
        </is>
      </c>
      <c r="AH1384" t="inlineStr">
        <is>
          <t>SP</t>
        </is>
      </c>
      <c r="AI1384" t="inlineStr"/>
      <c r="AJ1384" t="n">
        <v>3</v>
      </c>
      <c r="AK1384" t="inlineStr">
        <is>
          <t>C</t>
        </is>
      </c>
      <c r="AL1384" t="n">
        <v>7.3</v>
      </c>
      <c r="AM1384" t="inlineStr">
        <is>
          <t>601+</t>
        </is>
      </c>
      <c r="AN1384" t="n">
        <v>13.8</v>
      </c>
      <c r="AO1384" t="inlineStr">
        <is>
          <t>588</t>
        </is>
      </c>
      <c r="AP1384" t="n">
        <v>49.1</v>
      </c>
      <c r="AQ1384" t="inlineStr">
        <is>
          <t>317</t>
        </is>
      </c>
      <c r="AR1384" t="n">
        <v>14.6</v>
      </c>
      <c r="AS1384" t="inlineStr">
        <is>
          <t>644</t>
        </is>
      </c>
      <c r="AT1384" t="n">
        <v>5.7</v>
      </c>
      <c r="AU1384" t="inlineStr">
        <is>
          <t>701+</t>
        </is>
      </c>
      <c r="AV1384" t="n">
        <v>50.2</v>
      </c>
      <c r="AW1384" t="inlineStr">
        <is>
          <t>291</t>
        </is>
      </c>
      <c r="AX1384" t="n">
        <v>3</v>
      </c>
      <c r="AY1384" t="inlineStr">
        <is>
          <t>701+</t>
        </is>
      </c>
      <c r="AZ1384" t="n">
        <v>10.4</v>
      </c>
      <c r="BA1384" t="inlineStr">
        <is>
          <t>701+</t>
        </is>
      </c>
      <c r="BB1384" t="n">
        <v>1.8</v>
      </c>
      <c r="BC1384" t="inlineStr">
        <is>
          <t>701+</t>
        </is>
      </c>
      <c r="BD1384" t="inlineStr">
        <is>
          <t>-</t>
        </is>
      </c>
      <c r="BE1384" t="inlineStr"/>
      <c r="BF1384" t="inlineStr">
        <is>
          <t>Not Reported</t>
        </is>
      </c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>
        <is>
          <t>QS</t>
        </is>
      </c>
      <c r="CC1384" t="n">
        <v>645.5</v>
      </c>
      <c r="CD1384" t="n">
        <v>765.5</v>
      </c>
      <c r="CE1384" t="n">
        <v>601</v>
      </c>
      <c r="CF1384" t="n">
        <v>601</v>
      </c>
      <c r="CG1384" t="n">
        <v>227</v>
      </c>
      <c r="CH1384" t="n">
        <v>593</v>
      </c>
      <c r="CI1384" t="n">
        <v>626</v>
      </c>
      <c r="CJ1384" t="n">
        <v>229</v>
      </c>
      <c r="CK1384" t="n">
        <v>701</v>
      </c>
      <c r="CL1384" t="n">
        <v>701</v>
      </c>
      <c r="CM1384" t="n">
        <v>686</v>
      </c>
      <c r="CN1384" t="n">
        <v>765.5</v>
      </c>
      <c r="CO1384" t="n">
        <v>725.5</v>
      </c>
      <c r="CP1384" t="n">
        <v>601</v>
      </c>
      <c r="CQ1384" t="n">
        <v>588</v>
      </c>
      <c r="CR1384" t="n">
        <v>317</v>
      </c>
      <c r="CS1384" t="n">
        <v>644</v>
      </c>
      <c r="CT1384" t="n">
        <v>701</v>
      </c>
      <c r="CU1384" t="n">
        <v>291</v>
      </c>
      <c r="CV1384" t="n">
        <v>701</v>
      </c>
      <c r="CW1384" t="n">
        <v>701</v>
      </c>
      <c r="CX1384" t="n">
        <v>701</v>
      </c>
      <c r="CY1384" t="inlineStr"/>
      <c r="CZ1384" t="inlineStr"/>
      <c r="DA1384" t="inlineStr"/>
      <c r="DB1384" t="n">
        <v>53.96428571428572</v>
      </c>
      <c r="DC1384" t="n">
        <v>17.3</v>
      </c>
      <c r="DD1384" t="inlineStr"/>
      <c r="DE1384" t="inlineStr">
        <is>
          <t>QS (score, not ratio)</t>
        </is>
      </c>
      <c r="DF1384" t="inlineStr"/>
      <c r="DG1384" t="inlineStr">
        <is>
          <t>QS (score, not %)</t>
        </is>
      </c>
      <c r="DH1384" t="n">
        <v>7.65</v>
      </c>
      <c r="DI1384" t="inlineStr"/>
    </row>
    <row r="1385">
      <c r="A1385" t="inlineStr">
        <is>
          <t>universiti tun hussein onn university of malaysia (uthm)</t>
        </is>
      </c>
      <c r="B1385" t="inlineStr">
        <is>
          <t>1001-1200</t>
        </is>
      </c>
      <c r="C1385" t="inlineStr">
        <is>
          <t>1001-1200</t>
        </is>
      </c>
      <c r="D1385" t="inlineStr">
        <is>
          <t>Malaysia</t>
        </is>
      </c>
      <c r="E1385" t="inlineStr">
        <is>
          <t>Asia</t>
        </is>
      </c>
      <c r="F1385" t="inlineStr">
        <is>
          <t>L</t>
        </is>
      </c>
      <c r="G1385" t="inlineStr">
        <is>
          <t>CO</t>
        </is>
      </c>
      <c r="H1385" t="inlineStr">
        <is>
          <t>VH</t>
        </is>
      </c>
      <c r="I1385" t="inlineStr">
        <is>
          <t>A</t>
        </is>
      </c>
      <c r="J1385" t="n">
        <v>10.3</v>
      </c>
      <c r="K1385" t="inlineStr">
        <is>
          <t>601+</t>
        </is>
      </c>
      <c r="L1385" t="n">
        <v>6.2</v>
      </c>
      <c r="M1385" t="inlineStr">
        <is>
          <t>601+</t>
        </is>
      </c>
      <c r="N1385" t="n">
        <v>9.9</v>
      </c>
      <c r="O1385" t="inlineStr">
        <is>
          <t>701+</t>
        </is>
      </c>
      <c r="P1385" t="n">
        <v>8.6</v>
      </c>
      <c r="Q1385" t="inlineStr">
        <is>
          <t>701+</t>
        </is>
      </c>
      <c r="R1385" t="n">
        <v>6.3</v>
      </c>
      <c r="S1385" t="inlineStr">
        <is>
          <t>701+</t>
        </is>
      </c>
      <c r="T1385" t="n">
        <v>6.5</v>
      </c>
      <c r="U1385" t="inlineStr">
        <is>
          <t>701+</t>
        </is>
      </c>
      <c r="V1385" t="n">
        <v>43.8</v>
      </c>
      <c r="W1385" t="inlineStr">
        <is>
          <t>701+</t>
        </is>
      </c>
      <c r="X1385" t="n">
        <v>3.8</v>
      </c>
      <c r="Y1385" t="inlineStr">
        <is>
          <t>701+</t>
        </is>
      </c>
      <c r="Z1385" t="n">
        <v>10.3</v>
      </c>
      <c r="AA1385" t="inlineStr">
        <is>
          <t>658=</t>
        </is>
      </c>
      <c r="AB1385" t="inlineStr"/>
      <c r="AC1385" t="inlineStr">
        <is>
          <t>1001-1200</t>
        </is>
      </c>
      <c r="AD1385" t="inlineStr">
        <is>
          <t>1001-1200</t>
        </is>
      </c>
      <c r="AE1385" t="inlineStr">
        <is>
          <t>MY</t>
        </is>
      </c>
      <c r="AF1385" t="inlineStr">
        <is>
          <t>Malaysia</t>
        </is>
      </c>
      <c r="AG1385" t="inlineStr">
        <is>
          <t>L</t>
        </is>
      </c>
      <c r="AH1385" t="inlineStr">
        <is>
          <t>CO</t>
        </is>
      </c>
      <c r="AI1385" t="inlineStr">
        <is>
          <t>VH</t>
        </is>
      </c>
      <c r="AJ1385" t="n">
        <v>2</v>
      </c>
      <c r="AK1385" t="inlineStr">
        <is>
          <t>A</t>
        </is>
      </c>
      <c r="AL1385" t="n">
        <v>9.1</v>
      </c>
      <c r="AM1385" t="inlineStr">
        <is>
          <t>601+</t>
        </is>
      </c>
      <c r="AN1385" t="n">
        <v>7</v>
      </c>
      <c r="AO1385" t="inlineStr">
        <is>
          <t>601+</t>
        </is>
      </c>
      <c r="AP1385" t="n">
        <v>9.6</v>
      </c>
      <c r="AQ1385" t="inlineStr">
        <is>
          <t>701+</t>
        </is>
      </c>
      <c r="AR1385" t="n">
        <v>7.7</v>
      </c>
      <c r="AS1385" t="inlineStr">
        <is>
          <t>701+</t>
        </is>
      </c>
      <c r="AT1385" t="n">
        <v>8</v>
      </c>
      <c r="AU1385" t="inlineStr">
        <is>
          <t>701+</t>
        </is>
      </c>
      <c r="AV1385" t="n">
        <v>7</v>
      </c>
      <c r="AW1385" t="inlineStr">
        <is>
          <t>701+</t>
        </is>
      </c>
      <c r="AX1385" t="n">
        <v>5</v>
      </c>
      <c r="AY1385" t="inlineStr">
        <is>
          <t>701+</t>
        </is>
      </c>
      <c r="AZ1385" t="n">
        <v>9.4</v>
      </c>
      <c r="BA1385" t="inlineStr">
        <is>
          <t>701+</t>
        </is>
      </c>
      <c r="BB1385" t="n">
        <v>11.3</v>
      </c>
      <c r="BC1385" t="inlineStr">
        <is>
          <t>654</t>
        </is>
      </c>
      <c r="BD1385" t="inlineStr">
        <is>
          <t>-</t>
        </is>
      </c>
      <c r="BE1385" t="inlineStr"/>
      <c r="BF1385" t="inlineStr">
        <is>
          <t>Not Reported</t>
        </is>
      </c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>
        <is>
          <t>QS</t>
        </is>
      </c>
      <c r="CC1385" t="n">
        <v>1100.5</v>
      </c>
      <c r="CD1385" t="n">
        <v>1100.5</v>
      </c>
      <c r="CE1385" t="n">
        <v>601</v>
      </c>
      <c r="CF1385" t="n">
        <v>601</v>
      </c>
      <c r="CG1385" t="n">
        <v>701</v>
      </c>
      <c r="CH1385" t="n">
        <v>701</v>
      </c>
      <c r="CI1385" t="n">
        <v>701</v>
      </c>
      <c r="CJ1385" t="n">
        <v>701</v>
      </c>
      <c r="CK1385" t="n">
        <v>701</v>
      </c>
      <c r="CL1385" t="n">
        <v>701</v>
      </c>
      <c r="CM1385" t="n">
        <v>658</v>
      </c>
      <c r="CN1385" t="n">
        <v>1100.5</v>
      </c>
      <c r="CO1385" t="n">
        <v>1100.5</v>
      </c>
      <c r="CP1385" t="n">
        <v>601</v>
      </c>
      <c r="CQ1385" t="n">
        <v>601</v>
      </c>
      <c r="CR1385" t="n">
        <v>701</v>
      </c>
      <c r="CS1385" t="n">
        <v>701</v>
      </c>
      <c r="CT1385" t="n">
        <v>701</v>
      </c>
      <c r="CU1385" t="n">
        <v>701</v>
      </c>
      <c r="CV1385" t="n">
        <v>701</v>
      </c>
      <c r="CW1385" t="n">
        <v>701</v>
      </c>
      <c r="CX1385" t="n">
        <v>654</v>
      </c>
      <c r="CY1385" t="inlineStr"/>
      <c r="CZ1385" t="inlineStr"/>
      <c r="DA1385" t="inlineStr"/>
      <c r="DB1385" t="n">
        <v>21.46428571428571</v>
      </c>
      <c r="DC1385" t="n">
        <v>8.6</v>
      </c>
      <c r="DD1385" t="inlineStr"/>
      <c r="DE1385" t="inlineStr">
        <is>
          <t>QS (score, not ratio)</t>
        </is>
      </c>
      <c r="DF1385" t="inlineStr"/>
      <c r="DG1385" t="inlineStr">
        <is>
          <t>QS (score, not %)</t>
        </is>
      </c>
      <c r="DH1385" t="n">
        <v>9.699999999999999</v>
      </c>
      <c r="DI1385" t="inlineStr"/>
    </row>
    <row r="1386">
      <c r="A1386" t="inlineStr">
        <is>
          <t>universiti tunku abdul rahman (utar)</t>
        </is>
      </c>
      <c r="B1386" t="inlineStr">
        <is>
          <t>801-850</t>
        </is>
      </c>
      <c r="C1386" t="inlineStr">
        <is>
          <t>801-850</t>
        </is>
      </c>
      <c r="D1386" t="inlineStr">
        <is>
          <t>Malaysia</t>
        </is>
      </c>
      <c r="E1386" t="inlineStr">
        <is>
          <t>Asia</t>
        </is>
      </c>
      <c r="F1386" t="inlineStr">
        <is>
          <t>L</t>
        </is>
      </c>
      <c r="G1386" t="inlineStr">
        <is>
          <t>FC</t>
        </is>
      </c>
      <c r="H1386" t="inlineStr">
        <is>
          <t>HI</t>
        </is>
      </c>
      <c r="I1386" t="inlineStr">
        <is>
          <t>B</t>
        </is>
      </c>
      <c r="J1386" t="n">
        <v>14</v>
      </c>
      <c r="K1386" t="inlineStr">
        <is>
          <t>601+</t>
        </is>
      </c>
      <c r="L1386" t="n">
        <v>30.9</v>
      </c>
      <c r="M1386" t="inlineStr">
        <is>
          <t>304</t>
        </is>
      </c>
      <c r="N1386" t="n">
        <v>12.4</v>
      </c>
      <c r="O1386" t="inlineStr">
        <is>
          <t>701+</t>
        </is>
      </c>
      <c r="P1386" t="n">
        <v>5.8</v>
      </c>
      <c r="Q1386" t="inlineStr">
        <is>
          <t>701+</t>
        </is>
      </c>
      <c r="R1386" t="n">
        <v>12.7</v>
      </c>
      <c r="S1386" t="inlineStr">
        <is>
          <t>701+</t>
        </is>
      </c>
      <c r="T1386" t="n">
        <v>4.9</v>
      </c>
      <c r="U1386" t="inlineStr">
        <is>
          <t>701+</t>
        </is>
      </c>
      <c r="V1386" t="n">
        <v>45.5</v>
      </c>
      <c r="W1386" t="inlineStr">
        <is>
          <t>701+</t>
        </is>
      </c>
      <c r="X1386" t="n">
        <v>3.8</v>
      </c>
      <c r="Y1386" t="inlineStr">
        <is>
          <t>701+</t>
        </is>
      </c>
      <c r="Z1386" t="n">
        <v>26.5</v>
      </c>
      <c r="AA1386" t="inlineStr">
        <is>
          <t>476=</t>
        </is>
      </c>
      <c r="AB1386" t="inlineStr"/>
      <c r="AC1386" t="inlineStr">
        <is>
          <t>801-850</t>
        </is>
      </c>
      <c r="AD1386" t="inlineStr">
        <is>
          <t>801-1000</t>
        </is>
      </c>
      <c r="AE1386" t="inlineStr">
        <is>
          <t>MY</t>
        </is>
      </c>
      <c r="AF1386" t="inlineStr">
        <is>
          <t>Malaysia</t>
        </is>
      </c>
      <c r="AG1386" t="inlineStr">
        <is>
          <t>L</t>
        </is>
      </c>
      <c r="AH1386" t="inlineStr">
        <is>
          <t>FC</t>
        </is>
      </c>
      <c r="AI1386" t="inlineStr">
        <is>
          <t>HI</t>
        </is>
      </c>
      <c r="AJ1386" t="n">
        <v>2</v>
      </c>
      <c r="AK1386" t="inlineStr">
        <is>
          <t>B</t>
        </is>
      </c>
      <c r="AL1386" t="n">
        <v>12.9</v>
      </c>
      <c r="AM1386" t="inlineStr">
        <is>
          <t>601+</t>
        </is>
      </c>
      <c r="AN1386" t="n">
        <v>36.4</v>
      </c>
      <c r="AO1386" t="inlineStr">
        <is>
          <t>269</t>
        </is>
      </c>
      <c r="AP1386" t="n">
        <v>11.1</v>
      </c>
      <c r="AQ1386" t="inlineStr">
        <is>
          <t>701+</t>
        </is>
      </c>
      <c r="AR1386" t="n">
        <v>5.1</v>
      </c>
      <c r="AS1386" t="inlineStr">
        <is>
          <t>701+</t>
        </is>
      </c>
      <c r="AT1386" t="n">
        <v>8.4</v>
      </c>
      <c r="AU1386" t="inlineStr">
        <is>
          <t>701+</t>
        </is>
      </c>
      <c r="AV1386" t="n">
        <v>3.3</v>
      </c>
      <c r="AW1386" t="inlineStr">
        <is>
          <t>701+</t>
        </is>
      </c>
      <c r="AX1386" t="n">
        <v>2.1</v>
      </c>
      <c r="AY1386" t="inlineStr">
        <is>
          <t>701+</t>
        </is>
      </c>
      <c r="AZ1386" t="n">
        <v>9.699999999999999</v>
      </c>
      <c r="BA1386" t="inlineStr">
        <is>
          <t>701+</t>
        </is>
      </c>
      <c r="BB1386" t="n">
        <v>30.7</v>
      </c>
      <c r="BC1386" t="inlineStr">
        <is>
          <t>438=</t>
        </is>
      </c>
      <c r="BD1386" t="inlineStr">
        <is>
          <t>-</t>
        </is>
      </c>
      <c r="BE1386" t="inlineStr"/>
      <c r="BF1386" t="inlineStr">
        <is>
          <t>Not Reported</t>
        </is>
      </c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>
        <is>
          <t>QS</t>
        </is>
      </c>
      <c r="CC1386" t="n">
        <v>825.5</v>
      </c>
      <c r="CD1386" t="n">
        <v>825.5</v>
      </c>
      <c r="CE1386" t="n">
        <v>601</v>
      </c>
      <c r="CF1386" t="n">
        <v>304</v>
      </c>
      <c r="CG1386" t="n">
        <v>701</v>
      </c>
      <c r="CH1386" t="n">
        <v>701</v>
      </c>
      <c r="CI1386" t="n">
        <v>701</v>
      </c>
      <c r="CJ1386" t="n">
        <v>701</v>
      </c>
      <c r="CK1386" t="n">
        <v>701</v>
      </c>
      <c r="CL1386" t="n">
        <v>701</v>
      </c>
      <c r="CM1386" t="n">
        <v>476</v>
      </c>
      <c r="CN1386" t="n">
        <v>825.5</v>
      </c>
      <c r="CO1386" t="n">
        <v>900.5</v>
      </c>
      <c r="CP1386" t="n">
        <v>601</v>
      </c>
      <c r="CQ1386" t="n">
        <v>269</v>
      </c>
      <c r="CR1386" t="n">
        <v>701</v>
      </c>
      <c r="CS1386" t="n">
        <v>701</v>
      </c>
      <c r="CT1386" t="n">
        <v>701</v>
      </c>
      <c r="CU1386" t="n">
        <v>701</v>
      </c>
      <c r="CV1386" t="n">
        <v>701</v>
      </c>
      <c r="CW1386" t="n">
        <v>701</v>
      </c>
      <c r="CX1386" t="n">
        <v>438</v>
      </c>
      <c r="CY1386" t="inlineStr"/>
      <c r="CZ1386" t="inlineStr"/>
      <c r="DA1386" t="inlineStr"/>
      <c r="DB1386" t="n">
        <v>41.10714285714285</v>
      </c>
      <c r="DC1386" t="n">
        <v>5.8</v>
      </c>
      <c r="DD1386" t="inlineStr"/>
      <c r="DE1386" t="inlineStr">
        <is>
          <t>QS (score, not ratio)</t>
        </is>
      </c>
      <c r="DF1386" t="inlineStr"/>
      <c r="DG1386" t="inlineStr">
        <is>
          <t>QS (score, not %)</t>
        </is>
      </c>
      <c r="DH1386" t="n">
        <v>13.45</v>
      </c>
      <c r="DI1386" t="inlineStr"/>
    </row>
    <row r="1387">
      <c r="A1387" t="inlineStr">
        <is>
          <t>universiti utara malaysia (uum)</t>
        </is>
      </c>
      <c r="B1387" t="inlineStr">
        <is>
          <t>554</t>
        </is>
      </c>
      <c r="C1387" t="inlineStr">
        <is>
          <t>538</t>
        </is>
      </c>
      <c r="D1387" t="inlineStr">
        <is>
          <t>Malaysia</t>
        </is>
      </c>
      <c r="E1387" t="inlineStr">
        <is>
          <t>Asia</t>
        </is>
      </c>
      <c r="F1387" t="inlineStr">
        <is>
          <t>M</t>
        </is>
      </c>
      <c r="G1387" t="inlineStr">
        <is>
          <t>SP</t>
        </is>
      </c>
      <c r="H1387" t="inlineStr">
        <is>
          <t>VH</t>
        </is>
      </c>
      <c r="I1387" t="inlineStr">
        <is>
          <t>A</t>
        </is>
      </c>
      <c r="J1387" t="n">
        <v>22</v>
      </c>
      <c r="K1387" t="inlineStr">
        <is>
          <t>402</t>
        </is>
      </c>
      <c r="L1387" t="n">
        <v>25.4</v>
      </c>
      <c r="M1387" t="inlineStr">
        <is>
          <t>373</t>
        </is>
      </c>
      <c r="N1387" t="n">
        <v>38.8</v>
      </c>
      <c r="O1387" t="inlineStr">
        <is>
          <t>406</t>
        </is>
      </c>
      <c r="P1387" t="n">
        <v>8.199999999999999</v>
      </c>
      <c r="Q1387" t="inlineStr">
        <is>
          <t>701+</t>
        </is>
      </c>
      <c r="R1387" t="n">
        <v>19.4</v>
      </c>
      <c r="S1387" t="inlineStr">
        <is>
          <t>609</t>
        </is>
      </c>
      <c r="T1387" t="n">
        <v>79.3</v>
      </c>
      <c r="U1387" t="inlineStr">
        <is>
          <t>173</t>
        </is>
      </c>
      <c r="V1387" t="n">
        <v>34.1</v>
      </c>
      <c r="W1387" t="inlineStr">
        <is>
          <t>701+</t>
        </is>
      </c>
      <c r="X1387" t="n">
        <v>12.3</v>
      </c>
      <c r="Y1387" t="inlineStr">
        <is>
          <t>701+</t>
        </is>
      </c>
      <c r="Z1387" t="n">
        <v>5.3</v>
      </c>
      <c r="AA1387" t="inlineStr">
        <is>
          <t>701+</t>
        </is>
      </c>
      <c r="AB1387" t="n">
        <v>22.4</v>
      </c>
      <c r="AC1387">
        <f>538</f>
        <v/>
      </c>
      <c r="AD1387" t="inlineStr">
        <is>
          <t>481=</t>
        </is>
      </c>
      <c r="AE1387" t="inlineStr">
        <is>
          <t>MY</t>
        </is>
      </c>
      <c r="AF1387" t="inlineStr">
        <is>
          <t>Malaysia</t>
        </is>
      </c>
      <c r="AG1387" t="inlineStr">
        <is>
          <t>L</t>
        </is>
      </c>
      <c r="AH1387" t="inlineStr">
        <is>
          <t>SP</t>
        </is>
      </c>
      <c r="AI1387" t="inlineStr"/>
      <c r="AJ1387" t="n">
        <v>3</v>
      </c>
      <c r="AK1387" t="inlineStr">
        <is>
          <t>A</t>
        </is>
      </c>
      <c r="AL1387" t="n">
        <v>20.6</v>
      </c>
      <c r="AM1387" t="inlineStr">
        <is>
          <t>423</t>
        </is>
      </c>
      <c r="AN1387" t="n">
        <v>28</v>
      </c>
      <c r="AO1387" t="inlineStr">
        <is>
          <t>345</t>
        </is>
      </c>
      <c r="AP1387" t="n">
        <v>40.4</v>
      </c>
      <c r="AQ1387" t="inlineStr">
        <is>
          <t>389</t>
        </is>
      </c>
      <c r="AR1387" t="n">
        <v>7.1</v>
      </c>
      <c r="AS1387" t="inlineStr">
        <is>
          <t>701+</t>
        </is>
      </c>
      <c r="AT1387" t="n">
        <v>18.8</v>
      </c>
      <c r="AU1387" t="inlineStr">
        <is>
          <t>603</t>
        </is>
      </c>
      <c r="AV1387" t="n">
        <v>79.8</v>
      </c>
      <c r="AW1387" t="inlineStr">
        <is>
          <t>164</t>
        </is>
      </c>
      <c r="AX1387" t="n">
        <v>3.4</v>
      </c>
      <c r="AY1387" t="inlineStr">
        <is>
          <t>701+</t>
        </is>
      </c>
      <c r="AZ1387" t="n">
        <v>9.699999999999999</v>
      </c>
      <c r="BA1387" t="inlineStr">
        <is>
          <t>701+</t>
        </is>
      </c>
      <c r="BB1387" t="n">
        <v>10.6</v>
      </c>
      <c r="BC1387" t="inlineStr">
        <is>
          <t>661=</t>
        </is>
      </c>
      <c r="BD1387" t="inlineStr">
        <is>
          <t>21.9</t>
        </is>
      </c>
      <c r="BE1387" t="inlineStr"/>
      <c r="BF1387" t="inlineStr">
        <is>
          <t>Not Reported</t>
        </is>
      </c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>
        <is>
          <t>QS</t>
        </is>
      </c>
      <c r="CC1387" t="n">
        <v>554</v>
      </c>
      <c r="CD1387" t="n">
        <v>538</v>
      </c>
      <c r="CE1387" t="n">
        <v>402</v>
      </c>
      <c r="CF1387" t="n">
        <v>373</v>
      </c>
      <c r="CG1387" t="n">
        <v>406</v>
      </c>
      <c r="CH1387" t="n">
        <v>701</v>
      </c>
      <c r="CI1387" t="n">
        <v>609</v>
      </c>
      <c r="CJ1387" t="n">
        <v>173</v>
      </c>
      <c r="CK1387" t="n">
        <v>701</v>
      </c>
      <c r="CL1387" t="n">
        <v>701</v>
      </c>
      <c r="CM1387" t="n">
        <v>701</v>
      </c>
      <c r="CN1387" t="n">
        <v>538</v>
      </c>
      <c r="CO1387" t="n">
        <v>481</v>
      </c>
      <c r="CP1387" t="n">
        <v>423</v>
      </c>
      <c r="CQ1387" t="n">
        <v>345</v>
      </c>
      <c r="CR1387" t="n">
        <v>389</v>
      </c>
      <c r="CS1387" t="n">
        <v>701</v>
      </c>
      <c r="CT1387" t="n">
        <v>603</v>
      </c>
      <c r="CU1387" t="n">
        <v>164</v>
      </c>
      <c r="CV1387" t="n">
        <v>701</v>
      </c>
      <c r="CW1387" t="n">
        <v>701</v>
      </c>
      <c r="CX1387" t="n">
        <v>661</v>
      </c>
      <c r="CY1387" t="inlineStr"/>
      <c r="CZ1387" t="inlineStr"/>
      <c r="DA1387" t="inlineStr"/>
      <c r="DB1387" t="n">
        <v>60.5</v>
      </c>
      <c r="DC1387" t="n">
        <v>8.199999999999999</v>
      </c>
      <c r="DD1387" t="inlineStr"/>
      <c r="DE1387" t="inlineStr">
        <is>
          <t>QS (score, not ratio)</t>
        </is>
      </c>
      <c r="DF1387" t="inlineStr"/>
      <c r="DG1387" t="inlineStr">
        <is>
          <t>QS (score, not %)</t>
        </is>
      </c>
      <c r="DH1387" t="n">
        <v>21.3</v>
      </c>
      <c r="DI1387" t="inlineStr"/>
    </row>
    <row r="1388">
      <c r="A1388" t="inlineStr">
        <is>
          <t>university at albany (state university of new york)</t>
        </is>
      </c>
      <c r="B1388" t="inlineStr"/>
      <c r="C1388" t="inlineStr"/>
      <c r="D1388" t="inlineStr">
        <is>
          <t>Not Reported</t>
        </is>
      </c>
      <c r="E1388" t="inlineStr">
        <is>
          <t>Not Reported</t>
        </is>
      </c>
      <c r="F1388" t="inlineStr">
        <is>
          <t>Not Reported</t>
        </is>
      </c>
      <c r="G1388" t="inlineStr">
        <is>
          <t>Not Reported</t>
        </is>
      </c>
      <c r="H1388" t="inlineStr"/>
      <c r="I1388" t="inlineStr">
        <is>
          <t>Not Reported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>
        <is>
          <t>Not Reported</t>
        </is>
      </c>
      <c r="AF1388" t="inlineStr">
        <is>
          <t>Not Reported</t>
        </is>
      </c>
      <c r="AG1388" t="inlineStr">
        <is>
          <t>Not Reported</t>
        </is>
      </c>
      <c r="AH1388" t="inlineStr">
        <is>
          <t>Not Reported</t>
        </is>
      </c>
      <c r="AI1388" t="inlineStr"/>
      <c r="AJ1388" t="inlineStr"/>
      <c r="AK1388" t="inlineStr">
        <is>
          <t>Not Reported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>
        <is>
          <t>Not Reported</t>
        </is>
      </c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>
        <is>
          <t>301-400</t>
        </is>
      </c>
      <c r="BS1388" t="inlineStr">
        <is>
          <t>103-125</t>
        </is>
      </c>
      <c r="BT1388" t="inlineStr"/>
      <c r="BU1388" t="n">
        <v>0</v>
      </c>
      <c r="BV1388" t="n">
        <v>0</v>
      </c>
      <c r="BW1388" t="n">
        <v>13.1</v>
      </c>
      <c r="BX1388" t="n">
        <v>8.699999999999999</v>
      </c>
      <c r="BY1388" t="n">
        <v>25.6</v>
      </c>
      <c r="BZ1388" t="n">
        <v>18.4</v>
      </c>
      <c r="CA1388" t="n">
        <v>2015</v>
      </c>
      <c r="CB1388" t="inlineStr">
        <is>
          <t>Shanghai</t>
        </is>
      </c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n">
        <v>350.5</v>
      </c>
      <c r="DA1388" t="n">
        <v>114</v>
      </c>
      <c r="DB1388" t="n">
        <v>23.27113062568606</v>
      </c>
      <c r="DC1388" t="n">
        <v>16.4205501618123</v>
      </c>
      <c r="DD1388" t="inlineStr"/>
      <c r="DE1388" t="inlineStr">
        <is>
          <t>Missing</t>
        </is>
      </c>
      <c r="DF1388" t="inlineStr"/>
      <c r="DG1388" t="inlineStr">
        <is>
          <t>Missing</t>
        </is>
      </c>
      <c r="DH1388" t="inlineStr"/>
      <c r="DI1388" t="n">
        <v>8.21027508090615</v>
      </c>
    </row>
    <row r="1389">
      <c r="A1389" t="inlineStr">
        <is>
          <t>university at albany suny</t>
        </is>
      </c>
      <c r="B1389" t="inlineStr">
        <is>
          <t>851-900</t>
        </is>
      </c>
      <c r="C1389" t="inlineStr">
        <is>
          <t>771-780</t>
        </is>
      </c>
      <c r="D1389" t="inlineStr">
        <is>
          <t>United States</t>
        </is>
      </c>
      <c r="E1389" t="inlineStr">
        <is>
          <t>Americas</t>
        </is>
      </c>
      <c r="F1389" t="inlineStr">
        <is>
          <t>L</t>
        </is>
      </c>
      <c r="G1389" t="inlineStr">
        <is>
          <t>CO</t>
        </is>
      </c>
      <c r="H1389" t="inlineStr">
        <is>
          <t>VH</t>
        </is>
      </c>
      <c r="I1389" t="inlineStr">
        <is>
          <t>A</t>
        </is>
      </c>
      <c r="J1389" t="n">
        <v>8.1</v>
      </c>
      <c r="K1389" t="inlineStr">
        <is>
          <t>601+</t>
        </is>
      </c>
      <c r="L1389" t="n">
        <v>4.5</v>
      </c>
      <c r="M1389" t="inlineStr">
        <is>
          <t>601+</t>
        </is>
      </c>
      <c r="N1389" t="n">
        <v>5.4</v>
      </c>
      <c r="O1389" t="inlineStr">
        <is>
          <t>701+</t>
        </is>
      </c>
      <c r="P1389" t="n">
        <v>33.9</v>
      </c>
      <c r="Q1389" t="inlineStr">
        <is>
          <t>391</t>
        </is>
      </c>
      <c r="R1389" t="n">
        <v>3.9</v>
      </c>
      <c r="S1389" t="inlineStr">
        <is>
          <t>701+</t>
        </is>
      </c>
      <c r="T1389" t="n">
        <v>7.2</v>
      </c>
      <c r="U1389" t="inlineStr">
        <is>
          <t>701+</t>
        </is>
      </c>
      <c r="V1389" t="n">
        <v>66</v>
      </c>
      <c r="W1389" t="inlineStr">
        <is>
          <t>540</t>
        </is>
      </c>
      <c r="X1389" t="n">
        <v>4.2</v>
      </c>
      <c r="Y1389" t="inlineStr">
        <is>
          <t>701+</t>
        </is>
      </c>
      <c r="Z1389" t="n">
        <v>13.2</v>
      </c>
      <c r="AA1389" t="inlineStr">
        <is>
          <t>606=</t>
        </is>
      </c>
      <c r="AB1389" t="inlineStr"/>
      <c r="AC1389" t="inlineStr">
        <is>
          <t>771-780</t>
        </is>
      </c>
      <c r="AD1389" t="inlineStr">
        <is>
          <t>801-1000</t>
        </is>
      </c>
      <c r="AE1389" t="inlineStr">
        <is>
          <t>US</t>
        </is>
      </c>
      <c r="AF1389" t="inlineStr">
        <is>
          <t>United States</t>
        </is>
      </c>
      <c r="AG1389" t="inlineStr">
        <is>
          <t>L</t>
        </is>
      </c>
      <c r="AH1389" t="inlineStr">
        <is>
          <t>CO</t>
        </is>
      </c>
      <c r="AI1389" t="inlineStr">
        <is>
          <t>VH</t>
        </is>
      </c>
      <c r="AJ1389" t="n">
        <v>5</v>
      </c>
      <c r="AK1389" t="inlineStr">
        <is>
          <t>A</t>
        </is>
      </c>
      <c r="AL1389" t="n">
        <v>8.6</v>
      </c>
      <c r="AM1389" t="inlineStr">
        <is>
          <t>601+</t>
        </is>
      </c>
      <c r="AN1389" t="n">
        <v>4.5</v>
      </c>
      <c r="AO1389" t="inlineStr">
        <is>
          <t>601+</t>
        </is>
      </c>
      <c r="AP1389" t="n">
        <v>5.3</v>
      </c>
      <c r="AQ1389" t="inlineStr">
        <is>
          <t>701+</t>
        </is>
      </c>
      <c r="AR1389" t="n">
        <v>41.8</v>
      </c>
      <c r="AS1389" t="inlineStr">
        <is>
          <t>324</t>
        </is>
      </c>
      <c r="AT1389" t="n">
        <v>4.2</v>
      </c>
      <c r="AU1389" t="inlineStr">
        <is>
          <t>701+</t>
        </is>
      </c>
      <c r="AV1389" t="n">
        <v>6</v>
      </c>
      <c r="AW1389" t="inlineStr">
        <is>
          <t>701+</t>
        </is>
      </c>
      <c r="AX1389" t="n">
        <v>23.2</v>
      </c>
      <c r="AY1389" t="inlineStr">
        <is>
          <t>518</t>
        </is>
      </c>
      <c r="AZ1389" t="n">
        <v>9.4</v>
      </c>
      <c r="BA1389" t="inlineStr">
        <is>
          <t>701+</t>
        </is>
      </c>
      <c r="BB1389" t="n">
        <v>23.9</v>
      </c>
      <c r="BC1389" t="inlineStr">
        <is>
          <t>504=</t>
        </is>
      </c>
      <c r="BD1389" t="inlineStr">
        <is>
          <t>-</t>
        </is>
      </c>
      <c r="BE1389" t="inlineStr"/>
      <c r="BF1389" t="inlineStr">
        <is>
          <t>Not Reported</t>
        </is>
      </c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>
        <is>
          <t>QS</t>
        </is>
      </c>
      <c r="CC1389" t="n">
        <v>875.5</v>
      </c>
      <c r="CD1389" t="n">
        <v>775.5</v>
      </c>
      <c r="CE1389" t="n">
        <v>601</v>
      </c>
      <c r="CF1389" t="n">
        <v>601</v>
      </c>
      <c r="CG1389" t="n">
        <v>701</v>
      </c>
      <c r="CH1389" t="n">
        <v>391</v>
      </c>
      <c r="CI1389" t="n">
        <v>701</v>
      </c>
      <c r="CJ1389" t="n">
        <v>701</v>
      </c>
      <c r="CK1389" t="n">
        <v>540</v>
      </c>
      <c r="CL1389" t="n">
        <v>701</v>
      </c>
      <c r="CM1389" t="n">
        <v>606</v>
      </c>
      <c r="CN1389" t="n">
        <v>775.5</v>
      </c>
      <c r="CO1389" t="n">
        <v>900.5</v>
      </c>
      <c r="CP1389" t="n">
        <v>601</v>
      </c>
      <c r="CQ1389" t="n">
        <v>601</v>
      </c>
      <c r="CR1389" t="n">
        <v>701</v>
      </c>
      <c r="CS1389" t="n">
        <v>324</v>
      </c>
      <c r="CT1389" t="n">
        <v>701</v>
      </c>
      <c r="CU1389" t="n">
        <v>701</v>
      </c>
      <c r="CV1389" t="n">
        <v>518</v>
      </c>
      <c r="CW1389" t="n">
        <v>701</v>
      </c>
      <c r="CX1389" t="n">
        <v>504</v>
      </c>
      <c r="CY1389" t="inlineStr"/>
      <c r="CZ1389" t="inlineStr"/>
      <c r="DA1389" t="inlineStr"/>
      <c r="DB1389" t="n">
        <v>37.53571428571428</v>
      </c>
      <c r="DC1389" t="n">
        <v>33.9</v>
      </c>
      <c r="DD1389" t="inlineStr"/>
      <c r="DE1389" t="inlineStr">
        <is>
          <t>QS (score, not ratio)</t>
        </is>
      </c>
      <c r="DF1389" t="inlineStr"/>
      <c r="DG1389" t="inlineStr">
        <is>
          <t>QS (score, not %)</t>
        </is>
      </c>
      <c r="DH1389" t="n">
        <v>8.35</v>
      </c>
      <c r="DI1389" t="inlineStr"/>
    </row>
    <row r="1390">
      <c r="A1390" t="inlineStr">
        <is>
          <t>university at buffalo</t>
        </is>
      </c>
      <c r="B1390" t="inlineStr"/>
      <c r="C1390" t="inlineStr"/>
      <c r="D1390" t="inlineStr">
        <is>
          <t>Not Reported</t>
        </is>
      </c>
      <c r="E1390" t="inlineStr">
        <is>
          <t>Not Reported</t>
        </is>
      </c>
      <c r="F1390" t="inlineStr">
        <is>
          <t>Not Reported</t>
        </is>
      </c>
      <c r="G1390" t="inlineStr">
        <is>
          <t>Not Reported</t>
        </is>
      </c>
      <c r="H1390" t="inlineStr"/>
      <c r="I1390" t="inlineStr">
        <is>
          <t>Not Reported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>
        <is>
          <t>Not Reported</t>
        </is>
      </c>
      <c r="AF1390" t="inlineStr">
        <is>
          <t>Not Reported</t>
        </is>
      </c>
      <c r="AG1390" t="inlineStr">
        <is>
          <t>Not Reported</t>
        </is>
      </c>
      <c r="AH1390" t="inlineStr">
        <is>
          <t>Not Reported</t>
        </is>
      </c>
      <c r="AI1390" t="inlineStr"/>
      <c r="AJ1390" t="inlineStr"/>
      <c r="AK1390" t="inlineStr">
        <is>
          <t>Not Reported</t>
        </is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>
        <is>
          <t>201-250</t>
        </is>
      </c>
      <c r="BF1390" t="inlineStr">
        <is>
          <t>United States of America</t>
        </is>
      </c>
      <c r="BG1390" t="n">
        <v>36.5</v>
      </c>
      <c r="BH1390" t="inlineStr">
        <is>
          <t>60.6</t>
        </is>
      </c>
      <c r="BI1390" t="n">
        <v>37.9</v>
      </c>
      <c r="BJ1390" t="n">
        <v>62</v>
      </c>
      <c r="BK1390" t="inlineStr">
        <is>
          <t>43.8</t>
        </is>
      </c>
      <c r="BL1390" t="inlineStr">
        <is>
          <t>-</t>
        </is>
      </c>
      <c r="BM1390" t="inlineStr">
        <is>
          <t>25,668</t>
        </is>
      </c>
      <c r="BN1390" t="n">
        <v>19</v>
      </c>
      <c r="BO1390" t="inlineStr">
        <is>
          <t>19%</t>
        </is>
      </c>
      <c r="BP1390" t="inlineStr">
        <is>
          <t>47 : 53</t>
        </is>
      </c>
      <c r="BQ1390" t="n">
        <v>2016</v>
      </c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>
        <is>
          <t>Times</t>
        </is>
      </c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n">
        <v>225.5</v>
      </c>
      <c r="CZ1390" t="inlineStr"/>
      <c r="DA1390" t="inlineStr"/>
      <c r="DB1390" t="n">
        <v>67.90564689063618</v>
      </c>
      <c r="DC1390" t="n">
        <v>48.97942847994877</v>
      </c>
      <c r="DD1390" t="n">
        <v>19</v>
      </c>
      <c r="DE1390" t="inlineStr">
        <is>
          <t>Times (raw ratio)</t>
        </is>
      </c>
      <c r="DF1390" t="n">
        <v>19</v>
      </c>
      <c r="DG1390" t="inlineStr">
        <is>
          <t>Times (raw %)</t>
        </is>
      </c>
      <c r="DH1390" t="inlineStr"/>
      <c r="DI1390" t="n">
        <v>36.42039542143601</v>
      </c>
    </row>
    <row r="1391">
      <c r="A1391" t="inlineStr">
        <is>
          <t>university at buffalo suny</t>
        </is>
      </c>
      <c r="B1391" t="inlineStr">
        <is>
          <t>466</t>
        </is>
      </c>
      <c r="C1391" t="inlineStr">
        <is>
          <t>491</t>
        </is>
      </c>
      <c r="D1391" t="inlineStr">
        <is>
          <t>United States</t>
        </is>
      </c>
      <c r="E1391" t="inlineStr">
        <is>
          <t>Americas</t>
        </is>
      </c>
      <c r="F1391" t="inlineStr">
        <is>
          <t>L</t>
        </is>
      </c>
      <c r="G1391" t="inlineStr">
        <is>
          <t>FC</t>
        </is>
      </c>
      <c r="H1391" t="inlineStr">
        <is>
          <t>VH</t>
        </is>
      </c>
      <c r="I1391" t="inlineStr">
        <is>
          <t>A</t>
        </is>
      </c>
      <c r="J1391" t="n">
        <v>18</v>
      </c>
      <c r="K1391" t="inlineStr">
        <is>
          <t>503</t>
        </is>
      </c>
      <c r="L1391" t="n">
        <v>10.7</v>
      </c>
      <c r="M1391" t="inlineStr">
        <is>
          <t>601+</t>
        </is>
      </c>
      <c r="N1391" t="n">
        <v>8.800000000000001</v>
      </c>
      <c r="O1391" t="inlineStr">
        <is>
          <t>701+</t>
        </is>
      </c>
      <c r="P1391" t="n">
        <v>33.6</v>
      </c>
      <c r="Q1391" t="inlineStr">
        <is>
          <t>393</t>
        </is>
      </c>
      <c r="R1391" t="n">
        <v>20.1</v>
      </c>
      <c r="S1391" t="inlineStr">
        <is>
          <t>596</t>
        </is>
      </c>
      <c r="T1391" t="n">
        <v>36.9</v>
      </c>
      <c r="U1391" t="inlineStr">
        <is>
          <t>380</t>
        </is>
      </c>
      <c r="V1391" t="n">
        <v>68.59999999999999</v>
      </c>
      <c r="W1391" t="inlineStr">
        <is>
          <t>504</t>
        </is>
      </c>
      <c r="X1391" t="n">
        <v>33.3</v>
      </c>
      <c r="Y1391" t="inlineStr">
        <is>
          <t>383</t>
        </is>
      </c>
      <c r="Z1391" t="n">
        <v>82.5</v>
      </c>
      <c r="AA1391" t="inlineStr">
        <is>
          <t>143=</t>
        </is>
      </c>
      <c r="AB1391" t="n">
        <v>25.7</v>
      </c>
      <c r="AC1391">
        <f>491</f>
        <v/>
      </c>
      <c r="AD1391" t="inlineStr">
        <is>
          <t>425=</t>
        </is>
      </c>
      <c r="AE1391" t="inlineStr">
        <is>
          <t>US</t>
        </is>
      </c>
      <c r="AF1391" t="inlineStr">
        <is>
          <t>United States</t>
        </is>
      </c>
      <c r="AG1391" t="inlineStr">
        <is>
          <t>L</t>
        </is>
      </c>
      <c r="AH1391" t="inlineStr">
        <is>
          <t>FC</t>
        </is>
      </c>
      <c r="AI1391" t="inlineStr">
        <is>
          <t>VH</t>
        </is>
      </c>
      <c r="AJ1391" t="n">
        <v>5</v>
      </c>
      <c r="AK1391" t="inlineStr">
        <is>
          <t>A</t>
        </is>
      </c>
      <c r="AL1391" t="n">
        <v>18</v>
      </c>
      <c r="AM1391" t="inlineStr">
        <is>
          <t>499</t>
        </is>
      </c>
      <c r="AN1391" t="n">
        <v>8.300000000000001</v>
      </c>
      <c r="AO1391" t="inlineStr">
        <is>
          <t>601+</t>
        </is>
      </c>
      <c r="AP1391" t="n">
        <v>7.8</v>
      </c>
      <c r="AQ1391" t="inlineStr">
        <is>
          <t>701+</t>
        </is>
      </c>
      <c r="AR1391" t="n">
        <v>37.2</v>
      </c>
      <c r="AS1391" t="inlineStr">
        <is>
          <t>378</t>
        </is>
      </c>
      <c r="AT1391" t="n">
        <v>42.8</v>
      </c>
      <c r="AU1391" t="inlineStr">
        <is>
          <t>389</t>
        </is>
      </c>
      <c r="AV1391" t="n">
        <v>33.3</v>
      </c>
      <c r="AW1391" t="inlineStr">
        <is>
          <t>390</t>
        </is>
      </c>
      <c r="AX1391" t="n">
        <v>23.3</v>
      </c>
      <c r="AY1391" t="inlineStr">
        <is>
          <t>516</t>
        </is>
      </c>
      <c r="AZ1391" t="n">
        <v>24.6</v>
      </c>
      <c r="BA1391" t="inlineStr">
        <is>
          <t>340</t>
        </is>
      </c>
      <c r="BB1391" t="n">
        <v>50.6</v>
      </c>
      <c r="BC1391" t="inlineStr">
        <is>
          <t>305=</t>
        </is>
      </c>
      <c r="BD1391" t="inlineStr">
        <is>
          <t>23.5</t>
        </is>
      </c>
      <c r="BE1391" t="inlineStr"/>
      <c r="BF1391" t="inlineStr">
        <is>
          <t>Not Reported</t>
        </is>
      </c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>
        <is>
          <t>QS</t>
        </is>
      </c>
      <c r="CC1391" t="n">
        <v>466</v>
      </c>
      <c r="CD1391" t="n">
        <v>491</v>
      </c>
      <c r="CE1391" t="n">
        <v>503</v>
      </c>
      <c r="CF1391" t="n">
        <v>601</v>
      </c>
      <c r="CG1391" t="n">
        <v>701</v>
      </c>
      <c r="CH1391" t="n">
        <v>393</v>
      </c>
      <c r="CI1391" t="n">
        <v>596</v>
      </c>
      <c r="CJ1391" t="n">
        <v>380</v>
      </c>
      <c r="CK1391" t="n">
        <v>504</v>
      </c>
      <c r="CL1391" t="n">
        <v>383</v>
      </c>
      <c r="CM1391" t="n">
        <v>143</v>
      </c>
      <c r="CN1391" t="n">
        <v>491</v>
      </c>
      <c r="CO1391" t="n">
        <v>425</v>
      </c>
      <c r="CP1391" t="n">
        <v>499</v>
      </c>
      <c r="CQ1391" t="n">
        <v>601</v>
      </c>
      <c r="CR1391" t="n">
        <v>701</v>
      </c>
      <c r="CS1391" t="n">
        <v>378</v>
      </c>
      <c r="CT1391" t="n">
        <v>389</v>
      </c>
      <c r="CU1391" t="n">
        <v>390</v>
      </c>
      <c r="CV1391" t="n">
        <v>516</v>
      </c>
      <c r="CW1391" t="n">
        <v>340</v>
      </c>
      <c r="CX1391" t="n">
        <v>305</v>
      </c>
      <c r="CY1391" t="inlineStr"/>
      <c r="CZ1391" t="inlineStr"/>
      <c r="DA1391" t="inlineStr"/>
      <c r="DB1391" t="n">
        <v>66.78571428571428</v>
      </c>
      <c r="DC1391" t="n">
        <v>33.6</v>
      </c>
      <c r="DD1391" t="inlineStr"/>
      <c r="DE1391" t="inlineStr">
        <is>
          <t>QS (score, not ratio)</t>
        </is>
      </c>
      <c r="DF1391" t="inlineStr"/>
      <c r="DG1391" t="inlineStr">
        <is>
          <t>QS (score, not %)</t>
        </is>
      </c>
      <c r="DH1391" t="n">
        <v>18</v>
      </c>
      <c r="DI1391" t="inlineStr"/>
    </row>
    <row r="1392">
      <c r="A1392" t="inlineStr">
        <is>
          <t>university at buffalo, the state university of new york</t>
        </is>
      </c>
      <c r="B1392" t="inlineStr"/>
      <c r="C1392" t="inlineStr"/>
      <c r="D1392" t="inlineStr">
        <is>
          <t>Not Reported</t>
        </is>
      </c>
      <c r="E1392" t="inlineStr">
        <is>
          <t>Not Reported</t>
        </is>
      </c>
      <c r="F1392" t="inlineStr">
        <is>
          <t>Not Reported</t>
        </is>
      </c>
      <c r="G1392" t="inlineStr">
        <is>
          <t>Not Reported</t>
        </is>
      </c>
      <c r="H1392" t="inlineStr"/>
      <c r="I1392" t="inlineStr">
        <is>
          <t>Not Reported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>
        <is>
          <t>Not Reported</t>
        </is>
      </c>
      <c r="AF1392" t="inlineStr">
        <is>
          <t>Not Reported</t>
        </is>
      </c>
      <c r="AG1392" t="inlineStr">
        <is>
          <t>Not Reported</t>
        </is>
      </c>
      <c r="AH1392" t="inlineStr">
        <is>
          <t>Not Reported</t>
        </is>
      </c>
      <c r="AI1392" t="inlineStr"/>
      <c r="AJ1392" t="inlineStr"/>
      <c r="AK1392" t="inlineStr">
        <is>
          <t>Not Reported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>
        <is>
          <t>Not Reported</t>
        </is>
      </c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>
        <is>
          <t>201-300</t>
        </is>
      </c>
      <c r="BS1392" t="inlineStr">
        <is>
          <t>79-102</t>
        </is>
      </c>
      <c r="BT1392" t="inlineStr"/>
      <c r="BU1392" t="n">
        <v>0</v>
      </c>
      <c r="BV1392" t="n">
        <v>0</v>
      </c>
      <c r="BW1392" t="n">
        <v>13.1</v>
      </c>
      <c r="BX1392" t="n">
        <v>9.300000000000001</v>
      </c>
      <c r="BY1392" t="n">
        <v>37.5</v>
      </c>
      <c r="BZ1392" t="n">
        <v>15.3</v>
      </c>
      <c r="CA1392" t="n">
        <v>2015</v>
      </c>
      <c r="CB1392" t="inlineStr">
        <is>
          <t>Shanghai</t>
        </is>
      </c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n">
        <v>250.5</v>
      </c>
      <c r="DA1392" t="n">
        <v>90.5</v>
      </c>
      <c r="DB1392" t="n">
        <v>45.22502744237102</v>
      </c>
      <c r="DC1392" t="n">
        <v>22.8391046386192</v>
      </c>
      <c r="DD1392" t="inlineStr"/>
      <c r="DE1392" t="inlineStr">
        <is>
          <t>Missing</t>
        </is>
      </c>
      <c r="DF1392" t="inlineStr"/>
      <c r="DG1392" t="inlineStr">
        <is>
          <t>Missing</t>
        </is>
      </c>
      <c r="DH1392" t="inlineStr"/>
      <c r="DI1392" t="n">
        <v>11.4195523193096</v>
      </c>
    </row>
    <row r="1393">
      <c r="A1393" t="inlineStr">
        <is>
          <t>university college cork</t>
        </is>
      </c>
      <c r="B1393" t="inlineStr">
        <is>
          <t>273</t>
        </is>
      </c>
      <c r="C1393" t="inlineStr">
        <is>
          <t>292</t>
        </is>
      </c>
      <c r="D1393" t="inlineStr">
        <is>
          <t>Ireland</t>
        </is>
      </c>
      <c r="E1393" t="inlineStr">
        <is>
          <t>Europe</t>
        </is>
      </c>
      <c r="F1393" t="inlineStr">
        <is>
          <t>L</t>
        </is>
      </c>
      <c r="G1393" t="inlineStr">
        <is>
          <t>FC</t>
        </is>
      </c>
      <c r="H1393" t="inlineStr">
        <is>
          <t>VH</t>
        </is>
      </c>
      <c r="I1393" t="inlineStr">
        <is>
          <t>A</t>
        </is>
      </c>
      <c r="J1393" t="n">
        <v>30.1</v>
      </c>
      <c r="K1393" t="inlineStr">
        <is>
          <t>294</t>
        </is>
      </c>
      <c r="L1393" t="n">
        <v>35.1</v>
      </c>
      <c r="M1393" t="inlineStr">
        <is>
          <t>270</t>
        </is>
      </c>
      <c r="N1393" t="n">
        <v>22.1</v>
      </c>
      <c r="O1393" t="inlineStr">
        <is>
          <t>636</t>
        </is>
      </c>
      <c r="P1393" t="n">
        <v>28.5</v>
      </c>
      <c r="Q1393" t="inlineStr">
        <is>
          <t>457</t>
        </is>
      </c>
      <c r="R1393" t="n">
        <v>89</v>
      </c>
      <c r="S1393" t="inlineStr">
        <is>
          <t>198</t>
        </is>
      </c>
      <c r="T1393" t="n">
        <v>52.1</v>
      </c>
      <c r="U1393" t="inlineStr">
        <is>
          <t>281</t>
        </is>
      </c>
      <c r="V1393" t="n">
        <v>69.09999999999999</v>
      </c>
      <c r="W1393" t="inlineStr">
        <is>
          <t>497</t>
        </is>
      </c>
      <c r="X1393" t="n">
        <v>34</v>
      </c>
      <c r="Y1393" t="inlineStr">
        <is>
          <t>371</t>
        </is>
      </c>
      <c r="Z1393" t="n">
        <v>91</v>
      </c>
      <c r="AA1393" t="inlineStr">
        <is>
          <t>88</t>
        </is>
      </c>
      <c r="AB1393" t="n">
        <v>38.3</v>
      </c>
      <c r="AC1393">
        <f>292</f>
        <v/>
      </c>
      <c r="AD1393" t="inlineStr">
        <is>
          <t>303</t>
        </is>
      </c>
      <c r="AE1393" t="inlineStr">
        <is>
          <t>IE</t>
        </is>
      </c>
      <c r="AF1393" t="inlineStr">
        <is>
          <t>Ireland</t>
        </is>
      </c>
      <c r="AG1393" t="inlineStr">
        <is>
          <t>L</t>
        </is>
      </c>
      <c r="AH1393" t="inlineStr">
        <is>
          <t>FC</t>
        </is>
      </c>
      <c r="AI1393" t="inlineStr">
        <is>
          <t>VH</t>
        </is>
      </c>
      <c r="AJ1393" t="n">
        <v>5</v>
      </c>
      <c r="AK1393" t="inlineStr">
        <is>
          <t>A</t>
        </is>
      </c>
      <c r="AL1393" t="n">
        <v>28.4</v>
      </c>
      <c r="AM1393" t="inlineStr">
        <is>
          <t>309</t>
        </is>
      </c>
      <c r="AN1393" t="n">
        <v>36.3</v>
      </c>
      <c r="AO1393" t="inlineStr">
        <is>
          <t>270</t>
        </is>
      </c>
      <c r="AP1393" t="n">
        <v>29.4</v>
      </c>
      <c r="AQ1393" t="inlineStr">
        <is>
          <t>528</t>
        </is>
      </c>
      <c r="AR1393" t="n">
        <v>21.6</v>
      </c>
      <c r="AS1393" t="inlineStr">
        <is>
          <t>534</t>
        </is>
      </c>
      <c r="AT1393" t="n">
        <v>94.8</v>
      </c>
      <c r="AU1393" t="inlineStr">
        <is>
          <t>152</t>
        </is>
      </c>
      <c r="AV1393" t="n">
        <v>47.1</v>
      </c>
      <c r="AW1393" t="inlineStr">
        <is>
          <t>308</t>
        </is>
      </c>
      <c r="AX1393" t="n">
        <v>25.1</v>
      </c>
      <c r="AY1393" t="inlineStr">
        <is>
          <t>496</t>
        </is>
      </c>
      <c r="AZ1393" t="n">
        <v>23.5</v>
      </c>
      <c r="BA1393" t="inlineStr">
        <is>
          <t>360</t>
        </is>
      </c>
      <c r="BB1393" t="n">
        <v>96.09999999999999</v>
      </c>
      <c r="BC1393" t="inlineStr">
        <is>
          <t>46</t>
        </is>
      </c>
      <c r="BD1393" t="inlineStr">
        <is>
          <t>35.7</t>
        </is>
      </c>
      <c r="BE1393" t="inlineStr">
        <is>
          <t>351-400</t>
        </is>
      </c>
      <c r="BF1393" t="inlineStr">
        <is>
          <t>Republic of Ireland</t>
        </is>
      </c>
      <c r="BG1393" t="n">
        <v>28.6</v>
      </c>
      <c r="BH1393" t="inlineStr">
        <is>
          <t>75.5</t>
        </is>
      </c>
      <c r="BI1393" t="n">
        <v>23.8</v>
      </c>
      <c r="BJ1393" t="n">
        <v>48.4</v>
      </c>
      <c r="BK1393" t="inlineStr">
        <is>
          <t>47.1</t>
        </is>
      </c>
      <c r="BL1393" t="inlineStr">
        <is>
          <t>-</t>
        </is>
      </c>
      <c r="BM1393" t="inlineStr">
        <is>
          <t>15,805</t>
        </is>
      </c>
      <c r="BN1393" t="n">
        <v>22.3</v>
      </c>
      <c r="BO1393" t="inlineStr">
        <is>
          <t>15%</t>
        </is>
      </c>
      <c r="BP1393" t="inlineStr">
        <is>
          <t>55 : 45</t>
        </is>
      </c>
      <c r="BQ1393" t="n">
        <v>2016</v>
      </c>
      <c r="BR1393" t="inlineStr">
        <is>
          <t>401-500</t>
        </is>
      </c>
      <c r="BS1393" t="inlineStr">
        <is>
          <t>3</t>
        </is>
      </c>
      <c r="BT1393" t="inlineStr"/>
      <c r="BU1393" t="n">
        <v>0</v>
      </c>
      <c r="BV1393" t="n">
        <v>0</v>
      </c>
      <c r="BW1393" t="n">
        <v>13.1</v>
      </c>
      <c r="BX1393" t="n">
        <v>7.5</v>
      </c>
      <c r="BY1393" t="n">
        <v>25.3</v>
      </c>
      <c r="BZ1393" t="n">
        <v>14.4</v>
      </c>
      <c r="CA1393" t="n">
        <v>2015</v>
      </c>
      <c r="CB1393" t="inlineStr">
        <is>
          <t>QS+Times+Shanghai</t>
        </is>
      </c>
      <c r="CC1393" t="n">
        <v>273</v>
      </c>
      <c r="CD1393" t="n">
        <v>292</v>
      </c>
      <c r="CE1393" t="n">
        <v>294</v>
      </c>
      <c r="CF1393" t="n">
        <v>270</v>
      </c>
      <c r="CG1393" t="n">
        <v>636</v>
      </c>
      <c r="CH1393" t="n">
        <v>457</v>
      </c>
      <c r="CI1393" t="n">
        <v>198</v>
      </c>
      <c r="CJ1393" t="n">
        <v>281</v>
      </c>
      <c r="CK1393" t="n">
        <v>497</v>
      </c>
      <c r="CL1393" t="n">
        <v>371</v>
      </c>
      <c r="CM1393" t="n">
        <v>88</v>
      </c>
      <c r="CN1393" t="n">
        <v>292</v>
      </c>
      <c r="CO1393" t="n">
        <v>303</v>
      </c>
      <c r="CP1393" t="n">
        <v>309</v>
      </c>
      <c r="CQ1393" t="n">
        <v>270</v>
      </c>
      <c r="CR1393" t="n">
        <v>528</v>
      </c>
      <c r="CS1393" t="n">
        <v>534</v>
      </c>
      <c r="CT1393" t="n">
        <v>152</v>
      </c>
      <c r="CU1393" t="n">
        <v>308</v>
      </c>
      <c r="CV1393" t="n">
        <v>496</v>
      </c>
      <c r="CW1393" t="n">
        <v>360</v>
      </c>
      <c r="CX1393" t="n">
        <v>46</v>
      </c>
      <c r="CY1393" t="n">
        <v>375.5</v>
      </c>
      <c r="CZ1393" t="n">
        <v>450.5</v>
      </c>
      <c r="DA1393" t="n">
        <v>3</v>
      </c>
      <c r="DB1393" t="n">
        <v>42.78347359309533</v>
      </c>
      <c r="DC1393" t="n">
        <v>26.1077868121222</v>
      </c>
      <c r="DD1393" t="n">
        <v>22.3</v>
      </c>
      <c r="DE1393" t="inlineStr">
        <is>
          <t>Times (raw ratio)</t>
        </is>
      </c>
      <c r="DF1393" t="n">
        <v>15</v>
      </c>
      <c r="DG1393" t="inlineStr">
        <is>
          <t>Times (raw %)</t>
        </is>
      </c>
      <c r="DH1393" t="n">
        <v>29.25</v>
      </c>
      <c r="DI1393" t="n">
        <v>10.85313094167686</v>
      </c>
    </row>
    <row r="1394">
      <c r="A1394" t="inlineStr">
        <is>
          <t>university college dublin</t>
        </is>
      </c>
      <c r="B1394" t="inlineStr">
        <is>
          <t>126</t>
        </is>
      </c>
      <c r="C1394" t="inlineStr">
        <is>
          <t>171</t>
        </is>
      </c>
      <c r="D1394" t="inlineStr">
        <is>
          <t>Ireland</t>
        </is>
      </c>
      <c r="E1394" t="inlineStr">
        <is>
          <t>Europe</t>
        </is>
      </c>
      <c r="F1394" t="inlineStr">
        <is>
          <t>L</t>
        </is>
      </c>
      <c r="G1394" t="inlineStr">
        <is>
          <t>FC</t>
        </is>
      </c>
      <c r="H1394" t="inlineStr">
        <is>
          <t>VH</t>
        </is>
      </c>
      <c r="I1394" t="inlineStr">
        <is>
          <t>A</t>
        </is>
      </c>
      <c r="J1394" t="n">
        <v>51.4</v>
      </c>
      <c r="K1394" t="inlineStr">
        <is>
          <t>158</t>
        </is>
      </c>
      <c r="L1394" t="n">
        <v>43.5</v>
      </c>
      <c r="M1394" t="inlineStr">
        <is>
          <t>210</t>
        </is>
      </c>
      <c r="N1394" t="n">
        <v>16.6</v>
      </c>
      <c r="O1394" t="inlineStr">
        <is>
          <t>701+</t>
        </is>
      </c>
      <c r="P1394" t="n">
        <v>46.4</v>
      </c>
      <c r="Q1394" t="inlineStr">
        <is>
          <t>298</t>
        </is>
      </c>
      <c r="R1394" t="n">
        <v>99.09999999999999</v>
      </c>
      <c r="S1394" t="inlineStr">
        <is>
          <t>105</t>
        </is>
      </c>
      <c r="T1394" t="n">
        <v>74.8</v>
      </c>
      <c r="U1394" t="inlineStr">
        <is>
          <t>188</t>
        </is>
      </c>
      <c r="V1394" t="n">
        <v>87.2</v>
      </c>
      <c r="W1394" t="inlineStr">
        <is>
          <t>212</t>
        </is>
      </c>
      <c r="X1394" t="n">
        <v>89.8</v>
      </c>
      <c r="Y1394" t="inlineStr">
        <is>
          <t>77</t>
        </is>
      </c>
      <c r="Z1394" t="n">
        <v>95.59999999999999</v>
      </c>
      <c r="AA1394" t="inlineStr">
        <is>
          <t>50=</t>
        </is>
      </c>
      <c r="AB1394" t="n">
        <v>55</v>
      </c>
      <c r="AC1394">
        <f>171</f>
        <v/>
      </c>
      <c r="AD1394" t="inlineStr">
        <is>
          <t>181=</t>
        </is>
      </c>
      <c r="AE1394" t="inlineStr">
        <is>
          <t>IE</t>
        </is>
      </c>
      <c r="AF1394" t="inlineStr">
        <is>
          <t>Ireland</t>
        </is>
      </c>
      <c r="AG1394" t="inlineStr">
        <is>
          <t>L</t>
        </is>
      </c>
      <c r="AH1394" t="inlineStr">
        <is>
          <t>FC</t>
        </is>
      </c>
      <c r="AI1394" t="inlineStr">
        <is>
          <t>VH</t>
        </is>
      </c>
      <c r="AJ1394" t="n">
        <v>5</v>
      </c>
      <c r="AK1394" t="inlineStr">
        <is>
          <t>A</t>
        </is>
      </c>
      <c r="AL1394" t="n">
        <v>49.8</v>
      </c>
      <c r="AM1394" t="inlineStr">
        <is>
          <t>162</t>
        </is>
      </c>
      <c r="AN1394" t="n">
        <v>41.3</v>
      </c>
      <c r="AO1394" t="inlineStr">
        <is>
          <t>226</t>
        </is>
      </c>
      <c r="AP1394" t="n">
        <v>20.7</v>
      </c>
      <c r="AQ1394" t="inlineStr">
        <is>
          <t>652</t>
        </is>
      </c>
      <c r="AR1394" t="n">
        <v>38.9</v>
      </c>
      <c r="AS1394" t="inlineStr">
        <is>
          <t>354</t>
        </is>
      </c>
      <c r="AT1394" t="n">
        <v>98.8</v>
      </c>
      <c r="AU1394" t="inlineStr">
        <is>
          <t>101</t>
        </is>
      </c>
      <c r="AV1394" t="n">
        <v>60.8</v>
      </c>
      <c r="AW1394" t="inlineStr">
        <is>
          <t>245</t>
        </is>
      </c>
      <c r="AX1394" t="n">
        <v>50.5</v>
      </c>
      <c r="AY1394" t="inlineStr">
        <is>
          <t>309</t>
        </is>
      </c>
      <c r="AZ1394" t="n">
        <v>69</v>
      </c>
      <c r="BA1394" t="inlineStr">
        <is>
          <t>75</t>
        </is>
      </c>
      <c r="BB1394" t="n">
        <v>70.09999999999999</v>
      </c>
      <c r="BC1394" t="inlineStr">
        <is>
          <t>204=</t>
        </is>
      </c>
      <c r="BD1394" t="inlineStr">
        <is>
          <t>48.8</t>
        </is>
      </c>
      <c r="BE1394">
        <f>176</f>
        <v/>
      </c>
      <c r="BF1394" t="inlineStr">
        <is>
          <t>Republic of Ireland</t>
        </is>
      </c>
      <c r="BG1394" t="n">
        <v>35</v>
      </c>
      <c r="BH1394" t="inlineStr">
        <is>
          <t>86.3</t>
        </is>
      </c>
      <c r="BI1394" t="n">
        <v>38.5</v>
      </c>
      <c r="BJ1394" t="n">
        <v>70.8</v>
      </c>
      <c r="BK1394" t="inlineStr">
        <is>
          <t>33.5</t>
        </is>
      </c>
      <c r="BL1394" t="inlineStr">
        <is>
          <t>50.6</t>
        </is>
      </c>
      <c r="BM1394" t="inlineStr">
        <is>
          <t>22,193</t>
        </is>
      </c>
      <c r="BN1394" t="n">
        <v>24.5</v>
      </c>
      <c r="BO1394" t="inlineStr">
        <is>
          <t>23%</t>
        </is>
      </c>
      <c r="BP1394" t="inlineStr"/>
      <c r="BQ1394" t="n">
        <v>2016</v>
      </c>
      <c r="BR1394" t="inlineStr">
        <is>
          <t>301-400</t>
        </is>
      </c>
      <c r="BS1394" t="inlineStr">
        <is>
          <t>2</t>
        </is>
      </c>
      <c r="BT1394" t="inlineStr"/>
      <c r="BU1394" t="n">
        <v>0</v>
      </c>
      <c r="BV1394" t="n">
        <v>0</v>
      </c>
      <c r="BW1394" t="n">
        <v>10.7</v>
      </c>
      <c r="BX1394" t="n">
        <v>9.699999999999999</v>
      </c>
      <c r="BY1394" t="n">
        <v>34.1</v>
      </c>
      <c r="BZ1394" t="n">
        <v>18</v>
      </c>
      <c r="CA1394" t="n">
        <v>2015</v>
      </c>
      <c r="CB1394" t="inlineStr">
        <is>
          <t>QS+Times+Shanghai</t>
        </is>
      </c>
      <c r="CC1394" t="n">
        <v>126</v>
      </c>
      <c r="CD1394" t="n">
        <v>171</v>
      </c>
      <c r="CE1394" t="n">
        <v>158</v>
      </c>
      <c r="CF1394" t="n">
        <v>210</v>
      </c>
      <c r="CG1394" t="n">
        <v>701</v>
      </c>
      <c r="CH1394" t="n">
        <v>298</v>
      </c>
      <c r="CI1394" t="n">
        <v>105</v>
      </c>
      <c r="CJ1394" t="n">
        <v>188</v>
      </c>
      <c r="CK1394" t="n">
        <v>212</v>
      </c>
      <c r="CL1394" t="n">
        <v>77</v>
      </c>
      <c r="CM1394" t="n">
        <v>50</v>
      </c>
      <c r="CN1394" t="n">
        <v>171</v>
      </c>
      <c r="CO1394" t="n">
        <v>181</v>
      </c>
      <c r="CP1394" t="n">
        <v>162</v>
      </c>
      <c r="CQ1394" t="n">
        <v>226</v>
      </c>
      <c r="CR1394" t="n">
        <v>652</v>
      </c>
      <c r="CS1394" t="n">
        <v>354</v>
      </c>
      <c r="CT1394" t="n">
        <v>101</v>
      </c>
      <c r="CU1394" t="n">
        <v>245</v>
      </c>
      <c r="CV1394" t="n">
        <v>309</v>
      </c>
      <c r="CW1394" t="n">
        <v>75</v>
      </c>
      <c r="CX1394" t="n">
        <v>204</v>
      </c>
      <c r="CY1394" t="n">
        <v>176</v>
      </c>
      <c r="CZ1394" t="n">
        <v>350.5</v>
      </c>
      <c r="DA1394" t="n">
        <v>2</v>
      </c>
      <c r="DB1394" t="n">
        <v>63.10822976334604</v>
      </c>
      <c r="DC1394" t="n">
        <v>38.70011060974137</v>
      </c>
      <c r="DD1394" t="n">
        <v>24.5</v>
      </c>
      <c r="DE1394" t="inlineStr">
        <is>
          <t>Times (raw ratio)</t>
        </is>
      </c>
      <c r="DF1394" t="n">
        <v>23</v>
      </c>
      <c r="DG1394" t="inlineStr">
        <is>
          <t>Times (raw %)</t>
        </is>
      </c>
      <c r="DH1394" t="n">
        <v>50.59999999999999</v>
      </c>
      <c r="DI1394" t="n">
        <v>15.33104178383044</v>
      </c>
    </row>
    <row r="1395">
      <c r="A1395" t="inlineStr">
        <is>
          <t>university college london</t>
        </is>
      </c>
      <c r="B1395" t="inlineStr"/>
      <c r="C1395" t="inlineStr"/>
      <c r="D1395" t="inlineStr">
        <is>
          <t>Not Reported</t>
        </is>
      </c>
      <c r="E1395" t="inlineStr">
        <is>
          <t>Not Reported</t>
        </is>
      </c>
      <c r="F1395" t="inlineStr">
        <is>
          <t>Not Reported</t>
        </is>
      </c>
      <c r="G1395" t="inlineStr">
        <is>
          <t>Not Reported</t>
        </is>
      </c>
      <c r="H1395" t="inlineStr"/>
      <c r="I1395" t="inlineStr">
        <is>
          <t>Not Reported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>
        <is>
          <t>Not Reported</t>
        </is>
      </c>
      <c r="AF1395" t="inlineStr">
        <is>
          <t>Not Reported</t>
        </is>
      </c>
      <c r="AG1395" t="inlineStr">
        <is>
          <t>Not Reported</t>
        </is>
      </c>
      <c r="AH1395" t="inlineStr">
        <is>
          <t>Not Reported</t>
        </is>
      </c>
      <c r="AI1395" t="inlineStr"/>
      <c r="AJ1395" t="inlineStr"/>
      <c r="AK1395" t="inlineStr">
        <is>
          <t>Not Reported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>
        <is>
          <t>14</t>
        </is>
      </c>
      <c r="BF1395" t="inlineStr">
        <is>
          <t>United Kingdom</t>
        </is>
      </c>
      <c r="BG1395" t="n">
        <v>78.09999999999999</v>
      </c>
      <c r="BH1395" t="inlineStr">
        <is>
          <t>94.4</t>
        </is>
      </c>
      <c r="BI1395" t="n">
        <v>91</v>
      </c>
      <c r="BJ1395" t="n">
        <v>94.2</v>
      </c>
      <c r="BK1395" t="inlineStr">
        <is>
          <t>40.5</t>
        </is>
      </c>
      <c r="BL1395" t="inlineStr">
        <is>
          <t>87.1</t>
        </is>
      </c>
      <c r="BM1395" t="inlineStr">
        <is>
          <t>26,607</t>
        </is>
      </c>
      <c r="BN1395" t="n">
        <v>10.7</v>
      </c>
      <c r="BO1395" t="inlineStr">
        <is>
          <t>46%</t>
        </is>
      </c>
      <c r="BP1395" t="inlineStr">
        <is>
          <t>56 : 44</t>
        </is>
      </c>
      <c r="BQ1395" t="n">
        <v>2016</v>
      </c>
      <c r="BR1395" t="inlineStr">
        <is>
          <t>18</t>
        </is>
      </c>
      <c r="BS1395" t="inlineStr">
        <is>
          <t>3</t>
        </is>
      </c>
      <c r="BT1395" t="n">
        <v>44.5</v>
      </c>
      <c r="BU1395" t="n">
        <v>28.1</v>
      </c>
      <c r="BV1395" t="n">
        <v>36.2</v>
      </c>
      <c r="BW1395" t="n">
        <v>38.5</v>
      </c>
      <c r="BX1395" t="n">
        <v>40.6</v>
      </c>
      <c r="BY1395" t="n">
        <v>71.7</v>
      </c>
      <c r="BZ1395" t="n">
        <v>32.7</v>
      </c>
      <c r="CA1395" t="n">
        <v>2015</v>
      </c>
      <c r="CB1395" t="inlineStr">
        <is>
          <t>Times+Shanghai</t>
        </is>
      </c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n">
        <v>14</v>
      </c>
      <c r="CZ1395" t="n">
        <v>18</v>
      </c>
      <c r="DA1395" t="n">
        <v>3</v>
      </c>
      <c r="DB1395" t="n">
        <v>97.20468360260466</v>
      </c>
      <c r="DC1395" t="n">
        <v>73.44407650149752</v>
      </c>
      <c r="DD1395" t="n">
        <v>10.7</v>
      </c>
      <c r="DE1395" t="inlineStr">
        <is>
          <t>Times (raw ratio)</t>
        </is>
      </c>
      <c r="DF1395" t="n">
        <v>46</v>
      </c>
      <c r="DG1395" t="inlineStr">
        <is>
          <t>Times (raw %)</t>
        </is>
      </c>
      <c r="DH1395" t="inlineStr"/>
      <c r="DI1395" t="n">
        <v>52.78935027002392</v>
      </c>
    </row>
    <row r="1396">
      <c r="A1396" t="inlineStr">
        <is>
          <t>university duesseldorf</t>
        </is>
      </c>
      <c r="B1396" t="inlineStr">
        <is>
          <t>851-900</t>
        </is>
      </c>
      <c r="C1396" t="inlineStr">
        <is>
          <t>801-850</t>
        </is>
      </c>
      <c r="D1396" t="inlineStr">
        <is>
          <t>Germany</t>
        </is>
      </c>
      <c r="E1396" t="inlineStr">
        <is>
          <t>Europe</t>
        </is>
      </c>
      <c r="F1396" t="inlineStr">
        <is>
          <t>XL</t>
        </is>
      </c>
      <c r="G1396" t="inlineStr">
        <is>
          <t>FC</t>
        </is>
      </c>
      <c r="H1396" t="inlineStr">
        <is>
          <t>VH</t>
        </is>
      </c>
      <c r="I1396" t="inlineStr">
        <is>
          <t>A</t>
        </is>
      </c>
      <c r="J1396" t="n">
        <v>12.3</v>
      </c>
      <c r="K1396" t="inlineStr">
        <is>
          <t>601+</t>
        </is>
      </c>
      <c r="L1396" t="n">
        <v>8.5</v>
      </c>
      <c r="M1396" t="inlineStr">
        <is>
          <t>601+</t>
        </is>
      </c>
      <c r="N1396" t="n">
        <v>44.3</v>
      </c>
      <c r="O1396" t="inlineStr">
        <is>
          <t>350</t>
        </is>
      </c>
      <c r="P1396" t="n">
        <v>7.2</v>
      </c>
      <c r="Q1396" t="inlineStr">
        <is>
          <t>701+</t>
        </is>
      </c>
      <c r="R1396" t="inlineStr"/>
      <c r="S1396" t="inlineStr"/>
      <c r="T1396" t="n">
        <v>14.1</v>
      </c>
      <c r="U1396" t="inlineStr">
        <is>
          <t>639</t>
        </is>
      </c>
      <c r="V1396" t="n">
        <v>66.2</v>
      </c>
      <c r="W1396" t="inlineStr">
        <is>
          <t>536</t>
        </is>
      </c>
      <c r="X1396" t="n">
        <v>3.8</v>
      </c>
      <c r="Y1396" t="inlineStr">
        <is>
          <t>701+</t>
        </is>
      </c>
      <c r="Z1396" t="n">
        <v>2.2</v>
      </c>
      <c r="AA1396" t="inlineStr">
        <is>
          <t>701+</t>
        </is>
      </c>
      <c r="AB1396" t="inlineStr"/>
      <c r="AC1396" t="inlineStr">
        <is>
          <t>801-850</t>
        </is>
      </c>
      <c r="AD1396" t="inlineStr">
        <is>
          <t>751-800</t>
        </is>
      </c>
      <c r="AE1396" t="inlineStr">
        <is>
          <t>DE</t>
        </is>
      </c>
      <c r="AF1396" t="inlineStr">
        <is>
          <t>Germany</t>
        </is>
      </c>
      <c r="AG1396" t="inlineStr">
        <is>
          <t>XL</t>
        </is>
      </c>
      <c r="AH1396" t="inlineStr">
        <is>
          <t>FC</t>
        </is>
      </c>
      <c r="AI1396" t="inlineStr">
        <is>
          <t>HI</t>
        </is>
      </c>
      <c r="AJ1396" t="n">
        <v>4</v>
      </c>
      <c r="AK1396" t="inlineStr">
        <is>
          <t>A</t>
        </is>
      </c>
      <c r="AL1396" t="n">
        <v>12.9</v>
      </c>
      <c r="AM1396" t="inlineStr">
        <is>
          <t>601+</t>
        </is>
      </c>
      <c r="AN1396" t="n">
        <v>7.6</v>
      </c>
      <c r="AO1396" t="inlineStr">
        <is>
          <t>601+</t>
        </is>
      </c>
      <c r="AP1396" t="n">
        <v>41.1</v>
      </c>
      <c r="AQ1396" t="inlineStr">
        <is>
          <t>382</t>
        </is>
      </c>
      <c r="AR1396" t="n">
        <v>7.5</v>
      </c>
      <c r="AS1396" t="inlineStr">
        <is>
          <t>701+</t>
        </is>
      </c>
      <c r="AT1396" t="inlineStr"/>
      <c r="AU1396" t="inlineStr"/>
      <c r="AV1396" t="n">
        <v>15.7</v>
      </c>
      <c r="AW1396" t="inlineStr">
        <is>
          <t>604</t>
        </is>
      </c>
      <c r="AX1396" t="n">
        <v>30.9</v>
      </c>
      <c r="AY1396" t="inlineStr">
        <is>
          <t>454</t>
        </is>
      </c>
      <c r="AZ1396" t="n">
        <v>9.5</v>
      </c>
      <c r="BA1396" t="inlineStr">
        <is>
          <t>701+</t>
        </is>
      </c>
      <c r="BB1396" t="n">
        <v>1.7</v>
      </c>
      <c r="BC1396" t="inlineStr">
        <is>
          <t>701+</t>
        </is>
      </c>
      <c r="BD1396" t="inlineStr">
        <is>
          <t>-</t>
        </is>
      </c>
      <c r="BE1396" t="inlineStr"/>
      <c r="BF1396" t="inlineStr">
        <is>
          <t>Not Reported</t>
        </is>
      </c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>
        <is>
          <t>QS</t>
        </is>
      </c>
      <c r="CC1396" t="n">
        <v>875.5</v>
      </c>
      <c r="CD1396" t="n">
        <v>825.5</v>
      </c>
      <c r="CE1396" t="n">
        <v>601</v>
      </c>
      <c r="CF1396" t="n">
        <v>601</v>
      </c>
      <c r="CG1396" t="n">
        <v>350</v>
      </c>
      <c r="CH1396" t="n">
        <v>701</v>
      </c>
      <c r="CI1396" t="inlineStr"/>
      <c r="CJ1396" t="n">
        <v>639</v>
      </c>
      <c r="CK1396" t="n">
        <v>536</v>
      </c>
      <c r="CL1396" t="n">
        <v>701</v>
      </c>
      <c r="CM1396" t="n">
        <v>701</v>
      </c>
      <c r="CN1396" t="n">
        <v>825.5</v>
      </c>
      <c r="CO1396" t="n">
        <v>775.5</v>
      </c>
      <c r="CP1396" t="n">
        <v>601</v>
      </c>
      <c r="CQ1396" t="n">
        <v>601</v>
      </c>
      <c r="CR1396" t="n">
        <v>382</v>
      </c>
      <c r="CS1396" t="n">
        <v>701</v>
      </c>
      <c r="CT1396" t="inlineStr"/>
      <c r="CU1396" t="n">
        <v>604</v>
      </c>
      <c r="CV1396" t="n">
        <v>454</v>
      </c>
      <c r="CW1396" t="n">
        <v>701</v>
      </c>
      <c r="CX1396" t="n">
        <v>701</v>
      </c>
      <c r="CY1396" t="inlineStr"/>
      <c r="CZ1396" t="inlineStr"/>
      <c r="DA1396" t="inlineStr"/>
      <c r="DB1396" t="n">
        <v>37.53571428571428</v>
      </c>
      <c r="DC1396" t="n">
        <v>7.2</v>
      </c>
      <c r="DD1396" t="inlineStr"/>
      <c r="DE1396" t="inlineStr">
        <is>
          <t>QS (score, not ratio)</t>
        </is>
      </c>
      <c r="DF1396" t="inlineStr"/>
      <c r="DG1396" t="inlineStr">
        <is>
          <t>QS (score, not %)</t>
        </is>
      </c>
      <c r="DH1396" t="n">
        <v>12.6</v>
      </c>
      <c r="DI1396" t="inlineStr"/>
    </row>
    <row r="1397">
      <c r="A1397" t="inlineStr">
        <is>
          <t>university libre bruxelles</t>
        </is>
      </c>
      <c r="B1397" t="inlineStr"/>
      <c r="C1397" t="inlineStr"/>
      <c r="D1397" t="inlineStr">
        <is>
          <t>Not Reported</t>
        </is>
      </c>
      <c r="E1397" t="inlineStr">
        <is>
          <t>Not Reported</t>
        </is>
      </c>
      <c r="F1397" t="inlineStr">
        <is>
          <t>Not Reported</t>
        </is>
      </c>
      <c r="G1397" t="inlineStr">
        <is>
          <t>Not Reported</t>
        </is>
      </c>
      <c r="H1397" t="inlineStr"/>
      <c r="I1397" t="inlineStr">
        <is>
          <t>Not Reported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>
        <is>
          <t>Not Reported</t>
        </is>
      </c>
      <c r="AF1397" t="inlineStr">
        <is>
          <t>Not Reported</t>
        </is>
      </c>
      <c r="AG1397" t="inlineStr">
        <is>
          <t>Not Reported</t>
        </is>
      </c>
      <c r="AH1397" t="inlineStr">
        <is>
          <t>Not Reported</t>
        </is>
      </c>
      <c r="AI1397" t="inlineStr"/>
      <c r="AJ1397" t="inlineStr"/>
      <c r="AK1397" t="inlineStr">
        <is>
          <t>Not Reported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>
        <is>
          <t>Not Reported</t>
        </is>
      </c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>
        <is>
          <t>101-150</t>
        </is>
      </c>
      <c r="BS1397" t="inlineStr">
        <is>
          <t>3-4</t>
        </is>
      </c>
      <c r="BT1397" t="inlineStr"/>
      <c r="BU1397" t="n">
        <v>20.4</v>
      </c>
      <c r="BV1397" t="n">
        <v>26.6</v>
      </c>
      <c r="BW1397" t="n">
        <v>11.3</v>
      </c>
      <c r="BX1397" t="n">
        <v>11.8</v>
      </c>
      <c r="BY1397" t="n">
        <v>34.6</v>
      </c>
      <c r="BZ1397" t="n">
        <v>30.8</v>
      </c>
      <c r="CA1397" t="n">
        <v>2014</v>
      </c>
      <c r="CB1397" t="inlineStr">
        <is>
          <t>Shanghai</t>
        </is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n">
        <v>125.5</v>
      </c>
      <c r="DA1397" t="n">
        <v>3.5</v>
      </c>
      <c r="DB1397" t="n">
        <v>72.66739846322722</v>
      </c>
      <c r="DC1397" t="n">
        <v>20.37491909385113</v>
      </c>
      <c r="DD1397" t="inlineStr"/>
      <c r="DE1397" t="inlineStr">
        <is>
          <t>Missing</t>
        </is>
      </c>
      <c r="DF1397" t="inlineStr"/>
      <c r="DG1397" t="inlineStr">
        <is>
          <t>Missing</t>
        </is>
      </c>
      <c r="DH1397" t="inlineStr"/>
      <c r="DI1397" t="n">
        <v>21.93745954692557</v>
      </c>
    </row>
    <row r="1398">
      <c r="A1398" t="inlineStr">
        <is>
          <t>university of a coruña</t>
        </is>
      </c>
      <c r="B1398" t="inlineStr"/>
      <c r="C1398" t="inlineStr"/>
      <c r="D1398" t="inlineStr">
        <is>
          <t>Not Reported</t>
        </is>
      </c>
      <c r="E1398" t="inlineStr">
        <is>
          <t>Not Reported</t>
        </is>
      </c>
      <c r="F1398" t="inlineStr">
        <is>
          <t>Not Reported</t>
        </is>
      </c>
      <c r="G1398" t="inlineStr">
        <is>
          <t>Not Reported</t>
        </is>
      </c>
      <c r="H1398" t="inlineStr"/>
      <c r="I1398" t="inlineStr">
        <is>
          <t>Not Reported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>
        <is>
          <t>Not Reported</t>
        </is>
      </c>
      <c r="AF1398" t="inlineStr">
        <is>
          <t>Not Reported</t>
        </is>
      </c>
      <c r="AG1398" t="inlineStr">
        <is>
          <t>Not Reported</t>
        </is>
      </c>
      <c r="AH1398" t="inlineStr">
        <is>
          <t>Not Reported</t>
        </is>
      </c>
      <c r="AI1398" t="inlineStr"/>
      <c r="AJ1398" t="inlineStr"/>
      <c r="AK1398" t="inlineStr">
        <is>
          <t>Not Reported</t>
        </is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>
        <is>
          <t>601-800</t>
        </is>
      </c>
      <c r="BF1398" t="inlineStr">
        <is>
          <t>Spain</t>
        </is>
      </c>
      <c r="BG1398" t="n">
        <v>18.3</v>
      </c>
      <c r="BH1398" t="inlineStr">
        <is>
          <t>23.4</t>
        </is>
      </c>
      <c r="BI1398" t="n">
        <v>10</v>
      </c>
      <c r="BJ1398" t="n">
        <v>16.6</v>
      </c>
      <c r="BK1398" t="inlineStr">
        <is>
          <t>38.2</t>
        </is>
      </c>
      <c r="BL1398" t="inlineStr">
        <is>
          <t>-</t>
        </is>
      </c>
      <c r="BM1398" t="inlineStr">
        <is>
          <t>17,062</t>
        </is>
      </c>
      <c r="BN1398" t="n">
        <v>13</v>
      </c>
      <c r="BO1398" t="inlineStr">
        <is>
          <t>2%</t>
        </is>
      </c>
      <c r="BP1398" t="inlineStr">
        <is>
          <t>52 : 48</t>
        </is>
      </c>
      <c r="BQ1398" t="n">
        <v>2016</v>
      </c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>
        <is>
          <t>Times</t>
        </is>
      </c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n">
        <v>700.5</v>
      </c>
      <c r="CZ1398" t="inlineStr"/>
      <c r="DA1398" t="inlineStr"/>
      <c r="DB1398" t="n">
        <v>0</v>
      </c>
      <c r="DC1398" t="n">
        <v>11.48759094566642</v>
      </c>
      <c r="DD1398" t="n">
        <v>13</v>
      </c>
      <c r="DE1398" t="inlineStr">
        <is>
          <t>Times (raw ratio)</t>
        </is>
      </c>
      <c r="DF1398" t="n">
        <v>2</v>
      </c>
      <c r="DG1398" t="inlineStr">
        <is>
          <t>Times (raw %)</t>
        </is>
      </c>
      <c r="DH1398" t="inlineStr"/>
      <c r="DI1398" t="n">
        <v>7.388137356919875</v>
      </c>
    </row>
    <row r="1399">
      <c r="A1399" t="inlineStr">
        <is>
          <t>university of aberdeen</t>
        </is>
      </c>
      <c r="B1399" t="inlineStr">
        <is>
          <t>236</t>
        </is>
      </c>
      <c r="C1399" t="inlineStr">
        <is>
          <t>208</t>
        </is>
      </c>
      <c r="D1399" t="inlineStr">
        <is>
          <t>United Kingdom</t>
        </is>
      </c>
      <c r="E1399" t="inlineStr">
        <is>
          <t>Europe</t>
        </is>
      </c>
      <c r="F1399" t="inlineStr">
        <is>
          <t>L</t>
        </is>
      </c>
      <c r="G1399" t="inlineStr">
        <is>
          <t>FC</t>
        </is>
      </c>
      <c r="H1399" t="inlineStr">
        <is>
          <t>VH</t>
        </is>
      </c>
      <c r="I1399" t="inlineStr">
        <is>
          <t>A</t>
        </is>
      </c>
      <c r="J1399" t="n">
        <v>30.5</v>
      </c>
      <c r="K1399" t="inlineStr">
        <is>
          <t>292</t>
        </is>
      </c>
      <c r="L1399" t="n">
        <v>28.8</v>
      </c>
      <c r="M1399" t="inlineStr">
        <is>
          <t>330</t>
        </is>
      </c>
      <c r="N1399" t="n">
        <v>32.7</v>
      </c>
      <c r="O1399" t="inlineStr">
        <is>
          <t>482</t>
        </is>
      </c>
      <c r="P1399" t="n">
        <v>32</v>
      </c>
      <c r="Q1399" t="inlineStr">
        <is>
          <t>412</t>
        </is>
      </c>
      <c r="R1399" t="n">
        <v>94.5</v>
      </c>
      <c r="S1399" t="inlineStr">
        <is>
          <t>154</t>
        </is>
      </c>
      <c r="T1399" t="n">
        <v>92.59999999999999</v>
      </c>
      <c r="U1399" t="inlineStr">
        <is>
          <t>103</t>
        </is>
      </c>
      <c r="V1399" t="n">
        <v>88.5</v>
      </c>
      <c r="W1399" t="inlineStr">
        <is>
          <t>190</t>
        </is>
      </c>
      <c r="X1399" t="n">
        <v>22.2</v>
      </c>
      <c r="Y1399" t="inlineStr">
        <is>
          <t>519</t>
        </is>
      </c>
      <c r="Z1399" t="n">
        <v>96.5</v>
      </c>
      <c r="AA1399" t="inlineStr">
        <is>
          <t>37=</t>
        </is>
      </c>
      <c r="AB1399" t="n">
        <v>42.3</v>
      </c>
      <c r="AC1399" t="inlineStr">
        <is>
          <t>208</t>
        </is>
      </c>
      <c r="AD1399" t="inlineStr">
        <is>
          <t>220=</t>
        </is>
      </c>
      <c r="AE1399" t="inlineStr">
        <is>
          <t>UK</t>
        </is>
      </c>
      <c r="AF1399" t="inlineStr">
        <is>
          <t>United Kingdom</t>
        </is>
      </c>
      <c r="AG1399" t="inlineStr">
        <is>
          <t>L</t>
        </is>
      </c>
      <c r="AH1399" t="inlineStr">
        <is>
          <t>FC</t>
        </is>
      </c>
      <c r="AI1399" t="inlineStr">
        <is>
          <t>VH</t>
        </is>
      </c>
      <c r="AJ1399" t="n">
        <v>5</v>
      </c>
      <c r="AK1399" t="inlineStr">
        <is>
          <t>A</t>
        </is>
      </c>
      <c r="AL1399" t="n">
        <v>29.6</v>
      </c>
      <c r="AM1399" t="inlineStr">
        <is>
          <t>292</t>
        </is>
      </c>
      <c r="AN1399" t="n">
        <v>32.5</v>
      </c>
      <c r="AO1399" t="inlineStr">
        <is>
          <t>302</t>
        </is>
      </c>
      <c r="AP1399" t="n">
        <v>29.6</v>
      </c>
      <c r="AQ1399" t="inlineStr">
        <is>
          <t>525</t>
        </is>
      </c>
      <c r="AR1399" t="n">
        <v>42.1</v>
      </c>
      <c r="AS1399" t="inlineStr">
        <is>
          <t>322</t>
        </is>
      </c>
      <c r="AT1399" t="n">
        <v>95.8</v>
      </c>
      <c r="AU1399" t="inlineStr">
        <is>
          <t>144</t>
        </is>
      </c>
      <c r="AV1399" t="n">
        <v>96.7</v>
      </c>
      <c r="AW1399" t="inlineStr">
        <is>
          <t>77</t>
        </is>
      </c>
      <c r="AX1399" t="n">
        <v>73.3</v>
      </c>
      <c r="AY1399" t="inlineStr">
        <is>
          <t>180</t>
        </is>
      </c>
      <c r="AZ1399" t="n">
        <v>20.5</v>
      </c>
      <c r="BA1399" t="inlineStr">
        <is>
          <t>408</t>
        </is>
      </c>
      <c r="BB1399" t="n">
        <v>98.09999999999999</v>
      </c>
      <c r="BC1399" t="inlineStr">
        <is>
          <t>21</t>
        </is>
      </c>
      <c r="BD1399" t="inlineStr">
        <is>
          <t>44.6</t>
        </is>
      </c>
      <c r="BE1399">
        <f>172</f>
        <v/>
      </c>
      <c r="BF1399" t="inlineStr">
        <is>
          <t>United Kingdom</t>
        </is>
      </c>
      <c r="BG1399" t="n">
        <v>29.7</v>
      </c>
      <c r="BH1399" t="inlineStr">
        <is>
          <t>91.4</t>
        </is>
      </c>
      <c r="BI1399" t="n">
        <v>31.4</v>
      </c>
      <c r="BJ1399" t="n">
        <v>82.59999999999999</v>
      </c>
      <c r="BK1399" t="inlineStr">
        <is>
          <t>43.1</t>
        </is>
      </c>
      <c r="BL1399" t="inlineStr">
        <is>
          <t>51.0</t>
        </is>
      </c>
      <c r="BM1399" t="inlineStr">
        <is>
          <t>12,938</t>
        </is>
      </c>
      <c r="BN1399" t="n">
        <v>15.8</v>
      </c>
      <c r="BO1399" t="inlineStr">
        <is>
          <t>33%</t>
        </is>
      </c>
      <c r="BP1399" t="inlineStr">
        <is>
          <t>54 : 46</t>
        </is>
      </c>
      <c r="BQ1399" t="n">
        <v>2016</v>
      </c>
      <c r="BR1399" t="inlineStr">
        <is>
          <t>201-300</t>
        </is>
      </c>
      <c r="BS1399" t="inlineStr">
        <is>
          <t>22-28</t>
        </is>
      </c>
      <c r="BT1399" t="inlineStr"/>
      <c r="BU1399" t="n">
        <v>0</v>
      </c>
      <c r="BV1399" t="n">
        <v>13.3</v>
      </c>
      <c r="BW1399" t="n">
        <v>12.2</v>
      </c>
      <c r="BX1399" t="n">
        <v>12.5</v>
      </c>
      <c r="BY1399" t="n">
        <v>31.3</v>
      </c>
      <c r="BZ1399" t="n">
        <v>21.2</v>
      </c>
      <c r="CA1399" t="n">
        <v>2015</v>
      </c>
      <c r="CB1399" t="inlineStr">
        <is>
          <t>QS+Times+Shanghai</t>
        </is>
      </c>
      <c r="CC1399" t="n">
        <v>236</v>
      </c>
      <c r="CD1399" t="n">
        <v>208</v>
      </c>
      <c r="CE1399" t="n">
        <v>292</v>
      </c>
      <c r="CF1399" t="n">
        <v>330</v>
      </c>
      <c r="CG1399" t="n">
        <v>482</v>
      </c>
      <c r="CH1399" t="n">
        <v>412</v>
      </c>
      <c r="CI1399" t="n">
        <v>154</v>
      </c>
      <c r="CJ1399" t="n">
        <v>103</v>
      </c>
      <c r="CK1399" t="n">
        <v>190</v>
      </c>
      <c r="CL1399" t="n">
        <v>519</v>
      </c>
      <c r="CM1399" t="n">
        <v>37</v>
      </c>
      <c r="CN1399" t="n">
        <v>208</v>
      </c>
      <c r="CO1399" t="n">
        <v>220</v>
      </c>
      <c r="CP1399" t="n">
        <v>292</v>
      </c>
      <c r="CQ1399" t="n">
        <v>302</v>
      </c>
      <c r="CR1399" t="n">
        <v>525</v>
      </c>
      <c r="CS1399" t="n">
        <v>322</v>
      </c>
      <c r="CT1399" t="n">
        <v>144</v>
      </c>
      <c r="CU1399" t="n">
        <v>77</v>
      </c>
      <c r="CV1399" t="n">
        <v>180</v>
      </c>
      <c r="CW1399" t="n">
        <v>408</v>
      </c>
      <c r="CX1399" t="n">
        <v>21</v>
      </c>
      <c r="CY1399" t="n">
        <v>172</v>
      </c>
      <c r="CZ1399" t="n">
        <v>250.5</v>
      </c>
      <c r="DA1399" t="n">
        <v>25</v>
      </c>
      <c r="DB1399" t="n">
        <v>67.99776009200924</v>
      </c>
      <c r="DC1399" t="n">
        <v>36.42704786109279</v>
      </c>
      <c r="DD1399" t="n">
        <v>15.8</v>
      </c>
      <c r="DE1399" t="inlineStr">
        <is>
          <t>Times (raw ratio)</t>
        </is>
      </c>
      <c r="DF1399" t="n">
        <v>33</v>
      </c>
      <c r="DG1399" t="inlineStr">
        <is>
          <t>Times (raw %)</t>
        </is>
      </c>
      <c r="DH1399" t="n">
        <v>30.05</v>
      </c>
      <c r="DI1399" t="n">
        <v>16.20931506757053</v>
      </c>
    </row>
    <row r="1400">
      <c r="A1400" t="inlineStr">
        <is>
          <t>university of adelaide</t>
        </is>
      </c>
      <c r="B1400" t="inlineStr"/>
      <c r="C1400" t="inlineStr"/>
      <c r="D1400" t="inlineStr">
        <is>
          <t>Not Reported</t>
        </is>
      </c>
      <c r="E1400" t="inlineStr">
        <is>
          <t>Not Reported</t>
        </is>
      </c>
      <c r="F1400" t="inlineStr">
        <is>
          <t>Not Reported</t>
        </is>
      </c>
      <c r="G1400" t="inlineStr">
        <is>
          <t>Not Reported</t>
        </is>
      </c>
      <c r="H1400" t="inlineStr"/>
      <c r="I1400" t="inlineStr">
        <is>
          <t>Not Reported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>
        <is>
          <t>Not Reported</t>
        </is>
      </c>
      <c r="AF1400" t="inlineStr">
        <is>
          <t>Not Reported</t>
        </is>
      </c>
      <c r="AG1400" t="inlineStr">
        <is>
          <t>Not Reported</t>
        </is>
      </c>
      <c r="AH1400" t="inlineStr">
        <is>
          <t>Not Reported</t>
        </is>
      </c>
      <c r="AI1400" t="inlineStr"/>
      <c r="AJ1400" t="inlineStr"/>
      <c r="AK1400" t="inlineStr">
        <is>
          <t>Not Reported</t>
        </is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>
        <f>149</f>
        <v/>
      </c>
      <c r="BF1400" t="inlineStr">
        <is>
          <t>Australia</t>
        </is>
      </c>
      <c r="BG1400" t="n">
        <v>32.8</v>
      </c>
      <c r="BH1400" t="inlineStr">
        <is>
          <t>85.1</t>
        </is>
      </c>
      <c r="BI1400" t="n">
        <v>43.2</v>
      </c>
      <c r="BJ1400" t="n">
        <v>72.40000000000001</v>
      </c>
      <c r="BK1400" t="inlineStr">
        <is>
          <t>79.3</t>
        </is>
      </c>
      <c r="BL1400" t="inlineStr">
        <is>
          <t>52.9</t>
        </is>
      </c>
      <c r="BM1400" t="inlineStr">
        <is>
          <t>20,771</t>
        </is>
      </c>
      <c r="BN1400" t="n">
        <v>30.1</v>
      </c>
      <c r="BO1400" t="inlineStr">
        <is>
          <t>26%</t>
        </is>
      </c>
      <c r="BP1400" t="inlineStr">
        <is>
          <t>48 : 52</t>
        </is>
      </c>
      <c r="BQ1400" t="n">
        <v>2016</v>
      </c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>
        <is>
          <t>Times</t>
        </is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n">
        <v>149</v>
      </c>
      <c r="CZ1400" t="inlineStr"/>
      <c r="DA1400" t="inlineStr"/>
      <c r="DB1400" t="n">
        <v>78.84203002144389</v>
      </c>
      <c r="DC1400" t="n">
        <v>57.0001305994515</v>
      </c>
      <c r="DD1400" t="n">
        <v>30.1</v>
      </c>
      <c r="DE1400" t="inlineStr">
        <is>
          <t>Times (raw ratio)</t>
        </is>
      </c>
      <c r="DF1400" t="n">
        <v>26</v>
      </c>
      <c r="DG1400" t="inlineStr">
        <is>
          <t>Times (raw %)</t>
        </is>
      </c>
      <c r="DH1400" t="inlineStr"/>
      <c r="DI1400" t="n">
        <v>41.93548387096775</v>
      </c>
    </row>
    <row r="1401">
      <c r="A1401" t="inlineStr">
        <is>
          <t>university of agriculture, faisalabad</t>
        </is>
      </c>
      <c r="B1401" t="inlineStr">
        <is>
          <t>681-690</t>
        </is>
      </c>
      <c r="C1401" t="inlineStr">
        <is>
          <t>741-750</t>
        </is>
      </c>
      <c r="D1401" t="inlineStr">
        <is>
          <t>Pakistan</t>
        </is>
      </c>
      <c r="E1401" t="inlineStr">
        <is>
          <t>Asia</t>
        </is>
      </c>
      <c r="F1401" t="inlineStr">
        <is>
          <t>XL</t>
        </is>
      </c>
      <c r="G1401" t="inlineStr">
        <is>
          <t>CO</t>
        </is>
      </c>
      <c r="H1401" t="inlineStr">
        <is>
          <t>VH</t>
        </is>
      </c>
      <c r="I1401" t="inlineStr">
        <is>
          <t>A</t>
        </is>
      </c>
      <c r="J1401" t="n">
        <v>6.3</v>
      </c>
      <c r="K1401" t="inlineStr">
        <is>
          <t>601+</t>
        </is>
      </c>
      <c r="L1401" t="n">
        <v>11.6</v>
      </c>
      <c r="M1401" t="inlineStr">
        <is>
          <t>601+</t>
        </is>
      </c>
      <c r="N1401" t="n">
        <v>1.6</v>
      </c>
      <c r="O1401" t="inlineStr">
        <is>
          <t>701+</t>
        </is>
      </c>
      <c r="P1401" t="n">
        <v>61</v>
      </c>
      <c r="Q1401" t="inlineStr">
        <is>
          <t>196</t>
        </is>
      </c>
      <c r="R1401" t="n">
        <v>2.5</v>
      </c>
      <c r="S1401" t="inlineStr">
        <is>
          <t>701+</t>
        </is>
      </c>
      <c r="T1401" t="n">
        <v>1.1</v>
      </c>
      <c r="U1401" t="inlineStr">
        <is>
          <t>701+</t>
        </is>
      </c>
      <c r="V1401" t="n">
        <v>66.7</v>
      </c>
      <c r="W1401" t="inlineStr">
        <is>
          <t>527</t>
        </is>
      </c>
      <c r="X1401" t="n">
        <v>2.4</v>
      </c>
      <c r="Y1401" t="inlineStr">
        <is>
          <t>701+</t>
        </is>
      </c>
      <c r="Z1401" t="n">
        <v>1.7</v>
      </c>
      <c r="AA1401" t="inlineStr">
        <is>
          <t>701+</t>
        </is>
      </c>
      <c r="AB1401" t="inlineStr"/>
      <c r="AC1401" t="inlineStr">
        <is>
          <t>741-750</t>
        </is>
      </c>
      <c r="AD1401" t="inlineStr">
        <is>
          <t>1001-1200</t>
        </is>
      </c>
      <c r="AE1401" t="inlineStr">
        <is>
          <t>PK</t>
        </is>
      </c>
      <c r="AF1401" t="inlineStr">
        <is>
          <t>Pakistan</t>
        </is>
      </c>
      <c r="AG1401" t="inlineStr">
        <is>
          <t>XL</t>
        </is>
      </c>
      <c r="AH1401" t="inlineStr">
        <is>
          <t>CO</t>
        </is>
      </c>
      <c r="AI1401" t="inlineStr">
        <is>
          <t>VH</t>
        </is>
      </c>
      <c r="AJ1401" t="n">
        <v>4</v>
      </c>
      <c r="AK1401" t="inlineStr">
        <is>
          <t>A</t>
        </is>
      </c>
      <c r="AL1401" t="n">
        <v>5.8</v>
      </c>
      <c r="AM1401" t="inlineStr">
        <is>
          <t>601+</t>
        </is>
      </c>
      <c r="AN1401" t="n">
        <v>11.9</v>
      </c>
      <c r="AO1401" t="inlineStr">
        <is>
          <t>601+</t>
        </is>
      </c>
      <c r="AP1401" t="n">
        <v>1.6</v>
      </c>
      <c r="AQ1401" t="inlineStr">
        <is>
          <t>701+</t>
        </is>
      </c>
      <c r="AR1401" t="n">
        <v>49.5</v>
      </c>
      <c r="AS1401" t="inlineStr">
        <is>
          <t>268</t>
        </is>
      </c>
      <c r="AT1401" t="n">
        <v>3.2</v>
      </c>
      <c r="AU1401" t="inlineStr">
        <is>
          <t>701+</t>
        </is>
      </c>
      <c r="AV1401" t="n">
        <v>1.1</v>
      </c>
      <c r="AW1401" t="inlineStr">
        <is>
          <t>701+</t>
        </is>
      </c>
      <c r="AX1401" t="n">
        <v>19.1</v>
      </c>
      <c r="AY1401" t="inlineStr">
        <is>
          <t>549</t>
        </is>
      </c>
      <c r="AZ1401" t="n">
        <v>5.7</v>
      </c>
      <c r="BA1401" t="inlineStr">
        <is>
          <t>701+</t>
        </is>
      </c>
      <c r="BB1401" t="n">
        <v>21.6</v>
      </c>
      <c r="BC1401" t="inlineStr">
        <is>
          <t>528=</t>
        </is>
      </c>
      <c r="BD1401" t="inlineStr">
        <is>
          <t>-</t>
        </is>
      </c>
      <c r="BE1401" t="inlineStr"/>
      <c r="BF1401" t="inlineStr">
        <is>
          <t>Not Reported</t>
        </is>
      </c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>
        <is>
          <t>QS</t>
        </is>
      </c>
      <c r="CC1401" t="n">
        <v>685.5</v>
      </c>
      <c r="CD1401" t="n">
        <v>745.5</v>
      </c>
      <c r="CE1401" t="n">
        <v>601</v>
      </c>
      <c r="CF1401" t="n">
        <v>601</v>
      </c>
      <c r="CG1401" t="n">
        <v>701</v>
      </c>
      <c r="CH1401" t="n">
        <v>196</v>
      </c>
      <c r="CI1401" t="n">
        <v>701</v>
      </c>
      <c r="CJ1401" t="n">
        <v>701</v>
      </c>
      <c r="CK1401" t="n">
        <v>527</v>
      </c>
      <c r="CL1401" t="n">
        <v>701</v>
      </c>
      <c r="CM1401" t="n">
        <v>701</v>
      </c>
      <c r="CN1401" t="n">
        <v>745.5</v>
      </c>
      <c r="CO1401" t="n">
        <v>1100.5</v>
      </c>
      <c r="CP1401" t="n">
        <v>601</v>
      </c>
      <c r="CQ1401" t="n">
        <v>601</v>
      </c>
      <c r="CR1401" t="n">
        <v>701</v>
      </c>
      <c r="CS1401" t="n">
        <v>268</v>
      </c>
      <c r="CT1401" t="n">
        <v>701</v>
      </c>
      <c r="CU1401" t="n">
        <v>701</v>
      </c>
      <c r="CV1401" t="n">
        <v>549</v>
      </c>
      <c r="CW1401" t="n">
        <v>701</v>
      </c>
      <c r="CX1401" t="n">
        <v>528</v>
      </c>
      <c r="CY1401" t="inlineStr"/>
      <c r="CZ1401" t="inlineStr"/>
      <c r="DA1401" t="inlineStr"/>
      <c r="DB1401" t="n">
        <v>51.10714285714285</v>
      </c>
      <c r="DC1401" t="n">
        <v>61</v>
      </c>
      <c r="DD1401" t="inlineStr"/>
      <c r="DE1401" t="inlineStr">
        <is>
          <t>QS (score, not ratio)</t>
        </is>
      </c>
      <c r="DF1401" t="inlineStr"/>
      <c r="DG1401" t="inlineStr">
        <is>
          <t>QS (score, not %)</t>
        </is>
      </c>
      <c r="DH1401" t="n">
        <v>6.05</v>
      </c>
      <c r="DI1401" t="inlineStr"/>
    </row>
    <row r="1402">
      <c r="A1402" t="inlineStr">
        <is>
          <t>university of alabama at birmingham</t>
        </is>
      </c>
      <c r="B1402" t="inlineStr"/>
      <c r="C1402" t="inlineStr"/>
      <c r="D1402" t="inlineStr">
        <is>
          <t>Not Reported</t>
        </is>
      </c>
      <c r="E1402" t="inlineStr">
        <is>
          <t>Not Reported</t>
        </is>
      </c>
      <c r="F1402" t="inlineStr">
        <is>
          <t>Not Reported</t>
        </is>
      </c>
      <c r="G1402" t="inlineStr">
        <is>
          <t>Not Reported</t>
        </is>
      </c>
      <c r="H1402" t="inlineStr"/>
      <c r="I1402" t="inlineStr">
        <is>
          <t>Not Reported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>
        <is>
          <t>Not Reported</t>
        </is>
      </c>
      <c r="AF1402" t="inlineStr">
        <is>
          <t>Not Reported</t>
        </is>
      </c>
      <c r="AG1402" t="inlineStr">
        <is>
          <t>Not Reported</t>
        </is>
      </c>
      <c r="AH1402" t="inlineStr">
        <is>
          <t>Not Reported</t>
        </is>
      </c>
      <c r="AI1402" t="inlineStr"/>
      <c r="AJ1402" t="inlineStr"/>
      <c r="AK1402" t="inlineStr">
        <is>
          <t>Not Reported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>
        <is>
          <t>Not Reported</t>
        </is>
      </c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>
        <is>
          <t>201-300</t>
        </is>
      </c>
      <c r="BS1402" t="inlineStr">
        <is>
          <t>79-102</t>
        </is>
      </c>
      <c r="BT1402" t="inlineStr"/>
      <c r="BU1402" t="n">
        <v>0</v>
      </c>
      <c r="BV1402" t="n">
        <v>0</v>
      </c>
      <c r="BW1402" t="n">
        <v>18.1</v>
      </c>
      <c r="BX1402" t="n">
        <v>11.2</v>
      </c>
      <c r="BY1402" t="n">
        <v>40.4</v>
      </c>
      <c r="BZ1402" t="n">
        <v>15.3</v>
      </c>
      <c r="CA1402" t="n">
        <v>2015</v>
      </c>
      <c r="CB1402" t="inlineStr">
        <is>
          <t>Shanghai</t>
        </is>
      </c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n">
        <v>250.5</v>
      </c>
      <c r="DA1402" t="n">
        <v>90.5</v>
      </c>
      <c r="DB1402" t="n">
        <v>45.22502744237102</v>
      </c>
      <c r="DC1402" t="n">
        <v>26.90329018338727</v>
      </c>
      <c r="DD1402" t="inlineStr"/>
      <c r="DE1402" t="inlineStr">
        <is>
          <t>Missing</t>
        </is>
      </c>
      <c r="DF1402" t="inlineStr"/>
      <c r="DG1402" t="inlineStr">
        <is>
          <t>Missing</t>
        </is>
      </c>
      <c r="DH1402" t="inlineStr"/>
      <c r="DI1402" t="n">
        <v>13.45164509169364</v>
      </c>
    </row>
    <row r="1403">
      <c r="A1403" t="inlineStr">
        <is>
          <t>university of alabama, birmingham</t>
        </is>
      </c>
      <c r="B1403" t="inlineStr">
        <is>
          <t>901-950</t>
        </is>
      </c>
      <c r="C1403" t="inlineStr">
        <is>
          <t>901-950</t>
        </is>
      </c>
      <c r="D1403" t="inlineStr">
        <is>
          <t>United States</t>
        </is>
      </c>
      <c r="E1403" t="inlineStr">
        <is>
          <t>Americas</t>
        </is>
      </c>
      <c r="F1403" t="inlineStr">
        <is>
          <t>L</t>
        </is>
      </c>
      <c r="G1403" t="inlineStr">
        <is>
          <t>FC</t>
        </is>
      </c>
      <c r="H1403" t="inlineStr">
        <is>
          <t>VH</t>
        </is>
      </c>
      <c r="I1403" t="inlineStr">
        <is>
          <t>A</t>
        </is>
      </c>
      <c r="J1403" t="n">
        <v>5.8</v>
      </c>
      <c r="K1403" t="inlineStr">
        <is>
          <t>601+</t>
        </is>
      </c>
      <c r="L1403" t="n">
        <v>4.2</v>
      </c>
      <c r="M1403" t="inlineStr">
        <is>
          <t>601+</t>
        </is>
      </c>
      <c r="N1403" t="n">
        <v>56</v>
      </c>
      <c r="O1403" t="inlineStr">
        <is>
          <t>263</t>
        </is>
      </c>
      <c r="P1403" t="n">
        <v>16.8</v>
      </c>
      <c r="Q1403" t="inlineStr">
        <is>
          <t>607</t>
        </is>
      </c>
      <c r="R1403" t="inlineStr"/>
      <c r="S1403" t="inlineStr"/>
      <c r="T1403" t="inlineStr"/>
      <c r="U1403" t="inlineStr"/>
      <c r="V1403" t="n">
        <v>54.5</v>
      </c>
      <c r="W1403" t="inlineStr">
        <is>
          <t>701+</t>
        </is>
      </c>
      <c r="X1403" t="n">
        <v>1.7</v>
      </c>
      <c r="Y1403" t="inlineStr">
        <is>
          <t>701+</t>
        </is>
      </c>
      <c r="Z1403" t="n">
        <v>2</v>
      </c>
      <c r="AA1403" t="inlineStr">
        <is>
          <t>701+</t>
        </is>
      </c>
      <c r="AB1403" t="inlineStr"/>
      <c r="AC1403" t="inlineStr">
        <is>
          <t>901-950</t>
        </is>
      </c>
      <c r="AD1403" t="inlineStr">
        <is>
          <t>651-700</t>
        </is>
      </c>
      <c r="AE1403" t="inlineStr">
        <is>
          <t>US</t>
        </is>
      </c>
      <c r="AF1403" t="inlineStr">
        <is>
          <t>United States</t>
        </is>
      </c>
      <c r="AG1403" t="inlineStr">
        <is>
          <t>L</t>
        </is>
      </c>
      <c r="AH1403" t="inlineStr">
        <is>
          <t>FC</t>
        </is>
      </c>
      <c r="AI1403" t="inlineStr">
        <is>
          <t>VH</t>
        </is>
      </c>
      <c r="AJ1403" t="n">
        <v>4</v>
      </c>
      <c r="AK1403" t="inlineStr">
        <is>
          <t>A</t>
        </is>
      </c>
      <c r="AL1403" t="n">
        <v>6.7</v>
      </c>
      <c r="AM1403" t="inlineStr">
        <is>
          <t>601+</t>
        </is>
      </c>
      <c r="AN1403" t="n">
        <v>4.3</v>
      </c>
      <c r="AO1403" t="inlineStr">
        <is>
          <t>601+</t>
        </is>
      </c>
      <c r="AP1403" t="n">
        <v>49.4</v>
      </c>
      <c r="AQ1403" t="inlineStr">
        <is>
          <t>316</t>
        </is>
      </c>
      <c r="AR1403" t="n">
        <v>18</v>
      </c>
      <c r="AS1403" t="inlineStr">
        <is>
          <t>584</t>
        </is>
      </c>
      <c r="AT1403" t="inlineStr"/>
      <c r="AU1403" t="inlineStr"/>
      <c r="AV1403" t="inlineStr"/>
      <c r="AW1403" t="inlineStr"/>
      <c r="AX1403" t="n">
        <v>8.9</v>
      </c>
      <c r="AY1403" t="inlineStr">
        <is>
          <t>701+</t>
        </is>
      </c>
      <c r="AZ1403" t="n">
        <v>7.3</v>
      </c>
      <c r="BA1403" t="inlineStr">
        <is>
          <t>701+</t>
        </is>
      </c>
      <c r="BB1403" t="inlineStr"/>
      <c r="BC1403" t="inlineStr"/>
      <c r="BD1403" t="inlineStr">
        <is>
          <t>-</t>
        </is>
      </c>
      <c r="BE1403" t="inlineStr"/>
      <c r="BF1403" t="inlineStr">
        <is>
          <t>Not Reported</t>
        </is>
      </c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>
        <is>
          <t>QS</t>
        </is>
      </c>
      <c r="CC1403" t="n">
        <v>925.5</v>
      </c>
      <c r="CD1403" t="n">
        <v>925.5</v>
      </c>
      <c r="CE1403" t="n">
        <v>601</v>
      </c>
      <c r="CF1403" t="n">
        <v>601</v>
      </c>
      <c r="CG1403" t="n">
        <v>263</v>
      </c>
      <c r="CH1403" t="n">
        <v>607</v>
      </c>
      <c r="CI1403" t="inlineStr"/>
      <c r="CJ1403" t="inlineStr"/>
      <c r="CK1403" t="n">
        <v>701</v>
      </c>
      <c r="CL1403" t="n">
        <v>701</v>
      </c>
      <c r="CM1403" t="n">
        <v>701</v>
      </c>
      <c r="CN1403" t="n">
        <v>925.5</v>
      </c>
      <c r="CO1403" t="n">
        <v>675.5</v>
      </c>
      <c r="CP1403" t="n">
        <v>601</v>
      </c>
      <c r="CQ1403" t="n">
        <v>601</v>
      </c>
      <c r="CR1403" t="n">
        <v>316</v>
      </c>
      <c r="CS1403" t="n">
        <v>584</v>
      </c>
      <c r="CT1403" t="inlineStr"/>
      <c r="CU1403" t="inlineStr"/>
      <c r="CV1403" t="n">
        <v>701</v>
      </c>
      <c r="CW1403" t="n">
        <v>701</v>
      </c>
      <c r="CX1403" t="inlineStr"/>
      <c r="CY1403" t="inlineStr"/>
      <c r="CZ1403" t="inlineStr"/>
      <c r="DA1403" t="inlineStr"/>
      <c r="DB1403" t="n">
        <v>33.96428571428571</v>
      </c>
      <c r="DC1403" t="n">
        <v>16.8</v>
      </c>
      <c r="DD1403" t="inlineStr"/>
      <c r="DE1403" t="inlineStr">
        <is>
          <t>QS (score, not ratio)</t>
        </is>
      </c>
      <c r="DF1403" t="inlineStr"/>
      <c r="DG1403" t="inlineStr">
        <is>
          <t>Missing</t>
        </is>
      </c>
      <c r="DH1403" t="n">
        <v>6.25</v>
      </c>
      <c r="DI1403" t="inlineStr"/>
    </row>
    <row r="1404">
      <c r="A1404" t="inlineStr">
        <is>
          <t>university of alaska fairbanks</t>
        </is>
      </c>
      <c r="B1404" t="inlineStr">
        <is>
          <t>801-850</t>
        </is>
      </c>
      <c r="C1404" t="inlineStr">
        <is>
          <t>781-790</t>
        </is>
      </c>
      <c r="D1404" t="inlineStr">
        <is>
          <t>United States</t>
        </is>
      </c>
      <c r="E1404" t="inlineStr">
        <is>
          <t>Americas</t>
        </is>
      </c>
      <c r="F1404" t="inlineStr">
        <is>
          <t>S</t>
        </is>
      </c>
      <c r="G1404" t="inlineStr">
        <is>
          <t>CO</t>
        </is>
      </c>
      <c r="H1404" t="inlineStr">
        <is>
          <t>VH</t>
        </is>
      </c>
      <c r="I1404" t="inlineStr">
        <is>
          <t>A</t>
        </is>
      </c>
      <c r="J1404" t="n">
        <v>2.7</v>
      </c>
      <c r="K1404" t="inlineStr">
        <is>
          <t>601+</t>
        </is>
      </c>
      <c r="L1404" t="n">
        <v>2</v>
      </c>
      <c r="M1404" t="inlineStr">
        <is>
          <t>601+</t>
        </is>
      </c>
      <c r="N1404" t="n">
        <v>98.8</v>
      </c>
      <c r="O1404" t="inlineStr">
        <is>
          <t>41</t>
        </is>
      </c>
      <c r="P1404" t="n">
        <v>12.9</v>
      </c>
      <c r="Q1404" t="inlineStr">
        <is>
          <t>670</t>
        </is>
      </c>
      <c r="R1404" t="n">
        <v>4.8</v>
      </c>
      <c r="S1404" t="inlineStr">
        <is>
          <t>701+</t>
        </is>
      </c>
      <c r="T1404" t="n">
        <v>3</v>
      </c>
      <c r="U1404" t="inlineStr">
        <is>
          <t>701+</t>
        </is>
      </c>
      <c r="V1404" t="n">
        <v>42.6</v>
      </c>
      <c r="W1404" t="inlineStr">
        <is>
          <t>701+</t>
        </is>
      </c>
      <c r="X1404" t="n">
        <v>4.2</v>
      </c>
      <c r="Y1404" t="inlineStr">
        <is>
          <t>701+</t>
        </is>
      </c>
      <c r="Z1404" t="n">
        <v>2.5</v>
      </c>
      <c r="AA1404" t="inlineStr">
        <is>
          <t>701+</t>
        </is>
      </c>
      <c r="AB1404" t="inlineStr"/>
      <c r="AC1404" t="inlineStr">
        <is>
          <t>781-790</t>
        </is>
      </c>
      <c r="AD1404" t="inlineStr">
        <is>
          <t>467=</t>
        </is>
      </c>
      <c r="AE1404" t="inlineStr">
        <is>
          <t>US</t>
        </is>
      </c>
      <c r="AF1404" t="inlineStr">
        <is>
          <t>United States</t>
        </is>
      </c>
      <c r="AG1404" t="inlineStr">
        <is>
          <t>S</t>
        </is>
      </c>
      <c r="AH1404" t="inlineStr">
        <is>
          <t>CO</t>
        </is>
      </c>
      <c r="AI1404" t="inlineStr">
        <is>
          <t>VH</t>
        </is>
      </c>
      <c r="AJ1404" t="inlineStr"/>
      <c r="AK1404" t="inlineStr">
        <is>
          <t>A</t>
        </is>
      </c>
      <c r="AL1404" t="n">
        <v>3.1</v>
      </c>
      <c r="AM1404" t="inlineStr">
        <is>
          <t>601+</t>
        </is>
      </c>
      <c r="AN1404" t="n">
        <v>3.2</v>
      </c>
      <c r="AO1404" t="inlineStr">
        <is>
          <t>601+</t>
        </is>
      </c>
      <c r="AP1404" t="n">
        <v>99.59999999999999</v>
      </c>
      <c r="AQ1404" t="inlineStr">
        <is>
          <t>30</t>
        </is>
      </c>
      <c r="AR1404" t="n">
        <v>13.4</v>
      </c>
      <c r="AS1404" t="inlineStr">
        <is>
          <t>670</t>
        </is>
      </c>
      <c r="AT1404" t="n">
        <v>6.7</v>
      </c>
      <c r="AU1404" t="inlineStr">
        <is>
          <t>701+</t>
        </is>
      </c>
      <c r="AV1404" t="n">
        <v>3.1</v>
      </c>
      <c r="AW1404" t="inlineStr">
        <is>
          <t>701+</t>
        </is>
      </c>
      <c r="AX1404" t="n">
        <v>4.6</v>
      </c>
      <c r="AY1404" t="inlineStr">
        <is>
          <t>701+</t>
        </is>
      </c>
      <c r="AZ1404" t="n">
        <v>8.4</v>
      </c>
      <c r="BA1404" t="inlineStr">
        <is>
          <t>701+</t>
        </is>
      </c>
      <c r="BB1404" t="inlineStr"/>
      <c r="BC1404" t="inlineStr"/>
      <c r="BD1404" t="inlineStr">
        <is>
          <t>-</t>
        </is>
      </c>
      <c r="BE1404" t="inlineStr">
        <is>
          <t>301-350</t>
        </is>
      </c>
      <c r="BF1404" t="inlineStr">
        <is>
          <t>United States of America</t>
        </is>
      </c>
      <c r="BG1404" t="n">
        <v>25.1</v>
      </c>
      <c r="BH1404" t="inlineStr">
        <is>
          <t>53.5</t>
        </is>
      </c>
      <c r="BI1404" t="n">
        <v>23.1</v>
      </c>
      <c r="BJ1404" t="n">
        <v>63</v>
      </c>
      <c r="BK1404" t="inlineStr">
        <is>
          <t>51.2</t>
        </is>
      </c>
      <c r="BL1404" t="inlineStr">
        <is>
          <t>-</t>
        </is>
      </c>
      <c r="BM1404" t="inlineStr">
        <is>
          <t>3,837</t>
        </is>
      </c>
      <c r="BN1404" t="n">
        <v>8.199999999999999</v>
      </c>
      <c r="BO1404" t="inlineStr">
        <is>
          <t>7%</t>
        </is>
      </c>
      <c r="BP1404" t="inlineStr">
        <is>
          <t>53 : 47</t>
        </is>
      </c>
      <c r="BQ1404" t="n">
        <v>2016</v>
      </c>
      <c r="BR1404" t="inlineStr">
        <is>
          <t>401-500</t>
        </is>
      </c>
      <c r="BS1404" t="inlineStr">
        <is>
          <t>126-146</t>
        </is>
      </c>
      <c r="BT1404" t="inlineStr"/>
      <c r="BU1404" t="n">
        <v>0</v>
      </c>
      <c r="BV1404" t="n">
        <v>0</v>
      </c>
      <c r="BW1404" t="n">
        <v>12.2</v>
      </c>
      <c r="BX1404" t="n">
        <v>11.7</v>
      </c>
      <c r="BY1404" t="n">
        <v>19.3</v>
      </c>
      <c r="BZ1404" t="n">
        <v>15.7</v>
      </c>
      <c r="CA1404" t="n">
        <v>2015</v>
      </c>
      <c r="CB1404" t="inlineStr">
        <is>
          <t>QS+Times</t>
        </is>
      </c>
      <c r="CC1404" t="n">
        <v>825.5</v>
      </c>
      <c r="CD1404" t="n">
        <v>785.5</v>
      </c>
      <c r="CE1404" t="n">
        <v>601</v>
      </c>
      <c r="CF1404" t="n">
        <v>601</v>
      </c>
      <c r="CG1404" t="n">
        <v>41</v>
      </c>
      <c r="CH1404" t="n">
        <v>670</v>
      </c>
      <c r="CI1404" t="n">
        <v>701</v>
      </c>
      <c r="CJ1404" t="n">
        <v>701</v>
      </c>
      <c r="CK1404" t="n">
        <v>701</v>
      </c>
      <c r="CL1404" t="n">
        <v>701</v>
      </c>
      <c r="CM1404" t="n">
        <v>701</v>
      </c>
      <c r="CN1404" t="n">
        <v>785.5</v>
      </c>
      <c r="CO1404" t="n">
        <v>467</v>
      </c>
      <c r="CP1404" t="n">
        <v>601</v>
      </c>
      <c r="CQ1404" t="n">
        <v>601</v>
      </c>
      <c r="CR1404" t="n">
        <v>30</v>
      </c>
      <c r="CS1404" t="n">
        <v>670</v>
      </c>
      <c r="CT1404" t="n">
        <v>701</v>
      </c>
      <c r="CU1404" t="n">
        <v>701</v>
      </c>
      <c r="CV1404" t="n">
        <v>701</v>
      </c>
      <c r="CW1404" t="n">
        <v>701</v>
      </c>
      <c r="CX1404" t="inlineStr"/>
      <c r="CY1404" t="n">
        <v>325.5</v>
      </c>
      <c r="CZ1404" t="n">
        <v>450.5</v>
      </c>
      <c r="DA1404" t="n">
        <v>136</v>
      </c>
      <c r="DB1404" t="n">
        <v>32.01136596519785</v>
      </c>
      <c r="DC1404" t="n">
        <v>24.32307243560397</v>
      </c>
      <c r="DD1404" t="n">
        <v>8.199999999999999</v>
      </c>
      <c r="DE1404" t="inlineStr">
        <is>
          <t>Times (raw ratio)</t>
        </is>
      </c>
      <c r="DF1404" t="n">
        <v>7</v>
      </c>
      <c r="DG1404" t="inlineStr">
        <is>
          <t>Times (raw %)</t>
        </is>
      </c>
      <c r="DH1404" t="n">
        <v>2.9</v>
      </c>
      <c r="DI1404" t="n">
        <v>9.232950978114086</v>
      </c>
    </row>
    <row r="1405">
      <c r="A1405" t="inlineStr">
        <is>
          <t>university of alberta</t>
        </is>
      </c>
      <c r="B1405" t="inlineStr">
        <is>
          <t>96</t>
        </is>
      </c>
      <c r="C1405" t="inlineStr">
        <is>
          <t>111</t>
        </is>
      </c>
      <c r="D1405" t="inlineStr">
        <is>
          <t>Canada</t>
        </is>
      </c>
      <c r="E1405" t="inlineStr">
        <is>
          <t>Americas</t>
        </is>
      </c>
      <c r="F1405" t="inlineStr">
        <is>
          <t>XL</t>
        </is>
      </c>
      <c r="G1405" t="inlineStr">
        <is>
          <t>FC</t>
        </is>
      </c>
      <c r="H1405" t="inlineStr">
        <is>
          <t>VH</t>
        </is>
      </c>
      <c r="I1405" t="inlineStr">
        <is>
          <t>A</t>
        </is>
      </c>
      <c r="J1405" t="n">
        <v>57</v>
      </c>
      <c r="K1405" t="inlineStr">
        <is>
          <t>136</t>
        </is>
      </c>
      <c r="L1405" t="n">
        <v>42.2</v>
      </c>
      <c r="M1405" t="inlineStr">
        <is>
          <t>222</t>
        </is>
      </c>
      <c r="N1405" t="n">
        <v>39.1</v>
      </c>
      <c r="O1405" t="inlineStr">
        <is>
          <t>400</t>
        </is>
      </c>
      <c r="P1405" t="n">
        <v>61.3</v>
      </c>
      <c r="Q1405" t="inlineStr">
        <is>
          <t>194</t>
        </is>
      </c>
      <c r="R1405" t="n">
        <v>98.3</v>
      </c>
      <c r="S1405" t="inlineStr">
        <is>
          <t>116</t>
        </is>
      </c>
      <c r="T1405" t="n">
        <v>71</v>
      </c>
      <c r="U1405" t="inlineStr">
        <is>
          <t>207</t>
        </is>
      </c>
      <c r="V1405" t="n">
        <v>96</v>
      </c>
      <c r="W1405" t="inlineStr">
        <is>
          <t>55</t>
        </is>
      </c>
      <c r="X1405" t="n">
        <v>70</v>
      </c>
      <c r="Y1405" t="inlineStr">
        <is>
          <t>159</t>
        </is>
      </c>
      <c r="Z1405" t="n">
        <v>97.59999999999999</v>
      </c>
      <c r="AA1405" t="inlineStr">
        <is>
          <t>28</t>
        </is>
      </c>
      <c r="AB1405" t="n">
        <v>61.2</v>
      </c>
      <c r="AC1405" t="inlineStr">
        <is>
          <t>111</t>
        </is>
      </c>
      <c r="AD1405" t="inlineStr">
        <is>
          <t>110</t>
        </is>
      </c>
      <c r="AE1405" t="inlineStr">
        <is>
          <t>CA</t>
        </is>
      </c>
      <c r="AF1405" t="inlineStr">
        <is>
          <t>Canada</t>
        </is>
      </c>
      <c r="AG1405" t="inlineStr">
        <is>
          <t>XL</t>
        </is>
      </c>
      <c r="AH1405" t="inlineStr">
        <is>
          <t>FC</t>
        </is>
      </c>
      <c r="AI1405" t="inlineStr">
        <is>
          <t>VH</t>
        </is>
      </c>
      <c r="AJ1405" t="n">
        <v>5</v>
      </c>
      <c r="AK1405" t="inlineStr">
        <is>
          <t>A</t>
        </is>
      </c>
      <c r="AL1405" t="n">
        <v>56.8</v>
      </c>
      <c r="AM1405" t="inlineStr">
        <is>
          <t>135</t>
        </is>
      </c>
      <c r="AN1405" t="n">
        <v>36.5</v>
      </c>
      <c r="AO1405" t="inlineStr">
        <is>
          <t>266</t>
        </is>
      </c>
      <c r="AP1405" t="n">
        <v>42.8</v>
      </c>
      <c r="AQ1405" t="inlineStr">
        <is>
          <t>370</t>
        </is>
      </c>
      <c r="AR1405" t="n">
        <v>59.1</v>
      </c>
      <c r="AS1405" t="inlineStr">
        <is>
          <t>213</t>
        </is>
      </c>
      <c r="AT1405" t="n">
        <v>97.90000000000001</v>
      </c>
      <c r="AU1405" t="inlineStr">
        <is>
          <t>116</t>
        </is>
      </c>
      <c r="AV1405" t="n">
        <v>73.2</v>
      </c>
      <c r="AW1405" t="inlineStr">
        <is>
          <t>193</t>
        </is>
      </c>
      <c r="AX1405" t="n">
        <v>92.09999999999999</v>
      </c>
      <c r="AY1405" t="inlineStr">
        <is>
          <t>68</t>
        </is>
      </c>
      <c r="AZ1405" t="n">
        <v>46</v>
      </c>
      <c r="BA1405" t="inlineStr">
        <is>
          <t>152</t>
        </is>
      </c>
      <c r="BB1405" t="n">
        <v>76.09999999999999</v>
      </c>
      <c r="BC1405" t="inlineStr">
        <is>
          <t>170</t>
        </is>
      </c>
      <c r="BD1405" t="inlineStr">
        <is>
          <t>58.3</t>
        </is>
      </c>
      <c r="BE1405" t="inlineStr">
        <is>
          <t>137</t>
        </is>
      </c>
      <c r="BF1405" t="inlineStr">
        <is>
          <t>Canada</t>
        </is>
      </c>
      <c r="BG1405" t="n">
        <v>46.4</v>
      </c>
      <c r="BH1405" t="inlineStr">
        <is>
          <t>80.7</t>
        </is>
      </c>
      <c r="BI1405" t="n">
        <v>48.1</v>
      </c>
      <c r="BJ1405" t="n">
        <v>63.6</v>
      </c>
      <c r="BK1405" t="inlineStr">
        <is>
          <t>47.4</t>
        </is>
      </c>
      <c r="BL1405" t="inlineStr">
        <is>
          <t>54.7</t>
        </is>
      </c>
      <c r="BM1405" t="inlineStr">
        <is>
          <t>36,299</t>
        </is>
      </c>
      <c r="BN1405" t="n">
        <v>21.6</v>
      </c>
      <c r="BO1405" t="inlineStr">
        <is>
          <t>23%</t>
        </is>
      </c>
      <c r="BP1405" t="inlineStr">
        <is>
          <t>55 : 45</t>
        </is>
      </c>
      <c r="BQ1405" t="n">
        <v>2016</v>
      </c>
      <c r="BR1405" t="inlineStr">
        <is>
          <t>101-150</t>
        </is>
      </c>
      <c r="BS1405" t="inlineStr">
        <is>
          <t>5-6</t>
        </is>
      </c>
      <c r="BT1405" t="inlineStr"/>
      <c r="BU1405" t="n">
        <v>11.5</v>
      </c>
      <c r="BV1405" t="n">
        <v>0</v>
      </c>
      <c r="BW1405" t="n">
        <v>23.9</v>
      </c>
      <c r="BX1405" t="n">
        <v>19.2</v>
      </c>
      <c r="BY1405" t="n">
        <v>54.2</v>
      </c>
      <c r="BZ1405" t="n">
        <v>22.5</v>
      </c>
      <c r="CA1405" t="n">
        <v>2015</v>
      </c>
      <c r="CB1405" t="inlineStr">
        <is>
          <t>QS+Times+Shanghai</t>
        </is>
      </c>
      <c r="CC1405" t="n">
        <v>96</v>
      </c>
      <c r="CD1405" t="n">
        <v>111</v>
      </c>
      <c r="CE1405" t="n">
        <v>136</v>
      </c>
      <c r="CF1405" t="n">
        <v>222</v>
      </c>
      <c r="CG1405" t="n">
        <v>400</v>
      </c>
      <c r="CH1405" t="n">
        <v>194</v>
      </c>
      <c r="CI1405" t="n">
        <v>116</v>
      </c>
      <c r="CJ1405" t="n">
        <v>207</v>
      </c>
      <c r="CK1405" t="n">
        <v>55</v>
      </c>
      <c r="CL1405" t="n">
        <v>159</v>
      </c>
      <c r="CM1405" t="n">
        <v>28</v>
      </c>
      <c r="CN1405" t="n">
        <v>111</v>
      </c>
      <c r="CO1405" t="n">
        <v>110</v>
      </c>
      <c r="CP1405" t="n">
        <v>135</v>
      </c>
      <c r="CQ1405" t="n">
        <v>266</v>
      </c>
      <c r="CR1405" t="n">
        <v>370</v>
      </c>
      <c r="CS1405" t="n">
        <v>213</v>
      </c>
      <c r="CT1405" t="n">
        <v>116</v>
      </c>
      <c r="CU1405" t="n">
        <v>193</v>
      </c>
      <c r="CV1405" t="n">
        <v>68</v>
      </c>
      <c r="CW1405" t="n">
        <v>152</v>
      </c>
      <c r="CX1405" t="n">
        <v>170</v>
      </c>
      <c r="CY1405" t="n">
        <v>137</v>
      </c>
      <c r="CZ1405" t="n">
        <v>125.5</v>
      </c>
      <c r="DA1405" t="n">
        <v>5.5</v>
      </c>
      <c r="DB1405" t="n">
        <v>82.14640842609973</v>
      </c>
      <c r="DC1405" t="n">
        <v>49.19710914503424</v>
      </c>
      <c r="DD1405" t="n">
        <v>21.6</v>
      </c>
      <c r="DE1405" t="inlineStr">
        <is>
          <t>Times (raw ratio)</t>
        </is>
      </c>
      <c r="DF1405" t="n">
        <v>23</v>
      </c>
      <c r="DG1405" t="inlineStr">
        <is>
          <t>Times (raw %)</t>
        </is>
      </c>
      <c r="DH1405" t="n">
        <v>56.9</v>
      </c>
      <c r="DI1405" t="n">
        <v>26.60553019766582</v>
      </c>
    </row>
    <row r="1406">
      <c r="A1406" t="inlineStr">
        <is>
          <t>university of alcalá</t>
        </is>
      </c>
      <c r="B1406" t="inlineStr"/>
      <c r="C1406" t="inlineStr"/>
      <c r="D1406" t="inlineStr">
        <is>
          <t>Not Reported</t>
        </is>
      </c>
      <c r="E1406" t="inlineStr">
        <is>
          <t>Not Reported</t>
        </is>
      </c>
      <c r="F1406" t="inlineStr">
        <is>
          <t>Not Reported</t>
        </is>
      </c>
      <c r="G1406" t="inlineStr">
        <is>
          <t>Not Reported</t>
        </is>
      </c>
      <c r="H1406" t="inlineStr"/>
      <c r="I1406" t="inlineStr">
        <is>
          <t>Not Reported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>
        <is>
          <t>Not Reported</t>
        </is>
      </c>
      <c r="AF1406" t="inlineStr">
        <is>
          <t>Not Reported</t>
        </is>
      </c>
      <c r="AG1406" t="inlineStr">
        <is>
          <t>Not Reported</t>
        </is>
      </c>
      <c r="AH1406" t="inlineStr">
        <is>
          <t>Not Reported</t>
        </is>
      </c>
      <c r="AI1406" t="inlineStr"/>
      <c r="AJ1406" t="inlineStr"/>
      <c r="AK1406" t="inlineStr">
        <is>
          <t>Not Reported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>
        <is>
          <t>601-800</t>
        </is>
      </c>
      <c r="BF1406" t="inlineStr">
        <is>
          <t>Spain</t>
        </is>
      </c>
      <c r="BG1406" t="n">
        <v>17.6</v>
      </c>
      <c r="BH1406" t="inlineStr">
        <is>
          <t>50.0</t>
        </is>
      </c>
      <c r="BI1406" t="n">
        <v>11.2</v>
      </c>
      <c r="BJ1406" t="n">
        <v>28.3</v>
      </c>
      <c r="BK1406" t="inlineStr">
        <is>
          <t>43.3</t>
        </is>
      </c>
      <c r="BL1406" t="inlineStr">
        <is>
          <t>-</t>
        </is>
      </c>
      <c r="BM1406" t="inlineStr">
        <is>
          <t>30,812</t>
        </is>
      </c>
      <c r="BN1406" t="n">
        <v>25.1</v>
      </c>
      <c r="BO1406" t="inlineStr">
        <is>
          <t>18%</t>
        </is>
      </c>
      <c r="BP1406" t="inlineStr">
        <is>
          <t>53 : 47</t>
        </is>
      </c>
      <c r="BQ1406" t="n">
        <v>2016</v>
      </c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>
        <is>
          <t>Times</t>
        </is>
      </c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n">
        <v>700.5</v>
      </c>
      <c r="CZ1406" t="inlineStr"/>
      <c r="DA1406" t="inlineStr"/>
      <c r="DB1406" t="n">
        <v>0</v>
      </c>
      <c r="DC1406" t="n">
        <v>18.03299321304141</v>
      </c>
      <c r="DD1406" t="n">
        <v>25.1</v>
      </c>
      <c r="DE1406" t="inlineStr">
        <is>
          <t>Times (raw ratio)</t>
        </is>
      </c>
      <c r="DF1406" t="n">
        <v>18</v>
      </c>
      <c r="DG1406" t="inlineStr">
        <is>
          <t>Times (raw %)</t>
        </is>
      </c>
      <c r="DH1406" t="inlineStr"/>
      <c r="DI1406" t="n">
        <v>8.636836628511967</v>
      </c>
    </row>
    <row r="1407">
      <c r="A1407" t="inlineStr">
        <is>
          <t>university of alicante</t>
        </is>
      </c>
      <c r="B1407" t="inlineStr">
        <is>
          <t>801-850</t>
        </is>
      </c>
      <c r="C1407" t="inlineStr">
        <is>
          <t>801-850</t>
        </is>
      </c>
      <c r="D1407" t="inlineStr">
        <is>
          <t>Spain</t>
        </is>
      </c>
      <c r="E1407" t="inlineStr">
        <is>
          <t>Europe</t>
        </is>
      </c>
      <c r="F1407" t="inlineStr">
        <is>
          <t>L</t>
        </is>
      </c>
      <c r="G1407" t="inlineStr">
        <is>
          <t>FC</t>
        </is>
      </c>
      <c r="H1407" t="inlineStr">
        <is>
          <t>VH</t>
        </is>
      </c>
      <c r="I1407" t="inlineStr">
        <is>
          <t>A</t>
        </is>
      </c>
      <c r="J1407" t="n">
        <v>13.5</v>
      </c>
      <c r="K1407" t="inlineStr">
        <is>
          <t>601+</t>
        </is>
      </c>
      <c r="L1407" t="n">
        <v>6.7</v>
      </c>
      <c r="M1407" t="inlineStr">
        <is>
          <t>601+</t>
        </is>
      </c>
      <c r="N1407" t="n">
        <v>25.3</v>
      </c>
      <c r="O1407" t="inlineStr">
        <is>
          <t>588</t>
        </is>
      </c>
      <c r="P1407" t="n">
        <v>7.7</v>
      </c>
      <c r="Q1407" t="inlineStr">
        <is>
          <t>701+</t>
        </is>
      </c>
      <c r="R1407" t="n">
        <v>7.3</v>
      </c>
      <c r="S1407" t="inlineStr">
        <is>
          <t>701+</t>
        </is>
      </c>
      <c r="T1407" t="n">
        <v>12.8</v>
      </c>
      <c r="U1407" t="inlineStr">
        <is>
          <t>662</t>
        </is>
      </c>
      <c r="V1407" t="n">
        <v>71.7</v>
      </c>
      <c r="W1407" t="inlineStr">
        <is>
          <t>454</t>
        </is>
      </c>
      <c r="X1407" t="n">
        <v>7.6</v>
      </c>
      <c r="Y1407" t="inlineStr">
        <is>
          <t>701+</t>
        </is>
      </c>
      <c r="Z1407" t="n">
        <v>31.3</v>
      </c>
      <c r="AA1407" t="inlineStr">
        <is>
          <t>435=</t>
        </is>
      </c>
      <c r="AB1407" t="inlineStr"/>
      <c r="AC1407" t="inlineStr">
        <is>
          <t>801-850</t>
        </is>
      </c>
      <c r="AD1407" t="inlineStr">
        <is>
          <t>801-1000</t>
        </is>
      </c>
      <c r="AE1407" t="inlineStr">
        <is>
          <t>ES</t>
        </is>
      </c>
      <c r="AF1407" t="inlineStr">
        <is>
          <t>Spain</t>
        </is>
      </c>
      <c r="AG1407" t="inlineStr">
        <is>
          <t>L</t>
        </is>
      </c>
      <c r="AH1407" t="inlineStr">
        <is>
          <t>FC</t>
        </is>
      </c>
      <c r="AI1407" t="inlineStr">
        <is>
          <t>VH</t>
        </is>
      </c>
      <c r="AJ1407" t="n">
        <v>3</v>
      </c>
      <c r="AK1407" t="inlineStr">
        <is>
          <t>A</t>
        </is>
      </c>
      <c r="AL1407" t="n">
        <v>13.4</v>
      </c>
      <c r="AM1407" t="inlineStr">
        <is>
          <t>601+</t>
        </is>
      </c>
      <c r="AN1407" t="n">
        <v>6.2</v>
      </c>
      <c r="AO1407" t="inlineStr">
        <is>
          <t>601+</t>
        </is>
      </c>
      <c r="AP1407" t="n">
        <v>22.9</v>
      </c>
      <c r="AQ1407" t="inlineStr">
        <is>
          <t>620</t>
        </is>
      </c>
      <c r="AR1407" t="n">
        <v>8</v>
      </c>
      <c r="AS1407" t="inlineStr">
        <is>
          <t>701+</t>
        </is>
      </c>
      <c r="AT1407" t="n">
        <v>4.6</v>
      </c>
      <c r="AU1407" t="inlineStr">
        <is>
          <t>701+</t>
        </is>
      </c>
      <c r="AV1407" t="n">
        <v>14</v>
      </c>
      <c r="AW1407" t="inlineStr">
        <is>
          <t>640</t>
        </is>
      </c>
      <c r="AX1407" t="n">
        <v>41.8</v>
      </c>
      <c r="AY1407" t="inlineStr">
        <is>
          <t>365</t>
        </is>
      </c>
      <c r="AZ1407" t="n">
        <v>5.5</v>
      </c>
      <c r="BA1407" t="inlineStr">
        <is>
          <t>701+</t>
        </is>
      </c>
      <c r="BB1407" t="n">
        <v>29.9</v>
      </c>
      <c r="BC1407" t="inlineStr">
        <is>
          <t>449=</t>
        </is>
      </c>
      <c r="BD1407" t="inlineStr">
        <is>
          <t>-</t>
        </is>
      </c>
      <c r="BE1407" t="inlineStr"/>
      <c r="BF1407" t="inlineStr">
        <is>
          <t>Not Reported</t>
        </is>
      </c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>
        <is>
          <t>QS</t>
        </is>
      </c>
      <c r="CC1407" t="n">
        <v>825.5</v>
      </c>
      <c r="CD1407" t="n">
        <v>825.5</v>
      </c>
      <c r="CE1407" t="n">
        <v>601</v>
      </c>
      <c r="CF1407" t="n">
        <v>601</v>
      </c>
      <c r="CG1407" t="n">
        <v>588</v>
      </c>
      <c r="CH1407" t="n">
        <v>701</v>
      </c>
      <c r="CI1407" t="n">
        <v>701</v>
      </c>
      <c r="CJ1407" t="n">
        <v>662</v>
      </c>
      <c r="CK1407" t="n">
        <v>454</v>
      </c>
      <c r="CL1407" t="n">
        <v>701</v>
      </c>
      <c r="CM1407" t="n">
        <v>435</v>
      </c>
      <c r="CN1407" t="n">
        <v>825.5</v>
      </c>
      <c r="CO1407" t="n">
        <v>900.5</v>
      </c>
      <c r="CP1407" t="n">
        <v>601</v>
      </c>
      <c r="CQ1407" t="n">
        <v>601</v>
      </c>
      <c r="CR1407" t="n">
        <v>620</v>
      </c>
      <c r="CS1407" t="n">
        <v>701</v>
      </c>
      <c r="CT1407" t="n">
        <v>701</v>
      </c>
      <c r="CU1407" t="n">
        <v>640</v>
      </c>
      <c r="CV1407" t="n">
        <v>365</v>
      </c>
      <c r="CW1407" t="n">
        <v>701</v>
      </c>
      <c r="CX1407" t="n">
        <v>449</v>
      </c>
      <c r="CY1407" t="inlineStr"/>
      <c r="CZ1407" t="inlineStr"/>
      <c r="DA1407" t="inlineStr"/>
      <c r="DB1407" t="n">
        <v>41.10714285714285</v>
      </c>
      <c r="DC1407" t="n">
        <v>7.7</v>
      </c>
      <c r="DD1407" t="inlineStr"/>
      <c r="DE1407" t="inlineStr">
        <is>
          <t>QS (score, not ratio)</t>
        </is>
      </c>
      <c r="DF1407" t="inlineStr"/>
      <c r="DG1407" t="inlineStr">
        <is>
          <t>QS (score, not %)</t>
        </is>
      </c>
      <c r="DH1407" t="n">
        <v>13.45</v>
      </c>
      <c r="DI1407" t="inlineStr"/>
    </row>
    <row r="1408">
      <c r="A1408" t="inlineStr">
        <is>
          <t>university of amsterdam</t>
        </is>
      </c>
      <c r="B1408" t="inlineStr">
        <is>
          <t>55</t>
        </is>
      </c>
      <c r="C1408" t="inlineStr">
        <is>
          <t>53</t>
        </is>
      </c>
      <c r="D1408" t="inlineStr">
        <is>
          <t>Netherlands</t>
        </is>
      </c>
      <c r="E1408" t="inlineStr">
        <is>
          <t>Europe</t>
        </is>
      </c>
      <c r="F1408" t="inlineStr">
        <is>
          <t>XL</t>
        </is>
      </c>
      <c r="G1408" t="inlineStr">
        <is>
          <t>FC</t>
        </is>
      </c>
      <c r="H1408" t="inlineStr">
        <is>
          <t>VH</t>
        </is>
      </c>
      <c r="I1408" t="inlineStr">
        <is>
          <t>A</t>
        </is>
      </c>
      <c r="J1408" t="n">
        <v>83.8</v>
      </c>
      <c r="K1408" t="inlineStr">
        <is>
          <t>60</t>
        </is>
      </c>
      <c r="L1408" t="n">
        <v>52.1</v>
      </c>
      <c r="M1408" t="inlineStr">
        <is>
          <t>163</t>
        </is>
      </c>
      <c r="N1408" t="n">
        <v>21.4</v>
      </c>
      <c r="O1408" t="inlineStr">
        <is>
          <t>648</t>
        </is>
      </c>
      <c r="P1408" t="n">
        <v>92.2</v>
      </c>
      <c r="Q1408" t="inlineStr">
        <is>
          <t>67</t>
        </is>
      </c>
      <c r="R1408" t="n">
        <v>96</v>
      </c>
      <c r="S1408" t="inlineStr">
        <is>
          <t>139</t>
        </is>
      </c>
      <c r="T1408" t="n">
        <v>87.5</v>
      </c>
      <c r="U1408" t="inlineStr">
        <is>
          <t>138</t>
        </is>
      </c>
      <c r="V1408" t="n">
        <v>96.3</v>
      </c>
      <c r="W1408" t="inlineStr">
        <is>
          <t>50</t>
        </is>
      </c>
      <c r="X1408" t="n">
        <v>79.8</v>
      </c>
      <c r="Y1408" t="inlineStr">
        <is>
          <t>124</t>
        </is>
      </c>
      <c r="Z1408" t="n">
        <v>38.2</v>
      </c>
      <c r="AA1408" t="inlineStr">
        <is>
          <t>384=</t>
        </is>
      </c>
      <c r="AB1408" t="n">
        <v>73.7</v>
      </c>
      <c r="AC1408" t="inlineStr">
        <is>
          <t>53</t>
        </is>
      </c>
      <c r="AD1408" t="inlineStr">
        <is>
          <t>58</t>
        </is>
      </c>
      <c r="AE1408" t="inlineStr">
        <is>
          <t>NL</t>
        </is>
      </c>
      <c r="AF1408" t="inlineStr">
        <is>
          <t>Netherlands</t>
        </is>
      </c>
      <c r="AG1408" t="inlineStr">
        <is>
          <t>XL</t>
        </is>
      </c>
      <c r="AH1408" t="inlineStr">
        <is>
          <t>FC</t>
        </is>
      </c>
      <c r="AI1408" t="inlineStr">
        <is>
          <t>VH</t>
        </is>
      </c>
      <c r="AJ1408" t="n">
        <v>5</v>
      </c>
      <c r="AK1408" t="inlineStr">
        <is>
          <t>A</t>
        </is>
      </c>
      <c r="AL1408" t="n">
        <v>83.59999999999999</v>
      </c>
      <c r="AM1408" t="inlineStr">
        <is>
          <t>62</t>
        </is>
      </c>
      <c r="AN1408" t="n">
        <v>44.2</v>
      </c>
      <c r="AO1408" t="inlineStr">
        <is>
          <t>203</t>
        </is>
      </c>
      <c r="AP1408" t="n">
        <v>21.2</v>
      </c>
      <c r="AQ1408" t="inlineStr">
        <is>
          <t>641</t>
        </is>
      </c>
      <c r="AR1408" t="n">
        <v>98.09999999999999</v>
      </c>
      <c r="AS1408" t="inlineStr">
        <is>
          <t>33</t>
        </is>
      </c>
      <c r="AT1408" t="n">
        <v>92.40000000000001</v>
      </c>
      <c r="AU1408" t="inlineStr">
        <is>
          <t>168</t>
        </is>
      </c>
      <c r="AV1408" t="n">
        <v>79.90000000000001</v>
      </c>
      <c r="AW1408" t="inlineStr">
        <is>
          <t>163</t>
        </is>
      </c>
      <c r="AX1408" t="n">
        <v>97.40000000000001</v>
      </c>
      <c r="AY1408" t="inlineStr">
        <is>
          <t>28</t>
        </is>
      </c>
      <c r="AZ1408" t="n">
        <v>49.9</v>
      </c>
      <c r="BA1408" t="inlineStr">
        <is>
          <t>133</t>
        </is>
      </c>
      <c r="BB1408" t="n">
        <v>64.8</v>
      </c>
      <c r="BC1408" t="inlineStr">
        <is>
          <t>226=</t>
        </is>
      </c>
      <c r="BD1408" t="inlineStr">
        <is>
          <t>73.4</t>
        </is>
      </c>
      <c r="BE1408" t="inlineStr">
        <is>
          <t>58</t>
        </is>
      </c>
      <c r="BF1408" t="inlineStr">
        <is>
          <t>Netherlands</t>
        </is>
      </c>
      <c r="BG1408" t="n">
        <v>52.2</v>
      </c>
      <c r="BH1408" t="inlineStr">
        <is>
          <t>66.5</t>
        </is>
      </c>
      <c r="BI1408" t="n">
        <v>64.7</v>
      </c>
      <c r="BJ1408" t="n">
        <v>87.40000000000001</v>
      </c>
      <c r="BK1408" t="inlineStr">
        <is>
          <t>62.8</t>
        </is>
      </c>
      <c r="BL1408" t="inlineStr">
        <is>
          <t>67.8</t>
        </is>
      </c>
      <c r="BM1408" t="inlineStr">
        <is>
          <t>24,570</t>
        </is>
      </c>
      <c r="BN1408" t="n">
        <v>14.4</v>
      </c>
      <c r="BO1408" t="inlineStr">
        <is>
          <t>11%</t>
        </is>
      </c>
      <c r="BP1408" t="inlineStr">
        <is>
          <t>53 : 47</t>
        </is>
      </c>
      <c r="BQ1408" t="n">
        <v>2016</v>
      </c>
      <c r="BR1408" t="inlineStr">
        <is>
          <t>101-150</t>
        </is>
      </c>
      <c r="BS1408" t="inlineStr">
        <is>
          <t>5-7</t>
        </is>
      </c>
      <c r="BT1408" t="inlineStr"/>
      <c r="BU1408" t="n">
        <v>5.1</v>
      </c>
      <c r="BV1408" t="n">
        <v>0</v>
      </c>
      <c r="BW1408" t="n">
        <v>20.8</v>
      </c>
      <c r="BX1408" t="n">
        <v>18.8</v>
      </c>
      <c r="BY1408" t="n">
        <v>53.3</v>
      </c>
      <c r="BZ1408" t="n">
        <v>28.2</v>
      </c>
      <c r="CA1408" t="n">
        <v>2015</v>
      </c>
      <c r="CB1408" t="inlineStr">
        <is>
          <t>QS+Times+Shanghai</t>
        </is>
      </c>
      <c r="CC1408" t="n">
        <v>55</v>
      </c>
      <c r="CD1408" t="n">
        <v>53</v>
      </c>
      <c r="CE1408" t="n">
        <v>60</v>
      </c>
      <c r="CF1408" t="n">
        <v>163</v>
      </c>
      <c r="CG1408" t="n">
        <v>648</v>
      </c>
      <c r="CH1408" t="n">
        <v>67</v>
      </c>
      <c r="CI1408" t="n">
        <v>139</v>
      </c>
      <c r="CJ1408" t="n">
        <v>138</v>
      </c>
      <c r="CK1408" t="n">
        <v>50</v>
      </c>
      <c r="CL1408" t="n">
        <v>124</v>
      </c>
      <c r="CM1408" t="n">
        <v>384</v>
      </c>
      <c r="CN1408" t="n">
        <v>53</v>
      </c>
      <c r="CO1408" t="n">
        <v>58</v>
      </c>
      <c r="CP1408" t="n">
        <v>62</v>
      </c>
      <c r="CQ1408" t="n">
        <v>203</v>
      </c>
      <c r="CR1408" t="n">
        <v>641</v>
      </c>
      <c r="CS1408" t="n">
        <v>33</v>
      </c>
      <c r="CT1408" t="n">
        <v>168</v>
      </c>
      <c r="CU1408" t="n">
        <v>163</v>
      </c>
      <c r="CV1408" t="n">
        <v>28</v>
      </c>
      <c r="CW1408" t="n">
        <v>133</v>
      </c>
      <c r="CX1408" t="n">
        <v>226</v>
      </c>
      <c r="CY1408" t="n">
        <v>58</v>
      </c>
      <c r="CZ1408" t="n">
        <v>125.5</v>
      </c>
      <c r="DA1408" t="n">
        <v>6</v>
      </c>
      <c r="DB1408" t="n">
        <v>86.887192659736</v>
      </c>
      <c r="DC1408" t="n">
        <v>62.83548280433966</v>
      </c>
      <c r="DD1408" t="n">
        <v>14.4</v>
      </c>
      <c r="DE1408" t="inlineStr">
        <is>
          <t>Times (raw ratio)</t>
        </is>
      </c>
      <c r="DF1408" t="n">
        <v>11</v>
      </c>
      <c r="DG1408" t="inlineStr">
        <is>
          <t>Times (raw %)</t>
        </is>
      </c>
      <c r="DH1408" t="n">
        <v>83.69999999999999</v>
      </c>
      <c r="DI1408" t="n">
        <v>27.96609009178905</v>
      </c>
    </row>
    <row r="1409">
      <c r="A1409" t="inlineStr">
        <is>
          <t>university of antioquia</t>
        </is>
      </c>
      <c r="B1409" t="inlineStr"/>
      <c r="C1409" t="inlineStr"/>
      <c r="D1409" t="inlineStr">
        <is>
          <t>Not Reported</t>
        </is>
      </c>
      <c r="E1409" t="inlineStr">
        <is>
          <t>Not Reported</t>
        </is>
      </c>
      <c r="F1409" t="inlineStr">
        <is>
          <t>Not Reported</t>
        </is>
      </c>
      <c r="G1409" t="inlineStr">
        <is>
          <t>Not Reported</t>
        </is>
      </c>
      <c r="H1409" t="inlineStr"/>
      <c r="I1409" t="inlineStr">
        <is>
          <t>Not Reported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>
        <is>
          <t>Not Reported</t>
        </is>
      </c>
      <c r="AF1409" t="inlineStr">
        <is>
          <t>Not Reported</t>
        </is>
      </c>
      <c r="AG1409" t="inlineStr">
        <is>
          <t>Not Reported</t>
        </is>
      </c>
      <c r="AH1409" t="inlineStr">
        <is>
          <t>Not Reported</t>
        </is>
      </c>
      <c r="AI1409" t="inlineStr"/>
      <c r="AJ1409" t="inlineStr"/>
      <c r="AK1409" t="inlineStr">
        <is>
          <t>Not Reported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>
        <is>
          <t>601-800</t>
        </is>
      </c>
      <c r="BF1409" t="inlineStr">
        <is>
          <t>Colombia</t>
        </is>
      </c>
      <c r="BG1409" t="n">
        <v>18.1</v>
      </c>
      <c r="BH1409" t="inlineStr">
        <is>
          <t>42.0</t>
        </is>
      </c>
      <c r="BI1409" t="n">
        <v>21.1</v>
      </c>
      <c r="BJ1409" t="n">
        <v>14.8</v>
      </c>
      <c r="BK1409" t="inlineStr">
        <is>
          <t>43.6</t>
        </is>
      </c>
      <c r="BL1409" t="inlineStr">
        <is>
          <t>-</t>
        </is>
      </c>
      <c r="BM1409" t="inlineStr">
        <is>
          <t>38,872</t>
        </is>
      </c>
      <c r="BN1409" t="n">
        <v>23</v>
      </c>
      <c r="BO1409" t="inlineStr">
        <is>
          <t>1%</t>
        </is>
      </c>
      <c r="BP1409" t="inlineStr">
        <is>
          <t>50 : 50</t>
        </is>
      </c>
      <c r="BQ1409" t="n">
        <v>2016</v>
      </c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>
        <is>
          <t>Times</t>
        </is>
      </c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n">
        <v>700.5</v>
      </c>
      <c r="CZ1409" t="inlineStr"/>
      <c r="DA1409" t="inlineStr"/>
      <c r="DB1409" t="n">
        <v>0</v>
      </c>
      <c r="DC1409" t="n">
        <v>16.35189390269077</v>
      </c>
      <c r="DD1409" t="n">
        <v>23</v>
      </c>
      <c r="DE1409" t="inlineStr">
        <is>
          <t>Times (raw ratio)</t>
        </is>
      </c>
      <c r="DF1409" t="n">
        <v>1</v>
      </c>
      <c r="DG1409" t="inlineStr">
        <is>
          <t>Times (raw %)</t>
        </is>
      </c>
      <c r="DH1409" t="inlineStr"/>
      <c r="DI1409" t="n">
        <v>18.93860561914672</v>
      </c>
    </row>
    <row r="1410">
      <c r="A1410" t="inlineStr">
        <is>
          <t>university of antwerp</t>
        </is>
      </c>
      <c r="B1410" t="inlineStr">
        <is>
          <t>267</t>
        </is>
      </c>
      <c r="C1410" t="inlineStr">
        <is>
          <t>248</t>
        </is>
      </c>
      <c r="D1410" t="inlineStr">
        <is>
          <t>Belgium</t>
        </is>
      </c>
      <c r="E1410" t="inlineStr">
        <is>
          <t>Europe</t>
        </is>
      </c>
      <c r="F1410" t="inlineStr">
        <is>
          <t>L</t>
        </is>
      </c>
      <c r="G1410" t="inlineStr">
        <is>
          <t>FC</t>
        </is>
      </c>
      <c r="H1410" t="inlineStr">
        <is>
          <t>VH</t>
        </is>
      </c>
      <c r="I1410" t="inlineStr">
        <is>
          <t>A</t>
        </is>
      </c>
      <c r="J1410" t="n">
        <v>24.1</v>
      </c>
      <c r="K1410" t="inlineStr">
        <is>
          <t>361</t>
        </is>
      </c>
      <c r="L1410" t="n">
        <v>11.3</v>
      </c>
      <c r="M1410" t="inlineStr">
        <is>
          <t>601+</t>
        </is>
      </c>
      <c r="N1410" t="n">
        <v>37.5</v>
      </c>
      <c r="O1410" t="inlineStr">
        <is>
          <t>427</t>
        </is>
      </c>
      <c r="P1410" t="n">
        <v>48.1</v>
      </c>
      <c r="Q1410" t="inlineStr">
        <is>
          <t>278</t>
        </is>
      </c>
      <c r="R1410" t="n">
        <v>94.40000000000001</v>
      </c>
      <c r="S1410" t="inlineStr">
        <is>
          <t>157</t>
        </is>
      </c>
      <c r="T1410" t="n">
        <v>32</v>
      </c>
      <c r="U1410" t="inlineStr">
        <is>
          <t>415</t>
        </is>
      </c>
      <c r="V1410" t="n">
        <v>94.59999999999999</v>
      </c>
      <c r="W1410" t="inlineStr">
        <is>
          <t>85</t>
        </is>
      </c>
      <c r="X1410" t="n">
        <v>44.8</v>
      </c>
      <c r="Y1410" t="inlineStr">
        <is>
          <t>284</t>
        </is>
      </c>
      <c r="Z1410" t="n">
        <v>74.8</v>
      </c>
      <c r="AA1410" t="inlineStr">
        <is>
          <t>190=</t>
        </is>
      </c>
      <c r="AB1410" t="n">
        <v>38.7</v>
      </c>
      <c r="AC1410">
        <f>248</f>
        <v/>
      </c>
      <c r="AD1410" t="inlineStr">
        <is>
          <t>280</t>
        </is>
      </c>
      <c r="AE1410" t="inlineStr">
        <is>
          <t>BE</t>
        </is>
      </c>
      <c r="AF1410" t="inlineStr">
        <is>
          <t>Belgium</t>
        </is>
      </c>
      <c r="AG1410" t="inlineStr">
        <is>
          <t>L</t>
        </is>
      </c>
      <c r="AH1410" t="inlineStr">
        <is>
          <t>FC</t>
        </is>
      </c>
      <c r="AI1410" t="inlineStr">
        <is>
          <t>VH</t>
        </is>
      </c>
      <c r="AJ1410" t="n">
        <v>2</v>
      </c>
      <c r="AK1410" t="inlineStr">
        <is>
          <t>A</t>
        </is>
      </c>
      <c r="AL1410" t="n">
        <v>23.7</v>
      </c>
      <c r="AM1410" t="inlineStr">
        <is>
          <t>362</t>
        </is>
      </c>
      <c r="AN1410" t="n">
        <v>11.8</v>
      </c>
      <c r="AO1410" t="inlineStr">
        <is>
          <t>601+</t>
        </is>
      </c>
      <c r="AP1410" t="n">
        <v>45.3</v>
      </c>
      <c r="AQ1410" t="inlineStr">
        <is>
          <t>349</t>
        </is>
      </c>
      <c r="AR1410" t="n">
        <v>49.2</v>
      </c>
      <c r="AS1410" t="inlineStr">
        <is>
          <t>272</t>
        </is>
      </c>
      <c r="AT1410" t="n">
        <v>90.90000000000001</v>
      </c>
      <c r="AU1410" t="inlineStr">
        <is>
          <t>177</t>
        </is>
      </c>
      <c r="AV1410" t="n">
        <v>32.3</v>
      </c>
      <c r="AW1410" t="inlineStr">
        <is>
          <t>397</t>
        </is>
      </c>
      <c r="AX1410" t="n">
        <v>90</v>
      </c>
      <c r="AY1410" t="inlineStr">
        <is>
          <t>81</t>
        </is>
      </c>
      <c r="AZ1410" t="n">
        <v>29.6</v>
      </c>
      <c r="BA1410" t="inlineStr">
        <is>
          <t>268</t>
        </is>
      </c>
      <c r="BB1410" t="n">
        <v>80.40000000000001</v>
      </c>
      <c r="BC1410" t="inlineStr">
        <is>
          <t>146=</t>
        </is>
      </c>
      <c r="BD1410" t="inlineStr">
        <is>
          <t>39.6</t>
        </is>
      </c>
      <c r="BE1410">
        <f>190</f>
        <v/>
      </c>
      <c r="BF1410" t="inlineStr">
        <is>
          <t>Belgium</t>
        </is>
      </c>
      <c r="BG1410" t="n">
        <v>31.6</v>
      </c>
      <c r="BH1410" t="inlineStr">
        <is>
          <t>64.8</t>
        </is>
      </c>
      <c r="BI1410" t="n">
        <v>40.8</v>
      </c>
      <c r="BJ1410" t="n">
        <v>71.7</v>
      </c>
      <c r="BK1410" t="inlineStr">
        <is>
          <t>60.3</t>
        </is>
      </c>
      <c r="BL1410" t="inlineStr">
        <is>
          <t>49.6</t>
        </is>
      </c>
      <c r="BM1410" t="inlineStr">
        <is>
          <t>12,346</t>
        </is>
      </c>
      <c r="BN1410" t="n">
        <v>30.3</v>
      </c>
      <c r="BO1410" t="inlineStr">
        <is>
          <t>16%</t>
        </is>
      </c>
      <c r="BP1410" t="inlineStr">
        <is>
          <t>56 : 44</t>
        </is>
      </c>
      <c r="BQ1410" t="n">
        <v>2016</v>
      </c>
      <c r="BR1410" t="inlineStr">
        <is>
          <t>301-400</t>
        </is>
      </c>
      <c r="BS1410" t="inlineStr">
        <is>
          <t>7</t>
        </is>
      </c>
      <c r="BT1410" t="inlineStr"/>
      <c r="BU1410" t="n">
        <v>0</v>
      </c>
      <c r="BV1410" t="n">
        <v>0</v>
      </c>
      <c r="BW1410" t="n">
        <v>5.1</v>
      </c>
      <c r="BX1410" t="n">
        <v>10.7</v>
      </c>
      <c r="BY1410" t="n">
        <v>35.8</v>
      </c>
      <c r="BZ1410" t="n">
        <v>26.8</v>
      </c>
      <c r="CA1410" t="n">
        <v>2015</v>
      </c>
      <c r="CB1410" t="inlineStr">
        <is>
          <t>QS+Times+Shanghai</t>
        </is>
      </c>
      <c r="CC1410" t="n">
        <v>267</v>
      </c>
      <c r="CD1410" t="n">
        <v>248</v>
      </c>
      <c r="CE1410" t="n">
        <v>361</v>
      </c>
      <c r="CF1410" t="n">
        <v>601</v>
      </c>
      <c r="CG1410" t="n">
        <v>427</v>
      </c>
      <c r="CH1410" t="n">
        <v>278</v>
      </c>
      <c r="CI1410" t="n">
        <v>157</v>
      </c>
      <c r="CJ1410" t="n">
        <v>415</v>
      </c>
      <c r="CK1410" t="n">
        <v>85</v>
      </c>
      <c r="CL1410" t="n">
        <v>284</v>
      </c>
      <c r="CM1410" t="n">
        <v>190</v>
      </c>
      <c r="CN1410" t="n">
        <v>248</v>
      </c>
      <c r="CO1410" t="n">
        <v>280</v>
      </c>
      <c r="CP1410" t="n">
        <v>362</v>
      </c>
      <c r="CQ1410" t="n">
        <v>601</v>
      </c>
      <c r="CR1410" t="n">
        <v>349</v>
      </c>
      <c r="CS1410" t="n">
        <v>272</v>
      </c>
      <c r="CT1410" t="n">
        <v>177</v>
      </c>
      <c r="CU1410" t="n">
        <v>397</v>
      </c>
      <c r="CV1410" t="n">
        <v>81</v>
      </c>
      <c r="CW1410" t="n">
        <v>268</v>
      </c>
      <c r="CX1410" t="n">
        <v>146</v>
      </c>
      <c r="CY1410" t="n">
        <v>190</v>
      </c>
      <c r="CZ1410" t="n">
        <v>350.5</v>
      </c>
      <c r="DA1410" t="n">
        <v>7</v>
      </c>
      <c r="DB1410" t="n">
        <v>59.08394370868115</v>
      </c>
      <c r="DC1410" t="n">
        <v>38.94773944020131</v>
      </c>
      <c r="DD1410" t="n">
        <v>30.3</v>
      </c>
      <c r="DE1410" t="inlineStr">
        <is>
          <t>Times (raw ratio)</t>
        </is>
      </c>
      <c r="DF1410" t="n">
        <v>16</v>
      </c>
      <c r="DG1410" t="inlineStr">
        <is>
          <t>Times (raw %)</t>
        </is>
      </c>
      <c r="DH1410" t="n">
        <v>23.9</v>
      </c>
      <c r="DI1410" t="n">
        <v>15.05648437947257</v>
      </c>
    </row>
    <row r="1411">
      <c r="A1411" t="inlineStr">
        <is>
          <t>university of arizona</t>
        </is>
      </c>
      <c r="B1411" t="inlineStr"/>
      <c r="C1411" t="inlineStr"/>
      <c r="D1411" t="inlineStr">
        <is>
          <t>Not Reported</t>
        </is>
      </c>
      <c r="E1411" t="inlineStr">
        <is>
          <t>Not Reported</t>
        </is>
      </c>
      <c r="F1411" t="inlineStr">
        <is>
          <t>Not Reported</t>
        </is>
      </c>
      <c r="G1411" t="inlineStr">
        <is>
          <t>Not Reported</t>
        </is>
      </c>
      <c r="H1411" t="inlineStr"/>
      <c r="I1411" t="inlineStr">
        <is>
          <t>Not Reported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>
        <is>
          <t>Not Reported</t>
        </is>
      </c>
      <c r="AF1411" t="inlineStr">
        <is>
          <t>Not Reported</t>
        </is>
      </c>
      <c r="AG1411" t="inlineStr">
        <is>
          <t>Not Reported</t>
        </is>
      </c>
      <c r="AH1411" t="inlineStr">
        <is>
          <t>Not Reported</t>
        </is>
      </c>
      <c r="AI1411" t="inlineStr"/>
      <c r="AJ1411" t="inlineStr"/>
      <c r="AK1411" t="inlineStr">
        <is>
          <t>Not Reported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>
        <is>
          <t>163</t>
        </is>
      </c>
      <c r="BF1411" t="inlineStr">
        <is>
          <t>United States of America</t>
        </is>
      </c>
      <c r="BG1411" t="n">
        <v>38.7</v>
      </c>
      <c r="BH1411" t="inlineStr">
        <is>
          <t>38.6</t>
        </is>
      </c>
      <c r="BI1411" t="n">
        <v>41.8</v>
      </c>
      <c r="BJ1411" t="n">
        <v>79.5</v>
      </c>
      <c r="BK1411" t="inlineStr">
        <is>
          <t>32.4</t>
        </is>
      </c>
      <c r="BL1411" t="inlineStr">
        <is>
          <t>51.7</t>
        </is>
      </c>
      <c r="BM1411" t="inlineStr">
        <is>
          <t>36,429</t>
        </is>
      </c>
      <c r="BN1411" t="n">
        <v>12.7</v>
      </c>
      <c r="BO1411" t="inlineStr">
        <is>
          <t>8%</t>
        </is>
      </c>
      <c r="BP1411" t="inlineStr">
        <is>
          <t>52 : 48</t>
        </is>
      </c>
      <c r="BQ1411" t="n">
        <v>2016</v>
      </c>
      <c r="BR1411" t="inlineStr">
        <is>
          <t>90</t>
        </is>
      </c>
      <c r="BS1411" t="inlineStr">
        <is>
          <t>46</t>
        </is>
      </c>
      <c r="BT1411" t="n">
        <v>24.7</v>
      </c>
      <c r="BU1411" t="n">
        <v>14.5</v>
      </c>
      <c r="BV1411" t="n">
        <v>0</v>
      </c>
      <c r="BW1411" t="n">
        <v>27.2</v>
      </c>
      <c r="BX1411" t="n">
        <v>27.5</v>
      </c>
      <c r="BY1411" t="n">
        <v>48.4</v>
      </c>
      <c r="BZ1411" t="n">
        <v>20.3</v>
      </c>
      <c r="CA1411" t="n">
        <v>2015</v>
      </c>
      <c r="CB1411" t="inlineStr">
        <is>
          <t>Times+Shanghai</t>
        </is>
      </c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n">
        <v>163</v>
      </c>
      <c r="CZ1411" t="n">
        <v>90</v>
      </c>
      <c r="DA1411" t="n">
        <v>46</v>
      </c>
      <c r="DB1411" t="n">
        <v>78.65081613101407</v>
      </c>
      <c r="DC1411" t="n">
        <v>47.81656244478683</v>
      </c>
      <c r="DD1411" t="n">
        <v>12.7</v>
      </c>
      <c r="DE1411" t="inlineStr">
        <is>
          <t>Times (raw ratio)</t>
        </is>
      </c>
      <c r="DF1411" t="n">
        <v>8</v>
      </c>
      <c r="DG1411" t="inlineStr">
        <is>
          <t>Times (raw %)</t>
        </is>
      </c>
      <c r="DH1411" t="inlineStr"/>
      <c r="DI1411" t="n">
        <v>25.30304752667967</v>
      </c>
    </row>
    <row r="1412">
      <c r="A1412" t="inlineStr">
        <is>
          <t>university of arkansas</t>
        </is>
      </c>
      <c r="B1412" t="inlineStr"/>
      <c r="C1412" t="inlineStr"/>
      <c r="D1412" t="inlineStr">
        <is>
          <t>Not Reported</t>
        </is>
      </c>
      <c r="E1412" t="inlineStr">
        <is>
          <t>Not Reported</t>
        </is>
      </c>
      <c r="F1412" t="inlineStr">
        <is>
          <t>Not Reported</t>
        </is>
      </c>
      <c r="G1412" t="inlineStr">
        <is>
          <t>Not Reported</t>
        </is>
      </c>
      <c r="H1412" t="inlineStr"/>
      <c r="I1412" t="inlineStr">
        <is>
          <t>Not Reported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>
        <is>
          <t>Not Reported</t>
        </is>
      </c>
      <c r="AF1412" t="inlineStr">
        <is>
          <t>Not Reported</t>
        </is>
      </c>
      <c r="AG1412" t="inlineStr">
        <is>
          <t>Not Reported</t>
        </is>
      </c>
      <c r="AH1412" t="inlineStr">
        <is>
          <t>Not Reported</t>
        </is>
      </c>
      <c r="AI1412" t="inlineStr"/>
      <c r="AJ1412" t="inlineStr"/>
      <c r="AK1412" t="inlineStr">
        <is>
          <t>Not Reported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>
        <is>
          <t>501-600</t>
        </is>
      </c>
      <c r="BF1412" t="inlineStr">
        <is>
          <t>United States of America</t>
        </is>
      </c>
      <c r="BG1412" t="n">
        <v>25.5</v>
      </c>
      <c r="BH1412" t="inlineStr">
        <is>
          <t>25.9</t>
        </is>
      </c>
      <c r="BI1412" t="n">
        <v>17.4</v>
      </c>
      <c r="BJ1412" t="n">
        <v>30.3</v>
      </c>
      <c r="BK1412" t="inlineStr">
        <is>
          <t>36.9</t>
        </is>
      </c>
      <c r="BL1412" t="inlineStr">
        <is>
          <t>-</t>
        </is>
      </c>
      <c r="BM1412" t="inlineStr">
        <is>
          <t>22,819</t>
        </is>
      </c>
      <c r="BN1412" t="n">
        <v>21.2</v>
      </c>
      <c r="BO1412" t="inlineStr">
        <is>
          <t>5%</t>
        </is>
      </c>
      <c r="BP1412" t="inlineStr">
        <is>
          <t>50 : 50</t>
        </is>
      </c>
      <c r="BQ1412" t="n">
        <v>2016</v>
      </c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>
        <is>
          <t>Times</t>
        </is>
      </c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n">
        <v>550.5</v>
      </c>
      <c r="CZ1412" t="inlineStr"/>
      <c r="DA1412" t="inlineStr"/>
      <c r="DB1412" t="n">
        <v>21.44388849177984</v>
      </c>
      <c r="DC1412" t="n">
        <v>22.27094541364217</v>
      </c>
      <c r="DD1412" t="n">
        <v>21.2</v>
      </c>
      <c r="DE1412" t="inlineStr">
        <is>
          <t>Times (raw ratio)</t>
        </is>
      </c>
      <c r="DF1412" t="n">
        <v>5</v>
      </c>
      <c r="DG1412" t="inlineStr">
        <is>
          <t>Times (raw %)</t>
        </is>
      </c>
      <c r="DH1412" t="inlineStr"/>
      <c r="DI1412" t="n">
        <v>15.08844953173777</v>
      </c>
    </row>
    <row r="1413">
      <c r="A1413" t="inlineStr">
        <is>
          <t>university of arkansas at fayetteville</t>
        </is>
      </c>
      <c r="B1413" t="inlineStr"/>
      <c r="C1413" t="inlineStr"/>
      <c r="D1413" t="inlineStr">
        <is>
          <t>Not Reported</t>
        </is>
      </c>
      <c r="E1413" t="inlineStr">
        <is>
          <t>Not Reported</t>
        </is>
      </c>
      <c r="F1413" t="inlineStr">
        <is>
          <t>Not Reported</t>
        </is>
      </c>
      <c r="G1413" t="inlineStr">
        <is>
          <t>Not Reported</t>
        </is>
      </c>
      <c r="H1413" t="inlineStr"/>
      <c r="I1413" t="inlineStr">
        <is>
          <t>Not Reported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>
        <is>
          <t>Not Reported</t>
        </is>
      </c>
      <c r="AF1413" t="inlineStr">
        <is>
          <t>Not Reported</t>
        </is>
      </c>
      <c r="AG1413" t="inlineStr">
        <is>
          <t>Not Reported</t>
        </is>
      </c>
      <c r="AH1413" t="inlineStr">
        <is>
          <t>Not Reported</t>
        </is>
      </c>
      <c r="AI1413" t="inlineStr"/>
      <c r="AJ1413" t="inlineStr"/>
      <c r="AK1413" t="inlineStr">
        <is>
          <t>Not Reported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>
        <is>
          <t>Not Reported</t>
        </is>
      </c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>
        <is>
          <t>401-500</t>
        </is>
      </c>
      <c r="BS1413" t="inlineStr">
        <is>
          <t>126-146</t>
        </is>
      </c>
      <c r="BT1413" t="inlineStr"/>
      <c r="BU1413" t="n">
        <v>0</v>
      </c>
      <c r="BV1413" t="n">
        <v>0</v>
      </c>
      <c r="BW1413" t="n">
        <v>12.2</v>
      </c>
      <c r="BX1413" t="n">
        <v>6.1</v>
      </c>
      <c r="BY1413" t="n">
        <v>24.4</v>
      </c>
      <c r="BZ1413" t="n">
        <v>14.1</v>
      </c>
      <c r="CA1413" t="n">
        <v>2015</v>
      </c>
      <c r="CB1413" t="inlineStr">
        <is>
          <t>Shanghai</t>
        </is>
      </c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n">
        <v>450.5</v>
      </c>
      <c r="DA1413" t="n">
        <v>136</v>
      </c>
      <c r="DB1413" t="n">
        <v>1.317233809001095</v>
      </c>
      <c r="DC1413" t="n">
        <v>15.32330097087378</v>
      </c>
      <c r="DD1413" t="inlineStr"/>
      <c r="DE1413" t="inlineStr">
        <is>
          <t>Missing</t>
        </is>
      </c>
      <c r="DF1413" t="inlineStr"/>
      <c r="DG1413" t="inlineStr">
        <is>
          <t>Missing</t>
        </is>
      </c>
      <c r="DH1413" t="inlineStr"/>
      <c r="DI1413" t="n">
        <v>7.661650485436892</v>
      </c>
    </row>
    <row r="1414">
      <c r="A1414" t="inlineStr">
        <is>
          <t>university of arkansas at little rock</t>
        </is>
      </c>
      <c r="B1414" t="inlineStr"/>
      <c r="C1414" t="inlineStr"/>
      <c r="D1414" t="inlineStr">
        <is>
          <t>Not Reported</t>
        </is>
      </c>
      <c r="E1414" t="inlineStr">
        <is>
          <t>Not Reported</t>
        </is>
      </c>
      <c r="F1414" t="inlineStr">
        <is>
          <t>Not Reported</t>
        </is>
      </c>
      <c r="G1414" t="inlineStr">
        <is>
          <t>Not Reported</t>
        </is>
      </c>
      <c r="H1414" t="inlineStr"/>
      <c r="I1414" t="inlineStr">
        <is>
          <t>Not Reported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>
        <is>
          <t>Not Reported</t>
        </is>
      </c>
      <c r="AF1414" t="inlineStr">
        <is>
          <t>Not Reported</t>
        </is>
      </c>
      <c r="AG1414" t="inlineStr">
        <is>
          <t>Not Reported</t>
        </is>
      </c>
      <c r="AH1414" t="inlineStr">
        <is>
          <t>Not Reported</t>
        </is>
      </c>
      <c r="AI1414" t="inlineStr"/>
      <c r="AJ1414" t="inlineStr"/>
      <c r="AK1414" t="inlineStr">
        <is>
          <t>Not Reported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>
        <is>
          <t>Not Reported</t>
        </is>
      </c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>
        <is>
          <t>401-500</t>
        </is>
      </c>
      <c r="BS1414" t="inlineStr">
        <is>
          <t>126-146</t>
        </is>
      </c>
      <c r="BT1414" t="inlineStr"/>
      <c r="BU1414" t="n">
        <v>0</v>
      </c>
      <c r="BV1414" t="n">
        <v>0</v>
      </c>
      <c r="BW1414" t="n">
        <v>10.7</v>
      </c>
      <c r="BX1414" t="n">
        <v>2.1</v>
      </c>
      <c r="BY1414" t="n">
        <v>24.4</v>
      </c>
      <c r="BZ1414" t="n">
        <v>19.9</v>
      </c>
      <c r="CA1414" t="n">
        <v>2015</v>
      </c>
      <c r="CB1414" t="inlineStr">
        <is>
          <t>Shanghai</t>
        </is>
      </c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n">
        <v>450.5</v>
      </c>
      <c r="DA1414" t="n">
        <v>136</v>
      </c>
      <c r="DB1414" t="n">
        <v>1.317233809001095</v>
      </c>
      <c r="DC1414" t="n">
        <v>14.57330097087378</v>
      </c>
      <c r="DD1414" t="inlineStr"/>
      <c r="DE1414" t="inlineStr">
        <is>
          <t>Missing</t>
        </is>
      </c>
      <c r="DF1414" t="inlineStr"/>
      <c r="DG1414" t="inlineStr">
        <is>
          <t>Missing</t>
        </is>
      </c>
      <c r="DH1414" t="inlineStr"/>
      <c r="DI1414" t="n">
        <v>7.286650485436892</v>
      </c>
    </row>
    <row r="1415">
      <c r="A1415" t="inlineStr">
        <is>
          <t>university of arkansas fayetteville</t>
        </is>
      </c>
      <c r="B1415" t="inlineStr">
        <is>
          <t>1001-1200</t>
        </is>
      </c>
      <c r="C1415" t="inlineStr">
        <is>
          <t>1001-1200</t>
        </is>
      </c>
      <c r="D1415" t="inlineStr">
        <is>
          <t>United States</t>
        </is>
      </c>
      <c r="E1415" t="inlineStr">
        <is>
          <t>Americas</t>
        </is>
      </c>
      <c r="F1415" t="inlineStr">
        <is>
          <t>L</t>
        </is>
      </c>
      <c r="G1415" t="inlineStr">
        <is>
          <t>CO</t>
        </is>
      </c>
      <c r="H1415" t="inlineStr">
        <is>
          <t>VH</t>
        </is>
      </c>
      <c r="I1415" t="inlineStr">
        <is>
          <t>A</t>
        </is>
      </c>
      <c r="J1415" t="n">
        <v>5.8</v>
      </c>
      <c r="K1415" t="inlineStr">
        <is>
          <t>601+</t>
        </is>
      </c>
      <c r="L1415" t="n">
        <v>3.5</v>
      </c>
      <c r="M1415" t="inlineStr">
        <is>
          <t>601+</t>
        </is>
      </c>
      <c r="N1415" t="n">
        <v>6.3</v>
      </c>
      <c r="O1415" t="inlineStr">
        <is>
          <t>701+</t>
        </is>
      </c>
      <c r="P1415" t="n">
        <v>11.9</v>
      </c>
      <c r="Q1415" t="inlineStr">
        <is>
          <t>696</t>
        </is>
      </c>
      <c r="R1415" t="n">
        <v>4.8</v>
      </c>
      <c r="S1415" t="inlineStr">
        <is>
          <t>701+</t>
        </is>
      </c>
      <c r="T1415" t="n">
        <v>3</v>
      </c>
      <c r="U1415" t="inlineStr">
        <is>
          <t>701+</t>
        </is>
      </c>
      <c r="V1415" t="n">
        <v>51.6</v>
      </c>
      <c r="W1415" t="inlineStr">
        <is>
          <t>701+</t>
        </is>
      </c>
      <c r="X1415" t="n">
        <v>15.4</v>
      </c>
      <c r="Y1415" t="inlineStr">
        <is>
          <t>646</t>
        </is>
      </c>
      <c r="Z1415" t="n">
        <v>3.8</v>
      </c>
      <c r="AA1415" t="inlineStr">
        <is>
          <t>701+</t>
        </is>
      </c>
      <c r="AB1415" t="inlineStr"/>
      <c r="AC1415" t="inlineStr">
        <is>
          <t>1001-1200</t>
        </is>
      </c>
      <c r="AD1415" t="inlineStr">
        <is>
          <t>1001-1200</t>
        </is>
      </c>
      <c r="AE1415" t="inlineStr">
        <is>
          <t>US</t>
        </is>
      </c>
      <c r="AF1415" t="inlineStr">
        <is>
          <t>United States</t>
        </is>
      </c>
      <c r="AG1415" t="inlineStr">
        <is>
          <t>L</t>
        </is>
      </c>
      <c r="AH1415" t="inlineStr">
        <is>
          <t>FO</t>
        </is>
      </c>
      <c r="AI1415" t="inlineStr">
        <is>
          <t>VH</t>
        </is>
      </c>
      <c r="AJ1415" t="n">
        <v>5</v>
      </c>
      <c r="AK1415" t="inlineStr">
        <is>
          <t>A</t>
        </is>
      </c>
      <c r="AL1415" t="n">
        <v>6.8</v>
      </c>
      <c r="AM1415" t="inlineStr">
        <is>
          <t>601+</t>
        </is>
      </c>
      <c r="AN1415" t="n">
        <v>4.3</v>
      </c>
      <c r="AO1415" t="inlineStr">
        <is>
          <t>601+</t>
        </is>
      </c>
      <c r="AP1415" t="n">
        <v>6.6</v>
      </c>
      <c r="AQ1415" t="inlineStr">
        <is>
          <t>701+</t>
        </is>
      </c>
      <c r="AR1415" t="n">
        <v>11.9</v>
      </c>
      <c r="AS1415" t="inlineStr">
        <is>
          <t>701+</t>
        </is>
      </c>
      <c r="AT1415" t="n">
        <v>5.1</v>
      </c>
      <c r="AU1415" t="inlineStr">
        <is>
          <t>701+</t>
        </is>
      </c>
      <c r="AV1415" t="n">
        <v>3.2</v>
      </c>
      <c r="AW1415" t="inlineStr">
        <is>
          <t>701+</t>
        </is>
      </c>
      <c r="AX1415" t="n">
        <v>7.1</v>
      </c>
      <c r="AY1415" t="inlineStr">
        <is>
          <t>701+</t>
        </is>
      </c>
      <c r="AZ1415" t="n">
        <v>15.7</v>
      </c>
      <c r="BA1415" t="inlineStr">
        <is>
          <t>531</t>
        </is>
      </c>
      <c r="BB1415" t="n">
        <v>6.2</v>
      </c>
      <c r="BC1415" t="inlineStr">
        <is>
          <t>701+</t>
        </is>
      </c>
      <c r="BD1415" t="inlineStr">
        <is>
          <t>-</t>
        </is>
      </c>
      <c r="BE1415" t="inlineStr"/>
      <c r="BF1415" t="inlineStr">
        <is>
          <t>Not Reported</t>
        </is>
      </c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>
        <is>
          <t>QS</t>
        </is>
      </c>
      <c r="CC1415" t="n">
        <v>1100.5</v>
      </c>
      <c r="CD1415" t="n">
        <v>1100.5</v>
      </c>
      <c r="CE1415" t="n">
        <v>601</v>
      </c>
      <c r="CF1415" t="n">
        <v>601</v>
      </c>
      <c r="CG1415" t="n">
        <v>701</v>
      </c>
      <c r="CH1415" t="n">
        <v>696</v>
      </c>
      <c r="CI1415" t="n">
        <v>701</v>
      </c>
      <c r="CJ1415" t="n">
        <v>701</v>
      </c>
      <c r="CK1415" t="n">
        <v>701</v>
      </c>
      <c r="CL1415" t="n">
        <v>646</v>
      </c>
      <c r="CM1415" t="n">
        <v>701</v>
      </c>
      <c r="CN1415" t="n">
        <v>1100.5</v>
      </c>
      <c r="CO1415" t="n">
        <v>1100.5</v>
      </c>
      <c r="CP1415" t="n">
        <v>601</v>
      </c>
      <c r="CQ1415" t="n">
        <v>601</v>
      </c>
      <c r="CR1415" t="n">
        <v>701</v>
      </c>
      <c r="CS1415" t="n">
        <v>701</v>
      </c>
      <c r="CT1415" t="n">
        <v>701</v>
      </c>
      <c r="CU1415" t="n">
        <v>701</v>
      </c>
      <c r="CV1415" t="n">
        <v>701</v>
      </c>
      <c r="CW1415" t="n">
        <v>531</v>
      </c>
      <c r="CX1415" t="n">
        <v>701</v>
      </c>
      <c r="CY1415" t="inlineStr"/>
      <c r="CZ1415" t="inlineStr"/>
      <c r="DA1415" t="inlineStr"/>
      <c r="DB1415" t="n">
        <v>21.46428571428571</v>
      </c>
      <c r="DC1415" t="n">
        <v>11.9</v>
      </c>
      <c r="DD1415" t="inlineStr"/>
      <c r="DE1415" t="inlineStr">
        <is>
          <t>QS (score, not ratio)</t>
        </is>
      </c>
      <c r="DF1415" t="inlineStr"/>
      <c r="DG1415" t="inlineStr">
        <is>
          <t>QS (score, not %)</t>
        </is>
      </c>
      <c r="DH1415" t="n">
        <v>6.3</v>
      </c>
      <c r="DI1415" t="inlineStr"/>
    </row>
    <row r="1416">
      <c r="A1416" t="inlineStr">
        <is>
          <t>university of auckland</t>
        </is>
      </c>
      <c r="B1416" t="inlineStr"/>
      <c r="C1416" t="inlineStr"/>
      <c r="D1416" t="inlineStr">
        <is>
          <t>Not Reported</t>
        </is>
      </c>
      <c r="E1416" t="inlineStr">
        <is>
          <t>Not Reported</t>
        </is>
      </c>
      <c r="F1416" t="inlineStr">
        <is>
          <t>Not Reported</t>
        </is>
      </c>
      <c r="G1416" t="inlineStr">
        <is>
          <t>Not Reported</t>
        </is>
      </c>
      <c r="H1416" t="inlineStr"/>
      <c r="I1416" t="inlineStr">
        <is>
          <t>Not Reported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>
        <is>
          <t>Not Reported</t>
        </is>
      </c>
      <c r="AF1416" t="inlineStr">
        <is>
          <t>Not Reported</t>
        </is>
      </c>
      <c r="AG1416" t="inlineStr">
        <is>
          <t>Not Reported</t>
        </is>
      </c>
      <c r="AH1416" t="inlineStr">
        <is>
          <t>Not Reported</t>
        </is>
      </c>
      <c r="AI1416" t="inlineStr"/>
      <c r="AJ1416" t="inlineStr"/>
      <c r="AK1416" t="inlineStr">
        <is>
          <t>Not Reported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>
        <f>172</f>
        <v/>
      </c>
      <c r="BF1416" t="inlineStr">
        <is>
          <t>New Zealand</t>
        </is>
      </c>
      <c r="BG1416" t="n">
        <v>31.4</v>
      </c>
      <c r="BH1416" t="inlineStr">
        <is>
          <t>90.5</t>
        </is>
      </c>
      <c r="BI1416" t="n">
        <v>39.5</v>
      </c>
      <c r="BJ1416" t="n">
        <v>69.8</v>
      </c>
      <c r="BK1416" t="inlineStr">
        <is>
          <t>78.0</t>
        </is>
      </c>
      <c r="BL1416" t="inlineStr">
        <is>
          <t>51.0</t>
        </is>
      </c>
      <c r="BM1416" t="inlineStr">
        <is>
          <t>29,787</t>
        </is>
      </c>
      <c r="BN1416" t="n">
        <v>18.9</v>
      </c>
      <c r="BO1416" t="inlineStr">
        <is>
          <t>28%</t>
        </is>
      </c>
      <c r="BP1416" t="inlineStr">
        <is>
          <t>54 : 46</t>
        </is>
      </c>
      <c r="BQ1416" t="n">
        <v>2016</v>
      </c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>
        <is>
          <t>Times</t>
        </is>
      </c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n">
        <v>172</v>
      </c>
      <c r="CZ1416" t="inlineStr"/>
      <c r="DA1416" t="inlineStr"/>
      <c r="DB1416" t="n">
        <v>75.55396711937098</v>
      </c>
      <c r="DC1416" t="n">
        <v>53.75926308206279</v>
      </c>
      <c r="DD1416" t="n">
        <v>18.9</v>
      </c>
      <c r="DE1416" t="inlineStr">
        <is>
          <t>Times (raw ratio)</t>
        </is>
      </c>
      <c r="DF1416" t="n">
        <v>28</v>
      </c>
      <c r="DG1416" t="inlineStr">
        <is>
          <t>Times (raw %)</t>
        </is>
      </c>
      <c r="DH1416" t="inlineStr"/>
      <c r="DI1416" t="n">
        <v>38.0853277835588</v>
      </c>
    </row>
    <row r="1417">
      <c r="A1417" t="inlineStr">
        <is>
          <t>university of auvergne</t>
        </is>
      </c>
      <c r="B1417" t="inlineStr"/>
      <c r="C1417" t="inlineStr"/>
      <c r="D1417" t="inlineStr">
        <is>
          <t>Not Reported</t>
        </is>
      </c>
      <c r="E1417" t="inlineStr">
        <is>
          <t>Not Reported</t>
        </is>
      </c>
      <c r="F1417" t="inlineStr">
        <is>
          <t>Not Reported</t>
        </is>
      </c>
      <c r="G1417" t="inlineStr">
        <is>
          <t>Not Reported</t>
        </is>
      </c>
      <c r="H1417" t="inlineStr"/>
      <c r="I1417" t="inlineStr">
        <is>
          <t>Not Reported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>
        <is>
          <t>Not Reported</t>
        </is>
      </c>
      <c r="AF1417" t="inlineStr">
        <is>
          <t>Not Reported</t>
        </is>
      </c>
      <c r="AG1417" t="inlineStr">
        <is>
          <t>Not Reported</t>
        </is>
      </c>
      <c r="AH1417" t="inlineStr">
        <is>
          <t>Not Reported</t>
        </is>
      </c>
      <c r="AI1417" t="inlineStr"/>
      <c r="AJ1417" t="inlineStr"/>
      <c r="AK1417" t="inlineStr">
        <is>
          <t>Not Reported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>
        <is>
          <t>Not Reported</t>
        </is>
      </c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>
        <is>
          <t>401-500</t>
        </is>
      </c>
      <c r="BS1417" t="inlineStr">
        <is>
          <t>19-22</t>
        </is>
      </c>
      <c r="BT1417" t="inlineStr"/>
      <c r="BU1417" t="n">
        <v>0</v>
      </c>
      <c r="BV1417" t="n">
        <v>0</v>
      </c>
      <c r="BW1417" t="n">
        <v>7.1</v>
      </c>
      <c r="BX1417" t="n">
        <v>10.5</v>
      </c>
      <c r="BY1417" t="n">
        <v>25</v>
      </c>
      <c r="BZ1417" t="n">
        <v>16.1</v>
      </c>
      <c r="CA1417" t="n">
        <v>2015</v>
      </c>
      <c r="CB1417" t="inlineStr">
        <is>
          <t>Shanghai</t>
        </is>
      </c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n">
        <v>450.5</v>
      </c>
      <c r="DA1417" t="n">
        <v>20.5</v>
      </c>
      <c r="DB1417" t="n">
        <v>1.317233809001095</v>
      </c>
      <c r="DC1417" t="n">
        <v>13.09692556634304</v>
      </c>
      <c r="DD1417" t="inlineStr"/>
      <c r="DE1417" t="inlineStr">
        <is>
          <t>Missing</t>
        </is>
      </c>
      <c r="DF1417" t="inlineStr"/>
      <c r="DG1417" t="inlineStr">
        <is>
          <t>Missing</t>
        </is>
      </c>
      <c r="DH1417" t="inlineStr"/>
      <c r="DI1417" t="n">
        <v>6.548462783171521</v>
      </c>
    </row>
    <row r="1418">
      <c r="A1418" t="inlineStr">
        <is>
          <t>university of aveiro</t>
        </is>
      </c>
      <c r="B1418" t="inlineStr">
        <is>
          <t>359</t>
        </is>
      </c>
      <c r="C1418" t="inlineStr">
        <is>
          <t>344</t>
        </is>
      </c>
      <c r="D1418" t="inlineStr">
        <is>
          <t>Portugal</t>
        </is>
      </c>
      <c r="E1418" t="inlineStr">
        <is>
          <t>Europe</t>
        </is>
      </c>
      <c r="F1418" t="inlineStr">
        <is>
          <t>L</t>
        </is>
      </c>
      <c r="G1418" t="inlineStr">
        <is>
          <t>CO</t>
        </is>
      </c>
      <c r="H1418" t="inlineStr">
        <is>
          <t>VH</t>
        </is>
      </c>
      <c r="I1418" t="inlineStr">
        <is>
          <t>A</t>
        </is>
      </c>
      <c r="J1418" t="n">
        <v>13.9</v>
      </c>
      <c r="K1418" t="inlineStr">
        <is>
          <t>601+</t>
        </is>
      </c>
      <c r="L1418" t="n">
        <v>5.6</v>
      </c>
      <c r="M1418" t="inlineStr">
        <is>
          <t>601+</t>
        </is>
      </c>
      <c r="N1418" t="n">
        <v>11.1</v>
      </c>
      <c r="O1418" t="inlineStr">
        <is>
          <t>701+</t>
        </is>
      </c>
      <c r="P1418" t="n">
        <v>90.59999999999999</v>
      </c>
      <c r="Q1418" t="inlineStr">
        <is>
          <t>73</t>
        </is>
      </c>
      <c r="R1418" t="n">
        <v>4.2</v>
      </c>
      <c r="S1418" t="inlineStr">
        <is>
          <t>701+</t>
        </is>
      </c>
      <c r="T1418" t="n">
        <v>15.3</v>
      </c>
      <c r="U1418" t="inlineStr">
        <is>
          <t>617</t>
        </is>
      </c>
      <c r="V1418" t="n">
        <v>89</v>
      </c>
      <c r="W1418" t="inlineStr">
        <is>
          <t>183</t>
        </is>
      </c>
      <c r="X1418" t="n">
        <v>2.7</v>
      </c>
      <c r="Y1418" t="inlineStr">
        <is>
          <t>701+</t>
        </is>
      </c>
      <c r="Z1418" t="n">
        <v>57.7</v>
      </c>
      <c r="AA1418" t="inlineStr">
        <is>
          <t>276=</t>
        </is>
      </c>
      <c r="AB1418" t="n">
        <v>31.9</v>
      </c>
      <c r="AC1418" t="inlineStr">
        <is>
          <t>344</t>
        </is>
      </c>
      <c r="AD1418" t="inlineStr">
        <is>
          <t>501-510</t>
        </is>
      </c>
      <c r="AE1418" t="inlineStr">
        <is>
          <t>PT</t>
        </is>
      </c>
      <c r="AF1418" t="inlineStr">
        <is>
          <t>Portugal</t>
        </is>
      </c>
      <c r="AG1418" t="inlineStr">
        <is>
          <t>L</t>
        </is>
      </c>
      <c r="AH1418" t="inlineStr">
        <is>
          <t>CO</t>
        </is>
      </c>
      <c r="AI1418" t="inlineStr">
        <is>
          <t>VH</t>
        </is>
      </c>
      <c r="AJ1418" t="n">
        <v>4</v>
      </c>
      <c r="AK1418" t="inlineStr">
        <is>
          <t>A</t>
        </is>
      </c>
      <c r="AL1418" t="n">
        <v>13.4</v>
      </c>
      <c r="AM1418" t="inlineStr">
        <is>
          <t>601+</t>
        </is>
      </c>
      <c r="AN1418" t="n">
        <v>6.6</v>
      </c>
      <c r="AO1418" t="inlineStr">
        <is>
          <t>601+</t>
        </is>
      </c>
      <c r="AP1418" t="n">
        <v>13.8</v>
      </c>
      <c r="AQ1418" t="inlineStr">
        <is>
          <t>701+</t>
        </is>
      </c>
      <c r="AR1418" t="n">
        <v>84.3</v>
      </c>
      <c r="AS1418" t="inlineStr">
        <is>
          <t>98</t>
        </is>
      </c>
      <c r="AT1418" t="n">
        <v>4.3</v>
      </c>
      <c r="AU1418" t="inlineStr">
        <is>
          <t>701+</t>
        </is>
      </c>
      <c r="AV1418" t="n">
        <v>13.5</v>
      </c>
      <c r="AW1418" t="inlineStr">
        <is>
          <t>651</t>
        </is>
      </c>
      <c r="AX1418" t="n">
        <v>72.3</v>
      </c>
      <c r="AY1418" t="inlineStr">
        <is>
          <t>188</t>
        </is>
      </c>
      <c r="AZ1418" t="n">
        <v>6.7</v>
      </c>
      <c r="BA1418" t="inlineStr">
        <is>
          <t>701+</t>
        </is>
      </c>
      <c r="BB1418" t="n">
        <v>69.3</v>
      </c>
      <c r="BC1418" t="inlineStr">
        <is>
          <t>210=</t>
        </is>
      </c>
      <c r="BD1418" t="inlineStr">
        <is>
          <t>31.6</t>
        </is>
      </c>
      <c r="BE1418" t="inlineStr">
        <is>
          <t>401-500</t>
        </is>
      </c>
      <c r="BF1418" t="inlineStr">
        <is>
          <t>Portugal</t>
        </is>
      </c>
      <c r="BG1418" t="n">
        <v>24.8</v>
      </c>
      <c r="BH1418" t="inlineStr">
        <is>
          <t>45.9</t>
        </is>
      </c>
      <c r="BI1418" t="n">
        <v>26.5</v>
      </c>
      <c r="BJ1418" t="n">
        <v>43.6</v>
      </c>
      <c r="BK1418" t="inlineStr">
        <is>
          <t>40.1</t>
        </is>
      </c>
      <c r="BL1418" t="inlineStr">
        <is>
          <t>-</t>
        </is>
      </c>
      <c r="BM1418" t="inlineStr">
        <is>
          <t>10,791</t>
        </is>
      </c>
      <c r="BN1418" t="n">
        <v>17.8</v>
      </c>
      <c r="BO1418" t="inlineStr">
        <is>
          <t>10%</t>
        </is>
      </c>
      <c r="BP1418" t="inlineStr">
        <is>
          <t>51 : 49</t>
        </is>
      </c>
      <c r="BQ1418" t="n">
        <v>2016</v>
      </c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>
        <is>
          <t>QS+Times</t>
        </is>
      </c>
      <c r="CC1418" t="n">
        <v>359</v>
      </c>
      <c r="CD1418" t="n">
        <v>344</v>
      </c>
      <c r="CE1418" t="n">
        <v>601</v>
      </c>
      <c r="CF1418" t="n">
        <v>601</v>
      </c>
      <c r="CG1418" t="n">
        <v>701</v>
      </c>
      <c r="CH1418" t="n">
        <v>73</v>
      </c>
      <c r="CI1418" t="n">
        <v>701</v>
      </c>
      <c r="CJ1418" t="n">
        <v>617</v>
      </c>
      <c r="CK1418" t="n">
        <v>183</v>
      </c>
      <c r="CL1418" t="n">
        <v>701</v>
      </c>
      <c r="CM1418" t="n">
        <v>276</v>
      </c>
      <c r="CN1418" t="n">
        <v>344</v>
      </c>
      <c r="CO1418" t="n">
        <v>505.5</v>
      </c>
      <c r="CP1418" t="n">
        <v>601</v>
      </c>
      <c r="CQ1418" t="n">
        <v>601</v>
      </c>
      <c r="CR1418" t="n">
        <v>701</v>
      </c>
      <c r="CS1418" t="n">
        <v>98</v>
      </c>
      <c r="CT1418" t="n">
        <v>701</v>
      </c>
      <c r="CU1418" t="n">
        <v>651</v>
      </c>
      <c r="CV1418" t="n">
        <v>188</v>
      </c>
      <c r="CW1418" t="n">
        <v>701</v>
      </c>
      <c r="CX1418" t="n">
        <v>210</v>
      </c>
      <c r="CY1418" t="n">
        <v>450.5</v>
      </c>
      <c r="CZ1418" t="inlineStr"/>
      <c r="DA1418" t="inlineStr"/>
      <c r="DB1418" t="n">
        <v>55.08419279076892</v>
      </c>
      <c r="DC1418" t="n">
        <v>52.69091069946538</v>
      </c>
      <c r="DD1418" t="n">
        <v>17.8</v>
      </c>
      <c r="DE1418" t="inlineStr">
        <is>
          <t>Times (raw ratio)</t>
        </is>
      </c>
      <c r="DF1418" t="n">
        <v>10</v>
      </c>
      <c r="DG1418" t="inlineStr">
        <is>
          <t>Times (raw %)</t>
        </is>
      </c>
      <c r="DH1418" t="n">
        <v>13.65</v>
      </c>
      <c r="DI1418" t="n">
        <v>24.55775234131114</v>
      </c>
    </row>
    <row r="1419">
      <c r="A1419" t="inlineStr">
        <is>
          <t>university of babylon</t>
        </is>
      </c>
      <c r="B1419" t="inlineStr">
        <is>
          <t>1201-1400</t>
        </is>
      </c>
      <c r="C1419" t="inlineStr">
        <is>
          <t>1201-1400</t>
        </is>
      </c>
      <c r="D1419" t="inlineStr">
        <is>
          <t>Iraq</t>
        </is>
      </c>
      <c r="E1419" t="inlineStr">
        <is>
          <t>Asia</t>
        </is>
      </c>
      <c r="F1419" t="inlineStr">
        <is>
          <t>L</t>
        </is>
      </c>
      <c r="G1419" t="inlineStr">
        <is>
          <t>FC</t>
        </is>
      </c>
      <c r="H1419" t="inlineStr">
        <is>
          <t>HI</t>
        </is>
      </c>
      <c r="I1419" t="inlineStr">
        <is>
          <t>A</t>
        </is>
      </c>
      <c r="J1419" t="n">
        <v>4.6</v>
      </c>
      <c r="K1419" t="inlineStr">
        <is>
          <t>601+</t>
        </is>
      </c>
      <c r="L1419" t="n">
        <v>9.800000000000001</v>
      </c>
      <c r="M1419" t="inlineStr">
        <is>
          <t>601+</t>
        </is>
      </c>
      <c r="N1419" t="n">
        <v>14.5</v>
      </c>
      <c r="O1419" t="inlineStr">
        <is>
          <t>701+</t>
        </is>
      </c>
      <c r="P1419" t="n">
        <v>2</v>
      </c>
      <c r="Q1419" t="inlineStr">
        <is>
          <t>701+</t>
        </is>
      </c>
      <c r="R1419" t="n">
        <v>1.1</v>
      </c>
      <c r="S1419" t="inlineStr">
        <is>
          <t>701+</t>
        </is>
      </c>
      <c r="T1419" t="n">
        <v>1</v>
      </c>
      <c r="U1419" t="inlineStr">
        <is>
          <t>701+</t>
        </is>
      </c>
      <c r="V1419" t="n">
        <v>29.9</v>
      </c>
      <c r="W1419" t="inlineStr">
        <is>
          <t>701+</t>
        </is>
      </c>
      <c r="X1419" t="n">
        <v>4.3</v>
      </c>
      <c r="Y1419" t="inlineStr">
        <is>
          <t>701+</t>
        </is>
      </c>
      <c r="Z1419" t="n">
        <v>1.2</v>
      </c>
      <c r="AA1419" t="inlineStr">
        <is>
          <t>701+</t>
        </is>
      </c>
      <c r="AB1419" t="inlineStr"/>
      <c r="AC1419" t="inlineStr">
        <is>
          <t>1201-1400</t>
        </is>
      </c>
      <c r="AD1419" t="inlineStr">
        <is>
          <t>1201-1400</t>
        </is>
      </c>
      <c r="AE1419" t="inlineStr">
        <is>
          <t>IQ</t>
        </is>
      </c>
      <c r="AF1419" t="inlineStr">
        <is>
          <t>Iraq</t>
        </is>
      </c>
      <c r="AG1419" t="inlineStr">
        <is>
          <t>L</t>
        </is>
      </c>
      <c r="AH1419" t="inlineStr">
        <is>
          <t>FC</t>
        </is>
      </c>
      <c r="AI1419" t="inlineStr">
        <is>
          <t>HI</t>
        </is>
      </c>
      <c r="AJ1419" t="n">
        <v>3</v>
      </c>
      <c r="AK1419" t="inlineStr">
        <is>
          <t>A</t>
        </is>
      </c>
      <c r="AL1419" t="n">
        <v>3.6</v>
      </c>
      <c r="AM1419" t="inlineStr">
        <is>
          <t>601+</t>
        </is>
      </c>
      <c r="AN1419" t="n">
        <v>6.3</v>
      </c>
      <c r="AO1419" t="inlineStr">
        <is>
          <t>601+</t>
        </is>
      </c>
      <c r="AP1419" t="n">
        <v>13.2</v>
      </c>
      <c r="AQ1419" t="inlineStr">
        <is>
          <t>701+</t>
        </is>
      </c>
      <c r="AR1419" t="n">
        <v>1.9</v>
      </c>
      <c r="AS1419" t="inlineStr">
        <is>
          <t>701+</t>
        </is>
      </c>
      <c r="AT1419" t="n">
        <v>1.1</v>
      </c>
      <c r="AU1419" t="inlineStr">
        <is>
          <t>701+</t>
        </is>
      </c>
      <c r="AV1419" t="n">
        <v>1</v>
      </c>
      <c r="AW1419" t="inlineStr">
        <is>
          <t>701+</t>
        </is>
      </c>
      <c r="AX1419" t="n">
        <v>1.6</v>
      </c>
      <c r="AY1419" t="inlineStr">
        <is>
          <t>701+</t>
        </is>
      </c>
      <c r="AZ1419" t="n">
        <v>9.699999999999999</v>
      </c>
      <c r="BA1419" t="inlineStr">
        <is>
          <t>701+</t>
        </is>
      </c>
      <c r="BB1419" t="n">
        <v>2.6</v>
      </c>
      <c r="BC1419" t="inlineStr">
        <is>
          <t>701+</t>
        </is>
      </c>
      <c r="BD1419" t="inlineStr">
        <is>
          <t>-</t>
        </is>
      </c>
      <c r="BE1419" t="inlineStr"/>
      <c r="BF1419" t="inlineStr">
        <is>
          <t>Not Reported</t>
        </is>
      </c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>
        <is>
          <t>QS</t>
        </is>
      </c>
      <c r="CC1419" t="n">
        <v>1300.5</v>
      </c>
      <c r="CD1419" t="n">
        <v>1300.5</v>
      </c>
      <c r="CE1419" t="n">
        <v>601</v>
      </c>
      <c r="CF1419" t="n">
        <v>601</v>
      </c>
      <c r="CG1419" t="n">
        <v>701</v>
      </c>
      <c r="CH1419" t="n">
        <v>701</v>
      </c>
      <c r="CI1419" t="n">
        <v>701</v>
      </c>
      <c r="CJ1419" t="n">
        <v>701</v>
      </c>
      <c r="CK1419" t="n">
        <v>701</v>
      </c>
      <c r="CL1419" t="n">
        <v>701</v>
      </c>
      <c r="CM1419" t="n">
        <v>701</v>
      </c>
      <c r="CN1419" t="n">
        <v>1300.5</v>
      </c>
      <c r="CO1419" t="n">
        <v>1300.5</v>
      </c>
      <c r="CP1419" t="n">
        <v>601</v>
      </c>
      <c r="CQ1419" t="n">
        <v>601</v>
      </c>
      <c r="CR1419" t="n">
        <v>701</v>
      </c>
      <c r="CS1419" t="n">
        <v>701</v>
      </c>
      <c r="CT1419" t="n">
        <v>701</v>
      </c>
      <c r="CU1419" t="n">
        <v>701</v>
      </c>
      <c r="CV1419" t="n">
        <v>701</v>
      </c>
      <c r="CW1419" t="n">
        <v>701</v>
      </c>
      <c r="CX1419" t="n">
        <v>701</v>
      </c>
      <c r="CY1419" t="inlineStr"/>
      <c r="CZ1419" t="inlineStr"/>
      <c r="DA1419" t="inlineStr"/>
      <c r="DB1419" t="n">
        <v>7.178571428571416</v>
      </c>
      <c r="DC1419" t="n">
        <v>2</v>
      </c>
      <c r="DD1419" t="inlineStr"/>
      <c r="DE1419" t="inlineStr">
        <is>
          <t>QS (score, not ratio)</t>
        </is>
      </c>
      <c r="DF1419" t="inlineStr"/>
      <c r="DG1419" t="inlineStr">
        <is>
          <t>QS (score, not %)</t>
        </is>
      </c>
      <c r="DH1419" t="n">
        <v>4.1</v>
      </c>
      <c r="DI1419" t="inlineStr"/>
    </row>
    <row r="1420">
      <c r="A1420" t="inlineStr">
        <is>
          <t>university of baghdad</t>
        </is>
      </c>
      <c r="B1420" t="inlineStr">
        <is>
          <t>801-850</t>
        </is>
      </c>
      <c r="C1420" t="inlineStr">
        <is>
          <t>951-1000</t>
        </is>
      </c>
      <c r="D1420" t="inlineStr">
        <is>
          <t>Iraq</t>
        </is>
      </c>
      <c r="E1420" t="inlineStr">
        <is>
          <t>Asia</t>
        </is>
      </c>
      <c r="F1420" t="inlineStr">
        <is>
          <t>XL</t>
        </is>
      </c>
      <c r="G1420" t="inlineStr">
        <is>
          <t>FC</t>
        </is>
      </c>
      <c r="H1420" t="inlineStr">
        <is>
          <t>VH</t>
        </is>
      </c>
      <c r="I1420" t="inlineStr">
        <is>
          <t>A</t>
        </is>
      </c>
      <c r="J1420" t="n">
        <v>11</v>
      </c>
      <c r="K1420" t="inlineStr">
        <is>
          <t>601+</t>
        </is>
      </c>
      <c r="L1420" t="n">
        <v>16.9</v>
      </c>
      <c r="M1420" t="inlineStr">
        <is>
          <t>509</t>
        </is>
      </c>
      <c r="N1420" t="n">
        <v>24.6</v>
      </c>
      <c r="O1420" t="inlineStr">
        <is>
          <t>598</t>
        </is>
      </c>
      <c r="P1420" t="n">
        <v>1.5</v>
      </c>
      <c r="Q1420" t="inlineStr">
        <is>
          <t>701+</t>
        </is>
      </c>
      <c r="R1420" t="n">
        <v>2.4</v>
      </c>
      <c r="S1420" t="inlineStr">
        <is>
          <t>701+</t>
        </is>
      </c>
      <c r="T1420" t="n">
        <v>1.1</v>
      </c>
      <c r="U1420" t="inlineStr">
        <is>
          <t>701+</t>
        </is>
      </c>
      <c r="V1420" t="n">
        <v>63.5</v>
      </c>
      <c r="W1420" t="inlineStr">
        <is>
          <t>580</t>
        </is>
      </c>
      <c r="X1420" t="n">
        <v>72.7</v>
      </c>
      <c r="Y1420" t="inlineStr">
        <is>
          <t>148</t>
        </is>
      </c>
      <c r="Z1420" t="n">
        <v>3.1</v>
      </c>
      <c r="AA1420" t="inlineStr">
        <is>
          <t>701+</t>
        </is>
      </c>
      <c r="AB1420" t="inlineStr"/>
      <c r="AC1420" t="inlineStr">
        <is>
          <t>951-1000</t>
        </is>
      </c>
      <c r="AD1420" t="inlineStr">
        <is>
          <t>801-1000</t>
        </is>
      </c>
      <c r="AE1420" t="inlineStr">
        <is>
          <t>IQ</t>
        </is>
      </c>
      <c r="AF1420" t="inlineStr">
        <is>
          <t>Iraq</t>
        </is>
      </c>
      <c r="AG1420" t="inlineStr">
        <is>
          <t>XL</t>
        </is>
      </c>
      <c r="AH1420" t="inlineStr">
        <is>
          <t>FC</t>
        </is>
      </c>
      <c r="AI1420" t="inlineStr">
        <is>
          <t>VH</t>
        </is>
      </c>
      <c r="AJ1420" t="n">
        <v>4</v>
      </c>
      <c r="AK1420" t="inlineStr">
        <is>
          <t>A</t>
        </is>
      </c>
      <c r="AL1420" t="n">
        <v>9.5</v>
      </c>
      <c r="AM1420" t="inlineStr">
        <is>
          <t>601+</t>
        </is>
      </c>
      <c r="AN1420" t="n">
        <v>11.4</v>
      </c>
      <c r="AO1420" t="inlineStr">
        <is>
          <t>601+</t>
        </is>
      </c>
      <c r="AP1420" t="n">
        <v>30.9</v>
      </c>
      <c r="AQ1420" t="inlineStr">
        <is>
          <t>507</t>
        </is>
      </c>
      <c r="AR1420" t="n">
        <v>1.5</v>
      </c>
      <c r="AS1420" t="inlineStr">
        <is>
          <t>701+</t>
        </is>
      </c>
      <c r="AT1420" t="n">
        <v>1.8</v>
      </c>
      <c r="AU1420" t="inlineStr">
        <is>
          <t>701+</t>
        </is>
      </c>
      <c r="AV1420" t="n">
        <v>1.1</v>
      </c>
      <c r="AW1420" t="inlineStr">
        <is>
          <t>701+</t>
        </is>
      </c>
      <c r="AX1420" t="n">
        <v>14.1</v>
      </c>
      <c r="AY1420" t="inlineStr">
        <is>
          <t>612</t>
        </is>
      </c>
      <c r="AZ1420" t="n">
        <v>31.4</v>
      </c>
      <c r="BA1420" t="inlineStr">
        <is>
          <t>243</t>
        </is>
      </c>
      <c r="BB1420" t="n">
        <v>14.2</v>
      </c>
      <c r="BC1420" t="inlineStr">
        <is>
          <t>621=</t>
        </is>
      </c>
      <c r="BD1420" t="inlineStr">
        <is>
          <t>-</t>
        </is>
      </c>
      <c r="BE1420" t="inlineStr"/>
      <c r="BF1420" t="inlineStr">
        <is>
          <t>Not Reported</t>
        </is>
      </c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>
        <is>
          <t>QS</t>
        </is>
      </c>
      <c r="CC1420" t="n">
        <v>825.5</v>
      </c>
      <c r="CD1420" t="n">
        <v>975.5</v>
      </c>
      <c r="CE1420" t="n">
        <v>601</v>
      </c>
      <c r="CF1420" t="n">
        <v>509</v>
      </c>
      <c r="CG1420" t="n">
        <v>598</v>
      </c>
      <c r="CH1420" t="n">
        <v>701</v>
      </c>
      <c r="CI1420" t="n">
        <v>701</v>
      </c>
      <c r="CJ1420" t="n">
        <v>701</v>
      </c>
      <c r="CK1420" t="n">
        <v>580</v>
      </c>
      <c r="CL1420" t="n">
        <v>148</v>
      </c>
      <c r="CM1420" t="n">
        <v>701</v>
      </c>
      <c r="CN1420" t="n">
        <v>975.5</v>
      </c>
      <c r="CO1420" t="n">
        <v>900.5</v>
      </c>
      <c r="CP1420" t="n">
        <v>601</v>
      </c>
      <c r="CQ1420" t="n">
        <v>601</v>
      </c>
      <c r="CR1420" t="n">
        <v>507</v>
      </c>
      <c r="CS1420" t="n">
        <v>701</v>
      </c>
      <c r="CT1420" t="n">
        <v>701</v>
      </c>
      <c r="CU1420" t="n">
        <v>701</v>
      </c>
      <c r="CV1420" t="n">
        <v>612</v>
      </c>
      <c r="CW1420" t="n">
        <v>243</v>
      </c>
      <c r="CX1420" t="n">
        <v>621</v>
      </c>
      <c r="CY1420" t="inlineStr"/>
      <c r="CZ1420" t="inlineStr"/>
      <c r="DA1420" t="inlineStr"/>
      <c r="DB1420" t="n">
        <v>41.10714285714285</v>
      </c>
      <c r="DC1420" t="n">
        <v>1.5</v>
      </c>
      <c r="DD1420" t="inlineStr"/>
      <c r="DE1420" t="inlineStr">
        <is>
          <t>QS (score, not ratio)</t>
        </is>
      </c>
      <c r="DF1420" t="inlineStr"/>
      <c r="DG1420" t="inlineStr">
        <is>
          <t>QS (score, not %)</t>
        </is>
      </c>
      <c r="DH1420" t="n">
        <v>10.25</v>
      </c>
      <c r="DI1420" t="inlineStr"/>
    </row>
    <row r="1421">
      <c r="A1421" t="inlineStr">
        <is>
          <t>university of bahrain</t>
        </is>
      </c>
      <c r="B1421" t="inlineStr">
        <is>
          <t>951-1000</t>
        </is>
      </c>
      <c r="C1421" t="inlineStr">
        <is>
          <t>951-1000</t>
        </is>
      </c>
      <c r="D1421" t="inlineStr">
        <is>
          <t>Bahrain</t>
        </is>
      </c>
      <c r="E1421" t="inlineStr">
        <is>
          <t>Asia</t>
        </is>
      </c>
      <c r="F1421" t="inlineStr">
        <is>
          <t>L</t>
        </is>
      </c>
      <c r="G1421" t="inlineStr">
        <is>
          <t>CO</t>
        </is>
      </c>
      <c r="H1421" t="inlineStr">
        <is>
          <t>HI</t>
        </is>
      </c>
      <c r="I1421" t="inlineStr">
        <is>
          <t>A</t>
        </is>
      </c>
      <c r="J1421" t="n">
        <v>9.699999999999999</v>
      </c>
      <c r="K1421" t="inlineStr">
        <is>
          <t>601+</t>
        </is>
      </c>
      <c r="L1421" t="n">
        <v>5.1</v>
      </c>
      <c r="M1421" t="inlineStr">
        <is>
          <t>601+</t>
        </is>
      </c>
      <c r="N1421" t="n">
        <v>7</v>
      </c>
      <c r="O1421" t="inlineStr">
        <is>
          <t>701+</t>
        </is>
      </c>
      <c r="P1421" t="n">
        <v>2.2</v>
      </c>
      <c r="Q1421" t="inlineStr">
        <is>
          <t>701+</t>
        </is>
      </c>
      <c r="R1421" t="n">
        <v>87</v>
      </c>
      <c r="S1421" t="inlineStr">
        <is>
          <t>213</t>
        </is>
      </c>
      <c r="T1421" t="n">
        <v>8.9</v>
      </c>
      <c r="U1421" t="inlineStr">
        <is>
          <t>701+</t>
        </is>
      </c>
      <c r="V1421" t="n">
        <v>36.2</v>
      </c>
      <c r="W1421" t="inlineStr">
        <is>
          <t>701+</t>
        </is>
      </c>
      <c r="X1421" t="n">
        <v>36.3</v>
      </c>
      <c r="Y1421" t="inlineStr">
        <is>
          <t>350</t>
        </is>
      </c>
      <c r="Z1421" t="n">
        <v>1.1</v>
      </c>
      <c r="AA1421" t="inlineStr">
        <is>
          <t>701+</t>
        </is>
      </c>
      <c r="AB1421" t="inlineStr"/>
      <c r="AC1421" t="inlineStr">
        <is>
          <t>951-1000</t>
        </is>
      </c>
      <c r="AD1421" t="inlineStr">
        <is>
          <t>801-1000</t>
        </is>
      </c>
      <c r="AE1421" t="inlineStr">
        <is>
          <t>BH</t>
        </is>
      </c>
      <c r="AF1421" t="inlineStr">
        <is>
          <t>Bahrain</t>
        </is>
      </c>
      <c r="AG1421" t="inlineStr">
        <is>
          <t>L</t>
        </is>
      </c>
      <c r="AH1421" t="inlineStr">
        <is>
          <t>CO</t>
        </is>
      </c>
      <c r="AI1421" t="inlineStr">
        <is>
          <t>HI</t>
        </is>
      </c>
      <c r="AJ1421" t="n">
        <v>3</v>
      </c>
      <c r="AK1421" t="inlineStr">
        <is>
          <t>A</t>
        </is>
      </c>
      <c r="AL1421" t="n">
        <v>10.7</v>
      </c>
      <c r="AM1421" t="inlineStr">
        <is>
          <t>601+</t>
        </is>
      </c>
      <c r="AN1421" t="n">
        <v>7.6</v>
      </c>
      <c r="AO1421" t="inlineStr">
        <is>
          <t>601+</t>
        </is>
      </c>
      <c r="AP1421" t="n">
        <v>7.3</v>
      </c>
      <c r="AQ1421" t="inlineStr">
        <is>
          <t>701+</t>
        </is>
      </c>
      <c r="AR1421" t="n">
        <v>2.1</v>
      </c>
      <c r="AS1421" t="inlineStr">
        <is>
          <t>701+</t>
        </is>
      </c>
      <c r="AT1421" t="n">
        <v>87.59999999999999</v>
      </c>
      <c r="AU1421" t="inlineStr">
        <is>
          <t>196</t>
        </is>
      </c>
      <c r="AV1421" t="n">
        <v>11.4</v>
      </c>
      <c r="AW1421" t="inlineStr">
        <is>
          <t>684</t>
        </is>
      </c>
      <c r="AX1421" t="n">
        <v>1.3</v>
      </c>
      <c r="AY1421" t="inlineStr">
        <is>
          <t>701+</t>
        </is>
      </c>
      <c r="AZ1421" t="n">
        <v>6.8</v>
      </c>
      <c r="BA1421" t="inlineStr">
        <is>
          <t>701+</t>
        </is>
      </c>
      <c r="BB1421" t="n">
        <v>3</v>
      </c>
      <c r="BC1421" t="inlineStr">
        <is>
          <t>701+</t>
        </is>
      </c>
      <c r="BD1421" t="inlineStr">
        <is>
          <t>-</t>
        </is>
      </c>
      <c r="BE1421" t="inlineStr"/>
      <c r="BF1421" t="inlineStr">
        <is>
          <t>Not Reported</t>
        </is>
      </c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>
        <is>
          <t>QS</t>
        </is>
      </c>
      <c r="CC1421" t="n">
        <v>975.5</v>
      </c>
      <c r="CD1421" t="n">
        <v>975.5</v>
      </c>
      <c r="CE1421" t="n">
        <v>601</v>
      </c>
      <c r="CF1421" t="n">
        <v>601</v>
      </c>
      <c r="CG1421" t="n">
        <v>701</v>
      </c>
      <c r="CH1421" t="n">
        <v>701</v>
      </c>
      <c r="CI1421" t="n">
        <v>213</v>
      </c>
      <c r="CJ1421" t="n">
        <v>701</v>
      </c>
      <c r="CK1421" t="n">
        <v>701</v>
      </c>
      <c r="CL1421" t="n">
        <v>350</v>
      </c>
      <c r="CM1421" t="n">
        <v>701</v>
      </c>
      <c r="CN1421" t="n">
        <v>975.5</v>
      </c>
      <c r="CO1421" t="n">
        <v>900.5</v>
      </c>
      <c r="CP1421" t="n">
        <v>601</v>
      </c>
      <c r="CQ1421" t="n">
        <v>601</v>
      </c>
      <c r="CR1421" t="n">
        <v>701</v>
      </c>
      <c r="CS1421" t="n">
        <v>701</v>
      </c>
      <c r="CT1421" t="n">
        <v>196</v>
      </c>
      <c r="CU1421" t="n">
        <v>684</v>
      </c>
      <c r="CV1421" t="n">
        <v>701</v>
      </c>
      <c r="CW1421" t="n">
        <v>701</v>
      </c>
      <c r="CX1421" t="n">
        <v>701</v>
      </c>
      <c r="CY1421" t="inlineStr"/>
      <c r="CZ1421" t="inlineStr"/>
      <c r="DA1421" t="inlineStr"/>
      <c r="DB1421" t="n">
        <v>30.39285714285714</v>
      </c>
      <c r="DC1421" t="n">
        <v>2.2</v>
      </c>
      <c r="DD1421" t="inlineStr"/>
      <c r="DE1421" t="inlineStr">
        <is>
          <t>QS (score, not ratio)</t>
        </is>
      </c>
      <c r="DF1421" t="inlineStr"/>
      <c r="DG1421" t="inlineStr">
        <is>
          <t>QS (score, not %)</t>
        </is>
      </c>
      <c r="DH1421" t="n">
        <v>10.2</v>
      </c>
      <c r="DI1421" t="inlineStr"/>
    </row>
    <row r="1422">
      <c r="A1422" t="inlineStr">
        <is>
          <t>university of barcelona</t>
        </is>
      </c>
      <c r="B1422" t="inlineStr"/>
      <c r="C1422" t="inlineStr"/>
      <c r="D1422" t="inlineStr">
        <is>
          <t>Not Reported</t>
        </is>
      </c>
      <c r="E1422" t="inlineStr">
        <is>
          <t>Not Reported</t>
        </is>
      </c>
      <c r="F1422" t="inlineStr">
        <is>
          <t>Not Reported</t>
        </is>
      </c>
      <c r="G1422" t="inlineStr">
        <is>
          <t>Not Reported</t>
        </is>
      </c>
      <c r="H1422" t="inlineStr"/>
      <c r="I1422" t="inlineStr">
        <is>
          <t>Not Reported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>
        <is>
          <t>Not Reported</t>
        </is>
      </c>
      <c r="AF1422" t="inlineStr">
        <is>
          <t>Not Reported</t>
        </is>
      </c>
      <c r="AG1422" t="inlineStr">
        <is>
          <t>Not Reported</t>
        </is>
      </c>
      <c r="AH1422" t="inlineStr">
        <is>
          <t>Not Reported</t>
        </is>
      </c>
      <c r="AI1422" t="inlineStr"/>
      <c r="AJ1422" t="inlineStr"/>
      <c r="AK1422" t="inlineStr">
        <is>
          <t>Not Reported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>
        <is>
          <t>174</t>
        </is>
      </c>
      <c r="BF1422" t="inlineStr">
        <is>
          <t>Spain</t>
        </is>
      </c>
      <c r="BG1422" t="n">
        <v>38.5</v>
      </c>
      <c r="BH1422" t="inlineStr">
        <is>
          <t>49.2</t>
        </is>
      </c>
      <c r="BI1422" t="n">
        <v>37.4</v>
      </c>
      <c r="BJ1422" t="n">
        <v>78.90000000000001</v>
      </c>
      <c r="BK1422" t="inlineStr">
        <is>
          <t>31.1</t>
        </is>
      </c>
      <c r="BL1422" t="inlineStr">
        <is>
          <t>50.9</t>
        </is>
      </c>
      <c r="BM1422" t="inlineStr">
        <is>
          <t>47,491</t>
        </is>
      </c>
      <c r="BN1422" t="n">
        <v>12.2</v>
      </c>
      <c r="BO1422" t="inlineStr">
        <is>
          <t>10%</t>
        </is>
      </c>
      <c r="BP1422" t="inlineStr">
        <is>
          <t>62 : 38</t>
        </is>
      </c>
      <c r="BQ1422" t="n">
        <v>2016</v>
      </c>
      <c r="BR1422" t="inlineStr">
        <is>
          <t>151-200</t>
        </is>
      </c>
      <c r="BS1422" t="inlineStr">
        <is>
          <t>1</t>
        </is>
      </c>
      <c r="BT1422" t="inlineStr"/>
      <c r="BU1422" t="n">
        <v>0</v>
      </c>
      <c r="BV1422" t="n">
        <v>0</v>
      </c>
      <c r="BW1422" t="n">
        <v>15.1</v>
      </c>
      <c r="BX1422" t="n">
        <v>11.7</v>
      </c>
      <c r="BY1422" t="n">
        <v>51.6</v>
      </c>
      <c r="BZ1422" t="n">
        <v>18.7</v>
      </c>
      <c r="CA1422" t="n">
        <v>2015</v>
      </c>
      <c r="CB1422" t="inlineStr">
        <is>
          <t>Times+Shanghai</t>
        </is>
      </c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n">
        <v>174</v>
      </c>
      <c r="CZ1422" t="n">
        <v>175.5</v>
      </c>
      <c r="DA1422" t="n">
        <v>1</v>
      </c>
      <c r="DB1422" t="n">
        <v>68.479249330516</v>
      </c>
      <c r="DC1422" t="n">
        <v>44.35809850473058</v>
      </c>
      <c r="DD1422" t="n">
        <v>12.2</v>
      </c>
      <c r="DE1422" t="inlineStr">
        <is>
          <t>Times (raw ratio)</t>
        </is>
      </c>
      <c r="DF1422" t="n">
        <v>10</v>
      </c>
      <c r="DG1422" t="inlineStr">
        <is>
          <t>Times (raw %)</t>
        </is>
      </c>
      <c r="DH1422" t="inlineStr"/>
      <c r="DI1422" t="n">
        <v>19.75773386451321</v>
      </c>
    </row>
    <row r="1423">
      <c r="A1423" t="inlineStr">
        <is>
          <t>university of bari</t>
        </is>
      </c>
      <c r="B1423" t="inlineStr">
        <is>
          <t>801-850</t>
        </is>
      </c>
      <c r="C1423" t="inlineStr">
        <is>
          <t>741-750</t>
        </is>
      </c>
      <c r="D1423" t="inlineStr">
        <is>
          <t>Italy</t>
        </is>
      </c>
      <c r="E1423" t="inlineStr">
        <is>
          <t>Europe</t>
        </is>
      </c>
      <c r="F1423" t="inlineStr">
        <is>
          <t>L</t>
        </is>
      </c>
      <c r="G1423" t="inlineStr">
        <is>
          <t>FO</t>
        </is>
      </c>
      <c r="H1423" t="inlineStr">
        <is>
          <t>VH</t>
        </is>
      </c>
      <c r="I1423" t="inlineStr">
        <is>
          <t>A</t>
        </is>
      </c>
      <c r="J1423" t="n">
        <v>12.4</v>
      </c>
      <c r="K1423" t="inlineStr">
        <is>
          <t>601+</t>
        </is>
      </c>
      <c r="L1423" t="n">
        <v>3</v>
      </c>
      <c r="M1423" t="inlineStr">
        <is>
          <t>601+</t>
        </is>
      </c>
      <c r="N1423" t="n">
        <v>4.6</v>
      </c>
      <c r="O1423" t="inlineStr">
        <is>
          <t>701+</t>
        </is>
      </c>
      <c r="P1423" t="n">
        <v>25</v>
      </c>
      <c r="Q1423" t="inlineStr">
        <is>
          <t>497</t>
        </is>
      </c>
      <c r="R1423" t="n">
        <v>4.9</v>
      </c>
      <c r="S1423" t="inlineStr">
        <is>
          <t>701+</t>
        </is>
      </c>
      <c r="T1423" t="n">
        <v>2</v>
      </c>
      <c r="U1423" t="inlineStr">
        <is>
          <t>701+</t>
        </is>
      </c>
      <c r="V1423" t="n">
        <v>81.59999999999999</v>
      </c>
      <c r="W1423" t="inlineStr">
        <is>
          <t>292</t>
        </is>
      </c>
      <c r="X1423" t="n">
        <v>7.7</v>
      </c>
      <c r="Y1423" t="inlineStr">
        <is>
          <t>701+</t>
        </is>
      </c>
      <c r="Z1423" t="n">
        <v>25.7</v>
      </c>
      <c r="AA1423" t="inlineStr">
        <is>
          <t>483=</t>
        </is>
      </c>
      <c r="AB1423" t="inlineStr"/>
      <c r="AC1423" t="inlineStr">
        <is>
          <t>741-750</t>
        </is>
      </c>
      <c r="AD1423" t="inlineStr">
        <is>
          <t>801-1000</t>
        </is>
      </c>
      <c r="AE1423" t="inlineStr">
        <is>
          <t>IT</t>
        </is>
      </c>
      <c r="AF1423" t="inlineStr">
        <is>
          <t>Italy</t>
        </is>
      </c>
      <c r="AG1423" t="inlineStr">
        <is>
          <t>XL</t>
        </is>
      </c>
      <c r="AH1423" t="inlineStr">
        <is>
          <t>FC</t>
        </is>
      </c>
      <c r="AI1423" t="inlineStr">
        <is>
          <t>HI</t>
        </is>
      </c>
      <c r="AJ1423" t="n">
        <v>4</v>
      </c>
      <c r="AK1423" t="inlineStr">
        <is>
          <t>A</t>
        </is>
      </c>
      <c r="AL1423" t="n">
        <v>12.8</v>
      </c>
      <c r="AM1423" t="inlineStr">
        <is>
          <t>601+</t>
        </is>
      </c>
      <c r="AN1423" t="n">
        <v>2.9</v>
      </c>
      <c r="AO1423" t="inlineStr">
        <is>
          <t>601+</t>
        </is>
      </c>
      <c r="AP1423" t="n">
        <v>4.2</v>
      </c>
      <c r="AQ1423" t="inlineStr">
        <is>
          <t>701+</t>
        </is>
      </c>
      <c r="AR1423" t="n">
        <v>27.8</v>
      </c>
      <c r="AS1423" t="inlineStr">
        <is>
          <t>452</t>
        </is>
      </c>
      <c r="AT1423" t="n">
        <v>5</v>
      </c>
      <c r="AU1423" t="inlineStr">
        <is>
          <t>701+</t>
        </is>
      </c>
      <c r="AV1423" t="n">
        <v>2.2</v>
      </c>
      <c r="AW1423" t="inlineStr">
        <is>
          <t>701+</t>
        </is>
      </c>
      <c r="AX1423" t="n">
        <v>64.5</v>
      </c>
      <c r="AY1423" t="inlineStr">
        <is>
          <t>219</t>
        </is>
      </c>
      <c r="AZ1423" t="n">
        <v>6.8</v>
      </c>
      <c r="BA1423" t="inlineStr">
        <is>
          <t>701+</t>
        </is>
      </c>
      <c r="BB1423" t="n">
        <v>37.5</v>
      </c>
      <c r="BC1423" t="inlineStr">
        <is>
          <t>382=</t>
        </is>
      </c>
      <c r="BD1423" t="inlineStr">
        <is>
          <t>-</t>
        </is>
      </c>
      <c r="BE1423" t="inlineStr"/>
      <c r="BF1423" t="inlineStr">
        <is>
          <t>Not Reported</t>
        </is>
      </c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>
        <is>
          <t>401-500</t>
        </is>
      </c>
      <c r="BS1423" t="inlineStr">
        <is>
          <t>14-22</t>
        </is>
      </c>
      <c r="BT1423" t="inlineStr"/>
      <c r="BU1423" t="n">
        <v>0</v>
      </c>
      <c r="BV1423" t="n">
        <v>0</v>
      </c>
      <c r="BW1423" t="n">
        <v>0</v>
      </c>
      <c r="BX1423" t="n">
        <v>7.8</v>
      </c>
      <c r="BY1423" t="n">
        <v>30.4</v>
      </c>
      <c r="BZ1423" t="n">
        <v>13.1</v>
      </c>
      <c r="CA1423" t="n">
        <v>2011</v>
      </c>
      <c r="CB1423" t="inlineStr">
        <is>
          <t>QS+Shanghai</t>
        </is>
      </c>
      <c r="CC1423" t="n">
        <v>825.5</v>
      </c>
      <c r="CD1423" t="n">
        <v>745.5</v>
      </c>
      <c r="CE1423" t="n">
        <v>601</v>
      </c>
      <c r="CF1423" t="n">
        <v>601</v>
      </c>
      <c r="CG1423" t="n">
        <v>701</v>
      </c>
      <c r="CH1423" t="n">
        <v>497</v>
      </c>
      <c r="CI1423" t="n">
        <v>701</v>
      </c>
      <c r="CJ1423" t="n">
        <v>701</v>
      </c>
      <c r="CK1423" t="n">
        <v>292</v>
      </c>
      <c r="CL1423" t="n">
        <v>701</v>
      </c>
      <c r="CM1423" t="n">
        <v>483</v>
      </c>
      <c r="CN1423" t="n">
        <v>745.5</v>
      </c>
      <c r="CO1423" t="n">
        <v>900.5</v>
      </c>
      <c r="CP1423" t="n">
        <v>601</v>
      </c>
      <c r="CQ1423" t="n">
        <v>601</v>
      </c>
      <c r="CR1423" t="n">
        <v>701</v>
      </c>
      <c r="CS1423" t="n">
        <v>452</v>
      </c>
      <c r="CT1423" t="n">
        <v>701</v>
      </c>
      <c r="CU1423" t="n">
        <v>701</v>
      </c>
      <c r="CV1423" t="n">
        <v>219</v>
      </c>
      <c r="CW1423" t="n">
        <v>701</v>
      </c>
      <c r="CX1423" t="n">
        <v>382</v>
      </c>
      <c r="CY1423" t="inlineStr"/>
      <c r="CZ1423" t="n">
        <v>450.5</v>
      </c>
      <c r="DA1423" t="n">
        <v>18</v>
      </c>
      <c r="DB1423" t="n">
        <v>21.21218833307197</v>
      </c>
      <c r="DC1423" t="n">
        <v>16.63969795037756</v>
      </c>
      <c r="DD1423" t="inlineStr"/>
      <c r="DE1423" t="inlineStr">
        <is>
          <t>QS (score, not ratio)</t>
        </is>
      </c>
      <c r="DF1423" t="inlineStr"/>
      <c r="DG1423" t="inlineStr">
        <is>
          <t>QS (score, not %)</t>
        </is>
      </c>
      <c r="DH1423" t="n">
        <v>12.6</v>
      </c>
      <c r="DI1423" t="n">
        <v>6.229773462783171</v>
      </c>
    </row>
    <row r="1424">
      <c r="A1424" t="inlineStr">
        <is>
          <t>university of bari aldo moro</t>
        </is>
      </c>
      <c r="B1424" t="inlineStr"/>
      <c r="C1424" t="inlineStr"/>
      <c r="D1424" t="inlineStr">
        <is>
          <t>Not Reported</t>
        </is>
      </c>
      <c r="E1424" t="inlineStr">
        <is>
          <t>Not Reported</t>
        </is>
      </c>
      <c r="F1424" t="inlineStr">
        <is>
          <t>Not Reported</t>
        </is>
      </c>
      <c r="G1424" t="inlineStr">
        <is>
          <t>Not Reported</t>
        </is>
      </c>
      <c r="H1424" t="inlineStr"/>
      <c r="I1424" t="inlineStr">
        <is>
          <t>Not Reported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>
        <is>
          <t>Not Reported</t>
        </is>
      </c>
      <c r="AF1424" t="inlineStr">
        <is>
          <t>Not Reported</t>
        </is>
      </c>
      <c r="AG1424" t="inlineStr">
        <is>
          <t>Not Reported</t>
        </is>
      </c>
      <c r="AH1424" t="inlineStr">
        <is>
          <t>Not Reported</t>
        </is>
      </c>
      <c r="AI1424" t="inlineStr"/>
      <c r="AJ1424" t="inlineStr"/>
      <c r="AK1424" t="inlineStr">
        <is>
          <t>Not Reported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>
        <is>
          <t>401-500</t>
        </is>
      </c>
      <c r="BF1424" t="inlineStr">
        <is>
          <t>Italy</t>
        </is>
      </c>
      <c r="BG1424" t="n">
        <v>28.7</v>
      </c>
      <c r="BH1424" t="inlineStr">
        <is>
          <t>31.7</t>
        </is>
      </c>
      <c r="BI1424" t="n">
        <v>21.6</v>
      </c>
      <c r="BJ1424" t="n">
        <v>48.8</v>
      </c>
      <c r="BK1424" t="inlineStr">
        <is>
          <t>45.4</t>
        </is>
      </c>
      <c r="BL1424" t="inlineStr">
        <is>
          <t>-</t>
        </is>
      </c>
      <c r="BM1424" t="inlineStr">
        <is>
          <t>51,560</t>
        </is>
      </c>
      <c r="BN1424" t="n">
        <v>65.09999999999999</v>
      </c>
      <c r="BO1424" t="inlineStr">
        <is>
          <t>2%</t>
        </is>
      </c>
      <c r="BP1424" t="inlineStr">
        <is>
          <t>65 : 35</t>
        </is>
      </c>
      <c r="BQ1424" t="n">
        <v>2016</v>
      </c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>
        <is>
          <t>Times</t>
        </is>
      </c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n">
        <v>450.5</v>
      </c>
      <c r="CZ1424" t="inlineStr"/>
      <c r="DA1424" t="inlineStr"/>
      <c r="DB1424" t="n">
        <v>35.7398141529664</v>
      </c>
      <c r="DC1424" t="n">
        <v>33.81851731706598</v>
      </c>
      <c r="DD1424" t="n">
        <v>65.09999999999999</v>
      </c>
      <c r="DE1424" t="inlineStr">
        <is>
          <t>Times (raw ratio)</t>
        </is>
      </c>
      <c r="DF1424" t="n">
        <v>2</v>
      </c>
      <c r="DG1424" t="inlineStr">
        <is>
          <t>Times (raw %)</t>
        </is>
      </c>
      <c r="DH1424" t="inlineStr"/>
      <c r="DI1424" t="n">
        <v>19.4588969823101</v>
      </c>
    </row>
    <row r="1425">
      <c r="A1425" t="inlineStr">
        <is>
          <t>university of basel</t>
        </is>
      </c>
      <c r="B1425" t="inlineStr">
        <is>
          <t>131</t>
        </is>
      </c>
      <c r="C1425" t="inlineStr">
        <is>
          <t>124</t>
        </is>
      </c>
      <c r="D1425" t="inlineStr">
        <is>
          <t>Switzerland</t>
        </is>
      </c>
      <c r="E1425" t="inlineStr">
        <is>
          <t>Europe</t>
        </is>
      </c>
      <c r="F1425" t="inlineStr">
        <is>
          <t>M</t>
        </is>
      </c>
      <c r="G1425" t="inlineStr">
        <is>
          <t>FC</t>
        </is>
      </c>
      <c r="H1425" t="inlineStr">
        <is>
          <t>VH</t>
        </is>
      </c>
      <c r="I1425" t="inlineStr">
        <is>
          <t>A</t>
        </is>
      </c>
      <c r="J1425" t="n">
        <v>26.6</v>
      </c>
      <c r="K1425" t="inlineStr">
        <is>
          <t>331</t>
        </is>
      </c>
      <c r="L1425" t="n">
        <v>13.5</v>
      </c>
      <c r="M1425" t="inlineStr">
        <is>
          <t>601+</t>
        </is>
      </c>
      <c r="N1425" t="n">
        <v>61.4</v>
      </c>
      <c r="O1425" t="inlineStr">
        <is>
          <t>232</t>
        </is>
      </c>
      <c r="P1425" t="n">
        <v>94.5</v>
      </c>
      <c r="Q1425" t="inlineStr">
        <is>
          <t>53</t>
        </is>
      </c>
      <c r="R1425" t="n">
        <v>100</v>
      </c>
      <c r="S1425" t="inlineStr">
        <is>
          <t>44</t>
        </is>
      </c>
      <c r="T1425" t="n">
        <v>85.8</v>
      </c>
      <c r="U1425" t="inlineStr">
        <is>
          <t>147</t>
        </is>
      </c>
      <c r="V1425" t="n">
        <v>89.40000000000001</v>
      </c>
      <c r="W1425" t="inlineStr">
        <is>
          <t>176</t>
        </is>
      </c>
      <c r="X1425" t="n">
        <v>69.90000000000001</v>
      </c>
      <c r="Y1425" t="inlineStr">
        <is>
          <t>160</t>
        </is>
      </c>
      <c r="Z1425" t="n">
        <v>44.6</v>
      </c>
      <c r="AA1425" t="inlineStr">
        <is>
          <t>343=</t>
        </is>
      </c>
      <c r="AB1425" t="n">
        <v>54.3</v>
      </c>
      <c r="AC1425">
        <f>124</f>
        <v/>
      </c>
      <c r="AD1425" t="inlineStr">
        <is>
          <t>136</t>
        </is>
      </c>
      <c r="AE1425" t="inlineStr">
        <is>
          <t>CH</t>
        </is>
      </c>
      <c r="AF1425" t="inlineStr">
        <is>
          <t>Switzerland</t>
        </is>
      </c>
      <c r="AG1425" t="inlineStr">
        <is>
          <t>M</t>
        </is>
      </c>
      <c r="AH1425" t="inlineStr">
        <is>
          <t>FC</t>
        </is>
      </c>
      <c r="AI1425" t="inlineStr">
        <is>
          <t>VH</t>
        </is>
      </c>
      <c r="AJ1425" t="n">
        <v>5</v>
      </c>
      <c r="AK1425" t="inlineStr">
        <is>
          <t>A</t>
        </is>
      </c>
      <c r="AL1425" t="n">
        <v>27.8</v>
      </c>
      <c r="AM1425" t="inlineStr">
        <is>
          <t>314</t>
        </is>
      </c>
      <c r="AN1425" t="n">
        <v>17.8</v>
      </c>
      <c r="AO1425" t="inlineStr">
        <is>
          <t>494</t>
        </is>
      </c>
      <c r="AP1425" t="n">
        <v>57.4</v>
      </c>
      <c r="AQ1425" t="inlineStr">
        <is>
          <t>253</t>
        </is>
      </c>
      <c r="AR1425" t="n">
        <v>96.5</v>
      </c>
      <c r="AS1425" t="inlineStr">
        <is>
          <t>44</t>
        </is>
      </c>
      <c r="AT1425" t="n">
        <v>100</v>
      </c>
      <c r="AU1425" t="inlineStr">
        <is>
          <t>34</t>
        </is>
      </c>
      <c r="AV1425" t="n">
        <v>85</v>
      </c>
      <c r="AW1425" t="inlineStr">
        <is>
          <t>143</t>
        </is>
      </c>
      <c r="AX1425" t="n">
        <v>74.40000000000001</v>
      </c>
      <c r="AY1425" t="inlineStr">
        <is>
          <t>175</t>
        </is>
      </c>
      <c r="AZ1425" t="n">
        <v>41.1</v>
      </c>
      <c r="BA1425" t="inlineStr">
        <is>
          <t>179</t>
        </is>
      </c>
      <c r="BB1425" t="n">
        <v>70.40000000000001</v>
      </c>
      <c r="BC1425" t="inlineStr">
        <is>
          <t>201=</t>
        </is>
      </c>
      <c r="BD1425" t="inlineStr">
        <is>
          <t>55.0</t>
        </is>
      </c>
      <c r="BE1425">
        <f>101</f>
        <v/>
      </c>
      <c r="BF1425" t="inlineStr">
        <is>
          <t>Switzerland</t>
        </is>
      </c>
      <c r="BG1425" t="n">
        <v>39.5</v>
      </c>
      <c r="BH1425" t="inlineStr">
        <is>
          <t>94.7</t>
        </is>
      </c>
      <c r="BI1425" t="n">
        <v>33.1</v>
      </c>
      <c r="BJ1425" t="n">
        <v>88.3</v>
      </c>
      <c r="BK1425" t="inlineStr">
        <is>
          <t>99.9</t>
        </is>
      </c>
      <c r="BL1425" t="inlineStr">
        <is>
          <t>57.9</t>
        </is>
      </c>
      <c r="BM1425" t="inlineStr">
        <is>
          <t>12,551</t>
        </is>
      </c>
      <c r="BN1425" t="n">
        <v>17.3</v>
      </c>
      <c r="BO1425" t="inlineStr">
        <is>
          <t>24%</t>
        </is>
      </c>
      <c r="BP1425" t="inlineStr">
        <is>
          <t>54 : 46</t>
        </is>
      </c>
      <c r="BQ1425" t="n">
        <v>2016</v>
      </c>
      <c r="BR1425" t="inlineStr">
        <is>
          <t>87</t>
        </is>
      </c>
      <c r="BS1425" t="inlineStr">
        <is>
          <t>4</t>
        </is>
      </c>
      <c r="BT1425" t="n">
        <v>24.9</v>
      </c>
      <c r="BU1425" t="n">
        <v>19.2</v>
      </c>
      <c r="BV1425" t="n">
        <v>16.3</v>
      </c>
      <c r="BW1425" t="n">
        <v>17.4</v>
      </c>
      <c r="BX1425" t="n">
        <v>21.4</v>
      </c>
      <c r="BY1425" t="n">
        <v>39.2</v>
      </c>
      <c r="BZ1425" t="n">
        <v>35</v>
      </c>
      <c r="CA1425" t="n">
        <v>2015</v>
      </c>
      <c r="CB1425" t="inlineStr">
        <is>
          <t>QS+Times+Shanghai</t>
        </is>
      </c>
      <c r="CC1425" t="n">
        <v>131</v>
      </c>
      <c r="CD1425" t="n">
        <v>124</v>
      </c>
      <c r="CE1425" t="n">
        <v>331</v>
      </c>
      <c r="CF1425" t="n">
        <v>601</v>
      </c>
      <c r="CG1425" t="n">
        <v>232</v>
      </c>
      <c r="CH1425" t="n">
        <v>53</v>
      </c>
      <c r="CI1425" t="n">
        <v>44</v>
      </c>
      <c r="CJ1425" t="n">
        <v>147</v>
      </c>
      <c r="CK1425" t="n">
        <v>176</v>
      </c>
      <c r="CL1425" t="n">
        <v>160</v>
      </c>
      <c r="CM1425" t="n">
        <v>343</v>
      </c>
      <c r="CN1425" t="n">
        <v>124</v>
      </c>
      <c r="CO1425" t="n">
        <v>136</v>
      </c>
      <c r="CP1425" t="n">
        <v>314</v>
      </c>
      <c r="CQ1425" t="n">
        <v>494</v>
      </c>
      <c r="CR1425" t="n">
        <v>253</v>
      </c>
      <c r="CS1425" t="n">
        <v>44</v>
      </c>
      <c r="CT1425" t="n">
        <v>34</v>
      </c>
      <c r="CU1425" t="n">
        <v>143</v>
      </c>
      <c r="CV1425" t="n">
        <v>175</v>
      </c>
      <c r="CW1425" t="n">
        <v>179</v>
      </c>
      <c r="CX1425" t="n">
        <v>201</v>
      </c>
      <c r="CY1425" t="n">
        <v>101</v>
      </c>
      <c r="CZ1425" t="n">
        <v>87</v>
      </c>
      <c r="DA1425" t="n">
        <v>4</v>
      </c>
      <c r="DB1425" t="n">
        <v>85.84600293025004</v>
      </c>
      <c r="DC1425" t="n">
        <v>53.17911501136145</v>
      </c>
      <c r="DD1425" t="n">
        <v>17.3</v>
      </c>
      <c r="DE1425" t="inlineStr">
        <is>
          <t>Times (raw ratio)</t>
        </is>
      </c>
      <c r="DF1425" t="n">
        <v>24</v>
      </c>
      <c r="DG1425" t="inlineStr">
        <is>
          <t>Times (raw %)</t>
        </is>
      </c>
      <c r="DH1425" t="n">
        <v>27.2</v>
      </c>
      <c r="DI1425" t="n">
        <v>23.74753606399303</v>
      </c>
    </row>
    <row r="1426">
      <c r="A1426" t="inlineStr">
        <is>
          <t>university of basrah</t>
        </is>
      </c>
      <c r="B1426" t="inlineStr">
        <is>
          <t>1201-1400</t>
        </is>
      </c>
      <c r="C1426" t="inlineStr">
        <is>
          <t>1201-1400</t>
        </is>
      </c>
      <c r="D1426" t="inlineStr">
        <is>
          <t>Iraq</t>
        </is>
      </c>
      <c r="E1426" t="inlineStr">
        <is>
          <t>Asia</t>
        </is>
      </c>
      <c r="F1426" t="inlineStr">
        <is>
          <t>XL</t>
        </is>
      </c>
      <c r="G1426" t="inlineStr">
        <is>
          <t>FC</t>
        </is>
      </c>
      <c r="H1426" t="inlineStr">
        <is>
          <t>HI</t>
        </is>
      </c>
      <c r="I1426" t="inlineStr">
        <is>
          <t>A</t>
        </is>
      </c>
      <c r="J1426" t="n">
        <v>5.5</v>
      </c>
      <c r="K1426" t="inlineStr">
        <is>
          <t>601+</t>
        </is>
      </c>
      <c r="L1426" t="n">
        <v>9.300000000000001</v>
      </c>
      <c r="M1426" t="inlineStr">
        <is>
          <t>601+</t>
        </is>
      </c>
      <c r="N1426" t="n">
        <v>18.4</v>
      </c>
      <c r="O1426" t="inlineStr">
        <is>
          <t>701+</t>
        </is>
      </c>
      <c r="P1426" t="n">
        <v>1.4</v>
      </c>
      <c r="Q1426" t="inlineStr">
        <is>
          <t>701+</t>
        </is>
      </c>
      <c r="R1426" t="n">
        <v>1.3</v>
      </c>
      <c r="S1426" t="inlineStr">
        <is>
          <t>701+</t>
        </is>
      </c>
      <c r="T1426" t="n">
        <v>1.1</v>
      </c>
      <c r="U1426" t="inlineStr">
        <is>
          <t>701+</t>
        </is>
      </c>
      <c r="V1426" t="n">
        <v>33.7</v>
      </c>
      <c r="W1426" t="inlineStr">
        <is>
          <t>701+</t>
        </is>
      </c>
      <c r="X1426" t="n">
        <v>10</v>
      </c>
      <c r="Y1426" t="inlineStr">
        <is>
          <t>701+</t>
        </is>
      </c>
      <c r="Z1426" t="n">
        <v>1</v>
      </c>
      <c r="AA1426" t="inlineStr">
        <is>
          <t>701+</t>
        </is>
      </c>
      <c r="AB1426" t="inlineStr"/>
      <c r="AC1426" t="inlineStr">
        <is>
          <t>1201-1400</t>
        </is>
      </c>
      <c r="AD1426" t="inlineStr">
        <is>
          <t>1201-1400</t>
        </is>
      </c>
      <c r="AE1426" t="inlineStr">
        <is>
          <t>IQ</t>
        </is>
      </c>
      <c r="AF1426" t="inlineStr">
        <is>
          <t>Iraq</t>
        </is>
      </c>
      <c r="AG1426" t="inlineStr">
        <is>
          <t>XL</t>
        </is>
      </c>
      <c r="AH1426" t="inlineStr">
        <is>
          <t>FC</t>
        </is>
      </c>
      <c r="AI1426" t="inlineStr">
        <is>
          <t>MD</t>
        </is>
      </c>
      <c r="AJ1426" t="n">
        <v>4</v>
      </c>
      <c r="AK1426" t="inlineStr">
        <is>
          <t>A</t>
        </is>
      </c>
      <c r="AL1426" t="n">
        <v>4.4</v>
      </c>
      <c r="AM1426" t="inlineStr">
        <is>
          <t>601+</t>
        </is>
      </c>
      <c r="AN1426" t="n">
        <v>6</v>
      </c>
      <c r="AO1426" t="inlineStr">
        <is>
          <t>601+</t>
        </is>
      </c>
      <c r="AP1426" t="n">
        <v>15.9</v>
      </c>
      <c r="AQ1426" t="inlineStr">
        <is>
          <t>701+</t>
        </is>
      </c>
      <c r="AR1426" t="n">
        <v>1.4</v>
      </c>
      <c r="AS1426" t="inlineStr">
        <is>
          <t>701+</t>
        </is>
      </c>
      <c r="AT1426" t="n">
        <v>1.3</v>
      </c>
      <c r="AU1426" t="inlineStr">
        <is>
          <t>701+</t>
        </is>
      </c>
      <c r="AV1426" t="n">
        <v>1.1</v>
      </c>
      <c r="AW1426" t="inlineStr">
        <is>
          <t>701+</t>
        </is>
      </c>
      <c r="AX1426" t="n">
        <v>1.4</v>
      </c>
      <c r="AY1426" t="inlineStr">
        <is>
          <t>701+</t>
        </is>
      </c>
      <c r="AZ1426" t="n">
        <v>9.300000000000001</v>
      </c>
      <c r="BA1426" t="inlineStr">
        <is>
          <t>701+</t>
        </is>
      </c>
      <c r="BB1426" t="n">
        <v>1</v>
      </c>
      <c r="BC1426" t="inlineStr">
        <is>
          <t>701+</t>
        </is>
      </c>
      <c r="BD1426" t="inlineStr">
        <is>
          <t>-</t>
        </is>
      </c>
      <c r="BE1426" t="inlineStr"/>
      <c r="BF1426" t="inlineStr">
        <is>
          <t>Not Reported</t>
        </is>
      </c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>
        <is>
          <t>QS</t>
        </is>
      </c>
      <c r="CC1426" t="n">
        <v>1300.5</v>
      </c>
      <c r="CD1426" t="n">
        <v>1300.5</v>
      </c>
      <c r="CE1426" t="n">
        <v>601</v>
      </c>
      <c r="CF1426" t="n">
        <v>601</v>
      </c>
      <c r="CG1426" t="n">
        <v>701</v>
      </c>
      <c r="CH1426" t="n">
        <v>701</v>
      </c>
      <c r="CI1426" t="n">
        <v>701</v>
      </c>
      <c r="CJ1426" t="n">
        <v>701</v>
      </c>
      <c r="CK1426" t="n">
        <v>701</v>
      </c>
      <c r="CL1426" t="n">
        <v>701</v>
      </c>
      <c r="CM1426" t="n">
        <v>701</v>
      </c>
      <c r="CN1426" t="n">
        <v>1300.5</v>
      </c>
      <c r="CO1426" t="n">
        <v>1300.5</v>
      </c>
      <c r="CP1426" t="n">
        <v>601</v>
      </c>
      <c r="CQ1426" t="n">
        <v>601</v>
      </c>
      <c r="CR1426" t="n">
        <v>701</v>
      </c>
      <c r="CS1426" t="n">
        <v>701</v>
      </c>
      <c r="CT1426" t="n">
        <v>701</v>
      </c>
      <c r="CU1426" t="n">
        <v>701</v>
      </c>
      <c r="CV1426" t="n">
        <v>701</v>
      </c>
      <c r="CW1426" t="n">
        <v>701</v>
      </c>
      <c r="CX1426" t="n">
        <v>701</v>
      </c>
      <c r="CY1426" t="inlineStr"/>
      <c r="CZ1426" t="inlineStr"/>
      <c r="DA1426" t="inlineStr"/>
      <c r="DB1426" t="n">
        <v>7.178571428571416</v>
      </c>
      <c r="DC1426" t="n">
        <v>1.4</v>
      </c>
      <c r="DD1426" t="inlineStr"/>
      <c r="DE1426" t="inlineStr">
        <is>
          <t>QS (score, not ratio)</t>
        </is>
      </c>
      <c r="DF1426" t="inlineStr"/>
      <c r="DG1426" t="inlineStr">
        <is>
          <t>QS (score, not %)</t>
        </is>
      </c>
      <c r="DH1426" t="n">
        <v>4.95</v>
      </c>
      <c r="DI1426" t="inlineStr"/>
    </row>
    <row r="1427">
      <c r="A1427" t="inlineStr">
        <is>
          <t>university of bath</t>
        </is>
      </c>
      <c r="B1427" t="inlineStr">
        <is>
          <t>150</t>
        </is>
      </c>
      <c r="C1427" t="inlineStr">
        <is>
          <t>148</t>
        </is>
      </c>
      <c r="D1427" t="inlineStr">
        <is>
          <t>United Kingdom</t>
        </is>
      </c>
      <c r="E1427" t="inlineStr">
        <is>
          <t>Europe</t>
        </is>
      </c>
      <c r="F1427" t="inlineStr">
        <is>
          <t>L</t>
        </is>
      </c>
      <c r="G1427" t="inlineStr">
        <is>
          <t>CO</t>
        </is>
      </c>
      <c r="H1427" t="inlineStr">
        <is>
          <t>VH</t>
        </is>
      </c>
      <c r="I1427" t="inlineStr">
        <is>
          <t>A</t>
        </is>
      </c>
      <c r="J1427" t="n">
        <v>35.8</v>
      </c>
      <c r="K1427" t="inlineStr">
        <is>
          <t>245</t>
        </is>
      </c>
      <c r="L1427" t="n">
        <v>67.90000000000001</v>
      </c>
      <c r="M1427" t="inlineStr">
        <is>
          <t>109</t>
        </is>
      </c>
      <c r="N1427" t="n">
        <v>18.3</v>
      </c>
      <c r="O1427" t="inlineStr">
        <is>
          <t>701+</t>
        </is>
      </c>
      <c r="P1427" t="n">
        <v>52</v>
      </c>
      <c r="Q1427" t="inlineStr">
        <is>
          <t>250</t>
        </is>
      </c>
      <c r="R1427" t="n">
        <v>94.3</v>
      </c>
      <c r="S1427" t="inlineStr">
        <is>
          <t>159</t>
        </is>
      </c>
      <c r="T1427" t="n">
        <v>80</v>
      </c>
      <c r="U1427" t="inlineStr">
        <is>
          <t>171</t>
        </is>
      </c>
      <c r="V1427" t="n">
        <v>84.2</v>
      </c>
      <c r="W1427" t="inlineStr">
        <is>
          <t>259</t>
        </is>
      </c>
      <c r="X1427" t="n">
        <v>35.2</v>
      </c>
      <c r="Y1427" t="inlineStr">
        <is>
          <t>360</t>
        </is>
      </c>
      <c r="Z1427" t="n">
        <v>90.40000000000001</v>
      </c>
      <c r="AA1427" t="inlineStr">
        <is>
          <t>92</t>
        </is>
      </c>
      <c r="AB1427" t="n">
        <v>52.1</v>
      </c>
      <c r="AC1427" t="inlineStr">
        <is>
          <t>148</t>
        </is>
      </c>
      <c r="AD1427" t="inlineStr">
        <is>
          <t>179=</t>
        </is>
      </c>
      <c r="AE1427" t="inlineStr">
        <is>
          <t>UK</t>
        </is>
      </c>
      <c r="AF1427" t="inlineStr">
        <is>
          <t>United Kingdom</t>
        </is>
      </c>
      <c r="AG1427" t="inlineStr">
        <is>
          <t>L</t>
        </is>
      </c>
      <c r="AH1427" t="inlineStr">
        <is>
          <t>CO</t>
        </is>
      </c>
      <c r="AI1427" t="inlineStr">
        <is>
          <t>VH</t>
        </is>
      </c>
      <c r="AJ1427" t="n">
        <v>4</v>
      </c>
      <c r="AK1427" t="inlineStr">
        <is>
          <t>A</t>
        </is>
      </c>
      <c r="AL1427" t="n">
        <v>35.6</v>
      </c>
      <c r="AM1427" t="inlineStr">
        <is>
          <t>244</t>
        </is>
      </c>
      <c r="AN1427" t="n">
        <v>74.3</v>
      </c>
      <c r="AO1427" t="inlineStr">
        <is>
          <t>88</t>
        </is>
      </c>
      <c r="AP1427" t="n">
        <v>16.1</v>
      </c>
      <c r="AQ1427" t="inlineStr">
        <is>
          <t>701+</t>
        </is>
      </c>
      <c r="AR1427" t="n">
        <v>61.9</v>
      </c>
      <c r="AS1427" t="inlineStr">
        <is>
          <t>196</t>
        </is>
      </c>
      <c r="AT1427" t="n">
        <v>96.3</v>
      </c>
      <c r="AU1427" t="inlineStr">
        <is>
          <t>136</t>
        </is>
      </c>
      <c r="AV1427" t="n">
        <v>81.59999999999999</v>
      </c>
      <c r="AW1427" t="inlineStr">
        <is>
          <t>155</t>
        </is>
      </c>
      <c r="AX1427" t="n">
        <v>59.3</v>
      </c>
      <c r="AY1427" t="inlineStr">
        <is>
          <t>251</t>
        </is>
      </c>
      <c r="AZ1427" t="n">
        <v>26.5</v>
      </c>
      <c r="BA1427" t="inlineStr">
        <is>
          <t>310</t>
        </is>
      </c>
      <c r="BB1427" t="n">
        <v>48.4</v>
      </c>
      <c r="BC1427" t="inlineStr">
        <is>
          <t>316=</t>
        </is>
      </c>
      <c r="BD1427" t="inlineStr">
        <is>
          <t>51.8</t>
        </is>
      </c>
      <c r="BE1427" t="inlineStr">
        <is>
          <t>251-300</t>
        </is>
      </c>
      <c r="BF1427" t="inlineStr">
        <is>
          <t>United Kingdom</t>
        </is>
      </c>
      <c r="BG1427" t="n">
        <v>28.9</v>
      </c>
      <c r="BH1427" t="inlineStr">
        <is>
          <t>84.8</t>
        </is>
      </c>
      <c r="BI1427" t="n">
        <v>27.9</v>
      </c>
      <c r="BJ1427" t="n">
        <v>56.7</v>
      </c>
      <c r="BK1427" t="inlineStr">
        <is>
          <t>36.3</t>
        </is>
      </c>
      <c r="BL1427" t="inlineStr">
        <is>
          <t>-</t>
        </is>
      </c>
      <c r="BM1427" t="inlineStr">
        <is>
          <t>12,830</t>
        </is>
      </c>
      <c r="BN1427" t="n">
        <v>18.8</v>
      </c>
      <c r="BO1427" t="inlineStr">
        <is>
          <t>30%</t>
        </is>
      </c>
      <c r="BP1427" t="inlineStr">
        <is>
          <t>46 : 54</t>
        </is>
      </c>
      <c r="BQ1427" t="n">
        <v>2016</v>
      </c>
      <c r="BR1427" t="inlineStr">
        <is>
          <t>401-500</t>
        </is>
      </c>
      <c r="BS1427" t="inlineStr">
        <is>
          <t>34-37</t>
        </is>
      </c>
      <c r="BT1427" t="inlineStr"/>
      <c r="BU1427" t="n">
        <v>0</v>
      </c>
      <c r="BV1427" t="n">
        <v>0</v>
      </c>
      <c r="BW1427" t="n">
        <v>5.1</v>
      </c>
      <c r="BX1427" t="n">
        <v>11.7</v>
      </c>
      <c r="BY1427" t="n">
        <v>27.9</v>
      </c>
      <c r="BZ1427" t="n">
        <v>19.1</v>
      </c>
      <c r="CA1427" t="n">
        <v>2015</v>
      </c>
      <c r="CB1427" t="inlineStr">
        <is>
          <t>QS+Times+Shanghai</t>
        </is>
      </c>
      <c r="CC1427" t="n">
        <v>150</v>
      </c>
      <c r="CD1427" t="n">
        <v>148</v>
      </c>
      <c r="CE1427" t="n">
        <v>245</v>
      </c>
      <c r="CF1427" t="n">
        <v>109</v>
      </c>
      <c r="CG1427" t="n">
        <v>701</v>
      </c>
      <c r="CH1427" t="n">
        <v>250</v>
      </c>
      <c r="CI1427" t="n">
        <v>159</v>
      </c>
      <c r="CJ1427" t="n">
        <v>171</v>
      </c>
      <c r="CK1427" t="n">
        <v>259</v>
      </c>
      <c r="CL1427" t="n">
        <v>360</v>
      </c>
      <c r="CM1427" t="n">
        <v>92</v>
      </c>
      <c r="CN1427" t="n">
        <v>148</v>
      </c>
      <c r="CO1427" t="n">
        <v>179</v>
      </c>
      <c r="CP1427" t="n">
        <v>244</v>
      </c>
      <c r="CQ1427" t="n">
        <v>88</v>
      </c>
      <c r="CR1427" t="n">
        <v>701</v>
      </c>
      <c r="CS1427" t="n">
        <v>196</v>
      </c>
      <c r="CT1427" t="n">
        <v>136</v>
      </c>
      <c r="CU1427" t="n">
        <v>155</v>
      </c>
      <c r="CV1427" t="n">
        <v>251</v>
      </c>
      <c r="CW1427" t="n">
        <v>310</v>
      </c>
      <c r="CX1427" t="n">
        <v>316</v>
      </c>
      <c r="CY1427" t="n">
        <v>275.5</v>
      </c>
      <c r="CZ1427" t="n">
        <v>450.5</v>
      </c>
      <c r="DA1427" t="n">
        <v>35.5</v>
      </c>
      <c r="DB1427" t="n">
        <v>50.47735357539562</v>
      </c>
      <c r="DC1427" t="n">
        <v>32.30217588984334</v>
      </c>
      <c r="DD1427" t="n">
        <v>18.8</v>
      </c>
      <c r="DE1427" t="inlineStr">
        <is>
          <t>Times (raw ratio)</t>
        </is>
      </c>
      <c r="DF1427" t="n">
        <v>30</v>
      </c>
      <c r="DG1427" t="inlineStr">
        <is>
          <t>Times (raw %)</t>
        </is>
      </c>
      <c r="DH1427" t="n">
        <v>35.7</v>
      </c>
      <c r="DI1427" t="n">
        <v>10.66735807607816</v>
      </c>
    </row>
    <row r="1428">
      <c r="A1428" t="inlineStr">
        <is>
          <t>university of bayreuth</t>
        </is>
      </c>
      <c r="B1428" t="inlineStr">
        <is>
          <t>527</t>
        </is>
      </c>
      <c r="C1428" t="inlineStr">
        <is>
          <t>509</t>
        </is>
      </c>
      <c r="D1428" t="inlineStr">
        <is>
          <t>Germany</t>
        </is>
      </c>
      <c r="E1428" t="inlineStr">
        <is>
          <t>Europe</t>
        </is>
      </c>
      <c r="F1428" t="inlineStr">
        <is>
          <t>M</t>
        </is>
      </c>
      <c r="G1428" t="inlineStr">
        <is>
          <t>CO</t>
        </is>
      </c>
      <c r="H1428" t="inlineStr">
        <is>
          <t>VH</t>
        </is>
      </c>
      <c r="I1428" t="inlineStr">
        <is>
          <t>A</t>
        </is>
      </c>
      <c r="J1428" t="n">
        <v>10.2</v>
      </c>
      <c r="K1428" t="inlineStr">
        <is>
          <t>601+</t>
        </is>
      </c>
      <c r="L1428" t="n">
        <v>15.7</v>
      </c>
      <c r="M1428" t="inlineStr">
        <is>
          <t>544</t>
        </is>
      </c>
      <c r="N1428" t="n">
        <v>50.3</v>
      </c>
      <c r="O1428" t="inlineStr">
        <is>
          <t>307</t>
        </is>
      </c>
      <c r="P1428" t="n">
        <v>25.8</v>
      </c>
      <c r="Q1428" t="inlineStr">
        <is>
          <t>489</t>
        </is>
      </c>
      <c r="R1428" t="n">
        <v>54.8</v>
      </c>
      <c r="S1428" t="inlineStr">
        <is>
          <t>339</t>
        </is>
      </c>
      <c r="T1428" t="n">
        <v>21.2</v>
      </c>
      <c r="U1428" t="inlineStr">
        <is>
          <t>525</t>
        </is>
      </c>
      <c r="V1428" t="n">
        <v>75.09999999999999</v>
      </c>
      <c r="W1428" t="inlineStr">
        <is>
          <t>407</t>
        </is>
      </c>
      <c r="X1428" t="n">
        <v>9</v>
      </c>
      <c r="Y1428" t="inlineStr">
        <is>
          <t>701+</t>
        </is>
      </c>
      <c r="Z1428" t="n">
        <v>11.3</v>
      </c>
      <c r="AA1428" t="inlineStr">
        <is>
          <t>636=</t>
        </is>
      </c>
      <c r="AB1428" t="n">
        <v>23.2</v>
      </c>
      <c r="AC1428">
        <f>509</f>
        <v/>
      </c>
      <c r="AD1428" t="inlineStr">
        <is>
          <t>511-520</t>
        </is>
      </c>
      <c r="AE1428" t="inlineStr">
        <is>
          <t>DE</t>
        </is>
      </c>
      <c r="AF1428" t="inlineStr">
        <is>
          <t>Germany</t>
        </is>
      </c>
      <c r="AG1428" t="inlineStr">
        <is>
          <t>M</t>
        </is>
      </c>
      <c r="AH1428" t="inlineStr">
        <is>
          <t>CO</t>
        </is>
      </c>
      <c r="AI1428" t="inlineStr">
        <is>
          <t>VH</t>
        </is>
      </c>
      <c r="AJ1428" t="n">
        <v>3</v>
      </c>
      <c r="AK1428" t="inlineStr">
        <is>
          <t>A</t>
        </is>
      </c>
      <c r="AL1428" t="n">
        <v>10.3</v>
      </c>
      <c r="AM1428" t="inlineStr">
        <is>
          <t>601+</t>
        </is>
      </c>
      <c r="AN1428" t="n">
        <v>19.3</v>
      </c>
      <c r="AO1428" t="inlineStr">
        <is>
          <t>467</t>
        </is>
      </c>
      <c r="AP1428" t="n">
        <v>46.4</v>
      </c>
      <c r="AQ1428" t="inlineStr">
        <is>
          <t>338</t>
        </is>
      </c>
      <c r="AR1428" t="n">
        <v>27</v>
      </c>
      <c r="AS1428" t="inlineStr">
        <is>
          <t>464</t>
        </is>
      </c>
      <c r="AT1428" t="n">
        <v>50.1</v>
      </c>
      <c r="AU1428" t="inlineStr">
        <is>
          <t>357</t>
        </is>
      </c>
      <c r="AV1428" t="n">
        <v>21.9</v>
      </c>
      <c r="AW1428" t="inlineStr">
        <is>
          <t>515</t>
        </is>
      </c>
      <c r="AX1428" t="n">
        <v>40.2</v>
      </c>
      <c r="AY1428" t="inlineStr">
        <is>
          <t>374</t>
        </is>
      </c>
      <c r="AZ1428" t="n">
        <v>12.1</v>
      </c>
      <c r="BA1428" t="inlineStr">
        <is>
          <t>701+</t>
        </is>
      </c>
      <c r="BB1428" t="n">
        <v>15.4</v>
      </c>
      <c r="BC1428" t="inlineStr">
        <is>
          <t>603=</t>
        </is>
      </c>
      <c r="BD1428" t="inlineStr">
        <is>
          <t>22.9</t>
        </is>
      </c>
      <c r="BE1428" t="inlineStr"/>
      <c r="BF1428" t="inlineStr">
        <is>
          <t>Not Reported</t>
        </is>
      </c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>
        <is>
          <t>401-500</t>
        </is>
      </c>
      <c r="BS1428" t="inlineStr">
        <is>
          <t>29-39</t>
        </is>
      </c>
      <c r="BT1428" t="inlineStr"/>
      <c r="BU1428" t="n">
        <v>0</v>
      </c>
      <c r="BV1428" t="n">
        <v>0</v>
      </c>
      <c r="BW1428" t="n">
        <v>8.6</v>
      </c>
      <c r="BX1428" t="n">
        <v>13.3</v>
      </c>
      <c r="BY1428" t="n">
        <v>21.5</v>
      </c>
      <c r="BZ1428" t="n">
        <v>13</v>
      </c>
      <c r="CA1428" t="n">
        <v>2015</v>
      </c>
      <c r="CB1428" t="inlineStr">
        <is>
          <t>QS+Shanghai</t>
        </is>
      </c>
      <c r="CC1428" t="n">
        <v>527</v>
      </c>
      <c r="CD1428" t="n">
        <v>509</v>
      </c>
      <c r="CE1428" t="n">
        <v>601</v>
      </c>
      <c r="CF1428" t="n">
        <v>544</v>
      </c>
      <c r="CG1428" t="n">
        <v>307</v>
      </c>
      <c r="CH1428" t="n">
        <v>489</v>
      </c>
      <c r="CI1428" t="n">
        <v>339</v>
      </c>
      <c r="CJ1428" t="n">
        <v>525</v>
      </c>
      <c r="CK1428" t="n">
        <v>407</v>
      </c>
      <c r="CL1428" t="n">
        <v>701</v>
      </c>
      <c r="CM1428" t="n">
        <v>636</v>
      </c>
      <c r="CN1428" t="n">
        <v>509</v>
      </c>
      <c r="CO1428" t="n">
        <v>515.5</v>
      </c>
      <c r="CP1428" t="n">
        <v>601</v>
      </c>
      <c r="CQ1428" t="n">
        <v>467</v>
      </c>
      <c r="CR1428" t="n">
        <v>338</v>
      </c>
      <c r="CS1428" t="n">
        <v>464</v>
      </c>
      <c r="CT1428" t="n">
        <v>357</v>
      </c>
      <c r="CU1428" t="n">
        <v>515</v>
      </c>
      <c r="CV1428" t="n">
        <v>374</v>
      </c>
      <c r="CW1428" t="n">
        <v>701</v>
      </c>
      <c r="CX1428" t="n">
        <v>603</v>
      </c>
      <c r="CY1428" t="inlineStr"/>
      <c r="CZ1428" t="n">
        <v>450.5</v>
      </c>
      <c r="DA1428" t="n">
        <v>34</v>
      </c>
      <c r="DB1428" t="n">
        <v>31.87290261878626</v>
      </c>
      <c r="DC1428" t="n">
        <v>16.57274361740381</v>
      </c>
      <c r="DD1428" t="inlineStr"/>
      <c r="DE1428" t="inlineStr">
        <is>
          <t>QS (score, not ratio)</t>
        </is>
      </c>
      <c r="DF1428" t="inlineStr"/>
      <c r="DG1428" t="inlineStr">
        <is>
          <t>QS (score, not %)</t>
        </is>
      </c>
      <c r="DH1428" t="n">
        <v>10.25</v>
      </c>
      <c r="DI1428" t="n">
        <v>5.979557713052858</v>
      </c>
    </row>
    <row r="1429">
      <c r="A1429" t="inlineStr">
        <is>
          <t>university of belgrade</t>
        </is>
      </c>
      <c r="B1429" t="inlineStr">
        <is>
          <t>731-740</t>
        </is>
      </c>
      <c r="C1429" t="inlineStr">
        <is>
          <t>721-730</t>
        </is>
      </c>
      <c r="D1429" t="inlineStr">
        <is>
          <t>Serbia</t>
        </is>
      </c>
      <c r="E1429" t="inlineStr">
        <is>
          <t>Europe</t>
        </is>
      </c>
      <c r="F1429" t="inlineStr">
        <is>
          <t>XL</t>
        </is>
      </c>
      <c r="G1429" t="inlineStr">
        <is>
          <t>FC</t>
        </is>
      </c>
      <c r="H1429" t="inlineStr">
        <is>
          <t>VH</t>
        </is>
      </c>
      <c r="I1429" t="inlineStr">
        <is>
          <t>A</t>
        </is>
      </c>
      <c r="J1429" t="n">
        <v>17.6</v>
      </c>
      <c r="K1429" t="inlineStr">
        <is>
          <t>514</t>
        </is>
      </c>
      <c r="L1429" t="n">
        <v>8.4</v>
      </c>
      <c r="M1429" t="inlineStr">
        <is>
          <t>601+</t>
        </is>
      </c>
      <c r="N1429" t="n">
        <v>4.6</v>
      </c>
      <c r="O1429" t="inlineStr">
        <is>
          <t>701+</t>
        </is>
      </c>
      <c r="P1429" t="n">
        <v>5.3</v>
      </c>
      <c r="Q1429" t="inlineStr">
        <is>
          <t>701+</t>
        </is>
      </c>
      <c r="R1429" t="n">
        <v>2.8</v>
      </c>
      <c r="S1429" t="inlineStr">
        <is>
          <t>701+</t>
        </is>
      </c>
      <c r="T1429" t="n">
        <v>4</v>
      </c>
      <c r="U1429" t="inlineStr">
        <is>
          <t>701+</t>
        </is>
      </c>
      <c r="V1429" t="n">
        <v>95.2</v>
      </c>
      <c r="W1429" t="inlineStr">
        <is>
          <t>73</t>
        </is>
      </c>
      <c r="X1429" t="n">
        <v>96.40000000000001</v>
      </c>
      <c r="Y1429" t="inlineStr">
        <is>
          <t>40</t>
        </is>
      </c>
      <c r="Z1429" t="n">
        <v>3.7</v>
      </c>
      <c r="AA1429" t="inlineStr">
        <is>
          <t>701+</t>
        </is>
      </c>
      <c r="AB1429" t="inlineStr"/>
      <c r="AC1429" t="inlineStr">
        <is>
          <t>721-730</t>
        </is>
      </c>
      <c r="AD1429" t="inlineStr">
        <is>
          <t>1001-1200</t>
        </is>
      </c>
      <c r="AE1429" t="inlineStr">
        <is>
          <t>RS</t>
        </is>
      </c>
      <c r="AF1429" t="inlineStr">
        <is>
          <t>Serbia</t>
        </is>
      </c>
      <c r="AG1429" t="inlineStr">
        <is>
          <t>XL</t>
        </is>
      </c>
      <c r="AH1429" t="inlineStr">
        <is>
          <t>FC</t>
        </is>
      </c>
      <c r="AI1429" t="inlineStr">
        <is>
          <t>VH</t>
        </is>
      </c>
      <c r="AJ1429" t="n">
        <v>5</v>
      </c>
      <c r="AK1429" t="inlineStr">
        <is>
          <t>A</t>
        </is>
      </c>
      <c r="AL1429" t="n">
        <v>17.8</v>
      </c>
      <c r="AM1429" t="inlineStr">
        <is>
          <t>501</t>
        </is>
      </c>
      <c r="AN1429" t="n">
        <v>5.2</v>
      </c>
      <c r="AO1429" t="inlineStr">
        <is>
          <t>601+</t>
        </is>
      </c>
      <c r="AP1429" t="n">
        <v>4.3</v>
      </c>
      <c r="AQ1429" t="inlineStr">
        <is>
          <t>701+</t>
        </is>
      </c>
      <c r="AR1429" t="n">
        <v>5.3</v>
      </c>
      <c r="AS1429" t="inlineStr">
        <is>
          <t>701+</t>
        </is>
      </c>
      <c r="AT1429" t="n">
        <v>2.9</v>
      </c>
      <c r="AU1429" t="inlineStr">
        <is>
          <t>701+</t>
        </is>
      </c>
      <c r="AV1429" t="n">
        <v>4.3</v>
      </c>
      <c r="AW1429" t="inlineStr">
        <is>
          <t>701+</t>
        </is>
      </c>
      <c r="AX1429" t="n">
        <v>95.40000000000001</v>
      </c>
      <c r="AY1429" t="inlineStr">
        <is>
          <t>50</t>
        </is>
      </c>
      <c r="AZ1429" t="n">
        <v>56.7</v>
      </c>
      <c r="BA1429" t="inlineStr">
        <is>
          <t>110</t>
        </is>
      </c>
      <c r="BB1429" t="n">
        <v>16.1</v>
      </c>
      <c r="BC1429" t="inlineStr">
        <is>
          <t>592=</t>
        </is>
      </c>
      <c r="BD1429" t="inlineStr">
        <is>
          <t>-</t>
        </is>
      </c>
      <c r="BE1429" t="inlineStr">
        <is>
          <t>601-800</t>
        </is>
      </c>
      <c r="BF1429" t="inlineStr">
        <is>
          <t>Serbia</t>
        </is>
      </c>
      <c r="BG1429" t="n">
        <v>20.4</v>
      </c>
      <c r="BH1429" t="inlineStr">
        <is>
          <t>30.5</t>
        </is>
      </c>
      <c r="BI1429" t="n">
        <v>13.2</v>
      </c>
      <c r="BJ1429" t="n">
        <v>14</v>
      </c>
      <c r="BK1429" t="inlineStr">
        <is>
          <t>45.6</t>
        </is>
      </c>
      <c r="BL1429" t="inlineStr">
        <is>
          <t>-</t>
        </is>
      </c>
      <c r="BM1429" t="inlineStr">
        <is>
          <t>96,968</t>
        </is>
      </c>
      <c r="BN1429" t="n">
        <v>28.3</v>
      </c>
      <c r="BO1429" t="inlineStr">
        <is>
          <t>5%</t>
        </is>
      </c>
      <c r="BP1429" t="inlineStr">
        <is>
          <t>60 : 40</t>
        </is>
      </c>
      <c r="BQ1429" t="n">
        <v>2016</v>
      </c>
      <c r="BR1429" t="inlineStr">
        <is>
          <t>301-400</t>
        </is>
      </c>
      <c r="BS1429" t="inlineStr">
        <is>
          <t>1</t>
        </is>
      </c>
      <c r="BT1429" t="inlineStr"/>
      <c r="BU1429" t="n">
        <v>0</v>
      </c>
      <c r="BV1429" t="n">
        <v>0</v>
      </c>
      <c r="BW1429" t="n">
        <v>0</v>
      </c>
      <c r="BX1429" t="n">
        <v>2.5</v>
      </c>
      <c r="BY1429" t="n">
        <v>43.3</v>
      </c>
      <c r="BZ1429" t="n">
        <v>21</v>
      </c>
      <c r="CA1429" t="n">
        <v>2015</v>
      </c>
      <c r="CB1429" t="inlineStr">
        <is>
          <t>QS+Times+Shanghai</t>
        </is>
      </c>
      <c r="CC1429" t="n">
        <v>735.5</v>
      </c>
      <c r="CD1429" t="n">
        <v>725.5</v>
      </c>
      <c r="CE1429" t="n">
        <v>514</v>
      </c>
      <c r="CF1429" t="n">
        <v>601</v>
      </c>
      <c r="CG1429" t="n">
        <v>701</v>
      </c>
      <c r="CH1429" t="n">
        <v>701</v>
      </c>
      <c r="CI1429" t="n">
        <v>701</v>
      </c>
      <c r="CJ1429" t="n">
        <v>701</v>
      </c>
      <c r="CK1429" t="n">
        <v>73</v>
      </c>
      <c r="CL1429" t="n">
        <v>40</v>
      </c>
      <c r="CM1429" t="n">
        <v>701</v>
      </c>
      <c r="CN1429" t="n">
        <v>725.5</v>
      </c>
      <c r="CO1429" t="n">
        <v>1100.5</v>
      </c>
      <c r="CP1429" t="n">
        <v>501</v>
      </c>
      <c r="CQ1429" t="n">
        <v>601</v>
      </c>
      <c r="CR1429" t="n">
        <v>701</v>
      </c>
      <c r="CS1429" t="n">
        <v>701</v>
      </c>
      <c r="CT1429" t="n">
        <v>701</v>
      </c>
      <c r="CU1429" t="n">
        <v>701</v>
      </c>
      <c r="CV1429" t="n">
        <v>50</v>
      </c>
      <c r="CW1429" t="n">
        <v>110</v>
      </c>
      <c r="CX1429" t="n">
        <v>592</v>
      </c>
      <c r="CY1429" t="n">
        <v>700.5</v>
      </c>
      <c r="CZ1429" t="n">
        <v>350.5</v>
      </c>
      <c r="DA1429" t="n">
        <v>1</v>
      </c>
      <c r="DB1429" t="n">
        <v>23.60228163713344</v>
      </c>
      <c r="DC1429" t="n">
        <v>13.56168382490413</v>
      </c>
      <c r="DD1429" t="n">
        <v>28.3</v>
      </c>
      <c r="DE1429" t="inlineStr">
        <is>
          <t>Times (raw ratio)</t>
        </is>
      </c>
      <c r="DF1429" t="n">
        <v>5</v>
      </c>
      <c r="DG1429" t="inlineStr">
        <is>
          <t>Times (raw %)</t>
        </is>
      </c>
      <c r="DH1429" t="n">
        <v>17.7</v>
      </c>
      <c r="DI1429" t="n">
        <v>9.910590707495226</v>
      </c>
    </row>
    <row r="1430">
      <c r="A1430" t="inlineStr">
        <is>
          <t>university of bergen</t>
        </is>
      </c>
      <c r="B1430" t="inlineStr">
        <is>
          <t>291</t>
        </is>
      </c>
      <c r="C1430" t="inlineStr">
        <is>
          <t>281</t>
        </is>
      </c>
      <c r="D1430" t="inlineStr">
        <is>
          <t>Norway</t>
        </is>
      </c>
      <c r="E1430" t="inlineStr">
        <is>
          <t>Europe</t>
        </is>
      </c>
      <c r="F1430" t="inlineStr">
        <is>
          <t>L</t>
        </is>
      </c>
      <c r="G1430" t="inlineStr">
        <is>
          <t>FC</t>
        </is>
      </c>
      <c r="H1430" t="inlineStr">
        <is>
          <t>VH</t>
        </is>
      </c>
      <c r="I1430" t="inlineStr">
        <is>
          <t>A</t>
        </is>
      </c>
      <c r="J1430" t="n">
        <v>31.6</v>
      </c>
      <c r="K1430" t="inlineStr">
        <is>
          <t>280</t>
        </is>
      </c>
      <c r="L1430" t="n">
        <v>8.300000000000001</v>
      </c>
      <c r="M1430" t="inlineStr">
        <is>
          <t>601+</t>
        </is>
      </c>
      <c r="N1430" t="n">
        <v>64.90000000000001</v>
      </c>
      <c r="O1430" t="inlineStr">
        <is>
          <t>205</t>
        </is>
      </c>
      <c r="P1430" t="n">
        <v>28.3</v>
      </c>
      <c r="Q1430" t="inlineStr">
        <is>
          <t>460</t>
        </is>
      </c>
      <c r="R1430" t="n">
        <v>93.3</v>
      </c>
      <c r="S1430" t="inlineStr">
        <is>
          <t>167</t>
        </is>
      </c>
      <c r="T1430" t="n">
        <v>16.9</v>
      </c>
      <c r="U1430" t="inlineStr">
        <is>
          <t>589</t>
        </is>
      </c>
      <c r="V1430" t="n">
        <v>90.7</v>
      </c>
      <c r="W1430" t="inlineStr">
        <is>
          <t>160</t>
        </is>
      </c>
      <c r="X1430" t="n">
        <v>63.9</v>
      </c>
      <c r="Y1430" t="inlineStr">
        <is>
          <t>184</t>
        </is>
      </c>
      <c r="Z1430" t="n">
        <v>33.6</v>
      </c>
      <c r="AA1430" t="inlineStr">
        <is>
          <t>416=</t>
        </is>
      </c>
      <c r="AB1430" t="n">
        <v>37.1</v>
      </c>
      <c r="AC1430">
        <f>281</f>
        <v/>
      </c>
      <c r="AD1430" t="inlineStr">
        <is>
          <t>207</t>
        </is>
      </c>
      <c r="AE1430" t="inlineStr">
        <is>
          <t>NO</t>
        </is>
      </c>
      <c r="AF1430" t="inlineStr">
        <is>
          <t>Norway</t>
        </is>
      </c>
      <c r="AG1430" t="inlineStr">
        <is>
          <t>L</t>
        </is>
      </c>
      <c r="AH1430" t="inlineStr">
        <is>
          <t>FC</t>
        </is>
      </c>
      <c r="AI1430" t="inlineStr">
        <is>
          <t>VH</t>
        </is>
      </c>
      <c r="AJ1430" t="n">
        <v>3</v>
      </c>
      <c r="AK1430" t="inlineStr">
        <is>
          <t>A</t>
        </is>
      </c>
      <c r="AL1430" t="n">
        <v>32.7</v>
      </c>
      <c r="AM1430" t="inlineStr">
        <is>
          <t>269</t>
        </is>
      </c>
      <c r="AN1430" t="n">
        <v>5.4</v>
      </c>
      <c r="AO1430" t="inlineStr">
        <is>
          <t>601+</t>
        </is>
      </c>
      <c r="AP1430" t="n">
        <v>67.09999999999999</v>
      </c>
      <c r="AQ1430" t="inlineStr">
        <is>
          <t>197</t>
        </is>
      </c>
      <c r="AR1430" t="n">
        <v>31.2</v>
      </c>
      <c r="AS1430" t="inlineStr">
        <is>
          <t>426</t>
        </is>
      </c>
      <c r="AT1430" t="n">
        <v>92.3</v>
      </c>
      <c r="AU1430" t="inlineStr">
        <is>
          <t>171</t>
        </is>
      </c>
      <c r="AV1430" t="n">
        <v>14.3</v>
      </c>
      <c r="AW1430" t="inlineStr">
        <is>
          <t>635</t>
        </is>
      </c>
      <c r="AX1430" t="n">
        <v>69.3</v>
      </c>
      <c r="AY1430" t="inlineStr">
        <is>
          <t>200</t>
        </is>
      </c>
      <c r="AZ1430" t="n">
        <v>23.6</v>
      </c>
      <c r="BA1430" t="inlineStr">
        <is>
          <t>358</t>
        </is>
      </c>
      <c r="BB1430" t="n">
        <v>57.7</v>
      </c>
      <c r="BC1430" t="inlineStr">
        <is>
          <t>259=</t>
        </is>
      </c>
      <c r="BD1430" t="inlineStr">
        <is>
          <t>36.6</t>
        </is>
      </c>
      <c r="BE1430">
        <f>182</f>
        <v/>
      </c>
      <c r="BF1430" t="inlineStr">
        <is>
          <t>Norway</t>
        </is>
      </c>
      <c r="BG1430" t="n">
        <v>32.5</v>
      </c>
      <c r="BH1430" t="inlineStr">
        <is>
          <t>70.0</t>
        </is>
      </c>
      <c r="BI1430" t="n">
        <v>31.5</v>
      </c>
      <c r="BJ1430" t="n">
        <v>82.40000000000001</v>
      </c>
      <c r="BK1430" t="inlineStr">
        <is>
          <t>36.2</t>
        </is>
      </c>
      <c r="BL1430" t="inlineStr">
        <is>
          <t>50.1</t>
        </is>
      </c>
      <c r="BM1430" t="inlineStr">
        <is>
          <t>11,623</t>
        </is>
      </c>
      <c r="BN1430" t="n">
        <v>11.1</v>
      </c>
      <c r="BO1430" t="inlineStr">
        <is>
          <t>12%</t>
        </is>
      </c>
      <c r="BP1430" t="inlineStr">
        <is>
          <t>60 : 40</t>
        </is>
      </c>
      <c r="BQ1430" t="n">
        <v>2016</v>
      </c>
      <c r="BR1430" t="inlineStr">
        <is>
          <t>201-300</t>
        </is>
      </c>
      <c r="BS1430" t="inlineStr">
        <is>
          <t>3</t>
        </is>
      </c>
      <c r="BT1430" t="inlineStr"/>
      <c r="BU1430" t="n">
        <v>0</v>
      </c>
      <c r="BV1430" t="n">
        <v>0</v>
      </c>
      <c r="BW1430" t="n">
        <v>10.7</v>
      </c>
      <c r="BX1430" t="n">
        <v>16.5</v>
      </c>
      <c r="BY1430" t="n">
        <v>36.7</v>
      </c>
      <c r="BZ1430" t="n">
        <v>20.1</v>
      </c>
      <c r="CA1430" t="n">
        <v>2015</v>
      </c>
      <c r="CB1430" t="inlineStr">
        <is>
          <t>QS+Times+Shanghai</t>
        </is>
      </c>
      <c r="CC1430" t="n">
        <v>291</v>
      </c>
      <c r="CD1430" t="n">
        <v>281</v>
      </c>
      <c r="CE1430" t="n">
        <v>280</v>
      </c>
      <c r="CF1430" t="n">
        <v>601</v>
      </c>
      <c r="CG1430" t="n">
        <v>205</v>
      </c>
      <c r="CH1430" t="n">
        <v>460</v>
      </c>
      <c r="CI1430" t="n">
        <v>167</v>
      </c>
      <c r="CJ1430" t="n">
        <v>589</v>
      </c>
      <c r="CK1430" t="n">
        <v>160</v>
      </c>
      <c r="CL1430" t="n">
        <v>184</v>
      </c>
      <c r="CM1430" t="n">
        <v>416</v>
      </c>
      <c r="CN1430" t="n">
        <v>281</v>
      </c>
      <c r="CO1430" t="n">
        <v>207</v>
      </c>
      <c r="CP1430" t="n">
        <v>269</v>
      </c>
      <c r="CQ1430" t="n">
        <v>601</v>
      </c>
      <c r="CR1430" t="n">
        <v>197</v>
      </c>
      <c r="CS1430" t="n">
        <v>426</v>
      </c>
      <c r="CT1430" t="n">
        <v>171</v>
      </c>
      <c r="CU1430" t="n">
        <v>635</v>
      </c>
      <c r="CV1430" t="n">
        <v>200</v>
      </c>
      <c r="CW1430" t="n">
        <v>358</v>
      </c>
      <c r="CX1430" t="n">
        <v>259</v>
      </c>
      <c r="CY1430" t="n">
        <v>182</v>
      </c>
      <c r="CZ1430" t="n">
        <v>250.5</v>
      </c>
      <c r="DA1430" t="n">
        <v>3</v>
      </c>
      <c r="DB1430" t="n">
        <v>66.21170542711253</v>
      </c>
      <c r="DC1430" t="n">
        <v>36.53242222934913</v>
      </c>
      <c r="DD1430" t="n">
        <v>11.1</v>
      </c>
      <c r="DE1430" t="inlineStr">
        <is>
          <t>Times (raw ratio)</t>
        </is>
      </c>
      <c r="DF1430" t="n">
        <v>12</v>
      </c>
      <c r="DG1430" t="inlineStr">
        <is>
          <t>Times (raw %)</t>
        </is>
      </c>
      <c r="DH1430" t="n">
        <v>32.15000000000001</v>
      </c>
      <c r="DI1430" t="n">
        <v>14.43517526578638</v>
      </c>
    </row>
    <row r="1431">
      <c r="A1431" t="inlineStr">
        <is>
          <t>university of bern</t>
        </is>
      </c>
      <c r="B1431" t="inlineStr">
        <is>
          <t>161</t>
        </is>
      </c>
      <c r="C1431" t="inlineStr">
        <is>
          <t>126</t>
        </is>
      </c>
      <c r="D1431" t="inlineStr">
        <is>
          <t>Switzerland</t>
        </is>
      </c>
      <c r="E1431" t="inlineStr">
        <is>
          <t>Europe</t>
        </is>
      </c>
      <c r="F1431" t="inlineStr">
        <is>
          <t>M</t>
        </is>
      </c>
      <c r="G1431" t="inlineStr">
        <is>
          <t>FO</t>
        </is>
      </c>
      <c r="H1431" t="inlineStr">
        <is>
          <t>VH</t>
        </is>
      </c>
      <c r="I1431" t="inlineStr">
        <is>
          <t>A</t>
        </is>
      </c>
      <c r="J1431" t="n">
        <v>29.7</v>
      </c>
      <c r="K1431" t="inlineStr">
        <is>
          <t>298</t>
        </is>
      </c>
      <c r="L1431" t="n">
        <v>16.1</v>
      </c>
      <c r="M1431" t="inlineStr">
        <is>
          <t>530</t>
        </is>
      </c>
      <c r="N1431" t="n">
        <v>45.9</v>
      </c>
      <c r="O1431" t="inlineStr">
        <is>
          <t>338</t>
        </is>
      </c>
      <c r="P1431" t="n">
        <v>99.3</v>
      </c>
      <c r="Q1431" t="inlineStr">
        <is>
          <t>22</t>
        </is>
      </c>
      <c r="R1431" t="n">
        <v>100</v>
      </c>
      <c r="S1431" t="inlineStr">
        <is>
          <t>48</t>
        </is>
      </c>
      <c r="T1431" t="n">
        <v>38</v>
      </c>
      <c r="U1431" t="inlineStr">
        <is>
          <t>370</t>
        </is>
      </c>
      <c r="V1431" t="n">
        <v>93.8</v>
      </c>
      <c r="W1431" t="inlineStr">
        <is>
          <t>103</t>
        </is>
      </c>
      <c r="X1431" t="n">
        <v>30.7</v>
      </c>
      <c r="Y1431" t="inlineStr">
        <is>
          <t>410</t>
        </is>
      </c>
      <c r="Z1431" t="n">
        <v>52.1</v>
      </c>
      <c r="AA1431" t="inlineStr">
        <is>
          <t>305=</t>
        </is>
      </c>
      <c r="AB1431" t="n">
        <v>51.2</v>
      </c>
      <c r="AC1431">
        <f>126</f>
        <v/>
      </c>
      <c r="AD1431" t="inlineStr">
        <is>
          <t>120</t>
        </is>
      </c>
      <c r="AE1431" t="inlineStr">
        <is>
          <t>CH</t>
        </is>
      </c>
      <c r="AF1431" t="inlineStr">
        <is>
          <t>Switzerland</t>
        </is>
      </c>
      <c r="AG1431" t="inlineStr">
        <is>
          <t>M</t>
        </is>
      </c>
      <c r="AH1431" t="inlineStr">
        <is>
          <t>FO</t>
        </is>
      </c>
      <c r="AI1431" t="inlineStr">
        <is>
          <t>VH</t>
        </is>
      </c>
      <c r="AJ1431" t="n">
        <v>5</v>
      </c>
      <c r="AK1431" t="inlineStr">
        <is>
          <t>A</t>
        </is>
      </c>
      <c r="AL1431" t="n">
        <v>30.5</v>
      </c>
      <c r="AM1431" t="inlineStr">
        <is>
          <t>284</t>
        </is>
      </c>
      <c r="AN1431" t="n">
        <v>24.4</v>
      </c>
      <c r="AO1431" t="inlineStr">
        <is>
          <t>396</t>
        </is>
      </c>
      <c r="AP1431" t="n">
        <v>54.6</v>
      </c>
      <c r="AQ1431" t="inlineStr">
        <is>
          <t>280</t>
        </is>
      </c>
      <c r="AR1431" t="n">
        <v>99.2</v>
      </c>
      <c r="AS1431" t="inlineStr">
        <is>
          <t>17</t>
        </is>
      </c>
      <c r="AT1431" t="n">
        <v>100</v>
      </c>
      <c r="AU1431" t="inlineStr">
        <is>
          <t>42</t>
        </is>
      </c>
      <c r="AV1431" t="n">
        <v>36.9</v>
      </c>
      <c r="AW1431" t="inlineStr">
        <is>
          <t>369</t>
        </is>
      </c>
      <c r="AX1431" t="n">
        <v>89.09999999999999</v>
      </c>
      <c r="AY1431" t="inlineStr">
        <is>
          <t>89</t>
        </is>
      </c>
      <c r="AZ1431" t="n">
        <v>26.1</v>
      </c>
      <c r="BA1431" t="inlineStr">
        <is>
          <t>313</t>
        </is>
      </c>
      <c r="BB1431" t="n">
        <v>73.59999999999999</v>
      </c>
      <c r="BC1431" t="inlineStr">
        <is>
          <t>182=</t>
        </is>
      </c>
      <c r="BD1431" t="inlineStr">
        <is>
          <t>54.8</t>
        </is>
      </c>
      <c r="BE1431">
        <f>120</f>
        <v/>
      </c>
      <c r="BF1431" t="inlineStr">
        <is>
          <t>Switzerland</t>
        </is>
      </c>
      <c r="BG1431" t="n">
        <v>40</v>
      </c>
      <c r="BH1431" t="inlineStr">
        <is>
          <t>83.7</t>
        </is>
      </c>
      <c r="BI1431" t="n">
        <v>42.5</v>
      </c>
      <c r="BJ1431" t="n">
        <v>76.59999999999999</v>
      </c>
      <c r="BK1431" t="inlineStr">
        <is>
          <t>82.9</t>
        </is>
      </c>
      <c r="BL1431" t="inlineStr">
        <is>
          <t>56.1</t>
        </is>
      </c>
      <c r="BM1431" t="inlineStr">
        <is>
          <t>14,708</t>
        </is>
      </c>
      <c r="BN1431" t="n">
        <v>22.5</v>
      </c>
      <c r="BO1431" t="inlineStr">
        <is>
          <t>14%</t>
        </is>
      </c>
      <c r="BP1431" t="inlineStr">
        <is>
          <t>54 : 46</t>
        </is>
      </c>
      <c r="BQ1431" t="n">
        <v>2016</v>
      </c>
      <c r="BR1431" t="inlineStr">
        <is>
          <t>151-200</t>
        </is>
      </c>
      <c r="BS1431" t="inlineStr">
        <is>
          <t>6</t>
        </is>
      </c>
      <c r="BT1431" t="inlineStr"/>
      <c r="BU1431" t="n">
        <v>12.6</v>
      </c>
      <c r="BV1431" t="n">
        <v>0</v>
      </c>
      <c r="BW1431" t="n">
        <v>16.3</v>
      </c>
      <c r="BX1431" t="n">
        <v>19.2</v>
      </c>
      <c r="BY1431" t="n">
        <v>41.3</v>
      </c>
      <c r="BZ1431" t="n">
        <v>26.9</v>
      </c>
      <c r="CA1431" t="n">
        <v>2015</v>
      </c>
      <c r="CB1431" t="inlineStr">
        <is>
          <t>QS+Times+Shanghai</t>
        </is>
      </c>
      <c r="CC1431" t="n">
        <v>161</v>
      </c>
      <c r="CD1431" t="n">
        <v>126</v>
      </c>
      <c r="CE1431" t="n">
        <v>298</v>
      </c>
      <c r="CF1431" t="n">
        <v>530</v>
      </c>
      <c r="CG1431" t="n">
        <v>338</v>
      </c>
      <c r="CH1431" t="n">
        <v>22</v>
      </c>
      <c r="CI1431" t="n">
        <v>48</v>
      </c>
      <c r="CJ1431" t="n">
        <v>370</v>
      </c>
      <c r="CK1431" t="n">
        <v>103</v>
      </c>
      <c r="CL1431" t="n">
        <v>410</v>
      </c>
      <c r="CM1431" t="n">
        <v>305</v>
      </c>
      <c r="CN1431" t="n">
        <v>126</v>
      </c>
      <c r="CO1431" t="n">
        <v>120</v>
      </c>
      <c r="CP1431" t="n">
        <v>284</v>
      </c>
      <c r="CQ1431" t="n">
        <v>396</v>
      </c>
      <c r="CR1431" t="n">
        <v>280</v>
      </c>
      <c r="CS1431" t="n">
        <v>17</v>
      </c>
      <c r="CT1431" t="n">
        <v>42</v>
      </c>
      <c r="CU1431" t="n">
        <v>369</v>
      </c>
      <c r="CV1431" t="n">
        <v>89</v>
      </c>
      <c r="CW1431" t="n">
        <v>313</v>
      </c>
      <c r="CX1431" t="n">
        <v>182</v>
      </c>
      <c r="CY1431" t="n">
        <v>120</v>
      </c>
      <c r="CZ1431" t="n">
        <v>175.5</v>
      </c>
      <c r="DA1431" t="n">
        <v>6</v>
      </c>
      <c r="DB1431" t="n">
        <v>77.74990902983377</v>
      </c>
      <c r="DC1431" t="n">
        <v>53.96006391788111</v>
      </c>
      <c r="DD1431" t="n">
        <v>22.5</v>
      </c>
      <c r="DE1431" t="inlineStr">
        <is>
          <t>Times (raw ratio)</t>
        </is>
      </c>
      <c r="DF1431" t="n">
        <v>14</v>
      </c>
      <c r="DG1431" t="inlineStr">
        <is>
          <t>Times (raw %)</t>
        </is>
      </c>
      <c r="DH1431" t="n">
        <v>30.1</v>
      </c>
      <c r="DI1431" t="n">
        <v>21.35690602314427</v>
      </c>
    </row>
    <row r="1432">
      <c r="A1432" t="inlineStr">
        <is>
          <t>university of bialystok</t>
        </is>
      </c>
      <c r="B1432" t="inlineStr">
        <is>
          <t>1201-1400</t>
        </is>
      </c>
      <c r="C1432" t="inlineStr">
        <is>
          <t>1201-1400</t>
        </is>
      </c>
      <c r="D1432" t="inlineStr">
        <is>
          <t>Poland</t>
        </is>
      </c>
      <c r="E1432" t="inlineStr">
        <is>
          <t>Europe</t>
        </is>
      </c>
      <c r="F1432" t="inlineStr">
        <is>
          <t>M</t>
        </is>
      </c>
      <c r="G1432" t="inlineStr">
        <is>
          <t>FO</t>
        </is>
      </c>
      <c r="H1432" t="inlineStr">
        <is>
          <t>VH</t>
        </is>
      </c>
      <c r="I1432" t="inlineStr">
        <is>
          <t>A</t>
        </is>
      </c>
      <c r="J1432" t="n">
        <v>5.4</v>
      </c>
      <c r="K1432" t="inlineStr">
        <is>
          <t>601+</t>
        </is>
      </c>
      <c r="L1432" t="n">
        <v>2.7</v>
      </c>
      <c r="M1432" t="inlineStr">
        <is>
          <t>601+</t>
        </is>
      </c>
      <c r="N1432" t="n">
        <v>24</v>
      </c>
      <c r="O1432" t="inlineStr">
        <is>
          <t>609</t>
        </is>
      </c>
      <c r="P1432" t="n">
        <v>2.6</v>
      </c>
      <c r="Q1432" t="inlineStr">
        <is>
          <t>701+</t>
        </is>
      </c>
      <c r="R1432" t="inlineStr"/>
      <c r="S1432" t="inlineStr"/>
      <c r="T1432" t="n">
        <v>4.7</v>
      </c>
      <c r="U1432" t="inlineStr">
        <is>
          <t>701+</t>
        </is>
      </c>
      <c r="V1432" t="n">
        <v>28.6</v>
      </c>
      <c r="W1432" t="inlineStr">
        <is>
          <t>701+</t>
        </is>
      </c>
      <c r="X1432" t="n">
        <v>3.1</v>
      </c>
      <c r="Y1432" t="inlineStr">
        <is>
          <t>701+</t>
        </is>
      </c>
      <c r="Z1432" t="n">
        <v>1</v>
      </c>
      <c r="AA1432" t="inlineStr">
        <is>
          <t>701+</t>
        </is>
      </c>
      <c r="AB1432" t="inlineStr"/>
      <c r="AC1432" t="inlineStr">
        <is>
          <t>1201-1400</t>
        </is>
      </c>
      <c r="AD1432" t="inlineStr">
        <is>
          <t>1001-1200</t>
        </is>
      </c>
      <c r="AE1432" t="inlineStr">
        <is>
          <t>PL</t>
        </is>
      </c>
      <c r="AF1432" t="inlineStr">
        <is>
          <t>Poland</t>
        </is>
      </c>
      <c r="AG1432" t="inlineStr">
        <is>
          <t>M</t>
        </is>
      </c>
      <c r="AH1432" t="inlineStr">
        <is>
          <t>FO</t>
        </is>
      </c>
      <c r="AI1432" t="inlineStr">
        <is>
          <t>VH</t>
        </is>
      </c>
      <c r="AJ1432" t="n">
        <v>3</v>
      </c>
      <c r="AK1432" t="inlineStr">
        <is>
          <t>A</t>
        </is>
      </c>
      <c r="AL1432" t="n">
        <v>5.8</v>
      </c>
      <c r="AM1432" t="inlineStr">
        <is>
          <t>601+</t>
        </is>
      </c>
      <c r="AN1432" t="n">
        <v>3.1</v>
      </c>
      <c r="AO1432" t="inlineStr">
        <is>
          <t>601+</t>
        </is>
      </c>
      <c r="AP1432" t="n">
        <v>28.1</v>
      </c>
      <c r="AQ1432" t="inlineStr">
        <is>
          <t>544</t>
        </is>
      </c>
      <c r="AR1432" t="n">
        <v>2.5</v>
      </c>
      <c r="AS1432" t="inlineStr">
        <is>
          <t>701+</t>
        </is>
      </c>
      <c r="AT1432" t="inlineStr"/>
      <c r="AU1432" t="inlineStr"/>
      <c r="AV1432" t="n">
        <v>5.2</v>
      </c>
      <c r="AW1432" t="inlineStr">
        <is>
          <t>701+</t>
        </is>
      </c>
      <c r="AX1432" t="n">
        <v>1.5</v>
      </c>
      <c r="AY1432" t="inlineStr">
        <is>
          <t>701+</t>
        </is>
      </c>
      <c r="AZ1432" t="n">
        <v>6.1</v>
      </c>
      <c r="BA1432" t="inlineStr">
        <is>
          <t>701+</t>
        </is>
      </c>
      <c r="BB1432" t="n">
        <v>1</v>
      </c>
      <c r="BC1432" t="inlineStr">
        <is>
          <t>701+</t>
        </is>
      </c>
      <c r="BD1432" t="inlineStr">
        <is>
          <t>-</t>
        </is>
      </c>
      <c r="BE1432" t="inlineStr"/>
      <c r="BF1432" t="inlineStr">
        <is>
          <t>Not Reported</t>
        </is>
      </c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>
        <is>
          <t>QS</t>
        </is>
      </c>
      <c r="CC1432" t="n">
        <v>1300.5</v>
      </c>
      <c r="CD1432" t="n">
        <v>1300.5</v>
      </c>
      <c r="CE1432" t="n">
        <v>601</v>
      </c>
      <c r="CF1432" t="n">
        <v>601</v>
      </c>
      <c r="CG1432" t="n">
        <v>609</v>
      </c>
      <c r="CH1432" t="n">
        <v>701</v>
      </c>
      <c r="CI1432" t="inlineStr"/>
      <c r="CJ1432" t="n">
        <v>701</v>
      </c>
      <c r="CK1432" t="n">
        <v>701</v>
      </c>
      <c r="CL1432" t="n">
        <v>701</v>
      </c>
      <c r="CM1432" t="n">
        <v>701</v>
      </c>
      <c r="CN1432" t="n">
        <v>1300.5</v>
      </c>
      <c r="CO1432" t="n">
        <v>1100.5</v>
      </c>
      <c r="CP1432" t="n">
        <v>601</v>
      </c>
      <c r="CQ1432" t="n">
        <v>601</v>
      </c>
      <c r="CR1432" t="n">
        <v>544</v>
      </c>
      <c r="CS1432" t="n">
        <v>701</v>
      </c>
      <c r="CT1432" t="inlineStr"/>
      <c r="CU1432" t="n">
        <v>701</v>
      </c>
      <c r="CV1432" t="n">
        <v>701</v>
      </c>
      <c r="CW1432" t="n">
        <v>701</v>
      </c>
      <c r="CX1432" t="n">
        <v>701</v>
      </c>
      <c r="CY1432" t="inlineStr"/>
      <c r="CZ1432" t="inlineStr"/>
      <c r="DA1432" t="inlineStr"/>
      <c r="DB1432" t="n">
        <v>7.178571428571416</v>
      </c>
      <c r="DC1432" t="n">
        <v>2.6</v>
      </c>
      <c r="DD1432" t="inlineStr"/>
      <c r="DE1432" t="inlineStr">
        <is>
          <t>QS (score, not ratio)</t>
        </is>
      </c>
      <c r="DF1432" t="inlineStr"/>
      <c r="DG1432" t="inlineStr">
        <is>
          <t>QS (score, not %)</t>
        </is>
      </c>
      <c r="DH1432" t="n">
        <v>5.6</v>
      </c>
      <c r="DI1432" t="inlineStr"/>
    </row>
    <row r="1433">
      <c r="A1433" t="inlineStr">
        <is>
          <t>university of bielefeld</t>
        </is>
      </c>
      <c r="B1433" t="inlineStr"/>
      <c r="C1433" t="inlineStr"/>
      <c r="D1433" t="inlineStr">
        <is>
          <t>Not Reported</t>
        </is>
      </c>
      <c r="E1433" t="inlineStr">
        <is>
          <t>Not Reported</t>
        </is>
      </c>
      <c r="F1433" t="inlineStr">
        <is>
          <t>Not Reported</t>
        </is>
      </c>
      <c r="G1433" t="inlineStr">
        <is>
          <t>Not Reported</t>
        </is>
      </c>
      <c r="H1433" t="inlineStr"/>
      <c r="I1433" t="inlineStr">
        <is>
          <t>Not Reported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>
        <is>
          <t>Not Reported</t>
        </is>
      </c>
      <c r="AF1433" t="inlineStr">
        <is>
          <t>Not Reported</t>
        </is>
      </c>
      <c r="AG1433" t="inlineStr">
        <is>
          <t>Not Reported</t>
        </is>
      </c>
      <c r="AH1433" t="inlineStr">
        <is>
          <t>Not Reported</t>
        </is>
      </c>
      <c r="AI1433" t="inlineStr"/>
      <c r="AJ1433" t="inlineStr"/>
      <c r="AK1433" t="inlineStr">
        <is>
          <t>Not Reported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>
        <is>
          <t>Not Reported</t>
        </is>
      </c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>
        <is>
          <t>301-400</t>
        </is>
      </c>
      <c r="BS1433" t="inlineStr">
        <is>
          <t>24-32</t>
        </is>
      </c>
      <c r="BT1433" t="inlineStr"/>
      <c r="BU1433" t="n">
        <v>0</v>
      </c>
      <c r="BV1433" t="n">
        <v>0</v>
      </c>
      <c r="BW1433" t="n">
        <v>14.4</v>
      </c>
      <c r="BX1433" t="n">
        <v>9.4</v>
      </c>
      <c r="BY1433" t="n">
        <v>25.1</v>
      </c>
      <c r="BZ1433" t="n">
        <v>14</v>
      </c>
      <c r="CA1433" t="n">
        <v>2011</v>
      </c>
      <c r="CB1433" t="inlineStr">
        <is>
          <t>Shanghai</t>
        </is>
      </c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n">
        <v>350.5</v>
      </c>
      <c r="DA1433" t="n">
        <v>28</v>
      </c>
      <c r="DB1433" t="n">
        <v>23.27113062568606</v>
      </c>
      <c r="DC1433" t="n">
        <v>16.80086299892125</v>
      </c>
      <c r="DD1433" t="inlineStr"/>
      <c r="DE1433" t="inlineStr">
        <is>
          <t>Missing</t>
        </is>
      </c>
      <c r="DF1433" t="inlineStr"/>
      <c r="DG1433" t="inlineStr">
        <is>
          <t>Missing</t>
        </is>
      </c>
      <c r="DH1433" t="inlineStr"/>
      <c r="DI1433" t="n">
        <v>8.400431499460627</v>
      </c>
    </row>
    <row r="1434">
      <c r="A1434" t="inlineStr">
        <is>
          <t>university of birmingham</t>
        </is>
      </c>
      <c r="B1434" t="inlineStr">
        <is>
          <t>80</t>
        </is>
      </c>
      <c r="C1434" t="inlineStr">
        <is>
          <t>84</t>
        </is>
      </c>
      <c r="D1434" t="inlineStr">
        <is>
          <t>United Kingdom</t>
        </is>
      </c>
      <c r="E1434" t="inlineStr">
        <is>
          <t>Europe</t>
        </is>
      </c>
      <c r="F1434" t="inlineStr">
        <is>
          <t>XL</t>
        </is>
      </c>
      <c r="G1434" t="inlineStr">
        <is>
          <t>FC</t>
        </is>
      </c>
      <c r="H1434" t="inlineStr">
        <is>
          <t>VH</t>
        </is>
      </c>
      <c r="I1434" t="inlineStr">
        <is>
          <t>A</t>
        </is>
      </c>
      <c r="J1434" t="n">
        <v>68.90000000000001</v>
      </c>
      <c r="K1434" t="inlineStr">
        <is>
          <t>94</t>
        </is>
      </c>
      <c r="L1434" t="n">
        <v>69</v>
      </c>
      <c r="M1434" t="inlineStr">
        <is>
          <t>105</t>
        </is>
      </c>
      <c r="N1434" t="n">
        <v>39</v>
      </c>
      <c r="O1434" t="inlineStr">
        <is>
          <t>402</t>
        </is>
      </c>
      <c r="P1434" t="n">
        <v>40.5</v>
      </c>
      <c r="Q1434" t="inlineStr">
        <is>
          <t>348</t>
        </is>
      </c>
      <c r="R1434" t="n">
        <v>92.59999999999999</v>
      </c>
      <c r="S1434" t="inlineStr">
        <is>
          <t>171</t>
        </is>
      </c>
      <c r="T1434" t="n">
        <v>89.3</v>
      </c>
      <c r="U1434" t="inlineStr">
        <is>
          <t>127</t>
        </is>
      </c>
      <c r="V1434" t="n">
        <v>97.5</v>
      </c>
      <c r="W1434" t="inlineStr">
        <is>
          <t>31</t>
        </is>
      </c>
      <c r="X1434" t="n">
        <v>44.5</v>
      </c>
      <c r="Y1434" t="inlineStr">
        <is>
          <t>285</t>
        </is>
      </c>
      <c r="Z1434" t="n">
        <v>96.8</v>
      </c>
      <c r="AA1434" t="inlineStr">
        <is>
          <t>35</t>
        </is>
      </c>
      <c r="AB1434" t="n">
        <v>64.09999999999999</v>
      </c>
      <c r="AC1434" t="inlineStr">
        <is>
          <t>84</t>
        </is>
      </c>
      <c r="AD1434" t="inlineStr">
        <is>
          <t>91</t>
        </is>
      </c>
      <c r="AE1434" t="inlineStr">
        <is>
          <t>UK</t>
        </is>
      </c>
      <c r="AF1434" t="inlineStr">
        <is>
          <t>United Kingdom</t>
        </is>
      </c>
      <c r="AG1434" t="inlineStr">
        <is>
          <t>XL</t>
        </is>
      </c>
      <c r="AH1434" t="inlineStr">
        <is>
          <t>FC</t>
        </is>
      </c>
      <c r="AI1434" t="inlineStr">
        <is>
          <t>VH</t>
        </is>
      </c>
      <c r="AJ1434" t="n">
        <v>5</v>
      </c>
      <c r="AK1434" t="inlineStr">
        <is>
          <t>A</t>
        </is>
      </c>
      <c r="AL1434" t="n">
        <v>67.5</v>
      </c>
      <c r="AM1434" t="inlineStr">
        <is>
          <t>99</t>
        </is>
      </c>
      <c r="AN1434" t="n">
        <v>75.7</v>
      </c>
      <c r="AO1434" t="inlineStr">
        <is>
          <t>81</t>
        </is>
      </c>
      <c r="AP1434" t="n">
        <v>41.3</v>
      </c>
      <c r="AQ1434" t="inlineStr">
        <is>
          <t>379</t>
        </is>
      </c>
      <c r="AR1434" t="n">
        <v>38.2</v>
      </c>
      <c r="AS1434" t="inlineStr">
        <is>
          <t>364</t>
        </is>
      </c>
      <c r="AT1434" t="n">
        <v>92.3</v>
      </c>
      <c r="AU1434" t="inlineStr">
        <is>
          <t>169</t>
        </is>
      </c>
      <c r="AV1434" t="n">
        <v>83.90000000000001</v>
      </c>
      <c r="AW1434" t="inlineStr">
        <is>
          <t>148</t>
        </is>
      </c>
      <c r="AX1434" t="n">
        <v>96</v>
      </c>
      <c r="AY1434" t="inlineStr">
        <is>
          <t>41</t>
        </is>
      </c>
      <c r="AZ1434" t="n">
        <v>29.5</v>
      </c>
      <c r="BA1434" t="inlineStr">
        <is>
          <t>270</t>
        </is>
      </c>
      <c r="BB1434" t="n">
        <v>80.40000000000001</v>
      </c>
      <c r="BC1434" t="inlineStr">
        <is>
          <t>146=</t>
        </is>
      </c>
      <c r="BD1434" t="inlineStr">
        <is>
          <t>63.0</t>
        </is>
      </c>
      <c r="BE1434" t="inlineStr">
        <is>
          <t>119</t>
        </is>
      </c>
      <c r="BF1434" t="inlineStr">
        <is>
          <t>United Kingdom</t>
        </is>
      </c>
      <c r="BG1434" t="n">
        <v>39.4</v>
      </c>
      <c r="BH1434" t="inlineStr">
        <is>
          <t>82.0</t>
        </is>
      </c>
      <c r="BI1434" t="n">
        <v>41.8</v>
      </c>
      <c r="BJ1434" t="n">
        <v>82.7</v>
      </c>
      <c r="BK1434" t="inlineStr">
        <is>
          <t>34.7</t>
        </is>
      </c>
      <c r="BL1434" t="inlineStr">
        <is>
          <t>56.2</t>
        </is>
      </c>
      <c r="BM1434" t="inlineStr">
        <is>
          <t>25,295</t>
        </is>
      </c>
      <c r="BN1434" t="n">
        <v>16.4</v>
      </c>
      <c r="BO1434" t="inlineStr">
        <is>
          <t>23%</t>
        </is>
      </c>
      <c r="BP1434" t="inlineStr">
        <is>
          <t>54 : 46</t>
        </is>
      </c>
      <c r="BQ1434" t="n">
        <v>2016</v>
      </c>
      <c r="BR1434" t="inlineStr">
        <is>
          <t>101-150</t>
        </is>
      </c>
      <c r="BS1434" t="inlineStr">
        <is>
          <t>10-17</t>
        </is>
      </c>
      <c r="BT1434" t="n">
        <v>24</v>
      </c>
      <c r="BU1434" t="n">
        <v>18.5</v>
      </c>
      <c r="BV1434" t="n">
        <v>9.4</v>
      </c>
      <c r="BW1434" t="n">
        <v>20.8</v>
      </c>
      <c r="BX1434" t="n">
        <v>12.7</v>
      </c>
      <c r="BY1434" t="n">
        <v>44.7</v>
      </c>
      <c r="BZ1434" t="n">
        <v>20.5</v>
      </c>
      <c r="CA1434" t="n">
        <v>2015</v>
      </c>
      <c r="CB1434" t="inlineStr">
        <is>
          <t>QS+Times+Shanghai</t>
        </is>
      </c>
      <c r="CC1434" t="n">
        <v>80</v>
      </c>
      <c r="CD1434" t="n">
        <v>84</v>
      </c>
      <c r="CE1434" t="n">
        <v>94</v>
      </c>
      <c r="CF1434" t="n">
        <v>105</v>
      </c>
      <c r="CG1434" t="n">
        <v>402</v>
      </c>
      <c r="CH1434" t="n">
        <v>348</v>
      </c>
      <c r="CI1434" t="n">
        <v>171</v>
      </c>
      <c r="CJ1434" t="n">
        <v>127</v>
      </c>
      <c r="CK1434" t="n">
        <v>31</v>
      </c>
      <c r="CL1434" t="n">
        <v>285</v>
      </c>
      <c r="CM1434" t="n">
        <v>35</v>
      </c>
      <c r="CN1434" t="n">
        <v>84</v>
      </c>
      <c r="CO1434" t="n">
        <v>91</v>
      </c>
      <c r="CP1434" t="n">
        <v>99</v>
      </c>
      <c r="CQ1434" t="n">
        <v>81</v>
      </c>
      <c r="CR1434" t="n">
        <v>379</v>
      </c>
      <c r="CS1434" t="n">
        <v>364</v>
      </c>
      <c r="CT1434" t="n">
        <v>169</v>
      </c>
      <c r="CU1434" t="n">
        <v>148</v>
      </c>
      <c r="CV1434" t="n">
        <v>41</v>
      </c>
      <c r="CW1434" t="n">
        <v>270</v>
      </c>
      <c r="CX1434" t="n">
        <v>146</v>
      </c>
      <c r="CY1434" t="n">
        <v>119</v>
      </c>
      <c r="CZ1434" t="n">
        <v>125.5</v>
      </c>
      <c r="DA1434" t="n">
        <v>13.5</v>
      </c>
      <c r="DB1434" t="n">
        <v>83.38511634672331</v>
      </c>
      <c r="DC1434" t="n">
        <v>44.92274923302419</v>
      </c>
      <c r="DD1434" t="n">
        <v>16.4</v>
      </c>
      <c r="DE1434" t="inlineStr">
        <is>
          <t>Times (raw ratio)</t>
        </is>
      </c>
      <c r="DF1434" t="n">
        <v>23</v>
      </c>
      <c r="DG1434" t="inlineStr">
        <is>
          <t>Times (raw %)</t>
        </is>
      </c>
      <c r="DH1434" t="n">
        <v>68.2</v>
      </c>
      <c r="DI1434" t="n">
        <v>25.90477352452217</v>
      </c>
    </row>
    <row r="1435">
      <c r="A1435" t="inlineStr">
        <is>
          <t>university of bochum</t>
        </is>
      </c>
      <c r="B1435" t="inlineStr"/>
      <c r="C1435" t="inlineStr"/>
      <c r="D1435" t="inlineStr">
        <is>
          <t>Not Reported</t>
        </is>
      </c>
      <c r="E1435" t="inlineStr">
        <is>
          <t>Not Reported</t>
        </is>
      </c>
      <c r="F1435" t="inlineStr">
        <is>
          <t>Not Reported</t>
        </is>
      </c>
      <c r="G1435" t="inlineStr">
        <is>
          <t>Not Reported</t>
        </is>
      </c>
      <c r="H1435" t="inlineStr"/>
      <c r="I1435" t="inlineStr">
        <is>
          <t>Not Reported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>
        <is>
          <t>Not Reported</t>
        </is>
      </c>
      <c r="AF1435" t="inlineStr">
        <is>
          <t>Not Reported</t>
        </is>
      </c>
      <c r="AG1435" t="inlineStr">
        <is>
          <t>Not Reported</t>
        </is>
      </c>
      <c r="AH1435" t="inlineStr">
        <is>
          <t>Not Reported</t>
        </is>
      </c>
      <c r="AI1435" t="inlineStr"/>
      <c r="AJ1435" t="inlineStr"/>
      <c r="AK1435" t="inlineStr">
        <is>
          <t>Not Reported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>
        <is>
          <t>Not Reported</t>
        </is>
      </c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>
        <is>
          <t>301-400</t>
        </is>
      </c>
      <c r="BS1435" t="inlineStr">
        <is>
          <t>22-28</t>
        </is>
      </c>
      <c r="BT1435" t="inlineStr"/>
      <c r="BU1435" t="n">
        <v>0</v>
      </c>
      <c r="BV1435" t="n">
        <v>0</v>
      </c>
      <c r="BW1435" t="n">
        <v>13.3</v>
      </c>
      <c r="BX1435" t="n">
        <v>7.4</v>
      </c>
      <c r="BY1435" t="n">
        <v>34.9</v>
      </c>
      <c r="BZ1435" t="n">
        <v>18.5</v>
      </c>
      <c r="CA1435" t="n">
        <v>2015</v>
      </c>
      <c r="CB1435" t="inlineStr">
        <is>
          <t>Shanghai</t>
        </is>
      </c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n">
        <v>350.5</v>
      </c>
      <c r="DA1435" t="n">
        <v>25</v>
      </c>
      <c r="DB1435" t="n">
        <v>23.27113062568606</v>
      </c>
      <c r="DC1435" t="n">
        <v>21.53673139158576</v>
      </c>
      <c r="DD1435" t="inlineStr"/>
      <c r="DE1435" t="inlineStr">
        <is>
          <t>Missing</t>
        </is>
      </c>
      <c r="DF1435" t="inlineStr"/>
      <c r="DG1435" t="inlineStr">
        <is>
          <t>Missing</t>
        </is>
      </c>
      <c r="DH1435" t="inlineStr"/>
      <c r="DI1435" t="n">
        <v>10.76836569579288</v>
      </c>
    </row>
    <row r="1436">
      <c r="A1436" t="inlineStr">
        <is>
          <t>university of bologna</t>
        </is>
      </c>
      <c r="B1436" t="inlineStr"/>
      <c r="C1436" t="inlineStr"/>
      <c r="D1436" t="inlineStr">
        <is>
          <t>Not Reported</t>
        </is>
      </c>
      <c r="E1436" t="inlineStr">
        <is>
          <t>Not Reported</t>
        </is>
      </c>
      <c r="F1436" t="inlineStr">
        <is>
          <t>Not Reported</t>
        </is>
      </c>
      <c r="G1436" t="inlineStr">
        <is>
          <t>Not Reported</t>
        </is>
      </c>
      <c r="H1436" t="inlineStr"/>
      <c r="I1436" t="inlineStr">
        <is>
          <t>Not Reported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>
        <is>
          <t>Not Reported</t>
        </is>
      </c>
      <c r="AF1436" t="inlineStr">
        <is>
          <t>Not Reported</t>
        </is>
      </c>
      <c r="AG1436" t="inlineStr">
        <is>
          <t>Not Reported</t>
        </is>
      </c>
      <c r="AH1436" t="inlineStr">
        <is>
          <t>Not Reported</t>
        </is>
      </c>
      <c r="AI1436" t="inlineStr"/>
      <c r="AJ1436" t="inlineStr"/>
      <c r="AK1436" t="inlineStr">
        <is>
          <t>Not Reported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>
        <is>
          <t>201-250</t>
        </is>
      </c>
      <c r="BF1436" t="inlineStr">
        <is>
          <t>Italy</t>
        </is>
      </c>
      <c r="BG1436" t="n">
        <v>39.3</v>
      </c>
      <c r="BH1436" t="inlineStr">
        <is>
          <t>39.9</t>
        </is>
      </c>
      <c r="BI1436" t="n">
        <v>29.5</v>
      </c>
      <c r="BJ1436" t="n">
        <v>73</v>
      </c>
      <c r="BK1436" t="inlineStr">
        <is>
          <t>34.5</t>
        </is>
      </c>
      <c r="BL1436" t="inlineStr">
        <is>
          <t>-</t>
        </is>
      </c>
      <c r="BM1436" t="inlineStr">
        <is>
          <t>85,532</t>
        </is>
      </c>
      <c r="BN1436" t="n">
        <v>22.9</v>
      </c>
      <c r="BO1436" t="inlineStr">
        <is>
          <t>7%</t>
        </is>
      </c>
      <c r="BP1436" t="inlineStr">
        <is>
          <t>56 : 44</t>
        </is>
      </c>
      <c r="BQ1436" t="n">
        <v>2016</v>
      </c>
      <c r="BR1436" t="inlineStr">
        <is>
          <t>201-300</t>
        </is>
      </c>
      <c r="BS1436" t="inlineStr">
        <is>
          <t>6-8</t>
        </is>
      </c>
      <c r="BT1436" t="inlineStr"/>
      <c r="BU1436" t="n">
        <v>0</v>
      </c>
      <c r="BV1436" t="n">
        <v>0</v>
      </c>
      <c r="BW1436" t="n">
        <v>13.8</v>
      </c>
      <c r="BX1436" t="n">
        <v>10</v>
      </c>
      <c r="BY1436" t="n">
        <v>48.1</v>
      </c>
      <c r="BZ1436" t="n">
        <v>18.6</v>
      </c>
      <c r="CA1436" t="n">
        <v>2015</v>
      </c>
      <c r="CB1436" t="inlineStr">
        <is>
          <t>Times+Shanghai</t>
        </is>
      </c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n">
        <v>225.5</v>
      </c>
      <c r="CZ1436" t="n">
        <v>250.5</v>
      </c>
      <c r="DA1436" t="n">
        <v>7</v>
      </c>
      <c r="DB1436" t="n">
        <v>56.5653371665036</v>
      </c>
      <c r="DC1436" t="n">
        <v>39.54112757035952</v>
      </c>
      <c r="DD1436" t="n">
        <v>22.9</v>
      </c>
      <c r="DE1436" t="inlineStr">
        <is>
          <t>Times (raw ratio)</t>
        </is>
      </c>
      <c r="DF1436" t="n">
        <v>7</v>
      </c>
      <c r="DG1436" t="inlineStr">
        <is>
          <t>Times (raw %)</t>
        </is>
      </c>
      <c r="DH1436" t="inlineStr"/>
      <c r="DI1436" t="n">
        <v>17.09848910082203</v>
      </c>
    </row>
    <row r="1437">
      <c r="A1437" t="inlineStr">
        <is>
          <t>university of bonn</t>
        </is>
      </c>
      <c r="B1437" t="inlineStr"/>
      <c r="C1437" t="inlineStr"/>
      <c r="D1437" t="inlineStr">
        <is>
          <t>Not Reported</t>
        </is>
      </c>
      <c r="E1437" t="inlineStr">
        <is>
          <t>Not Reported</t>
        </is>
      </c>
      <c r="F1437" t="inlineStr">
        <is>
          <t>Not Reported</t>
        </is>
      </c>
      <c r="G1437" t="inlineStr">
        <is>
          <t>Not Reported</t>
        </is>
      </c>
      <c r="H1437" t="inlineStr"/>
      <c r="I1437" t="inlineStr">
        <is>
          <t>Not Reported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>
        <is>
          <t>Not Reported</t>
        </is>
      </c>
      <c r="AF1437" t="inlineStr">
        <is>
          <t>Not Reported</t>
        </is>
      </c>
      <c r="AG1437" t="inlineStr">
        <is>
          <t>Not Reported</t>
        </is>
      </c>
      <c r="AH1437" t="inlineStr">
        <is>
          <t>Not Reported</t>
        </is>
      </c>
      <c r="AI1437" t="inlineStr"/>
      <c r="AJ1437" t="inlineStr"/>
      <c r="AK1437" t="inlineStr">
        <is>
          <t>Not Reported</t>
        </is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>
        <f>94</f>
        <v/>
      </c>
      <c r="BF1437" t="inlineStr">
        <is>
          <t>Germany</t>
        </is>
      </c>
      <c r="BG1437" t="n">
        <v>45.1</v>
      </c>
      <c r="BH1437" t="inlineStr">
        <is>
          <t>63.6</t>
        </is>
      </c>
      <c r="BI1437" t="n">
        <v>47.5</v>
      </c>
      <c r="BJ1437" t="n">
        <v>85.3</v>
      </c>
      <c r="BK1437" t="inlineStr">
        <is>
          <t>-</t>
        </is>
      </c>
      <c r="BL1437" t="inlineStr">
        <is>
          <t>58.8</t>
        </is>
      </c>
      <c r="BM1437" t="inlineStr">
        <is>
          <t>32,474</t>
        </is>
      </c>
      <c r="BN1437" t="n">
        <v>70.40000000000001</v>
      </c>
      <c r="BO1437" t="inlineStr">
        <is>
          <t>13%</t>
        </is>
      </c>
      <c r="BP1437" t="inlineStr">
        <is>
          <t>55 : 45</t>
        </is>
      </c>
      <c r="BQ1437" t="n">
        <v>2016</v>
      </c>
      <c r="BR1437" t="inlineStr">
        <is>
          <t>97</t>
        </is>
      </c>
      <c r="BS1437" t="inlineStr">
        <is>
          <t>4</t>
        </is>
      </c>
      <c r="BT1437" t="n">
        <v>24.3</v>
      </c>
      <c r="BU1437" t="n">
        <v>15.4</v>
      </c>
      <c r="BV1437" t="n">
        <v>19.8</v>
      </c>
      <c r="BW1437" t="n">
        <v>17.4</v>
      </c>
      <c r="BX1437" t="n">
        <v>21.1</v>
      </c>
      <c r="BY1437" t="n">
        <v>39.8</v>
      </c>
      <c r="BZ1437" t="n">
        <v>25.9</v>
      </c>
      <c r="CA1437" t="n">
        <v>2015</v>
      </c>
      <c r="CB1437" t="inlineStr">
        <is>
          <t>Times+Shanghai</t>
        </is>
      </c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n">
        <v>94</v>
      </c>
      <c r="CZ1437" t="n">
        <v>97</v>
      </c>
      <c r="DA1437" t="n">
        <v>4</v>
      </c>
      <c r="DB1437" t="n">
        <v>82.81452409553947</v>
      </c>
      <c r="DC1437" t="n">
        <v>45.99769456497183</v>
      </c>
      <c r="DD1437" t="n">
        <v>70.40000000000001</v>
      </c>
      <c r="DE1437" t="inlineStr">
        <is>
          <t>Times (raw ratio)</t>
        </is>
      </c>
      <c r="DF1437" t="n">
        <v>13</v>
      </c>
      <c r="DG1437" t="inlineStr">
        <is>
          <t>Times (raw %)</t>
        </is>
      </c>
      <c r="DH1437" t="inlineStr"/>
      <c r="DI1437" t="n">
        <v>26.81386415400176</v>
      </c>
    </row>
    <row r="1438">
      <c r="A1438" t="inlineStr">
        <is>
          <t>university of bordeaux</t>
        </is>
      </c>
      <c r="B1438" t="inlineStr">
        <is>
          <t>535</t>
        </is>
      </c>
      <c r="C1438" t="inlineStr">
        <is>
          <t>465</t>
        </is>
      </c>
      <c r="D1438" t="inlineStr">
        <is>
          <t>France</t>
        </is>
      </c>
      <c r="E1438" t="inlineStr">
        <is>
          <t>Europe</t>
        </is>
      </c>
      <c r="F1438" t="inlineStr">
        <is>
          <t>XL</t>
        </is>
      </c>
      <c r="G1438" t="inlineStr">
        <is>
          <t>FO</t>
        </is>
      </c>
      <c r="H1438" t="inlineStr">
        <is>
          <t>VH</t>
        </is>
      </c>
      <c r="I1438" t="inlineStr">
        <is>
          <t>A</t>
        </is>
      </c>
      <c r="J1438" t="n">
        <v>31.3</v>
      </c>
      <c r="K1438" t="inlineStr">
        <is>
          <t>284</t>
        </is>
      </c>
      <c r="L1438" t="n">
        <v>5.5</v>
      </c>
      <c r="M1438" t="inlineStr">
        <is>
          <t>601+</t>
        </is>
      </c>
      <c r="N1438" t="n">
        <v>11.5</v>
      </c>
      <c r="O1438" t="inlineStr">
        <is>
          <t>701+</t>
        </is>
      </c>
      <c r="P1438" t="n">
        <v>17.6</v>
      </c>
      <c r="Q1438" t="inlineStr">
        <is>
          <t>588</t>
        </is>
      </c>
      <c r="R1438" t="n">
        <v>27.1</v>
      </c>
      <c r="S1438" t="inlineStr">
        <is>
          <t>517</t>
        </is>
      </c>
      <c r="T1438" t="n">
        <v>23.3</v>
      </c>
      <c r="U1438" t="inlineStr">
        <is>
          <t>500</t>
        </is>
      </c>
      <c r="V1438" t="n">
        <v>92.90000000000001</v>
      </c>
      <c r="W1438" t="inlineStr">
        <is>
          <t>120</t>
        </is>
      </c>
      <c r="X1438" t="n">
        <v>16.7</v>
      </c>
      <c r="Y1438" t="inlineStr">
        <is>
          <t>620</t>
        </is>
      </c>
      <c r="Z1438" t="n">
        <v>20.1</v>
      </c>
      <c r="AA1438" t="inlineStr">
        <is>
          <t>530=</t>
        </is>
      </c>
      <c r="AB1438" t="n">
        <v>22.9</v>
      </c>
      <c r="AC1438">
        <f>465</f>
        <v/>
      </c>
      <c r="AD1438" t="inlineStr">
        <is>
          <t>521-530</t>
        </is>
      </c>
      <c r="AE1438" t="inlineStr">
        <is>
          <t>FR</t>
        </is>
      </c>
      <c r="AF1438" t="inlineStr">
        <is>
          <t>France</t>
        </is>
      </c>
      <c r="AG1438" t="inlineStr">
        <is>
          <t>XL</t>
        </is>
      </c>
      <c r="AH1438" t="inlineStr">
        <is>
          <t>FO</t>
        </is>
      </c>
      <c r="AI1438" t="inlineStr">
        <is>
          <t>VH</t>
        </is>
      </c>
      <c r="AJ1438" t="n">
        <v>5</v>
      </c>
      <c r="AK1438" t="inlineStr">
        <is>
          <t>A</t>
        </is>
      </c>
      <c r="AL1438" t="n">
        <v>30.2</v>
      </c>
      <c r="AM1438" t="inlineStr">
        <is>
          <t>289</t>
        </is>
      </c>
      <c r="AN1438" t="n">
        <v>5.3</v>
      </c>
      <c r="AO1438" t="inlineStr">
        <is>
          <t>601+</t>
        </is>
      </c>
      <c r="AP1438" t="n">
        <v>14.4</v>
      </c>
      <c r="AQ1438" t="inlineStr">
        <is>
          <t>701+</t>
        </is>
      </c>
      <c r="AR1438" t="n">
        <v>21.4</v>
      </c>
      <c r="AS1438" t="inlineStr">
        <is>
          <t>537</t>
        </is>
      </c>
      <c r="AT1438" t="n">
        <v>25.6</v>
      </c>
      <c r="AU1438" t="inlineStr">
        <is>
          <t>527</t>
        </is>
      </c>
      <c r="AV1438" t="n">
        <v>19.5</v>
      </c>
      <c r="AW1438" t="inlineStr">
        <is>
          <t>554</t>
        </is>
      </c>
      <c r="AX1438" t="n">
        <v>91.2</v>
      </c>
      <c r="AY1438" t="inlineStr">
        <is>
          <t>74</t>
        </is>
      </c>
      <c r="AZ1438" t="n">
        <v>11.9</v>
      </c>
      <c r="BA1438" t="inlineStr">
        <is>
          <t>701+</t>
        </is>
      </c>
      <c r="BB1438" t="n">
        <v>35.8</v>
      </c>
      <c r="BC1438" t="inlineStr">
        <is>
          <t>393=</t>
        </is>
      </c>
      <c r="BD1438" t="inlineStr">
        <is>
          <t>24.7</t>
        </is>
      </c>
      <c r="BE1438" t="inlineStr">
        <is>
          <t>251-300</t>
        </is>
      </c>
      <c r="BF1438" t="inlineStr">
        <is>
          <t>France</t>
        </is>
      </c>
      <c r="BG1438" t="n">
        <v>25.3</v>
      </c>
      <c r="BH1438" t="inlineStr">
        <is>
          <t>54.6</t>
        </is>
      </c>
      <c r="BI1438" t="n">
        <v>22</v>
      </c>
      <c r="BJ1438" t="n">
        <v>71.7</v>
      </c>
      <c r="BK1438" t="inlineStr">
        <is>
          <t>30.6</t>
        </is>
      </c>
      <c r="BL1438" t="inlineStr">
        <is>
          <t>-</t>
        </is>
      </c>
      <c r="BM1438" t="inlineStr">
        <is>
          <t>51,239</t>
        </is>
      </c>
      <c r="BN1438" t="n">
        <v>19.4</v>
      </c>
      <c r="BO1438" t="inlineStr">
        <is>
          <t>12%</t>
        </is>
      </c>
      <c r="BP1438" t="inlineStr">
        <is>
          <t>58 : 42</t>
        </is>
      </c>
      <c r="BQ1438" t="n">
        <v>2016</v>
      </c>
      <c r="BR1438" t="inlineStr">
        <is>
          <t>201-300</t>
        </is>
      </c>
      <c r="BS1438" t="inlineStr">
        <is>
          <t>9-15</t>
        </is>
      </c>
      <c r="BT1438" t="inlineStr"/>
      <c r="BU1438" t="n">
        <v>0</v>
      </c>
      <c r="BV1438" t="n">
        <v>0</v>
      </c>
      <c r="BW1438" t="n">
        <v>15.9</v>
      </c>
      <c r="BX1438" t="n">
        <v>17.9</v>
      </c>
      <c r="BY1438" t="n">
        <v>39.7</v>
      </c>
      <c r="BZ1438" t="n">
        <v>16</v>
      </c>
      <c r="CA1438" t="n">
        <v>2015</v>
      </c>
      <c r="CB1438" t="inlineStr">
        <is>
          <t>QS+Times+Shanghai</t>
        </is>
      </c>
      <c r="CC1438" t="n">
        <v>535</v>
      </c>
      <c r="CD1438" t="n">
        <v>465</v>
      </c>
      <c r="CE1438" t="n">
        <v>284</v>
      </c>
      <c r="CF1438" t="n">
        <v>601</v>
      </c>
      <c r="CG1438" t="n">
        <v>701</v>
      </c>
      <c r="CH1438" t="n">
        <v>588</v>
      </c>
      <c r="CI1438" t="n">
        <v>517</v>
      </c>
      <c r="CJ1438" t="n">
        <v>500</v>
      </c>
      <c r="CK1438" t="n">
        <v>120</v>
      </c>
      <c r="CL1438" t="n">
        <v>620</v>
      </c>
      <c r="CM1438" t="n">
        <v>530</v>
      </c>
      <c r="CN1438" t="n">
        <v>465</v>
      </c>
      <c r="CO1438" t="n">
        <v>525.5</v>
      </c>
      <c r="CP1438" t="n">
        <v>289</v>
      </c>
      <c r="CQ1438" t="n">
        <v>601</v>
      </c>
      <c r="CR1438" t="n">
        <v>701</v>
      </c>
      <c r="CS1438" t="n">
        <v>537</v>
      </c>
      <c r="CT1438" t="n">
        <v>527</v>
      </c>
      <c r="CU1438" t="n">
        <v>554</v>
      </c>
      <c r="CV1438" t="n">
        <v>74</v>
      </c>
      <c r="CW1438" t="n">
        <v>701</v>
      </c>
      <c r="CX1438" t="n">
        <v>393</v>
      </c>
      <c r="CY1438" t="n">
        <v>275.5</v>
      </c>
      <c r="CZ1438" t="n">
        <v>250.5</v>
      </c>
      <c r="DA1438" t="n">
        <v>12</v>
      </c>
      <c r="DB1438" t="n">
        <v>55.94661811985225</v>
      </c>
      <c r="DC1438" t="n">
        <v>31.93657233743283</v>
      </c>
      <c r="DD1438" t="n">
        <v>19.4</v>
      </c>
      <c r="DE1438" t="inlineStr">
        <is>
          <t>Times (raw ratio)</t>
        </is>
      </c>
      <c r="DF1438" t="n">
        <v>12</v>
      </c>
      <c r="DG1438" t="inlineStr">
        <is>
          <t>Times (raw %)</t>
        </is>
      </c>
      <c r="DH1438" t="n">
        <v>30.75</v>
      </c>
      <c r="DI1438" t="n">
        <v>14.14531727670408</v>
      </c>
    </row>
    <row r="1439">
      <c r="A1439" t="inlineStr">
        <is>
          <t>university of bordeaux 1</t>
        </is>
      </c>
      <c r="B1439" t="inlineStr"/>
      <c r="C1439" t="inlineStr"/>
      <c r="D1439" t="inlineStr">
        <is>
          <t>Not Reported</t>
        </is>
      </c>
      <c r="E1439" t="inlineStr">
        <is>
          <t>Not Reported</t>
        </is>
      </c>
      <c r="F1439" t="inlineStr">
        <is>
          <t>Not Reported</t>
        </is>
      </c>
      <c r="G1439" t="inlineStr">
        <is>
          <t>Not Reported</t>
        </is>
      </c>
      <c r="H1439" t="inlineStr"/>
      <c r="I1439" t="inlineStr">
        <is>
          <t>Not Reported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>
        <is>
          <t>Not Reported</t>
        </is>
      </c>
      <c r="AF1439" t="inlineStr">
        <is>
          <t>Not Reported</t>
        </is>
      </c>
      <c r="AG1439" t="inlineStr">
        <is>
          <t>Not Reported</t>
        </is>
      </c>
      <c r="AH1439" t="inlineStr">
        <is>
          <t>Not Reported</t>
        </is>
      </c>
      <c r="AI1439" t="inlineStr"/>
      <c r="AJ1439" t="inlineStr"/>
      <c r="AK1439" t="inlineStr">
        <is>
          <t>Not Reported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>
        <is>
          <t>Not Reported</t>
        </is>
      </c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>
        <is>
          <t>301-400</t>
        </is>
      </c>
      <c r="BS1439" t="inlineStr">
        <is>
          <t>14-17</t>
        </is>
      </c>
      <c r="BT1439" t="inlineStr"/>
      <c r="BU1439" t="n">
        <v>0</v>
      </c>
      <c r="BV1439" t="n">
        <v>0</v>
      </c>
      <c r="BW1439" t="n">
        <v>12.5</v>
      </c>
      <c r="BX1439" t="n">
        <v>14.7</v>
      </c>
      <c r="BY1439" t="n">
        <v>23.8</v>
      </c>
      <c r="BZ1439" t="n">
        <v>14.1</v>
      </c>
      <c r="CA1439" t="n">
        <v>2011</v>
      </c>
      <c r="CB1439" t="inlineStr">
        <is>
          <t>Shanghai</t>
        </is>
      </c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n">
        <v>350.5</v>
      </c>
      <c r="DA1439" t="n">
        <v>15.5</v>
      </c>
      <c r="DB1439" t="n">
        <v>23.27113062568606</v>
      </c>
      <c r="DC1439" t="n">
        <v>15.14967637540453</v>
      </c>
      <c r="DD1439" t="inlineStr"/>
      <c r="DE1439" t="inlineStr">
        <is>
          <t>Missing</t>
        </is>
      </c>
      <c r="DF1439" t="inlineStr"/>
      <c r="DG1439" t="inlineStr">
        <is>
          <t>Missing</t>
        </is>
      </c>
      <c r="DH1439" t="inlineStr"/>
      <c r="DI1439" t="n">
        <v>7.574838187702265</v>
      </c>
    </row>
    <row r="1440">
      <c r="A1440" t="inlineStr">
        <is>
          <t>university of bradford</t>
        </is>
      </c>
      <c r="B1440" t="inlineStr">
        <is>
          <t>531</t>
        </is>
      </c>
      <c r="C1440" t="inlineStr">
        <is>
          <t>641-650</t>
        </is>
      </c>
      <c r="D1440" t="inlineStr">
        <is>
          <t>United Kingdom</t>
        </is>
      </c>
      <c r="E1440" t="inlineStr">
        <is>
          <t>Europe</t>
        </is>
      </c>
      <c r="F1440" t="inlineStr">
        <is>
          <t>M</t>
        </is>
      </c>
      <c r="G1440" t="inlineStr">
        <is>
          <t>CO</t>
        </is>
      </c>
      <c r="H1440" t="inlineStr">
        <is>
          <t>VH</t>
        </is>
      </c>
      <c r="I1440" t="inlineStr">
        <is>
          <t>A</t>
        </is>
      </c>
      <c r="J1440" t="n">
        <v>9.1</v>
      </c>
      <c r="K1440" t="inlineStr">
        <is>
          <t>601+</t>
        </is>
      </c>
      <c r="L1440" t="n">
        <v>7.1</v>
      </c>
      <c r="M1440" t="inlineStr">
        <is>
          <t>601+</t>
        </is>
      </c>
      <c r="N1440" t="n">
        <v>6.8</v>
      </c>
      <c r="O1440" t="inlineStr">
        <is>
          <t>701+</t>
        </is>
      </c>
      <c r="P1440" t="n">
        <v>21.7</v>
      </c>
      <c r="Q1440" t="inlineStr">
        <is>
          <t>534</t>
        </is>
      </c>
      <c r="R1440" t="n">
        <v>68.5</v>
      </c>
      <c r="S1440" t="inlineStr">
        <is>
          <t>290</t>
        </is>
      </c>
      <c r="T1440" t="n">
        <v>97.59999999999999</v>
      </c>
      <c r="U1440" t="inlineStr">
        <is>
          <t>75</t>
        </is>
      </c>
      <c r="V1440" t="n">
        <v>66</v>
      </c>
      <c r="W1440" t="inlineStr">
        <is>
          <t>539</t>
        </is>
      </c>
      <c r="X1440" t="n">
        <v>34.3</v>
      </c>
      <c r="Y1440" t="inlineStr">
        <is>
          <t>368</t>
        </is>
      </c>
      <c r="Z1440" t="n">
        <v>40.7</v>
      </c>
      <c r="AA1440" t="inlineStr">
        <is>
          <t>362</t>
        </is>
      </c>
      <c r="AB1440" t="n">
        <v>23.1</v>
      </c>
      <c r="AC1440" t="inlineStr">
        <is>
          <t>641-650</t>
        </is>
      </c>
      <c r="AD1440" t="inlineStr">
        <is>
          <t>701-750</t>
        </is>
      </c>
      <c r="AE1440" t="inlineStr">
        <is>
          <t>UK</t>
        </is>
      </c>
      <c r="AF1440" t="inlineStr">
        <is>
          <t>United Kingdom</t>
        </is>
      </c>
      <c r="AG1440" t="inlineStr">
        <is>
          <t>M</t>
        </is>
      </c>
      <c r="AH1440" t="inlineStr">
        <is>
          <t>CO</t>
        </is>
      </c>
      <c r="AI1440" t="inlineStr">
        <is>
          <t>VH</t>
        </is>
      </c>
      <c r="AJ1440" t="n">
        <v>4</v>
      </c>
      <c r="AK1440" t="inlineStr">
        <is>
          <t>A</t>
        </is>
      </c>
      <c r="AL1440" t="n">
        <v>8.699999999999999</v>
      </c>
      <c r="AM1440" t="inlineStr">
        <is>
          <t>601+</t>
        </is>
      </c>
      <c r="AN1440" t="n">
        <v>7.3</v>
      </c>
      <c r="AO1440" t="inlineStr">
        <is>
          <t>601+</t>
        </is>
      </c>
      <c r="AP1440" t="n">
        <v>8.199999999999999</v>
      </c>
      <c r="AQ1440" t="inlineStr">
        <is>
          <t>701+</t>
        </is>
      </c>
      <c r="AR1440" t="n">
        <v>18.1</v>
      </c>
      <c r="AS1440" t="inlineStr">
        <is>
          <t>582</t>
        </is>
      </c>
      <c r="AT1440" t="n">
        <v>63.8</v>
      </c>
      <c r="AU1440" t="inlineStr">
        <is>
          <t>301</t>
        </is>
      </c>
      <c r="AV1440" t="n">
        <v>93.2</v>
      </c>
      <c r="AW1440" t="inlineStr">
        <is>
          <t>99</t>
        </is>
      </c>
      <c r="AX1440" t="n">
        <v>20.1</v>
      </c>
      <c r="AY1440" t="inlineStr">
        <is>
          <t>543</t>
        </is>
      </c>
      <c r="AZ1440" t="n">
        <v>21.6</v>
      </c>
      <c r="BA1440" t="inlineStr">
        <is>
          <t>384</t>
        </is>
      </c>
      <c r="BB1440" t="n">
        <v>3.4</v>
      </c>
      <c r="BC1440" t="inlineStr">
        <is>
          <t>701+</t>
        </is>
      </c>
      <c r="BD1440" t="inlineStr">
        <is>
          <t>-</t>
        </is>
      </c>
      <c r="BE1440" t="inlineStr">
        <is>
          <t>601-800</t>
        </is>
      </c>
      <c r="BF1440" t="inlineStr">
        <is>
          <t>United Kingdom</t>
        </is>
      </c>
      <c r="BG1440" t="n">
        <v>18.7</v>
      </c>
      <c r="BH1440" t="inlineStr">
        <is>
          <t>79.1</t>
        </is>
      </c>
      <c r="BI1440" t="n">
        <v>15.9</v>
      </c>
      <c r="BJ1440" t="n">
        <v>22.7</v>
      </c>
      <c r="BK1440" t="inlineStr">
        <is>
          <t>32.7</t>
        </is>
      </c>
      <c r="BL1440" t="inlineStr">
        <is>
          <t>-</t>
        </is>
      </c>
      <c r="BM1440" t="inlineStr">
        <is>
          <t>11,065</t>
        </is>
      </c>
      <c r="BN1440" t="n">
        <v>20.5</v>
      </c>
      <c r="BO1440" t="inlineStr">
        <is>
          <t>32%</t>
        </is>
      </c>
      <c r="BP1440" t="inlineStr">
        <is>
          <t>53 : 47</t>
        </is>
      </c>
      <c r="BQ1440" t="n">
        <v>2016</v>
      </c>
      <c r="BR1440" t="inlineStr">
        <is>
          <t>401-500</t>
        </is>
      </c>
      <c r="BS1440" t="inlineStr">
        <is>
          <t>38-43</t>
        </is>
      </c>
      <c r="BT1440" t="inlineStr"/>
      <c r="BU1440" t="n">
        <v>0</v>
      </c>
      <c r="BV1440" t="n">
        <v>0</v>
      </c>
      <c r="BW1440" t="n">
        <v>10.9</v>
      </c>
      <c r="BX1440" t="n">
        <v>5.1</v>
      </c>
      <c r="BY1440" t="n">
        <v>18.7</v>
      </c>
      <c r="BZ1440" t="n">
        <v>20.2</v>
      </c>
      <c r="CA1440" t="n">
        <v>2006</v>
      </c>
      <c r="CB1440" t="inlineStr">
        <is>
          <t>QS+Times+Shanghai</t>
        </is>
      </c>
      <c r="CC1440" t="n">
        <v>531</v>
      </c>
      <c r="CD1440" t="n">
        <v>645.5</v>
      </c>
      <c r="CE1440" t="n">
        <v>601</v>
      </c>
      <c r="CF1440" t="n">
        <v>601</v>
      </c>
      <c r="CG1440" t="n">
        <v>701</v>
      </c>
      <c r="CH1440" t="n">
        <v>534</v>
      </c>
      <c r="CI1440" t="n">
        <v>290</v>
      </c>
      <c r="CJ1440" t="n">
        <v>75</v>
      </c>
      <c r="CK1440" t="n">
        <v>539</v>
      </c>
      <c r="CL1440" t="n">
        <v>368</v>
      </c>
      <c r="CM1440" t="n">
        <v>362</v>
      </c>
      <c r="CN1440" t="n">
        <v>645.5</v>
      </c>
      <c r="CO1440" t="n">
        <v>725.5</v>
      </c>
      <c r="CP1440" t="n">
        <v>601</v>
      </c>
      <c r="CQ1440" t="n">
        <v>601</v>
      </c>
      <c r="CR1440" t="n">
        <v>701</v>
      </c>
      <c r="CS1440" t="n">
        <v>582</v>
      </c>
      <c r="CT1440" t="n">
        <v>301</v>
      </c>
      <c r="CU1440" t="n">
        <v>99</v>
      </c>
      <c r="CV1440" t="n">
        <v>543</v>
      </c>
      <c r="CW1440" t="n">
        <v>384</v>
      </c>
      <c r="CX1440" t="n">
        <v>701</v>
      </c>
      <c r="CY1440" t="n">
        <v>700.5</v>
      </c>
      <c r="CZ1440" t="n">
        <v>450.5</v>
      </c>
      <c r="DA1440" t="n">
        <v>40.5</v>
      </c>
      <c r="DB1440" t="n">
        <v>21.15336365061941</v>
      </c>
      <c r="DC1440" t="n">
        <v>16.03728873466365</v>
      </c>
      <c r="DD1440" t="n">
        <v>20.5</v>
      </c>
      <c r="DE1440" t="inlineStr">
        <is>
          <t>Times (raw ratio)</t>
        </is>
      </c>
      <c r="DF1440" t="n">
        <v>32</v>
      </c>
      <c r="DG1440" t="inlineStr">
        <is>
          <t>Times (raw %)</t>
        </is>
      </c>
      <c r="DH1440" t="n">
        <v>8.899999999999999</v>
      </c>
      <c r="DI1440" t="n">
        <v>7.345062014015875</v>
      </c>
    </row>
    <row r="1441">
      <c r="A1441" t="inlineStr">
        <is>
          <t>university of brasília</t>
        </is>
      </c>
      <c r="B1441" t="inlineStr"/>
      <c r="C1441" t="inlineStr"/>
      <c r="D1441" t="inlineStr">
        <is>
          <t>Not Reported</t>
        </is>
      </c>
      <c r="E1441" t="inlineStr">
        <is>
          <t>Not Reported</t>
        </is>
      </c>
      <c r="F1441" t="inlineStr">
        <is>
          <t>Not Reported</t>
        </is>
      </c>
      <c r="G1441" t="inlineStr">
        <is>
          <t>Not Reported</t>
        </is>
      </c>
      <c r="H1441" t="inlineStr"/>
      <c r="I1441" t="inlineStr">
        <is>
          <t>Not Reported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>
        <is>
          <t>Not Reported</t>
        </is>
      </c>
      <c r="AF1441" t="inlineStr">
        <is>
          <t>Not Reported</t>
        </is>
      </c>
      <c r="AG1441" t="inlineStr">
        <is>
          <t>Not Reported</t>
        </is>
      </c>
      <c r="AH1441" t="inlineStr">
        <is>
          <t>Not Reported</t>
        </is>
      </c>
      <c r="AI1441" t="inlineStr"/>
      <c r="AJ1441" t="inlineStr"/>
      <c r="AK1441" t="inlineStr">
        <is>
          <t>Not Reported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>
        <is>
          <t>601-800</t>
        </is>
      </c>
      <c r="BF1441" t="inlineStr">
        <is>
          <t>Brazil</t>
        </is>
      </c>
      <c r="BG1441" t="n">
        <v>21.9</v>
      </c>
      <c r="BH1441" t="inlineStr">
        <is>
          <t>24.1</t>
        </is>
      </c>
      <c r="BI1441" t="n">
        <v>7.4</v>
      </c>
      <c r="BJ1441" t="n">
        <v>10.4</v>
      </c>
      <c r="BK1441" t="inlineStr">
        <is>
          <t>-</t>
        </is>
      </c>
      <c r="BL1441" t="inlineStr">
        <is>
          <t>-</t>
        </is>
      </c>
      <c r="BM1441" t="inlineStr">
        <is>
          <t>45,880</t>
        </is>
      </c>
      <c r="BN1441" t="n">
        <v>14.5</v>
      </c>
      <c r="BO1441" t="inlineStr">
        <is>
          <t>2%</t>
        </is>
      </c>
      <c r="BP1441" t="inlineStr">
        <is>
          <t>52 : 48</t>
        </is>
      </c>
      <c r="BQ1441" t="n">
        <v>2016</v>
      </c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>
        <is>
          <t>Times</t>
        </is>
      </c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n">
        <v>700.5</v>
      </c>
      <c r="CZ1441" t="inlineStr"/>
      <c r="DA1441" t="inlineStr"/>
      <c r="DB1441" t="n">
        <v>0</v>
      </c>
      <c r="DC1441" t="n">
        <v>6.997181579579302</v>
      </c>
      <c r="DD1441" t="n">
        <v>14.5</v>
      </c>
      <c r="DE1441" t="inlineStr">
        <is>
          <t>Times (raw ratio)</t>
        </is>
      </c>
      <c r="DF1441" t="n">
        <v>2</v>
      </c>
      <c r="DG1441" t="inlineStr">
        <is>
          <t>Times (raw %)</t>
        </is>
      </c>
      <c r="DH1441" t="inlineStr"/>
      <c r="DI1441" t="n">
        <v>4.682622268470343</v>
      </c>
    </row>
    <row r="1442">
      <c r="A1442" t="inlineStr">
        <is>
          <t>university of bremen</t>
        </is>
      </c>
      <c r="B1442" t="inlineStr"/>
      <c r="C1442" t="inlineStr"/>
      <c r="D1442" t="inlineStr">
        <is>
          <t>Not Reported</t>
        </is>
      </c>
      <c r="E1442" t="inlineStr">
        <is>
          <t>Not Reported</t>
        </is>
      </c>
      <c r="F1442" t="inlineStr">
        <is>
          <t>Not Reported</t>
        </is>
      </c>
      <c r="G1442" t="inlineStr">
        <is>
          <t>Not Reported</t>
        </is>
      </c>
      <c r="H1442" t="inlineStr"/>
      <c r="I1442" t="inlineStr">
        <is>
          <t>Not Reported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>
        <is>
          <t>Not Reported</t>
        </is>
      </c>
      <c r="AF1442" t="inlineStr">
        <is>
          <t>Not Reported</t>
        </is>
      </c>
      <c r="AG1442" t="inlineStr">
        <is>
          <t>Not Reported</t>
        </is>
      </c>
      <c r="AH1442" t="inlineStr">
        <is>
          <t>Not Reported</t>
        </is>
      </c>
      <c r="AI1442" t="inlineStr"/>
      <c r="AJ1442" t="inlineStr"/>
      <c r="AK1442" t="inlineStr">
        <is>
          <t>Not Reported</t>
        </is>
      </c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>
        <is>
          <t>301-350</t>
        </is>
      </c>
      <c r="BF1442" t="inlineStr">
        <is>
          <t>Germany</t>
        </is>
      </c>
      <c r="BG1442" t="n">
        <v>30.9</v>
      </c>
      <c r="BH1442" t="inlineStr">
        <is>
          <t>50.0</t>
        </is>
      </c>
      <c r="BI1442" t="n">
        <v>32.7</v>
      </c>
      <c r="BJ1442" t="n">
        <v>50</v>
      </c>
      <c r="BK1442" t="inlineStr">
        <is>
          <t>46.0</t>
        </is>
      </c>
      <c r="BL1442" t="inlineStr">
        <is>
          <t>-</t>
        </is>
      </c>
      <c r="BM1442" t="inlineStr">
        <is>
          <t>18,590</t>
        </is>
      </c>
      <c r="BN1442" t="n">
        <v>25.6</v>
      </c>
      <c r="BO1442" t="inlineStr">
        <is>
          <t>11%</t>
        </is>
      </c>
      <c r="BP1442" t="inlineStr">
        <is>
          <t>50 : 50</t>
        </is>
      </c>
      <c r="BQ1442" t="n">
        <v>2016</v>
      </c>
      <c r="BR1442" t="inlineStr">
        <is>
          <t>401-500</t>
        </is>
      </c>
      <c r="BS1442" t="inlineStr">
        <is>
          <t>29-39</t>
        </is>
      </c>
      <c r="BT1442" t="inlineStr"/>
      <c r="BU1442" t="n">
        <v>0</v>
      </c>
      <c r="BV1442" t="n">
        <v>0</v>
      </c>
      <c r="BW1442" t="n">
        <v>0</v>
      </c>
      <c r="BX1442" t="n">
        <v>14.1</v>
      </c>
      <c r="BY1442" t="n">
        <v>29.1</v>
      </c>
      <c r="BZ1442" t="n">
        <v>15.7</v>
      </c>
      <c r="CA1442" t="n">
        <v>2015</v>
      </c>
      <c r="CB1442" t="inlineStr">
        <is>
          <t>Times+Shanghai</t>
        </is>
      </c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n">
        <v>325.5</v>
      </c>
      <c r="CZ1442" t="n">
        <v>450.5</v>
      </c>
      <c r="DA1442" t="n">
        <v>34</v>
      </c>
      <c r="DB1442" t="n">
        <v>27.46347751922535</v>
      </c>
      <c r="DC1442" t="n">
        <v>25.97969959981087</v>
      </c>
      <c r="DD1442" t="n">
        <v>25.6</v>
      </c>
      <c r="DE1442" t="inlineStr">
        <is>
          <t>Times (raw ratio)</t>
        </is>
      </c>
      <c r="DF1442" t="n">
        <v>11</v>
      </c>
      <c r="DG1442" t="inlineStr">
        <is>
          <t>Times (raw %)</t>
        </is>
      </c>
      <c r="DH1442" t="inlineStr"/>
      <c r="DI1442" t="n">
        <v>10.90521716972724</v>
      </c>
    </row>
    <row r="1443">
      <c r="A1443" t="inlineStr">
        <is>
          <t>university of brescia</t>
        </is>
      </c>
      <c r="B1443" t="inlineStr">
        <is>
          <t>691-700</t>
        </is>
      </c>
      <c r="C1443" t="inlineStr">
        <is>
          <t>791-800</t>
        </is>
      </c>
      <c r="D1443" t="inlineStr">
        <is>
          <t>Italy</t>
        </is>
      </c>
      <c r="E1443" t="inlineStr">
        <is>
          <t>Europe</t>
        </is>
      </c>
      <c r="F1443" t="inlineStr">
        <is>
          <t>M</t>
        </is>
      </c>
      <c r="G1443" t="inlineStr">
        <is>
          <t>FO</t>
        </is>
      </c>
      <c r="H1443" t="inlineStr">
        <is>
          <t>VH</t>
        </is>
      </c>
      <c r="I1443" t="inlineStr">
        <is>
          <t>A</t>
        </is>
      </c>
      <c r="J1443" t="n">
        <v>4.4</v>
      </c>
      <c r="K1443" t="inlineStr">
        <is>
          <t>601+</t>
        </is>
      </c>
      <c r="L1443" t="n">
        <v>2.2</v>
      </c>
      <c r="M1443" t="inlineStr">
        <is>
          <t>601+</t>
        </is>
      </c>
      <c r="N1443" t="n">
        <v>7.4</v>
      </c>
      <c r="O1443" t="inlineStr">
        <is>
          <t>701+</t>
        </is>
      </c>
      <c r="P1443" t="n">
        <v>56.3</v>
      </c>
      <c r="Q1443" t="inlineStr">
        <is>
          <t>223</t>
        </is>
      </c>
      <c r="R1443" t="n">
        <v>2.6</v>
      </c>
      <c r="S1443" t="inlineStr">
        <is>
          <t>701+</t>
        </is>
      </c>
      <c r="T1443" t="n">
        <v>6.3</v>
      </c>
      <c r="U1443" t="inlineStr">
        <is>
          <t>701+</t>
        </is>
      </c>
      <c r="V1443" t="n">
        <v>55.5</v>
      </c>
      <c r="W1443" t="inlineStr">
        <is>
          <t>688</t>
        </is>
      </c>
      <c r="X1443" t="n">
        <v>3.3</v>
      </c>
      <c r="Y1443" t="inlineStr">
        <is>
          <t>701+</t>
        </is>
      </c>
      <c r="Z1443" t="n">
        <v>44.9</v>
      </c>
      <c r="AA1443" t="inlineStr">
        <is>
          <t>338=</t>
        </is>
      </c>
      <c r="AB1443" t="inlineStr"/>
      <c r="AC1443" t="inlineStr">
        <is>
          <t>791-800</t>
        </is>
      </c>
      <c r="AD1443" t="inlineStr">
        <is>
          <t>801-1000</t>
        </is>
      </c>
      <c r="AE1443" t="inlineStr">
        <is>
          <t>IT</t>
        </is>
      </c>
      <c r="AF1443" t="inlineStr">
        <is>
          <t>Italy</t>
        </is>
      </c>
      <c r="AG1443" t="inlineStr">
        <is>
          <t>M</t>
        </is>
      </c>
      <c r="AH1443" t="inlineStr">
        <is>
          <t>FO</t>
        </is>
      </c>
      <c r="AI1443" t="inlineStr">
        <is>
          <t>VH</t>
        </is>
      </c>
      <c r="AJ1443" t="n">
        <v>3</v>
      </c>
      <c r="AK1443" t="inlineStr">
        <is>
          <t>A</t>
        </is>
      </c>
      <c r="AL1443" t="n">
        <v>3.9</v>
      </c>
      <c r="AM1443" t="inlineStr">
        <is>
          <t>601+</t>
        </is>
      </c>
      <c r="AN1443" t="n">
        <v>2.1</v>
      </c>
      <c r="AO1443" t="inlineStr">
        <is>
          <t>601+</t>
        </is>
      </c>
      <c r="AP1443" t="n">
        <v>6.8</v>
      </c>
      <c r="AQ1443" t="inlineStr">
        <is>
          <t>701+</t>
        </is>
      </c>
      <c r="AR1443" t="n">
        <v>50.4</v>
      </c>
      <c r="AS1443" t="inlineStr">
        <is>
          <t>261</t>
        </is>
      </c>
      <c r="AT1443" t="n">
        <v>2.6</v>
      </c>
      <c r="AU1443" t="inlineStr">
        <is>
          <t>701+</t>
        </is>
      </c>
      <c r="AV1443" t="n">
        <v>6.9</v>
      </c>
      <c r="AW1443" t="inlineStr">
        <is>
          <t>701+</t>
        </is>
      </c>
      <c r="AX1443" t="n">
        <v>9</v>
      </c>
      <c r="AY1443" t="inlineStr">
        <is>
          <t>698</t>
        </is>
      </c>
      <c r="AZ1443" t="n">
        <v>8.800000000000001</v>
      </c>
      <c r="BA1443" t="inlineStr">
        <is>
          <t>701+</t>
        </is>
      </c>
      <c r="BB1443" t="n">
        <v>24.8</v>
      </c>
      <c r="BC1443" t="inlineStr">
        <is>
          <t>490=</t>
        </is>
      </c>
      <c r="BD1443" t="inlineStr">
        <is>
          <t>-</t>
        </is>
      </c>
      <c r="BE1443" t="inlineStr">
        <is>
          <t>401-500</t>
        </is>
      </c>
      <c r="BF1443" t="inlineStr">
        <is>
          <t>Italy</t>
        </is>
      </c>
      <c r="BG1443" t="n">
        <v>15.6</v>
      </c>
      <c r="BH1443" t="inlineStr">
        <is>
          <t>36.6</t>
        </is>
      </c>
      <c r="BI1443" t="n">
        <v>14.8</v>
      </c>
      <c r="BJ1443" t="n">
        <v>72.3</v>
      </c>
      <c r="BK1443" t="inlineStr">
        <is>
          <t>35.8</t>
        </is>
      </c>
      <c r="BL1443" t="inlineStr">
        <is>
          <t>-</t>
        </is>
      </c>
      <c r="BM1443" t="inlineStr">
        <is>
          <t>14,076</t>
        </is>
      </c>
      <c r="BN1443" t="n">
        <v>25</v>
      </c>
      <c r="BO1443" t="inlineStr">
        <is>
          <t>7%</t>
        </is>
      </c>
      <c r="BP1443" t="inlineStr">
        <is>
          <t>48 : 52</t>
        </is>
      </c>
      <c r="BQ1443" t="n">
        <v>2016</v>
      </c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>
        <is>
          <t>QS+Times</t>
        </is>
      </c>
      <c r="CC1443" t="n">
        <v>695.5</v>
      </c>
      <c r="CD1443" t="n">
        <v>795.5</v>
      </c>
      <c r="CE1443" t="n">
        <v>601</v>
      </c>
      <c r="CF1443" t="n">
        <v>601</v>
      </c>
      <c r="CG1443" t="n">
        <v>701</v>
      </c>
      <c r="CH1443" t="n">
        <v>223</v>
      </c>
      <c r="CI1443" t="n">
        <v>701</v>
      </c>
      <c r="CJ1443" t="n">
        <v>701</v>
      </c>
      <c r="CK1443" t="n">
        <v>688</v>
      </c>
      <c r="CL1443" t="n">
        <v>701</v>
      </c>
      <c r="CM1443" t="n">
        <v>338</v>
      </c>
      <c r="CN1443" t="n">
        <v>795.5</v>
      </c>
      <c r="CO1443" t="n">
        <v>900.5</v>
      </c>
      <c r="CP1443" t="n">
        <v>601</v>
      </c>
      <c r="CQ1443" t="n">
        <v>601</v>
      </c>
      <c r="CR1443" t="n">
        <v>701</v>
      </c>
      <c r="CS1443" t="n">
        <v>261</v>
      </c>
      <c r="CT1443" t="n">
        <v>701</v>
      </c>
      <c r="CU1443" t="n">
        <v>701</v>
      </c>
      <c r="CV1443" t="n">
        <v>698</v>
      </c>
      <c r="CW1443" t="n">
        <v>701</v>
      </c>
      <c r="CX1443" t="n">
        <v>490</v>
      </c>
      <c r="CY1443" t="n">
        <v>450.5</v>
      </c>
      <c r="CZ1443" t="inlineStr"/>
      <c r="DA1443" t="inlineStr"/>
      <c r="DB1443" t="n">
        <v>43.06633564791177</v>
      </c>
      <c r="DC1443" t="n">
        <v>46.88216573210823</v>
      </c>
      <c r="DD1443" t="n">
        <v>25</v>
      </c>
      <c r="DE1443" t="inlineStr">
        <is>
          <t>Times (raw ratio)</t>
        </is>
      </c>
      <c r="DF1443" t="n">
        <v>7</v>
      </c>
      <c r="DG1443" t="inlineStr">
        <is>
          <t>Times (raw %)</t>
        </is>
      </c>
      <c r="DH1443" t="n">
        <v>4.15</v>
      </c>
      <c r="DI1443" t="n">
        <v>12.38293444328824</v>
      </c>
    </row>
    <row r="1444">
      <c r="A1444" t="inlineStr">
        <is>
          <t>university of brighton</t>
        </is>
      </c>
      <c r="B1444" t="inlineStr">
        <is>
          <t>801-850</t>
        </is>
      </c>
      <c r="C1444" t="inlineStr">
        <is>
          <t>771-780</t>
        </is>
      </c>
      <c r="D1444" t="inlineStr">
        <is>
          <t>United Kingdom</t>
        </is>
      </c>
      <c r="E1444" t="inlineStr">
        <is>
          <t>Europe</t>
        </is>
      </c>
      <c r="F1444" t="inlineStr">
        <is>
          <t>L</t>
        </is>
      </c>
      <c r="G1444" t="inlineStr">
        <is>
          <t>FO</t>
        </is>
      </c>
      <c r="H1444" t="inlineStr">
        <is>
          <t>VH</t>
        </is>
      </c>
      <c r="I1444" t="inlineStr">
        <is>
          <t>A</t>
        </is>
      </c>
      <c r="J1444" t="n">
        <v>7.9</v>
      </c>
      <c r="K1444" t="inlineStr">
        <is>
          <t>601+</t>
        </is>
      </c>
      <c r="L1444" t="n">
        <v>6.1</v>
      </c>
      <c r="M1444" t="inlineStr">
        <is>
          <t>601+</t>
        </is>
      </c>
      <c r="N1444" t="n">
        <v>8.5</v>
      </c>
      <c r="O1444" t="inlineStr">
        <is>
          <t>701+</t>
        </is>
      </c>
      <c r="P1444" t="n">
        <v>14.9</v>
      </c>
      <c r="Q1444" t="inlineStr">
        <is>
          <t>639</t>
        </is>
      </c>
      <c r="R1444" t="n">
        <v>54.8</v>
      </c>
      <c r="S1444" t="inlineStr">
        <is>
          <t>340</t>
        </is>
      </c>
      <c r="T1444" t="n">
        <v>51.1</v>
      </c>
      <c r="U1444" t="inlineStr">
        <is>
          <t>288</t>
        </is>
      </c>
      <c r="V1444" t="n">
        <v>72.5</v>
      </c>
      <c r="W1444" t="inlineStr">
        <is>
          <t>446</t>
        </is>
      </c>
      <c r="X1444" t="n">
        <v>6.1</v>
      </c>
      <c r="Y1444" t="inlineStr">
        <is>
          <t>701+</t>
        </is>
      </c>
      <c r="Z1444" t="n">
        <v>6.5</v>
      </c>
      <c r="AA1444" t="inlineStr">
        <is>
          <t>701+</t>
        </is>
      </c>
      <c r="AB1444" t="inlineStr"/>
      <c r="AC1444" t="inlineStr">
        <is>
          <t>771-780</t>
        </is>
      </c>
      <c r="AD1444" t="inlineStr">
        <is>
          <t>801-1000</t>
        </is>
      </c>
      <c r="AE1444" t="inlineStr">
        <is>
          <t>UK</t>
        </is>
      </c>
      <c r="AF1444" t="inlineStr">
        <is>
          <t>United Kingdom</t>
        </is>
      </c>
      <c r="AG1444" t="inlineStr">
        <is>
          <t>L</t>
        </is>
      </c>
      <c r="AH1444" t="inlineStr">
        <is>
          <t>CO</t>
        </is>
      </c>
      <c r="AI1444" t="inlineStr">
        <is>
          <t>VH</t>
        </is>
      </c>
      <c r="AJ1444" t="n">
        <v>3</v>
      </c>
      <c r="AK1444" t="inlineStr">
        <is>
          <t>A</t>
        </is>
      </c>
      <c r="AL1444" t="n">
        <v>8.4</v>
      </c>
      <c r="AM1444" t="inlineStr">
        <is>
          <t>601+</t>
        </is>
      </c>
      <c r="AN1444" t="n">
        <v>7</v>
      </c>
      <c r="AO1444" t="inlineStr">
        <is>
          <t>601+</t>
        </is>
      </c>
      <c r="AP1444" t="n">
        <v>8.9</v>
      </c>
      <c r="AQ1444" t="inlineStr">
        <is>
          <t>701+</t>
        </is>
      </c>
      <c r="AR1444" t="n">
        <v>15.8</v>
      </c>
      <c r="AS1444" t="inlineStr">
        <is>
          <t>622</t>
        </is>
      </c>
      <c r="AT1444" t="n">
        <v>56.2</v>
      </c>
      <c r="AU1444" t="inlineStr">
        <is>
          <t>330</t>
        </is>
      </c>
      <c r="AV1444" t="n">
        <v>54.2</v>
      </c>
      <c r="AW1444" t="inlineStr">
        <is>
          <t>270</t>
        </is>
      </c>
      <c r="AX1444" t="n">
        <v>27.6</v>
      </c>
      <c r="AY1444" t="inlineStr">
        <is>
          <t>473</t>
        </is>
      </c>
      <c r="AZ1444" t="n">
        <v>11.2</v>
      </c>
      <c r="BA1444" t="inlineStr">
        <is>
          <t>701+</t>
        </is>
      </c>
      <c r="BB1444" t="n">
        <v>9.1</v>
      </c>
      <c r="BC1444" t="inlineStr">
        <is>
          <t>687</t>
        </is>
      </c>
      <c r="BD1444" t="inlineStr">
        <is>
          <t>-</t>
        </is>
      </c>
      <c r="BE1444" t="inlineStr">
        <is>
          <t>601-800</t>
        </is>
      </c>
      <c r="BF1444" t="inlineStr">
        <is>
          <t>United Kingdom</t>
        </is>
      </c>
      <c r="BG1444" t="n">
        <v>16.7</v>
      </c>
      <c r="BH1444" t="inlineStr">
        <is>
          <t>62.8</t>
        </is>
      </c>
      <c r="BI1444" t="n">
        <v>10.7</v>
      </c>
      <c r="BJ1444" t="n">
        <v>20.1</v>
      </c>
      <c r="BK1444" t="inlineStr">
        <is>
          <t>29.4</t>
        </is>
      </c>
      <c r="BL1444" t="inlineStr">
        <is>
          <t>-</t>
        </is>
      </c>
      <c r="BM1444" t="inlineStr">
        <is>
          <t>16,924</t>
        </is>
      </c>
      <c r="BN1444" t="n">
        <v>19.5</v>
      </c>
      <c r="BO1444" t="inlineStr">
        <is>
          <t>19%</t>
        </is>
      </c>
      <c r="BP1444" t="inlineStr">
        <is>
          <t>58 : 42</t>
        </is>
      </c>
      <c r="BQ1444" t="n">
        <v>2016</v>
      </c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>
        <is>
          <t>QS+Times</t>
        </is>
      </c>
      <c r="CC1444" t="n">
        <v>825.5</v>
      </c>
      <c r="CD1444" t="n">
        <v>775.5</v>
      </c>
      <c r="CE1444" t="n">
        <v>601</v>
      </c>
      <c r="CF1444" t="n">
        <v>601</v>
      </c>
      <c r="CG1444" t="n">
        <v>701</v>
      </c>
      <c r="CH1444" t="n">
        <v>639</v>
      </c>
      <c r="CI1444" t="n">
        <v>340</v>
      </c>
      <c r="CJ1444" t="n">
        <v>288</v>
      </c>
      <c r="CK1444" t="n">
        <v>446</v>
      </c>
      <c r="CL1444" t="n">
        <v>701</v>
      </c>
      <c r="CM1444" t="n">
        <v>701</v>
      </c>
      <c r="CN1444" t="n">
        <v>775.5</v>
      </c>
      <c r="CO1444" t="n">
        <v>900.5</v>
      </c>
      <c r="CP1444" t="n">
        <v>601</v>
      </c>
      <c r="CQ1444" t="n">
        <v>601</v>
      </c>
      <c r="CR1444" t="n">
        <v>701</v>
      </c>
      <c r="CS1444" t="n">
        <v>622</v>
      </c>
      <c r="CT1444" t="n">
        <v>330</v>
      </c>
      <c r="CU1444" t="n">
        <v>270</v>
      </c>
      <c r="CV1444" t="n">
        <v>473</v>
      </c>
      <c r="CW1444" t="n">
        <v>701</v>
      </c>
      <c r="CX1444" t="n">
        <v>687</v>
      </c>
      <c r="CY1444" t="n">
        <v>700.5</v>
      </c>
      <c r="CZ1444" t="inlineStr"/>
      <c r="DA1444" t="inlineStr"/>
      <c r="DB1444" t="n">
        <v>20.55357142857143</v>
      </c>
      <c r="DC1444" t="n">
        <v>14.04869997373968</v>
      </c>
      <c r="DD1444" t="n">
        <v>19.5</v>
      </c>
      <c r="DE1444" t="inlineStr">
        <is>
          <t>Times (raw ratio)</t>
        </is>
      </c>
      <c r="DF1444" t="n">
        <v>19</v>
      </c>
      <c r="DG1444" t="inlineStr">
        <is>
          <t>Times (raw %)</t>
        </is>
      </c>
      <c r="DH1444" t="n">
        <v>8.15</v>
      </c>
      <c r="DI1444" t="n">
        <v>8.116545265348595</v>
      </c>
    </row>
    <row r="1445">
      <c r="A1445" t="inlineStr">
        <is>
          <t>university of bristol</t>
        </is>
      </c>
      <c r="B1445" t="inlineStr">
        <is>
          <t>54</t>
        </is>
      </c>
      <c r="C1445" t="inlineStr">
        <is>
          <t>55</t>
        </is>
      </c>
      <c r="D1445" t="inlineStr">
        <is>
          <t>United Kingdom</t>
        </is>
      </c>
      <c r="E1445" t="inlineStr">
        <is>
          <t>Europe</t>
        </is>
      </c>
      <c r="F1445" t="inlineStr">
        <is>
          <t>L</t>
        </is>
      </c>
      <c r="G1445" t="inlineStr">
        <is>
          <t>FC</t>
        </is>
      </c>
      <c r="H1445" t="inlineStr">
        <is>
          <t>VH</t>
        </is>
      </c>
      <c r="I1445" t="inlineStr">
        <is>
          <t>A</t>
        </is>
      </c>
      <c r="J1445" t="n">
        <v>75.8</v>
      </c>
      <c r="K1445" t="inlineStr">
        <is>
          <t>78</t>
        </is>
      </c>
      <c r="L1445" t="n">
        <v>82.5</v>
      </c>
      <c r="M1445" t="inlineStr">
        <is>
          <t>69</t>
        </is>
      </c>
      <c r="N1445" t="n">
        <v>36.7</v>
      </c>
      <c r="O1445" t="inlineStr">
        <is>
          <t>437</t>
        </is>
      </c>
      <c r="P1445" t="n">
        <v>75.90000000000001</v>
      </c>
      <c r="Q1445" t="inlineStr">
        <is>
          <t>134</t>
        </is>
      </c>
      <c r="R1445" t="n">
        <v>87.5</v>
      </c>
      <c r="S1445" t="inlineStr">
        <is>
          <t>206</t>
        </is>
      </c>
      <c r="T1445" t="n">
        <v>89.8</v>
      </c>
      <c r="U1445" t="inlineStr">
        <is>
          <t>121</t>
        </is>
      </c>
      <c r="V1445" t="n">
        <v>94.59999999999999</v>
      </c>
      <c r="W1445" t="inlineStr">
        <is>
          <t>84</t>
        </is>
      </c>
      <c r="X1445" t="n">
        <v>51.2</v>
      </c>
      <c r="Y1445" t="inlineStr">
        <is>
          <t>250</t>
        </is>
      </c>
      <c r="Z1445" t="n">
        <v>98.90000000000001</v>
      </c>
      <c r="AA1445" t="inlineStr">
        <is>
          <t>17</t>
        </is>
      </c>
      <c r="AB1445" t="n">
        <v>75.40000000000001</v>
      </c>
      <c r="AC1445" t="inlineStr">
        <is>
          <t>55</t>
        </is>
      </c>
      <c r="AD1445" t="inlineStr">
        <is>
          <t>61=</t>
        </is>
      </c>
      <c r="AE1445" t="inlineStr">
        <is>
          <t>UK</t>
        </is>
      </c>
      <c r="AF1445" t="inlineStr">
        <is>
          <t>United Kingdom</t>
        </is>
      </c>
      <c r="AG1445" t="inlineStr">
        <is>
          <t>L</t>
        </is>
      </c>
      <c r="AH1445" t="inlineStr">
        <is>
          <t>FC</t>
        </is>
      </c>
      <c r="AI1445" t="inlineStr">
        <is>
          <t>VH</t>
        </is>
      </c>
      <c r="AJ1445" t="n">
        <v>5</v>
      </c>
      <c r="AK1445" t="inlineStr">
        <is>
          <t>A</t>
        </is>
      </c>
      <c r="AL1445" t="n">
        <v>74.90000000000001</v>
      </c>
      <c r="AM1445" t="inlineStr">
        <is>
          <t>78</t>
        </is>
      </c>
      <c r="AN1445" t="n">
        <v>84.7</v>
      </c>
      <c r="AO1445" t="inlineStr">
        <is>
          <t>60</t>
        </is>
      </c>
      <c r="AP1445" t="n">
        <v>47.3</v>
      </c>
      <c r="AQ1445" t="inlineStr">
        <is>
          <t>331</t>
        </is>
      </c>
      <c r="AR1445" t="n">
        <v>64.7</v>
      </c>
      <c r="AS1445" t="inlineStr">
        <is>
          <t>179</t>
        </is>
      </c>
      <c r="AT1445" t="n">
        <v>85.5</v>
      </c>
      <c r="AU1445" t="inlineStr">
        <is>
          <t>205</t>
        </is>
      </c>
      <c r="AV1445" t="n">
        <v>86.8</v>
      </c>
      <c r="AW1445" t="inlineStr">
        <is>
          <t>136</t>
        </is>
      </c>
      <c r="AX1445" t="n">
        <v>84.40000000000001</v>
      </c>
      <c r="AY1445" t="inlineStr">
        <is>
          <t>122</t>
        </is>
      </c>
      <c r="AZ1445" t="n">
        <v>39.6</v>
      </c>
      <c r="BA1445" t="inlineStr">
        <is>
          <t>181</t>
        </is>
      </c>
      <c r="BB1445" t="n">
        <v>81.3</v>
      </c>
      <c r="BC1445" t="inlineStr">
        <is>
          <t>141</t>
        </is>
      </c>
      <c r="BD1445" t="inlineStr">
        <is>
          <t>72.4</t>
        </is>
      </c>
      <c r="BE1445" t="inlineStr">
        <is>
          <t>69</t>
        </is>
      </c>
      <c r="BF1445" t="inlineStr">
        <is>
          <t>United Kingdom</t>
        </is>
      </c>
      <c r="BG1445" t="n">
        <v>47.6</v>
      </c>
      <c r="BH1445" t="inlineStr">
        <is>
          <t>82.4</t>
        </is>
      </c>
      <c r="BI1445" t="n">
        <v>51.6</v>
      </c>
      <c r="BJ1445" t="n">
        <v>91.2</v>
      </c>
      <c r="BK1445" t="inlineStr">
        <is>
          <t>40.0</t>
        </is>
      </c>
      <c r="BL1445" t="inlineStr">
        <is>
          <t>64.3</t>
        </is>
      </c>
      <c r="BM1445" t="inlineStr">
        <is>
          <t>17,906</t>
        </is>
      </c>
      <c r="BN1445" t="n">
        <v>14</v>
      </c>
      <c r="BO1445" t="inlineStr">
        <is>
          <t>25%</t>
        </is>
      </c>
      <c r="BP1445" t="inlineStr">
        <is>
          <t>53 : 47</t>
        </is>
      </c>
      <c r="BQ1445" t="n">
        <v>2016</v>
      </c>
      <c r="BR1445" t="inlineStr">
        <is>
          <t>66</t>
        </is>
      </c>
      <c r="BS1445" t="inlineStr">
        <is>
          <t>8</t>
        </is>
      </c>
      <c r="BT1445" t="n">
        <v>28.3</v>
      </c>
      <c r="BU1445" t="n">
        <v>7.3</v>
      </c>
      <c r="BV1445" t="n">
        <v>16.3</v>
      </c>
      <c r="BW1445" t="n">
        <v>25.7</v>
      </c>
      <c r="BX1445" t="n">
        <v>32.4</v>
      </c>
      <c r="BY1445" t="n">
        <v>45.5</v>
      </c>
      <c r="BZ1445" t="n">
        <v>29.3</v>
      </c>
      <c r="CA1445" t="n">
        <v>2015</v>
      </c>
      <c r="CB1445" t="inlineStr">
        <is>
          <t>QS+Times+Shanghai</t>
        </is>
      </c>
      <c r="CC1445" t="n">
        <v>54</v>
      </c>
      <c r="CD1445" t="n">
        <v>55</v>
      </c>
      <c r="CE1445" t="n">
        <v>78</v>
      </c>
      <c r="CF1445" t="n">
        <v>69</v>
      </c>
      <c r="CG1445" t="n">
        <v>437</v>
      </c>
      <c r="CH1445" t="n">
        <v>134</v>
      </c>
      <c r="CI1445" t="n">
        <v>206</v>
      </c>
      <c r="CJ1445" t="n">
        <v>121</v>
      </c>
      <c r="CK1445" t="n">
        <v>84</v>
      </c>
      <c r="CL1445" t="n">
        <v>250</v>
      </c>
      <c r="CM1445" t="n">
        <v>17</v>
      </c>
      <c r="CN1445" t="n">
        <v>55</v>
      </c>
      <c r="CO1445" t="n">
        <v>61</v>
      </c>
      <c r="CP1445" t="n">
        <v>78</v>
      </c>
      <c r="CQ1445" t="n">
        <v>60</v>
      </c>
      <c r="CR1445" t="n">
        <v>331</v>
      </c>
      <c r="CS1445" t="n">
        <v>179</v>
      </c>
      <c r="CT1445" t="n">
        <v>205</v>
      </c>
      <c r="CU1445" t="n">
        <v>136</v>
      </c>
      <c r="CV1445" t="n">
        <v>122</v>
      </c>
      <c r="CW1445" t="n">
        <v>181</v>
      </c>
      <c r="CX1445" t="n">
        <v>141</v>
      </c>
      <c r="CY1445" t="n">
        <v>69</v>
      </c>
      <c r="CZ1445" t="n">
        <v>66</v>
      </c>
      <c r="DA1445" t="n">
        <v>8</v>
      </c>
      <c r="DB1445" t="n">
        <v>90.74100777794455</v>
      </c>
      <c r="DC1445" t="n">
        <v>56.91553893415423</v>
      </c>
      <c r="DD1445" t="n">
        <v>14</v>
      </c>
      <c r="DE1445" t="inlineStr">
        <is>
          <t>Times (raw ratio)</t>
        </is>
      </c>
      <c r="DF1445" t="n">
        <v>25</v>
      </c>
      <c r="DG1445" t="inlineStr">
        <is>
          <t>Times (raw %)</t>
        </is>
      </c>
      <c r="DH1445" t="n">
        <v>75.34999999999999</v>
      </c>
      <c r="DI1445" t="n">
        <v>28.23691545237285</v>
      </c>
    </row>
    <row r="1446">
      <c r="A1446" t="inlineStr">
        <is>
          <t>university of british columbia</t>
        </is>
      </c>
      <c r="B1446" t="inlineStr">
        <is>
          <t>38</t>
        </is>
      </c>
      <c r="C1446" t="inlineStr">
        <is>
          <t>34</t>
        </is>
      </c>
      <c r="D1446" t="inlineStr">
        <is>
          <t>Canada</t>
        </is>
      </c>
      <c r="E1446" t="inlineStr">
        <is>
          <t>Americas</t>
        </is>
      </c>
      <c r="F1446" t="inlineStr">
        <is>
          <t>XL</t>
        </is>
      </c>
      <c r="G1446" t="inlineStr">
        <is>
          <t>FC</t>
        </is>
      </c>
      <c r="H1446" t="inlineStr">
        <is>
          <t>VH</t>
        </is>
      </c>
      <c r="I1446" t="inlineStr">
        <is>
          <t>A</t>
        </is>
      </c>
      <c r="J1446" t="n">
        <v>98.3</v>
      </c>
      <c r="K1446" t="inlineStr">
        <is>
          <t>23</t>
        </is>
      </c>
      <c r="L1446" t="n">
        <v>94.3</v>
      </c>
      <c r="M1446" t="inlineStr">
        <is>
          <t>36</t>
        </is>
      </c>
      <c r="N1446" t="n">
        <v>34.5</v>
      </c>
      <c r="O1446" t="inlineStr">
        <is>
          <t>459</t>
        </is>
      </c>
      <c r="P1446" t="n">
        <v>57.7</v>
      </c>
      <c r="Q1446" t="inlineStr">
        <is>
          <t>214</t>
        </is>
      </c>
      <c r="R1446" t="n">
        <v>95.5</v>
      </c>
      <c r="S1446" t="inlineStr">
        <is>
          <t>142</t>
        </is>
      </c>
      <c r="T1446" t="n">
        <v>72.8</v>
      </c>
      <c r="U1446" t="inlineStr">
        <is>
          <t>200</t>
        </is>
      </c>
      <c r="V1446" t="n">
        <v>96.2</v>
      </c>
      <c r="W1446" t="inlineStr">
        <is>
          <t>53</t>
        </is>
      </c>
      <c r="X1446" t="n">
        <v>74.59999999999999</v>
      </c>
      <c r="Y1446" t="inlineStr">
        <is>
          <t>141</t>
        </is>
      </c>
      <c r="Z1446" t="n">
        <v>99.8</v>
      </c>
      <c r="AA1446" t="inlineStr">
        <is>
          <t>4</t>
        </is>
      </c>
      <c r="AB1446" t="n">
        <v>81</v>
      </c>
      <c r="AC1446">
        <f>34</f>
        <v/>
      </c>
      <c r="AD1446" t="inlineStr">
        <is>
          <t>47</t>
        </is>
      </c>
      <c r="AE1446" t="inlineStr">
        <is>
          <t>CA</t>
        </is>
      </c>
      <c r="AF1446" t="inlineStr">
        <is>
          <t>Canada</t>
        </is>
      </c>
      <c r="AG1446" t="inlineStr">
        <is>
          <t>XL</t>
        </is>
      </c>
      <c r="AH1446" t="inlineStr">
        <is>
          <t>FC</t>
        </is>
      </c>
      <c r="AI1446" t="inlineStr">
        <is>
          <t>VH</t>
        </is>
      </c>
      <c r="AJ1446" t="n">
        <v>5</v>
      </c>
      <c r="AK1446" t="inlineStr">
        <is>
          <t>A</t>
        </is>
      </c>
      <c r="AL1446" t="n">
        <v>98.2</v>
      </c>
      <c r="AM1446" t="inlineStr">
        <is>
          <t>24</t>
        </is>
      </c>
      <c r="AN1446" t="n">
        <v>93.5</v>
      </c>
      <c r="AO1446" t="inlineStr">
        <is>
          <t>43</t>
        </is>
      </c>
      <c r="AP1446" t="n">
        <v>44.4</v>
      </c>
      <c r="AQ1446" t="inlineStr">
        <is>
          <t>354</t>
        </is>
      </c>
      <c r="AR1446" t="n">
        <v>57</v>
      </c>
      <c r="AS1446" t="inlineStr">
        <is>
          <t>227</t>
        </is>
      </c>
      <c r="AT1446" t="n">
        <v>96.40000000000001</v>
      </c>
      <c r="AU1446" t="inlineStr">
        <is>
          <t>134</t>
        </is>
      </c>
      <c r="AV1446" t="n">
        <v>74.09999999999999</v>
      </c>
      <c r="AW1446" t="inlineStr">
        <is>
          <t>189</t>
        </is>
      </c>
      <c r="AX1446" t="n">
        <v>96.3</v>
      </c>
      <c r="AY1446" t="inlineStr">
        <is>
          <t>37</t>
        </is>
      </c>
      <c r="AZ1446" t="n">
        <v>60.1</v>
      </c>
      <c r="BA1446" t="inlineStr">
        <is>
          <t>99</t>
        </is>
      </c>
      <c r="BB1446" t="n">
        <v>99.90000000000001</v>
      </c>
      <c r="BC1446" t="inlineStr">
        <is>
          <t>3=</t>
        </is>
      </c>
      <c r="BD1446" t="inlineStr">
        <is>
          <t>81.5</t>
        </is>
      </c>
      <c r="BE1446" t="inlineStr">
        <is>
          <t>34</t>
        </is>
      </c>
      <c r="BF1446" t="inlineStr">
        <is>
          <t>Canada</t>
        </is>
      </c>
      <c r="BG1446" t="n">
        <v>60.2</v>
      </c>
      <c r="BH1446" t="inlineStr">
        <is>
          <t>90.5</t>
        </is>
      </c>
      <c r="BI1446" t="n">
        <v>73.2</v>
      </c>
      <c r="BJ1446" t="n">
        <v>91.5</v>
      </c>
      <c r="BK1446" t="inlineStr">
        <is>
          <t>42.6</t>
        </is>
      </c>
      <c r="BL1446" t="inlineStr">
        <is>
          <t>75.3</t>
        </is>
      </c>
      <c r="BM1446" t="inlineStr">
        <is>
          <t>50,152</t>
        </is>
      </c>
      <c r="BN1446" t="n">
        <v>17.6</v>
      </c>
      <c r="BO1446" t="inlineStr">
        <is>
          <t>25%</t>
        </is>
      </c>
      <c r="BP1446" t="inlineStr">
        <is>
          <t>54 : 46</t>
        </is>
      </c>
      <c r="BQ1446" t="n">
        <v>2016</v>
      </c>
      <c r="BR1446" t="inlineStr">
        <is>
          <t>40</t>
        </is>
      </c>
      <c r="BS1446" t="inlineStr">
        <is>
          <t>2</t>
        </is>
      </c>
      <c r="BT1446" t="n">
        <v>34.1</v>
      </c>
      <c r="BU1446" t="n">
        <v>15.4</v>
      </c>
      <c r="BV1446" t="n">
        <v>18.8</v>
      </c>
      <c r="BW1446" t="n">
        <v>32.8</v>
      </c>
      <c r="BX1446" t="n">
        <v>32</v>
      </c>
      <c r="BY1446" t="n">
        <v>63</v>
      </c>
      <c r="BZ1446" t="n">
        <v>24.2</v>
      </c>
      <c r="CA1446" t="n">
        <v>2015</v>
      </c>
      <c r="CB1446" t="inlineStr">
        <is>
          <t>QS+Times+Shanghai</t>
        </is>
      </c>
      <c r="CC1446" t="n">
        <v>38</v>
      </c>
      <c r="CD1446" t="n">
        <v>34</v>
      </c>
      <c r="CE1446" t="n">
        <v>23</v>
      </c>
      <c r="CF1446" t="n">
        <v>36</v>
      </c>
      <c r="CG1446" t="n">
        <v>459</v>
      </c>
      <c r="CH1446" t="n">
        <v>214</v>
      </c>
      <c r="CI1446" t="n">
        <v>142</v>
      </c>
      <c r="CJ1446" t="n">
        <v>200</v>
      </c>
      <c r="CK1446" t="n">
        <v>53</v>
      </c>
      <c r="CL1446" t="n">
        <v>141</v>
      </c>
      <c r="CM1446" t="n">
        <v>4</v>
      </c>
      <c r="CN1446" t="n">
        <v>34</v>
      </c>
      <c r="CO1446" t="n">
        <v>47</v>
      </c>
      <c r="CP1446" t="n">
        <v>24</v>
      </c>
      <c r="CQ1446" t="n">
        <v>43</v>
      </c>
      <c r="CR1446" t="n">
        <v>354</v>
      </c>
      <c r="CS1446" t="n">
        <v>227</v>
      </c>
      <c r="CT1446" t="n">
        <v>134</v>
      </c>
      <c r="CU1446" t="n">
        <v>189</v>
      </c>
      <c r="CV1446" t="n">
        <v>37</v>
      </c>
      <c r="CW1446" t="n">
        <v>99</v>
      </c>
      <c r="CX1446" t="n">
        <v>3</v>
      </c>
      <c r="CY1446" t="n">
        <v>34</v>
      </c>
      <c r="CZ1446" t="n">
        <v>40</v>
      </c>
      <c r="DA1446" t="n">
        <v>2</v>
      </c>
      <c r="DB1446" t="n">
        <v>94.69248921014805</v>
      </c>
      <c r="DC1446" t="n">
        <v>63.0272053372997</v>
      </c>
      <c r="DD1446" t="n">
        <v>17.6</v>
      </c>
      <c r="DE1446" t="inlineStr">
        <is>
          <t>Times (raw ratio)</t>
        </is>
      </c>
      <c r="DF1446" t="n">
        <v>25</v>
      </c>
      <c r="DG1446" t="inlineStr">
        <is>
          <t>Times (raw %)</t>
        </is>
      </c>
      <c r="DH1446" t="n">
        <v>98.25</v>
      </c>
      <c r="DI1446" t="n">
        <v>40.04785311057903</v>
      </c>
    </row>
    <row r="1447">
      <c r="A1447" t="inlineStr">
        <is>
          <t>university of bucharest</t>
        </is>
      </c>
      <c r="B1447" t="inlineStr">
        <is>
          <t>801-850</t>
        </is>
      </c>
      <c r="C1447" t="inlineStr">
        <is>
          <t>851-900</t>
        </is>
      </c>
      <c r="D1447" t="inlineStr">
        <is>
          <t>Romania</t>
        </is>
      </c>
      <c r="E1447" t="inlineStr">
        <is>
          <t>Europe</t>
        </is>
      </c>
      <c r="F1447" t="inlineStr">
        <is>
          <t>XL</t>
        </is>
      </c>
      <c r="G1447" t="inlineStr">
        <is>
          <t>FO</t>
        </is>
      </c>
      <c r="H1447" t="inlineStr">
        <is>
          <t>VH</t>
        </is>
      </c>
      <c r="I1447" t="inlineStr">
        <is>
          <t>A</t>
        </is>
      </c>
      <c r="J1447" t="n">
        <v>15.2</v>
      </c>
      <c r="K1447" t="inlineStr">
        <is>
          <t>577</t>
        </is>
      </c>
      <c r="L1447" t="n">
        <v>19.5</v>
      </c>
      <c r="M1447" t="inlineStr">
        <is>
          <t>462</t>
        </is>
      </c>
      <c r="N1447" t="n">
        <v>7.1</v>
      </c>
      <c r="O1447" t="inlineStr">
        <is>
          <t>701+</t>
        </is>
      </c>
      <c r="P1447" t="n">
        <v>4.2</v>
      </c>
      <c r="Q1447" t="inlineStr">
        <is>
          <t>701+</t>
        </is>
      </c>
      <c r="R1447" t="n">
        <v>2.6</v>
      </c>
      <c r="S1447" t="inlineStr">
        <is>
          <t>701+</t>
        </is>
      </c>
      <c r="T1447" t="n">
        <v>2</v>
      </c>
      <c r="U1447" t="inlineStr">
        <is>
          <t>701+</t>
        </is>
      </c>
      <c r="V1447" t="n">
        <v>69.09999999999999</v>
      </c>
      <c r="W1447" t="inlineStr">
        <is>
          <t>498</t>
        </is>
      </c>
      <c r="X1447" t="n">
        <v>53.4</v>
      </c>
      <c r="Y1447" t="inlineStr">
        <is>
          <t>235</t>
        </is>
      </c>
      <c r="Z1447" t="n">
        <v>25.7</v>
      </c>
      <c r="AA1447" t="inlineStr">
        <is>
          <t>483=</t>
        </is>
      </c>
      <c r="AB1447" t="inlineStr"/>
      <c r="AC1447" t="inlineStr">
        <is>
          <t>851-900</t>
        </is>
      </c>
      <c r="AD1447" t="inlineStr">
        <is>
          <t>1001-1200</t>
        </is>
      </c>
      <c r="AE1447" t="inlineStr">
        <is>
          <t>RO</t>
        </is>
      </c>
      <c r="AF1447" t="inlineStr">
        <is>
          <t>Romania</t>
        </is>
      </c>
      <c r="AG1447" t="inlineStr">
        <is>
          <t>XL</t>
        </is>
      </c>
      <c r="AH1447" t="inlineStr">
        <is>
          <t>FO</t>
        </is>
      </c>
      <c r="AI1447" t="inlineStr">
        <is>
          <t>VH</t>
        </is>
      </c>
      <c r="AJ1447" t="n">
        <v>5</v>
      </c>
      <c r="AK1447" t="inlineStr">
        <is>
          <t>A</t>
        </is>
      </c>
      <c r="AL1447" t="n">
        <v>15.5</v>
      </c>
      <c r="AM1447" t="inlineStr">
        <is>
          <t>564</t>
        </is>
      </c>
      <c r="AN1447" t="n">
        <v>13.8</v>
      </c>
      <c r="AO1447" t="inlineStr">
        <is>
          <t>586</t>
        </is>
      </c>
      <c r="AP1447" t="n">
        <v>6.5</v>
      </c>
      <c r="AQ1447" t="inlineStr">
        <is>
          <t>701+</t>
        </is>
      </c>
      <c r="AR1447" t="n">
        <v>4.2</v>
      </c>
      <c r="AS1447" t="inlineStr">
        <is>
          <t>701+</t>
        </is>
      </c>
      <c r="AT1447" t="n">
        <v>2.8</v>
      </c>
      <c r="AU1447" t="inlineStr">
        <is>
          <t>701+</t>
        </is>
      </c>
      <c r="AV1447" t="n">
        <v>1.9</v>
      </c>
      <c r="AW1447" t="inlineStr">
        <is>
          <t>701+</t>
        </is>
      </c>
      <c r="AX1447" t="n">
        <v>28.7</v>
      </c>
      <c r="AY1447" t="inlineStr">
        <is>
          <t>465</t>
        </is>
      </c>
      <c r="AZ1447" t="n">
        <v>34.7</v>
      </c>
      <c r="BA1447" t="inlineStr">
        <is>
          <t>222</t>
        </is>
      </c>
      <c r="BB1447" t="n">
        <v>27.8</v>
      </c>
      <c r="BC1447" t="inlineStr">
        <is>
          <t>469=</t>
        </is>
      </c>
      <c r="BD1447" t="inlineStr">
        <is>
          <t>-</t>
        </is>
      </c>
      <c r="BE1447" t="inlineStr">
        <is>
          <t>601-800</t>
        </is>
      </c>
      <c r="BF1447" t="inlineStr">
        <is>
          <t>Romania</t>
        </is>
      </c>
      <c r="BG1447" t="n">
        <v>34.3</v>
      </c>
      <c r="BH1447" t="inlineStr">
        <is>
          <t>21.3</t>
        </is>
      </c>
      <c r="BI1447" t="n">
        <v>11.5</v>
      </c>
      <c r="BJ1447" t="n">
        <v>9.9</v>
      </c>
      <c r="BK1447" t="inlineStr">
        <is>
          <t>29.5</t>
        </is>
      </c>
      <c r="BL1447" t="inlineStr">
        <is>
          <t>-</t>
        </is>
      </c>
      <c r="BM1447" t="inlineStr">
        <is>
          <t>31,806</t>
        </is>
      </c>
      <c r="BN1447" t="n">
        <v>24.9</v>
      </c>
      <c r="BO1447" t="inlineStr">
        <is>
          <t>2%</t>
        </is>
      </c>
      <c r="BP1447" t="inlineStr">
        <is>
          <t>70 : 30</t>
        </is>
      </c>
      <c r="BQ1447" t="n">
        <v>2016</v>
      </c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>
        <is>
          <t>QS+Times</t>
        </is>
      </c>
      <c r="CC1447" t="n">
        <v>825.5</v>
      </c>
      <c r="CD1447" t="n">
        <v>875.5</v>
      </c>
      <c r="CE1447" t="n">
        <v>577</v>
      </c>
      <c r="CF1447" t="n">
        <v>462</v>
      </c>
      <c r="CG1447" t="n">
        <v>701</v>
      </c>
      <c r="CH1447" t="n">
        <v>701</v>
      </c>
      <c r="CI1447" t="n">
        <v>701</v>
      </c>
      <c r="CJ1447" t="n">
        <v>701</v>
      </c>
      <c r="CK1447" t="n">
        <v>498</v>
      </c>
      <c r="CL1447" t="n">
        <v>235</v>
      </c>
      <c r="CM1447" t="n">
        <v>483</v>
      </c>
      <c r="CN1447" t="n">
        <v>875.5</v>
      </c>
      <c r="CO1447" t="n">
        <v>1100.5</v>
      </c>
      <c r="CP1447" t="n">
        <v>564</v>
      </c>
      <c r="CQ1447" t="n">
        <v>586</v>
      </c>
      <c r="CR1447" t="n">
        <v>701</v>
      </c>
      <c r="CS1447" t="n">
        <v>701</v>
      </c>
      <c r="CT1447" t="n">
        <v>701</v>
      </c>
      <c r="CU1447" t="n">
        <v>701</v>
      </c>
      <c r="CV1447" t="n">
        <v>465</v>
      </c>
      <c r="CW1447" t="n">
        <v>222</v>
      </c>
      <c r="CX1447" t="n">
        <v>469</v>
      </c>
      <c r="CY1447" t="n">
        <v>700.5</v>
      </c>
      <c r="CZ1447" t="inlineStr"/>
      <c r="DA1447" t="inlineStr"/>
      <c r="DB1447" t="n">
        <v>20.55357142857143</v>
      </c>
      <c r="DC1447" t="n">
        <v>7.318226487534775</v>
      </c>
      <c r="DD1447" t="n">
        <v>24.9</v>
      </c>
      <c r="DE1447" t="inlineStr">
        <is>
          <t>Times (raw ratio)</t>
        </is>
      </c>
      <c r="DF1447" t="n">
        <v>2</v>
      </c>
      <c r="DG1447" t="inlineStr">
        <is>
          <t>Times (raw %)</t>
        </is>
      </c>
      <c r="DH1447" t="n">
        <v>15.35</v>
      </c>
      <c r="DI1447" t="n">
        <v>8.949011446409989</v>
      </c>
    </row>
    <row r="1448">
      <c r="A1448" t="inlineStr">
        <is>
          <t>university of buenos aires</t>
        </is>
      </c>
      <c r="B1448" t="inlineStr"/>
      <c r="C1448" t="inlineStr"/>
      <c r="D1448" t="inlineStr">
        <is>
          <t>Not Reported</t>
        </is>
      </c>
      <c r="E1448" t="inlineStr">
        <is>
          <t>Not Reported</t>
        </is>
      </c>
      <c r="F1448" t="inlineStr">
        <is>
          <t>Not Reported</t>
        </is>
      </c>
      <c r="G1448" t="inlineStr">
        <is>
          <t>Not Reported</t>
        </is>
      </c>
      <c r="H1448" t="inlineStr"/>
      <c r="I1448" t="inlineStr">
        <is>
          <t>Not Reported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>
        <is>
          <t>Not Reported</t>
        </is>
      </c>
      <c r="AF1448" t="inlineStr">
        <is>
          <t>Not Reported</t>
        </is>
      </c>
      <c r="AG1448" t="inlineStr">
        <is>
          <t>Not Reported</t>
        </is>
      </c>
      <c r="AH1448" t="inlineStr">
        <is>
          <t>Not Reported</t>
        </is>
      </c>
      <c r="AI1448" t="inlineStr"/>
      <c r="AJ1448" t="inlineStr"/>
      <c r="AK1448" t="inlineStr">
        <is>
          <t>Not Reported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>
        <is>
          <t>Not Reported</t>
        </is>
      </c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>
        <is>
          <t>151-200</t>
        </is>
      </c>
      <c r="BS1448" t="inlineStr">
        <is>
          <t>1</t>
        </is>
      </c>
      <c r="BT1448" t="inlineStr"/>
      <c r="BU1448" t="n">
        <v>14.5</v>
      </c>
      <c r="BV1448" t="n">
        <v>24</v>
      </c>
      <c r="BW1448" t="n">
        <v>0</v>
      </c>
      <c r="BX1448" t="n">
        <v>9.699999999999999</v>
      </c>
      <c r="BY1448" t="n">
        <v>34.9</v>
      </c>
      <c r="BZ1448" t="n">
        <v>21.7</v>
      </c>
      <c r="CA1448" t="n">
        <v>2015</v>
      </c>
      <c r="CB1448" t="inlineStr">
        <is>
          <t>Shanghai</t>
        </is>
      </c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n">
        <v>175.5</v>
      </c>
      <c r="DA1448" t="n">
        <v>1</v>
      </c>
      <c r="DB1448" t="n">
        <v>61.69045005488474</v>
      </c>
      <c r="DC1448" t="n">
        <v>14.88673139158576</v>
      </c>
      <c r="DD1448" t="inlineStr"/>
      <c r="DE1448" t="inlineStr">
        <is>
          <t>Missing</t>
        </is>
      </c>
      <c r="DF1448" t="inlineStr"/>
      <c r="DG1448" t="inlineStr">
        <is>
          <t>Missing</t>
        </is>
      </c>
      <c r="DH1448" t="inlineStr"/>
      <c r="DI1448" t="n">
        <v>17.06836569579288</v>
      </c>
    </row>
    <row r="1449">
      <c r="A1449" t="inlineStr">
        <is>
          <t>university of burgundy</t>
        </is>
      </c>
      <c r="B1449" t="inlineStr"/>
      <c r="C1449" t="inlineStr"/>
      <c r="D1449" t="inlineStr">
        <is>
          <t>Not Reported</t>
        </is>
      </c>
      <c r="E1449" t="inlineStr">
        <is>
          <t>Not Reported</t>
        </is>
      </c>
      <c r="F1449" t="inlineStr">
        <is>
          <t>Not Reported</t>
        </is>
      </c>
      <c r="G1449" t="inlineStr">
        <is>
          <t>Not Reported</t>
        </is>
      </c>
      <c r="H1449" t="inlineStr"/>
      <c r="I1449" t="inlineStr">
        <is>
          <t>Not Reported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>
        <is>
          <t>Not Reported</t>
        </is>
      </c>
      <c r="AF1449" t="inlineStr">
        <is>
          <t>Not Reported</t>
        </is>
      </c>
      <c r="AG1449" t="inlineStr">
        <is>
          <t>Not Reported</t>
        </is>
      </c>
      <c r="AH1449" t="inlineStr">
        <is>
          <t>Not Reported</t>
        </is>
      </c>
      <c r="AI1449" t="inlineStr"/>
      <c r="AJ1449" t="inlineStr"/>
      <c r="AK1449" t="inlineStr">
        <is>
          <t>Not Reported</t>
        </is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>
        <is>
          <t>501-600</t>
        </is>
      </c>
      <c r="BF1449" t="inlineStr">
        <is>
          <t>France</t>
        </is>
      </c>
      <c r="BG1449" t="n">
        <v>21.4</v>
      </c>
      <c r="BH1449" t="inlineStr">
        <is>
          <t>50.9</t>
        </is>
      </c>
      <c r="BI1449" t="n">
        <v>8.800000000000001</v>
      </c>
      <c r="BJ1449" t="n">
        <v>46.3</v>
      </c>
      <c r="BK1449" t="inlineStr">
        <is>
          <t>-</t>
        </is>
      </c>
      <c r="BL1449" t="inlineStr">
        <is>
          <t>-</t>
        </is>
      </c>
      <c r="BM1449" t="inlineStr">
        <is>
          <t>26,612</t>
        </is>
      </c>
      <c r="BN1449" t="n">
        <v>20.8</v>
      </c>
      <c r="BO1449" t="inlineStr">
        <is>
          <t>11%</t>
        </is>
      </c>
      <c r="BP1449" t="inlineStr">
        <is>
          <t>54 : 46</t>
        </is>
      </c>
      <c r="BQ1449" t="n">
        <v>2016</v>
      </c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>
        <is>
          <t>Times</t>
        </is>
      </c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n">
        <v>550.5</v>
      </c>
      <c r="CZ1449" t="inlineStr"/>
      <c r="DA1449" t="inlineStr"/>
      <c r="DB1449" t="n">
        <v>21.44388849177984</v>
      </c>
      <c r="DC1449" t="n">
        <v>25.89360568234</v>
      </c>
      <c r="DD1449" t="n">
        <v>20.8</v>
      </c>
      <c r="DE1449" t="inlineStr">
        <is>
          <t>Times (raw ratio)</t>
        </is>
      </c>
      <c r="DF1449" t="n">
        <v>11</v>
      </c>
      <c r="DG1449" t="inlineStr">
        <is>
          <t>Times (raw %)</t>
        </is>
      </c>
      <c r="DH1449" t="inlineStr"/>
      <c r="DI1449" t="n">
        <v>6.139438085327784</v>
      </c>
    </row>
    <row r="1450">
      <c r="A1450" t="inlineStr">
        <is>
          <t>university of cagliari</t>
        </is>
      </c>
      <c r="B1450" t="inlineStr"/>
      <c r="C1450" t="inlineStr"/>
      <c r="D1450" t="inlineStr">
        <is>
          <t>Not Reported</t>
        </is>
      </c>
      <c r="E1450" t="inlineStr">
        <is>
          <t>Not Reported</t>
        </is>
      </c>
      <c r="F1450" t="inlineStr">
        <is>
          <t>Not Reported</t>
        </is>
      </c>
      <c r="G1450" t="inlineStr">
        <is>
          <t>Not Reported</t>
        </is>
      </c>
      <c r="H1450" t="inlineStr"/>
      <c r="I1450" t="inlineStr">
        <is>
          <t>Not Reported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>
        <is>
          <t>Not Reported</t>
        </is>
      </c>
      <c r="AF1450" t="inlineStr">
        <is>
          <t>Not Reported</t>
        </is>
      </c>
      <c r="AG1450" t="inlineStr">
        <is>
          <t>Not Reported</t>
        </is>
      </c>
      <c r="AH1450" t="inlineStr">
        <is>
          <t>Not Reported</t>
        </is>
      </c>
      <c r="AI1450" t="inlineStr"/>
      <c r="AJ1450" t="inlineStr"/>
      <c r="AK1450" t="inlineStr">
        <is>
          <t>Not Reported</t>
        </is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>
        <is>
          <t>401-500</t>
        </is>
      </c>
      <c r="BF1450" t="inlineStr">
        <is>
          <t>Italy</t>
        </is>
      </c>
      <c r="BG1450" t="n">
        <v>19.4</v>
      </c>
      <c r="BH1450" t="inlineStr">
        <is>
          <t>32.6</t>
        </is>
      </c>
      <c r="BI1450" t="n">
        <v>13.2</v>
      </c>
      <c r="BJ1450" t="n">
        <v>56.8</v>
      </c>
      <c r="BK1450" t="inlineStr">
        <is>
          <t>33.6</t>
        </is>
      </c>
      <c r="BL1450" t="inlineStr">
        <is>
          <t>-</t>
        </is>
      </c>
      <c r="BM1450" t="inlineStr">
        <is>
          <t>30,638</t>
        </is>
      </c>
      <c r="BN1450" t="n">
        <v>51</v>
      </c>
      <c r="BO1450" t="inlineStr">
        <is>
          <t>1%</t>
        </is>
      </c>
      <c r="BP1450" t="inlineStr">
        <is>
          <t>62 : 38</t>
        </is>
      </c>
      <c r="BQ1450" t="n">
        <v>2016</v>
      </c>
      <c r="BR1450" t="inlineStr">
        <is>
          <t>401-500</t>
        </is>
      </c>
      <c r="BS1450" t="inlineStr">
        <is>
          <t>13-21</t>
        </is>
      </c>
      <c r="BT1450" t="inlineStr"/>
      <c r="BU1450" t="n">
        <v>0</v>
      </c>
      <c r="BV1450" t="n">
        <v>0</v>
      </c>
      <c r="BW1450" t="n">
        <v>10.1</v>
      </c>
      <c r="BX1450" t="n">
        <v>3.9</v>
      </c>
      <c r="BY1450" t="n">
        <v>24.4</v>
      </c>
      <c r="BZ1450" t="n">
        <v>16.9</v>
      </c>
      <c r="CA1450" t="n">
        <v>2014</v>
      </c>
      <c r="CB1450" t="inlineStr">
        <is>
          <t>Times+Shanghai</t>
        </is>
      </c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n">
        <v>450.5</v>
      </c>
      <c r="CZ1450" t="n">
        <v>450.5</v>
      </c>
      <c r="DA1450" t="n">
        <v>17</v>
      </c>
      <c r="DB1450" t="n">
        <v>18.52852398098375</v>
      </c>
      <c r="DC1450" t="n">
        <v>23.88497691665943</v>
      </c>
      <c r="DD1450" t="n">
        <v>51</v>
      </c>
      <c r="DE1450" t="inlineStr">
        <is>
          <t>Times (raw ratio)</t>
        </is>
      </c>
      <c r="DF1450" t="n">
        <v>1</v>
      </c>
      <c r="DG1450" t="inlineStr">
        <is>
          <t>Times (raw %)</t>
        </is>
      </c>
      <c r="DH1450" t="inlineStr"/>
      <c r="DI1450" t="n">
        <v>7.852920804582604</v>
      </c>
    </row>
    <row r="1451">
      <c r="A1451" t="inlineStr">
        <is>
          <t>university of calabria</t>
        </is>
      </c>
      <c r="B1451" t="inlineStr">
        <is>
          <t>901-950</t>
        </is>
      </c>
      <c r="C1451" t="inlineStr">
        <is>
          <t>951-1000</t>
        </is>
      </c>
      <c r="D1451" t="inlineStr">
        <is>
          <t>Italy</t>
        </is>
      </c>
      <c r="E1451" t="inlineStr">
        <is>
          <t>Europe</t>
        </is>
      </c>
      <c r="F1451" t="inlineStr">
        <is>
          <t>M</t>
        </is>
      </c>
      <c r="G1451" t="inlineStr">
        <is>
          <t>CO</t>
        </is>
      </c>
      <c r="H1451" t="inlineStr">
        <is>
          <t>VH</t>
        </is>
      </c>
      <c r="I1451" t="inlineStr">
        <is>
          <t>A</t>
        </is>
      </c>
      <c r="J1451" t="n">
        <v>6.8</v>
      </c>
      <c r="K1451" t="inlineStr">
        <is>
          <t>601+</t>
        </is>
      </c>
      <c r="L1451" t="n">
        <v>2.3</v>
      </c>
      <c r="M1451" t="inlineStr">
        <is>
          <t>601+</t>
        </is>
      </c>
      <c r="N1451" t="n">
        <v>5.5</v>
      </c>
      <c r="O1451" t="inlineStr">
        <is>
          <t>701+</t>
        </is>
      </c>
      <c r="P1451" t="n">
        <v>22.6</v>
      </c>
      <c r="Q1451" t="inlineStr">
        <is>
          <t>525</t>
        </is>
      </c>
      <c r="R1451" t="n">
        <v>8.300000000000001</v>
      </c>
      <c r="S1451" t="inlineStr">
        <is>
          <t>701+</t>
        </is>
      </c>
      <c r="T1451" t="n">
        <v>6.2</v>
      </c>
      <c r="U1451" t="inlineStr">
        <is>
          <t>701+</t>
        </is>
      </c>
      <c r="V1451" t="n">
        <v>81.40000000000001</v>
      </c>
      <c r="W1451" t="inlineStr">
        <is>
          <t>299</t>
        </is>
      </c>
      <c r="X1451" t="n">
        <v>1.7</v>
      </c>
      <c r="Y1451" t="inlineStr">
        <is>
          <t>701+</t>
        </is>
      </c>
      <c r="Z1451" t="n">
        <v>29.6</v>
      </c>
      <c r="AA1451" t="inlineStr">
        <is>
          <t>447=</t>
        </is>
      </c>
      <c r="AB1451" t="inlineStr"/>
      <c r="AC1451" t="inlineStr">
        <is>
          <t>951-1000</t>
        </is>
      </c>
      <c r="AD1451" t="inlineStr">
        <is>
          <t>1001-1200</t>
        </is>
      </c>
      <c r="AE1451" t="inlineStr">
        <is>
          <t>IT</t>
        </is>
      </c>
      <c r="AF1451" t="inlineStr">
        <is>
          <t>Italy</t>
        </is>
      </c>
      <c r="AG1451" t="inlineStr">
        <is>
          <t>L</t>
        </is>
      </c>
      <c r="AH1451" t="inlineStr">
        <is>
          <t>CO</t>
        </is>
      </c>
      <c r="AI1451" t="inlineStr">
        <is>
          <t>VH</t>
        </is>
      </c>
      <c r="AJ1451" t="n">
        <v>4</v>
      </c>
      <c r="AK1451" t="inlineStr">
        <is>
          <t>A</t>
        </is>
      </c>
      <c r="AL1451" t="n">
        <v>5.7</v>
      </c>
      <c r="AM1451" t="inlineStr">
        <is>
          <t>601+</t>
        </is>
      </c>
      <c r="AN1451" t="n">
        <v>2</v>
      </c>
      <c r="AO1451" t="inlineStr">
        <is>
          <t>601+</t>
        </is>
      </c>
      <c r="AP1451" t="n">
        <v>3.9</v>
      </c>
      <c r="AQ1451" t="inlineStr">
        <is>
          <t>701+</t>
        </is>
      </c>
      <c r="AR1451" t="n">
        <v>25.7</v>
      </c>
      <c r="AS1451" t="inlineStr">
        <is>
          <t>473</t>
        </is>
      </c>
      <c r="AT1451" t="n">
        <v>6.2</v>
      </c>
      <c r="AU1451" t="inlineStr">
        <is>
          <t>701+</t>
        </is>
      </c>
      <c r="AV1451" t="n">
        <v>5.7</v>
      </c>
      <c r="AW1451" t="inlineStr">
        <is>
          <t>701+</t>
        </is>
      </c>
      <c r="AX1451" t="n">
        <v>49.6</v>
      </c>
      <c r="AY1451" t="inlineStr">
        <is>
          <t>316</t>
        </is>
      </c>
      <c r="AZ1451" t="n">
        <v>4.7</v>
      </c>
      <c r="BA1451" t="inlineStr">
        <is>
          <t>701+</t>
        </is>
      </c>
      <c r="BB1451" t="n">
        <v>3.3</v>
      </c>
      <c r="BC1451" t="inlineStr">
        <is>
          <t>701+</t>
        </is>
      </c>
      <c r="BD1451" t="inlineStr">
        <is>
          <t>-</t>
        </is>
      </c>
      <c r="BE1451" t="inlineStr"/>
      <c r="BF1451" t="inlineStr">
        <is>
          <t>Not Reported</t>
        </is>
      </c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>
        <is>
          <t>QS</t>
        </is>
      </c>
      <c r="CC1451" t="n">
        <v>925.5</v>
      </c>
      <c r="CD1451" t="n">
        <v>975.5</v>
      </c>
      <c r="CE1451" t="n">
        <v>601</v>
      </c>
      <c r="CF1451" t="n">
        <v>601</v>
      </c>
      <c r="CG1451" t="n">
        <v>701</v>
      </c>
      <c r="CH1451" t="n">
        <v>525</v>
      </c>
      <c r="CI1451" t="n">
        <v>701</v>
      </c>
      <c r="CJ1451" t="n">
        <v>701</v>
      </c>
      <c r="CK1451" t="n">
        <v>299</v>
      </c>
      <c r="CL1451" t="n">
        <v>701</v>
      </c>
      <c r="CM1451" t="n">
        <v>447</v>
      </c>
      <c r="CN1451" t="n">
        <v>975.5</v>
      </c>
      <c r="CO1451" t="n">
        <v>1100.5</v>
      </c>
      <c r="CP1451" t="n">
        <v>601</v>
      </c>
      <c r="CQ1451" t="n">
        <v>601</v>
      </c>
      <c r="CR1451" t="n">
        <v>701</v>
      </c>
      <c r="CS1451" t="n">
        <v>473</v>
      </c>
      <c r="CT1451" t="n">
        <v>701</v>
      </c>
      <c r="CU1451" t="n">
        <v>701</v>
      </c>
      <c r="CV1451" t="n">
        <v>316</v>
      </c>
      <c r="CW1451" t="n">
        <v>701</v>
      </c>
      <c r="CX1451" t="n">
        <v>701</v>
      </c>
      <c r="CY1451" t="inlineStr"/>
      <c r="CZ1451" t="inlineStr"/>
      <c r="DA1451" t="inlineStr"/>
      <c r="DB1451" t="n">
        <v>33.96428571428571</v>
      </c>
      <c r="DC1451" t="n">
        <v>22.6</v>
      </c>
      <c r="DD1451" t="inlineStr"/>
      <c r="DE1451" t="inlineStr">
        <is>
          <t>QS (score, not ratio)</t>
        </is>
      </c>
      <c r="DF1451" t="inlineStr"/>
      <c r="DG1451" t="inlineStr">
        <is>
          <t>QS (score, not %)</t>
        </is>
      </c>
      <c r="DH1451" t="n">
        <v>6.25</v>
      </c>
      <c r="DI1451" t="inlineStr"/>
    </row>
    <row r="1452">
      <c r="A1452" t="inlineStr">
        <is>
          <t>university of calcutta</t>
        </is>
      </c>
      <c r="B1452" t="inlineStr">
        <is>
          <t>751-760</t>
        </is>
      </c>
      <c r="C1452" t="inlineStr">
        <is>
          <t>801-850</t>
        </is>
      </c>
      <c r="D1452" t="inlineStr">
        <is>
          <t>India</t>
        </is>
      </c>
      <c r="E1452" t="inlineStr">
        <is>
          <t>Asia</t>
        </is>
      </c>
      <c r="F1452" t="inlineStr">
        <is>
          <t>L</t>
        </is>
      </c>
      <c r="G1452" t="inlineStr">
        <is>
          <t>CO</t>
        </is>
      </c>
      <c r="H1452" t="inlineStr">
        <is>
          <t>VH</t>
        </is>
      </c>
      <c r="I1452" t="inlineStr">
        <is>
          <t>A</t>
        </is>
      </c>
      <c r="J1452" t="n">
        <v>17.1</v>
      </c>
      <c r="K1452" t="inlineStr">
        <is>
          <t>529</t>
        </is>
      </c>
      <c r="L1452" t="n">
        <v>6.5</v>
      </c>
      <c r="M1452" t="inlineStr">
        <is>
          <t>601+</t>
        </is>
      </c>
      <c r="N1452" t="n">
        <v>5.5</v>
      </c>
      <c r="O1452" t="inlineStr">
        <is>
          <t>701+</t>
        </is>
      </c>
      <c r="P1452" t="n">
        <v>21.4</v>
      </c>
      <c r="Q1452" t="inlineStr">
        <is>
          <t>539</t>
        </is>
      </c>
      <c r="R1452" t="n">
        <v>24.7</v>
      </c>
      <c r="S1452" t="inlineStr">
        <is>
          <t>541</t>
        </is>
      </c>
      <c r="T1452" t="n">
        <v>1.1</v>
      </c>
      <c r="U1452" t="inlineStr">
        <is>
          <t>701+</t>
        </is>
      </c>
      <c r="V1452" t="n">
        <v>56</v>
      </c>
      <c r="W1452" t="inlineStr">
        <is>
          <t>677</t>
        </is>
      </c>
      <c r="X1452" t="n">
        <v>49.8</v>
      </c>
      <c r="Y1452" t="inlineStr">
        <is>
          <t>256</t>
        </is>
      </c>
      <c r="Z1452" t="n">
        <v>1.5</v>
      </c>
      <c r="AA1452" t="inlineStr">
        <is>
          <t>701+</t>
        </is>
      </c>
      <c r="AB1452" t="inlineStr"/>
      <c r="AC1452" t="inlineStr">
        <is>
          <t>801-850</t>
        </is>
      </c>
      <c r="AD1452" t="inlineStr">
        <is>
          <t>801-1000</t>
        </is>
      </c>
      <c r="AE1452" t="inlineStr">
        <is>
          <t>IN</t>
        </is>
      </c>
      <c r="AF1452" t="inlineStr">
        <is>
          <t>India</t>
        </is>
      </c>
      <c r="AG1452" t="inlineStr">
        <is>
          <t>L</t>
        </is>
      </c>
      <c r="AH1452" t="inlineStr">
        <is>
          <t>CO</t>
        </is>
      </c>
      <c r="AI1452" t="inlineStr">
        <is>
          <t>VH</t>
        </is>
      </c>
      <c r="AJ1452" t="n">
        <v>5</v>
      </c>
      <c r="AK1452" t="inlineStr">
        <is>
          <t>A</t>
        </is>
      </c>
      <c r="AL1452" t="n">
        <v>15.7</v>
      </c>
      <c r="AM1452" t="inlineStr">
        <is>
          <t>557</t>
        </is>
      </c>
      <c r="AN1452" t="n">
        <v>4.3</v>
      </c>
      <c r="AO1452" t="inlineStr">
        <is>
          <t>601+</t>
        </is>
      </c>
      <c r="AP1452" t="n">
        <v>5.6</v>
      </c>
      <c r="AQ1452" t="inlineStr">
        <is>
          <t>701+</t>
        </is>
      </c>
      <c r="AR1452" t="n">
        <v>20.3</v>
      </c>
      <c r="AS1452" t="inlineStr">
        <is>
          <t>554</t>
        </is>
      </c>
      <c r="AT1452" t="n">
        <v>25.9</v>
      </c>
      <c r="AU1452" t="inlineStr">
        <is>
          <t>524</t>
        </is>
      </c>
      <c r="AV1452" t="n">
        <v>1.1</v>
      </c>
      <c r="AW1452" t="inlineStr">
        <is>
          <t>701+</t>
        </is>
      </c>
      <c r="AX1452" t="n">
        <v>3.2</v>
      </c>
      <c r="AY1452" t="inlineStr">
        <is>
          <t>701+</t>
        </is>
      </c>
      <c r="AZ1452" t="n">
        <v>38.8</v>
      </c>
      <c r="BA1452" t="inlineStr">
        <is>
          <t>186</t>
        </is>
      </c>
      <c r="BB1452" t="n">
        <v>1.9</v>
      </c>
      <c r="BC1452" t="inlineStr">
        <is>
          <t>701+</t>
        </is>
      </c>
      <c r="BD1452" t="inlineStr">
        <is>
          <t>-</t>
        </is>
      </c>
      <c r="BE1452" t="inlineStr">
        <is>
          <t>601-800</t>
        </is>
      </c>
      <c r="BF1452" t="inlineStr">
        <is>
          <t>India</t>
        </is>
      </c>
      <c r="BG1452" t="n">
        <v>34.7</v>
      </c>
      <c r="BH1452" t="inlineStr">
        <is>
          <t>13.1</t>
        </is>
      </c>
      <c r="BI1452" t="n">
        <v>8.699999999999999</v>
      </c>
      <c r="BJ1452" t="n">
        <v>19.8</v>
      </c>
      <c r="BK1452" t="inlineStr">
        <is>
          <t>29.2</t>
        </is>
      </c>
      <c r="BL1452" t="inlineStr">
        <is>
          <t>-</t>
        </is>
      </c>
      <c r="BM1452" t="inlineStr">
        <is>
          <t>18,511</t>
        </is>
      </c>
      <c r="BN1452" t="n">
        <v>32.5</v>
      </c>
      <c r="BO1452" t="inlineStr">
        <is>
          <t>0%</t>
        </is>
      </c>
      <c r="BP1452" t="inlineStr"/>
      <c r="BQ1452" t="n">
        <v>2016</v>
      </c>
      <c r="BR1452" t="inlineStr">
        <is>
          <t>401-500</t>
        </is>
      </c>
      <c r="BS1452" t="inlineStr">
        <is>
          <t>2-3</t>
        </is>
      </c>
      <c r="BT1452" t="inlineStr"/>
      <c r="BU1452" t="n">
        <v>15.4</v>
      </c>
      <c r="BV1452" t="n">
        <v>12.9</v>
      </c>
      <c r="BW1452" t="n">
        <v>0</v>
      </c>
      <c r="BX1452" t="n">
        <v>0</v>
      </c>
      <c r="BY1452" t="n">
        <v>14.7</v>
      </c>
      <c r="BZ1452" t="n">
        <v>9.5</v>
      </c>
      <c r="CA1452" t="n">
        <v>2005</v>
      </c>
      <c r="CB1452" t="inlineStr">
        <is>
          <t>QS+Times+Shanghai</t>
        </is>
      </c>
      <c r="CC1452" t="n">
        <v>755.5</v>
      </c>
      <c r="CD1452" t="n">
        <v>825.5</v>
      </c>
      <c r="CE1452" t="n">
        <v>529</v>
      </c>
      <c r="CF1452" t="n">
        <v>601</v>
      </c>
      <c r="CG1452" t="n">
        <v>701</v>
      </c>
      <c r="CH1452" t="n">
        <v>539</v>
      </c>
      <c r="CI1452" t="n">
        <v>541</v>
      </c>
      <c r="CJ1452" t="n">
        <v>701</v>
      </c>
      <c r="CK1452" t="n">
        <v>677</v>
      </c>
      <c r="CL1452" t="n">
        <v>256</v>
      </c>
      <c r="CM1452" t="n">
        <v>701</v>
      </c>
      <c r="CN1452" t="n">
        <v>825.5</v>
      </c>
      <c r="CO1452" t="n">
        <v>900.5</v>
      </c>
      <c r="CP1452" t="n">
        <v>557</v>
      </c>
      <c r="CQ1452" t="n">
        <v>601</v>
      </c>
      <c r="CR1452" t="n">
        <v>701</v>
      </c>
      <c r="CS1452" t="n">
        <v>554</v>
      </c>
      <c r="CT1452" t="n">
        <v>524</v>
      </c>
      <c r="CU1452" t="n">
        <v>701</v>
      </c>
      <c r="CV1452" t="n">
        <v>701</v>
      </c>
      <c r="CW1452" t="n">
        <v>186</v>
      </c>
      <c r="CX1452" t="n">
        <v>701</v>
      </c>
      <c r="CY1452" t="n">
        <v>700.5</v>
      </c>
      <c r="CZ1452" t="n">
        <v>450.5</v>
      </c>
      <c r="DA1452" t="n">
        <v>2.5</v>
      </c>
      <c r="DB1452" t="n">
        <v>15.80812555538132</v>
      </c>
      <c r="DC1452" t="n">
        <v>10.84880615308883</v>
      </c>
      <c r="DD1452" t="n">
        <v>32.5</v>
      </c>
      <c r="DE1452" t="inlineStr">
        <is>
          <t>Times (raw ratio)</t>
        </is>
      </c>
      <c r="DF1452" t="n">
        <v>0</v>
      </c>
      <c r="DG1452" t="inlineStr">
        <is>
          <t>Times (raw %)</t>
        </is>
      </c>
      <c r="DH1452" t="n">
        <v>16.4</v>
      </c>
      <c r="DI1452" t="n">
        <v>8.463623966854016</v>
      </c>
    </row>
    <row r="1453">
      <c r="A1453" t="inlineStr">
        <is>
          <t>university of calgary</t>
        </is>
      </c>
      <c r="B1453" t="inlineStr">
        <is>
          <t>198</t>
        </is>
      </c>
      <c r="C1453" t="inlineStr">
        <is>
          <t>182</t>
        </is>
      </c>
      <c r="D1453" t="inlineStr">
        <is>
          <t>Canada</t>
        </is>
      </c>
      <c r="E1453" t="inlineStr">
        <is>
          <t>Americas</t>
        </is>
      </c>
      <c r="F1453" t="inlineStr">
        <is>
          <t>XL</t>
        </is>
      </c>
      <c r="G1453" t="inlineStr">
        <is>
          <t>FC</t>
        </is>
      </c>
      <c r="H1453" t="inlineStr">
        <is>
          <t>VH</t>
        </is>
      </c>
      <c r="I1453" t="inlineStr">
        <is>
          <t>A</t>
        </is>
      </c>
      <c r="J1453" t="n">
        <v>37.9</v>
      </c>
      <c r="K1453" t="inlineStr">
        <is>
          <t>227</t>
        </is>
      </c>
      <c r="L1453" t="n">
        <v>44.5</v>
      </c>
      <c r="M1453" t="inlineStr">
        <is>
          <t>207</t>
        </is>
      </c>
      <c r="N1453" t="n">
        <v>18.1</v>
      </c>
      <c r="O1453" t="inlineStr">
        <is>
          <t>701+</t>
        </is>
      </c>
      <c r="P1453" t="n">
        <v>40.3</v>
      </c>
      <c r="Q1453" t="inlineStr">
        <is>
          <t>350</t>
        </is>
      </c>
      <c r="R1453" t="n">
        <v>77.7</v>
      </c>
      <c r="S1453" t="inlineStr">
        <is>
          <t>246</t>
        </is>
      </c>
      <c r="T1453" t="n">
        <v>66.2</v>
      </c>
      <c r="U1453" t="inlineStr">
        <is>
          <t>225</t>
        </is>
      </c>
      <c r="V1453" t="n">
        <v>85.2</v>
      </c>
      <c r="W1453" t="inlineStr">
        <is>
          <t>243</t>
        </is>
      </c>
      <c r="X1453" t="n">
        <v>53.3</v>
      </c>
      <c r="Y1453" t="inlineStr">
        <is>
          <t>236</t>
        </is>
      </c>
      <c r="Z1453" t="n">
        <v>93.3</v>
      </c>
      <c r="AA1453" t="inlineStr">
        <is>
          <t>68=</t>
        </is>
      </c>
      <c r="AB1453" t="n">
        <v>46.3</v>
      </c>
      <c r="AC1453" t="inlineStr">
        <is>
          <t>182</t>
        </is>
      </c>
      <c r="AD1453" t="inlineStr">
        <is>
          <t>242</t>
        </is>
      </c>
      <c r="AE1453" t="inlineStr">
        <is>
          <t>CA</t>
        </is>
      </c>
      <c r="AF1453" t="inlineStr">
        <is>
          <t>Canada</t>
        </is>
      </c>
      <c r="AG1453" t="inlineStr">
        <is>
          <t>XL</t>
        </is>
      </c>
      <c r="AH1453" t="inlineStr">
        <is>
          <t>FC</t>
        </is>
      </c>
      <c r="AI1453" t="inlineStr">
        <is>
          <t>VH</t>
        </is>
      </c>
      <c r="AJ1453" t="n">
        <v>4</v>
      </c>
      <c r="AK1453" t="inlineStr">
        <is>
          <t>A</t>
        </is>
      </c>
      <c r="AL1453" t="n">
        <v>37.7</v>
      </c>
      <c r="AM1453" t="inlineStr">
        <is>
          <t>229</t>
        </is>
      </c>
      <c r="AN1453" t="n">
        <v>61.2</v>
      </c>
      <c r="AO1453" t="inlineStr">
        <is>
          <t>129</t>
        </is>
      </c>
      <c r="AP1453" t="n">
        <v>19.9</v>
      </c>
      <c r="AQ1453" t="inlineStr">
        <is>
          <t>668</t>
        </is>
      </c>
      <c r="AR1453" t="n">
        <v>41.5</v>
      </c>
      <c r="AS1453" t="inlineStr">
        <is>
          <t>330</t>
        </is>
      </c>
      <c r="AT1453" t="n">
        <v>82.8</v>
      </c>
      <c r="AU1453" t="inlineStr">
        <is>
          <t>222</t>
        </is>
      </c>
      <c r="AV1453" t="n">
        <v>62</v>
      </c>
      <c r="AW1453" t="inlineStr">
        <is>
          <t>241</t>
        </is>
      </c>
      <c r="AX1453" t="n">
        <v>62.3</v>
      </c>
      <c r="AY1453" t="inlineStr">
        <is>
          <t>232</t>
        </is>
      </c>
      <c r="AZ1453" t="n">
        <v>38.6</v>
      </c>
      <c r="BA1453" t="inlineStr">
        <is>
          <t>188</t>
        </is>
      </c>
      <c r="BB1453" t="n">
        <v>91.5</v>
      </c>
      <c r="BC1453" t="inlineStr">
        <is>
          <t>82</t>
        </is>
      </c>
      <c r="BD1453" t="inlineStr">
        <is>
          <t>47.9</t>
        </is>
      </c>
      <c r="BE1453" t="inlineStr">
        <is>
          <t>201-250</t>
        </is>
      </c>
      <c r="BF1453" t="inlineStr">
        <is>
          <t>Canada</t>
        </is>
      </c>
      <c r="BG1453" t="n">
        <v>33.9</v>
      </c>
      <c r="BH1453" t="inlineStr">
        <is>
          <t>70.1</t>
        </is>
      </c>
      <c r="BI1453" t="n">
        <v>36.7</v>
      </c>
      <c r="BJ1453" t="n">
        <v>67.8</v>
      </c>
      <c r="BK1453" t="inlineStr">
        <is>
          <t>52.0</t>
        </is>
      </c>
      <c r="BL1453" t="inlineStr">
        <is>
          <t>-</t>
        </is>
      </c>
      <c r="BM1453" t="inlineStr">
        <is>
          <t>28,341</t>
        </is>
      </c>
      <c r="BN1453" t="n">
        <v>16.5</v>
      </c>
      <c r="BO1453" t="inlineStr">
        <is>
          <t>17%</t>
        </is>
      </c>
      <c r="BP1453" t="inlineStr">
        <is>
          <t>53 : 47</t>
        </is>
      </c>
      <c r="BQ1453" t="n">
        <v>2016</v>
      </c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>
        <is>
          <t>QS+Times</t>
        </is>
      </c>
      <c r="CC1453" t="n">
        <v>198</v>
      </c>
      <c r="CD1453" t="n">
        <v>182</v>
      </c>
      <c r="CE1453" t="n">
        <v>227</v>
      </c>
      <c r="CF1453" t="n">
        <v>207</v>
      </c>
      <c r="CG1453" t="n">
        <v>701</v>
      </c>
      <c r="CH1453" t="n">
        <v>350</v>
      </c>
      <c r="CI1453" t="n">
        <v>246</v>
      </c>
      <c r="CJ1453" t="n">
        <v>225</v>
      </c>
      <c r="CK1453" t="n">
        <v>243</v>
      </c>
      <c r="CL1453" t="n">
        <v>236</v>
      </c>
      <c r="CM1453" t="n">
        <v>68</v>
      </c>
      <c r="CN1453" t="n">
        <v>182</v>
      </c>
      <c r="CO1453" t="n">
        <v>242</v>
      </c>
      <c r="CP1453" t="n">
        <v>229</v>
      </c>
      <c r="CQ1453" t="n">
        <v>129</v>
      </c>
      <c r="CR1453" t="n">
        <v>668</v>
      </c>
      <c r="CS1453" t="n">
        <v>330</v>
      </c>
      <c r="CT1453" t="n">
        <v>222</v>
      </c>
      <c r="CU1453" t="n">
        <v>241</v>
      </c>
      <c r="CV1453" t="n">
        <v>232</v>
      </c>
      <c r="CW1453" t="n">
        <v>188</v>
      </c>
      <c r="CX1453" t="n">
        <v>82</v>
      </c>
      <c r="CY1453" t="n">
        <v>225.5</v>
      </c>
      <c r="CZ1453" t="inlineStr"/>
      <c r="DA1453" t="inlineStr"/>
      <c r="DB1453" t="n">
        <v>76.9171091596038</v>
      </c>
      <c r="DC1453" t="n">
        <v>47.62686767747834</v>
      </c>
      <c r="DD1453" t="n">
        <v>16.5</v>
      </c>
      <c r="DE1453" t="inlineStr">
        <is>
          <t>Times (raw ratio)</t>
        </is>
      </c>
      <c r="DF1453" t="n">
        <v>17</v>
      </c>
      <c r="DG1453" t="inlineStr">
        <is>
          <t>Times (raw %)</t>
        </is>
      </c>
      <c r="DH1453" t="n">
        <v>37.8</v>
      </c>
      <c r="DI1453" t="n">
        <v>35.17169614984392</v>
      </c>
    </row>
    <row r="1454">
      <c r="A1454" t="inlineStr">
        <is>
          <t>university of california, berkeley</t>
        </is>
      </c>
      <c r="B1454" t="inlineStr"/>
      <c r="C1454" t="inlineStr"/>
      <c r="D1454" t="inlineStr">
        <is>
          <t>Not Reported</t>
        </is>
      </c>
      <c r="E1454" t="inlineStr">
        <is>
          <t>Not Reported</t>
        </is>
      </c>
      <c r="F1454" t="inlineStr">
        <is>
          <t>Not Reported</t>
        </is>
      </c>
      <c r="G1454" t="inlineStr">
        <is>
          <t>Not Reported</t>
        </is>
      </c>
      <c r="H1454" t="inlineStr"/>
      <c r="I1454" t="inlineStr">
        <is>
          <t>Not Reported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>
        <is>
          <t>Not Reported</t>
        </is>
      </c>
      <c r="AF1454" t="inlineStr">
        <is>
          <t>Not Reported</t>
        </is>
      </c>
      <c r="AG1454" t="inlineStr">
        <is>
          <t>Not Reported</t>
        </is>
      </c>
      <c r="AH1454" t="inlineStr">
        <is>
          <t>Not Reported</t>
        </is>
      </c>
      <c r="AI1454" t="inlineStr"/>
      <c r="AJ1454" t="inlineStr"/>
      <c r="AK1454" t="inlineStr">
        <is>
          <t>Not Reported</t>
        </is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>
        <is>
          <t>13</t>
        </is>
      </c>
      <c r="BF1454" t="inlineStr">
        <is>
          <t>United States of America</t>
        </is>
      </c>
      <c r="BG1454" t="n">
        <v>80.40000000000001</v>
      </c>
      <c r="BH1454" t="inlineStr">
        <is>
          <t>61.9</t>
        </is>
      </c>
      <c r="BI1454" t="n">
        <v>91.09999999999999</v>
      </c>
      <c r="BJ1454" t="n">
        <v>99.7</v>
      </c>
      <c r="BK1454" t="inlineStr">
        <is>
          <t>47.9</t>
        </is>
      </c>
      <c r="BL1454" t="inlineStr">
        <is>
          <t>87.2</t>
        </is>
      </c>
      <c r="BM1454" t="inlineStr">
        <is>
          <t>36,186</t>
        </is>
      </c>
      <c r="BN1454" t="n">
        <v>16.4</v>
      </c>
      <c r="BO1454" t="inlineStr">
        <is>
          <t>15%</t>
        </is>
      </c>
      <c r="BP1454" t="inlineStr">
        <is>
          <t>50 : 50</t>
        </is>
      </c>
      <c r="BQ1454" t="n">
        <v>2016</v>
      </c>
      <c r="BR1454" t="inlineStr">
        <is>
          <t>4</t>
        </is>
      </c>
      <c r="BS1454" t="inlineStr">
        <is>
          <t>4</t>
        </is>
      </c>
      <c r="BT1454" t="n">
        <v>69.59999999999999</v>
      </c>
      <c r="BU1454" t="n">
        <v>65.09999999999999</v>
      </c>
      <c r="BV1454" t="n">
        <v>79.40000000000001</v>
      </c>
      <c r="BW1454" t="n">
        <v>66.09999999999999</v>
      </c>
      <c r="BX1454" t="n">
        <v>65.59999999999999</v>
      </c>
      <c r="BY1454" t="n">
        <v>67.90000000000001</v>
      </c>
      <c r="BZ1454" t="n">
        <v>56.5</v>
      </c>
      <c r="CA1454" t="n">
        <v>2015</v>
      </c>
      <c r="CB1454" t="inlineStr">
        <is>
          <t>Times+Shanghai</t>
        </is>
      </c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n">
        <v>13</v>
      </c>
      <c r="CZ1454" t="n">
        <v>4</v>
      </c>
      <c r="DA1454" t="n">
        <v>4</v>
      </c>
      <c r="DB1454" t="n">
        <v>98.81293600807854</v>
      </c>
      <c r="DC1454" t="n">
        <v>80.73698025552801</v>
      </c>
      <c r="DD1454" t="n">
        <v>16.4</v>
      </c>
      <c r="DE1454" t="inlineStr">
        <is>
          <t>Times (raw ratio)</t>
        </is>
      </c>
      <c r="DF1454" t="n">
        <v>15</v>
      </c>
      <c r="DG1454" t="inlineStr">
        <is>
          <t>Times (raw %)</t>
        </is>
      </c>
      <c r="DH1454" t="inlineStr"/>
      <c r="DI1454" t="n">
        <v>73.55031294936167</v>
      </c>
    </row>
    <row r="1455">
      <c r="A1455" t="inlineStr">
        <is>
          <t>university of california, berkeley (ucb)</t>
        </is>
      </c>
      <c r="B1455" t="inlineStr">
        <is>
          <t>12</t>
        </is>
      </c>
      <c r="C1455" t="inlineStr">
        <is>
          <t>10</t>
        </is>
      </c>
      <c r="D1455" t="inlineStr">
        <is>
          <t>United States</t>
        </is>
      </c>
      <c r="E1455" t="inlineStr">
        <is>
          <t>Americas</t>
        </is>
      </c>
      <c r="F1455" t="inlineStr">
        <is>
          <t>XL</t>
        </is>
      </c>
      <c r="G1455" t="inlineStr">
        <is>
          <t>FC</t>
        </is>
      </c>
      <c r="H1455" t="inlineStr">
        <is>
          <t>VH</t>
        </is>
      </c>
      <c r="I1455" t="inlineStr">
        <is>
          <t>A</t>
        </is>
      </c>
      <c r="J1455" t="n">
        <v>100</v>
      </c>
      <c r="K1455" t="inlineStr">
        <is>
          <t>6</t>
        </is>
      </c>
      <c r="L1455" t="n">
        <v>100</v>
      </c>
      <c r="M1455" t="inlineStr">
        <is>
          <t>6</t>
        </is>
      </c>
      <c r="N1455" t="n">
        <v>23.5</v>
      </c>
      <c r="O1455" t="inlineStr">
        <is>
          <t>615</t>
        </is>
      </c>
      <c r="P1455" t="n">
        <v>98.2</v>
      </c>
      <c r="Q1455" t="inlineStr">
        <is>
          <t>33</t>
        </is>
      </c>
      <c r="R1455" t="n">
        <v>91.5</v>
      </c>
      <c r="S1455" t="inlineStr">
        <is>
          <t>182</t>
        </is>
      </c>
      <c r="T1455" t="n">
        <v>61</v>
      </c>
      <c r="U1455" t="inlineStr">
        <is>
          <t>242</t>
        </is>
      </c>
      <c r="V1455" t="n">
        <v>97.2</v>
      </c>
      <c r="W1455" t="inlineStr">
        <is>
          <t>39</t>
        </is>
      </c>
      <c r="X1455" t="n">
        <v>98.40000000000001</v>
      </c>
      <c r="Y1455" t="inlineStr">
        <is>
          <t>23</t>
        </is>
      </c>
      <c r="Z1455" t="n">
        <v>100</v>
      </c>
      <c r="AA1455" t="inlineStr">
        <is>
          <t>2</t>
        </is>
      </c>
      <c r="AB1455" t="n">
        <v>90.09999999999999</v>
      </c>
      <c r="AC1455" t="inlineStr">
        <is>
          <t>10</t>
        </is>
      </c>
      <c r="AD1455" t="inlineStr">
        <is>
          <t>27</t>
        </is>
      </c>
      <c r="AE1455" t="inlineStr">
        <is>
          <t>US</t>
        </is>
      </c>
      <c r="AF1455" t="inlineStr">
        <is>
          <t>United States</t>
        </is>
      </c>
      <c r="AG1455" t="inlineStr">
        <is>
          <t>XL</t>
        </is>
      </c>
      <c r="AH1455" t="inlineStr">
        <is>
          <t>FC</t>
        </is>
      </c>
      <c r="AI1455" t="inlineStr">
        <is>
          <t>VH</t>
        </is>
      </c>
      <c r="AJ1455" t="n">
        <v>5</v>
      </c>
      <c r="AK1455" t="inlineStr">
        <is>
          <t>A</t>
        </is>
      </c>
      <c r="AL1455" t="n">
        <v>100</v>
      </c>
      <c r="AM1455" t="inlineStr">
        <is>
          <t>6</t>
        </is>
      </c>
      <c r="AN1455" t="n">
        <v>100</v>
      </c>
      <c r="AO1455" t="inlineStr">
        <is>
          <t>6</t>
        </is>
      </c>
      <c r="AP1455" t="n">
        <v>20.5</v>
      </c>
      <c r="AQ1455" t="inlineStr">
        <is>
          <t>656</t>
        </is>
      </c>
      <c r="AR1455" t="n">
        <v>99.90000000000001</v>
      </c>
      <c r="AS1455" t="inlineStr">
        <is>
          <t>7</t>
        </is>
      </c>
      <c r="AT1455" t="n">
        <v>92.2</v>
      </c>
      <c r="AU1455" t="inlineStr">
        <is>
          <t>172</t>
        </is>
      </c>
      <c r="AV1455" t="n">
        <v>63.9</v>
      </c>
      <c r="AW1455" t="inlineStr">
        <is>
          <t>235</t>
        </is>
      </c>
      <c r="AX1455" t="n">
        <v>92.40000000000001</v>
      </c>
      <c r="AY1455" t="inlineStr">
        <is>
          <t>66</t>
        </is>
      </c>
      <c r="AZ1455" t="n">
        <v>98.7</v>
      </c>
      <c r="BA1455" t="inlineStr">
        <is>
          <t>15</t>
        </is>
      </c>
      <c r="BB1455" t="n">
        <v>100</v>
      </c>
      <c r="BC1455" t="inlineStr">
        <is>
          <t>1</t>
        </is>
      </c>
      <c r="BD1455" t="inlineStr">
        <is>
          <t>90.4</t>
        </is>
      </c>
      <c r="BE1455" t="inlineStr"/>
      <c r="BF1455" t="inlineStr">
        <is>
          <t>Not Reported</t>
        </is>
      </c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>
        <is>
          <t>QS</t>
        </is>
      </c>
      <c r="CC1455" t="n">
        <v>12</v>
      </c>
      <c r="CD1455" t="n">
        <v>10</v>
      </c>
      <c r="CE1455" t="n">
        <v>6</v>
      </c>
      <c r="CF1455" t="n">
        <v>6</v>
      </c>
      <c r="CG1455" t="n">
        <v>615</v>
      </c>
      <c r="CH1455" t="n">
        <v>33</v>
      </c>
      <c r="CI1455" t="n">
        <v>182</v>
      </c>
      <c r="CJ1455" t="n">
        <v>242</v>
      </c>
      <c r="CK1455" t="n">
        <v>39</v>
      </c>
      <c r="CL1455" t="n">
        <v>23</v>
      </c>
      <c r="CM1455" t="n">
        <v>2</v>
      </c>
      <c r="CN1455" t="n">
        <v>10</v>
      </c>
      <c r="CO1455" t="n">
        <v>27</v>
      </c>
      <c r="CP1455" t="n">
        <v>6</v>
      </c>
      <c r="CQ1455" t="n">
        <v>6</v>
      </c>
      <c r="CR1455" t="n">
        <v>656</v>
      </c>
      <c r="CS1455" t="n">
        <v>7</v>
      </c>
      <c r="CT1455" t="n">
        <v>172</v>
      </c>
      <c r="CU1455" t="n">
        <v>235</v>
      </c>
      <c r="CV1455" t="n">
        <v>66</v>
      </c>
      <c r="CW1455" t="n">
        <v>15</v>
      </c>
      <c r="CX1455" t="n">
        <v>1</v>
      </c>
      <c r="CY1455" t="inlineStr"/>
      <c r="CZ1455" t="inlineStr"/>
      <c r="DA1455" t="inlineStr"/>
      <c r="DB1455" t="n">
        <v>99.21428571428571</v>
      </c>
      <c r="DC1455" t="n">
        <v>98.2</v>
      </c>
      <c r="DD1455" t="inlineStr"/>
      <c r="DE1455" t="inlineStr">
        <is>
          <t>QS (score, not ratio)</t>
        </is>
      </c>
      <c r="DF1455" t="inlineStr"/>
      <c r="DG1455" t="inlineStr">
        <is>
          <t>QS (score, not %)</t>
        </is>
      </c>
      <c r="DH1455" t="n">
        <v>100</v>
      </c>
      <c r="DI1455" t="inlineStr"/>
    </row>
    <row r="1456">
      <c r="A1456" t="inlineStr">
        <is>
          <t>university of california, davis</t>
        </is>
      </c>
      <c r="B1456" t="inlineStr">
        <is>
          <t>130</t>
        </is>
      </c>
      <c r="C1456" t="inlineStr">
        <is>
          <t>118</t>
        </is>
      </c>
      <c r="D1456" t="inlineStr">
        <is>
          <t>United States</t>
        </is>
      </c>
      <c r="E1456" t="inlineStr">
        <is>
          <t>Americas</t>
        </is>
      </c>
      <c r="F1456" t="inlineStr">
        <is>
          <t>XL</t>
        </is>
      </c>
      <c r="G1456" t="inlineStr">
        <is>
          <t>FC</t>
        </is>
      </c>
      <c r="H1456" t="inlineStr">
        <is>
          <t>VH</t>
        </is>
      </c>
      <c r="I1456" t="inlineStr">
        <is>
          <t>A</t>
        </is>
      </c>
      <c r="J1456" t="n">
        <v>63</v>
      </c>
      <c r="K1456" t="inlineStr">
        <is>
          <t>109</t>
        </is>
      </c>
      <c r="L1456" t="n">
        <v>48</v>
      </c>
      <c r="M1456" t="inlineStr">
        <is>
          <t>191</t>
        </is>
      </c>
      <c r="N1456" t="n">
        <v>23.5</v>
      </c>
      <c r="O1456" t="inlineStr">
        <is>
          <t>617</t>
        </is>
      </c>
      <c r="P1456" t="n">
        <v>52.5</v>
      </c>
      <c r="Q1456" t="inlineStr">
        <is>
          <t>246</t>
        </is>
      </c>
      <c r="R1456" t="n">
        <v>72.7</v>
      </c>
      <c r="S1456" t="inlineStr">
        <is>
          <t>275</t>
        </is>
      </c>
      <c r="T1456" t="n">
        <v>51.3</v>
      </c>
      <c r="U1456" t="inlineStr">
        <is>
          <t>286</t>
        </is>
      </c>
      <c r="V1456" t="n">
        <v>90.59999999999999</v>
      </c>
      <c r="W1456" t="inlineStr">
        <is>
          <t>163</t>
        </is>
      </c>
      <c r="X1456" t="n">
        <v>22.8</v>
      </c>
      <c r="Y1456" t="inlineStr">
        <is>
          <t>501</t>
        </is>
      </c>
      <c r="Z1456" t="n">
        <v>76.09999999999999</v>
      </c>
      <c r="AA1456" t="inlineStr">
        <is>
          <t>178=</t>
        </is>
      </c>
      <c r="AB1456" t="n">
        <v>54.4</v>
      </c>
      <c r="AC1456">
        <f>132</f>
        <v/>
      </c>
      <c r="AD1456" t="inlineStr">
        <is>
          <t>102=</t>
        </is>
      </c>
      <c r="AE1456" t="inlineStr">
        <is>
          <t>US</t>
        </is>
      </c>
      <c r="AF1456" t="inlineStr">
        <is>
          <t>United States</t>
        </is>
      </c>
      <c r="AG1456" t="inlineStr">
        <is>
          <t>XL</t>
        </is>
      </c>
      <c r="AH1456" t="inlineStr">
        <is>
          <t>FC</t>
        </is>
      </c>
      <c r="AI1456" t="inlineStr">
        <is>
          <t>VH</t>
        </is>
      </c>
      <c r="AJ1456" t="n">
        <v>5</v>
      </c>
      <c r="AK1456" t="inlineStr">
        <is>
          <t>A</t>
        </is>
      </c>
      <c r="AL1456" t="n">
        <v>63.9</v>
      </c>
      <c r="AM1456" t="inlineStr">
        <is>
          <t>107</t>
        </is>
      </c>
      <c r="AN1456" t="n">
        <v>44.7</v>
      </c>
      <c r="AO1456" t="inlineStr">
        <is>
          <t>199</t>
        </is>
      </c>
      <c r="AP1456" t="n">
        <v>30.4</v>
      </c>
      <c r="AQ1456" t="inlineStr">
        <is>
          <t>518</t>
        </is>
      </c>
      <c r="AR1456" t="n">
        <v>40.7</v>
      </c>
      <c r="AS1456" t="inlineStr">
        <is>
          <t>338</t>
        </is>
      </c>
      <c r="AT1456" t="n">
        <v>70.3</v>
      </c>
      <c r="AU1456" t="inlineStr">
        <is>
          <t>276</t>
        </is>
      </c>
      <c r="AV1456" t="n">
        <v>49.3</v>
      </c>
      <c r="AW1456" t="inlineStr">
        <is>
          <t>301</t>
        </is>
      </c>
      <c r="AX1456" t="n">
        <v>77.8</v>
      </c>
      <c r="AY1456" t="inlineStr">
        <is>
          <t>159</t>
        </is>
      </c>
      <c r="AZ1456" t="n">
        <v>19</v>
      </c>
      <c r="BA1456" t="inlineStr">
        <is>
          <t>439</t>
        </is>
      </c>
      <c r="BB1456" t="n">
        <v>98.90000000000001</v>
      </c>
      <c r="BC1456" t="inlineStr">
        <is>
          <t>16</t>
        </is>
      </c>
      <c r="BD1456" t="inlineStr">
        <is>
          <t>53.2</t>
        </is>
      </c>
      <c r="BE1456">
        <f>44</f>
        <v/>
      </c>
      <c r="BF1456" t="inlineStr">
        <is>
          <t>United States of America</t>
        </is>
      </c>
      <c r="BG1456" t="n">
        <v>60.1</v>
      </c>
      <c r="BH1456" t="inlineStr">
        <is>
          <t>58.4</t>
        </is>
      </c>
      <c r="BI1456" t="n">
        <v>72.7</v>
      </c>
      <c r="BJ1456" t="n">
        <v>84.3</v>
      </c>
      <c r="BK1456" t="inlineStr">
        <is>
          <t>57.3</t>
        </is>
      </c>
      <c r="BL1456" t="inlineStr">
        <is>
          <t>71.0</t>
        </is>
      </c>
      <c r="BM1456" t="inlineStr">
        <is>
          <t>35,364</t>
        </is>
      </c>
      <c r="BN1456" t="n">
        <v>13.9</v>
      </c>
      <c r="BO1456" t="inlineStr">
        <is>
          <t>13%</t>
        </is>
      </c>
      <c r="BP1456" t="inlineStr">
        <is>
          <t>54 : 46</t>
        </is>
      </c>
      <c r="BQ1456" t="n">
        <v>2016</v>
      </c>
      <c r="BR1456" t="inlineStr">
        <is>
          <t>57</t>
        </is>
      </c>
      <c r="BS1456" t="inlineStr">
        <is>
          <t>35</t>
        </is>
      </c>
      <c r="BT1456" t="n">
        <v>29.7</v>
      </c>
      <c r="BU1456" t="n">
        <v>0</v>
      </c>
      <c r="BV1456" t="n">
        <v>0</v>
      </c>
      <c r="BW1456" t="n">
        <v>41</v>
      </c>
      <c r="BX1456" t="n">
        <v>33</v>
      </c>
      <c r="BY1456" t="n">
        <v>58</v>
      </c>
      <c r="BZ1456" t="n">
        <v>26</v>
      </c>
      <c r="CA1456" t="n">
        <v>2015</v>
      </c>
      <c r="CB1456" t="inlineStr">
        <is>
          <t>QS+Times+Shanghai</t>
        </is>
      </c>
      <c r="CC1456" t="n">
        <v>130</v>
      </c>
      <c r="CD1456" t="n">
        <v>118</v>
      </c>
      <c r="CE1456" t="n">
        <v>109</v>
      </c>
      <c r="CF1456" t="n">
        <v>191</v>
      </c>
      <c r="CG1456" t="n">
        <v>617</v>
      </c>
      <c r="CH1456" t="n">
        <v>246</v>
      </c>
      <c r="CI1456" t="n">
        <v>275</v>
      </c>
      <c r="CJ1456" t="n">
        <v>286</v>
      </c>
      <c r="CK1456" t="n">
        <v>163</v>
      </c>
      <c r="CL1456" t="n">
        <v>501</v>
      </c>
      <c r="CM1456" t="n">
        <v>178</v>
      </c>
      <c r="CN1456" t="n">
        <v>132</v>
      </c>
      <c r="CO1456" t="n">
        <v>102</v>
      </c>
      <c r="CP1456" t="n">
        <v>107</v>
      </c>
      <c r="CQ1456" t="n">
        <v>199</v>
      </c>
      <c r="CR1456" t="n">
        <v>518</v>
      </c>
      <c r="CS1456" t="n">
        <v>338</v>
      </c>
      <c r="CT1456" t="n">
        <v>276</v>
      </c>
      <c r="CU1456" t="n">
        <v>301</v>
      </c>
      <c r="CV1456" t="n">
        <v>159</v>
      </c>
      <c r="CW1456" t="n">
        <v>439</v>
      </c>
      <c r="CX1456" t="n">
        <v>16</v>
      </c>
      <c r="CY1456" t="n">
        <v>44</v>
      </c>
      <c r="CZ1456" t="n">
        <v>57</v>
      </c>
      <c r="DA1456" t="n">
        <v>35</v>
      </c>
      <c r="DB1456" t="n">
        <v>90.7814280113535</v>
      </c>
      <c r="DC1456" t="n">
        <v>60.9869085345603</v>
      </c>
      <c r="DD1456" t="n">
        <v>13.9</v>
      </c>
      <c r="DE1456" t="inlineStr">
        <is>
          <t>Times (raw ratio)</t>
        </is>
      </c>
      <c r="DF1456" t="n">
        <v>13</v>
      </c>
      <c r="DG1456" t="inlineStr">
        <is>
          <t>Times (raw %)</t>
        </is>
      </c>
      <c r="DH1456" t="n">
        <v>63.45</v>
      </c>
      <c r="DI1456" t="n">
        <v>33.66504618638218</v>
      </c>
    </row>
    <row r="1457">
      <c r="A1457" t="inlineStr">
        <is>
          <t>university of california, irvine</t>
        </is>
      </c>
      <c r="B1457" t="inlineStr">
        <is>
          <t>307</t>
        </is>
      </c>
      <c r="C1457" t="inlineStr">
        <is>
          <t>268</t>
        </is>
      </c>
      <c r="D1457" t="inlineStr">
        <is>
          <t>United States</t>
        </is>
      </c>
      <c r="E1457" t="inlineStr">
        <is>
          <t>Americas</t>
        </is>
      </c>
      <c r="F1457" t="inlineStr">
        <is>
          <t>XL</t>
        </is>
      </c>
      <c r="G1457" t="inlineStr">
        <is>
          <t>FC</t>
        </is>
      </c>
      <c r="H1457" t="inlineStr">
        <is>
          <t>VH</t>
        </is>
      </c>
      <c r="I1457" t="inlineStr">
        <is>
          <t>A</t>
        </is>
      </c>
      <c r="J1457" t="n">
        <v>37.5</v>
      </c>
      <c r="K1457" t="inlineStr">
        <is>
          <t>229</t>
        </is>
      </c>
      <c r="L1457" t="n">
        <v>22.3</v>
      </c>
      <c r="M1457" t="inlineStr">
        <is>
          <t>419</t>
        </is>
      </c>
      <c r="N1457" t="n">
        <v>17.3</v>
      </c>
      <c r="O1457" t="inlineStr">
        <is>
          <t>701+</t>
        </is>
      </c>
      <c r="P1457" t="n">
        <v>40.7</v>
      </c>
      <c r="Q1457" t="inlineStr">
        <is>
          <t>344</t>
        </is>
      </c>
      <c r="R1457" t="n">
        <v>43.9</v>
      </c>
      <c r="S1457" t="inlineStr">
        <is>
          <t>401</t>
        </is>
      </c>
      <c r="T1457" t="n">
        <v>58.7</v>
      </c>
      <c r="U1457" t="inlineStr">
        <is>
          <t>252</t>
        </is>
      </c>
      <c r="V1457" t="n">
        <v>84.09999999999999</v>
      </c>
      <c r="W1457" t="inlineStr">
        <is>
          <t>260</t>
        </is>
      </c>
      <c r="X1457" t="n">
        <v>11.2</v>
      </c>
      <c r="Y1457" t="inlineStr">
        <is>
          <t>701+</t>
        </is>
      </c>
      <c r="Z1457" t="n">
        <v>36</v>
      </c>
      <c r="AA1457" t="inlineStr">
        <is>
          <t>397</t>
        </is>
      </c>
      <c r="AB1457" t="n">
        <v>35.5</v>
      </c>
      <c r="AC1457">
        <f>268</f>
        <v/>
      </c>
      <c r="AD1457" t="inlineStr">
        <is>
          <t>235=</t>
        </is>
      </c>
      <c r="AE1457" t="inlineStr">
        <is>
          <t>US</t>
        </is>
      </c>
      <c r="AF1457" t="inlineStr">
        <is>
          <t>United States</t>
        </is>
      </c>
      <c r="AG1457" t="inlineStr">
        <is>
          <t>XL</t>
        </is>
      </c>
      <c r="AH1457" t="inlineStr">
        <is>
          <t>FC</t>
        </is>
      </c>
      <c r="AI1457" t="inlineStr">
        <is>
          <t>VH</t>
        </is>
      </c>
      <c r="AJ1457" t="n">
        <v>4</v>
      </c>
      <c r="AK1457" t="inlineStr">
        <is>
          <t>A</t>
        </is>
      </c>
      <c r="AL1457" t="n">
        <v>37.6</v>
      </c>
      <c r="AM1457" t="inlineStr">
        <is>
          <t>230</t>
        </is>
      </c>
      <c r="AN1457" t="n">
        <v>16.6</v>
      </c>
      <c r="AO1457" t="inlineStr">
        <is>
          <t>517</t>
        </is>
      </c>
      <c r="AP1457" t="n">
        <v>14.6</v>
      </c>
      <c r="AQ1457" t="inlineStr">
        <is>
          <t>701+</t>
        </is>
      </c>
      <c r="AR1457" t="n">
        <v>50.3</v>
      </c>
      <c r="AS1457" t="inlineStr">
        <is>
          <t>263</t>
        </is>
      </c>
      <c r="AT1457" t="n">
        <v>56.9</v>
      </c>
      <c r="AU1457" t="inlineStr">
        <is>
          <t>325</t>
        </is>
      </c>
      <c r="AV1457" t="n">
        <v>49.6</v>
      </c>
      <c r="AW1457" t="inlineStr">
        <is>
          <t>299</t>
        </is>
      </c>
      <c r="AX1457" t="n">
        <v>65.3</v>
      </c>
      <c r="AY1457" t="inlineStr">
        <is>
          <t>214</t>
        </is>
      </c>
      <c r="AZ1457" t="n">
        <v>11.4</v>
      </c>
      <c r="BA1457" t="inlineStr">
        <is>
          <t>701+</t>
        </is>
      </c>
      <c r="BB1457" t="n">
        <v>58.6</v>
      </c>
      <c r="BC1457" t="inlineStr">
        <is>
          <t>255=</t>
        </is>
      </c>
      <c r="BD1457" t="inlineStr">
        <is>
          <t>37.5</t>
        </is>
      </c>
      <c r="BE1457">
        <f>106</f>
        <v/>
      </c>
      <c r="BF1457" t="inlineStr">
        <is>
          <t>United States of America</t>
        </is>
      </c>
      <c r="BG1457" t="n">
        <v>39.9</v>
      </c>
      <c r="BH1457" t="inlineStr">
        <is>
          <t>59.2</t>
        </is>
      </c>
      <c r="BI1457" t="n">
        <v>41.8</v>
      </c>
      <c r="BJ1457" t="n">
        <v>91.59999999999999</v>
      </c>
      <c r="BK1457" t="inlineStr">
        <is>
          <t>48.9</t>
        </is>
      </c>
      <c r="BL1457" t="inlineStr">
        <is>
          <t>57.7</t>
        </is>
      </c>
      <c r="BM1457" t="inlineStr">
        <is>
          <t>26,614</t>
        </is>
      </c>
      <c r="BN1457" t="n">
        <v>16.1</v>
      </c>
      <c r="BO1457" t="inlineStr">
        <is>
          <t>16%</t>
        </is>
      </c>
      <c r="BP1457" t="inlineStr">
        <is>
          <t>52 : 48</t>
        </is>
      </c>
      <c r="BQ1457" t="n">
        <v>2016</v>
      </c>
      <c r="BR1457" t="inlineStr">
        <is>
          <t>50</t>
        </is>
      </c>
      <c r="BS1457" t="inlineStr">
        <is>
          <t>33</t>
        </is>
      </c>
      <c r="BT1457" t="n">
        <v>31</v>
      </c>
      <c r="BU1457" t="n">
        <v>0</v>
      </c>
      <c r="BV1457" t="n">
        <v>29.3</v>
      </c>
      <c r="BW1457" t="n">
        <v>34.3</v>
      </c>
      <c r="BX1457" t="n">
        <v>28.9</v>
      </c>
      <c r="BY1457" t="n">
        <v>45.3</v>
      </c>
      <c r="BZ1457" t="n">
        <v>27.5</v>
      </c>
      <c r="CA1457" t="n">
        <v>2015</v>
      </c>
      <c r="CB1457" t="inlineStr">
        <is>
          <t>QS+Times+Shanghai</t>
        </is>
      </c>
      <c r="CC1457" t="n">
        <v>307</v>
      </c>
      <c r="CD1457" t="n">
        <v>268</v>
      </c>
      <c r="CE1457" t="n">
        <v>229</v>
      </c>
      <c r="CF1457" t="n">
        <v>419</v>
      </c>
      <c r="CG1457" t="n">
        <v>701</v>
      </c>
      <c r="CH1457" t="n">
        <v>344</v>
      </c>
      <c r="CI1457" t="n">
        <v>401</v>
      </c>
      <c r="CJ1457" t="n">
        <v>252</v>
      </c>
      <c r="CK1457" t="n">
        <v>260</v>
      </c>
      <c r="CL1457" t="n">
        <v>701</v>
      </c>
      <c r="CM1457" t="n">
        <v>397</v>
      </c>
      <c r="CN1457" t="n">
        <v>268</v>
      </c>
      <c r="CO1457" t="n">
        <v>235</v>
      </c>
      <c r="CP1457" t="n">
        <v>230</v>
      </c>
      <c r="CQ1457" t="n">
        <v>517</v>
      </c>
      <c r="CR1457" t="n">
        <v>701</v>
      </c>
      <c r="CS1457" t="n">
        <v>263</v>
      </c>
      <c r="CT1457" t="n">
        <v>325</v>
      </c>
      <c r="CU1457" t="n">
        <v>299</v>
      </c>
      <c r="CV1457" t="n">
        <v>214</v>
      </c>
      <c r="CW1457" t="n">
        <v>701</v>
      </c>
      <c r="CX1457" t="n">
        <v>255</v>
      </c>
      <c r="CY1457" t="n">
        <v>106</v>
      </c>
      <c r="CZ1457" t="n">
        <v>50</v>
      </c>
      <c r="DA1457" t="n">
        <v>33</v>
      </c>
      <c r="DB1457" t="n">
        <v>84.1249085861452</v>
      </c>
      <c r="DC1457" t="n">
        <v>49.59381850441027</v>
      </c>
      <c r="DD1457" t="n">
        <v>16.1</v>
      </c>
      <c r="DE1457" t="inlineStr">
        <is>
          <t>Times (raw ratio)</t>
        </is>
      </c>
      <c r="DF1457" t="n">
        <v>16</v>
      </c>
      <c r="DG1457" t="inlineStr">
        <is>
          <t>Times (raw %)</t>
        </is>
      </c>
      <c r="DH1457" t="n">
        <v>37.55</v>
      </c>
      <c r="DI1457" t="n">
        <v>29.01422336270987</v>
      </c>
    </row>
    <row r="1458">
      <c r="A1458" t="inlineStr">
        <is>
          <t>university of california, los angeles</t>
        </is>
      </c>
      <c r="B1458" t="inlineStr"/>
      <c r="C1458" t="inlineStr"/>
      <c r="D1458" t="inlineStr">
        <is>
          <t>Not Reported</t>
        </is>
      </c>
      <c r="E1458" t="inlineStr">
        <is>
          <t>Not Reported</t>
        </is>
      </c>
      <c r="F1458" t="inlineStr">
        <is>
          <t>Not Reported</t>
        </is>
      </c>
      <c r="G1458" t="inlineStr">
        <is>
          <t>Not Reported</t>
        </is>
      </c>
      <c r="H1458" t="inlineStr"/>
      <c r="I1458" t="inlineStr">
        <is>
          <t>Not Reported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>
        <is>
          <t>Not Reported</t>
        </is>
      </c>
      <c r="AF1458" t="inlineStr">
        <is>
          <t>Not Reported</t>
        </is>
      </c>
      <c r="AG1458" t="inlineStr">
        <is>
          <t>Not Reported</t>
        </is>
      </c>
      <c r="AH1458" t="inlineStr">
        <is>
          <t>Not Reported</t>
        </is>
      </c>
      <c r="AI1458" t="inlineStr"/>
      <c r="AJ1458" t="inlineStr"/>
      <c r="AK1458" t="inlineStr">
        <is>
          <t>Not Reported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>
        <is>
          <t>16</t>
        </is>
      </c>
      <c r="BF1458" t="inlineStr">
        <is>
          <t>United States of America</t>
        </is>
      </c>
      <c r="BG1458" t="n">
        <v>80.8</v>
      </c>
      <c r="BH1458" t="inlineStr">
        <is>
          <t>56.4</t>
        </is>
      </c>
      <c r="BI1458" t="n">
        <v>88.59999999999999</v>
      </c>
      <c r="BJ1458" t="n">
        <v>98.5</v>
      </c>
      <c r="BK1458" t="inlineStr">
        <is>
          <t>47.9</t>
        </is>
      </c>
      <c r="BL1458" t="inlineStr">
        <is>
          <t>85.8</t>
        </is>
      </c>
      <c r="BM1458" t="inlineStr">
        <is>
          <t>38,206</t>
        </is>
      </c>
      <c r="BN1458" t="n">
        <v>10.3</v>
      </c>
      <c r="BO1458" t="inlineStr">
        <is>
          <t>15%</t>
        </is>
      </c>
      <c r="BP1458" t="inlineStr">
        <is>
          <t>52 : 48</t>
        </is>
      </c>
      <c r="BQ1458" t="n">
        <v>2016</v>
      </c>
      <c r="BR1458" t="inlineStr">
        <is>
          <t>12</t>
        </is>
      </c>
      <c r="BS1458" t="inlineStr">
        <is>
          <t>10</t>
        </is>
      </c>
      <c r="BT1458" t="n">
        <v>50.7</v>
      </c>
      <c r="BU1458" t="n">
        <v>29.5</v>
      </c>
      <c r="BV1458" t="n">
        <v>47.1</v>
      </c>
      <c r="BW1458" t="n">
        <v>52.3</v>
      </c>
      <c r="BX1458" t="n">
        <v>47.2</v>
      </c>
      <c r="BY1458" t="n">
        <v>70.7</v>
      </c>
      <c r="BZ1458" t="n">
        <v>31.6</v>
      </c>
      <c r="CA1458" t="n">
        <v>2015</v>
      </c>
      <c r="CB1458" t="inlineStr">
        <is>
          <t>Times+Shanghai</t>
        </is>
      </c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n">
        <v>16</v>
      </c>
      <c r="CZ1458" t="n">
        <v>12</v>
      </c>
      <c r="DA1458" t="n">
        <v>10</v>
      </c>
      <c r="DB1458" t="n">
        <v>97.72034125049333</v>
      </c>
      <c r="DC1458" t="n">
        <v>77.08809638297237</v>
      </c>
      <c r="DD1458" t="n">
        <v>10.3</v>
      </c>
      <c r="DE1458" t="inlineStr">
        <is>
          <t>Times (raw ratio)</t>
        </is>
      </c>
      <c r="DF1458" t="n">
        <v>15</v>
      </c>
      <c r="DG1458" t="inlineStr">
        <is>
          <t>Times (raw %)</t>
        </is>
      </c>
      <c r="DH1458" t="inlineStr"/>
      <c r="DI1458" t="n">
        <v>57.29412083107425</v>
      </c>
    </row>
    <row r="1459">
      <c r="A1459" t="inlineStr">
        <is>
          <t>university of california, los angeles (ucla)</t>
        </is>
      </c>
      <c r="B1459" t="inlineStr">
        <is>
          <t>42</t>
        </is>
      </c>
      <c r="C1459" t="inlineStr">
        <is>
          <t>29</t>
        </is>
      </c>
      <c r="D1459" t="inlineStr">
        <is>
          <t>United States</t>
        </is>
      </c>
      <c r="E1459" t="inlineStr">
        <is>
          <t>Americas</t>
        </is>
      </c>
      <c r="F1459" t="inlineStr">
        <is>
          <t>XL</t>
        </is>
      </c>
      <c r="G1459" t="inlineStr">
        <is>
          <t>FC</t>
        </is>
      </c>
      <c r="H1459" t="inlineStr">
        <is>
          <t>VH</t>
        </is>
      </c>
      <c r="I1459" t="inlineStr">
        <is>
          <t>A</t>
        </is>
      </c>
      <c r="J1459" t="n">
        <v>100</v>
      </c>
      <c r="K1459" t="inlineStr">
        <is>
          <t>8</t>
        </is>
      </c>
      <c r="L1459" t="n">
        <v>99.8</v>
      </c>
      <c r="M1459" t="inlineStr">
        <is>
          <t>8</t>
        </is>
      </c>
      <c r="N1459" t="n">
        <v>35.4</v>
      </c>
      <c r="O1459" t="inlineStr">
        <is>
          <t>448</t>
        </is>
      </c>
      <c r="P1459" t="n">
        <v>74</v>
      </c>
      <c r="Q1459" t="inlineStr">
        <is>
          <t>137</t>
        </is>
      </c>
      <c r="R1459" t="n">
        <v>42.2</v>
      </c>
      <c r="S1459" t="inlineStr">
        <is>
          <t>407</t>
        </is>
      </c>
      <c r="T1459" t="n">
        <v>22.3</v>
      </c>
      <c r="U1459" t="inlineStr">
        <is>
          <t>515</t>
        </is>
      </c>
      <c r="V1459" t="n">
        <v>95.5</v>
      </c>
      <c r="W1459" t="inlineStr">
        <is>
          <t>69</t>
        </is>
      </c>
      <c r="X1459" t="n">
        <v>94.7</v>
      </c>
      <c r="Y1459" t="inlineStr">
        <is>
          <t>53</t>
        </is>
      </c>
      <c r="Z1459" t="n">
        <v>67.09999999999999</v>
      </c>
      <c r="AA1459" t="inlineStr">
        <is>
          <t>232=</t>
        </is>
      </c>
      <c r="AB1459" t="n">
        <v>79.8</v>
      </c>
      <c r="AC1459" t="inlineStr">
        <is>
          <t>29</t>
        </is>
      </c>
      <c r="AD1459" t="inlineStr">
        <is>
          <t>44</t>
        </is>
      </c>
      <c r="AE1459" t="inlineStr">
        <is>
          <t>US</t>
        </is>
      </c>
      <c r="AF1459" t="inlineStr">
        <is>
          <t>United States</t>
        </is>
      </c>
      <c r="AG1459" t="inlineStr">
        <is>
          <t>XL</t>
        </is>
      </c>
      <c r="AH1459" t="inlineStr">
        <is>
          <t>FC</t>
        </is>
      </c>
      <c r="AI1459" t="inlineStr">
        <is>
          <t>VH</t>
        </is>
      </c>
      <c r="AJ1459" t="n">
        <v>5</v>
      </c>
      <c r="AK1459" t="inlineStr">
        <is>
          <t>A</t>
        </is>
      </c>
      <c r="AL1459" t="n">
        <v>100</v>
      </c>
      <c r="AM1459" t="inlineStr">
        <is>
          <t>8</t>
        </is>
      </c>
      <c r="AN1459" t="n">
        <v>99.8</v>
      </c>
      <c r="AO1459" t="inlineStr">
        <is>
          <t>8</t>
        </is>
      </c>
      <c r="AP1459" t="n">
        <v>36.6</v>
      </c>
      <c r="AQ1459" t="inlineStr">
        <is>
          <t>435</t>
        </is>
      </c>
      <c r="AR1459" t="n">
        <v>84.8</v>
      </c>
      <c r="AS1459" t="inlineStr">
        <is>
          <t>96</t>
        </is>
      </c>
      <c r="AT1459" t="n">
        <v>43.4</v>
      </c>
      <c r="AU1459" t="inlineStr">
        <is>
          <t>386</t>
        </is>
      </c>
      <c r="AV1459" t="n">
        <v>24.8</v>
      </c>
      <c r="AW1459" t="inlineStr">
        <is>
          <t>477</t>
        </is>
      </c>
      <c r="AX1459" t="n">
        <v>89.8</v>
      </c>
      <c r="AY1459" t="inlineStr">
        <is>
          <t>86</t>
        </is>
      </c>
      <c r="AZ1459" t="n">
        <v>97</v>
      </c>
      <c r="BA1459" t="inlineStr">
        <is>
          <t>20</t>
        </is>
      </c>
      <c r="BB1459" t="n">
        <v>91.2</v>
      </c>
      <c r="BC1459" t="inlineStr">
        <is>
          <t>86</t>
        </is>
      </c>
      <c r="BD1459" t="inlineStr">
        <is>
          <t>83.8</t>
        </is>
      </c>
      <c r="BE1459" t="inlineStr"/>
      <c r="BF1459" t="inlineStr">
        <is>
          <t>Not Reported</t>
        </is>
      </c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>
        <is>
          <t>QS</t>
        </is>
      </c>
      <c r="CC1459" t="n">
        <v>42</v>
      </c>
      <c r="CD1459" t="n">
        <v>29</v>
      </c>
      <c r="CE1459" t="n">
        <v>8</v>
      </c>
      <c r="CF1459" t="n">
        <v>8</v>
      </c>
      <c r="CG1459" t="n">
        <v>448</v>
      </c>
      <c r="CH1459" t="n">
        <v>137</v>
      </c>
      <c r="CI1459" t="n">
        <v>407</v>
      </c>
      <c r="CJ1459" t="n">
        <v>515</v>
      </c>
      <c r="CK1459" t="n">
        <v>69</v>
      </c>
      <c r="CL1459" t="n">
        <v>53</v>
      </c>
      <c r="CM1459" t="n">
        <v>232</v>
      </c>
      <c r="CN1459" t="n">
        <v>29</v>
      </c>
      <c r="CO1459" t="n">
        <v>44</v>
      </c>
      <c r="CP1459" t="n">
        <v>8</v>
      </c>
      <c r="CQ1459" t="n">
        <v>8</v>
      </c>
      <c r="CR1459" t="n">
        <v>435</v>
      </c>
      <c r="CS1459" t="n">
        <v>96</v>
      </c>
      <c r="CT1459" t="n">
        <v>386</v>
      </c>
      <c r="CU1459" t="n">
        <v>477</v>
      </c>
      <c r="CV1459" t="n">
        <v>86</v>
      </c>
      <c r="CW1459" t="n">
        <v>20</v>
      </c>
      <c r="CX1459" t="n">
        <v>86</v>
      </c>
      <c r="CY1459" t="inlineStr"/>
      <c r="CZ1459" t="inlineStr"/>
      <c r="DA1459" t="inlineStr"/>
      <c r="DB1459" t="n">
        <v>97.07142857142857</v>
      </c>
      <c r="DC1459" t="n">
        <v>74</v>
      </c>
      <c r="DD1459" t="inlineStr"/>
      <c r="DE1459" t="inlineStr">
        <is>
          <t>QS (score, not ratio)</t>
        </is>
      </c>
      <c r="DF1459" t="inlineStr"/>
      <c r="DG1459" t="inlineStr">
        <is>
          <t>QS (score, not %)</t>
        </is>
      </c>
      <c r="DH1459" t="n">
        <v>100</v>
      </c>
      <c r="DI1459" t="inlineStr"/>
    </row>
    <row r="1460">
      <c r="A1460" t="inlineStr">
        <is>
          <t>university of california, riverside</t>
        </is>
      </c>
      <c r="B1460" t="inlineStr">
        <is>
          <t>497</t>
        </is>
      </c>
      <c r="C1460" t="inlineStr">
        <is>
          <t>404</t>
        </is>
      </c>
      <c r="D1460" t="inlineStr">
        <is>
          <t>United States</t>
        </is>
      </c>
      <c r="E1460" t="inlineStr">
        <is>
          <t>Americas</t>
        </is>
      </c>
      <c r="F1460" t="inlineStr">
        <is>
          <t>L</t>
        </is>
      </c>
      <c r="G1460" t="inlineStr">
        <is>
          <t>FC</t>
        </is>
      </c>
      <c r="H1460" t="inlineStr">
        <is>
          <t>VH</t>
        </is>
      </c>
      <c r="I1460" t="inlineStr">
        <is>
          <t>A</t>
        </is>
      </c>
      <c r="J1460" t="n">
        <v>16.3</v>
      </c>
      <c r="K1460" t="inlineStr">
        <is>
          <t>546</t>
        </is>
      </c>
      <c r="L1460" t="n">
        <v>9.4</v>
      </c>
      <c r="M1460" t="inlineStr">
        <is>
          <t>601+</t>
        </is>
      </c>
      <c r="N1460" t="n">
        <v>6.6</v>
      </c>
      <c r="O1460" t="inlineStr">
        <is>
          <t>701+</t>
        </is>
      </c>
      <c r="P1460" t="n">
        <v>50.9</v>
      </c>
      <c r="Q1460" t="inlineStr">
        <is>
          <t>256</t>
        </is>
      </c>
      <c r="R1460" t="n">
        <v>47.9</v>
      </c>
      <c r="S1460" t="inlineStr">
        <is>
          <t>375</t>
        </is>
      </c>
      <c r="T1460" t="n">
        <v>10.4</v>
      </c>
      <c r="U1460" t="inlineStr">
        <is>
          <t>701+</t>
        </is>
      </c>
      <c r="V1460" t="n">
        <v>77.3</v>
      </c>
      <c r="W1460" t="inlineStr">
        <is>
          <t>372</t>
        </is>
      </c>
      <c r="X1460" t="n">
        <v>3.7</v>
      </c>
      <c r="Y1460" t="inlineStr">
        <is>
          <t>701+</t>
        </is>
      </c>
      <c r="Z1460" t="n">
        <v>21.3</v>
      </c>
      <c r="AA1460" t="inlineStr">
        <is>
          <t>521=</t>
        </is>
      </c>
      <c r="AB1460" t="n">
        <v>24.2</v>
      </c>
      <c r="AC1460">
        <f>404</f>
        <v/>
      </c>
      <c r="AD1460" t="inlineStr">
        <is>
          <t>453</t>
        </is>
      </c>
      <c r="AE1460" t="inlineStr">
        <is>
          <t>US</t>
        </is>
      </c>
      <c r="AF1460" t="inlineStr">
        <is>
          <t>United States</t>
        </is>
      </c>
      <c r="AG1460" t="inlineStr">
        <is>
          <t>L</t>
        </is>
      </c>
      <c r="AH1460" t="inlineStr">
        <is>
          <t>FC</t>
        </is>
      </c>
      <c r="AI1460" t="inlineStr">
        <is>
          <t>VH</t>
        </is>
      </c>
      <c r="AJ1460" t="n">
        <v>4</v>
      </c>
      <c r="AK1460" t="inlineStr">
        <is>
          <t>A</t>
        </is>
      </c>
      <c r="AL1460" t="n">
        <v>17.5</v>
      </c>
      <c r="AM1460" t="inlineStr">
        <is>
          <t>505</t>
        </is>
      </c>
      <c r="AN1460" t="n">
        <v>7</v>
      </c>
      <c r="AO1460" t="inlineStr">
        <is>
          <t>601+</t>
        </is>
      </c>
      <c r="AP1460" t="n">
        <v>6.7</v>
      </c>
      <c r="AQ1460" t="inlineStr">
        <is>
          <t>701+</t>
        </is>
      </c>
      <c r="AR1460" t="n">
        <v>59.9</v>
      </c>
      <c r="AS1460" t="inlineStr">
        <is>
          <t>207</t>
        </is>
      </c>
      <c r="AT1460" t="n">
        <v>63</v>
      </c>
      <c r="AU1460" t="inlineStr">
        <is>
          <t>307</t>
        </is>
      </c>
      <c r="AV1460" t="n">
        <v>9.1</v>
      </c>
      <c r="AW1460" t="inlineStr">
        <is>
          <t>701+</t>
        </is>
      </c>
      <c r="AX1460" t="n">
        <v>45.1</v>
      </c>
      <c r="AY1460" t="inlineStr">
        <is>
          <t>346</t>
        </is>
      </c>
      <c r="AZ1460" t="n">
        <v>10</v>
      </c>
      <c r="BA1460" t="inlineStr">
        <is>
          <t>701+</t>
        </is>
      </c>
      <c r="BB1460" t="n">
        <v>46.6</v>
      </c>
      <c r="BC1460" t="inlineStr">
        <is>
          <t>327=</t>
        </is>
      </c>
      <c r="BD1460" t="inlineStr">
        <is>
          <t>27.6</t>
        </is>
      </c>
      <c r="BE1460">
        <f>167</f>
        <v/>
      </c>
      <c r="BF1460" t="inlineStr">
        <is>
          <t>United States of America</t>
        </is>
      </c>
      <c r="BG1460" t="n">
        <v>27.5</v>
      </c>
      <c r="BH1460" t="inlineStr">
        <is>
          <t>59.5</t>
        </is>
      </c>
      <c r="BI1460" t="n">
        <v>33.3</v>
      </c>
      <c r="BJ1460" t="n">
        <v>91.2</v>
      </c>
      <c r="BK1460" t="inlineStr">
        <is>
          <t>42.5</t>
        </is>
      </c>
      <c r="BL1460" t="inlineStr">
        <is>
          <t>51.1</t>
        </is>
      </c>
      <c r="BM1460" t="inlineStr">
        <is>
          <t>20,626</t>
        </is>
      </c>
      <c r="BN1460" t="n">
        <v>22</v>
      </c>
      <c r="BO1460" t="inlineStr">
        <is>
          <t>12%</t>
        </is>
      </c>
      <c r="BP1460" t="inlineStr">
        <is>
          <t>51 : 49</t>
        </is>
      </c>
      <c r="BQ1460" t="n">
        <v>2016</v>
      </c>
      <c r="BR1460" t="inlineStr">
        <is>
          <t>101-150</t>
        </is>
      </c>
      <c r="BS1460" t="inlineStr">
        <is>
          <t>52-65</t>
        </is>
      </c>
      <c r="BT1460" t="inlineStr"/>
      <c r="BU1460" t="n">
        <v>12.6</v>
      </c>
      <c r="BV1460" t="n">
        <v>0</v>
      </c>
      <c r="BW1460" t="n">
        <v>24.7</v>
      </c>
      <c r="BX1460" t="n">
        <v>23.9</v>
      </c>
      <c r="BY1460" t="n">
        <v>32.2</v>
      </c>
      <c r="BZ1460" t="n">
        <v>27.5</v>
      </c>
      <c r="CA1460" t="n">
        <v>2015</v>
      </c>
      <c r="CB1460" t="inlineStr">
        <is>
          <t>QS+Times+Shanghai</t>
        </is>
      </c>
      <c r="CC1460" t="n">
        <v>497</v>
      </c>
      <c r="CD1460" t="n">
        <v>404</v>
      </c>
      <c r="CE1460" t="n">
        <v>546</v>
      </c>
      <c r="CF1460" t="n">
        <v>601</v>
      </c>
      <c r="CG1460" t="n">
        <v>701</v>
      </c>
      <c r="CH1460" t="n">
        <v>256</v>
      </c>
      <c r="CI1460" t="n">
        <v>375</v>
      </c>
      <c r="CJ1460" t="n">
        <v>701</v>
      </c>
      <c r="CK1460" t="n">
        <v>372</v>
      </c>
      <c r="CL1460" t="n">
        <v>701</v>
      </c>
      <c r="CM1460" t="n">
        <v>521</v>
      </c>
      <c r="CN1460" t="n">
        <v>404</v>
      </c>
      <c r="CO1460" t="n">
        <v>453</v>
      </c>
      <c r="CP1460" t="n">
        <v>505</v>
      </c>
      <c r="CQ1460" t="n">
        <v>601</v>
      </c>
      <c r="CR1460" t="n">
        <v>701</v>
      </c>
      <c r="CS1460" t="n">
        <v>207</v>
      </c>
      <c r="CT1460" t="n">
        <v>307</v>
      </c>
      <c r="CU1460" t="n">
        <v>701</v>
      </c>
      <c r="CV1460" t="n">
        <v>346</v>
      </c>
      <c r="CW1460" t="n">
        <v>701</v>
      </c>
      <c r="CX1460" t="n">
        <v>327</v>
      </c>
      <c r="CY1460" t="n">
        <v>167</v>
      </c>
      <c r="CZ1460" t="n">
        <v>125.5</v>
      </c>
      <c r="DA1460" t="n">
        <v>58.5</v>
      </c>
      <c r="DB1460" t="n">
        <v>71.16919681236205</v>
      </c>
      <c r="DC1460" t="n">
        <v>45.03753474263762</v>
      </c>
      <c r="DD1460" t="n">
        <v>22</v>
      </c>
      <c r="DE1460" t="inlineStr">
        <is>
          <t>Times (raw ratio)</t>
        </is>
      </c>
      <c r="DF1460" t="n">
        <v>12</v>
      </c>
      <c r="DG1460" t="inlineStr">
        <is>
          <t>Times (raw %)</t>
        </is>
      </c>
      <c r="DH1460" t="n">
        <v>16.9</v>
      </c>
      <c r="DI1460" t="n">
        <v>19.15891126085624</v>
      </c>
    </row>
    <row r="1461">
      <c r="A1461" t="inlineStr">
        <is>
          <t>university of california, san diego</t>
        </is>
      </c>
      <c r="B1461" t="inlineStr"/>
      <c r="C1461" t="inlineStr"/>
      <c r="D1461" t="inlineStr">
        <is>
          <t>Not Reported</t>
        </is>
      </c>
      <c r="E1461" t="inlineStr">
        <is>
          <t>Not Reported</t>
        </is>
      </c>
      <c r="F1461" t="inlineStr">
        <is>
          <t>Not Reported</t>
        </is>
      </c>
      <c r="G1461" t="inlineStr">
        <is>
          <t>Not Reported</t>
        </is>
      </c>
      <c r="H1461" t="inlineStr"/>
      <c r="I1461" t="inlineStr">
        <is>
          <t>Not Reported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>
        <is>
          <t>Not Reported</t>
        </is>
      </c>
      <c r="AF1461" t="inlineStr">
        <is>
          <t>Not Reported</t>
        </is>
      </c>
      <c r="AG1461" t="inlineStr">
        <is>
          <t>Not Reported</t>
        </is>
      </c>
      <c r="AH1461" t="inlineStr">
        <is>
          <t>Not Reported</t>
        </is>
      </c>
      <c r="AI1461" t="inlineStr"/>
      <c r="AJ1461" t="inlineStr"/>
      <c r="AK1461" t="inlineStr">
        <is>
          <t>Not Reported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>
        <f>39</f>
        <v/>
      </c>
      <c r="BF1461" t="inlineStr">
        <is>
          <t>United States of America</t>
        </is>
      </c>
      <c r="BG1461" t="n">
        <v>56.9</v>
      </c>
      <c r="BH1461" t="inlineStr">
        <is>
          <t>42.9</t>
        </is>
      </c>
      <c r="BI1461" t="n">
        <v>69.8</v>
      </c>
      <c r="BJ1461" t="n">
        <v>98.7</v>
      </c>
      <c r="BK1461" t="inlineStr">
        <is>
          <t>56.7</t>
        </is>
      </c>
      <c r="BL1461" t="inlineStr">
        <is>
          <t>72.2</t>
        </is>
      </c>
      <c r="BM1461" t="inlineStr">
        <is>
          <t>27,233</t>
        </is>
      </c>
      <c r="BN1461" t="n">
        <v>6.5</v>
      </c>
      <c r="BO1461" t="inlineStr">
        <is>
          <t>11%</t>
        </is>
      </c>
      <c r="BP1461" t="inlineStr">
        <is>
          <t>48 : 52</t>
        </is>
      </c>
      <c r="BQ1461" t="n">
        <v>2016</v>
      </c>
      <c r="BR1461" t="inlineStr">
        <is>
          <t>14</t>
        </is>
      </c>
      <c r="BS1461" t="inlineStr">
        <is>
          <t>12</t>
        </is>
      </c>
      <c r="BT1461" t="n">
        <v>48.7</v>
      </c>
      <c r="BU1461" t="n">
        <v>19.2</v>
      </c>
      <c r="BV1461" t="n">
        <v>35.5</v>
      </c>
      <c r="BW1461" t="n">
        <v>56.6</v>
      </c>
      <c r="BX1461" t="n">
        <v>55.1</v>
      </c>
      <c r="BY1461" t="n">
        <v>62.9</v>
      </c>
      <c r="BZ1461" t="n">
        <v>36.6</v>
      </c>
      <c r="CA1461" t="n">
        <v>2015</v>
      </c>
      <c r="CB1461" t="inlineStr">
        <is>
          <t>Times+Shanghai</t>
        </is>
      </c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n">
        <v>39</v>
      </c>
      <c r="CZ1461" t="n">
        <v>14</v>
      </c>
      <c r="DA1461" t="n">
        <v>12</v>
      </c>
      <c r="DB1461" t="n">
        <v>95.85677083129002</v>
      </c>
      <c r="DC1461" t="n">
        <v>71.2194049861359</v>
      </c>
      <c r="DD1461" t="n">
        <v>6.5</v>
      </c>
      <c r="DE1461" t="inlineStr">
        <is>
          <t>Times (raw ratio)</t>
        </is>
      </c>
      <c r="DF1461" t="n">
        <v>11</v>
      </c>
      <c r="DG1461" t="inlineStr">
        <is>
          <t>Times (raw %)</t>
        </is>
      </c>
      <c r="DH1461" t="inlineStr"/>
      <c r="DI1461" t="n">
        <v>48.17868188364556</v>
      </c>
    </row>
    <row r="1462">
      <c r="A1462" t="inlineStr">
        <is>
          <t>university of california, san diego (ucsd)</t>
        </is>
      </c>
      <c r="B1462" t="inlineStr">
        <is>
          <t>72</t>
        </is>
      </c>
      <c r="C1462" t="inlineStr">
        <is>
          <t>62</t>
        </is>
      </c>
      <c r="D1462" t="inlineStr">
        <is>
          <t>United States</t>
        </is>
      </c>
      <c r="E1462" t="inlineStr">
        <is>
          <t>Americas</t>
        </is>
      </c>
      <c r="F1462" t="inlineStr">
        <is>
          <t>XL</t>
        </is>
      </c>
      <c r="G1462" t="inlineStr">
        <is>
          <t>FC</t>
        </is>
      </c>
      <c r="H1462" t="inlineStr">
        <is>
          <t>VH</t>
        </is>
      </c>
      <c r="I1462" t="inlineStr">
        <is>
          <t>A</t>
        </is>
      </c>
      <c r="J1462" t="n">
        <v>89.3</v>
      </c>
      <c r="K1462" t="inlineStr">
        <is>
          <t>45</t>
        </is>
      </c>
      <c r="L1462" t="n">
        <v>57.8</v>
      </c>
      <c r="M1462" t="inlineStr">
        <is>
          <t>140</t>
        </is>
      </c>
      <c r="N1462" t="n">
        <v>50.8</v>
      </c>
      <c r="O1462" t="inlineStr">
        <is>
          <t>304</t>
        </is>
      </c>
      <c r="P1462" t="n">
        <v>67</v>
      </c>
      <c r="Q1462" t="inlineStr">
        <is>
          <t>165</t>
        </is>
      </c>
      <c r="R1462" t="n">
        <v>54.6</v>
      </c>
      <c r="S1462" t="inlineStr">
        <is>
          <t>342</t>
        </is>
      </c>
      <c r="T1462" t="n">
        <v>44.3</v>
      </c>
      <c r="U1462" t="inlineStr">
        <is>
          <t>328</t>
        </is>
      </c>
      <c r="V1462" t="n">
        <v>95.5</v>
      </c>
      <c r="W1462" t="inlineStr">
        <is>
          <t>70</t>
        </is>
      </c>
      <c r="X1462" t="n">
        <v>21.7</v>
      </c>
      <c r="Y1462" t="inlineStr">
        <is>
          <t>525</t>
        </is>
      </c>
      <c r="Z1462" t="n">
        <v>44.3</v>
      </c>
      <c r="AA1462" t="inlineStr">
        <is>
          <t>348=</t>
        </is>
      </c>
      <c r="AB1462" t="n">
        <v>67.09999999999999</v>
      </c>
      <c r="AC1462" t="inlineStr">
        <is>
          <t>62</t>
        </is>
      </c>
      <c r="AD1462" t="inlineStr">
        <is>
          <t>53</t>
        </is>
      </c>
      <c r="AE1462" t="inlineStr">
        <is>
          <t>US</t>
        </is>
      </c>
      <c r="AF1462" t="inlineStr">
        <is>
          <t>United States</t>
        </is>
      </c>
      <c r="AG1462" t="inlineStr">
        <is>
          <t>XL</t>
        </is>
      </c>
      <c r="AH1462" t="inlineStr">
        <is>
          <t>FC</t>
        </is>
      </c>
      <c r="AI1462" t="inlineStr">
        <is>
          <t>VH</t>
        </is>
      </c>
      <c r="AJ1462" t="n">
        <v>4</v>
      </c>
      <c r="AK1462" t="inlineStr">
        <is>
          <t>A</t>
        </is>
      </c>
      <c r="AL1462" t="n">
        <v>89.09999999999999</v>
      </c>
      <c r="AM1462" t="inlineStr">
        <is>
          <t>47</t>
        </is>
      </c>
      <c r="AN1462" t="n">
        <v>50.4</v>
      </c>
      <c r="AO1462" t="inlineStr">
        <is>
          <t>167</t>
        </is>
      </c>
      <c r="AP1462" t="n">
        <v>49.6</v>
      </c>
      <c r="AQ1462" t="inlineStr">
        <is>
          <t>313</t>
        </is>
      </c>
      <c r="AR1462" t="n">
        <v>74.3</v>
      </c>
      <c r="AS1462" t="inlineStr">
        <is>
          <t>130</t>
        </is>
      </c>
      <c r="AT1462" t="n">
        <v>68.09999999999999</v>
      </c>
      <c r="AU1462" t="inlineStr">
        <is>
          <t>285</t>
        </is>
      </c>
      <c r="AV1462" t="n">
        <v>51.3</v>
      </c>
      <c r="AW1462" t="inlineStr">
        <is>
          <t>282</t>
        </is>
      </c>
      <c r="AX1462" t="n">
        <v>94.90000000000001</v>
      </c>
      <c r="AY1462" t="inlineStr">
        <is>
          <t>55</t>
        </is>
      </c>
      <c r="AZ1462" t="n">
        <v>17.7</v>
      </c>
      <c r="BA1462" t="inlineStr">
        <is>
          <t>471</t>
        </is>
      </c>
      <c r="BB1462" t="n">
        <v>72.5</v>
      </c>
      <c r="BC1462" t="inlineStr">
        <is>
          <t>189=</t>
        </is>
      </c>
      <c r="BD1462" t="inlineStr">
        <is>
          <t>70.0</t>
        </is>
      </c>
      <c r="BE1462" t="inlineStr"/>
      <c r="BF1462" t="inlineStr">
        <is>
          <t>Not Reported</t>
        </is>
      </c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>
        <is>
          <t>QS</t>
        </is>
      </c>
      <c r="CC1462" t="n">
        <v>72</v>
      </c>
      <c r="CD1462" t="n">
        <v>62</v>
      </c>
      <c r="CE1462" t="n">
        <v>45</v>
      </c>
      <c r="CF1462" t="n">
        <v>140</v>
      </c>
      <c r="CG1462" t="n">
        <v>304</v>
      </c>
      <c r="CH1462" t="n">
        <v>165</v>
      </c>
      <c r="CI1462" t="n">
        <v>342</v>
      </c>
      <c r="CJ1462" t="n">
        <v>328</v>
      </c>
      <c r="CK1462" t="n">
        <v>70</v>
      </c>
      <c r="CL1462" t="n">
        <v>525</v>
      </c>
      <c r="CM1462" t="n">
        <v>348</v>
      </c>
      <c r="CN1462" t="n">
        <v>62</v>
      </c>
      <c r="CO1462" t="n">
        <v>53</v>
      </c>
      <c r="CP1462" t="n">
        <v>47</v>
      </c>
      <c r="CQ1462" t="n">
        <v>167</v>
      </c>
      <c r="CR1462" t="n">
        <v>313</v>
      </c>
      <c r="CS1462" t="n">
        <v>130</v>
      </c>
      <c r="CT1462" t="n">
        <v>285</v>
      </c>
      <c r="CU1462" t="n">
        <v>282</v>
      </c>
      <c r="CV1462" t="n">
        <v>55</v>
      </c>
      <c r="CW1462" t="n">
        <v>471</v>
      </c>
      <c r="CX1462" t="n">
        <v>189</v>
      </c>
      <c r="CY1462" t="inlineStr"/>
      <c r="CZ1462" t="inlineStr"/>
      <c r="DA1462" t="inlineStr"/>
      <c r="DB1462" t="n">
        <v>94.92857142857143</v>
      </c>
      <c r="DC1462" t="n">
        <v>67</v>
      </c>
      <c r="DD1462" t="inlineStr"/>
      <c r="DE1462" t="inlineStr">
        <is>
          <t>QS (score, not ratio)</t>
        </is>
      </c>
      <c r="DF1462" t="inlineStr"/>
      <c r="DG1462" t="inlineStr">
        <is>
          <t>QS (score, not %)</t>
        </is>
      </c>
      <c r="DH1462" t="n">
        <v>89.19999999999999</v>
      </c>
      <c r="DI1462" t="inlineStr"/>
    </row>
    <row r="1463">
      <c r="A1463" t="inlineStr">
        <is>
          <t>university of california, san francisco</t>
        </is>
      </c>
      <c r="B1463" t="inlineStr"/>
      <c r="C1463" t="inlineStr"/>
      <c r="D1463" t="inlineStr">
        <is>
          <t>Not Reported</t>
        </is>
      </c>
      <c r="E1463" t="inlineStr">
        <is>
          <t>Not Reported</t>
        </is>
      </c>
      <c r="F1463" t="inlineStr">
        <is>
          <t>Not Reported</t>
        </is>
      </c>
      <c r="G1463" t="inlineStr">
        <is>
          <t>Not Reported</t>
        </is>
      </c>
      <c r="H1463" t="inlineStr"/>
      <c r="I1463" t="inlineStr">
        <is>
          <t>Not Reported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>
        <is>
          <t>Not Reported</t>
        </is>
      </c>
      <c r="AF1463" t="inlineStr">
        <is>
          <t>Not Reported</t>
        </is>
      </c>
      <c r="AG1463" t="inlineStr">
        <is>
          <t>Not Reported</t>
        </is>
      </c>
      <c r="AH1463" t="inlineStr">
        <is>
          <t>Not Reported</t>
        </is>
      </c>
      <c r="AI1463" t="inlineStr"/>
      <c r="AJ1463" t="inlineStr"/>
      <c r="AK1463" t="inlineStr">
        <is>
          <t>Not Reported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>
        <is>
          <t>Not Reported</t>
        </is>
      </c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>
        <is>
          <t>18</t>
        </is>
      </c>
      <c r="BS1463" t="inlineStr">
        <is>
          <t>16</t>
        </is>
      </c>
      <c r="BT1463" t="n">
        <v>44.5</v>
      </c>
      <c r="BU1463" t="n">
        <v>0</v>
      </c>
      <c r="BV1463" t="n">
        <v>39.9</v>
      </c>
      <c r="BW1463" t="n">
        <v>46.8</v>
      </c>
      <c r="BX1463" t="n">
        <v>53.5</v>
      </c>
      <c r="BY1463" t="n">
        <v>59.5</v>
      </c>
      <c r="BZ1463" t="n">
        <v>34.9</v>
      </c>
      <c r="CA1463" t="n">
        <v>2015</v>
      </c>
      <c r="CB1463" t="inlineStr">
        <is>
          <t>Shanghai</t>
        </is>
      </c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n">
        <v>18</v>
      </c>
      <c r="DA1463" t="n">
        <v>16</v>
      </c>
      <c r="DB1463" t="n">
        <v>96.26783754116356</v>
      </c>
      <c r="DC1463" t="n">
        <v>51.55533980582524</v>
      </c>
      <c r="DD1463" t="inlineStr"/>
      <c r="DE1463" t="inlineStr">
        <is>
          <t>Missing</t>
        </is>
      </c>
      <c r="DF1463" t="inlineStr"/>
      <c r="DG1463" t="inlineStr">
        <is>
          <t>Missing</t>
        </is>
      </c>
      <c r="DH1463" t="inlineStr"/>
      <c r="DI1463" t="n">
        <v>35.75266990291262</v>
      </c>
    </row>
    <row r="1464">
      <c r="A1464" t="inlineStr">
        <is>
          <t>university of california, santa barbara</t>
        </is>
      </c>
      <c r="B1464" t="inlineStr"/>
      <c r="C1464" t="inlineStr"/>
      <c r="D1464" t="inlineStr">
        <is>
          <t>Not Reported</t>
        </is>
      </c>
      <c r="E1464" t="inlineStr">
        <is>
          <t>Not Reported</t>
        </is>
      </c>
      <c r="F1464" t="inlineStr">
        <is>
          <t>Not Reported</t>
        </is>
      </c>
      <c r="G1464" t="inlineStr">
        <is>
          <t>Not Reported</t>
        </is>
      </c>
      <c r="H1464" t="inlineStr"/>
      <c r="I1464" t="inlineStr">
        <is>
          <t>Not Reported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>
        <is>
          <t>Not Reported</t>
        </is>
      </c>
      <c r="AF1464" t="inlineStr">
        <is>
          <t>Not Reported</t>
        </is>
      </c>
      <c r="AG1464" t="inlineStr">
        <is>
          <t>Not Reported</t>
        </is>
      </c>
      <c r="AH1464" t="inlineStr">
        <is>
          <t>Not Reported</t>
        </is>
      </c>
      <c r="AI1464" t="inlineStr"/>
      <c r="AJ1464" t="inlineStr"/>
      <c r="AK1464" t="inlineStr">
        <is>
          <t>Not Reported</t>
        </is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>
        <f>39</f>
        <v/>
      </c>
      <c r="BF1464" t="inlineStr">
        <is>
          <t>United States of America</t>
        </is>
      </c>
      <c r="BG1464" t="n">
        <v>52.6</v>
      </c>
      <c r="BH1464" t="inlineStr">
        <is>
          <t>61.5</t>
        </is>
      </c>
      <c r="BI1464" t="n">
        <v>66</v>
      </c>
      <c r="BJ1464" t="n">
        <v>99.2</v>
      </c>
      <c r="BK1464" t="inlineStr">
        <is>
          <t>90.4</t>
        </is>
      </c>
      <c r="BL1464" t="inlineStr">
        <is>
          <t>72.2</t>
        </is>
      </c>
      <c r="BM1464" t="inlineStr">
        <is>
          <t>22,020</t>
        </is>
      </c>
      <c r="BN1464" t="n">
        <v>27.3</v>
      </c>
      <c r="BO1464" t="inlineStr">
        <is>
          <t>11%</t>
        </is>
      </c>
      <c r="BP1464" t="inlineStr">
        <is>
          <t>52 : 48</t>
        </is>
      </c>
      <c r="BQ1464" t="n">
        <v>2016</v>
      </c>
      <c r="BR1464" t="inlineStr">
        <is>
          <t>38</t>
        </is>
      </c>
      <c r="BS1464" t="inlineStr">
        <is>
          <t>28</t>
        </is>
      </c>
      <c r="BT1464" t="n">
        <v>34.6</v>
      </c>
      <c r="BU1464" t="n">
        <v>14.5</v>
      </c>
      <c r="BV1464" t="n">
        <v>39.1</v>
      </c>
      <c r="BW1464" t="n">
        <v>38.7</v>
      </c>
      <c r="BX1464" t="n">
        <v>27.5</v>
      </c>
      <c r="BY1464" t="n">
        <v>37.3</v>
      </c>
      <c r="BZ1464" t="n">
        <v>38</v>
      </c>
      <c r="CA1464" t="n">
        <v>2015</v>
      </c>
      <c r="CB1464" t="inlineStr">
        <is>
          <t>Times+Shanghai</t>
        </is>
      </c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n">
        <v>39</v>
      </c>
      <c r="CZ1464" t="n">
        <v>38</v>
      </c>
      <c r="DA1464" t="n">
        <v>28</v>
      </c>
      <c r="DB1464" t="n">
        <v>93.22230321328783</v>
      </c>
      <c r="DC1464" t="n">
        <v>58.97837824473818</v>
      </c>
      <c r="DD1464" t="n">
        <v>27.3</v>
      </c>
      <c r="DE1464" t="inlineStr">
        <is>
          <t>Times (raw ratio)</t>
        </is>
      </c>
      <c r="DF1464" t="n">
        <v>11</v>
      </c>
      <c r="DG1464" t="inlineStr">
        <is>
          <t>Times (raw %)</t>
        </is>
      </c>
      <c r="DH1464" t="inlineStr"/>
      <c r="DI1464" t="n">
        <v>38.06464591562861</v>
      </c>
    </row>
    <row r="1465">
      <c r="A1465" t="inlineStr">
        <is>
          <t>university of california, santa barbara (ucsb)</t>
        </is>
      </c>
      <c r="B1465" t="inlineStr">
        <is>
          <t>178</t>
        </is>
      </c>
      <c r="C1465" t="inlineStr">
        <is>
          <t>163</t>
        </is>
      </c>
      <c r="D1465" t="inlineStr">
        <is>
          <t>United States</t>
        </is>
      </c>
      <c r="E1465" t="inlineStr">
        <is>
          <t>Americas</t>
        </is>
      </c>
      <c r="F1465" t="inlineStr">
        <is>
          <t>L</t>
        </is>
      </c>
      <c r="G1465" t="inlineStr">
        <is>
          <t>CO</t>
        </is>
      </c>
      <c r="H1465" t="inlineStr">
        <is>
          <t>VH</t>
        </is>
      </c>
      <c r="I1465" t="inlineStr">
        <is>
          <t>A</t>
        </is>
      </c>
      <c r="J1465" t="n">
        <v>52.6</v>
      </c>
      <c r="K1465" t="inlineStr">
        <is>
          <t>154</t>
        </is>
      </c>
      <c r="L1465" t="n">
        <v>21.3</v>
      </c>
      <c r="M1465" t="inlineStr">
        <is>
          <t>432</t>
        </is>
      </c>
      <c r="N1465" t="n">
        <v>7.7</v>
      </c>
      <c r="O1465" t="inlineStr">
        <is>
          <t>701+</t>
        </is>
      </c>
      <c r="P1465" t="n">
        <v>97.8</v>
      </c>
      <c r="Q1465" t="inlineStr">
        <is>
          <t>37</t>
        </is>
      </c>
      <c r="R1465" t="n">
        <v>75.40000000000001</v>
      </c>
      <c r="S1465" t="inlineStr">
        <is>
          <t>261</t>
        </is>
      </c>
      <c r="T1465" t="n">
        <v>17.2</v>
      </c>
      <c r="U1465" t="inlineStr">
        <is>
          <t>583</t>
        </is>
      </c>
      <c r="V1465" t="n">
        <v>71.2</v>
      </c>
      <c r="W1465" t="inlineStr">
        <is>
          <t>466</t>
        </is>
      </c>
      <c r="X1465" t="n">
        <v>7.9</v>
      </c>
      <c r="Y1465" t="inlineStr">
        <is>
          <t>701+</t>
        </is>
      </c>
      <c r="Z1465" t="n">
        <v>28.4</v>
      </c>
      <c r="AA1465" t="inlineStr">
        <is>
          <t>456=</t>
        </is>
      </c>
      <c r="AB1465" t="n">
        <v>48.9</v>
      </c>
      <c r="AC1465" t="inlineStr">
        <is>
          <t>163</t>
        </is>
      </c>
      <c r="AD1465" t="inlineStr">
        <is>
          <t>149</t>
        </is>
      </c>
      <c r="AE1465" t="inlineStr">
        <is>
          <t>US</t>
        </is>
      </c>
      <c r="AF1465" t="inlineStr">
        <is>
          <t>United States</t>
        </is>
      </c>
      <c r="AG1465" t="inlineStr">
        <is>
          <t>L</t>
        </is>
      </c>
      <c r="AH1465" t="inlineStr">
        <is>
          <t>CO</t>
        </is>
      </c>
      <c r="AI1465" t="inlineStr">
        <is>
          <t>VH</t>
        </is>
      </c>
      <c r="AJ1465" t="n">
        <v>5</v>
      </c>
      <c r="AK1465" t="inlineStr">
        <is>
          <t>A</t>
        </is>
      </c>
      <c r="AL1465" t="n">
        <v>54.8</v>
      </c>
      <c r="AM1465" t="inlineStr">
        <is>
          <t>142</t>
        </is>
      </c>
      <c r="AN1465" t="n">
        <v>19</v>
      </c>
      <c r="AO1465" t="inlineStr">
        <is>
          <t>470</t>
        </is>
      </c>
      <c r="AP1465" t="n">
        <v>9.5</v>
      </c>
      <c r="AQ1465" t="inlineStr">
        <is>
          <t>701+</t>
        </is>
      </c>
      <c r="AR1465" t="n">
        <v>96.90000000000001</v>
      </c>
      <c r="AS1465" t="inlineStr">
        <is>
          <t>41</t>
        </is>
      </c>
      <c r="AT1465" t="n">
        <v>70.40000000000001</v>
      </c>
      <c r="AU1465" t="inlineStr">
        <is>
          <t>274</t>
        </is>
      </c>
      <c r="AV1465" t="n">
        <v>21.6</v>
      </c>
      <c r="AW1465" t="inlineStr">
        <is>
          <t>522</t>
        </is>
      </c>
      <c r="AX1465" t="n">
        <v>43.5</v>
      </c>
      <c r="AY1465" t="inlineStr">
        <is>
          <t>352</t>
        </is>
      </c>
      <c r="AZ1465" t="n">
        <v>10.4</v>
      </c>
      <c r="BA1465" t="inlineStr">
        <is>
          <t>701+</t>
        </is>
      </c>
      <c r="BB1465" t="n">
        <v>55.8</v>
      </c>
      <c r="BC1465" t="inlineStr">
        <is>
          <t>271=</t>
        </is>
      </c>
      <c r="BD1465" t="inlineStr">
        <is>
          <t>50.0</t>
        </is>
      </c>
      <c r="BE1465" t="inlineStr"/>
      <c r="BF1465" t="inlineStr">
        <is>
          <t>Not Reported</t>
        </is>
      </c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>
        <is>
          <t>QS</t>
        </is>
      </c>
      <c r="CC1465" t="n">
        <v>178</v>
      </c>
      <c r="CD1465" t="n">
        <v>163</v>
      </c>
      <c r="CE1465" t="n">
        <v>154</v>
      </c>
      <c r="CF1465" t="n">
        <v>432</v>
      </c>
      <c r="CG1465" t="n">
        <v>701</v>
      </c>
      <c r="CH1465" t="n">
        <v>37</v>
      </c>
      <c r="CI1465" t="n">
        <v>261</v>
      </c>
      <c r="CJ1465" t="n">
        <v>583</v>
      </c>
      <c r="CK1465" t="n">
        <v>466</v>
      </c>
      <c r="CL1465" t="n">
        <v>701</v>
      </c>
      <c r="CM1465" t="n">
        <v>456</v>
      </c>
      <c r="CN1465" t="n">
        <v>163</v>
      </c>
      <c r="CO1465" t="n">
        <v>149</v>
      </c>
      <c r="CP1465" t="n">
        <v>142</v>
      </c>
      <c r="CQ1465" t="n">
        <v>470</v>
      </c>
      <c r="CR1465" t="n">
        <v>701</v>
      </c>
      <c r="CS1465" t="n">
        <v>41</v>
      </c>
      <c r="CT1465" t="n">
        <v>274</v>
      </c>
      <c r="CU1465" t="n">
        <v>522</v>
      </c>
      <c r="CV1465" t="n">
        <v>352</v>
      </c>
      <c r="CW1465" t="n">
        <v>701</v>
      </c>
      <c r="CX1465" t="n">
        <v>271</v>
      </c>
      <c r="CY1465" t="inlineStr"/>
      <c r="CZ1465" t="inlineStr"/>
      <c r="DA1465" t="inlineStr"/>
      <c r="DB1465" t="n">
        <v>87.35714285714286</v>
      </c>
      <c r="DC1465" t="n">
        <v>97.8</v>
      </c>
      <c r="DD1465" t="inlineStr"/>
      <c r="DE1465" t="inlineStr">
        <is>
          <t>QS (score, not ratio)</t>
        </is>
      </c>
      <c r="DF1465" t="inlineStr"/>
      <c r="DG1465" t="inlineStr">
        <is>
          <t>QS (score, not %)</t>
        </is>
      </c>
      <c r="DH1465" t="n">
        <v>53.7</v>
      </c>
      <c r="DI1465" t="inlineStr"/>
    </row>
    <row r="1466">
      <c r="A1466" t="inlineStr">
        <is>
          <t>university of california, santa cruz</t>
        </is>
      </c>
      <c r="B1466" t="inlineStr">
        <is>
          <t>393</t>
        </is>
      </c>
      <c r="C1466" t="inlineStr">
        <is>
          <t>332</t>
        </is>
      </c>
      <c r="D1466" t="inlineStr">
        <is>
          <t>United States</t>
        </is>
      </c>
      <c r="E1466" t="inlineStr">
        <is>
          <t>Americas</t>
        </is>
      </c>
      <c r="F1466" t="inlineStr">
        <is>
          <t>L</t>
        </is>
      </c>
      <c r="G1466" t="inlineStr">
        <is>
          <t>CO</t>
        </is>
      </c>
      <c r="H1466" t="inlineStr">
        <is>
          <t>VH</t>
        </is>
      </c>
      <c r="I1466" t="inlineStr">
        <is>
          <t>A</t>
        </is>
      </c>
      <c r="J1466" t="n">
        <v>17.7</v>
      </c>
      <c r="K1466" t="inlineStr">
        <is>
          <t>512</t>
        </is>
      </c>
      <c r="L1466" t="n">
        <v>5.9</v>
      </c>
      <c r="M1466" t="inlineStr">
        <is>
          <t>601+</t>
        </is>
      </c>
      <c r="N1466" t="n">
        <v>7.4</v>
      </c>
      <c r="O1466" t="inlineStr">
        <is>
          <t>701+</t>
        </is>
      </c>
      <c r="P1466" t="n">
        <v>65.3</v>
      </c>
      <c r="Q1466" t="inlineStr">
        <is>
          <t>170</t>
        </is>
      </c>
      <c r="R1466" t="n">
        <v>53.4</v>
      </c>
      <c r="S1466" t="inlineStr">
        <is>
          <t>348</t>
        </is>
      </c>
      <c r="T1466" t="n">
        <v>7</v>
      </c>
      <c r="U1466" t="inlineStr">
        <is>
          <t>701+</t>
        </is>
      </c>
      <c r="V1466" t="n">
        <v>64.5</v>
      </c>
      <c r="W1466" t="inlineStr">
        <is>
          <t>566</t>
        </is>
      </c>
      <c r="X1466" t="n">
        <v>6.1</v>
      </c>
      <c r="Y1466" t="inlineStr">
        <is>
          <t>701+</t>
        </is>
      </c>
      <c r="Z1466" t="n">
        <v>83.59999999999999</v>
      </c>
      <c r="AA1466" t="inlineStr">
        <is>
          <t>132=</t>
        </is>
      </c>
      <c r="AB1466" t="n">
        <v>29.9</v>
      </c>
      <c r="AC1466">
        <f>332</f>
        <v/>
      </c>
      <c r="AD1466" t="inlineStr">
        <is>
          <t>375=</t>
        </is>
      </c>
      <c r="AE1466" t="inlineStr">
        <is>
          <t>US</t>
        </is>
      </c>
      <c r="AF1466" t="inlineStr">
        <is>
          <t>United States</t>
        </is>
      </c>
      <c r="AG1466" t="inlineStr">
        <is>
          <t>L</t>
        </is>
      </c>
      <c r="AH1466" t="inlineStr">
        <is>
          <t>CO</t>
        </is>
      </c>
      <c r="AI1466" t="inlineStr">
        <is>
          <t>VH</t>
        </is>
      </c>
      <c r="AJ1466" t="n">
        <v>4</v>
      </c>
      <c r="AK1466" t="inlineStr">
        <is>
          <t>A</t>
        </is>
      </c>
      <c r="AL1466" t="n">
        <v>18.4</v>
      </c>
      <c r="AM1466" t="inlineStr">
        <is>
          <t>487</t>
        </is>
      </c>
      <c r="AN1466" t="n">
        <v>4.9</v>
      </c>
      <c r="AO1466" t="inlineStr">
        <is>
          <t>601+</t>
        </is>
      </c>
      <c r="AP1466" t="n">
        <v>7.2</v>
      </c>
      <c r="AQ1466" t="inlineStr">
        <is>
          <t>701+</t>
        </is>
      </c>
      <c r="AR1466" t="n">
        <v>79.59999999999999</v>
      </c>
      <c r="AS1466" t="inlineStr">
        <is>
          <t>111</t>
        </is>
      </c>
      <c r="AT1466" t="n">
        <v>63.6</v>
      </c>
      <c r="AU1466" t="inlineStr">
        <is>
          <t>304</t>
        </is>
      </c>
      <c r="AV1466" t="n">
        <v>8.9</v>
      </c>
      <c r="AW1466" t="inlineStr">
        <is>
          <t>701+</t>
        </is>
      </c>
      <c r="AX1466" t="n">
        <v>19.3</v>
      </c>
      <c r="AY1466" t="inlineStr">
        <is>
          <t>547</t>
        </is>
      </c>
      <c r="AZ1466" t="n">
        <v>10.7</v>
      </c>
      <c r="BA1466" t="inlineStr">
        <is>
          <t>701+</t>
        </is>
      </c>
      <c r="BB1466" t="n">
        <v>89.09999999999999</v>
      </c>
      <c r="BC1466" t="inlineStr">
        <is>
          <t>95=</t>
        </is>
      </c>
      <c r="BD1466" t="inlineStr">
        <is>
          <t>32.5</t>
        </is>
      </c>
      <c r="BE1466">
        <f>144</f>
        <v/>
      </c>
      <c r="BF1466" t="inlineStr">
        <is>
          <t>United States of America</t>
        </is>
      </c>
      <c r="BG1466" t="n">
        <v>31.1</v>
      </c>
      <c r="BH1466" t="inlineStr">
        <is>
          <t>45.6</t>
        </is>
      </c>
      <c r="BI1466" t="n">
        <v>34.2</v>
      </c>
      <c r="BJ1466" t="n">
        <v>99.90000000000001</v>
      </c>
      <c r="BK1466" t="inlineStr">
        <is>
          <t>36.1</t>
        </is>
      </c>
      <c r="BL1466" t="inlineStr">
        <is>
          <t>53.9</t>
        </is>
      </c>
      <c r="BM1466" t="inlineStr">
        <is>
          <t>17,404</t>
        </is>
      </c>
      <c r="BN1466" t="n">
        <v>22.7</v>
      </c>
      <c r="BO1466" t="inlineStr">
        <is>
          <t>1%</t>
        </is>
      </c>
      <c r="BP1466" t="inlineStr">
        <is>
          <t>53 : 47</t>
        </is>
      </c>
      <c r="BQ1466" t="n">
        <v>2016</v>
      </c>
      <c r="BR1466" t="inlineStr">
        <is>
          <t>93</t>
        </is>
      </c>
      <c r="BS1466" t="inlineStr">
        <is>
          <t>47</t>
        </is>
      </c>
      <c r="BT1466" t="n">
        <v>24.5</v>
      </c>
      <c r="BU1466" t="n">
        <v>0</v>
      </c>
      <c r="BV1466" t="n">
        <v>0</v>
      </c>
      <c r="BW1466" t="n">
        <v>37.9</v>
      </c>
      <c r="BX1466" t="n">
        <v>33.9</v>
      </c>
      <c r="BY1466" t="n">
        <v>29</v>
      </c>
      <c r="BZ1466" t="n">
        <v>37.6</v>
      </c>
      <c r="CA1466" t="n">
        <v>2015</v>
      </c>
      <c r="CB1466" t="inlineStr">
        <is>
          <t>QS+Times+Shanghai</t>
        </is>
      </c>
      <c r="CC1466" t="n">
        <v>393</v>
      </c>
      <c r="CD1466" t="n">
        <v>332</v>
      </c>
      <c r="CE1466" t="n">
        <v>512</v>
      </c>
      <c r="CF1466" t="n">
        <v>601</v>
      </c>
      <c r="CG1466" t="n">
        <v>701</v>
      </c>
      <c r="CH1466" t="n">
        <v>170</v>
      </c>
      <c r="CI1466" t="n">
        <v>348</v>
      </c>
      <c r="CJ1466" t="n">
        <v>701</v>
      </c>
      <c r="CK1466" t="n">
        <v>566</v>
      </c>
      <c r="CL1466" t="n">
        <v>701</v>
      </c>
      <c r="CM1466" t="n">
        <v>132</v>
      </c>
      <c r="CN1466" t="n">
        <v>332</v>
      </c>
      <c r="CO1466" t="n">
        <v>375</v>
      </c>
      <c r="CP1466" t="n">
        <v>487</v>
      </c>
      <c r="CQ1466" t="n">
        <v>601</v>
      </c>
      <c r="CR1466" t="n">
        <v>701</v>
      </c>
      <c r="CS1466" t="n">
        <v>111</v>
      </c>
      <c r="CT1466" t="n">
        <v>304</v>
      </c>
      <c r="CU1466" t="n">
        <v>701</v>
      </c>
      <c r="CV1466" t="n">
        <v>547</v>
      </c>
      <c r="CW1466" t="n">
        <v>701</v>
      </c>
      <c r="CX1466" t="n">
        <v>95</v>
      </c>
      <c r="CY1466" t="n">
        <v>144</v>
      </c>
      <c r="CZ1466" t="n">
        <v>93</v>
      </c>
      <c r="DA1466" t="n">
        <v>47</v>
      </c>
      <c r="DB1466" t="n">
        <v>77.11974707771769</v>
      </c>
      <c r="DC1466" t="n">
        <v>51.81557409961422</v>
      </c>
      <c r="DD1466" t="n">
        <v>22.7</v>
      </c>
      <c r="DE1466" t="inlineStr">
        <is>
          <t>Times (raw ratio)</t>
        </is>
      </c>
      <c r="DF1466" t="n">
        <v>1</v>
      </c>
      <c r="DG1466" t="inlineStr">
        <is>
          <t>Times (raw %)</t>
        </is>
      </c>
      <c r="DH1466" t="n">
        <v>18.05</v>
      </c>
      <c r="DI1466" t="n">
        <v>18.77581701459398</v>
      </c>
    </row>
    <row r="1467">
      <c r="A1467" t="inlineStr">
        <is>
          <t>university of cambridge</t>
        </is>
      </c>
      <c r="B1467" t="inlineStr">
        <is>
          <t>5</t>
        </is>
      </c>
      <c r="C1467" t="inlineStr">
        <is>
          <t>2</t>
        </is>
      </c>
      <c r="D1467" t="inlineStr">
        <is>
          <t>United Kingdom</t>
        </is>
      </c>
      <c r="E1467" t="inlineStr">
        <is>
          <t>Europe</t>
        </is>
      </c>
      <c r="F1467" t="inlineStr">
        <is>
          <t>L</t>
        </is>
      </c>
      <c r="G1467" t="inlineStr">
        <is>
          <t>FC</t>
        </is>
      </c>
      <c r="H1467" t="inlineStr">
        <is>
          <t>VH</t>
        </is>
      </c>
      <c r="I1467" t="inlineStr">
        <is>
          <t>A</t>
        </is>
      </c>
      <c r="J1467" t="n">
        <v>100</v>
      </c>
      <c r="K1467" t="inlineStr">
        <is>
          <t>3</t>
        </is>
      </c>
      <c r="L1467" t="n">
        <v>100</v>
      </c>
      <c r="M1467" t="inlineStr">
        <is>
          <t>4</t>
        </is>
      </c>
      <c r="N1467" t="n">
        <v>100</v>
      </c>
      <c r="O1467" t="inlineStr">
        <is>
          <t>17</t>
        </is>
      </c>
      <c r="P1467" t="n">
        <v>84.59999999999999</v>
      </c>
      <c r="Q1467" t="inlineStr">
        <is>
          <t>96</t>
        </is>
      </c>
      <c r="R1467" t="n">
        <v>100</v>
      </c>
      <c r="S1467" t="inlineStr">
        <is>
          <t>73</t>
        </is>
      </c>
      <c r="T1467" t="n">
        <v>94.8</v>
      </c>
      <c r="U1467" t="inlineStr">
        <is>
          <t>98</t>
        </is>
      </c>
      <c r="V1467" t="n">
        <v>99.3</v>
      </c>
      <c r="W1467" t="inlineStr">
        <is>
          <t>10</t>
        </is>
      </c>
      <c r="X1467" t="n">
        <v>100</v>
      </c>
      <c r="Y1467" t="inlineStr">
        <is>
          <t>5</t>
        </is>
      </c>
      <c r="Z1467" t="n">
        <v>84.8</v>
      </c>
      <c r="AA1467" t="inlineStr">
        <is>
          <t>127=</t>
        </is>
      </c>
      <c r="AB1467" t="n">
        <v>96.7</v>
      </c>
      <c r="AC1467" t="inlineStr">
        <is>
          <t>2</t>
        </is>
      </c>
      <c r="AD1467" t="inlineStr">
        <is>
          <t>2</t>
        </is>
      </c>
      <c r="AE1467" t="inlineStr">
        <is>
          <t>UK</t>
        </is>
      </c>
      <c r="AF1467" t="inlineStr">
        <is>
          <t>United Kingdom</t>
        </is>
      </c>
      <c r="AG1467" t="inlineStr">
        <is>
          <t>L</t>
        </is>
      </c>
      <c r="AH1467" t="inlineStr">
        <is>
          <t>FC</t>
        </is>
      </c>
      <c r="AI1467" t="inlineStr">
        <is>
          <t>VH</t>
        </is>
      </c>
      <c r="AJ1467" t="n">
        <v>5</v>
      </c>
      <c r="AK1467" t="inlineStr">
        <is>
          <t>A</t>
        </is>
      </c>
      <c r="AL1467" t="n">
        <v>100</v>
      </c>
      <c r="AM1467" t="inlineStr">
        <is>
          <t>3</t>
        </is>
      </c>
      <c r="AN1467" t="n">
        <v>100</v>
      </c>
      <c r="AO1467" t="inlineStr">
        <is>
          <t>4</t>
        </is>
      </c>
      <c r="AP1467" t="n">
        <v>100</v>
      </c>
      <c r="AQ1467" t="inlineStr">
        <is>
          <t>14</t>
        </is>
      </c>
      <c r="AR1467" t="n">
        <v>92.3</v>
      </c>
      <c r="AS1467" t="inlineStr">
        <is>
          <t>68</t>
        </is>
      </c>
      <c r="AT1467" t="n">
        <v>100</v>
      </c>
      <c r="AU1467" t="inlineStr">
        <is>
          <t>64</t>
        </is>
      </c>
      <c r="AV1467" t="n">
        <v>95.8</v>
      </c>
      <c r="AW1467" t="inlineStr">
        <is>
          <t>85</t>
        </is>
      </c>
      <c r="AX1467" t="n">
        <v>99.90000000000001</v>
      </c>
      <c r="AY1467" t="inlineStr">
        <is>
          <t>7</t>
        </is>
      </c>
      <c r="AZ1467" t="n">
        <v>100</v>
      </c>
      <c r="BA1467" t="inlineStr">
        <is>
          <t>6</t>
        </is>
      </c>
      <c r="BB1467" t="n">
        <v>97.3</v>
      </c>
      <c r="BC1467" t="inlineStr">
        <is>
          <t>33=</t>
        </is>
      </c>
      <c r="BD1467" t="inlineStr">
        <is>
          <t>99.2</t>
        </is>
      </c>
      <c r="BE1467" t="inlineStr">
        <is>
          <t>4</t>
        </is>
      </c>
      <c r="BF1467" t="inlineStr">
        <is>
          <t>United Kingdom</t>
        </is>
      </c>
      <c r="BG1467" t="n">
        <v>88.2</v>
      </c>
      <c r="BH1467" t="inlineStr">
        <is>
          <t>91.5</t>
        </is>
      </c>
      <c r="BI1467" t="n">
        <v>96.7</v>
      </c>
      <c r="BJ1467" t="n">
        <v>97</v>
      </c>
      <c r="BK1467" t="inlineStr">
        <is>
          <t>55.0</t>
        </is>
      </c>
      <c r="BL1467" t="inlineStr">
        <is>
          <t>92.8</t>
        </is>
      </c>
      <c r="BM1467" t="inlineStr">
        <is>
          <t>18,812</t>
        </is>
      </c>
      <c r="BN1467" t="n">
        <v>11.8</v>
      </c>
      <c r="BO1467" t="inlineStr">
        <is>
          <t>34%</t>
        </is>
      </c>
      <c r="BP1467" t="inlineStr">
        <is>
          <t>46 : 54</t>
        </is>
      </c>
      <c r="BQ1467" t="n">
        <v>2016</v>
      </c>
      <c r="BR1467" t="inlineStr">
        <is>
          <t>5</t>
        </is>
      </c>
      <c r="BS1467" t="inlineStr">
        <is>
          <t>1</t>
        </is>
      </c>
      <c r="BT1467" t="n">
        <v>68.8</v>
      </c>
      <c r="BU1467" t="n">
        <v>77.09999999999999</v>
      </c>
      <c r="BV1467" t="n">
        <v>96.59999999999999</v>
      </c>
      <c r="BW1467" t="n">
        <v>50.8</v>
      </c>
      <c r="BX1467" t="n">
        <v>55.6</v>
      </c>
      <c r="BY1467" t="n">
        <v>66.40000000000001</v>
      </c>
      <c r="BZ1467" t="n">
        <v>55.8</v>
      </c>
      <c r="CA1467" t="n">
        <v>2015</v>
      </c>
      <c r="CB1467" t="inlineStr">
        <is>
          <t>QS+Times+Shanghai</t>
        </is>
      </c>
      <c r="CC1467" t="n">
        <v>5</v>
      </c>
      <c r="CD1467" t="n">
        <v>2</v>
      </c>
      <c r="CE1467" t="n">
        <v>3</v>
      </c>
      <c r="CF1467" t="n">
        <v>4</v>
      </c>
      <c r="CG1467" t="n">
        <v>17</v>
      </c>
      <c r="CH1467" t="n">
        <v>96</v>
      </c>
      <c r="CI1467" t="n">
        <v>73</v>
      </c>
      <c r="CJ1467" t="n">
        <v>98</v>
      </c>
      <c r="CK1467" t="n">
        <v>10</v>
      </c>
      <c r="CL1467" t="n">
        <v>5</v>
      </c>
      <c r="CM1467" t="n">
        <v>127</v>
      </c>
      <c r="CN1467" t="n">
        <v>2</v>
      </c>
      <c r="CO1467" t="n">
        <v>2</v>
      </c>
      <c r="CP1467" t="n">
        <v>3</v>
      </c>
      <c r="CQ1467" t="n">
        <v>4</v>
      </c>
      <c r="CR1467" t="n">
        <v>14</v>
      </c>
      <c r="CS1467" t="n">
        <v>68</v>
      </c>
      <c r="CT1467" t="n">
        <v>64</v>
      </c>
      <c r="CU1467" t="n">
        <v>85</v>
      </c>
      <c r="CV1467" t="n">
        <v>7</v>
      </c>
      <c r="CW1467" t="n">
        <v>6</v>
      </c>
      <c r="CX1467" t="n">
        <v>33</v>
      </c>
      <c r="CY1467" t="n">
        <v>4</v>
      </c>
      <c r="CZ1467" t="n">
        <v>5</v>
      </c>
      <c r="DA1467" t="n">
        <v>1</v>
      </c>
      <c r="DB1467" t="n">
        <v>99.46908402392758</v>
      </c>
      <c r="DC1467" t="n">
        <v>78.74485355798566</v>
      </c>
      <c r="DD1467" t="n">
        <v>11.8</v>
      </c>
      <c r="DE1467" t="inlineStr">
        <is>
          <t>Times (raw ratio)</t>
        </is>
      </c>
      <c r="DF1467" t="n">
        <v>34</v>
      </c>
      <c r="DG1467" t="inlineStr">
        <is>
          <t>Times (raw %)</t>
        </is>
      </c>
      <c r="DH1467" t="n">
        <v>100</v>
      </c>
      <c r="DI1467" t="n">
        <v>77.17214100737837</v>
      </c>
    </row>
    <row r="1468">
      <c r="A1468" t="inlineStr">
        <is>
          <t>university of campinas</t>
        </is>
      </c>
      <c r="B1468" t="inlineStr"/>
      <c r="C1468" t="inlineStr"/>
      <c r="D1468" t="inlineStr">
        <is>
          <t>Not Reported</t>
        </is>
      </c>
      <c r="E1468" t="inlineStr">
        <is>
          <t>Not Reported</t>
        </is>
      </c>
      <c r="F1468" t="inlineStr">
        <is>
          <t>Not Reported</t>
        </is>
      </c>
      <c r="G1468" t="inlineStr">
        <is>
          <t>Not Reported</t>
        </is>
      </c>
      <c r="H1468" t="inlineStr"/>
      <c r="I1468" t="inlineStr">
        <is>
          <t>Not Reported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>
        <is>
          <t>Not Reported</t>
        </is>
      </c>
      <c r="AF1468" t="inlineStr">
        <is>
          <t>Not Reported</t>
        </is>
      </c>
      <c r="AG1468" t="inlineStr">
        <is>
          <t>Not Reported</t>
        </is>
      </c>
      <c r="AH1468" t="inlineStr">
        <is>
          <t>Not Reported</t>
        </is>
      </c>
      <c r="AI1468" t="inlineStr"/>
      <c r="AJ1468" t="inlineStr"/>
      <c r="AK1468" t="inlineStr">
        <is>
          <t>Not Reported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>
        <is>
          <t>Not Reported</t>
        </is>
      </c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>
        <is>
          <t>301-400</t>
        </is>
      </c>
      <c r="BS1468" t="inlineStr">
        <is>
          <t>2-4</t>
        </is>
      </c>
      <c r="BT1468" t="inlineStr"/>
      <c r="BU1468" t="n">
        <v>0</v>
      </c>
      <c r="BV1468" t="n">
        <v>0</v>
      </c>
      <c r="BW1468" t="n">
        <v>3.6</v>
      </c>
      <c r="BX1468" t="n">
        <v>2.9</v>
      </c>
      <c r="BY1468" t="n">
        <v>41.2</v>
      </c>
      <c r="BZ1468" t="n">
        <v>20.2</v>
      </c>
      <c r="CA1468" t="n">
        <v>2015</v>
      </c>
      <c r="CB1468" t="inlineStr">
        <is>
          <t>Shanghai</t>
        </is>
      </c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n">
        <v>350.5</v>
      </c>
      <c r="DA1468" t="n">
        <v>3</v>
      </c>
      <c r="DB1468" t="n">
        <v>23.27113062568606</v>
      </c>
      <c r="DC1468" t="n">
        <v>20.08478964401295</v>
      </c>
      <c r="DD1468" t="inlineStr"/>
      <c r="DE1468" t="inlineStr">
        <is>
          <t>Missing</t>
        </is>
      </c>
      <c r="DF1468" t="inlineStr"/>
      <c r="DG1468" t="inlineStr">
        <is>
          <t>Missing</t>
        </is>
      </c>
      <c r="DH1468" t="inlineStr"/>
      <c r="DI1468" t="n">
        <v>10.04239482200647</v>
      </c>
    </row>
    <row r="1469">
      <c r="A1469" t="inlineStr">
        <is>
          <t>university of canberra</t>
        </is>
      </c>
      <c r="B1469" t="inlineStr">
        <is>
          <t>403</t>
        </is>
      </c>
      <c r="C1469" t="inlineStr">
        <is>
          <t>421</t>
        </is>
      </c>
      <c r="D1469" t="inlineStr">
        <is>
          <t>Australia</t>
        </is>
      </c>
      <c r="E1469" t="inlineStr">
        <is>
          <t>Oceania</t>
        </is>
      </c>
      <c r="F1469" t="inlineStr">
        <is>
          <t>M</t>
        </is>
      </c>
      <c r="G1469" t="inlineStr">
        <is>
          <t>CO</t>
        </is>
      </c>
      <c r="H1469" t="inlineStr">
        <is>
          <t>VH</t>
        </is>
      </c>
      <c r="I1469" t="inlineStr">
        <is>
          <t>A</t>
        </is>
      </c>
      <c r="J1469" t="n">
        <v>14.3</v>
      </c>
      <c r="K1469" t="inlineStr">
        <is>
          <t>601+</t>
        </is>
      </c>
      <c r="L1469" t="n">
        <v>7.7</v>
      </c>
      <c r="M1469" t="inlineStr">
        <is>
          <t>601+</t>
        </is>
      </c>
      <c r="N1469" t="n">
        <v>2.4</v>
      </c>
      <c r="O1469" t="inlineStr">
        <is>
          <t>701+</t>
        </is>
      </c>
      <c r="P1469" t="n">
        <v>51.2</v>
      </c>
      <c r="Q1469" t="inlineStr">
        <is>
          <t>255</t>
        </is>
      </c>
      <c r="R1469" t="n">
        <v>79.59999999999999</v>
      </c>
      <c r="S1469" t="inlineStr">
        <is>
          <t>243</t>
        </is>
      </c>
      <c r="T1469" t="n">
        <v>69.40000000000001</v>
      </c>
      <c r="U1469" t="inlineStr">
        <is>
          <t>213</t>
        </is>
      </c>
      <c r="V1469" t="n">
        <v>63.1</v>
      </c>
      <c r="W1469" t="inlineStr">
        <is>
          <t>583</t>
        </is>
      </c>
      <c r="X1469" t="n">
        <v>5.6</v>
      </c>
      <c r="Y1469" t="inlineStr">
        <is>
          <t>701+</t>
        </is>
      </c>
      <c r="Z1469" t="n">
        <v>70.90000000000001</v>
      </c>
      <c r="AA1469" t="inlineStr">
        <is>
          <t>217=</t>
        </is>
      </c>
      <c r="AB1469" t="n">
        <v>29.5</v>
      </c>
      <c r="AC1469">
        <f>421</f>
        <v/>
      </c>
      <c r="AD1469" t="inlineStr">
        <is>
          <t>511-520</t>
        </is>
      </c>
      <c r="AE1469" t="inlineStr">
        <is>
          <t>AU</t>
        </is>
      </c>
      <c r="AF1469" t="inlineStr">
        <is>
          <t>Australia</t>
        </is>
      </c>
      <c r="AG1469" t="inlineStr">
        <is>
          <t>M</t>
        </is>
      </c>
      <c r="AH1469" t="inlineStr">
        <is>
          <t>CO</t>
        </is>
      </c>
      <c r="AI1469" t="inlineStr">
        <is>
          <t>VH</t>
        </is>
      </c>
      <c r="AJ1469" t="n">
        <v>3</v>
      </c>
      <c r="AK1469" t="inlineStr">
        <is>
          <t>A</t>
        </is>
      </c>
      <c r="AL1469" t="n">
        <v>13.7</v>
      </c>
      <c r="AM1469" t="inlineStr">
        <is>
          <t>601+</t>
        </is>
      </c>
      <c r="AN1469" t="n">
        <v>7.3</v>
      </c>
      <c r="AO1469" t="inlineStr">
        <is>
          <t>601+</t>
        </is>
      </c>
      <c r="AP1469" t="n">
        <v>2.3</v>
      </c>
      <c r="AQ1469" t="inlineStr">
        <is>
          <t>701+</t>
        </is>
      </c>
      <c r="AR1469" t="n">
        <v>51.7</v>
      </c>
      <c r="AS1469" t="inlineStr">
        <is>
          <t>251</t>
        </is>
      </c>
      <c r="AT1469" t="n">
        <v>87</v>
      </c>
      <c r="AU1469" t="inlineStr">
        <is>
          <t>199</t>
        </is>
      </c>
      <c r="AV1469" t="n">
        <v>58.9</v>
      </c>
      <c r="AW1469" t="inlineStr">
        <is>
          <t>255</t>
        </is>
      </c>
      <c r="AX1469" t="n">
        <v>8.9</v>
      </c>
      <c r="AY1469" t="inlineStr">
        <is>
          <t>700</t>
        </is>
      </c>
      <c r="AZ1469" t="n">
        <v>9.800000000000001</v>
      </c>
      <c r="BA1469" t="inlineStr">
        <is>
          <t>701+</t>
        </is>
      </c>
      <c r="BB1469" t="n">
        <v>55.2</v>
      </c>
      <c r="BC1469" t="inlineStr">
        <is>
          <t>275=</t>
        </is>
      </c>
      <c r="BD1469" t="inlineStr">
        <is>
          <t>26.7</t>
        </is>
      </c>
      <c r="BE1469" t="inlineStr">
        <is>
          <t>501-600</t>
        </is>
      </c>
      <c r="BF1469" t="inlineStr">
        <is>
          <t>Australia</t>
        </is>
      </c>
      <c r="BG1469" t="n">
        <v>18.4</v>
      </c>
      <c r="BH1469" t="inlineStr">
        <is>
          <t>54.6</t>
        </is>
      </c>
      <c r="BI1469" t="n">
        <v>19.3</v>
      </c>
      <c r="BJ1469" t="n">
        <v>29.8</v>
      </c>
      <c r="BK1469" t="inlineStr">
        <is>
          <t>36.2</t>
        </is>
      </c>
      <c r="BL1469" t="inlineStr">
        <is>
          <t>-</t>
        </is>
      </c>
      <c r="BM1469" t="inlineStr">
        <is>
          <t>11,221</t>
        </is>
      </c>
      <c r="BN1469" t="n">
        <v>28.6</v>
      </c>
      <c r="BO1469" t="inlineStr">
        <is>
          <t>24%</t>
        </is>
      </c>
      <c r="BP1469" t="inlineStr">
        <is>
          <t>54 : 46</t>
        </is>
      </c>
      <c r="BQ1469" t="n">
        <v>2016</v>
      </c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>
        <is>
          <t>QS+Times</t>
        </is>
      </c>
      <c r="CC1469" t="n">
        <v>403</v>
      </c>
      <c r="CD1469" t="n">
        <v>421</v>
      </c>
      <c r="CE1469" t="n">
        <v>601</v>
      </c>
      <c r="CF1469" t="n">
        <v>601</v>
      </c>
      <c r="CG1469" t="n">
        <v>701</v>
      </c>
      <c r="CH1469" t="n">
        <v>255</v>
      </c>
      <c r="CI1469" t="n">
        <v>243</v>
      </c>
      <c r="CJ1469" t="n">
        <v>213</v>
      </c>
      <c r="CK1469" t="n">
        <v>583</v>
      </c>
      <c r="CL1469" t="n">
        <v>701</v>
      </c>
      <c r="CM1469" t="n">
        <v>217</v>
      </c>
      <c r="CN1469" t="n">
        <v>421</v>
      </c>
      <c r="CO1469" t="n">
        <v>515.5</v>
      </c>
      <c r="CP1469" t="n">
        <v>601</v>
      </c>
      <c r="CQ1469" t="n">
        <v>601</v>
      </c>
      <c r="CR1469" t="n">
        <v>701</v>
      </c>
      <c r="CS1469" t="n">
        <v>251</v>
      </c>
      <c r="CT1469" t="n">
        <v>199</v>
      </c>
      <c r="CU1469" t="n">
        <v>255</v>
      </c>
      <c r="CV1469" t="n">
        <v>700</v>
      </c>
      <c r="CW1469" t="n">
        <v>701</v>
      </c>
      <c r="CX1469" t="n">
        <v>275</v>
      </c>
      <c r="CY1469" t="n">
        <v>550.5</v>
      </c>
      <c r="CZ1469" t="inlineStr"/>
      <c r="DA1469" t="inlineStr"/>
      <c r="DB1469" t="n">
        <v>46.36480138874706</v>
      </c>
      <c r="DC1469" t="n">
        <v>32.40430837760374</v>
      </c>
      <c r="DD1469" t="n">
        <v>28.6</v>
      </c>
      <c r="DE1469" t="inlineStr">
        <is>
          <t>Times (raw ratio)</t>
        </is>
      </c>
      <c r="DF1469" t="n">
        <v>24</v>
      </c>
      <c r="DG1469" t="inlineStr">
        <is>
          <t>Times (raw %)</t>
        </is>
      </c>
      <c r="DH1469" t="n">
        <v>14</v>
      </c>
      <c r="DI1469" t="n">
        <v>17.06555671175859</v>
      </c>
    </row>
    <row r="1470">
      <c r="A1470" t="inlineStr">
        <is>
          <t>university of canterbury</t>
        </is>
      </c>
      <c r="B1470" t="inlineStr"/>
      <c r="C1470" t="inlineStr"/>
      <c r="D1470" t="inlineStr">
        <is>
          <t>Not Reported</t>
        </is>
      </c>
      <c r="E1470" t="inlineStr">
        <is>
          <t>Not Reported</t>
        </is>
      </c>
      <c r="F1470" t="inlineStr">
        <is>
          <t>Not Reported</t>
        </is>
      </c>
      <c r="G1470" t="inlineStr">
        <is>
          <t>Not Reported</t>
        </is>
      </c>
      <c r="H1470" t="inlineStr"/>
      <c r="I1470" t="inlineStr">
        <is>
          <t>Not Reported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>
        <is>
          <t>Not Reported</t>
        </is>
      </c>
      <c r="AF1470" t="inlineStr">
        <is>
          <t>Not Reported</t>
        </is>
      </c>
      <c r="AG1470" t="inlineStr">
        <is>
          <t>Not Reported</t>
        </is>
      </c>
      <c r="AH1470" t="inlineStr">
        <is>
          <t>Not Reported</t>
        </is>
      </c>
      <c r="AI1470" t="inlineStr"/>
      <c r="AJ1470" t="inlineStr"/>
      <c r="AK1470" t="inlineStr">
        <is>
          <t>Not Reported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>
        <is>
          <t>401-500</t>
        </is>
      </c>
      <c r="BF1470" t="inlineStr">
        <is>
          <t>New Zealand</t>
        </is>
      </c>
      <c r="BG1470" t="n">
        <v>23.5</v>
      </c>
      <c r="BH1470" t="inlineStr">
        <is>
          <t>91.0</t>
        </is>
      </c>
      <c r="BI1470" t="n">
        <v>22.5</v>
      </c>
      <c r="BJ1470" t="n">
        <v>38.9</v>
      </c>
      <c r="BK1470" t="inlineStr">
        <is>
          <t>52.1</t>
        </is>
      </c>
      <c r="BL1470" t="inlineStr">
        <is>
          <t>-</t>
        </is>
      </c>
      <c r="BM1470" t="inlineStr">
        <is>
          <t>12,187</t>
        </is>
      </c>
      <c r="BN1470" t="n">
        <v>16.5</v>
      </c>
      <c r="BO1470" t="inlineStr">
        <is>
          <t>20%</t>
        </is>
      </c>
      <c r="BP1470" t="inlineStr">
        <is>
          <t>51 : 49</t>
        </is>
      </c>
      <c r="BQ1470" t="n">
        <v>2016</v>
      </c>
      <c r="BR1470" t="inlineStr">
        <is>
          <t>401-500</t>
        </is>
      </c>
      <c r="BS1470" t="inlineStr">
        <is>
          <t>3-4</t>
        </is>
      </c>
      <c r="BT1470" t="inlineStr"/>
      <c r="BU1470" t="n">
        <v>0</v>
      </c>
      <c r="BV1470" t="n">
        <v>0</v>
      </c>
      <c r="BW1470" t="n">
        <v>3.6</v>
      </c>
      <c r="BX1470" t="n">
        <v>9.199999999999999</v>
      </c>
      <c r="BY1470" t="n">
        <v>25.8</v>
      </c>
      <c r="BZ1470" t="n">
        <v>19.8</v>
      </c>
      <c r="CA1470" t="n">
        <v>2014</v>
      </c>
      <c r="CB1470" t="inlineStr">
        <is>
          <t>Times+Shanghai</t>
        </is>
      </c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n">
        <v>450.5</v>
      </c>
      <c r="CZ1470" t="n">
        <v>450.5</v>
      </c>
      <c r="DA1470" t="n">
        <v>3.5</v>
      </c>
      <c r="DB1470" t="n">
        <v>18.52852398098375</v>
      </c>
      <c r="DC1470" t="n">
        <v>20.52754155669592</v>
      </c>
      <c r="DD1470" t="n">
        <v>16.5</v>
      </c>
      <c r="DE1470" t="inlineStr">
        <is>
          <t>Times (raw ratio)</t>
        </is>
      </c>
      <c r="DF1470" t="n">
        <v>20</v>
      </c>
      <c r="DG1470" t="inlineStr">
        <is>
          <t>Times (raw %)</t>
        </is>
      </c>
      <c r="DH1470" t="inlineStr"/>
      <c r="DI1470" t="n">
        <v>8.790454297988321</v>
      </c>
    </row>
    <row r="1471">
      <c r="A1471" t="inlineStr">
        <is>
          <t>university of canterbury | te whare wananga o waitaha</t>
        </is>
      </c>
      <c r="B1471" t="inlineStr">
        <is>
          <t>261</t>
        </is>
      </c>
      <c r="C1471" t="inlineStr">
        <is>
          <t>256</t>
        </is>
      </c>
      <c r="D1471" t="inlineStr">
        <is>
          <t>New Zealand</t>
        </is>
      </c>
      <c r="E1471" t="inlineStr">
        <is>
          <t>Oceania</t>
        </is>
      </c>
      <c r="F1471" t="inlineStr">
        <is>
          <t>L</t>
        </is>
      </c>
      <c r="G1471" t="inlineStr">
        <is>
          <t>CO</t>
        </is>
      </c>
      <c r="H1471" t="inlineStr">
        <is>
          <t>VH</t>
        </is>
      </c>
      <c r="I1471" t="inlineStr">
        <is>
          <t>A</t>
        </is>
      </c>
      <c r="J1471" t="n">
        <v>34.7</v>
      </c>
      <c r="K1471" t="inlineStr">
        <is>
          <t>253</t>
        </is>
      </c>
      <c r="L1471" t="n">
        <v>27.3</v>
      </c>
      <c r="M1471" t="inlineStr">
        <is>
          <t>352</t>
        </is>
      </c>
      <c r="N1471" t="n">
        <v>10.4</v>
      </c>
      <c r="O1471" t="inlineStr">
        <is>
          <t>701+</t>
        </is>
      </c>
      <c r="P1471" t="n">
        <v>31.4</v>
      </c>
      <c r="Q1471" t="inlineStr">
        <is>
          <t>419</t>
        </is>
      </c>
      <c r="R1471" t="n">
        <v>100</v>
      </c>
      <c r="S1471" t="inlineStr">
        <is>
          <t>77</t>
        </is>
      </c>
      <c r="T1471" t="n">
        <v>27.7</v>
      </c>
      <c r="U1471" t="inlineStr">
        <is>
          <t>449</t>
        </is>
      </c>
      <c r="V1471" t="n">
        <v>63</v>
      </c>
      <c r="W1471" t="inlineStr">
        <is>
          <t>585</t>
        </is>
      </c>
      <c r="X1471" t="n">
        <v>82.3</v>
      </c>
      <c r="Y1471" t="inlineStr">
        <is>
          <t>109</t>
        </is>
      </c>
      <c r="Z1471" t="n">
        <v>91.09999999999999</v>
      </c>
      <c r="AA1471" t="inlineStr">
        <is>
          <t>86=</t>
        </is>
      </c>
      <c r="AB1471" t="n">
        <v>39.4</v>
      </c>
      <c r="AC1471" t="inlineStr"/>
      <c r="AD1471" t="inlineStr"/>
      <c r="AE1471" t="inlineStr">
        <is>
          <t>Not Reported</t>
        </is>
      </c>
      <c r="AF1471" t="inlineStr">
        <is>
          <t>Not Reported</t>
        </is>
      </c>
      <c r="AG1471" t="inlineStr">
        <is>
          <t>Not Reported</t>
        </is>
      </c>
      <c r="AH1471" t="inlineStr">
        <is>
          <t>Not Reported</t>
        </is>
      </c>
      <c r="AI1471" t="inlineStr"/>
      <c r="AJ1471" t="inlineStr"/>
      <c r="AK1471" t="inlineStr">
        <is>
          <t>Not Reported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>
        <is>
          <t>Not Reported</t>
        </is>
      </c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>
        <is>
          <t>QS</t>
        </is>
      </c>
      <c r="CC1471" t="n">
        <v>261</v>
      </c>
      <c r="CD1471" t="n">
        <v>256</v>
      </c>
      <c r="CE1471" t="n">
        <v>253</v>
      </c>
      <c r="CF1471" t="n">
        <v>352</v>
      </c>
      <c r="CG1471" t="n">
        <v>701</v>
      </c>
      <c r="CH1471" t="n">
        <v>419</v>
      </c>
      <c r="CI1471" t="n">
        <v>77</v>
      </c>
      <c r="CJ1471" t="n">
        <v>449</v>
      </c>
      <c r="CK1471" t="n">
        <v>585</v>
      </c>
      <c r="CL1471" t="n">
        <v>109</v>
      </c>
      <c r="CM1471" t="n">
        <v>86</v>
      </c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n">
        <v>81.42857142857143</v>
      </c>
      <c r="DC1471" t="n">
        <v>31.4</v>
      </c>
      <c r="DD1471" t="inlineStr"/>
      <c r="DE1471" t="inlineStr">
        <is>
          <t>QS (score, not ratio)</t>
        </is>
      </c>
      <c r="DF1471" t="inlineStr"/>
      <c r="DG1471" t="inlineStr">
        <is>
          <t>QS (score, not %)</t>
        </is>
      </c>
      <c r="DH1471" t="n">
        <v>34.7</v>
      </c>
      <c r="DI1471" t="inlineStr"/>
    </row>
    <row r="1472">
      <c r="A1472" t="inlineStr">
        <is>
          <t>university of cape town</t>
        </is>
      </c>
      <c r="B1472" t="inlineStr">
        <is>
          <t>171</t>
        </is>
      </c>
      <c r="C1472" t="inlineStr">
        <is>
          <t>173</t>
        </is>
      </c>
      <c r="D1472" t="inlineStr">
        <is>
          <t>South Africa</t>
        </is>
      </c>
      <c r="E1472" t="inlineStr">
        <is>
          <t>Africa</t>
        </is>
      </c>
      <c r="F1472" t="inlineStr">
        <is>
          <t>L</t>
        </is>
      </c>
      <c r="G1472" t="inlineStr">
        <is>
          <t>FC</t>
        </is>
      </c>
      <c r="H1472" t="inlineStr">
        <is>
          <t>VH</t>
        </is>
      </c>
      <c r="I1472" t="inlineStr">
        <is>
          <t>A</t>
        </is>
      </c>
      <c r="J1472" t="n">
        <v>45.2</v>
      </c>
      <c r="K1472" t="inlineStr">
        <is>
          <t>185</t>
        </is>
      </c>
      <c r="L1472" t="n">
        <v>51.8</v>
      </c>
      <c r="M1472" t="inlineStr">
        <is>
          <t>170</t>
        </is>
      </c>
      <c r="N1472" t="n">
        <v>13.8</v>
      </c>
      <c r="O1472" t="inlineStr">
        <is>
          <t>701+</t>
        </is>
      </c>
      <c r="P1472" t="n">
        <v>46.8</v>
      </c>
      <c r="Q1472" t="inlineStr">
        <is>
          <t>294</t>
        </is>
      </c>
      <c r="R1472" t="n">
        <v>56.5</v>
      </c>
      <c r="S1472" t="inlineStr">
        <is>
          <t>335</t>
        </is>
      </c>
      <c r="T1472" t="n">
        <v>19.2</v>
      </c>
      <c r="U1472" t="inlineStr">
        <is>
          <t>563</t>
        </is>
      </c>
      <c r="V1472" t="n">
        <v>97.3</v>
      </c>
      <c r="W1472" t="inlineStr">
        <is>
          <t>36</t>
        </is>
      </c>
      <c r="X1472" t="n">
        <v>95.8</v>
      </c>
      <c r="Y1472" t="inlineStr">
        <is>
          <t>46</t>
        </is>
      </c>
      <c r="Z1472" t="n">
        <v>95.59999999999999</v>
      </c>
      <c r="AA1472" t="inlineStr">
        <is>
          <t>50=</t>
        </is>
      </c>
      <c r="AB1472" t="n">
        <v>50</v>
      </c>
      <c r="AC1472">
        <f>173</f>
        <v/>
      </c>
      <c r="AD1472" t="inlineStr">
        <is>
          <t>237=</t>
        </is>
      </c>
      <c r="AE1472" t="inlineStr">
        <is>
          <t>ZA</t>
        </is>
      </c>
      <c r="AF1472" t="inlineStr">
        <is>
          <t>South Africa</t>
        </is>
      </c>
      <c r="AG1472" t="inlineStr">
        <is>
          <t>L</t>
        </is>
      </c>
      <c r="AH1472" t="inlineStr">
        <is>
          <t>FC</t>
        </is>
      </c>
      <c r="AI1472" t="inlineStr">
        <is>
          <t>VH</t>
        </is>
      </c>
      <c r="AJ1472" t="n">
        <v>5</v>
      </c>
      <c r="AK1472" t="inlineStr">
        <is>
          <t>A</t>
        </is>
      </c>
      <c r="AL1472" t="n">
        <v>44.4</v>
      </c>
      <c r="AM1472" t="inlineStr">
        <is>
          <t>190</t>
        </is>
      </c>
      <c r="AN1472" t="n">
        <v>51</v>
      </c>
      <c r="AO1472" t="inlineStr">
        <is>
          <t>164</t>
        </is>
      </c>
      <c r="AP1472" t="n">
        <v>12.6</v>
      </c>
      <c r="AQ1472" t="inlineStr">
        <is>
          <t>701+</t>
        </is>
      </c>
      <c r="AR1472" t="n">
        <v>45.7</v>
      </c>
      <c r="AS1472" t="inlineStr">
        <is>
          <t>295</t>
        </is>
      </c>
      <c r="AT1472" t="n">
        <v>59.9</v>
      </c>
      <c r="AU1472" t="inlineStr">
        <is>
          <t>317</t>
        </is>
      </c>
      <c r="AV1472" t="n">
        <v>21.2</v>
      </c>
      <c r="AW1472" t="inlineStr">
        <is>
          <t>527</t>
        </is>
      </c>
      <c r="AX1472" t="n">
        <v>95.40000000000001</v>
      </c>
      <c r="AY1472" t="inlineStr">
        <is>
          <t>49</t>
        </is>
      </c>
      <c r="AZ1472" t="n">
        <v>88.90000000000001</v>
      </c>
      <c r="BA1472" t="inlineStr">
        <is>
          <t>38</t>
        </is>
      </c>
      <c r="BB1472" t="n">
        <v>75.09999999999999</v>
      </c>
      <c r="BC1472" t="inlineStr">
        <is>
          <t>175=</t>
        </is>
      </c>
      <c r="BD1472" t="inlineStr">
        <is>
          <t>48.7</t>
        </is>
      </c>
      <c r="BE1472">
        <f>120</f>
        <v/>
      </c>
      <c r="BF1472" t="inlineStr">
        <is>
          <t>South Africa</t>
        </is>
      </c>
      <c r="BG1472" t="n">
        <v>34.9</v>
      </c>
      <c r="BH1472" t="inlineStr">
        <is>
          <t>80.2</t>
        </is>
      </c>
      <c r="BI1472" t="n">
        <v>38.7</v>
      </c>
      <c r="BJ1472" t="n">
        <v>85.59999999999999</v>
      </c>
      <c r="BK1472" t="inlineStr">
        <is>
          <t>92.7</t>
        </is>
      </c>
      <c r="BL1472" t="inlineStr">
        <is>
          <t>56.1</t>
        </is>
      </c>
      <c r="BM1472" t="inlineStr">
        <is>
          <t>20,040</t>
        </is>
      </c>
      <c r="BN1472" t="n">
        <v>12.1</v>
      </c>
      <c r="BO1472" t="inlineStr">
        <is>
          <t>18%</t>
        </is>
      </c>
      <c r="BP1472" t="inlineStr">
        <is>
          <t>53 : 47</t>
        </is>
      </c>
      <c r="BQ1472" t="n">
        <v>2016</v>
      </c>
      <c r="BR1472" t="inlineStr">
        <is>
          <t>201-300</t>
        </is>
      </c>
      <c r="BS1472" t="inlineStr">
        <is>
          <t>1-2</t>
        </is>
      </c>
      <c r="BT1472" t="inlineStr"/>
      <c r="BU1472" t="n">
        <v>18.5</v>
      </c>
      <c r="BV1472" t="n">
        <v>0</v>
      </c>
      <c r="BW1472" t="n">
        <v>12.2</v>
      </c>
      <c r="BX1472" t="n">
        <v>11.5</v>
      </c>
      <c r="BY1472" t="n">
        <v>37.3</v>
      </c>
      <c r="BZ1472" t="n">
        <v>20.8</v>
      </c>
      <c r="CA1472" t="n">
        <v>2015</v>
      </c>
      <c r="CB1472" t="inlineStr">
        <is>
          <t>QS+Times+Shanghai</t>
        </is>
      </c>
      <c r="CC1472" t="n">
        <v>171</v>
      </c>
      <c r="CD1472" t="n">
        <v>173</v>
      </c>
      <c r="CE1472" t="n">
        <v>185</v>
      </c>
      <c r="CF1472" t="n">
        <v>170</v>
      </c>
      <c r="CG1472" t="n">
        <v>701</v>
      </c>
      <c r="CH1472" t="n">
        <v>294</v>
      </c>
      <c r="CI1472" t="n">
        <v>335</v>
      </c>
      <c r="CJ1472" t="n">
        <v>563</v>
      </c>
      <c r="CK1472" t="n">
        <v>36</v>
      </c>
      <c r="CL1472" t="n">
        <v>46</v>
      </c>
      <c r="CM1472" t="n">
        <v>50</v>
      </c>
      <c r="CN1472" t="n">
        <v>173</v>
      </c>
      <c r="CO1472" t="n">
        <v>237</v>
      </c>
      <c r="CP1472" t="n">
        <v>190</v>
      </c>
      <c r="CQ1472" t="n">
        <v>164</v>
      </c>
      <c r="CR1472" t="n">
        <v>701</v>
      </c>
      <c r="CS1472" t="n">
        <v>295</v>
      </c>
      <c r="CT1472" t="n">
        <v>317</v>
      </c>
      <c r="CU1472" t="n">
        <v>527</v>
      </c>
      <c r="CV1472" t="n">
        <v>49</v>
      </c>
      <c r="CW1472" t="n">
        <v>38</v>
      </c>
      <c r="CX1472" t="n">
        <v>175</v>
      </c>
      <c r="CY1472" t="n">
        <v>120</v>
      </c>
      <c r="CZ1472" t="n">
        <v>250.5</v>
      </c>
      <c r="DA1472" t="n">
        <v>1.5</v>
      </c>
      <c r="DB1472" t="n">
        <v>72.02333958756729</v>
      </c>
      <c r="DC1472" t="n">
        <v>42.80808447279956</v>
      </c>
      <c r="DD1472" t="n">
        <v>12.1</v>
      </c>
      <c r="DE1472" t="inlineStr">
        <is>
          <t>Times (raw ratio)</t>
        </is>
      </c>
      <c r="DF1472" t="n">
        <v>18</v>
      </c>
      <c r="DG1472" t="inlineStr">
        <is>
          <t>Times (raw %)</t>
        </is>
      </c>
      <c r="DH1472" t="n">
        <v>44.8</v>
      </c>
      <c r="DI1472" t="n">
        <v>20.06306422988459</v>
      </c>
    </row>
    <row r="1473">
      <c r="A1473" t="inlineStr">
        <is>
          <t>university of castilla-la mancha</t>
        </is>
      </c>
      <c r="B1473" t="inlineStr"/>
      <c r="C1473" t="inlineStr"/>
      <c r="D1473" t="inlineStr">
        <is>
          <t>Not Reported</t>
        </is>
      </c>
      <c r="E1473" t="inlineStr">
        <is>
          <t>Not Reported</t>
        </is>
      </c>
      <c r="F1473" t="inlineStr">
        <is>
          <t>Not Reported</t>
        </is>
      </c>
      <c r="G1473" t="inlineStr">
        <is>
          <t>Not Reported</t>
        </is>
      </c>
      <c r="H1473" t="inlineStr"/>
      <c r="I1473" t="inlineStr">
        <is>
          <t>Not Reported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>
        <is>
          <t>Not Reported</t>
        </is>
      </c>
      <c r="AF1473" t="inlineStr">
        <is>
          <t>Not Reported</t>
        </is>
      </c>
      <c r="AG1473" t="inlineStr">
        <is>
          <t>Not Reported</t>
        </is>
      </c>
      <c r="AH1473" t="inlineStr">
        <is>
          <t>Not Reported</t>
        </is>
      </c>
      <c r="AI1473" t="inlineStr"/>
      <c r="AJ1473" t="inlineStr"/>
      <c r="AK1473" t="inlineStr">
        <is>
          <t>Not Reported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>
        <is>
          <t>601-800</t>
        </is>
      </c>
      <c r="BF1473" t="inlineStr">
        <is>
          <t>Spain</t>
        </is>
      </c>
      <c r="BG1473" t="n">
        <v>18.4</v>
      </c>
      <c r="BH1473" t="inlineStr">
        <is>
          <t>28.6</t>
        </is>
      </c>
      <c r="BI1473" t="n">
        <v>10.3</v>
      </c>
      <c r="BJ1473" t="n">
        <v>30.5</v>
      </c>
      <c r="BK1473" t="inlineStr">
        <is>
          <t>29.7</t>
        </is>
      </c>
      <c r="BL1473" t="inlineStr">
        <is>
          <t>-</t>
        </is>
      </c>
      <c r="BM1473" t="inlineStr">
        <is>
          <t>26,381</t>
        </is>
      </c>
      <c r="BN1473" t="n">
        <v>14.3</v>
      </c>
      <c r="BO1473" t="inlineStr">
        <is>
          <t>3%</t>
        </is>
      </c>
      <c r="BP1473" t="inlineStr">
        <is>
          <t>56 : 44</t>
        </is>
      </c>
      <c r="BQ1473" t="n">
        <v>2016</v>
      </c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>
        <is>
          <t>Times</t>
        </is>
      </c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n">
        <v>700.5</v>
      </c>
      <c r="CZ1473" t="inlineStr"/>
      <c r="DA1473" t="inlineStr"/>
      <c r="DB1473" t="n">
        <v>0</v>
      </c>
      <c r="DC1473" t="n">
        <v>18.67809131008101</v>
      </c>
      <c r="DD1473" t="n">
        <v>14.3</v>
      </c>
      <c r="DE1473" t="inlineStr">
        <is>
          <t>Times (raw ratio)</t>
        </is>
      </c>
      <c r="DF1473" t="n">
        <v>3</v>
      </c>
      <c r="DG1473" t="inlineStr">
        <is>
          <t>Times (raw %)</t>
        </is>
      </c>
      <c r="DH1473" t="inlineStr"/>
      <c r="DI1473" t="n">
        <v>7.700312174817898</v>
      </c>
    </row>
    <row r="1474">
      <c r="A1474" t="inlineStr">
        <is>
          <t>university of catania</t>
        </is>
      </c>
      <c r="B1474" t="inlineStr"/>
      <c r="C1474" t="inlineStr"/>
      <c r="D1474" t="inlineStr">
        <is>
          <t>Not Reported</t>
        </is>
      </c>
      <c r="E1474" t="inlineStr">
        <is>
          <t>Not Reported</t>
        </is>
      </c>
      <c r="F1474" t="inlineStr">
        <is>
          <t>Not Reported</t>
        </is>
      </c>
      <c r="G1474" t="inlineStr">
        <is>
          <t>Not Reported</t>
        </is>
      </c>
      <c r="H1474" t="inlineStr"/>
      <c r="I1474" t="inlineStr">
        <is>
          <t>Not Reported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>
        <is>
          <t>Not Reported</t>
        </is>
      </c>
      <c r="AF1474" t="inlineStr">
        <is>
          <t>Not Reported</t>
        </is>
      </c>
      <c r="AG1474" t="inlineStr">
        <is>
          <t>Not Reported</t>
        </is>
      </c>
      <c r="AH1474" t="inlineStr">
        <is>
          <t>Not Reported</t>
        </is>
      </c>
      <c r="AI1474" t="inlineStr"/>
      <c r="AJ1474" t="inlineStr"/>
      <c r="AK1474" t="inlineStr">
        <is>
          <t>Not Reported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>
        <is>
          <t>501-600</t>
        </is>
      </c>
      <c r="BF1474" t="inlineStr">
        <is>
          <t>Italy</t>
        </is>
      </c>
      <c r="BG1474" t="n">
        <v>19.2</v>
      </c>
      <c r="BH1474" t="inlineStr">
        <is>
          <t>25.3</t>
        </is>
      </c>
      <c r="BI1474" t="n">
        <v>15.9</v>
      </c>
      <c r="BJ1474" t="n">
        <v>52.9</v>
      </c>
      <c r="BK1474" t="inlineStr">
        <is>
          <t>29.5</t>
        </is>
      </c>
      <c r="BL1474" t="inlineStr">
        <is>
          <t>-</t>
        </is>
      </c>
      <c r="BM1474" t="inlineStr">
        <is>
          <t>55,859</t>
        </is>
      </c>
      <c r="BN1474" t="n">
        <v>49.7</v>
      </c>
      <c r="BO1474" t="inlineStr">
        <is>
          <t>1%</t>
        </is>
      </c>
      <c r="BP1474" t="inlineStr">
        <is>
          <t>61 : 39</t>
        </is>
      </c>
      <c r="BQ1474" t="n">
        <v>2016</v>
      </c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>
        <is>
          <t>Times</t>
        </is>
      </c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n">
        <v>550.5</v>
      </c>
      <c r="CZ1474" t="inlineStr"/>
      <c r="DA1474" t="inlineStr"/>
      <c r="DB1474" t="n">
        <v>21.44388849177984</v>
      </c>
      <c r="DC1474" t="n">
        <v>32.92775533245986</v>
      </c>
      <c r="DD1474" t="n">
        <v>49.7</v>
      </c>
      <c r="DE1474" t="inlineStr">
        <is>
          <t>Times (raw ratio)</t>
        </is>
      </c>
      <c r="DF1474" t="n">
        <v>1</v>
      </c>
      <c r="DG1474" t="inlineStr">
        <is>
          <t>Times (raw %)</t>
        </is>
      </c>
      <c r="DH1474" t="inlineStr"/>
      <c r="DI1474" t="n">
        <v>13.52757544224766</v>
      </c>
    </row>
    <row r="1475">
      <c r="A1475" t="inlineStr">
        <is>
          <t>university of central florida</t>
        </is>
      </c>
      <c r="B1475" t="inlineStr">
        <is>
          <t>741-750</t>
        </is>
      </c>
      <c r="C1475" t="inlineStr">
        <is>
          <t>593</t>
        </is>
      </c>
      <c r="D1475" t="inlineStr">
        <is>
          <t>United States</t>
        </is>
      </c>
      <c r="E1475" t="inlineStr">
        <is>
          <t>Americas</t>
        </is>
      </c>
      <c r="F1475" t="inlineStr">
        <is>
          <t>XL</t>
        </is>
      </c>
      <c r="G1475" t="inlineStr">
        <is>
          <t>FC</t>
        </is>
      </c>
      <c r="H1475" t="inlineStr">
        <is>
          <t>VH</t>
        </is>
      </c>
      <c r="I1475" t="inlineStr">
        <is>
          <t>A</t>
        </is>
      </c>
      <c r="J1475" t="n">
        <v>13.7</v>
      </c>
      <c r="K1475" t="inlineStr">
        <is>
          <t>601+</t>
        </is>
      </c>
      <c r="L1475" t="n">
        <v>23</v>
      </c>
      <c r="M1475" t="inlineStr">
        <is>
          <t>410</t>
        </is>
      </c>
      <c r="N1475" t="n">
        <v>2.9</v>
      </c>
      <c r="O1475" t="inlineStr">
        <is>
          <t>701+</t>
        </is>
      </c>
      <c r="P1475" t="n">
        <v>23.6</v>
      </c>
      <c r="Q1475" t="inlineStr">
        <is>
          <t>514</t>
        </is>
      </c>
      <c r="R1475" t="n">
        <v>9.5</v>
      </c>
      <c r="S1475" t="inlineStr">
        <is>
          <t>701+</t>
        </is>
      </c>
      <c r="T1475" t="n">
        <v>4.3</v>
      </c>
      <c r="U1475" t="inlineStr">
        <is>
          <t>701+</t>
        </is>
      </c>
      <c r="V1475" t="n">
        <v>72.2</v>
      </c>
      <c r="W1475" t="inlineStr">
        <is>
          <t>448</t>
        </is>
      </c>
      <c r="X1475" t="n">
        <v>9.199999999999999</v>
      </c>
      <c r="Y1475" t="inlineStr">
        <is>
          <t>701+</t>
        </is>
      </c>
      <c r="Z1475" t="n">
        <v>12.1</v>
      </c>
      <c r="AA1475" t="inlineStr">
        <is>
          <t>621</t>
        </is>
      </c>
      <c r="AB1475" t="inlineStr"/>
      <c r="AC1475">
        <f>593</f>
        <v/>
      </c>
      <c r="AD1475" t="inlineStr">
        <is>
          <t>801-1000</t>
        </is>
      </c>
      <c r="AE1475" t="inlineStr">
        <is>
          <t>US</t>
        </is>
      </c>
      <c r="AF1475" t="inlineStr">
        <is>
          <t>United States</t>
        </is>
      </c>
      <c r="AG1475" t="inlineStr">
        <is>
          <t>XL</t>
        </is>
      </c>
      <c r="AH1475" t="inlineStr">
        <is>
          <t>FC</t>
        </is>
      </c>
      <c r="AI1475" t="inlineStr">
        <is>
          <t>VH</t>
        </is>
      </c>
      <c r="AJ1475" t="n">
        <v>4</v>
      </c>
      <c r="AK1475" t="inlineStr">
        <is>
          <t>A</t>
        </is>
      </c>
      <c r="AL1475" t="n">
        <v>14.4</v>
      </c>
      <c r="AM1475" t="inlineStr">
        <is>
          <t>601+</t>
        </is>
      </c>
      <c r="AN1475" t="n">
        <v>37.1</v>
      </c>
      <c r="AO1475" t="inlineStr">
        <is>
          <t>264</t>
        </is>
      </c>
      <c r="AP1475" t="n">
        <v>2.8</v>
      </c>
      <c r="AQ1475" t="inlineStr">
        <is>
          <t>701+</t>
        </is>
      </c>
      <c r="AR1475" t="n">
        <v>25.7</v>
      </c>
      <c r="AS1475" t="inlineStr">
        <is>
          <t>474</t>
        </is>
      </c>
      <c r="AT1475" t="n">
        <v>17.1</v>
      </c>
      <c r="AU1475" t="inlineStr">
        <is>
          <t>626</t>
        </is>
      </c>
      <c r="AV1475" t="n">
        <v>4.5</v>
      </c>
      <c r="AW1475" t="inlineStr">
        <is>
          <t>701+</t>
        </is>
      </c>
      <c r="AX1475" t="n">
        <v>32.1</v>
      </c>
      <c r="AY1475" t="inlineStr">
        <is>
          <t>445</t>
        </is>
      </c>
      <c r="AZ1475" t="n">
        <v>11.1</v>
      </c>
      <c r="BA1475" t="inlineStr">
        <is>
          <t>701+</t>
        </is>
      </c>
      <c r="BB1475" t="n">
        <v>32.7</v>
      </c>
      <c r="BC1475" t="inlineStr">
        <is>
          <t>420=</t>
        </is>
      </c>
      <c r="BD1475" t="inlineStr">
        <is>
          <t>20.0</t>
        </is>
      </c>
      <c r="BE1475" t="inlineStr"/>
      <c r="BF1475" t="inlineStr">
        <is>
          <t>Not Reported</t>
        </is>
      </c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>
        <is>
          <t>301-400</t>
        </is>
      </c>
      <c r="BS1475" t="inlineStr">
        <is>
          <t>103-125</t>
        </is>
      </c>
      <c r="BT1475" t="inlineStr"/>
      <c r="BU1475" t="n">
        <v>0</v>
      </c>
      <c r="BV1475" t="n">
        <v>0</v>
      </c>
      <c r="BW1475" t="n">
        <v>13.6</v>
      </c>
      <c r="BX1475" t="n">
        <v>10.4</v>
      </c>
      <c r="BY1475" t="n">
        <v>28.6</v>
      </c>
      <c r="BZ1475" t="n">
        <v>16.6</v>
      </c>
      <c r="CA1475" t="n">
        <v>2015</v>
      </c>
      <c r="CB1475" t="inlineStr">
        <is>
          <t>QS+Shanghai</t>
        </is>
      </c>
      <c r="CC1475" t="n">
        <v>745.5</v>
      </c>
      <c r="CD1475" t="n">
        <v>593</v>
      </c>
      <c r="CE1475" t="n">
        <v>601</v>
      </c>
      <c r="CF1475" t="n">
        <v>410</v>
      </c>
      <c r="CG1475" t="n">
        <v>701</v>
      </c>
      <c r="CH1475" t="n">
        <v>514</v>
      </c>
      <c r="CI1475" t="n">
        <v>701</v>
      </c>
      <c r="CJ1475" t="n">
        <v>701</v>
      </c>
      <c r="CK1475" t="n">
        <v>448</v>
      </c>
      <c r="CL1475" t="n">
        <v>701</v>
      </c>
      <c r="CM1475" t="n">
        <v>621</v>
      </c>
      <c r="CN1475" t="n">
        <v>593</v>
      </c>
      <c r="CO1475" t="n">
        <v>900.5</v>
      </c>
      <c r="CP1475" t="n">
        <v>601</v>
      </c>
      <c r="CQ1475" t="n">
        <v>264</v>
      </c>
      <c r="CR1475" t="n">
        <v>701</v>
      </c>
      <c r="CS1475" t="n">
        <v>474</v>
      </c>
      <c r="CT1475" t="n">
        <v>626</v>
      </c>
      <c r="CU1475" t="n">
        <v>701</v>
      </c>
      <c r="CV1475" t="n">
        <v>445</v>
      </c>
      <c r="CW1475" t="n">
        <v>701</v>
      </c>
      <c r="CX1475" t="n">
        <v>420</v>
      </c>
      <c r="CY1475" t="inlineStr"/>
      <c r="CZ1475" t="n">
        <v>350.5</v>
      </c>
      <c r="DA1475" t="n">
        <v>114</v>
      </c>
      <c r="DB1475" t="n">
        <v>35.04627959855731</v>
      </c>
      <c r="DC1475" t="n">
        <v>20.05911542610572</v>
      </c>
      <c r="DD1475" t="inlineStr"/>
      <c r="DE1475" t="inlineStr">
        <is>
          <t>QS (score, not ratio)</t>
        </is>
      </c>
      <c r="DF1475" t="inlineStr"/>
      <c r="DG1475" t="inlineStr">
        <is>
          <t>QS (score, not %)</t>
        </is>
      </c>
      <c r="DH1475" t="n">
        <v>14.05</v>
      </c>
      <c r="DI1475" t="n">
        <v>9.144336569579288</v>
      </c>
    </row>
    <row r="1476">
      <c r="A1476" t="inlineStr">
        <is>
          <t>university of central lancashire</t>
        </is>
      </c>
      <c r="B1476" t="inlineStr">
        <is>
          <t>951-1000</t>
        </is>
      </c>
      <c r="C1476" t="inlineStr">
        <is>
          <t>901-950</t>
        </is>
      </c>
      <c r="D1476" t="inlineStr">
        <is>
          <t>United Kingdom</t>
        </is>
      </c>
      <c r="E1476" t="inlineStr">
        <is>
          <t>Europe</t>
        </is>
      </c>
      <c r="F1476" t="inlineStr">
        <is>
          <t>L</t>
        </is>
      </c>
      <c r="G1476" t="inlineStr">
        <is>
          <t>CO</t>
        </is>
      </c>
      <c r="H1476" t="inlineStr">
        <is>
          <t>HI</t>
        </is>
      </c>
      <c r="I1476" t="inlineStr">
        <is>
          <t>A</t>
        </is>
      </c>
      <c r="J1476" t="n">
        <v>5.4</v>
      </c>
      <c r="K1476" t="inlineStr">
        <is>
          <t>601+</t>
        </is>
      </c>
      <c r="L1476" t="n">
        <v>4.9</v>
      </c>
      <c r="M1476" t="inlineStr">
        <is>
          <t>601+</t>
        </is>
      </c>
      <c r="N1476" t="n">
        <v>10.9</v>
      </c>
      <c r="O1476" t="inlineStr">
        <is>
          <t>701+</t>
        </is>
      </c>
      <c r="P1476" t="n">
        <v>3.8</v>
      </c>
      <c r="Q1476" t="inlineStr">
        <is>
          <t>701+</t>
        </is>
      </c>
      <c r="R1476" t="n">
        <v>35.5</v>
      </c>
      <c r="S1476" t="inlineStr">
        <is>
          <t>451</t>
        </is>
      </c>
      <c r="T1476" t="n">
        <v>82</v>
      </c>
      <c r="U1476" t="inlineStr">
        <is>
          <t>165</t>
        </is>
      </c>
      <c r="V1476" t="n">
        <v>53.9</v>
      </c>
      <c r="W1476" t="inlineStr">
        <is>
          <t>701+</t>
        </is>
      </c>
      <c r="X1476" t="n">
        <v>2.1</v>
      </c>
      <c r="Y1476" t="inlineStr">
        <is>
          <t>701+</t>
        </is>
      </c>
      <c r="Z1476" t="n">
        <v>1.5</v>
      </c>
      <c r="AA1476" t="inlineStr">
        <is>
          <t>701+</t>
        </is>
      </c>
      <c r="AB1476" t="inlineStr"/>
      <c r="AC1476" t="inlineStr">
        <is>
          <t>901-950</t>
        </is>
      </c>
      <c r="AD1476" t="inlineStr">
        <is>
          <t>801-1000</t>
        </is>
      </c>
      <c r="AE1476" t="inlineStr">
        <is>
          <t>UK</t>
        </is>
      </c>
      <c r="AF1476" t="inlineStr">
        <is>
          <t>United Kingdom</t>
        </is>
      </c>
      <c r="AG1476" t="inlineStr">
        <is>
          <t>L</t>
        </is>
      </c>
      <c r="AH1476" t="inlineStr">
        <is>
          <t>CO</t>
        </is>
      </c>
      <c r="AI1476" t="inlineStr">
        <is>
          <t>HI</t>
        </is>
      </c>
      <c r="AJ1476" t="n">
        <v>3</v>
      </c>
      <c r="AK1476" t="inlineStr">
        <is>
          <t>A</t>
        </is>
      </c>
      <c r="AL1476" t="n">
        <v>5.9</v>
      </c>
      <c r="AM1476" t="inlineStr">
        <is>
          <t>601+</t>
        </is>
      </c>
      <c r="AN1476" t="n">
        <v>5.8</v>
      </c>
      <c r="AO1476" t="inlineStr">
        <is>
          <t>601+</t>
        </is>
      </c>
      <c r="AP1476" t="n">
        <v>11.5</v>
      </c>
      <c r="AQ1476" t="inlineStr">
        <is>
          <t>701+</t>
        </is>
      </c>
      <c r="AR1476" t="n">
        <v>4.4</v>
      </c>
      <c r="AS1476" t="inlineStr">
        <is>
          <t>701+</t>
        </is>
      </c>
      <c r="AT1476" t="n">
        <v>37</v>
      </c>
      <c r="AU1476" t="inlineStr">
        <is>
          <t>439</t>
        </is>
      </c>
      <c r="AV1476" t="n">
        <v>81.59999999999999</v>
      </c>
      <c r="AW1476" t="inlineStr">
        <is>
          <t>156</t>
        </is>
      </c>
      <c r="AX1476" t="n">
        <v>16.7</v>
      </c>
      <c r="AY1476" t="inlineStr">
        <is>
          <t>579</t>
        </is>
      </c>
      <c r="AZ1476" t="n">
        <v>8.9</v>
      </c>
      <c r="BA1476" t="inlineStr">
        <is>
          <t>701+</t>
        </is>
      </c>
      <c r="BB1476" t="n">
        <v>1.5</v>
      </c>
      <c r="BC1476" t="inlineStr">
        <is>
          <t>701+</t>
        </is>
      </c>
      <c r="BD1476" t="inlineStr">
        <is>
          <t>-</t>
        </is>
      </c>
      <c r="BE1476" t="inlineStr">
        <is>
          <t>601-800</t>
        </is>
      </c>
      <c r="BF1476" t="inlineStr">
        <is>
          <t>United Kingdom</t>
        </is>
      </c>
      <c r="BG1476" t="n">
        <v>15.7</v>
      </c>
      <c r="BH1476" t="inlineStr">
        <is>
          <t>54.1</t>
        </is>
      </c>
      <c r="BI1476" t="n">
        <v>9.4</v>
      </c>
      <c r="BJ1476" t="n">
        <v>28.2</v>
      </c>
      <c r="BK1476" t="inlineStr">
        <is>
          <t>28.9</t>
        </is>
      </c>
      <c r="BL1476" t="inlineStr">
        <is>
          <t>-</t>
        </is>
      </c>
      <c r="BM1476" t="inlineStr">
        <is>
          <t>18,542</t>
        </is>
      </c>
      <c r="BN1476" t="n">
        <v>17.5</v>
      </c>
      <c r="BO1476" t="inlineStr">
        <is>
          <t>17%</t>
        </is>
      </c>
      <c r="BP1476" t="inlineStr">
        <is>
          <t>57 : 43</t>
        </is>
      </c>
      <c r="BQ1476" t="n">
        <v>2016</v>
      </c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>
        <is>
          <t>QS+Times</t>
        </is>
      </c>
      <c r="CC1476" t="n">
        <v>975.5</v>
      </c>
      <c r="CD1476" t="n">
        <v>925.5</v>
      </c>
      <c r="CE1476" t="n">
        <v>601</v>
      </c>
      <c r="CF1476" t="n">
        <v>601</v>
      </c>
      <c r="CG1476" t="n">
        <v>701</v>
      </c>
      <c r="CH1476" t="n">
        <v>701</v>
      </c>
      <c r="CI1476" t="n">
        <v>451</v>
      </c>
      <c r="CJ1476" t="n">
        <v>165</v>
      </c>
      <c r="CK1476" t="n">
        <v>701</v>
      </c>
      <c r="CL1476" t="n">
        <v>701</v>
      </c>
      <c r="CM1476" t="n">
        <v>701</v>
      </c>
      <c r="CN1476" t="n">
        <v>925.5</v>
      </c>
      <c r="CO1476" t="n">
        <v>900.5</v>
      </c>
      <c r="CP1476" t="n">
        <v>601</v>
      </c>
      <c r="CQ1476" t="n">
        <v>601</v>
      </c>
      <c r="CR1476" t="n">
        <v>701</v>
      </c>
      <c r="CS1476" t="n">
        <v>701</v>
      </c>
      <c r="CT1476" t="n">
        <v>439</v>
      </c>
      <c r="CU1476" t="n">
        <v>156</v>
      </c>
      <c r="CV1476" t="n">
        <v>579</v>
      </c>
      <c r="CW1476" t="n">
        <v>701</v>
      </c>
      <c r="CX1476" t="n">
        <v>701</v>
      </c>
      <c r="CY1476" t="n">
        <v>700.5</v>
      </c>
      <c r="CZ1476" t="inlineStr"/>
      <c r="DA1476" t="inlineStr"/>
      <c r="DB1476" t="n">
        <v>15.19642857142857</v>
      </c>
      <c r="DC1476" t="n">
        <v>12.63057431459863</v>
      </c>
      <c r="DD1476" t="n">
        <v>17.5</v>
      </c>
      <c r="DE1476" t="inlineStr">
        <is>
          <t>Times (raw ratio)</t>
        </is>
      </c>
      <c r="DF1476" t="n">
        <v>17</v>
      </c>
      <c r="DG1476" t="inlineStr">
        <is>
          <t>Times (raw %)</t>
        </is>
      </c>
      <c r="DH1476" t="n">
        <v>5.65</v>
      </c>
      <c r="DI1476" t="n">
        <v>6.763787721123831</v>
      </c>
    </row>
    <row r="1477">
      <c r="A1477" t="inlineStr">
        <is>
          <t>university of central oklahoma</t>
        </is>
      </c>
      <c r="B1477" t="inlineStr">
        <is>
          <t>1401+</t>
        </is>
      </c>
      <c r="C1477" t="inlineStr">
        <is>
          <t>1201-1400</t>
        </is>
      </c>
      <c r="D1477" t="inlineStr">
        <is>
          <t>United States</t>
        </is>
      </c>
      <c r="E1477" t="inlineStr">
        <is>
          <t>Americas</t>
        </is>
      </c>
      <c r="F1477" t="inlineStr">
        <is>
          <t>L</t>
        </is>
      </c>
      <c r="G1477" t="inlineStr">
        <is>
          <t>CO</t>
        </is>
      </c>
      <c r="H1477" t="inlineStr">
        <is>
          <t>MD</t>
        </is>
      </c>
      <c r="I1477" t="inlineStr">
        <is>
          <t>A</t>
        </is>
      </c>
      <c r="J1477" t="n">
        <v>5.6</v>
      </c>
      <c r="K1477" t="inlineStr">
        <is>
          <t>601+</t>
        </is>
      </c>
      <c r="L1477" t="n">
        <v>2.9</v>
      </c>
      <c r="M1477" t="inlineStr">
        <is>
          <t>601+</t>
        </is>
      </c>
      <c r="N1477" t="n">
        <v>6.5</v>
      </c>
      <c r="O1477" t="inlineStr">
        <is>
          <t>701+</t>
        </is>
      </c>
      <c r="P1477" t="n">
        <v>1.5</v>
      </c>
      <c r="Q1477" t="inlineStr">
        <is>
          <t>701+</t>
        </is>
      </c>
      <c r="R1477" t="n">
        <v>15.9</v>
      </c>
      <c r="S1477" t="inlineStr">
        <is>
          <t>654</t>
        </is>
      </c>
      <c r="T1477" t="n">
        <v>9.9</v>
      </c>
      <c r="U1477" t="inlineStr">
        <is>
          <t>701+</t>
        </is>
      </c>
      <c r="V1477" t="n">
        <v>5.2</v>
      </c>
      <c r="W1477" t="inlineStr">
        <is>
          <t>701+</t>
        </is>
      </c>
      <c r="X1477" t="n">
        <v>2.9</v>
      </c>
      <c r="Y1477" t="inlineStr">
        <is>
          <t>701+</t>
        </is>
      </c>
      <c r="Z1477" t="n">
        <v>1</v>
      </c>
      <c r="AA1477" t="inlineStr">
        <is>
          <t>701+</t>
        </is>
      </c>
      <c r="AB1477" t="inlineStr"/>
      <c r="AC1477" t="inlineStr">
        <is>
          <t>1201-1400</t>
        </is>
      </c>
      <c r="AD1477" t="inlineStr">
        <is>
          <t>1201-1400</t>
        </is>
      </c>
      <c r="AE1477" t="inlineStr">
        <is>
          <t>US</t>
        </is>
      </c>
      <c r="AF1477" t="inlineStr">
        <is>
          <t>United States</t>
        </is>
      </c>
      <c r="AG1477" t="inlineStr">
        <is>
          <t>L</t>
        </is>
      </c>
      <c r="AH1477" t="inlineStr">
        <is>
          <t>CO</t>
        </is>
      </c>
      <c r="AI1477" t="inlineStr">
        <is>
          <t>MD</t>
        </is>
      </c>
      <c r="AJ1477" t="inlineStr"/>
      <c r="AK1477" t="inlineStr">
        <is>
          <t>A</t>
        </is>
      </c>
      <c r="AL1477" t="n">
        <v>3.8</v>
      </c>
      <c r="AM1477" t="inlineStr">
        <is>
          <t>601+</t>
        </is>
      </c>
      <c r="AN1477" t="n">
        <v>1.5</v>
      </c>
      <c r="AO1477" t="inlineStr">
        <is>
          <t>601+</t>
        </is>
      </c>
      <c r="AP1477" t="n">
        <v>7.9</v>
      </c>
      <c r="AQ1477" t="inlineStr">
        <is>
          <t>701+</t>
        </is>
      </c>
      <c r="AR1477" t="n">
        <v>1.4</v>
      </c>
      <c r="AS1477" t="inlineStr">
        <is>
          <t>701+</t>
        </is>
      </c>
      <c r="AT1477" t="n">
        <v>16.8</v>
      </c>
      <c r="AU1477" t="inlineStr">
        <is>
          <t>636</t>
        </is>
      </c>
      <c r="AV1477" t="n">
        <v>10.9</v>
      </c>
      <c r="AW1477" t="inlineStr">
        <is>
          <t>694</t>
        </is>
      </c>
      <c r="AX1477" t="n">
        <v>1</v>
      </c>
      <c r="AY1477" t="inlineStr">
        <is>
          <t>701+</t>
        </is>
      </c>
      <c r="AZ1477" t="n">
        <v>9.4</v>
      </c>
      <c r="BA1477" t="inlineStr">
        <is>
          <t>701+</t>
        </is>
      </c>
      <c r="BB1477" t="inlineStr"/>
      <c r="BC1477" t="inlineStr"/>
      <c r="BD1477" t="inlineStr">
        <is>
          <t>-</t>
        </is>
      </c>
      <c r="BE1477" t="inlineStr"/>
      <c r="BF1477" t="inlineStr">
        <is>
          <t>Not Reported</t>
        </is>
      </c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>
        <is>
          <t>QS</t>
        </is>
      </c>
      <c r="CC1477" t="n">
        <v>1401</v>
      </c>
      <c r="CD1477" t="n">
        <v>1300.5</v>
      </c>
      <c r="CE1477" t="n">
        <v>601</v>
      </c>
      <c r="CF1477" t="n">
        <v>601</v>
      </c>
      <c r="CG1477" t="n">
        <v>701</v>
      </c>
      <c r="CH1477" t="n">
        <v>701</v>
      </c>
      <c r="CI1477" t="n">
        <v>654</v>
      </c>
      <c r="CJ1477" t="n">
        <v>701</v>
      </c>
      <c r="CK1477" t="n">
        <v>701</v>
      </c>
      <c r="CL1477" t="n">
        <v>701</v>
      </c>
      <c r="CM1477" t="n">
        <v>701</v>
      </c>
      <c r="CN1477" t="n">
        <v>1300.5</v>
      </c>
      <c r="CO1477" t="n">
        <v>1300.5</v>
      </c>
      <c r="CP1477" t="n">
        <v>601</v>
      </c>
      <c r="CQ1477" t="n">
        <v>601</v>
      </c>
      <c r="CR1477" t="n">
        <v>701</v>
      </c>
      <c r="CS1477" t="n">
        <v>701</v>
      </c>
      <c r="CT1477" t="n">
        <v>636</v>
      </c>
      <c r="CU1477" t="n">
        <v>694</v>
      </c>
      <c r="CV1477" t="n">
        <v>701</v>
      </c>
      <c r="CW1477" t="n">
        <v>701</v>
      </c>
      <c r="CX1477" t="inlineStr"/>
      <c r="CY1477" t="inlineStr"/>
      <c r="CZ1477" t="inlineStr"/>
      <c r="DA1477" t="inlineStr"/>
      <c r="DB1477" t="n">
        <v>0</v>
      </c>
      <c r="DC1477" t="n">
        <v>1.5</v>
      </c>
      <c r="DD1477" t="inlineStr"/>
      <c r="DE1477" t="inlineStr">
        <is>
          <t>QS (score, not ratio)</t>
        </is>
      </c>
      <c r="DF1477" t="inlineStr"/>
      <c r="DG1477" t="inlineStr">
        <is>
          <t>QS (score, not %)</t>
        </is>
      </c>
      <c r="DH1477" t="n">
        <v>4.699999999999999</v>
      </c>
      <c r="DI1477" t="inlineStr"/>
    </row>
    <row r="1478">
      <c r="A1478" t="inlineStr">
        <is>
          <t>university of cergy-pontoise</t>
        </is>
      </c>
      <c r="B1478" t="inlineStr"/>
      <c r="C1478" t="inlineStr"/>
      <c r="D1478" t="inlineStr">
        <is>
          <t>Not Reported</t>
        </is>
      </c>
      <c r="E1478" t="inlineStr">
        <is>
          <t>Not Reported</t>
        </is>
      </c>
      <c r="F1478" t="inlineStr">
        <is>
          <t>Not Reported</t>
        </is>
      </c>
      <c r="G1478" t="inlineStr">
        <is>
          <t>Not Reported</t>
        </is>
      </c>
      <c r="H1478" t="inlineStr"/>
      <c r="I1478" t="inlineStr">
        <is>
          <t>Not Reported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>
        <is>
          <t>Not Reported</t>
        </is>
      </c>
      <c r="AF1478" t="inlineStr">
        <is>
          <t>Not Reported</t>
        </is>
      </c>
      <c r="AG1478" t="inlineStr">
        <is>
          <t>Not Reported</t>
        </is>
      </c>
      <c r="AH1478" t="inlineStr">
        <is>
          <t>Not Reported</t>
        </is>
      </c>
      <c r="AI1478" t="inlineStr"/>
      <c r="AJ1478" t="inlineStr"/>
      <c r="AK1478" t="inlineStr">
        <is>
          <t>Not Reported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>
        <is>
          <t>601-800</t>
        </is>
      </c>
      <c r="BF1478" t="inlineStr">
        <is>
          <t>France</t>
        </is>
      </c>
      <c r="BG1478" t="n">
        <v>18.7</v>
      </c>
      <c r="BH1478" t="inlineStr">
        <is>
          <t>49.1</t>
        </is>
      </c>
      <c r="BI1478" t="n">
        <v>6.3</v>
      </c>
      <c r="BJ1478" t="n">
        <v>13.2</v>
      </c>
      <c r="BK1478" t="inlineStr">
        <is>
          <t>28.6</t>
        </is>
      </c>
      <c r="BL1478" t="inlineStr">
        <is>
          <t>-</t>
        </is>
      </c>
      <c r="BM1478" t="inlineStr">
        <is>
          <t>17,000</t>
        </is>
      </c>
      <c r="BN1478" t="n">
        <v>9.199999999999999</v>
      </c>
      <c r="BO1478" t="inlineStr">
        <is>
          <t>11%</t>
        </is>
      </c>
      <c r="BP1478" t="inlineStr">
        <is>
          <t>53 : 47</t>
        </is>
      </c>
      <c r="BQ1478" t="n">
        <v>2016</v>
      </c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>
        <is>
          <t>Times</t>
        </is>
      </c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n">
        <v>700.5</v>
      </c>
      <c r="CZ1478" t="inlineStr"/>
      <c r="DA1478" t="inlineStr"/>
      <c r="DB1478" t="n">
        <v>0</v>
      </c>
      <c r="DC1478" t="n">
        <v>7.841865128682588</v>
      </c>
      <c r="DD1478" t="n">
        <v>9.199999999999999</v>
      </c>
      <c r="DE1478" t="inlineStr">
        <is>
          <t>Times (raw ratio)</t>
        </is>
      </c>
      <c r="DF1478" t="n">
        <v>11</v>
      </c>
      <c r="DG1478" t="inlineStr">
        <is>
          <t>Times (raw %)</t>
        </is>
      </c>
      <c r="DH1478" t="inlineStr"/>
      <c r="DI1478" t="n">
        <v>3.537981269510927</v>
      </c>
    </row>
    <row r="1479">
      <c r="A1479" t="inlineStr">
        <is>
          <t>university of chemistry and technology, prague</t>
        </is>
      </c>
      <c r="B1479" t="inlineStr">
        <is>
          <t>570</t>
        </is>
      </c>
      <c r="C1479" t="inlineStr">
        <is>
          <t>556</t>
        </is>
      </c>
      <c r="D1479" t="inlineStr">
        <is>
          <t>Czech Republic</t>
        </is>
      </c>
      <c r="E1479" t="inlineStr">
        <is>
          <t>Europe</t>
        </is>
      </c>
      <c r="F1479" t="inlineStr">
        <is>
          <t>S</t>
        </is>
      </c>
      <c r="G1479" t="inlineStr">
        <is>
          <t>FO</t>
        </is>
      </c>
      <c r="H1479" t="inlineStr">
        <is>
          <t>VH</t>
        </is>
      </c>
      <c r="I1479" t="inlineStr">
        <is>
          <t>A</t>
        </is>
      </c>
      <c r="J1479" t="n">
        <v>5.6</v>
      </c>
      <c r="K1479" t="inlineStr">
        <is>
          <t>601+</t>
        </is>
      </c>
      <c r="L1479" t="n">
        <v>9.300000000000001</v>
      </c>
      <c r="M1479" t="inlineStr">
        <is>
          <t>601+</t>
        </is>
      </c>
      <c r="N1479" t="n">
        <v>98.40000000000001</v>
      </c>
      <c r="O1479" t="inlineStr">
        <is>
          <t>44</t>
        </is>
      </c>
      <c r="P1479" t="n">
        <v>13.5</v>
      </c>
      <c r="Q1479" t="inlineStr">
        <is>
          <t>661</t>
        </is>
      </c>
      <c r="R1479" t="n">
        <v>23.9</v>
      </c>
      <c r="S1479" t="inlineStr">
        <is>
          <t>547</t>
        </is>
      </c>
      <c r="T1479" t="n">
        <v>78.40000000000001</v>
      </c>
      <c r="U1479" t="inlineStr">
        <is>
          <t>179</t>
        </is>
      </c>
      <c r="V1479" t="n">
        <v>34.9</v>
      </c>
      <c r="W1479" t="inlineStr">
        <is>
          <t>701+</t>
        </is>
      </c>
      <c r="X1479" t="n">
        <v>4.2</v>
      </c>
      <c r="Y1479" t="inlineStr">
        <is>
          <t>701+</t>
        </is>
      </c>
      <c r="Z1479" t="n">
        <v>3.4</v>
      </c>
      <c r="AA1479" t="inlineStr">
        <is>
          <t>701+</t>
        </is>
      </c>
      <c r="AB1479" t="n">
        <v>21.8</v>
      </c>
      <c r="AC1479">
        <f>556</f>
        <v/>
      </c>
      <c r="AD1479" t="inlineStr">
        <is>
          <t>358</t>
        </is>
      </c>
      <c r="AE1479" t="inlineStr">
        <is>
          <t>CZ</t>
        </is>
      </c>
      <c r="AF1479" t="inlineStr">
        <is>
          <t>Czech Republic</t>
        </is>
      </c>
      <c r="AG1479" t="inlineStr">
        <is>
          <t>S</t>
        </is>
      </c>
      <c r="AH1479" t="inlineStr">
        <is>
          <t>FO</t>
        </is>
      </c>
      <c r="AI1479" t="inlineStr">
        <is>
          <t>VH</t>
        </is>
      </c>
      <c r="AJ1479" t="n">
        <v>4</v>
      </c>
      <c r="AK1479" t="inlineStr">
        <is>
          <t>A</t>
        </is>
      </c>
      <c r="AL1479" t="n">
        <v>6.1</v>
      </c>
      <c r="AM1479" t="inlineStr">
        <is>
          <t>601+</t>
        </is>
      </c>
      <c r="AN1479" t="n">
        <v>7.9</v>
      </c>
      <c r="AO1479" t="inlineStr">
        <is>
          <t>601+</t>
        </is>
      </c>
      <c r="AP1479" t="n">
        <v>99</v>
      </c>
      <c r="AQ1479" t="inlineStr">
        <is>
          <t>35</t>
        </is>
      </c>
      <c r="AR1479" t="n">
        <v>12.9</v>
      </c>
      <c r="AS1479" t="inlineStr">
        <is>
          <t>680</t>
        </is>
      </c>
      <c r="AT1479" t="n">
        <v>27.8</v>
      </c>
      <c r="AU1479" t="inlineStr">
        <is>
          <t>502</t>
        </is>
      </c>
      <c r="AV1479" t="n">
        <v>71.90000000000001</v>
      </c>
      <c r="AW1479" t="inlineStr">
        <is>
          <t>201</t>
        </is>
      </c>
      <c r="AX1479" t="n">
        <v>3.2</v>
      </c>
      <c r="AY1479" t="inlineStr">
        <is>
          <t>701+</t>
        </is>
      </c>
      <c r="AZ1479" t="n">
        <v>10.1</v>
      </c>
      <c r="BA1479" t="inlineStr">
        <is>
          <t>701+</t>
        </is>
      </c>
      <c r="BB1479" t="n">
        <v>1.3</v>
      </c>
      <c r="BC1479" t="inlineStr">
        <is>
          <t>701+</t>
        </is>
      </c>
      <c r="BD1479" t="inlineStr">
        <is>
          <t>21.1</t>
        </is>
      </c>
      <c r="BE1479" t="inlineStr">
        <is>
          <t>601-800</t>
        </is>
      </c>
      <c r="BF1479" t="inlineStr">
        <is>
          <t>Czech Republic</t>
        </is>
      </c>
      <c r="BG1479" t="n">
        <v>21.6</v>
      </c>
      <c r="BH1479" t="inlineStr">
        <is>
          <t>46.3</t>
        </is>
      </c>
      <c r="BI1479" t="n">
        <v>12</v>
      </c>
      <c r="BJ1479" t="n">
        <v>17.4</v>
      </c>
      <c r="BK1479" t="inlineStr">
        <is>
          <t>38.9</t>
        </is>
      </c>
      <c r="BL1479" t="inlineStr">
        <is>
          <t>-</t>
        </is>
      </c>
      <c r="BM1479" t="inlineStr">
        <is>
          <t>4,699</t>
        </is>
      </c>
      <c r="BN1479" t="n">
        <v>11</v>
      </c>
      <c r="BO1479" t="inlineStr">
        <is>
          <t>19%</t>
        </is>
      </c>
      <c r="BP1479" t="inlineStr"/>
      <c r="BQ1479" t="n">
        <v>2016</v>
      </c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>
        <is>
          <t>QS+Times</t>
        </is>
      </c>
      <c r="CC1479" t="n">
        <v>570</v>
      </c>
      <c r="CD1479" t="n">
        <v>556</v>
      </c>
      <c r="CE1479" t="n">
        <v>601</v>
      </c>
      <c r="CF1479" t="n">
        <v>601</v>
      </c>
      <c r="CG1479" t="n">
        <v>44</v>
      </c>
      <c r="CH1479" t="n">
        <v>661</v>
      </c>
      <c r="CI1479" t="n">
        <v>547</v>
      </c>
      <c r="CJ1479" t="n">
        <v>179</v>
      </c>
      <c r="CK1479" t="n">
        <v>701</v>
      </c>
      <c r="CL1479" t="n">
        <v>701</v>
      </c>
      <c r="CM1479" t="n">
        <v>701</v>
      </c>
      <c r="CN1479" t="n">
        <v>556</v>
      </c>
      <c r="CO1479" t="n">
        <v>358</v>
      </c>
      <c r="CP1479" t="n">
        <v>601</v>
      </c>
      <c r="CQ1479" t="n">
        <v>601</v>
      </c>
      <c r="CR1479" t="n">
        <v>35</v>
      </c>
      <c r="CS1479" t="n">
        <v>680</v>
      </c>
      <c r="CT1479" t="n">
        <v>502</v>
      </c>
      <c r="CU1479" t="n">
        <v>201</v>
      </c>
      <c r="CV1479" t="n">
        <v>701</v>
      </c>
      <c r="CW1479" t="n">
        <v>701</v>
      </c>
      <c r="CX1479" t="n">
        <v>701</v>
      </c>
      <c r="CY1479" t="n">
        <v>700.5</v>
      </c>
      <c r="CZ1479" t="inlineStr"/>
      <c r="DA1479" t="inlineStr"/>
      <c r="DB1479" t="n">
        <v>29.67857142857143</v>
      </c>
      <c r="DC1479" t="n">
        <v>13.1220213143922</v>
      </c>
      <c r="DD1479" t="n">
        <v>11</v>
      </c>
      <c r="DE1479" t="inlineStr">
        <is>
          <t>Times (raw ratio)</t>
        </is>
      </c>
      <c r="DF1479" t="n">
        <v>19</v>
      </c>
      <c r="DG1479" t="inlineStr">
        <is>
          <t>Times (raw %)</t>
        </is>
      </c>
      <c r="DH1479" t="n">
        <v>5.85</v>
      </c>
      <c r="DI1479" t="n">
        <v>9.469302809573362</v>
      </c>
    </row>
    <row r="1480">
      <c r="A1480" t="inlineStr">
        <is>
          <t>university of chicago</t>
        </is>
      </c>
      <c r="B1480" t="inlineStr">
        <is>
          <t>21</t>
        </is>
      </c>
      <c r="C1480" t="inlineStr">
        <is>
          <t>11</t>
        </is>
      </c>
      <c r="D1480" t="inlineStr">
        <is>
          <t>United States</t>
        </is>
      </c>
      <c r="E1480" t="inlineStr">
        <is>
          <t>Americas</t>
        </is>
      </c>
      <c r="F1480" t="inlineStr">
        <is>
          <t>L</t>
        </is>
      </c>
      <c r="G1480" t="inlineStr">
        <is>
          <t>FC</t>
        </is>
      </c>
      <c r="H1480" t="inlineStr">
        <is>
          <t>VH</t>
        </is>
      </c>
      <c r="I1480" t="inlineStr">
        <is>
          <t>B</t>
        </is>
      </c>
      <c r="J1480" t="n">
        <v>99.09999999999999</v>
      </c>
      <c r="K1480" t="inlineStr">
        <is>
          <t>17</t>
        </is>
      </c>
      <c r="L1480" t="n">
        <v>96.40000000000001</v>
      </c>
      <c r="M1480" t="inlineStr">
        <is>
          <t>29</t>
        </is>
      </c>
      <c r="N1480" t="n">
        <v>94.2</v>
      </c>
      <c r="O1480" t="inlineStr">
        <is>
          <t>69</t>
        </is>
      </c>
      <c r="P1480" t="n">
        <v>60.8</v>
      </c>
      <c r="Q1480" t="inlineStr">
        <is>
          <t>197</t>
        </is>
      </c>
      <c r="R1480" t="n">
        <v>79</v>
      </c>
      <c r="S1480" t="inlineStr">
        <is>
          <t>244</t>
        </is>
      </c>
      <c r="T1480" t="n">
        <v>87</v>
      </c>
      <c r="U1480" t="inlineStr">
        <is>
          <t>140</t>
        </is>
      </c>
      <c r="V1480" t="n">
        <v>85.09999999999999</v>
      </c>
      <c r="W1480" t="inlineStr">
        <is>
          <t>245</t>
        </is>
      </c>
      <c r="X1480" t="n">
        <v>99.09999999999999</v>
      </c>
      <c r="Y1480" t="inlineStr">
        <is>
          <t>16</t>
        </is>
      </c>
      <c r="Z1480" t="n">
        <v>46.9</v>
      </c>
      <c r="AA1480" t="inlineStr">
        <is>
          <t>330=</t>
        </is>
      </c>
      <c r="AB1480" t="n">
        <v>86.2</v>
      </c>
      <c r="AC1480" t="inlineStr">
        <is>
          <t>11</t>
        </is>
      </c>
      <c r="AD1480" t="inlineStr">
        <is>
          <t>10</t>
        </is>
      </c>
      <c r="AE1480" t="inlineStr">
        <is>
          <t>US</t>
        </is>
      </c>
      <c r="AF1480" t="inlineStr">
        <is>
          <t>United States</t>
        </is>
      </c>
      <c r="AG1480" t="inlineStr">
        <is>
          <t>L</t>
        </is>
      </c>
      <c r="AH1480" t="inlineStr">
        <is>
          <t>FC</t>
        </is>
      </c>
      <c r="AI1480" t="inlineStr">
        <is>
          <t>VH</t>
        </is>
      </c>
      <c r="AJ1480" t="n">
        <v>5</v>
      </c>
      <c r="AK1480" t="inlineStr">
        <is>
          <t>B</t>
        </is>
      </c>
      <c r="AL1480" t="n">
        <v>99.09999999999999</v>
      </c>
      <c r="AM1480" t="inlineStr">
        <is>
          <t>17</t>
        </is>
      </c>
      <c r="AN1480" t="n">
        <v>95.40000000000001</v>
      </c>
      <c r="AO1480" t="inlineStr">
        <is>
          <t>38</t>
        </is>
      </c>
      <c r="AP1480" t="n">
        <v>92.5</v>
      </c>
      <c r="AQ1480" t="inlineStr">
        <is>
          <t>72</t>
        </is>
      </c>
      <c r="AR1480" t="n">
        <v>78.5</v>
      </c>
      <c r="AS1480" t="inlineStr">
        <is>
          <t>122</t>
        </is>
      </c>
      <c r="AT1480" t="n">
        <v>81.2</v>
      </c>
      <c r="AU1480" t="inlineStr">
        <is>
          <t>225</t>
        </is>
      </c>
      <c r="AV1480" t="n">
        <v>84.40000000000001</v>
      </c>
      <c r="AW1480" t="inlineStr">
        <is>
          <t>145</t>
        </is>
      </c>
      <c r="AX1480" t="n">
        <v>61.4</v>
      </c>
      <c r="AY1480" t="inlineStr">
        <is>
          <t>236</t>
        </is>
      </c>
      <c r="AZ1480" t="n">
        <v>98.3</v>
      </c>
      <c r="BA1480" t="inlineStr">
        <is>
          <t>17</t>
        </is>
      </c>
      <c r="BB1480" t="n">
        <v>81.7</v>
      </c>
      <c r="BC1480" t="inlineStr">
        <is>
          <t>137=</t>
        </is>
      </c>
      <c r="BD1480" t="inlineStr">
        <is>
          <t>90.3</t>
        </is>
      </c>
      <c r="BE1480" t="inlineStr">
        <is>
          <t>10</t>
        </is>
      </c>
      <c r="BF1480" t="inlineStr">
        <is>
          <t>United States of America</t>
        </is>
      </c>
      <c r="BG1480" t="n">
        <v>85.7</v>
      </c>
      <c r="BH1480" t="inlineStr">
        <is>
          <t>65.0</t>
        </is>
      </c>
      <c r="BI1480" t="n">
        <v>88.90000000000001</v>
      </c>
      <c r="BJ1480" t="n">
        <v>99.2</v>
      </c>
      <c r="BK1480" t="inlineStr">
        <is>
          <t>36.6</t>
        </is>
      </c>
      <c r="BL1480" t="inlineStr">
        <is>
          <t>87.9</t>
        </is>
      </c>
      <c r="BM1480" t="inlineStr">
        <is>
          <t>14,221</t>
        </is>
      </c>
      <c r="BN1480" t="n">
        <v>6.9</v>
      </c>
      <c r="BO1480" t="inlineStr">
        <is>
          <t>21%</t>
        </is>
      </c>
      <c r="BP1480" t="inlineStr">
        <is>
          <t>42 : 58</t>
        </is>
      </c>
      <c r="BQ1480" t="n">
        <v>2016</v>
      </c>
      <c r="BR1480" t="inlineStr">
        <is>
          <t>9</t>
        </is>
      </c>
      <c r="BS1480" t="inlineStr">
        <is>
          <t>8</t>
        </is>
      </c>
      <c r="BT1480" t="n">
        <v>57.1</v>
      </c>
      <c r="BU1480" t="n">
        <v>59.8</v>
      </c>
      <c r="BV1480" t="n">
        <v>86.3</v>
      </c>
      <c r="BW1480" t="n">
        <v>49</v>
      </c>
      <c r="BX1480" t="n">
        <v>42.9</v>
      </c>
      <c r="BY1480" t="n">
        <v>49.8</v>
      </c>
      <c r="BZ1480" t="n">
        <v>42</v>
      </c>
      <c r="CA1480" t="n">
        <v>2015</v>
      </c>
      <c r="CB1480" t="inlineStr">
        <is>
          <t>QS+Times+Shanghai</t>
        </is>
      </c>
      <c r="CC1480" t="n">
        <v>21</v>
      </c>
      <c r="CD1480" t="n">
        <v>11</v>
      </c>
      <c r="CE1480" t="n">
        <v>17</v>
      </c>
      <c r="CF1480" t="n">
        <v>29</v>
      </c>
      <c r="CG1480" t="n">
        <v>69</v>
      </c>
      <c r="CH1480" t="n">
        <v>197</v>
      </c>
      <c r="CI1480" t="n">
        <v>244</v>
      </c>
      <c r="CJ1480" t="n">
        <v>140</v>
      </c>
      <c r="CK1480" t="n">
        <v>245</v>
      </c>
      <c r="CL1480" t="n">
        <v>16</v>
      </c>
      <c r="CM1480" t="n">
        <v>330</v>
      </c>
      <c r="CN1480" t="n">
        <v>11</v>
      </c>
      <c r="CO1480" t="n">
        <v>10</v>
      </c>
      <c r="CP1480" t="n">
        <v>17</v>
      </c>
      <c r="CQ1480" t="n">
        <v>38</v>
      </c>
      <c r="CR1480" t="n">
        <v>72</v>
      </c>
      <c r="CS1480" t="n">
        <v>122</v>
      </c>
      <c r="CT1480" t="n">
        <v>225</v>
      </c>
      <c r="CU1480" t="n">
        <v>145</v>
      </c>
      <c r="CV1480" t="n">
        <v>236</v>
      </c>
      <c r="CW1480" t="n">
        <v>17</v>
      </c>
      <c r="CX1480" t="n">
        <v>137</v>
      </c>
      <c r="CY1480" t="n">
        <v>10</v>
      </c>
      <c r="CZ1480" t="n">
        <v>9</v>
      </c>
      <c r="DA1480" t="n">
        <v>8</v>
      </c>
      <c r="DB1480" t="n">
        <v>98.50949450552899</v>
      </c>
      <c r="DC1480" t="n">
        <v>68.8654431112775</v>
      </c>
      <c r="DD1480" t="n">
        <v>6.9</v>
      </c>
      <c r="DE1480" t="inlineStr">
        <is>
          <t>Times (raw ratio)</t>
        </is>
      </c>
      <c r="DF1480" t="n">
        <v>21</v>
      </c>
      <c r="DG1480" t="inlineStr">
        <is>
          <t>Times (raw %)</t>
        </is>
      </c>
      <c r="DH1480" t="n">
        <v>99.09999999999999</v>
      </c>
      <c r="DI1480" t="n">
        <v>66.08738643111556</v>
      </c>
    </row>
    <row r="1481">
      <c r="A1481" t="inlineStr">
        <is>
          <t>university of chile</t>
        </is>
      </c>
      <c r="B1481" t="inlineStr"/>
      <c r="C1481" t="inlineStr"/>
      <c r="D1481" t="inlineStr">
        <is>
          <t>Not Reported</t>
        </is>
      </c>
      <c r="E1481" t="inlineStr">
        <is>
          <t>Not Reported</t>
        </is>
      </c>
      <c r="F1481" t="inlineStr">
        <is>
          <t>Not Reported</t>
        </is>
      </c>
      <c r="G1481" t="inlineStr">
        <is>
          <t>Not Reported</t>
        </is>
      </c>
      <c r="H1481" t="inlineStr"/>
      <c r="I1481" t="inlineStr">
        <is>
          <t>Not Reported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>
        <is>
          <t>Not Reported</t>
        </is>
      </c>
      <c r="AF1481" t="inlineStr">
        <is>
          <t>Not Reported</t>
        </is>
      </c>
      <c r="AG1481" t="inlineStr">
        <is>
          <t>Not Reported</t>
        </is>
      </c>
      <c r="AH1481" t="inlineStr">
        <is>
          <t>Not Reported</t>
        </is>
      </c>
      <c r="AI1481" t="inlineStr"/>
      <c r="AJ1481" t="inlineStr"/>
      <c r="AK1481" t="inlineStr">
        <is>
          <t>Not Reported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>
        <is>
          <t>501-600</t>
        </is>
      </c>
      <c r="BF1481" t="inlineStr">
        <is>
          <t>Chile</t>
        </is>
      </c>
      <c r="BG1481" t="n">
        <v>28.3</v>
      </c>
      <c r="BH1481" t="inlineStr">
        <is>
          <t>44.1</t>
        </is>
      </c>
      <c r="BI1481" t="n">
        <v>19.6</v>
      </c>
      <c r="BJ1481" t="n">
        <v>30.5</v>
      </c>
      <c r="BK1481" t="inlineStr">
        <is>
          <t>-</t>
        </is>
      </c>
      <c r="BL1481" t="inlineStr">
        <is>
          <t>-</t>
        </is>
      </c>
      <c r="BM1481" t="inlineStr">
        <is>
          <t>29,207</t>
        </is>
      </c>
      <c r="BN1481" t="n">
        <v>14.2</v>
      </c>
      <c r="BO1481" t="inlineStr">
        <is>
          <t>3%</t>
        </is>
      </c>
      <c r="BP1481" t="inlineStr">
        <is>
          <t>47 : 53</t>
        </is>
      </c>
      <c r="BQ1481" t="n">
        <v>2016</v>
      </c>
      <c r="BR1481" t="inlineStr">
        <is>
          <t>301-400</t>
        </is>
      </c>
      <c r="BS1481" t="inlineStr">
        <is>
          <t>1</t>
        </is>
      </c>
      <c r="BT1481" t="inlineStr"/>
      <c r="BU1481" t="n">
        <v>7.3</v>
      </c>
      <c r="BV1481" t="n">
        <v>0</v>
      </c>
      <c r="BW1481" t="n">
        <v>0</v>
      </c>
      <c r="BX1481" t="n">
        <v>11.1</v>
      </c>
      <c r="BY1481" t="n">
        <v>33</v>
      </c>
      <c r="BZ1481" t="n">
        <v>17.1</v>
      </c>
      <c r="CA1481" t="n">
        <v>2015</v>
      </c>
      <c r="CB1481" t="inlineStr">
        <is>
          <t>Times+Shanghai</t>
        </is>
      </c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n">
        <v>550.5</v>
      </c>
      <c r="CZ1481" t="n">
        <v>350.5</v>
      </c>
      <c r="DA1481" t="n">
        <v>1</v>
      </c>
      <c r="DB1481" t="n">
        <v>22.35750955873295</v>
      </c>
      <c r="DC1481" t="n">
        <v>18.68936058005008</v>
      </c>
      <c r="DD1481" t="n">
        <v>14.2</v>
      </c>
      <c r="DE1481" t="inlineStr">
        <is>
          <t>Times (raw ratio)</t>
        </is>
      </c>
      <c r="DF1481" t="n">
        <v>3</v>
      </c>
      <c r="DG1481" t="inlineStr">
        <is>
          <t>Times (raw %)</t>
        </is>
      </c>
      <c r="DH1481" t="inlineStr"/>
      <c r="DI1481" t="n">
        <v>10.48031437497123</v>
      </c>
    </row>
    <row r="1482">
      <c r="A1482" t="inlineStr">
        <is>
          <t>university of cincinnati</t>
        </is>
      </c>
      <c r="B1482" t="inlineStr">
        <is>
          <t>761-770</t>
        </is>
      </c>
      <c r="C1482" t="inlineStr">
        <is>
          <t>691-700</t>
        </is>
      </c>
      <c r="D1482" t="inlineStr">
        <is>
          <t>United States</t>
        </is>
      </c>
      <c r="E1482" t="inlineStr">
        <is>
          <t>Americas</t>
        </is>
      </c>
      <c r="F1482" t="inlineStr">
        <is>
          <t>XL</t>
        </is>
      </c>
      <c r="G1482" t="inlineStr">
        <is>
          <t>FC</t>
        </is>
      </c>
      <c r="H1482" t="inlineStr">
        <is>
          <t>VH</t>
        </is>
      </c>
      <c r="I1482" t="inlineStr">
        <is>
          <t>A</t>
        </is>
      </c>
      <c r="J1482" t="n">
        <v>11</v>
      </c>
      <c r="K1482" t="inlineStr">
        <is>
          <t>601+</t>
        </is>
      </c>
      <c r="L1482" t="n">
        <v>6</v>
      </c>
      <c r="M1482" t="inlineStr">
        <is>
          <t>601+</t>
        </is>
      </c>
      <c r="N1482" t="n">
        <v>19.4</v>
      </c>
      <c r="O1482" t="inlineStr">
        <is>
          <t>687</t>
        </is>
      </c>
      <c r="P1482" t="n">
        <v>22.9</v>
      </c>
      <c r="Q1482" t="inlineStr">
        <is>
          <t>521</t>
        </is>
      </c>
      <c r="R1482" t="n">
        <v>4.3</v>
      </c>
      <c r="S1482" t="inlineStr">
        <is>
          <t>701+</t>
        </is>
      </c>
      <c r="T1482" t="n">
        <v>12.4</v>
      </c>
      <c r="U1482" t="inlineStr">
        <is>
          <t>670</t>
        </is>
      </c>
      <c r="V1482" t="n">
        <v>69</v>
      </c>
      <c r="W1482" t="inlineStr">
        <is>
          <t>499</t>
        </is>
      </c>
      <c r="X1482" t="n">
        <v>25.3</v>
      </c>
      <c r="Y1482" t="inlineStr">
        <is>
          <t>462</t>
        </is>
      </c>
      <c r="Z1482" t="n">
        <v>22.5</v>
      </c>
      <c r="AA1482" t="inlineStr">
        <is>
          <t>510=</t>
        </is>
      </c>
      <c r="AB1482" t="inlineStr"/>
      <c r="AC1482" t="inlineStr">
        <is>
          <t>691-700</t>
        </is>
      </c>
      <c r="AD1482" t="inlineStr">
        <is>
          <t>701-750</t>
        </is>
      </c>
      <c r="AE1482" t="inlineStr">
        <is>
          <t>US</t>
        </is>
      </c>
      <c r="AF1482" t="inlineStr">
        <is>
          <t>United States</t>
        </is>
      </c>
      <c r="AG1482" t="inlineStr">
        <is>
          <t>XL</t>
        </is>
      </c>
      <c r="AH1482" t="inlineStr">
        <is>
          <t>FC</t>
        </is>
      </c>
      <c r="AI1482" t="inlineStr">
        <is>
          <t>VH</t>
        </is>
      </c>
      <c r="AJ1482" t="n">
        <v>5</v>
      </c>
      <c r="AK1482" t="inlineStr">
        <is>
          <t>A</t>
        </is>
      </c>
      <c r="AL1482" t="n">
        <v>12.3</v>
      </c>
      <c r="AM1482" t="inlineStr">
        <is>
          <t>601+</t>
        </is>
      </c>
      <c r="AN1482" t="n">
        <v>7.6</v>
      </c>
      <c r="AO1482" t="inlineStr">
        <is>
          <t>601+</t>
        </is>
      </c>
      <c r="AP1482" t="n">
        <v>21</v>
      </c>
      <c r="AQ1482" t="inlineStr">
        <is>
          <t>647</t>
        </is>
      </c>
      <c r="AR1482" t="n">
        <v>25.8</v>
      </c>
      <c r="AS1482" t="inlineStr">
        <is>
          <t>471</t>
        </is>
      </c>
      <c r="AT1482" t="n">
        <v>6</v>
      </c>
      <c r="AU1482" t="inlineStr">
        <is>
          <t>701+</t>
        </is>
      </c>
      <c r="AV1482" t="n">
        <v>10.8</v>
      </c>
      <c r="AW1482" t="inlineStr">
        <is>
          <t>698</t>
        </is>
      </c>
      <c r="AX1482" t="n">
        <v>32.1</v>
      </c>
      <c r="AY1482" t="inlineStr">
        <is>
          <t>446</t>
        </is>
      </c>
      <c r="AZ1482" t="n">
        <v>20</v>
      </c>
      <c r="BA1482" t="inlineStr">
        <is>
          <t>417</t>
        </is>
      </c>
      <c r="BB1482" t="n">
        <v>31.3</v>
      </c>
      <c r="BC1482" t="inlineStr">
        <is>
          <t>428=</t>
        </is>
      </c>
      <c r="BD1482" t="inlineStr">
        <is>
          <t>-</t>
        </is>
      </c>
      <c r="BE1482" t="inlineStr">
        <is>
          <t>301-350</t>
        </is>
      </c>
      <c r="BF1482" t="inlineStr">
        <is>
          <t>United States of America</t>
        </is>
      </c>
      <c r="BG1482" t="n">
        <v>31.3</v>
      </c>
      <c r="BH1482" t="inlineStr">
        <is>
          <t>28.3</t>
        </is>
      </c>
      <c r="BI1482" t="n">
        <v>20.4</v>
      </c>
      <c r="BJ1482" t="n">
        <v>72.09999999999999</v>
      </c>
      <c r="BK1482" t="inlineStr">
        <is>
          <t>35.3</t>
        </is>
      </c>
      <c r="BL1482" t="inlineStr">
        <is>
          <t>-</t>
        </is>
      </c>
      <c r="BM1482" t="inlineStr">
        <is>
          <t>36,108</t>
        </is>
      </c>
      <c r="BN1482" t="n">
        <v>15.7</v>
      </c>
      <c r="BO1482" t="inlineStr">
        <is>
          <t>6%</t>
        </is>
      </c>
      <c r="BP1482" t="inlineStr">
        <is>
          <t>54 : 46</t>
        </is>
      </c>
      <c r="BQ1482" t="n">
        <v>2016</v>
      </c>
      <c r="BR1482" t="inlineStr">
        <is>
          <t>201-300</t>
        </is>
      </c>
      <c r="BS1482" t="inlineStr">
        <is>
          <t>79-102</t>
        </is>
      </c>
      <c r="BT1482" t="inlineStr"/>
      <c r="BU1482" t="n">
        <v>0</v>
      </c>
      <c r="BV1482" t="n">
        <v>0</v>
      </c>
      <c r="BW1482" t="n">
        <v>22.6</v>
      </c>
      <c r="BX1482" t="n">
        <v>9.199999999999999</v>
      </c>
      <c r="BY1482" t="n">
        <v>37.9</v>
      </c>
      <c r="BZ1482" t="n">
        <v>15</v>
      </c>
      <c r="CA1482" t="n">
        <v>2015</v>
      </c>
      <c r="CB1482" t="inlineStr">
        <is>
          <t>QS+Times+Shanghai</t>
        </is>
      </c>
      <c r="CC1482" t="n">
        <v>765.5</v>
      </c>
      <c r="CD1482" t="n">
        <v>695.5</v>
      </c>
      <c r="CE1482" t="n">
        <v>601</v>
      </c>
      <c r="CF1482" t="n">
        <v>601</v>
      </c>
      <c r="CG1482" t="n">
        <v>687</v>
      </c>
      <c r="CH1482" t="n">
        <v>521</v>
      </c>
      <c r="CI1482" t="n">
        <v>701</v>
      </c>
      <c r="CJ1482" t="n">
        <v>670</v>
      </c>
      <c r="CK1482" t="n">
        <v>499</v>
      </c>
      <c r="CL1482" t="n">
        <v>462</v>
      </c>
      <c r="CM1482" t="n">
        <v>510</v>
      </c>
      <c r="CN1482" t="n">
        <v>695.5</v>
      </c>
      <c r="CO1482" t="n">
        <v>725.5</v>
      </c>
      <c r="CP1482" t="n">
        <v>601</v>
      </c>
      <c r="CQ1482" t="n">
        <v>601</v>
      </c>
      <c r="CR1482" t="n">
        <v>647</v>
      </c>
      <c r="CS1482" t="n">
        <v>471</v>
      </c>
      <c r="CT1482" t="n">
        <v>701</v>
      </c>
      <c r="CU1482" t="n">
        <v>698</v>
      </c>
      <c r="CV1482" t="n">
        <v>446</v>
      </c>
      <c r="CW1482" t="n">
        <v>417</v>
      </c>
      <c r="CX1482" t="n">
        <v>428</v>
      </c>
      <c r="CY1482" t="n">
        <v>325.5</v>
      </c>
      <c r="CZ1482" t="n">
        <v>250.5</v>
      </c>
      <c r="DA1482" t="n">
        <v>90.5</v>
      </c>
      <c r="DB1482" t="n">
        <v>48.0758686048926</v>
      </c>
      <c r="DC1482" t="n">
        <v>33.69620801036419</v>
      </c>
      <c r="DD1482" t="n">
        <v>15.7</v>
      </c>
      <c r="DE1482" t="inlineStr">
        <is>
          <t>Times (raw ratio)</t>
        </is>
      </c>
      <c r="DF1482" t="n">
        <v>6</v>
      </c>
      <c r="DG1482" t="inlineStr">
        <is>
          <t>Times (raw %)</t>
        </is>
      </c>
      <c r="DH1482" t="n">
        <v>11.65</v>
      </c>
      <c r="DI1482" t="n">
        <v>14.76398128971642</v>
      </c>
    </row>
    <row r="1483">
      <c r="A1483" t="inlineStr">
        <is>
          <t>university of coimbra</t>
        </is>
      </c>
      <c r="B1483" t="inlineStr">
        <is>
          <t>355</t>
        </is>
      </c>
      <c r="C1483" t="inlineStr">
        <is>
          <t>351</t>
        </is>
      </c>
      <c r="D1483" t="inlineStr">
        <is>
          <t>Portugal</t>
        </is>
      </c>
      <c r="E1483" t="inlineStr">
        <is>
          <t>Europe</t>
        </is>
      </c>
      <c r="F1483" t="inlineStr">
        <is>
          <t>L</t>
        </is>
      </c>
      <c r="G1483" t="inlineStr">
        <is>
          <t>FC</t>
        </is>
      </c>
      <c r="H1483" t="inlineStr">
        <is>
          <t>VH</t>
        </is>
      </c>
      <c r="I1483" t="inlineStr">
        <is>
          <t>A</t>
        </is>
      </c>
      <c r="J1483" t="n">
        <v>29.4</v>
      </c>
      <c r="K1483" t="inlineStr">
        <is>
          <t>301</t>
        </is>
      </c>
      <c r="L1483" t="n">
        <v>10.8</v>
      </c>
      <c r="M1483" t="inlineStr">
        <is>
          <t>601+</t>
        </is>
      </c>
      <c r="N1483" t="n">
        <v>10.3</v>
      </c>
      <c r="O1483" t="inlineStr">
        <is>
          <t>701+</t>
        </is>
      </c>
      <c r="P1483" t="n">
        <v>49.8</v>
      </c>
      <c r="Q1483" t="inlineStr">
        <is>
          <t>264</t>
        </is>
      </c>
      <c r="R1483" t="n">
        <v>8.1</v>
      </c>
      <c r="S1483" t="inlineStr">
        <is>
          <t>701+</t>
        </is>
      </c>
      <c r="T1483" t="n">
        <v>22.9</v>
      </c>
      <c r="U1483" t="inlineStr">
        <is>
          <t>504</t>
        </is>
      </c>
      <c r="V1483" t="n">
        <v>91.2</v>
      </c>
      <c r="W1483" t="inlineStr">
        <is>
          <t>154</t>
        </is>
      </c>
      <c r="X1483" t="n">
        <v>31.1</v>
      </c>
      <c r="Y1483" t="inlineStr">
        <is>
          <t>404</t>
        </is>
      </c>
      <c r="Z1483" t="n">
        <v>75.8</v>
      </c>
      <c r="AA1483" t="inlineStr">
        <is>
          <t>181=</t>
        </is>
      </c>
      <c r="AB1483" t="n">
        <v>32.1</v>
      </c>
      <c r="AC1483">
        <f>351</f>
        <v/>
      </c>
      <c r="AD1483" t="inlineStr">
        <is>
          <t>438=</t>
        </is>
      </c>
      <c r="AE1483" t="inlineStr">
        <is>
          <t>PT</t>
        </is>
      </c>
      <c r="AF1483" t="inlineStr">
        <is>
          <t>Portugal</t>
        </is>
      </c>
      <c r="AG1483" t="inlineStr">
        <is>
          <t>L</t>
        </is>
      </c>
      <c r="AH1483" t="inlineStr">
        <is>
          <t>FC</t>
        </is>
      </c>
      <c r="AI1483" t="inlineStr">
        <is>
          <t>VH</t>
        </is>
      </c>
      <c r="AJ1483" t="n">
        <v>5</v>
      </c>
      <c r="AK1483" t="inlineStr">
        <is>
          <t>A</t>
        </is>
      </c>
      <c r="AL1483" t="n">
        <v>28.9</v>
      </c>
      <c r="AM1483" t="inlineStr">
        <is>
          <t>304</t>
        </is>
      </c>
      <c r="AN1483" t="n">
        <v>13.1</v>
      </c>
      <c r="AO1483" t="inlineStr">
        <is>
          <t>601+</t>
        </is>
      </c>
      <c r="AP1483" t="n">
        <v>11.3</v>
      </c>
      <c r="AQ1483" t="inlineStr">
        <is>
          <t>701+</t>
        </is>
      </c>
      <c r="AR1483" t="n">
        <v>41.6</v>
      </c>
      <c r="AS1483" t="inlineStr">
        <is>
          <t>329</t>
        </is>
      </c>
      <c r="AT1483" t="n">
        <v>10.7</v>
      </c>
      <c r="AU1483" t="inlineStr">
        <is>
          <t>701+</t>
        </is>
      </c>
      <c r="AV1483" t="n">
        <v>37.7</v>
      </c>
      <c r="AW1483" t="inlineStr">
        <is>
          <t>364</t>
        </is>
      </c>
      <c r="AX1483" t="n">
        <v>78.8</v>
      </c>
      <c r="AY1483" t="inlineStr">
        <is>
          <t>153</t>
        </is>
      </c>
      <c r="AZ1483" t="n">
        <v>15.6</v>
      </c>
      <c r="BA1483" t="inlineStr">
        <is>
          <t>537</t>
        </is>
      </c>
      <c r="BB1483" t="n">
        <v>79.5</v>
      </c>
      <c r="BC1483" t="inlineStr">
        <is>
          <t>154</t>
        </is>
      </c>
      <c r="BD1483" t="inlineStr">
        <is>
          <t>31.2</t>
        </is>
      </c>
      <c r="BE1483" t="inlineStr">
        <is>
          <t>401-500</t>
        </is>
      </c>
      <c r="BF1483" t="inlineStr">
        <is>
          <t>Portugal</t>
        </is>
      </c>
      <c r="BG1483" t="n">
        <v>28.3</v>
      </c>
      <c r="BH1483" t="inlineStr">
        <is>
          <t>46.2</t>
        </is>
      </c>
      <c r="BI1483" t="n">
        <v>26.5</v>
      </c>
      <c r="BJ1483" t="n">
        <v>42.4</v>
      </c>
      <c r="BK1483" t="inlineStr">
        <is>
          <t>34.8</t>
        </is>
      </c>
      <c r="BL1483" t="inlineStr">
        <is>
          <t>-</t>
        </is>
      </c>
      <c r="BM1483" t="inlineStr">
        <is>
          <t>22,795</t>
        </is>
      </c>
      <c r="BN1483" t="n">
        <v>19</v>
      </c>
      <c r="BO1483" t="inlineStr">
        <is>
          <t>11%</t>
        </is>
      </c>
      <c r="BP1483" t="inlineStr">
        <is>
          <t>55 : 45</t>
        </is>
      </c>
      <c r="BQ1483" t="n">
        <v>2016</v>
      </c>
      <c r="BR1483" t="inlineStr">
        <is>
          <t>401-500</t>
        </is>
      </c>
      <c r="BS1483" t="inlineStr">
        <is>
          <t>3</t>
        </is>
      </c>
      <c r="BT1483" t="inlineStr"/>
      <c r="BU1483" t="n">
        <v>0</v>
      </c>
      <c r="BV1483" t="n">
        <v>0</v>
      </c>
      <c r="BW1483" t="n">
        <v>0</v>
      </c>
      <c r="BX1483" t="n">
        <v>7.2</v>
      </c>
      <c r="BY1483" t="n">
        <v>32.9</v>
      </c>
      <c r="BZ1483" t="n">
        <v>16.3</v>
      </c>
      <c r="CA1483" t="n">
        <v>2015</v>
      </c>
      <c r="CB1483" t="inlineStr">
        <is>
          <t>QS+Times+Shanghai</t>
        </is>
      </c>
      <c r="CC1483" t="n">
        <v>355</v>
      </c>
      <c r="CD1483" t="n">
        <v>351</v>
      </c>
      <c r="CE1483" t="n">
        <v>301</v>
      </c>
      <c r="CF1483" t="n">
        <v>601</v>
      </c>
      <c r="CG1483" t="n">
        <v>701</v>
      </c>
      <c r="CH1483" t="n">
        <v>264</v>
      </c>
      <c r="CI1483" t="n">
        <v>701</v>
      </c>
      <c r="CJ1483" t="n">
        <v>504</v>
      </c>
      <c r="CK1483" t="n">
        <v>154</v>
      </c>
      <c r="CL1483" t="n">
        <v>404</v>
      </c>
      <c r="CM1483" t="n">
        <v>181</v>
      </c>
      <c r="CN1483" t="n">
        <v>351</v>
      </c>
      <c r="CO1483" t="n">
        <v>438</v>
      </c>
      <c r="CP1483" t="n">
        <v>304</v>
      </c>
      <c r="CQ1483" t="n">
        <v>601</v>
      </c>
      <c r="CR1483" t="n">
        <v>701</v>
      </c>
      <c r="CS1483" t="n">
        <v>329</v>
      </c>
      <c r="CT1483" t="n">
        <v>701</v>
      </c>
      <c r="CU1483" t="n">
        <v>364</v>
      </c>
      <c r="CV1483" t="n">
        <v>153</v>
      </c>
      <c r="CW1483" t="n">
        <v>537</v>
      </c>
      <c r="CX1483" t="n">
        <v>154</v>
      </c>
      <c r="CY1483" t="n">
        <v>450.5</v>
      </c>
      <c r="CZ1483" t="n">
        <v>450.5</v>
      </c>
      <c r="DA1483" t="n">
        <v>3</v>
      </c>
      <c r="DB1483" t="n">
        <v>37.25711122541774</v>
      </c>
      <c r="DC1483" t="n">
        <v>28.73482453593078</v>
      </c>
      <c r="DD1483" t="n">
        <v>19</v>
      </c>
      <c r="DE1483" t="inlineStr">
        <is>
          <t>Times (raw ratio)</t>
        </is>
      </c>
      <c r="DF1483" t="n">
        <v>11</v>
      </c>
      <c r="DG1483" t="inlineStr">
        <is>
          <t>Times (raw %)</t>
        </is>
      </c>
      <c r="DH1483" t="n">
        <v>29.15</v>
      </c>
      <c r="DI1483" t="n">
        <v>10.43474356427086</v>
      </c>
    </row>
    <row r="1484">
      <c r="A1484" t="inlineStr">
        <is>
          <t>university of cologne</t>
        </is>
      </c>
      <c r="B1484" t="inlineStr">
        <is>
          <t>285</t>
        </is>
      </c>
      <c r="C1484" t="inlineStr">
        <is>
          <t>268</t>
        </is>
      </c>
      <c r="D1484" t="inlineStr">
        <is>
          <t>Germany</t>
        </is>
      </c>
      <c r="E1484" t="inlineStr">
        <is>
          <t>Europe</t>
        </is>
      </c>
      <c r="F1484" t="inlineStr">
        <is>
          <t>L</t>
        </is>
      </c>
      <c r="G1484" t="inlineStr">
        <is>
          <t>FO</t>
        </is>
      </c>
      <c r="H1484" t="inlineStr">
        <is>
          <t>VH</t>
        </is>
      </c>
      <c r="I1484" t="inlineStr">
        <is>
          <t>A</t>
        </is>
      </c>
      <c r="J1484" t="n">
        <v>35.2</v>
      </c>
      <c r="K1484" t="inlineStr">
        <is>
          <t>250</t>
        </is>
      </c>
      <c r="L1484" t="n">
        <v>30.4</v>
      </c>
      <c r="M1484" t="inlineStr">
        <is>
          <t>310</t>
        </is>
      </c>
      <c r="N1484" t="n">
        <v>15.7</v>
      </c>
      <c r="O1484" t="inlineStr">
        <is>
          <t>701+</t>
        </is>
      </c>
      <c r="P1484" t="n">
        <v>29.3</v>
      </c>
      <c r="Q1484" t="inlineStr">
        <is>
          <t>440</t>
        </is>
      </c>
      <c r="R1484" t="n">
        <v>35.9</v>
      </c>
      <c r="S1484" t="inlineStr">
        <is>
          <t>444</t>
        </is>
      </c>
      <c r="T1484" t="n">
        <v>30.1</v>
      </c>
      <c r="U1484" t="inlineStr">
        <is>
          <t>429</t>
        </is>
      </c>
      <c r="V1484" t="n">
        <v>90.8</v>
      </c>
      <c r="W1484" t="inlineStr">
        <is>
          <t>158</t>
        </is>
      </c>
      <c r="X1484" t="n">
        <v>56.8</v>
      </c>
      <c r="Y1484" t="inlineStr">
        <is>
          <t>212</t>
        </is>
      </c>
      <c r="Z1484" t="n">
        <v>91.90000000000001</v>
      </c>
      <c r="AA1484" t="inlineStr">
        <is>
          <t>78=</t>
        </is>
      </c>
      <c r="AB1484" t="n">
        <v>37.2</v>
      </c>
      <c r="AC1484">
        <f>268</f>
        <v/>
      </c>
      <c r="AD1484" t="inlineStr">
        <is>
          <t>335=</t>
        </is>
      </c>
      <c r="AE1484" t="inlineStr">
        <is>
          <t>DE</t>
        </is>
      </c>
      <c r="AF1484" t="inlineStr">
        <is>
          <t>Germany</t>
        </is>
      </c>
      <c r="AG1484" t="inlineStr">
        <is>
          <t>L</t>
        </is>
      </c>
      <c r="AH1484" t="inlineStr">
        <is>
          <t>FO</t>
        </is>
      </c>
      <c r="AI1484" t="inlineStr">
        <is>
          <t>VH</t>
        </is>
      </c>
      <c r="AJ1484" t="n">
        <v>5</v>
      </c>
      <c r="AK1484" t="inlineStr">
        <is>
          <t>A</t>
        </is>
      </c>
      <c r="AL1484" t="n">
        <v>36.9</v>
      </c>
      <c r="AM1484" t="inlineStr">
        <is>
          <t>235</t>
        </is>
      </c>
      <c r="AN1484" t="n">
        <v>38.5</v>
      </c>
      <c r="AO1484" t="inlineStr">
        <is>
          <t>253</t>
        </is>
      </c>
      <c r="AP1484" t="n">
        <v>19.3</v>
      </c>
      <c r="AQ1484" t="inlineStr">
        <is>
          <t>686</t>
        </is>
      </c>
      <c r="AR1484" t="n">
        <v>31.2</v>
      </c>
      <c r="AS1484" t="inlineStr">
        <is>
          <t>427</t>
        </is>
      </c>
      <c r="AT1484" t="n">
        <v>40.5</v>
      </c>
      <c r="AU1484" t="inlineStr">
        <is>
          <t>406</t>
        </is>
      </c>
      <c r="AV1484" t="n">
        <v>30.9</v>
      </c>
      <c r="AW1484" t="inlineStr">
        <is>
          <t>413</t>
        </is>
      </c>
      <c r="AX1484" t="n">
        <v>80.90000000000001</v>
      </c>
      <c r="AY1484" t="inlineStr">
        <is>
          <t>141</t>
        </is>
      </c>
      <c r="AZ1484" t="n">
        <v>37</v>
      </c>
      <c r="BA1484" t="inlineStr">
        <is>
          <t>199</t>
        </is>
      </c>
      <c r="BB1484" t="n">
        <v>57.4</v>
      </c>
      <c r="BC1484" t="inlineStr">
        <is>
          <t>263=</t>
        </is>
      </c>
      <c r="BD1484" t="inlineStr">
        <is>
          <t>37.5</t>
        </is>
      </c>
      <c r="BE1484" t="inlineStr">
        <is>
          <t>156</t>
        </is>
      </c>
      <c r="BF1484" t="inlineStr">
        <is>
          <t>Germany</t>
        </is>
      </c>
      <c r="BG1484" t="n">
        <v>42.2</v>
      </c>
      <c r="BH1484" t="inlineStr">
        <is>
          <t>53.1</t>
        </is>
      </c>
      <c r="BI1484" t="n">
        <v>38</v>
      </c>
      <c r="BJ1484" t="n">
        <v>75</v>
      </c>
      <c r="BK1484" t="inlineStr">
        <is>
          <t>68.5</t>
        </is>
      </c>
      <c r="BL1484" t="inlineStr">
        <is>
          <t>52.3</t>
        </is>
      </c>
      <c r="BM1484" t="inlineStr">
        <is>
          <t>43,280</t>
        </is>
      </c>
      <c r="BN1484" t="n">
        <v>43.4</v>
      </c>
      <c r="BO1484" t="inlineStr">
        <is>
          <t>11%</t>
        </is>
      </c>
      <c r="BP1484" t="inlineStr">
        <is>
          <t>60 : 40</t>
        </is>
      </c>
      <c r="BQ1484" t="n">
        <v>2016</v>
      </c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>
        <is>
          <t>QS+Times</t>
        </is>
      </c>
      <c r="CC1484" t="n">
        <v>285</v>
      </c>
      <c r="CD1484" t="n">
        <v>268</v>
      </c>
      <c r="CE1484" t="n">
        <v>250</v>
      </c>
      <c r="CF1484" t="n">
        <v>310</v>
      </c>
      <c r="CG1484" t="n">
        <v>701</v>
      </c>
      <c r="CH1484" t="n">
        <v>440</v>
      </c>
      <c r="CI1484" t="n">
        <v>444</v>
      </c>
      <c r="CJ1484" t="n">
        <v>429</v>
      </c>
      <c r="CK1484" t="n">
        <v>158</v>
      </c>
      <c r="CL1484" t="n">
        <v>212</v>
      </c>
      <c r="CM1484" t="n">
        <v>78</v>
      </c>
      <c r="CN1484" t="n">
        <v>268</v>
      </c>
      <c r="CO1484" t="n">
        <v>335</v>
      </c>
      <c r="CP1484" t="n">
        <v>235</v>
      </c>
      <c r="CQ1484" t="n">
        <v>253</v>
      </c>
      <c r="CR1484" t="n">
        <v>686</v>
      </c>
      <c r="CS1484" t="n">
        <v>427</v>
      </c>
      <c r="CT1484" t="n">
        <v>406</v>
      </c>
      <c r="CU1484" t="n">
        <v>413</v>
      </c>
      <c r="CV1484" t="n">
        <v>141</v>
      </c>
      <c r="CW1484" t="n">
        <v>199</v>
      </c>
      <c r="CX1484" t="n">
        <v>263</v>
      </c>
      <c r="CY1484" t="n">
        <v>156</v>
      </c>
      <c r="CZ1484" t="inlineStr"/>
      <c r="DA1484" t="inlineStr"/>
      <c r="DB1484" t="n">
        <v>78.77780046972327</v>
      </c>
      <c r="DC1484" t="n">
        <v>46.84026998979078</v>
      </c>
      <c r="DD1484" t="n">
        <v>43.4</v>
      </c>
      <c r="DE1484" t="inlineStr">
        <is>
          <t>Times (raw ratio)</t>
        </is>
      </c>
      <c r="DF1484" t="n">
        <v>11</v>
      </c>
      <c r="DG1484" t="inlineStr">
        <is>
          <t>Times (raw %)</t>
        </is>
      </c>
      <c r="DH1484" t="n">
        <v>36.05</v>
      </c>
      <c r="DI1484" t="n">
        <v>36.52445369406868</v>
      </c>
    </row>
    <row r="1485">
      <c r="A1485" t="inlineStr">
        <is>
          <t>university of colombo</t>
        </is>
      </c>
      <c r="B1485" t="inlineStr">
        <is>
          <t>951-1000</t>
        </is>
      </c>
      <c r="C1485" t="inlineStr">
        <is>
          <t>1001-1200</t>
        </is>
      </c>
      <c r="D1485" t="inlineStr">
        <is>
          <t>Sri Lanka</t>
        </is>
      </c>
      <c r="E1485" t="inlineStr">
        <is>
          <t>Asia</t>
        </is>
      </c>
      <c r="F1485" t="inlineStr">
        <is>
          <t>L</t>
        </is>
      </c>
      <c r="G1485" t="inlineStr">
        <is>
          <t>CO</t>
        </is>
      </c>
      <c r="H1485" t="inlineStr">
        <is>
          <t>HI</t>
        </is>
      </c>
      <c r="I1485" t="inlineStr">
        <is>
          <t>A</t>
        </is>
      </c>
      <c r="J1485" t="n">
        <v>13.1</v>
      </c>
      <c r="K1485" t="inlineStr">
        <is>
          <t>601+</t>
        </is>
      </c>
      <c r="L1485" t="n">
        <v>18</v>
      </c>
      <c r="M1485" t="inlineStr">
        <is>
          <t>489</t>
        </is>
      </c>
      <c r="N1485" t="n">
        <v>2.5</v>
      </c>
      <c r="O1485" t="inlineStr">
        <is>
          <t>701+</t>
        </is>
      </c>
      <c r="P1485" t="n">
        <v>3.2</v>
      </c>
      <c r="Q1485" t="inlineStr">
        <is>
          <t>701+</t>
        </is>
      </c>
      <c r="R1485" t="n">
        <v>1.1</v>
      </c>
      <c r="S1485" t="inlineStr">
        <is>
          <t>701+</t>
        </is>
      </c>
      <c r="T1485" t="n">
        <v>1.2</v>
      </c>
      <c r="U1485" t="inlineStr">
        <is>
          <t>701+</t>
        </is>
      </c>
      <c r="V1485" t="n">
        <v>19.3</v>
      </c>
      <c r="W1485" t="inlineStr">
        <is>
          <t>701+</t>
        </is>
      </c>
      <c r="X1485" t="n">
        <v>69.59999999999999</v>
      </c>
      <c r="Y1485" t="inlineStr">
        <is>
          <t>161</t>
        </is>
      </c>
      <c r="Z1485" t="n">
        <v>16.3</v>
      </c>
      <c r="AA1485" t="inlineStr">
        <is>
          <t>570=</t>
        </is>
      </c>
      <c r="AB1485" t="inlineStr"/>
      <c r="AC1485" t="inlineStr">
        <is>
          <t>1001-1200</t>
        </is>
      </c>
      <c r="AD1485" t="inlineStr">
        <is>
          <t>1201-1400</t>
        </is>
      </c>
      <c r="AE1485" t="inlineStr">
        <is>
          <t>LK</t>
        </is>
      </c>
      <c r="AF1485" t="inlineStr">
        <is>
          <t>Sri Lanka</t>
        </is>
      </c>
      <c r="AG1485" t="inlineStr">
        <is>
          <t>L</t>
        </is>
      </c>
      <c r="AH1485" t="inlineStr">
        <is>
          <t>CO</t>
        </is>
      </c>
      <c r="AI1485" t="inlineStr">
        <is>
          <t>HI</t>
        </is>
      </c>
      <c r="AJ1485" t="n">
        <v>5</v>
      </c>
      <c r="AK1485" t="inlineStr">
        <is>
          <t>A</t>
        </is>
      </c>
      <c r="AL1485" t="n">
        <v>11.7</v>
      </c>
      <c r="AM1485" t="inlineStr">
        <is>
          <t>601+</t>
        </is>
      </c>
      <c r="AN1485" t="n">
        <v>14.8</v>
      </c>
      <c r="AO1485" t="inlineStr">
        <is>
          <t>555</t>
        </is>
      </c>
      <c r="AP1485" t="n">
        <v>2.5</v>
      </c>
      <c r="AQ1485" t="inlineStr">
        <is>
          <t>701+</t>
        </is>
      </c>
      <c r="AR1485" t="n">
        <v>3.1</v>
      </c>
      <c r="AS1485" t="inlineStr">
        <is>
          <t>701+</t>
        </is>
      </c>
      <c r="AT1485" t="n">
        <v>1.1</v>
      </c>
      <c r="AU1485" t="inlineStr">
        <is>
          <t>701+</t>
        </is>
      </c>
      <c r="AV1485" t="n">
        <v>1.3</v>
      </c>
      <c r="AW1485" t="inlineStr">
        <is>
          <t>701+</t>
        </is>
      </c>
      <c r="AX1485" t="n">
        <v>1.1</v>
      </c>
      <c r="AY1485" t="inlineStr">
        <is>
          <t>701+</t>
        </is>
      </c>
      <c r="AZ1485" t="n">
        <v>44.5</v>
      </c>
      <c r="BA1485" t="inlineStr">
        <is>
          <t>161</t>
        </is>
      </c>
      <c r="BB1485" t="n">
        <v>19.9</v>
      </c>
      <c r="BC1485" t="inlineStr">
        <is>
          <t>545=</t>
        </is>
      </c>
      <c r="BD1485" t="inlineStr">
        <is>
          <t>-</t>
        </is>
      </c>
      <c r="BE1485" t="inlineStr"/>
      <c r="BF1485" t="inlineStr">
        <is>
          <t>Not Reported</t>
        </is>
      </c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>
        <is>
          <t>QS</t>
        </is>
      </c>
      <c r="CC1485" t="n">
        <v>975.5</v>
      </c>
      <c r="CD1485" t="n">
        <v>1100.5</v>
      </c>
      <c r="CE1485" t="n">
        <v>601</v>
      </c>
      <c r="CF1485" t="n">
        <v>489</v>
      </c>
      <c r="CG1485" t="n">
        <v>701</v>
      </c>
      <c r="CH1485" t="n">
        <v>701</v>
      </c>
      <c r="CI1485" t="n">
        <v>701</v>
      </c>
      <c r="CJ1485" t="n">
        <v>701</v>
      </c>
      <c r="CK1485" t="n">
        <v>701</v>
      </c>
      <c r="CL1485" t="n">
        <v>161</v>
      </c>
      <c r="CM1485" t="n">
        <v>570</v>
      </c>
      <c r="CN1485" t="n">
        <v>1100.5</v>
      </c>
      <c r="CO1485" t="n">
        <v>1300.5</v>
      </c>
      <c r="CP1485" t="n">
        <v>601</v>
      </c>
      <c r="CQ1485" t="n">
        <v>555</v>
      </c>
      <c r="CR1485" t="n">
        <v>701</v>
      </c>
      <c r="CS1485" t="n">
        <v>701</v>
      </c>
      <c r="CT1485" t="n">
        <v>701</v>
      </c>
      <c r="CU1485" t="n">
        <v>701</v>
      </c>
      <c r="CV1485" t="n">
        <v>701</v>
      </c>
      <c r="CW1485" t="n">
        <v>161</v>
      </c>
      <c r="CX1485" t="n">
        <v>545</v>
      </c>
      <c r="CY1485" t="inlineStr"/>
      <c r="CZ1485" t="inlineStr"/>
      <c r="DA1485" t="inlineStr"/>
      <c r="DB1485" t="n">
        <v>30.39285714285714</v>
      </c>
      <c r="DC1485" t="n">
        <v>3.2</v>
      </c>
      <c r="DD1485" t="inlineStr"/>
      <c r="DE1485" t="inlineStr">
        <is>
          <t>QS (score, not ratio)</t>
        </is>
      </c>
      <c r="DF1485" t="inlineStr"/>
      <c r="DG1485" t="inlineStr">
        <is>
          <t>QS (score, not %)</t>
        </is>
      </c>
      <c r="DH1485" t="n">
        <v>12.4</v>
      </c>
      <c r="DI1485" t="inlineStr"/>
    </row>
    <row r="1486">
      <c r="A1486" t="inlineStr">
        <is>
          <t>university of colorado at boulder</t>
        </is>
      </c>
      <c r="B1486" t="inlineStr"/>
      <c r="C1486" t="inlineStr"/>
      <c r="D1486" t="inlineStr">
        <is>
          <t>Not Reported</t>
        </is>
      </c>
      <c r="E1486" t="inlineStr">
        <is>
          <t>Not Reported</t>
        </is>
      </c>
      <c r="F1486" t="inlineStr">
        <is>
          <t>Not Reported</t>
        </is>
      </c>
      <c r="G1486" t="inlineStr">
        <is>
          <t>Not Reported</t>
        </is>
      </c>
      <c r="H1486" t="inlineStr"/>
      <c r="I1486" t="inlineStr">
        <is>
          <t>Not Reported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>
        <is>
          <t>Not Reported</t>
        </is>
      </c>
      <c r="AF1486" t="inlineStr">
        <is>
          <t>Not Reported</t>
        </is>
      </c>
      <c r="AG1486" t="inlineStr">
        <is>
          <t>Not Reported</t>
        </is>
      </c>
      <c r="AH1486" t="inlineStr">
        <is>
          <t>Not Reported</t>
        </is>
      </c>
      <c r="AI1486" t="inlineStr"/>
      <c r="AJ1486" t="inlineStr"/>
      <c r="AK1486" t="inlineStr">
        <is>
          <t>Not Reported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>
        <is>
          <t>Not Reported</t>
        </is>
      </c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>
        <is>
          <t>34</t>
        </is>
      </c>
      <c r="BS1486" t="inlineStr">
        <is>
          <t>26</t>
        </is>
      </c>
      <c r="BT1486" t="n">
        <v>36</v>
      </c>
      <c r="BU1486" t="n">
        <v>12.6</v>
      </c>
      <c r="BV1486" t="n">
        <v>34.1</v>
      </c>
      <c r="BW1486" t="n">
        <v>37.1</v>
      </c>
      <c r="BX1486" t="n">
        <v>36</v>
      </c>
      <c r="BY1486" t="n">
        <v>45</v>
      </c>
      <c r="BZ1486" t="n">
        <v>34.2</v>
      </c>
      <c r="CA1486" t="n">
        <v>2015</v>
      </c>
      <c r="CB1486" t="inlineStr">
        <is>
          <t>Shanghai</t>
        </is>
      </c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n">
        <v>34</v>
      </c>
      <c r="DA1486" t="n">
        <v>26</v>
      </c>
      <c r="DB1486" t="n">
        <v>92.75521405049396</v>
      </c>
      <c r="DC1486" t="n">
        <v>38.8844120819849</v>
      </c>
      <c r="DD1486" t="inlineStr"/>
      <c r="DE1486" t="inlineStr">
        <is>
          <t>Missing</t>
        </is>
      </c>
      <c r="DF1486" t="inlineStr"/>
      <c r="DG1486" t="inlineStr">
        <is>
          <t>Missing</t>
        </is>
      </c>
      <c r="DH1486" t="inlineStr"/>
      <c r="DI1486" t="n">
        <v>31.11720604099245</v>
      </c>
    </row>
    <row r="1487">
      <c r="A1487" t="inlineStr">
        <is>
          <t>university of colorado at denver</t>
        </is>
      </c>
      <c r="B1487" t="inlineStr"/>
      <c r="C1487" t="inlineStr"/>
      <c r="D1487" t="inlineStr">
        <is>
          <t>Not Reported</t>
        </is>
      </c>
      <c r="E1487" t="inlineStr">
        <is>
          <t>Not Reported</t>
        </is>
      </c>
      <c r="F1487" t="inlineStr">
        <is>
          <t>Not Reported</t>
        </is>
      </c>
      <c r="G1487" t="inlineStr">
        <is>
          <t>Not Reported</t>
        </is>
      </c>
      <c r="H1487" t="inlineStr"/>
      <c r="I1487" t="inlineStr">
        <is>
          <t>Not Reported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>
        <is>
          <t>Not Reported</t>
        </is>
      </c>
      <c r="AF1487" t="inlineStr">
        <is>
          <t>Not Reported</t>
        </is>
      </c>
      <c r="AG1487" t="inlineStr">
        <is>
          <t>Not Reported</t>
        </is>
      </c>
      <c r="AH1487" t="inlineStr">
        <is>
          <t>Not Reported</t>
        </is>
      </c>
      <c r="AI1487" t="inlineStr"/>
      <c r="AJ1487" t="inlineStr"/>
      <c r="AK1487" t="inlineStr">
        <is>
          <t>Not Reported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>
        <is>
          <t>Not Reported</t>
        </is>
      </c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>
        <is>
          <t>301-400</t>
        </is>
      </c>
      <c r="BS1487" t="inlineStr">
        <is>
          <t>103-125</t>
        </is>
      </c>
      <c r="BT1487" t="inlineStr"/>
      <c r="BU1487" t="n">
        <v>0</v>
      </c>
      <c r="BV1487" t="n">
        <v>0</v>
      </c>
      <c r="BW1487" t="n">
        <v>15.9</v>
      </c>
      <c r="BX1487" t="n">
        <v>10.8</v>
      </c>
      <c r="BY1487" t="n">
        <v>32.3</v>
      </c>
      <c r="BZ1487" t="n">
        <v>12.3</v>
      </c>
      <c r="CA1487" t="n">
        <v>2015</v>
      </c>
      <c r="CB1487" t="inlineStr">
        <is>
          <t>Shanghai</t>
        </is>
      </c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n">
        <v>350.5</v>
      </c>
      <c r="DA1487" t="n">
        <v>114</v>
      </c>
      <c r="DB1487" t="n">
        <v>23.27113062568606</v>
      </c>
      <c r="DC1487" t="n">
        <v>21.43435814455232</v>
      </c>
      <c r="DD1487" t="inlineStr"/>
      <c r="DE1487" t="inlineStr">
        <is>
          <t>Missing</t>
        </is>
      </c>
      <c r="DF1487" t="inlineStr"/>
      <c r="DG1487" t="inlineStr">
        <is>
          <t>Missing</t>
        </is>
      </c>
      <c r="DH1487" t="inlineStr"/>
      <c r="DI1487" t="n">
        <v>10.71717907227616</v>
      </c>
    </row>
    <row r="1488">
      <c r="A1488" t="inlineStr">
        <is>
          <t>university of colorado boulder</t>
        </is>
      </c>
      <c r="B1488" t="inlineStr">
        <is>
          <t>320</t>
        </is>
      </c>
      <c r="C1488" t="inlineStr">
        <is>
          <t>264</t>
        </is>
      </c>
      <c r="D1488" t="inlineStr">
        <is>
          <t>United States</t>
        </is>
      </c>
      <c r="E1488" t="inlineStr">
        <is>
          <t>Americas</t>
        </is>
      </c>
      <c r="F1488" t="inlineStr">
        <is>
          <t>XL</t>
        </is>
      </c>
      <c r="G1488" t="inlineStr">
        <is>
          <t>CO</t>
        </is>
      </c>
      <c r="H1488" t="inlineStr">
        <is>
          <t>VH</t>
        </is>
      </c>
      <c r="I1488" t="inlineStr">
        <is>
          <t>A</t>
        </is>
      </c>
      <c r="J1488" t="n">
        <v>36.1</v>
      </c>
      <c r="K1488" t="inlineStr">
        <is>
          <t>244</t>
        </is>
      </c>
      <c r="L1488" t="n">
        <v>17.5</v>
      </c>
      <c r="M1488" t="inlineStr">
        <is>
          <t>495</t>
        </is>
      </c>
      <c r="N1488" t="n">
        <v>38.3</v>
      </c>
      <c r="O1488" t="inlineStr">
        <is>
          <t>414</t>
        </is>
      </c>
      <c r="P1488" t="n">
        <v>34.9</v>
      </c>
      <c r="Q1488" t="inlineStr">
        <is>
          <t>385</t>
        </is>
      </c>
      <c r="R1488" t="n">
        <v>32.2</v>
      </c>
      <c r="S1488" t="inlineStr">
        <is>
          <t>482</t>
        </is>
      </c>
      <c r="T1488" t="n">
        <v>4.9</v>
      </c>
      <c r="U1488" t="inlineStr">
        <is>
          <t>701+</t>
        </is>
      </c>
      <c r="V1488" t="n">
        <v>86.3</v>
      </c>
      <c r="W1488" t="inlineStr">
        <is>
          <t>228</t>
        </is>
      </c>
      <c r="X1488" t="n">
        <v>31.6</v>
      </c>
      <c r="Y1488" t="inlineStr">
        <is>
          <t>400</t>
        </is>
      </c>
      <c r="Z1488" t="n">
        <v>62.8</v>
      </c>
      <c r="AA1488" t="inlineStr">
        <is>
          <t>252</t>
        </is>
      </c>
      <c r="AB1488" t="n">
        <v>34.4</v>
      </c>
      <c r="AC1488">
        <f>264</f>
        <v/>
      </c>
      <c r="AD1488" t="inlineStr">
        <is>
          <t>317=</t>
        </is>
      </c>
      <c r="AE1488" t="inlineStr">
        <is>
          <t>US</t>
        </is>
      </c>
      <c r="AF1488" t="inlineStr">
        <is>
          <t>United States</t>
        </is>
      </c>
      <c r="AG1488" t="inlineStr">
        <is>
          <t>XL</t>
        </is>
      </c>
      <c r="AH1488" t="inlineStr">
        <is>
          <t>CO</t>
        </is>
      </c>
      <c r="AI1488" t="inlineStr">
        <is>
          <t>VH</t>
        </is>
      </c>
      <c r="AJ1488" t="n">
        <v>5</v>
      </c>
      <c r="AK1488" t="inlineStr">
        <is>
          <t>A</t>
        </is>
      </c>
      <c r="AL1488" t="n">
        <v>36.9</v>
      </c>
      <c r="AM1488" t="inlineStr">
        <is>
          <t>237</t>
        </is>
      </c>
      <c r="AN1488" t="n">
        <v>13.5</v>
      </c>
      <c r="AO1488" t="inlineStr">
        <is>
          <t>596</t>
        </is>
      </c>
      <c r="AP1488" t="n">
        <v>33.2</v>
      </c>
      <c r="AQ1488" t="inlineStr">
        <is>
          <t>480</t>
        </is>
      </c>
      <c r="AR1488" t="n">
        <v>49.4</v>
      </c>
      <c r="AS1488" t="inlineStr">
        <is>
          <t>269</t>
        </is>
      </c>
      <c r="AT1488" t="n">
        <v>27.1</v>
      </c>
      <c r="AU1488" t="inlineStr">
        <is>
          <t>508</t>
        </is>
      </c>
      <c r="AV1488" t="n">
        <v>5.5</v>
      </c>
      <c r="AW1488" t="inlineStr">
        <is>
          <t>701+</t>
        </is>
      </c>
      <c r="AX1488" t="n">
        <v>68.59999999999999</v>
      </c>
      <c r="AY1488" t="inlineStr">
        <is>
          <t>204</t>
        </is>
      </c>
      <c r="AZ1488" t="n">
        <v>30.8</v>
      </c>
      <c r="BA1488" t="inlineStr">
        <is>
          <t>247</t>
        </is>
      </c>
      <c r="BB1488" t="n">
        <v>96.40000000000001</v>
      </c>
      <c r="BC1488" t="inlineStr">
        <is>
          <t>40</t>
        </is>
      </c>
      <c r="BD1488" t="inlineStr">
        <is>
          <t>37.9</t>
        </is>
      </c>
      <c r="BE1488">
        <f>127</f>
        <v/>
      </c>
      <c r="BF1488" t="inlineStr">
        <is>
          <t>United States of America</t>
        </is>
      </c>
      <c r="BG1488" t="n">
        <v>39.7</v>
      </c>
      <c r="BH1488" t="inlineStr">
        <is>
          <t>36.6</t>
        </is>
      </c>
      <c r="BI1488" t="n">
        <v>37.6</v>
      </c>
      <c r="BJ1488" t="n">
        <v>96.40000000000001</v>
      </c>
      <c r="BK1488" t="inlineStr">
        <is>
          <t>35.7</t>
        </is>
      </c>
      <c r="BL1488" t="inlineStr">
        <is>
          <t>55.8</t>
        </is>
      </c>
      <c r="BM1488" t="inlineStr">
        <is>
          <t>29,325</t>
        </is>
      </c>
      <c r="BN1488" t="n">
        <v>16.1</v>
      </c>
      <c r="BO1488" t="inlineStr">
        <is>
          <t>8%</t>
        </is>
      </c>
      <c r="BP1488" t="inlineStr">
        <is>
          <t>45 : 55</t>
        </is>
      </c>
      <c r="BQ1488" t="n">
        <v>2016</v>
      </c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>
        <is>
          <t>QS+Times</t>
        </is>
      </c>
      <c r="CC1488" t="n">
        <v>320</v>
      </c>
      <c r="CD1488" t="n">
        <v>264</v>
      </c>
      <c r="CE1488" t="n">
        <v>244</v>
      </c>
      <c r="CF1488" t="n">
        <v>495</v>
      </c>
      <c r="CG1488" t="n">
        <v>414</v>
      </c>
      <c r="CH1488" t="n">
        <v>385</v>
      </c>
      <c r="CI1488" t="n">
        <v>482</v>
      </c>
      <c r="CJ1488" t="n">
        <v>701</v>
      </c>
      <c r="CK1488" t="n">
        <v>228</v>
      </c>
      <c r="CL1488" t="n">
        <v>400</v>
      </c>
      <c r="CM1488" t="n">
        <v>252</v>
      </c>
      <c r="CN1488" t="n">
        <v>264</v>
      </c>
      <c r="CO1488" t="n">
        <v>317</v>
      </c>
      <c r="CP1488" t="n">
        <v>237</v>
      </c>
      <c r="CQ1488" t="n">
        <v>596</v>
      </c>
      <c r="CR1488" t="n">
        <v>480</v>
      </c>
      <c r="CS1488" t="n">
        <v>269</v>
      </c>
      <c r="CT1488" t="n">
        <v>508</v>
      </c>
      <c r="CU1488" t="n">
        <v>701</v>
      </c>
      <c r="CV1488" t="n">
        <v>204</v>
      </c>
      <c r="CW1488" t="n">
        <v>247</v>
      </c>
      <c r="CX1488" t="n">
        <v>40</v>
      </c>
      <c r="CY1488" t="n">
        <v>127</v>
      </c>
      <c r="CZ1488" t="inlineStr"/>
      <c r="DA1488" t="inlineStr"/>
      <c r="DB1488" t="n">
        <v>79.60070969059532</v>
      </c>
      <c r="DC1488" t="n">
        <v>55.78816530239391</v>
      </c>
      <c r="DD1488" t="n">
        <v>16.1</v>
      </c>
      <c r="DE1488" t="inlineStr">
        <is>
          <t>Times (raw ratio)</t>
        </is>
      </c>
      <c r="DF1488" t="n">
        <v>8</v>
      </c>
      <c r="DG1488" t="inlineStr">
        <is>
          <t>Times (raw %)</t>
        </is>
      </c>
      <c r="DH1488" t="n">
        <v>36.5</v>
      </c>
      <c r="DI1488" t="n">
        <v>36.10822060353799</v>
      </c>
    </row>
    <row r="1489">
      <c r="A1489" t="inlineStr">
        <is>
          <t>university of colorado, denver</t>
        </is>
      </c>
      <c r="B1489" t="inlineStr">
        <is>
          <t>761-770</t>
        </is>
      </c>
      <c r="C1489" t="inlineStr">
        <is>
          <t>721-730</t>
        </is>
      </c>
      <c r="D1489" t="inlineStr">
        <is>
          <t>United States</t>
        </is>
      </c>
      <c r="E1489" t="inlineStr">
        <is>
          <t>Americas</t>
        </is>
      </c>
      <c r="F1489" t="inlineStr">
        <is>
          <t>L</t>
        </is>
      </c>
      <c r="G1489" t="inlineStr">
        <is>
          <t>FC</t>
        </is>
      </c>
      <c r="H1489" t="inlineStr">
        <is>
          <t>HI</t>
        </is>
      </c>
      <c r="I1489" t="inlineStr">
        <is>
          <t>A</t>
        </is>
      </c>
      <c r="J1489" t="n">
        <v>8.199999999999999</v>
      </c>
      <c r="K1489" t="inlineStr">
        <is>
          <t>601+</t>
        </is>
      </c>
      <c r="L1489" t="n">
        <v>6.1</v>
      </c>
      <c r="M1489" t="inlineStr">
        <is>
          <t>601+</t>
        </is>
      </c>
      <c r="N1489" t="n">
        <v>100</v>
      </c>
      <c r="O1489" t="inlineStr">
        <is>
          <t>5</t>
        </is>
      </c>
      <c r="P1489" t="n">
        <v>3.6</v>
      </c>
      <c r="Q1489" t="inlineStr">
        <is>
          <t>701+</t>
        </is>
      </c>
      <c r="R1489" t="n">
        <v>3.4</v>
      </c>
      <c r="S1489" t="inlineStr">
        <is>
          <t>701+</t>
        </is>
      </c>
      <c r="T1489" t="n">
        <v>8.1</v>
      </c>
      <c r="U1489" t="inlineStr">
        <is>
          <t>701+</t>
        </is>
      </c>
      <c r="V1489" t="n">
        <v>45.7</v>
      </c>
      <c r="W1489" t="inlineStr">
        <is>
          <t>701+</t>
        </is>
      </c>
      <c r="X1489" t="n">
        <v>5.6</v>
      </c>
      <c r="Y1489" t="inlineStr">
        <is>
          <t>701+</t>
        </is>
      </c>
      <c r="Z1489" t="n">
        <v>3.8</v>
      </c>
      <c r="AA1489" t="inlineStr">
        <is>
          <t>701+</t>
        </is>
      </c>
      <c r="AB1489" t="inlineStr"/>
      <c r="AC1489" t="inlineStr">
        <is>
          <t>721-730</t>
        </is>
      </c>
      <c r="AD1489" t="inlineStr">
        <is>
          <t>428=</t>
        </is>
      </c>
      <c r="AE1489" t="inlineStr">
        <is>
          <t>US</t>
        </is>
      </c>
      <c r="AF1489" t="inlineStr">
        <is>
          <t>United States</t>
        </is>
      </c>
      <c r="AG1489" t="inlineStr">
        <is>
          <t>L</t>
        </is>
      </c>
      <c r="AH1489" t="inlineStr">
        <is>
          <t>FC</t>
        </is>
      </c>
      <c r="AI1489" t="inlineStr">
        <is>
          <t>HI</t>
        </is>
      </c>
      <c r="AJ1489" t="n">
        <v>5</v>
      </c>
      <c r="AK1489" t="inlineStr">
        <is>
          <t>A</t>
        </is>
      </c>
      <c r="AL1489" t="n">
        <v>8.4</v>
      </c>
      <c r="AM1489" t="inlineStr">
        <is>
          <t>601+</t>
        </is>
      </c>
      <c r="AN1489" t="n">
        <v>6.3</v>
      </c>
      <c r="AO1489" t="inlineStr">
        <is>
          <t>601+</t>
        </is>
      </c>
      <c r="AP1489" t="n">
        <v>100</v>
      </c>
      <c r="AQ1489" t="inlineStr">
        <is>
          <t>6</t>
        </is>
      </c>
      <c r="AR1489" t="n">
        <v>4.9</v>
      </c>
      <c r="AS1489" t="inlineStr">
        <is>
          <t>701+</t>
        </is>
      </c>
      <c r="AT1489" t="n">
        <v>3.6</v>
      </c>
      <c r="AU1489" t="inlineStr">
        <is>
          <t>701+</t>
        </is>
      </c>
      <c r="AV1489" t="n">
        <v>9</v>
      </c>
      <c r="AW1489" t="inlineStr">
        <is>
          <t>701+</t>
        </is>
      </c>
      <c r="AX1489" t="n">
        <v>2.3</v>
      </c>
      <c r="AY1489" t="inlineStr">
        <is>
          <t>701+</t>
        </is>
      </c>
      <c r="AZ1489" t="n">
        <v>8.4</v>
      </c>
      <c r="BA1489" t="inlineStr">
        <is>
          <t>701+</t>
        </is>
      </c>
      <c r="BB1489" t="n">
        <v>15.2</v>
      </c>
      <c r="BC1489" t="inlineStr">
        <is>
          <t>608=</t>
        </is>
      </c>
      <c r="BD1489" t="inlineStr">
        <is>
          <t>-</t>
        </is>
      </c>
      <c r="BE1489" t="inlineStr"/>
      <c r="BF1489" t="inlineStr">
        <is>
          <t>Not Reported</t>
        </is>
      </c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>
        <is>
          <t>QS</t>
        </is>
      </c>
      <c r="CC1489" t="n">
        <v>765.5</v>
      </c>
      <c r="CD1489" t="n">
        <v>725.5</v>
      </c>
      <c r="CE1489" t="n">
        <v>601</v>
      </c>
      <c r="CF1489" t="n">
        <v>601</v>
      </c>
      <c r="CG1489" t="n">
        <v>5</v>
      </c>
      <c r="CH1489" t="n">
        <v>701</v>
      </c>
      <c r="CI1489" t="n">
        <v>701</v>
      </c>
      <c r="CJ1489" t="n">
        <v>701</v>
      </c>
      <c r="CK1489" t="n">
        <v>701</v>
      </c>
      <c r="CL1489" t="n">
        <v>701</v>
      </c>
      <c r="CM1489" t="n">
        <v>701</v>
      </c>
      <c r="CN1489" t="n">
        <v>725.5</v>
      </c>
      <c r="CO1489" t="n">
        <v>428</v>
      </c>
      <c r="CP1489" t="n">
        <v>601</v>
      </c>
      <c r="CQ1489" t="n">
        <v>601</v>
      </c>
      <c r="CR1489" t="n">
        <v>6</v>
      </c>
      <c r="CS1489" t="n">
        <v>701</v>
      </c>
      <c r="CT1489" t="n">
        <v>701</v>
      </c>
      <c r="CU1489" t="n">
        <v>701</v>
      </c>
      <c r="CV1489" t="n">
        <v>701</v>
      </c>
      <c r="CW1489" t="n">
        <v>701</v>
      </c>
      <c r="CX1489" t="n">
        <v>608</v>
      </c>
      <c r="CY1489" t="inlineStr"/>
      <c r="CZ1489" t="inlineStr"/>
      <c r="DA1489" t="inlineStr"/>
      <c r="DB1489" t="n">
        <v>45.39285714285715</v>
      </c>
      <c r="DC1489" t="n">
        <v>3.6</v>
      </c>
      <c r="DD1489" t="inlineStr"/>
      <c r="DE1489" t="inlineStr">
        <is>
          <t>QS (score, not ratio)</t>
        </is>
      </c>
      <c r="DF1489" t="inlineStr"/>
      <c r="DG1489" t="inlineStr">
        <is>
          <t>QS (score, not %)</t>
        </is>
      </c>
      <c r="DH1489" t="n">
        <v>8.300000000000001</v>
      </c>
      <c r="DI1489" t="inlineStr"/>
    </row>
    <row r="1490">
      <c r="A1490" t="inlineStr">
        <is>
          <t>university of colorado health science center</t>
        </is>
      </c>
      <c r="B1490" t="inlineStr"/>
      <c r="C1490" t="inlineStr"/>
      <c r="D1490" t="inlineStr">
        <is>
          <t>Not Reported</t>
        </is>
      </c>
      <c r="E1490" t="inlineStr">
        <is>
          <t>Not Reported</t>
        </is>
      </c>
      <c r="F1490" t="inlineStr">
        <is>
          <t>Not Reported</t>
        </is>
      </c>
      <c r="G1490" t="inlineStr">
        <is>
          <t>Not Reported</t>
        </is>
      </c>
      <c r="H1490" t="inlineStr"/>
      <c r="I1490" t="inlineStr">
        <is>
          <t>Not Reported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>
        <is>
          <t>Not Reported</t>
        </is>
      </c>
      <c r="AF1490" t="inlineStr">
        <is>
          <t>Not Reported</t>
        </is>
      </c>
      <c r="AG1490" t="inlineStr">
        <is>
          <t>Not Reported</t>
        </is>
      </c>
      <c r="AH1490" t="inlineStr">
        <is>
          <t>Not Reported</t>
        </is>
      </c>
      <c r="AI1490" t="inlineStr"/>
      <c r="AJ1490" t="inlineStr"/>
      <c r="AK1490" t="inlineStr">
        <is>
          <t>Not Reported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>
        <is>
          <t>Not Reported</t>
        </is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>
        <is>
          <t>203-304</t>
        </is>
      </c>
      <c r="BS1490" t="inlineStr">
        <is>
          <t>89-117</t>
        </is>
      </c>
      <c r="BT1490" t="inlineStr"/>
      <c r="BU1490" t="n">
        <v>0</v>
      </c>
      <c r="BV1490" t="n">
        <v>0</v>
      </c>
      <c r="BW1490" t="n">
        <v>16.6</v>
      </c>
      <c r="BX1490" t="n">
        <v>17.3</v>
      </c>
      <c r="BY1490" t="n">
        <v>35.4</v>
      </c>
      <c r="BZ1490" t="n">
        <v>19.3</v>
      </c>
      <c r="CA1490" t="n">
        <v>2007</v>
      </c>
      <c r="CB1490" t="inlineStr">
        <is>
          <t>Shanghai</t>
        </is>
      </c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n">
        <v>253.5</v>
      </c>
      <c r="DA1490" t="n">
        <v>103</v>
      </c>
      <c r="DB1490" t="n">
        <v>44.56641053787047</v>
      </c>
      <c r="DC1490" t="n">
        <v>23.45641855447681</v>
      </c>
      <c r="DD1490" t="inlineStr"/>
      <c r="DE1490" t="inlineStr">
        <is>
          <t>Missing</t>
        </is>
      </c>
      <c r="DF1490" t="inlineStr"/>
      <c r="DG1490" t="inlineStr">
        <is>
          <t>Missing</t>
        </is>
      </c>
      <c r="DH1490" t="inlineStr"/>
      <c r="DI1490" t="n">
        <v>11.7282092772384</v>
      </c>
    </row>
    <row r="1491">
      <c r="A1491" t="inlineStr">
        <is>
          <t>university of connecticut</t>
        </is>
      </c>
      <c r="B1491" t="inlineStr">
        <is>
          <t>565</t>
        </is>
      </c>
      <c r="C1491" t="inlineStr">
        <is>
          <t>444</t>
        </is>
      </c>
      <c r="D1491" t="inlineStr">
        <is>
          <t>United States</t>
        </is>
      </c>
      <c r="E1491" t="inlineStr">
        <is>
          <t>Americas</t>
        </is>
      </c>
      <c r="F1491" t="inlineStr">
        <is>
          <t>L</t>
        </is>
      </c>
      <c r="G1491" t="inlineStr">
        <is>
          <t>FC</t>
        </is>
      </c>
      <c r="H1491" t="inlineStr">
        <is>
          <t>VH</t>
        </is>
      </c>
      <c r="I1491" t="inlineStr">
        <is>
          <t>A</t>
        </is>
      </c>
      <c r="J1491" t="n">
        <v>14.4</v>
      </c>
      <c r="K1491" t="inlineStr">
        <is>
          <t>600</t>
        </is>
      </c>
      <c r="L1491" t="n">
        <v>8.1</v>
      </c>
      <c r="M1491" t="inlineStr">
        <is>
          <t>601+</t>
        </is>
      </c>
      <c r="N1491" t="n">
        <v>18.2</v>
      </c>
      <c r="O1491" t="inlineStr">
        <is>
          <t>701+</t>
        </is>
      </c>
      <c r="P1491" t="n">
        <v>29.8</v>
      </c>
      <c r="Q1491" t="inlineStr">
        <is>
          <t>438</t>
        </is>
      </c>
      <c r="R1491" t="n">
        <v>27.4</v>
      </c>
      <c r="S1491" t="inlineStr">
        <is>
          <t>514</t>
        </is>
      </c>
      <c r="T1491" t="n">
        <v>19.4</v>
      </c>
      <c r="U1491" t="inlineStr">
        <is>
          <t>556</t>
        </is>
      </c>
      <c r="V1491" t="n">
        <v>88</v>
      </c>
      <c r="W1491" t="inlineStr">
        <is>
          <t>198</t>
        </is>
      </c>
      <c r="X1491" t="n">
        <v>23.3</v>
      </c>
      <c r="Y1491" t="inlineStr">
        <is>
          <t>487</t>
        </is>
      </c>
      <c r="Z1491" t="n">
        <v>37.6</v>
      </c>
      <c r="AA1491" t="inlineStr">
        <is>
          <t>388=</t>
        </is>
      </c>
      <c r="AB1491" t="n">
        <v>22</v>
      </c>
      <c r="AC1491">
        <f>444</f>
        <v/>
      </c>
      <c r="AD1491" t="inlineStr">
        <is>
          <t>350=</t>
        </is>
      </c>
      <c r="AE1491" t="inlineStr">
        <is>
          <t>US</t>
        </is>
      </c>
      <c r="AF1491" t="inlineStr">
        <is>
          <t>United States</t>
        </is>
      </c>
      <c r="AG1491" t="inlineStr">
        <is>
          <t>L</t>
        </is>
      </c>
      <c r="AH1491" t="inlineStr">
        <is>
          <t>FC</t>
        </is>
      </c>
      <c r="AI1491" t="inlineStr">
        <is>
          <t>VH</t>
        </is>
      </c>
      <c r="AJ1491" t="n">
        <v>5</v>
      </c>
      <c r="AK1491" t="inlineStr">
        <is>
          <t>A</t>
        </is>
      </c>
      <c r="AL1491" t="n">
        <v>15.1</v>
      </c>
      <c r="AM1491" t="inlineStr">
        <is>
          <t>576</t>
        </is>
      </c>
      <c r="AN1491" t="n">
        <v>6.9</v>
      </c>
      <c r="AO1491" t="inlineStr">
        <is>
          <t>601+</t>
        </is>
      </c>
      <c r="AP1491" t="n">
        <v>14.5</v>
      </c>
      <c r="AQ1491" t="inlineStr">
        <is>
          <t>701+</t>
        </is>
      </c>
      <c r="AR1491" t="n">
        <v>41.6</v>
      </c>
      <c r="AS1491" t="inlineStr">
        <is>
          <t>327</t>
        </is>
      </c>
      <c r="AT1491" t="n">
        <v>47</v>
      </c>
      <c r="AU1491" t="inlineStr">
        <is>
          <t>368</t>
        </is>
      </c>
      <c r="AV1491" t="n">
        <v>19</v>
      </c>
      <c r="AW1491" t="inlineStr">
        <is>
          <t>560</t>
        </is>
      </c>
      <c r="AX1491" t="n">
        <v>61.4</v>
      </c>
      <c r="AY1491" t="inlineStr">
        <is>
          <t>237</t>
        </is>
      </c>
      <c r="AZ1491" t="n">
        <v>21.7</v>
      </c>
      <c r="BA1491" t="inlineStr">
        <is>
          <t>383</t>
        </is>
      </c>
      <c r="BB1491" t="n">
        <v>61.9</v>
      </c>
      <c r="BC1491" t="inlineStr">
        <is>
          <t>243=</t>
        </is>
      </c>
      <c r="BD1491" t="inlineStr">
        <is>
          <t>25.8</t>
        </is>
      </c>
      <c r="BE1491" t="inlineStr">
        <is>
          <t>301-350</t>
        </is>
      </c>
      <c r="BF1491" t="inlineStr">
        <is>
          <t>United States of America</t>
        </is>
      </c>
      <c r="BG1491" t="n">
        <v>35.9</v>
      </c>
      <c r="BH1491" t="inlineStr">
        <is>
          <t>43.1</t>
        </is>
      </c>
      <c r="BI1491" t="n">
        <v>25.6</v>
      </c>
      <c r="BJ1491" t="n">
        <v>57</v>
      </c>
      <c r="BK1491" t="inlineStr">
        <is>
          <t>30.9</t>
        </is>
      </c>
      <c r="BL1491" t="inlineStr">
        <is>
          <t>-</t>
        </is>
      </c>
      <c r="BM1491" t="inlineStr">
        <is>
          <t>25,742</t>
        </is>
      </c>
      <c r="BN1491" t="n">
        <v>13</v>
      </c>
      <c r="BO1491" t="inlineStr">
        <is>
          <t>11%</t>
        </is>
      </c>
      <c r="BP1491" t="inlineStr">
        <is>
          <t>51 : 49</t>
        </is>
      </c>
      <c r="BQ1491" t="n">
        <v>2016</v>
      </c>
      <c r="BR1491" t="inlineStr">
        <is>
          <t>301-400</t>
        </is>
      </c>
      <c r="BS1491" t="inlineStr">
        <is>
          <t>103-125</t>
        </is>
      </c>
      <c r="BT1491" t="inlineStr"/>
      <c r="BU1491" t="n">
        <v>11.5</v>
      </c>
      <c r="BV1491" t="n">
        <v>0</v>
      </c>
      <c r="BW1491" t="n">
        <v>8</v>
      </c>
      <c r="BX1491" t="n">
        <v>8.6</v>
      </c>
      <c r="BY1491" t="n">
        <v>35</v>
      </c>
      <c r="BZ1491" t="n">
        <v>13.4</v>
      </c>
      <c r="CA1491" t="n">
        <v>2015</v>
      </c>
      <c r="CB1491" t="inlineStr">
        <is>
          <t>QS+Times+Shanghai</t>
        </is>
      </c>
      <c r="CC1491" t="n">
        <v>565</v>
      </c>
      <c r="CD1491" t="n">
        <v>444</v>
      </c>
      <c r="CE1491" t="n">
        <v>600</v>
      </c>
      <c r="CF1491" t="n">
        <v>601</v>
      </c>
      <c r="CG1491" t="n">
        <v>701</v>
      </c>
      <c r="CH1491" t="n">
        <v>438</v>
      </c>
      <c r="CI1491" t="n">
        <v>514</v>
      </c>
      <c r="CJ1491" t="n">
        <v>556</v>
      </c>
      <c r="CK1491" t="n">
        <v>198</v>
      </c>
      <c r="CL1491" t="n">
        <v>487</v>
      </c>
      <c r="CM1491" t="n">
        <v>388</v>
      </c>
      <c r="CN1491" t="n">
        <v>444</v>
      </c>
      <c r="CO1491" t="n">
        <v>350</v>
      </c>
      <c r="CP1491" t="n">
        <v>576</v>
      </c>
      <c r="CQ1491" t="n">
        <v>601</v>
      </c>
      <c r="CR1491" t="n">
        <v>701</v>
      </c>
      <c r="CS1491" t="n">
        <v>327</v>
      </c>
      <c r="CT1491" t="n">
        <v>368</v>
      </c>
      <c r="CU1491" t="n">
        <v>560</v>
      </c>
      <c r="CV1491" t="n">
        <v>237</v>
      </c>
      <c r="CW1491" t="n">
        <v>383</v>
      </c>
      <c r="CX1491" t="n">
        <v>243</v>
      </c>
      <c r="CY1491" t="n">
        <v>325.5</v>
      </c>
      <c r="CZ1491" t="n">
        <v>350.5</v>
      </c>
      <c r="DA1491" t="n">
        <v>114</v>
      </c>
      <c r="DB1491" t="n">
        <v>45.53171252314046</v>
      </c>
      <c r="DC1491" t="n">
        <v>29.55605966589345</v>
      </c>
      <c r="DD1491" t="n">
        <v>13</v>
      </c>
      <c r="DE1491" t="inlineStr">
        <is>
          <t>Times (raw ratio)</t>
        </is>
      </c>
      <c r="DF1491" t="n">
        <v>11</v>
      </c>
      <c r="DG1491" t="inlineStr">
        <is>
          <t>Times (raw %)</t>
        </is>
      </c>
      <c r="DH1491" t="n">
        <v>14.75</v>
      </c>
      <c r="DI1491" t="n">
        <v>14.600513107189</v>
      </c>
    </row>
    <row r="1492">
      <c r="A1492" t="inlineStr">
        <is>
          <t>university of copenhagen</t>
        </is>
      </c>
      <c r="B1492" t="inlineStr">
        <is>
          <t>100</t>
        </is>
      </c>
      <c r="C1492" t="inlineStr">
        <is>
          <t>107</t>
        </is>
      </c>
      <c r="D1492" t="inlineStr">
        <is>
          <t>Denmark</t>
        </is>
      </c>
      <c r="E1492" t="inlineStr">
        <is>
          <t>Europe</t>
        </is>
      </c>
      <c r="F1492" t="inlineStr">
        <is>
          <t>XL</t>
        </is>
      </c>
      <c r="G1492" t="inlineStr">
        <is>
          <t>FC</t>
        </is>
      </c>
      <c r="H1492" t="inlineStr">
        <is>
          <t>VH</t>
        </is>
      </c>
      <c r="I1492" t="inlineStr">
        <is>
          <t>A</t>
        </is>
      </c>
      <c r="J1492" t="n">
        <v>74</v>
      </c>
      <c r="K1492" t="inlineStr">
        <is>
          <t>83</t>
        </is>
      </c>
      <c r="L1492" t="n">
        <v>31.6</v>
      </c>
      <c r="M1492" t="inlineStr">
        <is>
          <t>299</t>
        </is>
      </c>
      <c r="N1492" t="n">
        <v>99.8</v>
      </c>
      <c r="O1492" t="inlineStr">
        <is>
          <t>27</t>
        </is>
      </c>
      <c r="P1492" t="n">
        <v>23.1</v>
      </c>
      <c r="Q1492" t="inlineStr">
        <is>
          <t>519</t>
        </is>
      </c>
      <c r="R1492" t="n">
        <v>84.90000000000001</v>
      </c>
      <c r="S1492" t="inlineStr">
        <is>
          <t>221</t>
        </is>
      </c>
      <c r="T1492" t="n">
        <v>15.6</v>
      </c>
      <c r="U1492" t="inlineStr">
        <is>
          <t>613</t>
        </is>
      </c>
      <c r="V1492" t="n">
        <v>98.2</v>
      </c>
      <c r="W1492" t="inlineStr">
        <is>
          <t>22</t>
        </is>
      </c>
      <c r="X1492" t="n">
        <v>90.8</v>
      </c>
      <c r="Y1492" t="inlineStr">
        <is>
          <t>72</t>
        </is>
      </c>
      <c r="Z1492" t="n">
        <v>73.2</v>
      </c>
      <c r="AA1492" t="inlineStr">
        <is>
          <t>198=</t>
        </is>
      </c>
      <c r="AB1492" t="n">
        <v>59.6</v>
      </c>
      <c r="AC1492">
        <f>107</f>
        <v/>
      </c>
      <c r="AD1492" t="inlineStr">
        <is>
          <t>82</t>
        </is>
      </c>
      <c r="AE1492" t="inlineStr">
        <is>
          <t>DK</t>
        </is>
      </c>
      <c r="AF1492" t="inlineStr">
        <is>
          <t>Denmark</t>
        </is>
      </c>
      <c r="AG1492" t="inlineStr">
        <is>
          <t>XL</t>
        </is>
      </c>
      <c r="AH1492" t="inlineStr">
        <is>
          <t>FC</t>
        </is>
      </c>
      <c r="AI1492" t="inlineStr">
        <is>
          <t>VH</t>
        </is>
      </c>
      <c r="AJ1492" t="n">
        <v>5</v>
      </c>
      <c r="AK1492" t="inlineStr">
        <is>
          <t>A</t>
        </is>
      </c>
      <c r="AL1492" t="n">
        <v>74.09999999999999</v>
      </c>
      <c r="AM1492" t="inlineStr">
        <is>
          <t>80</t>
        </is>
      </c>
      <c r="AN1492" t="n">
        <v>25.8</v>
      </c>
      <c r="AO1492" t="inlineStr">
        <is>
          <t>371</t>
        </is>
      </c>
      <c r="AP1492" t="n">
        <v>100</v>
      </c>
      <c r="AQ1492" t="inlineStr">
        <is>
          <t>19</t>
        </is>
      </c>
      <c r="AR1492" t="n">
        <v>21.2</v>
      </c>
      <c r="AS1492" t="inlineStr">
        <is>
          <t>543</t>
        </is>
      </c>
      <c r="AT1492" t="n">
        <v>91.40000000000001</v>
      </c>
      <c r="AU1492" t="inlineStr">
        <is>
          <t>175</t>
        </is>
      </c>
      <c r="AV1492" t="n">
        <v>22.5</v>
      </c>
      <c r="AW1492" t="inlineStr">
        <is>
          <t>506</t>
        </is>
      </c>
      <c r="AX1492" t="n">
        <v>98.2</v>
      </c>
      <c r="AY1492" t="inlineStr">
        <is>
          <t>19</t>
        </is>
      </c>
      <c r="AZ1492" t="n">
        <v>60.1</v>
      </c>
      <c r="BA1492" t="inlineStr">
        <is>
          <t>98</t>
        </is>
      </c>
      <c r="BB1492" t="n">
        <v>87.40000000000001</v>
      </c>
      <c r="BC1492" t="inlineStr">
        <is>
          <t>108=</t>
        </is>
      </c>
      <c r="BD1492" t="inlineStr">
        <is>
          <t>58.8</t>
        </is>
      </c>
      <c r="BE1492">
        <f>82</f>
        <v/>
      </c>
      <c r="BF1492" t="inlineStr">
        <is>
          <t>Denmark</t>
        </is>
      </c>
      <c r="BG1492" t="n">
        <v>49.8</v>
      </c>
      <c r="BH1492" t="inlineStr">
        <is>
          <t>83.3</t>
        </is>
      </c>
      <c r="BI1492" t="n">
        <v>42.7</v>
      </c>
      <c r="BJ1492" t="n">
        <v>86.2</v>
      </c>
      <c r="BK1492" t="inlineStr">
        <is>
          <t>45.0</t>
        </is>
      </c>
      <c r="BL1492" t="inlineStr">
        <is>
          <t>61.0</t>
        </is>
      </c>
      <c r="BM1492" t="inlineStr">
        <is>
          <t>27,545</t>
        </is>
      </c>
      <c r="BN1492" t="n">
        <v>4.1</v>
      </c>
      <c r="BO1492" t="inlineStr">
        <is>
          <t>19%</t>
        </is>
      </c>
      <c r="BP1492" t="inlineStr">
        <is>
          <t>67 : 33</t>
        </is>
      </c>
      <c r="BQ1492" t="n">
        <v>2016</v>
      </c>
      <c r="BR1492" t="inlineStr">
        <is>
          <t>35</t>
        </is>
      </c>
      <c r="BS1492" t="inlineStr">
        <is>
          <t>1</t>
        </is>
      </c>
      <c r="BT1492" t="n">
        <v>35.7</v>
      </c>
      <c r="BU1492" t="n">
        <v>21.8</v>
      </c>
      <c r="BV1492" t="n">
        <v>18.8</v>
      </c>
      <c r="BW1492" t="n">
        <v>28</v>
      </c>
      <c r="BX1492" t="n">
        <v>34</v>
      </c>
      <c r="BY1492" t="n">
        <v>63.2</v>
      </c>
      <c r="BZ1492" t="n">
        <v>39.2</v>
      </c>
      <c r="CA1492" t="n">
        <v>2015</v>
      </c>
      <c r="CB1492" t="inlineStr">
        <is>
          <t>QS+Times+Shanghai</t>
        </is>
      </c>
      <c r="CC1492" t="n">
        <v>100</v>
      </c>
      <c r="CD1492" t="n">
        <v>107</v>
      </c>
      <c r="CE1492" t="n">
        <v>83</v>
      </c>
      <c r="CF1492" t="n">
        <v>299</v>
      </c>
      <c r="CG1492" t="n">
        <v>27</v>
      </c>
      <c r="CH1492" t="n">
        <v>519</v>
      </c>
      <c r="CI1492" t="n">
        <v>221</v>
      </c>
      <c r="CJ1492" t="n">
        <v>613</v>
      </c>
      <c r="CK1492" t="n">
        <v>22</v>
      </c>
      <c r="CL1492" t="n">
        <v>72</v>
      </c>
      <c r="CM1492" t="n">
        <v>198</v>
      </c>
      <c r="CN1492" t="n">
        <v>107</v>
      </c>
      <c r="CO1492" t="n">
        <v>82</v>
      </c>
      <c r="CP1492" t="n">
        <v>80</v>
      </c>
      <c r="CQ1492" t="n">
        <v>371</v>
      </c>
      <c r="CR1492" t="n">
        <v>19</v>
      </c>
      <c r="CS1492" t="n">
        <v>543</v>
      </c>
      <c r="CT1492" t="n">
        <v>175</v>
      </c>
      <c r="CU1492" t="n">
        <v>506</v>
      </c>
      <c r="CV1492" t="n">
        <v>19</v>
      </c>
      <c r="CW1492" t="n">
        <v>98</v>
      </c>
      <c r="CX1492" t="n">
        <v>108</v>
      </c>
      <c r="CY1492" t="n">
        <v>82</v>
      </c>
      <c r="CZ1492" t="n">
        <v>35</v>
      </c>
      <c r="DA1492" t="n">
        <v>1</v>
      </c>
      <c r="DB1492" t="n">
        <v>91.29484890844581</v>
      </c>
      <c r="DC1492" t="n">
        <v>47.769926158842</v>
      </c>
      <c r="DD1492" t="n">
        <v>4.1</v>
      </c>
      <c r="DE1492" t="inlineStr">
        <is>
          <t>Times (raw ratio)</t>
        </is>
      </c>
      <c r="DF1492" t="n">
        <v>19</v>
      </c>
      <c r="DG1492" t="inlineStr">
        <is>
          <t>Times (raw %)</t>
        </is>
      </c>
      <c r="DH1492" t="n">
        <v>74.05</v>
      </c>
      <c r="DI1492" t="n">
        <v>34.06344842604848</v>
      </c>
    </row>
    <row r="1493">
      <c r="A1493" t="inlineStr">
        <is>
          <t>university of craiova</t>
        </is>
      </c>
      <c r="B1493" t="inlineStr">
        <is>
          <t>1401+</t>
        </is>
      </c>
      <c r="C1493" t="inlineStr">
        <is>
          <t>1401+</t>
        </is>
      </c>
      <c r="D1493" t="inlineStr">
        <is>
          <t>Romania</t>
        </is>
      </c>
      <c r="E1493" t="inlineStr">
        <is>
          <t>Europe</t>
        </is>
      </c>
      <c r="F1493" t="inlineStr">
        <is>
          <t>L</t>
        </is>
      </c>
      <c r="G1493" t="inlineStr">
        <is>
          <t>CO</t>
        </is>
      </c>
      <c r="H1493" t="inlineStr">
        <is>
          <t>HI</t>
        </is>
      </c>
      <c r="I1493" t="inlineStr">
        <is>
          <t>A</t>
        </is>
      </c>
      <c r="J1493" t="n">
        <v>4.5</v>
      </c>
      <c r="K1493" t="inlineStr">
        <is>
          <t>601+</t>
        </is>
      </c>
      <c r="L1493" t="n">
        <v>2.2</v>
      </c>
      <c r="M1493" t="inlineStr">
        <is>
          <t>601+</t>
        </is>
      </c>
      <c r="N1493" t="n">
        <v>3.2</v>
      </c>
      <c r="O1493" t="inlineStr">
        <is>
          <t>701+</t>
        </is>
      </c>
      <c r="P1493" t="n">
        <v>2.1</v>
      </c>
      <c r="Q1493" t="inlineStr">
        <is>
          <t>701+</t>
        </is>
      </c>
      <c r="R1493" t="inlineStr"/>
      <c r="S1493" t="inlineStr"/>
      <c r="T1493" t="inlineStr"/>
      <c r="U1493" t="inlineStr"/>
      <c r="V1493" t="n">
        <v>21.8</v>
      </c>
      <c r="W1493" t="inlineStr">
        <is>
          <t>701+</t>
        </is>
      </c>
      <c r="X1493" t="n">
        <v>13.4</v>
      </c>
      <c r="Y1493" t="inlineStr">
        <is>
          <t>701+</t>
        </is>
      </c>
      <c r="Z1493" t="n">
        <v>1</v>
      </c>
      <c r="AA1493" t="inlineStr">
        <is>
          <t>701+</t>
        </is>
      </c>
      <c r="AB1493" t="inlineStr"/>
      <c r="AC1493" t="inlineStr">
        <is>
          <t>1401+</t>
        </is>
      </c>
      <c r="AD1493" t="inlineStr">
        <is>
          <t>1401+</t>
        </is>
      </c>
      <c r="AE1493" t="inlineStr">
        <is>
          <t>RO</t>
        </is>
      </c>
      <c r="AF1493" t="inlineStr">
        <is>
          <t>Romania</t>
        </is>
      </c>
      <c r="AG1493" t="inlineStr">
        <is>
          <t>L</t>
        </is>
      </c>
      <c r="AH1493" t="inlineStr">
        <is>
          <t>CO</t>
        </is>
      </c>
      <c r="AI1493" t="inlineStr">
        <is>
          <t>HI</t>
        </is>
      </c>
      <c r="AJ1493" t="n">
        <v>4</v>
      </c>
      <c r="AK1493" t="inlineStr">
        <is>
          <t>A</t>
        </is>
      </c>
      <c r="AL1493" t="n">
        <v>4.1</v>
      </c>
      <c r="AM1493" t="inlineStr">
        <is>
          <t>601+</t>
        </is>
      </c>
      <c r="AN1493" t="n">
        <v>2</v>
      </c>
      <c r="AO1493" t="inlineStr">
        <is>
          <t>601+</t>
        </is>
      </c>
      <c r="AP1493" t="n">
        <v>2.9</v>
      </c>
      <c r="AQ1493" t="inlineStr">
        <is>
          <t>701+</t>
        </is>
      </c>
      <c r="AR1493" t="n">
        <v>2</v>
      </c>
      <c r="AS1493" t="inlineStr">
        <is>
          <t>701+</t>
        </is>
      </c>
      <c r="AT1493" t="inlineStr"/>
      <c r="AU1493" t="inlineStr"/>
      <c r="AV1493" t="inlineStr"/>
      <c r="AW1493" t="inlineStr"/>
      <c r="AX1493" t="n">
        <v>1.1</v>
      </c>
      <c r="AY1493" t="inlineStr">
        <is>
          <t>701+</t>
        </is>
      </c>
      <c r="AZ1493" t="n">
        <v>7.9</v>
      </c>
      <c r="BA1493" t="inlineStr">
        <is>
          <t>701+</t>
        </is>
      </c>
      <c r="BB1493" t="n">
        <v>1</v>
      </c>
      <c r="BC1493" t="inlineStr">
        <is>
          <t>701+</t>
        </is>
      </c>
      <c r="BD1493" t="inlineStr">
        <is>
          <t>-</t>
        </is>
      </c>
      <c r="BE1493" t="inlineStr"/>
      <c r="BF1493" t="inlineStr">
        <is>
          <t>Not Reported</t>
        </is>
      </c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>
        <is>
          <t>QS</t>
        </is>
      </c>
      <c r="CC1493" t="n">
        <v>1401</v>
      </c>
      <c r="CD1493" t="n">
        <v>1401</v>
      </c>
      <c r="CE1493" t="n">
        <v>601</v>
      </c>
      <c r="CF1493" t="n">
        <v>601</v>
      </c>
      <c r="CG1493" t="n">
        <v>701</v>
      </c>
      <c r="CH1493" t="n">
        <v>701</v>
      </c>
      <c r="CI1493" t="inlineStr"/>
      <c r="CJ1493" t="inlineStr"/>
      <c r="CK1493" t="n">
        <v>701</v>
      </c>
      <c r="CL1493" t="n">
        <v>701</v>
      </c>
      <c r="CM1493" t="n">
        <v>701</v>
      </c>
      <c r="CN1493" t="n">
        <v>1401</v>
      </c>
      <c r="CO1493" t="n">
        <v>1401</v>
      </c>
      <c r="CP1493" t="n">
        <v>601</v>
      </c>
      <c r="CQ1493" t="n">
        <v>601</v>
      </c>
      <c r="CR1493" t="n">
        <v>701</v>
      </c>
      <c r="CS1493" t="n">
        <v>701</v>
      </c>
      <c r="CT1493" t="inlineStr"/>
      <c r="CU1493" t="inlineStr"/>
      <c r="CV1493" t="n">
        <v>701</v>
      </c>
      <c r="CW1493" t="n">
        <v>701</v>
      </c>
      <c r="CX1493" t="n">
        <v>701</v>
      </c>
      <c r="CY1493" t="inlineStr"/>
      <c r="CZ1493" t="inlineStr"/>
      <c r="DA1493" t="inlineStr"/>
      <c r="DB1493" t="n">
        <v>0</v>
      </c>
      <c r="DC1493" t="n">
        <v>2.1</v>
      </c>
      <c r="DD1493" t="inlineStr"/>
      <c r="DE1493" t="inlineStr">
        <is>
          <t>QS (score, not ratio)</t>
        </is>
      </c>
      <c r="DF1493" t="inlineStr"/>
      <c r="DG1493" t="inlineStr">
        <is>
          <t>Missing</t>
        </is>
      </c>
      <c r="DH1493" t="n">
        <v>4.3</v>
      </c>
      <c r="DI1493" t="inlineStr"/>
    </row>
    <row r="1494">
      <c r="A1494" t="inlineStr">
        <is>
          <t>university of crete</t>
        </is>
      </c>
      <c r="B1494" t="inlineStr">
        <is>
          <t>601-610</t>
        </is>
      </c>
      <c r="C1494" t="inlineStr">
        <is>
          <t>534</t>
        </is>
      </c>
      <c r="D1494" t="inlineStr">
        <is>
          <t>Greece</t>
        </is>
      </c>
      <c r="E1494" t="inlineStr">
        <is>
          <t>Europe</t>
        </is>
      </c>
      <c r="F1494" t="inlineStr">
        <is>
          <t>L</t>
        </is>
      </c>
      <c r="G1494" t="inlineStr">
        <is>
          <t>FC</t>
        </is>
      </c>
      <c r="H1494" t="inlineStr">
        <is>
          <t>HI</t>
        </is>
      </c>
      <c r="I1494" t="inlineStr">
        <is>
          <t>A</t>
        </is>
      </c>
      <c r="J1494" t="n">
        <v>13.9</v>
      </c>
      <c r="K1494" t="inlineStr">
        <is>
          <t>601+</t>
        </is>
      </c>
      <c r="L1494" t="n">
        <v>12.7</v>
      </c>
      <c r="M1494" t="inlineStr">
        <is>
          <t>601+</t>
        </is>
      </c>
      <c r="N1494" t="n">
        <v>2.4</v>
      </c>
      <c r="O1494" t="inlineStr">
        <is>
          <t>701+</t>
        </is>
      </c>
      <c r="P1494" t="n">
        <v>58.7</v>
      </c>
      <c r="Q1494" t="inlineStr">
        <is>
          <t>208</t>
        </is>
      </c>
      <c r="R1494" t="n">
        <v>2.3</v>
      </c>
      <c r="S1494" t="inlineStr">
        <is>
          <t>701+</t>
        </is>
      </c>
      <c r="T1494" t="n">
        <v>3.5</v>
      </c>
      <c r="U1494" t="inlineStr">
        <is>
          <t>701+</t>
        </is>
      </c>
      <c r="V1494" t="n">
        <v>57</v>
      </c>
      <c r="W1494" t="inlineStr">
        <is>
          <t>663</t>
        </is>
      </c>
      <c r="X1494" t="n">
        <v>3.6</v>
      </c>
      <c r="Y1494" t="inlineStr">
        <is>
          <t>701+</t>
        </is>
      </c>
      <c r="Z1494" t="n">
        <v>1.8</v>
      </c>
      <c r="AA1494" t="inlineStr">
        <is>
          <t>701+</t>
        </is>
      </c>
      <c r="AB1494" t="inlineStr"/>
      <c r="AC1494">
        <f>534</f>
        <v/>
      </c>
      <c r="AD1494" t="inlineStr">
        <is>
          <t>591-600</t>
        </is>
      </c>
      <c r="AE1494" t="inlineStr">
        <is>
          <t>GR</t>
        </is>
      </c>
      <c r="AF1494" t="inlineStr">
        <is>
          <t>Greece</t>
        </is>
      </c>
      <c r="AG1494" t="inlineStr">
        <is>
          <t>L</t>
        </is>
      </c>
      <c r="AH1494" t="inlineStr">
        <is>
          <t>FC</t>
        </is>
      </c>
      <c r="AI1494" t="inlineStr">
        <is>
          <t>HI</t>
        </is>
      </c>
      <c r="AJ1494" t="n">
        <v>4</v>
      </c>
      <c r="AK1494" t="inlineStr">
        <is>
          <t>A</t>
        </is>
      </c>
      <c r="AL1494" t="n">
        <v>15.1</v>
      </c>
      <c r="AM1494" t="inlineStr">
        <is>
          <t>575</t>
        </is>
      </c>
      <c r="AN1494" t="n">
        <v>14.3</v>
      </c>
      <c r="AO1494" t="inlineStr">
        <is>
          <t>573</t>
        </is>
      </c>
      <c r="AP1494" t="n">
        <v>3</v>
      </c>
      <c r="AQ1494" t="inlineStr">
        <is>
          <t>701+</t>
        </is>
      </c>
      <c r="AR1494" t="n">
        <v>67.90000000000001</v>
      </c>
      <c r="AS1494" t="inlineStr">
        <is>
          <t>158</t>
        </is>
      </c>
      <c r="AT1494" t="n">
        <v>1.7</v>
      </c>
      <c r="AU1494" t="inlineStr">
        <is>
          <t>701+</t>
        </is>
      </c>
      <c r="AV1494" t="n">
        <v>3.8</v>
      </c>
      <c r="AW1494" t="inlineStr">
        <is>
          <t>701+</t>
        </is>
      </c>
      <c r="AX1494" t="n">
        <v>13.4</v>
      </c>
      <c r="AY1494" t="inlineStr">
        <is>
          <t>619</t>
        </is>
      </c>
      <c r="AZ1494" t="n">
        <v>8.9</v>
      </c>
      <c r="BA1494" t="inlineStr">
        <is>
          <t>701+</t>
        </is>
      </c>
      <c r="BB1494" t="n">
        <v>3.5</v>
      </c>
      <c r="BC1494" t="inlineStr">
        <is>
          <t>701+</t>
        </is>
      </c>
      <c r="BD1494" t="inlineStr">
        <is>
          <t>22.0</t>
        </is>
      </c>
      <c r="BE1494" t="inlineStr">
        <is>
          <t>351-400</t>
        </is>
      </c>
      <c r="BF1494" t="inlineStr">
        <is>
          <t>Greece</t>
        </is>
      </c>
      <c r="BG1494" t="n">
        <v>18.6</v>
      </c>
      <c r="BH1494" t="inlineStr">
        <is>
          <t>47.0</t>
        </is>
      </c>
      <c r="BI1494" t="n">
        <v>19.2</v>
      </c>
      <c r="BJ1494" t="n">
        <v>73.59999999999999</v>
      </c>
      <c r="BK1494" t="inlineStr">
        <is>
          <t>34.5</t>
        </is>
      </c>
      <c r="BL1494" t="inlineStr">
        <is>
          <t>-</t>
        </is>
      </c>
      <c r="BM1494" t="inlineStr">
        <is>
          <t>14,650</t>
        </is>
      </c>
      <c r="BN1494" t="n">
        <v>26.9</v>
      </c>
      <c r="BO1494" t="inlineStr">
        <is>
          <t>5%</t>
        </is>
      </c>
      <c r="BP1494" t="inlineStr">
        <is>
          <t>63 : 37</t>
        </is>
      </c>
      <c r="BQ1494" t="n">
        <v>2016</v>
      </c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>
        <is>
          <t>QS+Times</t>
        </is>
      </c>
      <c r="CC1494" t="n">
        <v>605.5</v>
      </c>
      <c r="CD1494" t="n">
        <v>534</v>
      </c>
      <c r="CE1494" t="n">
        <v>601</v>
      </c>
      <c r="CF1494" t="n">
        <v>601</v>
      </c>
      <c r="CG1494" t="n">
        <v>701</v>
      </c>
      <c r="CH1494" t="n">
        <v>208</v>
      </c>
      <c r="CI1494" t="n">
        <v>701</v>
      </c>
      <c r="CJ1494" t="n">
        <v>701</v>
      </c>
      <c r="CK1494" t="n">
        <v>663</v>
      </c>
      <c r="CL1494" t="n">
        <v>701</v>
      </c>
      <c r="CM1494" t="n">
        <v>701</v>
      </c>
      <c r="CN1494" t="n">
        <v>534</v>
      </c>
      <c r="CO1494" t="n">
        <v>595.5</v>
      </c>
      <c r="CP1494" t="n">
        <v>575</v>
      </c>
      <c r="CQ1494" t="n">
        <v>573</v>
      </c>
      <c r="CR1494" t="n">
        <v>701</v>
      </c>
      <c r="CS1494" t="n">
        <v>158</v>
      </c>
      <c r="CT1494" t="n">
        <v>701</v>
      </c>
      <c r="CU1494" t="n">
        <v>701</v>
      </c>
      <c r="CV1494" t="n">
        <v>619</v>
      </c>
      <c r="CW1494" t="n">
        <v>701</v>
      </c>
      <c r="CX1494" t="n">
        <v>701</v>
      </c>
      <c r="CY1494" t="n">
        <v>375.5</v>
      </c>
      <c r="CZ1494" t="inlineStr"/>
      <c r="DA1494" t="inlineStr"/>
      <c r="DB1494" t="n">
        <v>51.64159348514245</v>
      </c>
      <c r="DC1494" t="n">
        <v>49.64695022194886</v>
      </c>
      <c r="DD1494" t="n">
        <v>26.9</v>
      </c>
      <c r="DE1494" t="inlineStr">
        <is>
          <t>Times (raw ratio)</t>
        </is>
      </c>
      <c r="DF1494" t="n">
        <v>5</v>
      </c>
      <c r="DG1494" t="inlineStr">
        <is>
          <t>Times (raw %)</t>
        </is>
      </c>
      <c r="DH1494" t="n">
        <v>14.5</v>
      </c>
      <c r="DI1494" t="n">
        <v>16.96149843912591</v>
      </c>
    </row>
    <row r="1495">
      <c r="A1495" t="inlineStr">
        <is>
          <t>university of cyprus</t>
        </is>
      </c>
      <c r="B1495" t="inlineStr"/>
      <c r="C1495" t="inlineStr"/>
      <c r="D1495" t="inlineStr">
        <is>
          <t>Not Reported</t>
        </is>
      </c>
      <c r="E1495" t="inlineStr">
        <is>
          <t>Not Reported</t>
        </is>
      </c>
      <c r="F1495" t="inlineStr">
        <is>
          <t>Not Reported</t>
        </is>
      </c>
      <c r="G1495" t="inlineStr">
        <is>
          <t>Not Reported</t>
        </is>
      </c>
      <c r="H1495" t="inlineStr"/>
      <c r="I1495" t="inlineStr">
        <is>
          <t>Not Reported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>
        <is>
          <t>Not Reported</t>
        </is>
      </c>
      <c r="AF1495" t="inlineStr">
        <is>
          <t>Not Reported</t>
        </is>
      </c>
      <c r="AG1495" t="inlineStr">
        <is>
          <t>Not Reported</t>
        </is>
      </c>
      <c r="AH1495" t="inlineStr">
        <is>
          <t>Not Reported</t>
        </is>
      </c>
      <c r="AI1495" t="inlineStr"/>
      <c r="AJ1495" t="inlineStr"/>
      <c r="AK1495" t="inlineStr">
        <is>
          <t>Not Reported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>
        <is>
          <t>351-400</t>
        </is>
      </c>
      <c r="BF1495" t="inlineStr">
        <is>
          <t>Cyprus</t>
        </is>
      </c>
      <c r="BG1495" t="n">
        <v>18</v>
      </c>
      <c r="BH1495" t="inlineStr">
        <is>
          <t>74.7</t>
        </is>
      </c>
      <c r="BI1495" t="n">
        <v>28.5</v>
      </c>
      <c r="BJ1495" t="n">
        <v>56.7</v>
      </c>
      <c r="BK1495" t="inlineStr">
        <is>
          <t>30.0</t>
        </is>
      </c>
      <c r="BL1495" t="inlineStr">
        <is>
          <t>-</t>
        </is>
      </c>
      <c r="BM1495" t="inlineStr">
        <is>
          <t>6,880</t>
        </is>
      </c>
      <c r="BN1495" t="n">
        <v>22.9</v>
      </c>
      <c r="BO1495" t="inlineStr">
        <is>
          <t>8%</t>
        </is>
      </c>
      <c r="BP1495" t="inlineStr">
        <is>
          <t>69 : 31</t>
        </is>
      </c>
      <c r="BQ1495" t="n">
        <v>2016</v>
      </c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>
        <is>
          <t>Times</t>
        </is>
      </c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n">
        <v>375.5</v>
      </c>
      <c r="CZ1495" t="inlineStr"/>
      <c r="DA1495" t="inlineStr"/>
      <c r="DB1495" t="n">
        <v>46.46175839885633</v>
      </c>
      <c r="DC1495" t="n">
        <v>41.40650343139527</v>
      </c>
      <c r="DD1495" t="n">
        <v>22.9</v>
      </c>
      <c r="DE1495" t="inlineStr">
        <is>
          <t>Times (raw ratio)</t>
        </is>
      </c>
      <c r="DF1495" t="n">
        <v>8</v>
      </c>
      <c r="DG1495" t="inlineStr">
        <is>
          <t>Times (raw %)</t>
        </is>
      </c>
      <c r="DH1495" t="inlineStr"/>
      <c r="DI1495" t="n">
        <v>26.63891779396462</v>
      </c>
    </row>
    <row r="1496">
      <c r="A1496" t="inlineStr">
        <is>
          <t>university of cyprus (ucy)</t>
        </is>
      </c>
      <c r="B1496" t="inlineStr">
        <is>
          <t>389</t>
        </is>
      </c>
      <c r="C1496" t="inlineStr">
        <is>
          <t>368</t>
        </is>
      </c>
      <c r="D1496" t="inlineStr">
        <is>
          <t>Cyprus</t>
        </is>
      </c>
      <c r="E1496" t="inlineStr">
        <is>
          <t>Asia</t>
        </is>
      </c>
      <c r="F1496" t="inlineStr">
        <is>
          <t>M</t>
        </is>
      </c>
      <c r="G1496" t="inlineStr">
        <is>
          <t>CO</t>
        </is>
      </c>
      <c r="H1496" t="inlineStr">
        <is>
          <t>VH</t>
        </is>
      </c>
      <c r="I1496" t="inlineStr">
        <is>
          <t>A</t>
        </is>
      </c>
      <c r="J1496" t="n">
        <v>10</v>
      </c>
      <c r="K1496" t="inlineStr">
        <is>
          <t>601+</t>
        </is>
      </c>
      <c r="L1496" t="n">
        <v>4.7</v>
      </c>
      <c r="M1496" t="inlineStr">
        <is>
          <t>601+</t>
        </is>
      </c>
      <c r="N1496" t="n">
        <v>4.5</v>
      </c>
      <c r="O1496" t="inlineStr">
        <is>
          <t>701+</t>
        </is>
      </c>
      <c r="P1496" t="n">
        <v>75</v>
      </c>
      <c r="Q1496" t="inlineStr">
        <is>
          <t>135</t>
        </is>
      </c>
      <c r="R1496" t="n">
        <v>93.8</v>
      </c>
      <c r="S1496" t="inlineStr">
        <is>
          <t>162</t>
        </is>
      </c>
      <c r="T1496" t="n">
        <v>20</v>
      </c>
      <c r="U1496" t="inlineStr">
        <is>
          <t>541</t>
        </is>
      </c>
      <c r="V1496" t="n">
        <v>73.40000000000001</v>
      </c>
      <c r="W1496" t="inlineStr">
        <is>
          <t>429</t>
        </is>
      </c>
      <c r="X1496" t="n">
        <v>42.1</v>
      </c>
      <c r="Y1496" t="inlineStr">
        <is>
          <t>308</t>
        </is>
      </c>
      <c r="Z1496" t="n">
        <v>5.8</v>
      </c>
      <c r="AA1496" t="inlineStr">
        <is>
          <t>701+</t>
        </is>
      </c>
      <c r="AB1496" t="n">
        <v>30.1</v>
      </c>
      <c r="AC1496" t="inlineStr">
        <is>
          <t>368</t>
        </is>
      </c>
      <c r="AD1496" t="inlineStr">
        <is>
          <t>473=</t>
        </is>
      </c>
      <c r="AE1496" t="inlineStr">
        <is>
          <t>CY</t>
        </is>
      </c>
      <c r="AF1496" t="inlineStr">
        <is>
          <t>Cyprus</t>
        </is>
      </c>
      <c r="AG1496" t="inlineStr">
        <is>
          <t>M</t>
        </is>
      </c>
      <c r="AH1496" t="inlineStr">
        <is>
          <t>CO</t>
        </is>
      </c>
      <c r="AI1496" t="inlineStr">
        <is>
          <t>VH</t>
        </is>
      </c>
      <c r="AJ1496" t="n">
        <v>3</v>
      </c>
      <c r="AK1496" t="inlineStr">
        <is>
          <t>A</t>
        </is>
      </c>
      <c r="AL1496" t="n">
        <v>8.9</v>
      </c>
      <c r="AM1496" t="inlineStr">
        <is>
          <t>601+</t>
        </is>
      </c>
      <c r="AN1496" t="n">
        <v>3.1</v>
      </c>
      <c r="AO1496" t="inlineStr">
        <is>
          <t>601+</t>
        </is>
      </c>
      <c r="AP1496" t="n">
        <v>4.9</v>
      </c>
      <c r="AQ1496" t="inlineStr">
        <is>
          <t>701+</t>
        </is>
      </c>
      <c r="AR1496" t="n">
        <v>77.8</v>
      </c>
      <c r="AS1496" t="inlineStr">
        <is>
          <t>123</t>
        </is>
      </c>
      <c r="AT1496" t="n">
        <v>92.90000000000001</v>
      </c>
      <c r="AU1496" t="inlineStr">
        <is>
          <t>165</t>
        </is>
      </c>
      <c r="AV1496" t="n">
        <v>25.4</v>
      </c>
      <c r="AW1496" t="inlineStr">
        <is>
          <t>471</t>
        </is>
      </c>
      <c r="AX1496" t="n">
        <v>55.9</v>
      </c>
      <c r="AY1496" t="inlineStr">
        <is>
          <t>279</t>
        </is>
      </c>
      <c r="AZ1496" t="n">
        <v>18.6</v>
      </c>
      <c r="BA1496" t="inlineStr">
        <is>
          <t>448</t>
        </is>
      </c>
      <c r="BB1496" t="n">
        <v>24.4</v>
      </c>
      <c r="BC1496" t="inlineStr">
        <is>
          <t>497=</t>
        </is>
      </c>
      <c r="BD1496" t="inlineStr">
        <is>
          <t>30.1</t>
        </is>
      </c>
      <c r="BE1496" t="inlineStr"/>
      <c r="BF1496" t="inlineStr">
        <is>
          <t>Not Reported</t>
        </is>
      </c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>
        <is>
          <t>QS</t>
        </is>
      </c>
      <c r="CC1496" t="n">
        <v>389</v>
      </c>
      <c r="CD1496" t="n">
        <v>368</v>
      </c>
      <c r="CE1496" t="n">
        <v>601</v>
      </c>
      <c r="CF1496" t="n">
        <v>601</v>
      </c>
      <c r="CG1496" t="n">
        <v>701</v>
      </c>
      <c r="CH1496" t="n">
        <v>135</v>
      </c>
      <c r="CI1496" t="n">
        <v>162</v>
      </c>
      <c r="CJ1496" t="n">
        <v>541</v>
      </c>
      <c r="CK1496" t="n">
        <v>429</v>
      </c>
      <c r="CL1496" t="n">
        <v>308</v>
      </c>
      <c r="CM1496" t="n">
        <v>701</v>
      </c>
      <c r="CN1496" t="n">
        <v>368</v>
      </c>
      <c r="CO1496" t="n">
        <v>473</v>
      </c>
      <c r="CP1496" t="n">
        <v>601</v>
      </c>
      <c r="CQ1496" t="n">
        <v>601</v>
      </c>
      <c r="CR1496" t="n">
        <v>701</v>
      </c>
      <c r="CS1496" t="n">
        <v>123</v>
      </c>
      <c r="CT1496" t="n">
        <v>165</v>
      </c>
      <c r="CU1496" t="n">
        <v>471</v>
      </c>
      <c r="CV1496" t="n">
        <v>279</v>
      </c>
      <c r="CW1496" t="n">
        <v>448</v>
      </c>
      <c r="CX1496" t="n">
        <v>497</v>
      </c>
      <c r="CY1496" t="inlineStr"/>
      <c r="CZ1496" t="inlineStr"/>
      <c r="DA1496" t="inlineStr"/>
      <c r="DB1496" t="n">
        <v>72.28571428571428</v>
      </c>
      <c r="DC1496" t="n">
        <v>75</v>
      </c>
      <c r="DD1496" t="inlineStr"/>
      <c r="DE1496" t="inlineStr">
        <is>
          <t>QS (score, not ratio)</t>
        </is>
      </c>
      <c r="DF1496" t="inlineStr"/>
      <c r="DG1496" t="inlineStr">
        <is>
          <t>QS (score, not %)</t>
        </is>
      </c>
      <c r="DH1496" t="n">
        <v>9.449999999999999</v>
      </c>
      <c r="DI1496" t="inlineStr"/>
    </row>
    <row r="1497">
      <c r="A1497" t="inlineStr">
        <is>
          <t>university of debrecen</t>
        </is>
      </c>
      <c r="B1497" t="inlineStr">
        <is>
          <t>574</t>
        </is>
      </c>
      <c r="C1497" t="inlineStr">
        <is>
          <t>671-680</t>
        </is>
      </c>
      <c r="D1497" t="inlineStr">
        <is>
          <t>Hungary</t>
        </is>
      </c>
      <c r="E1497" t="inlineStr">
        <is>
          <t>Europe</t>
        </is>
      </c>
      <c r="F1497" t="inlineStr">
        <is>
          <t>L</t>
        </is>
      </c>
      <c r="G1497" t="inlineStr">
        <is>
          <t>FC</t>
        </is>
      </c>
      <c r="H1497" t="inlineStr">
        <is>
          <t>HI</t>
        </is>
      </c>
      <c r="I1497" t="inlineStr">
        <is>
          <t>A</t>
        </is>
      </c>
      <c r="J1497" t="n">
        <v>17.9</v>
      </c>
      <c r="K1497" t="inlineStr">
        <is>
          <t>505</t>
        </is>
      </c>
      <c r="L1497" t="n">
        <v>13.9</v>
      </c>
      <c r="M1497" t="inlineStr">
        <is>
          <t>588</t>
        </is>
      </c>
      <c r="N1497" t="n">
        <v>34</v>
      </c>
      <c r="O1497" t="inlineStr">
        <is>
          <t>464</t>
        </is>
      </c>
      <c r="P1497" t="n">
        <v>3.9</v>
      </c>
      <c r="Q1497" t="inlineStr">
        <is>
          <t>701+</t>
        </is>
      </c>
      <c r="R1497" t="n">
        <v>10.6</v>
      </c>
      <c r="S1497" t="inlineStr">
        <is>
          <t>701+</t>
        </is>
      </c>
      <c r="T1497" t="n">
        <v>70</v>
      </c>
      <c r="U1497" t="inlineStr">
        <is>
          <t>209</t>
        </is>
      </c>
      <c r="V1497" t="n">
        <v>76.7</v>
      </c>
      <c r="W1497" t="inlineStr">
        <is>
          <t>385</t>
        </is>
      </c>
      <c r="X1497" t="n">
        <v>21.4</v>
      </c>
      <c r="Y1497" t="inlineStr">
        <is>
          <t>537</t>
        </is>
      </c>
      <c r="Z1497" t="n">
        <v>39.5</v>
      </c>
      <c r="AA1497" t="inlineStr">
        <is>
          <t>371=</t>
        </is>
      </c>
      <c r="AB1497" t="n">
        <v>21.5</v>
      </c>
      <c r="AC1497" t="inlineStr">
        <is>
          <t>671-680</t>
        </is>
      </c>
      <c r="AD1497" t="inlineStr">
        <is>
          <t>651-700</t>
        </is>
      </c>
      <c r="AE1497" t="inlineStr">
        <is>
          <t>HU</t>
        </is>
      </c>
      <c r="AF1497" t="inlineStr">
        <is>
          <t>Hungary</t>
        </is>
      </c>
      <c r="AG1497" t="inlineStr">
        <is>
          <t>L</t>
        </is>
      </c>
      <c r="AH1497" t="inlineStr">
        <is>
          <t>FC</t>
        </is>
      </c>
      <c r="AI1497" t="inlineStr">
        <is>
          <t>HI</t>
        </is>
      </c>
      <c r="AJ1497" t="n">
        <v>5</v>
      </c>
      <c r="AK1497" t="inlineStr">
        <is>
          <t>A</t>
        </is>
      </c>
      <c r="AL1497" t="n">
        <v>17.3</v>
      </c>
      <c r="AM1497" t="inlineStr">
        <is>
          <t>515</t>
        </is>
      </c>
      <c r="AN1497" t="n">
        <v>10.3</v>
      </c>
      <c r="AO1497" t="inlineStr">
        <is>
          <t>601+</t>
        </is>
      </c>
      <c r="AP1497" t="n">
        <v>30.4</v>
      </c>
      <c r="AQ1497" t="inlineStr">
        <is>
          <t>516</t>
        </is>
      </c>
      <c r="AR1497" t="n">
        <v>3.7</v>
      </c>
      <c r="AS1497" t="inlineStr">
        <is>
          <t>701+</t>
        </is>
      </c>
      <c r="AT1497" t="n">
        <v>10.6</v>
      </c>
      <c r="AU1497" t="inlineStr">
        <is>
          <t>701+</t>
        </is>
      </c>
      <c r="AV1497" t="n">
        <v>68</v>
      </c>
      <c r="AW1497" t="inlineStr">
        <is>
          <t>218</t>
        </is>
      </c>
      <c r="AX1497" t="n">
        <v>39.6</v>
      </c>
      <c r="AY1497" t="inlineStr">
        <is>
          <t>381</t>
        </is>
      </c>
      <c r="AZ1497" t="n">
        <v>16.9</v>
      </c>
      <c r="BA1497" t="inlineStr">
        <is>
          <t>500</t>
        </is>
      </c>
      <c r="BB1497" t="n">
        <v>3.5</v>
      </c>
      <c r="BC1497" t="inlineStr">
        <is>
          <t>701+</t>
        </is>
      </c>
      <c r="BD1497" t="inlineStr">
        <is>
          <t>-</t>
        </is>
      </c>
      <c r="BE1497" t="inlineStr">
        <is>
          <t>601-800</t>
        </is>
      </c>
      <c r="BF1497" t="inlineStr">
        <is>
          <t>Hungary</t>
        </is>
      </c>
      <c r="BG1497" t="n">
        <v>17.3</v>
      </c>
      <c r="BH1497" t="inlineStr">
        <is>
          <t>49.0</t>
        </is>
      </c>
      <c r="BI1497" t="n">
        <v>11.4</v>
      </c>
      <c r="BJ1497" t="n">
        <v>20.9</v>
      </c>
      <c r="BK1497" t="inlineStr">
        <is>
          <t>-</t>
        </is>
      </c>
      <c r="BL1497" t="inlineStr">
        <is>
          <t>-</t>
        </is>
      </c>
      <c r="BM1497" t="inlineStr">
        <is>
          <t>29,714</t>
        </is>
      </c>
      <c r="BN1497" t="n">
        <v>20.3</v>
      </c>
      <c r="BO1497" t="inlineStr">
        <is>
          <t>13%</t>
        </is>
      </c>
      <c r="BP1497" t="inlineStr">
        <is>
          <t>57 : 43</t>
        </is>
      </c>
      <c r="BQ1497" t="n">
        <v>2016</v>
      </c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>
        <is>
          <t>QS+Times</t>
        </is>
      </c>
      <c r="CC1497" t="n">
        <v>574</v>
      </c>
      <c r="CD1497" t="n">
        <v>675.5</v>
      </c>
      <c r="CE1497" t="n">
        <v>505</v>
      </c>
      <c r="CF1497" t="n">
        <v>588</v>
      </c>
      <c r="CG1497" t="n">
        <v>464</v>
      </c>
      <c r="CH1497" t="n">
        <v>701</v>
      </c>
      <c r="CI1497" t="n">
        <v>701</v>
      </c>
      <c r="CJ1497" t="n">
        <v>209</v>
      </c>
      <c r="CK1497" t="n">
        <v>385</v>
      </c>
      <c r="CL1497" t="n">
        <v>537</v>
      </c>
      <c r="CM1497" t="n">
        <v>371</v>
      </c>
      <c r="CN1497" t="n">
        <v>675.5</v>
      </c>
      <c r="CO1497" t="n">
        <v>675.5</v>
      </c>
      <c r="CP1497" t="n">
        <v>515</v>
      </c>
      <c r="CQ1497" t="n">
        <v>601</v>
      </c>
      <c r="CR1497" t="n">
        <v>516</v>
      </c>
      <c r="CS1497" t="n">
        <v>701</v>
      </c>
      <c r="CT1497" t="n">
        <v>701</v>
      </c>
      <c r="CU1497" t="n">
        <v>218</v>
      </c>
      <c r="CV1497" t="n">
        <v>381</v>
      </c>
      <c r="CW1497" t="n">
        <v>500</v>
      </c>
      <c r="CX1497" t="n">
        <v>701</v>
      </c>
      <c r="CY1497" t="n">
        <v>700.5</v>
      </c>
      <c r="CZ1497" t="inlineStr"/>
      <c r="DA1497" t="inlineStr"/>
      <c r="DB1497" t="n">
        <v>29.53571428571428</v>
      </c>
      <c r="DC1497" t="n">
        <v>10.89474147627935</v>
      </c>
      <c r="DD1497" t="n">
        <v>20.3</v>
      </c>
      <c r="DE1497" t="inlineStr">
        <is>
          <t>Times (raw ratio)</t>
        </is>
      </c>
      <c r="DF1497" t="n">
        <v>13</v>
      </c>
      <c r="DG1497" t="inlineStr">
        <is>
          <t>Times (raw %)</t>
        </is>
      </c>
      <c r="DH1497" t="n">
        <v>17.6</v>
      </c>
      <c r="DI1497" t="n">
        <v>8.844953173777316</v>
      </c>
    </row>
    <row r="1498">
      <c r="A1498" t="inlineStr">
        <is>
          <t>university of delaware</t>
        </is>
      </c>
      <c r="B1498" t="inlineStr">
        <is>
          <t>506</t>
        </is>
      </c>
      <c r="C1498" t="inlineStr">
        <is>
          <t>498</t>
        </is>
      </c>
      <c r="D1498" t="inlineStr">
        <is>
          <t>United States</t>
        </is>
      </c>
      <c r="E1498" t="inlineStr">
        <is>
          <t>Americas</t>
        </is>
      </c>
      <c r="F1498" t="inlineStr">
        <is>
          <t>L</t>
        </is>
      </c>
      <c r="G1498" t="inlineStr">
        <is>
          <t>CO</t>
        </is>
      </c>
      <c r="H1498" t="inlineStr">
        <is>
          <t>VH</t>
        </is>
      </c>
      <c r="I1498" t="inlineStr">
        <is>
          <t>A</t>
        </is>
      </c>
      <c r="J1498" t="n">
        <v>9.4</v>
      </c>
      <c r="K1498" t="inlineStr">
        <is>
          <t>601+</t>
        </is>
      </c>
      <c r="L1498" t="n">
        <v>7.9</v>
      </c>
      <c r="M1498" t="inlineStr">
        <is>
          <t>601+</t>
        </is>
      </c>
      <c r="N1498" t="n">
        <v>6.6</v>
      </c>
      <c r="O1498" t="inlineStr">
        <is>
          <t>701+</t>
        </is>
      </c>
      <c r="P1498" t="n">
        <v>53.9</v>
      </c>
      <c r="Q1498" t="inlineStr">
        <is>
          <t>237</t>
        </is>
      </c>
      <c r="R1498" t="n">
        <v>30</v>
      </c>
      <c r="S1498" t="inlineStr">
        <is>
          <t>495</t>
        </is>
      </c>
      <c r="T1498" t="n">
        <v>12.6</v>
      </c>
      <c r="U1498" t="inlineStr">
        <is>
          <t>665</t>
        </is>
      </c>
      <c r="V1498" t="n">
        <v>66.5</v>
      </c>
      <c r="W1498" t="inlineStr">
        <is>
          <t>530</t>
        </is>
      </c>
      <c r="X1498" t="n">
        <v>16.9</v>
      </c>
      <c r="Y1498" t="inlineStr">
        <is>
          <t>617</t>
        </is>
      </c>
      <c r="Z1498" t="n">
        <v>65.3</v>
      </c>
      <c r="AA1498" t="inlineStr">
        <is>
          <t>239=</t>
        </is>
      </c>
      <c r="AB1498" t="n">
        <v>24</v>
      </c>
      <c r="AC1498">
        <f>498</f>
        <v/>
      </c>
      <c r="AD1498" t="inlineStr">
        <is>
          <t>581-590</t>
        </is>
      </c>
      <c r="AE1498" t="inlineStr">
        <is>
          <t>US</t>
        </is>
      </c>
      <c r="AF1498" t="inlineStr">
        <is>
          <t>United States</t>
        </is>
      </c>
      <c r="AG1498" t="inlineStr">
        <is>
          <t>L</t>
        </is>
      </c>
      <c r="AH1498" t="inlineStr">
        <is>
          <t>CO</t>
        </is>
      </c>
      <c r="AI1498" t="inlineStr">
        <is>
          <t>VH</t>
        </is>
      </c>
      <c r="AJ1498" t="n">
        <v>5</v>
      </c>
      <c r="AK1498" t="inlineStr">
        <is>
          <t>A</t>
        </is>
      </c>
      <c r="AL1498" t="n">
        <v>10.3</v>
      </c>
      <c r="AM1498" t="inlineStr">
        <is>
          <t>601+</t>
        </is>
      </c>
      <c r="AN1498" t="n">
        <v>7.9</v>
      </c>
      <c r="AO1498" t="inlineStr">
        <is>
          <t>601+</t>
        </is>
      </c>
      <c r="AP1498" t="n">
        <v>6.9</v>
      </c>
      <c r="AQ1498" t="inlineStr">
        <is>
          <t>701+</t>
        </is>
      </c>
      <c r="AR1498" t="n">
        <v>59.1</v>
      </c>
      <c r="AS1498" t="inlineStr">
        <is>
          <t>212</t>
        </is>
      </c>
      <c r="AT1498" t="n">
        <v>36.3</v>
      </c>
      <c r="AU1498" t="inlineStr">
        <is>
          <t>444</t>
        </is>
      </c>
      <c r="AV1498" t="n">
        <v>13.7</v>
      </c>
      <c r="AW1498" t="inlineStr">
        <is>
          <t>649</t>
        </is>
      </c>
      <c r="AX1498" t="n">
        <v>28.2</v>
      </c>
      <c r="AY1498" t="inlineStr">
        <is>
          <t>468</t>
        </is>
      </c>
      <c r="AZ1498" t="n">
        <v>19.8</v>
      </c>
      <c r="BA1498" t="inlineStr">
        <is>
          <t>419</t>
        </is>
      </c>
      <c r="BB1498" t="n">
        <v>31.8</v>
      </c>
      <c r="BC1498" t="inlineStr">
        <is>
          <t>424</t>
        </is>
      </c>
      <c r="BD1498" t="inlineStr">
        <is>
          <t>23.2</t>
        </is>
      </c>
      <c r="BE1498" t="inlineStr">
        <is>
          <t>251-300</t>
        </is>
      </c>
      <c r="BF1498" t="inlineStr">
        <is>
          <t>United States of America</t>
        </is>
      </c>
      <c r="BG1498" t="n">
        <v>23.7</v>
      </c>
      <c r="BH1498" t="inlineStr">
        <is>
          <t>41.6</t>
        </is>
      </c>
      <c r="BI1498" t="n">
        <v>34</v>
      </c>
      <c r="BJ1498" t="n">
        <v>70</v>
      </c>
      <c r="BK1498" t="inlineStr">
        <is>
          <t>98.7</t>
        </is>
      </c>
      <c r="BL1498" t="inlineStr">
        <is>
          <t>-</t>
        </is>
      </c>
      <c r="BM1498" t="inlineStr">
        <is>
          <t>19,262</t>
        </is>
      </c>
      <c r="BN1498" t="n">
        <v>15.9</v>
      </c>
      <c r="BO1498" t="inlineStr">
        <is>
          <t>10%</t>
        </is>
      </c>
      <c r="BP1498" t="inlineStr">
        <is>
          <t>56 : 44</t>
        </is>
      </c>
      <c r="BQ1498" t="n">
        <v>2016</v>
      </c>
      <c r="BR1498" t="inlineStr">
        <is>
          <t>151-200</t>
        </is>
      </c>
      <c r="BS1498" t="inlineStr">
        <is>
          <t>66-78</t>
        </is>
      </c>
      <c r="BT1498" t="inlineStr"/>
      <c r="BU1498" t="n">
        <v>10.3</v>
      </c>
      <c r="BV1498" t="n">
        <v>16.3</v>
      </c>
      <c r="BW1498" t="n">
        <v>20.1</v>
      </c>
      <c r="BX1498" t="n">
        <v>10</v>
      </c>
      <c r="BY1498" t="n">
        <v>30.8</v>
      </c>
      <c r="BZ1498" t="n">
        <v>19</v>
      </c>
      <c r="CA1498" t="n">
        <v>2015</v>
      </c>
      <c r="CB1498" t="inlineStr">
        <is>
          <t>QS+Times+Shanghai</t>
        </is>
      </c>
      <c r="CC1498" t="n">
        <v>506</v>
      </c>
      <c r="CD1498" t="n">
        <v>498</v>
      </c>
      <c r="CE1498" t="n">
        <v>601</v>
      </c>
      <c r="CF1498" t="n">
        <v>601</v>
      </c>
      <c r="CG1498" t="n">
        <v>701</v>
      </c>
      <c r="CH1498" t="n">
        <v>237</v>
      </c>
      <c r="CI1498" t="n">
        <v>495</v>
      </c>
      <c r="CJ1498" t="n">
        <v>665</v>
      </c>
      <c r="CK1498" t="n">
        <v>530</v>
      </c>
      <c r="CL1498" t="n">
        <v>617</v>
      </c>
      <c r="CM1498" t="n">
        <v>239</v>
      </c>
      <c r="CN1498" t="n">
        <v>498</v>
      </c>
      <c r="CO1498" t="n">
        <v>585.5</v>
      </c>
      <c r="CP1498" t="n">
        <v>601</v>
      </c>
      <c r="CQ1498" t="n">
        <v>601</v>
      </c>
      <c r="CR1498" t="n">
        <v>701</v>
      </c>
      <c r="CS1498" t="n">
        <v>212</v>
      </c>
      <c r="CT1498" t="n">
        <v>444</v>
      </c>
      <c r="CU1498" t="n">
        <v>649</v>
      </c>
      <c r="CV1498" t="n">
        <v>468</v>
      </c>
      <c r="CW1498" t="n">
        <v>419</v>
      </c>
      <c r="CX1498" t="n">
        <v>424</v>
      </c>
      <c r="CY1498" t="n">
        <v>275.5</v>
      </c>
      <c r="CZ1498" t="n">
        <v>175.5</v>
      </c>
      <c r="DA1498" t="n">
        <v>72</v>
      </c>
      <c r="DB1498" t="n">
        <v>62.12556851449969</v>
      </c>
      <c r="DC1498" t="n">
        <v>40.26966872617689</v>
      </c>
      <c r="DD1498" t="n">
        <v>15.9</v>
      </c>
      <c r="DE1498" t="inlineStr">
        <is>
          <t>Times (raw ratio)</t>
        </is>
      </c>
      <c r="DF1498" t="n">
        <v>10</v>
      </c>
      <c r="DG1498" t="inlineStr">
        <is>
          <t>Times (raw %)</t>
        </is>
      </c>
      <c r="DH1498" t="n">
        <v>9.850000000000001</v>
      </c>
      <c r="DI1498" t="n">
        <v>20.88254322010401</v>
      </c>
    </row>
    <row r="1499">
      <c r="A1499" t="inlineStr">
        <is>
          <t>university of delhi</t>
        </is>
      </c>
      <c r="B1499" t="inlineStr">
        <is>
          <t>328</t>
        </is>
      </c>
      <c r="C1499" t="inlineStr">
        <is>
          <t>407</t>
        </is>
      </c>
      <c r="D1499" t="inlineStr">
        <is>
          <t>India</t>
        </is>
      </c>
      <c r="E1499" t="inlineStr">
        <is>
          <t>Asia</t>
        </is>
      </c>
      <c r="F1499" t="inlineStr">
        <is>
          <t>L</t>
        </is>
      </c>
      <c r="G1499" t="inlineStr">
        <is>
          <t>FC</t>
        </is>
      </c>
      <c r="H1499" t="inlineStr">
        <is>
          <t>VH</t>
        </is>
      </c>
      <c r="I1499" t="inlineStr">
        <is>
          <t>A</t>
        </is>
      </c>
      <c r="J1499" t="n">
        <v>38.1</v>
      </c>
      <c r="K1499" t="inlineStr">
        <is>
          <t>225</t>
        </is>
      </c>
      <c r="L1499" t="n">
        <v>35.3</v>
      </c>
      <c r="M1499" t="inlineStr">
        <is>
          <t>269</t>
        </is>
      </c>
      <c r="N1499" t="n">
        <v>4.3</v>
      </c>
      <c r="O1499" t="inlineStr">
        <is>
          <t>701+</t>
        </is>
      </c>
      <c r="P1499" t="n">
        <v>25.9</v>
      </c>
      <c r="Q1499" t="inlineStr">
        <is>
          <t>488</t>
        </is>
      </c>
      <c r="R1499" t="n">
        <v>1.3</v>
      </c>
      <c r="S1499" t="inlineStr">
        <is>
          <t>701+</t>
        </is>
      </c>
      <c r="T1499" t="n">
        <v>1.5</v>
      </c>
      <c r="U1499" t="inlineStr">
        <is>
          <t>701+</t>
        </is>
      </c>
      <c r="V1499" t="n">
        <v>75.09999999999999</v>
      </c>
      <c r="W1499" t="inlineStr">
        <is>
          <t>406</t>
        </is>
      </c>
      <c r="X1499" t="n">
        <v>96</v>
      </c>
      <c r="Y1499" t="inlineStr">
        <is>
          <t>44</t>
        </is>
      </c>
      <c r="Z1499" t="n">
        <v>70.59999999999999</v>
      </c>
      <c r="AA1499" t="inlineStr">
        <is>
          <t>220</t>
        </is>
      </c>
      <c r="AB1499" t="n">
        <v>33.8</v>
      </c>
      <c r="AC1499">
        <f>407</f>
        <v/>
      </c>
      <c r="AD1499" t="inlineStr">
        <is>
          <t>521-530</t>
        </is>
      </c>
      <c r="AE1499" t="inlineStr">
        <is>
          <t>IN</t>
        </is>
      </c>
      <c r="AF1499" t="inlineStr">
        <is>
          <t>India</t>
        </is>
      </c>
      <c r="AG1499" t="inlineStr">
        <is>
          <t>L</t>
        </is>
      </c>
      <c r="AH1499" t="inlineStr">
        <is>
          <t>FC</t>
        </is>
      </c>
      <c r="AI1499" t="inlineStr">
        <is>
          <t>VH</t>
        </is>
      </c>
      <c r="AJ1499" t="n">
        <v>5</v>
      </c>
      <c r="AK1499" t="inlineStr">
        <is>
          <t>A</t>
        </is>
      </c>
      <c r="AL1499" t="n">
        <v>36.1</v>
      </c>
      <c r="AM1499" t="inlineStr">
        <is>
          <t>240</t>
        </is>
      </c>
      <c r="AN1499" t="n">
        <v>28.2</v>
      </c>
      <c r="AO1499" t="inlineStr">
        <is>
          <t>344</t>
        </is>
      </c>
      <c r="AP1499" t="n">
        <v>3.9</v>
      </c>
      <c r="AQ1499" t="inlineStr">
        <is>
          <t>701+</t>
        </is>
      </c>
      <c r="AR1499" t="n">
        <v>22.5</v>
      </c>
      <c r="AS1499" t="inlineStr">
        <is>
          <t>522</t>
        </is>
      </c>
      <c r="AT1499" t="n">
        <v>1.4</v>
      </c>
      <c r="AU1499" t="inlineStr">
        <is>
          <t>701+</t>
        </is>
      </c>
      <c r="AV1499" t="n">
        <v>1.7</v>
      </c>
      <c r="AW1499" t="inlineStr">
        <is>
          <t>701+</t>
        </is>
      </c>
      <c r="AX1499" t="n">
        <v>24.7</v>
      </c>
      <c r="AY1499" t="inlineStr">
        <is>
          <t>502</t>
        </is>
      </c>
      <c r="AZ1499" t="n">
        <v>91.40000000000001</v>
      </c>
      <c r="BA1499" t="inlineStr">
        <is>
          <t>34</t>
        </is>
      </c>
      <c r="BB1499" t="n">
        <v>31</v>
      </c>
      <c r="BC1499" t="inlineStr">
        <is>
          <t>432=</t>
        </is>
      </c>
      <c r="BD1499" t="inlineStr">
        <is>
          <t>27.4</t>
        </is>
      </c>
      <c r="BE1499" t="inlineStr">
        <is>
          <t>601-800</t>
        </is>
      </c>
      <c r="BF1499" t="inlineStr">
        <is>
          <t>India</t>
        </is>
      </c>
      <c r="BG1499" t="n">
        <v>29.8</v>
      </c>
      <c r="BH1499" t="inlineStr">
        <is>
          <t>15.4</t>
        </is>
      </c>
      <c r="BI1499" t="n">
        <v>10.8</v>
      </c>
      <c r="BJ1499" t="n">
        <v>19.1</v>
      </c>
      <c r="BK1499" t="inlineStr">
        <is>
          <t>28.2</t>
        </is>
      </c>
      <c r="BL1499" t="inlineStr">
        <is>
          <t>-</t>
        </is>
      </c>
      <c r="BM1499" t="inlineStr">
        <is>
          <t>32,567</t>
        </is>
      </c>
      <c r="BN1499" t="n">
        <v>22.9</v>
      </c>
      <c r="BO1499" t="inlineStr">
        <is>
          <t>1%</t>
        </is>
      </c>
      <c r="BP1499" t="inlineStr">
        <is>
          <t>50 : 50</t>
        </is>
      </c>
      <c r="BQ1499" t="n">
        <v>2016</v>
      </c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>
        <is>
          <t>QS+Times</t>
        </is>
      </c>
      <c r="CC1499" t="n">
        <v>328</v>
      </c>
      <c r="CD1499" t="n">
        <v>407</v>
      </c>
      <c r="CE1499" t="n">
        <v>225</v>
      </c>
      <c r="CF1499" t="n">
        <v>269</v>
      </c>
      <c r="CG1499" t="n">
        <v>701</v>
      </c>
      <c r="CH1499" t="n">
        <v>488</v>
      </c>
      <c r="CI1499" t="n">
        <v>701</v>
      </c>
      <c r="CJ1499" t="n">
        <v>701</v>
      </c>
      <c r="CK1499" t="n">
        <v>406</v>
      </c>
      <c r="CL1499" t="n">
        <v>44</v>
      </c>
      <c r="CM1499" t="n">
        <v>220</v>
      </c>
      <c r="CN1499" t="n">
        <v>407</v>
      </c>
      <c r="CO1499" t="n">
        <v>525.5</v>
      </c>
      <c r="CP1499" t="n">
        <v>240</v>
      </c>
      <c r="CQ1499" t="n">
        <v>344</v>
      </c>
      <c r="CR1499" t="n">
        <v>701</v>
      </c>
      <c r="CS1499" t="n">
        <v>522</v>
      </c>
      <c r="CT1499" t="n">
        <v>701</v>
      </c>
      <c r="CU1499" t="n">
        <v>701</v>
      </c>
      <c r="CV1499" t="n">
        <v>502</v>
      </c>
      <c r="CW1499" t="n">
        <v>34</v>
      </c>
      <c r="CX1499" t="n">
        <v>432</v>
      </c>
      <c r="CY1499" t="n">
        <v>700.5</v>
      </c>
      <c r="CZ1499" t="inlineStr"/>
      <c r="DA1499" t="inlineStr"/>
      <c r="DB1499" t="n">
        <v>38.32142857142857</v>
      </c>
      <c r="DC1499" t="n">
        <v>17.41267081495462</v>
      </c>
      <c r="DD1499" t="n">
        <v>22.9</v>
      </c>
      <c r="DE1499" t="inlineStr">
        <is>
          <t>Times (raw ratio)</t>
        </is>
      </c>
      <c r="DF1499" t="n">
        <v>1</v>
      </c>
      <c r="DG1499" t="inlineStr">
        <is>
          <t>Times (raw %)</t>
        </is>
      </c>
      <c r="DH1499" t="n">
        <v>37.1</v>
      </c>
      <c r="DI1499" t="n">
        <v>8.220603537981271</v>
      </c>
    </row>
    <row r="1500">
      <c r="A1500" t="inlineStr">
        <is>
          <t>university of denver</t>
        </is>
      </c>
      <c r="B1500" t="inlineStr">
        <is>
          <t>951-1000</t>
        </is>
      </c>
      <c r="C1500" t="inlineStr">
        <is>
          <t>901-950</t>
        </is>
      </c>
      <c r="D1500" t="inlineStr">
        <is>
          <t>United States</t>
        </is>
      </c>
      <c r="E1500" t="inlineStr">
        <is>
          <t>Americas</t>
        </is>
      </c>
      <c r="F1500" t="inlineStr">
        <is>
          <t>M</t>
        </is>
      </c>
      <c r="G1500" t="inlineStr">
        <is>
          <t>CO</t>
        </is>
      </c>
      <c r="H1500" t="inlineStr">
        <is>
          <t>VH</t>
        </is>
      </c>
      <c r="I1500" t="inlineStr">
        <is>
          <t>B</t>
        </is>
      </c>
      <c r="J1500" t="n">
        <v>5.4</v>
      </c>
      <c r="K1500" t="inlineStr">
        <is>
          <t>601+</t>
        </is>
      </c>
      <c r="L1500" t="n">
        <v>7.4</v>
      </c>
      <c r="M1500" t="inlineStr">
        <is>
          <t>601+</t>
        </is>
      </c>
      <c r="N1500" t="n">
        <v>42.2</v>
      </c>
      <c r="O1500" t="inlineStr">
        <is>
          <t>368</t>
        </is>
      </c>
      <c r="P1500" t="n">
        <v>7.8</v>
      </c>
      <c r="Q1500" t="inlineStr">
        <is>
          <t>701+</t>
        </is>
      </c>
      <c r="R1500" t="n">
        <v>7.7</v>
      </c>
      <c r="S1500" t="inlineStr">
        <is>
          <t>701+</t>
        </is>
      </c>
      <c r="T1500" t="n">
        <v>5.8</v>
      </c>
      <c r="U1500" t="inlineStr">
        <is>
          <t>701+</t>
        </is>
      </c>
      <c r="V1500" t="n">
        <v>32.7</v>
      </c>
      <c r="W1500" t="inlineStr">
        <is>
          <t>701+</t>
        </is>
      </c>
      <c r="X1500" t="n">
        <v>25.6</v>
      </c>
      <c r="Y1500" t="inlineStr">
        <is>
          <t>460</t>
        </is>
      </c>
      <c r="Z1500" t="n">
        <v>9.9</v>
      </c>
      <c r="AA1500" t="inlineStr">
        <is>
          <t>667=</t>
        </is>
      </c>
      <c r="AB1500" t="inlineStr"/>
      <c r="AC1500" t="inlineStr">
        <is>
          <t>901-950</t>
        </is>
      </c>
      <c r="AD1500" t="inlineStr">
        <is>
          <t>751-800</t>
        </is>
      </c>
      <c r="AE1500" t="inlineStr">
        <is>
          <t>US</t>
        </is>
      </c>
      <c r="AF1500" t="inlineStr">
        <is>
          <t>United States</t>
        </is>
      </c>
      <c r="AG1500" t="inlineStr">
        <is>
          <t>M</t>
        </is>
      </c>
      <c r="AH1500" t="inlineStr">
        <is>
          <t>CO</t>
        </is>
      </c>
      <c r="AI1500" t="inlineStr">
        <is>
          <t>VH</t>
        </is>
      </c>
      <c r="AJ1500" t="n">
        <v>5</v>
      </c>
      <c r="AK1500" t="inlineStr">
        <is>
          <t>B</t>
        </is>
      </c>
      <c r="AL1500" t="n">
        <v>5.3</v>
      </c>
      <c r="AM1500" t="inlineStr">
        <is>
          <t>601+</t>
        </is>
      </c>
      <c r="AN1500" t="n">
        <v>7.5</v>
      </c>
      <c r="AO1500" t="inlineStr">
        <is>
          <t>601+</t>
        </is>
      </c>
      <c r="AP1500" t="n">
        <v>45.7</v>
      </c>
      <c r="AQ1500" t="inlineStr">
        <is>
          <t>343</t>
        </is>
      </c>
      <c r="AR1500" t="n">
        <v>11.1</v>
      </c>
      <c r="AS1500" t="inlineStr">
        <is>
          <t>701+</t>
        </is>
      </c>
      <c r="AT1500" t="n">
        <v>2.4</v>
      </c>
      <c r="AU1500" t="inlineStr">
        <is>
          <t>701+</t>
        </is>
      </c>
      <c r="AV1500" t="n">
        <v>5.6</v>
      </c>
      <c r="AW1500" t="inlineStr">
        <is>
          <t>701+</t>
        </is>
      </c>
      <c r="AX1500" t="n">
        <v>3.3</v>
      </c>
      <c r="AY1500" t="inlineStr">
        <is>
          <t>701+</t>
        </is>
      </c>
      <c r="AZ1500" t="n">
        <v>23.1</v>
      </c>
      <c r="BA1500" t="inlineStr">
        <is>
          <t>363</t>
        </is>
      </c>
      <c r="BB1500" t="n">
        <v>18.8</v>
      </c>
      <c r="BC1500" t="inlineStr">
        <is>
          <t>555=</t>
        </is>
      </c>
      <c r="BD1500" t="inlineStr">
        <is>
          <t>-</t>
        </is>
      </c>
      <c r="BE1500" t="inlineStr"/>
      <c r="BF1500" t="inlineStr">
        <is>
          <t>Not Reported</t>
        </is>
      </c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>
        <is>
          <t>QS</t>
        </is>
      </c>
      <c r="CC1500" t="n">
        <v>975.5</v>
      </c>
      <c r="CD1500" t="n">
        <v>925.5</v>
      </c>
      <c r="CE1500" t="n">
        <v>601</v>
      </c>
      <c r="CF1500" t="n">
        <v>601</v>
      </c>
      <c r="CG1500" t="n">
        <v>368</v>
      </c>
      <c r="CH1500" t="n">
        <v>701</v>
      </c>
      <c r="CI1500" t="n">
        <v>701</v>
      </c>
      <c r="CJ1500" t="n">
        <v>701</v>
      </c>
      <c r="CK1500" t="n">
        <v>701</v>
      </c>
      <c r="CL1500" t="n">
        <v>460</v>
      </c>
      <c r="CM1500" t="n">
        <v>667</v>
      </c>
      <c r="CN1500" t="n">
        <v>925.5</v>
      </c>
      <c r="CO1500" t="n">
        <v>775.5</v>
      </c>
      <c r="CP1500" t="n">
        <v>601</v>
      </c>
      <c r="CQ1500" t="n">
        <v>601</v>
      </c>
      <c r="CR1500" t="n">
        <v>343</v>
      </c>
      <c r="CS1500" t="n">
        <v>701</v>
      </c>
      <c r="CT1500" t="n">
        <v>701</v>
      </c>
      <c r="CU1500" t="n">
        <v>701</v>
      </c>
      <c r="CV1500" t="n">
        <v>701</v>
      </c>
      <c r="CW1500" t="n">
        <v>363</v>
      </c>
      <c r="CX1500" t="n">
        <v>555</v>
      </c>
      <c r="CY1500" t="inlineStr"/>
      <c r="CZ1500" t="inlineStr"/>
      <c r="DA1500" t="inlineStr"/>
      <c r="DB1500" t="n">
        <v>30.39285714285714</v>
      </c>
      <c r="DC1500" t="n">
        <v>7.8</v>
      </c>
      <c r="DD1500" t="inlineStr"/>
      <c r="DE1500" t="inlineStr">
        <is>
          <t>QS (score, not ratio)</t>
        </is>
      </c>
      <c r="DF1500" t="inlineStr"/>
      <c r="DG1500" t="inlineStr">
        <is>
          <t>QS (score, not %)</t>
        </is>
      </c>
      <c r="DH1500" t="n">
        <v>5.35</v>
      </c>
      <c r="DI1500" t="inlineStr"/>
    </row>
    <row r="1501">
      <c r="A1501" t="inlineStr">
        <is>
          <t>university of derby</t>
        </is>
      </c>
      <c r="B1501" t="inlineStr">
        <is>
          <t>1001-1200</t>
        </is>
      </c>
      <c r="C1501" t="inlineStr">
        <is>
          <t>1001-1200</t>
        </is>
      </c>
      <c r="D1501" t="inlineStr">
        <is>
          <t>United Kingdom</t>
        </is>
      </c>
      <c r="E1501" t="inlineStr">
        <is>
          <t>Europe</t>
        </is>
      </c>
      <c r="F1501" t="inlineStr">
        <is>
          <t>L</t>
        </is>
      </c>
      <c r="G1501" t="inlineStr">
        <is>
          <t>CO</t>
        </is>
      </c>
      <c r="H1501" t="inlineStr">
        <is>
          <t>HI</t>
        </is>
      </c>
      <c r="I1501" t="inlineStr">
        <is>
          <t>A</t>
        </is>
      </c>
      <c r="J1501" t="n">
        <v>4.8</v>
      </c>
      <c r="K1501" t="inlineStr">
        <is>
          <t>601+</t>
        </is>
      </c>
      <c r="L1501" t="n">
        <v>4.8</v>
      </c>
      <c r="M1501" t="inlineStr">
        <is>
          <t>601+</t>
        </is>
      </c>
      <c r="N1501" t="n">
        <v>10.7</v>
      </c>
      <c r="O1501" t="inlineStr">
        <is>
          <t>701+</t>
        </is>
      </c>
      <c r="P1501" t="n">
        <v>5.1</v>
      </c>
      <c r="Q1501" t="inlineStr">
        <is>
          <t>701+</t>
        </is>
      </c>
      <c r="R1501" t="n">
        <v>29.1</v>
      </c>
      <c r="S1501" t="inlineStr">
        <is>
          <t>501</t>
        </is>
      </c>
      <c r="T1501" t="n">
        <v>45.5</v>
      </c>
      <c r="U1501" t="inlineStr">
        <is>
          <t>322</t>
        </is>
      </c>
      <c r="V1501" t="n">
        <v>45.7</v>
      </c>
      <c r="W1501" t="inlineStr">
        <is>
          <t>701+</t>
        </is>
      </c>
      <c r="X1501" t="n">
        <v>2.1</v>
      </c>
      <c r="Y1501" t="inlineStr">
        <is>
          <t>701+</t>
        </is>
      </c>
      <c r="Z1501" t="n">
        <v>2.4</v>
      </c>
      <c r="AA1501" t="inlineStr">
        <is>
          <t>701+</t>
        </is>
      </c>
      <c r="AB1501" t="inlineStr"/>
      <c r="AC1501" t="inlineStr">
        <is>
          <t>1001-1200</t>
        </is>
      </c>
      <c r="AD1501" t="inlineStr">
        <is>
          <t>1001-1200</t>
        </is>
      </c>
      <c r="AE1501" t="inlineStr">
        <is>
          <t>UK</t>
        </is>
      </c>
      <c r="AF1501" t="inlineStr">
        <is>
          <t>United Kingdom</t>
        </is>
      </c>
      <c r="AG1501" t="inlineStr">
        <is>
          <t>L</t>
        </is>
      </c>
      <c r="AH1501" t="inlineStr">
        <is>
          <t>CO</t>
        </is>
      </c>
      <c r="AI1501" t="inlineStr">
        <is>
          <t>HI</t>
        </is>
      </c>
      <c r="AJ1501" t="n">
        <v>3</v>
      </c>
      <c r="AK1501" t="inlineStr">
        <is>
          <t>A</t>
        </is>
      </c>
      <c r="AL1501" t="n">
        <v>4.8</v>
      </c>
      <c r="AM1501" t="inlineStr">
        <is>
          <t>601+</t>
        </is>
      </c>
      <c r="AN1501" t="n">
        <v>3.2</v>
      </c>
      <c r="AO1501" t="inlineStr">
        <is>
          <t>601+</t>
        </is>
      </c>
      <c r="AP1501" t="n">
        <v>11.3</v>
      </c>
      <c r="AQ1501" t="inlineStr">
        <is>
          <t>701+</t>
        </is>
      </c>
      <c r="AR1501" t="n">
        <v>4.7</v>
      </c>
      <c r="AS1501" t="inlineStr">
        <is>
          <t>701+</t>
        </is>
      </c>
      <c r="AT1501" t="n">
        <v>30.5</v>
      </c>
      <c r="AU1501" t="inlineStr">
        <is>
          <t>486</t>
        </is>
      </c>
      <c r="AV1501" t="n">
        <v>48.5</v>
      </c>
      <c r="AW1501" t="inlineStr">
        <is>
          <t>305</t>
        </is>
      </c>
      <c r="AX1501" t="n">
        <v>4.4</v>
      </c>
      <c r="AY1501" t="inlineStr">
        <is>
          <t>701+</t>
        </is>
      </c>
      <c r="AZ1501" t="n">
        <v>9.300000000000001</v>
      </c>
      <c r="BA1501" t="inlineStr">
        <is>
          <t>701+</t>
        </is>
      </c>
      <c r="BB1501" t="n">
        <v>3.8</v>
      </c>
      <c r="BC1501" t="inlineStr">
        <is>
          <t>701+</t>
        </is>
      </c>
      <c r="BD1501" t="inlineStr">
        <is>
          <t>-</t>
        </is>
      </c>
      <c r="BE1501" t="inlineStr"/>
      <c r="BF1501" t="inlineStr">
        <is>
          <t>Not Reported</t>
        </is>
      </c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>
        <is>
          <t>QS</t>
        </is>
      </c>
      <c r="CC1501" t="n">
        <v>1100.5</v>
      </c>
      <c r="CD1501" t="n">
        <v>1100.5</v>
      </c>
      <c r="CE1501" t="n">
        <v>601</v>
      </c>
      <c r="CF1501" t="n">
        <v>601</v>
      </c>
      <c r="CG1501" t="n">
        <v>701</v>
      </c>
      <c r="CH1501" t="n">
        <v>701</v>
      </c>
      <c r="CI1501" t="n">
        <v>501</v>
      </c>
      <c r="CJ1501" t="n">
        <v>322</v>
      </c>
      <c r="CK1501" t="n">
        <v>701</v>
      </c>
      <c r="CL1501" t="n">
        <v>701</v>
      </c>
      <c r="CM1501" t="n">
        <v>701</v>
      </c>
      <c r="CN1501" t="n">
        <v>1100.5</v>
      </c>
      <c r="CO1501" t="n">
        <v>1100.5</v>
      </c>
      <c r="CP1501" t="n">
        <v>601</v>
      </c>
      <c r="CQ1501" t="n">
        <v>601</v>
      </c>
      <c r="CR1501" t="n">
        <v>701</v>
      </c>
      <c r="CS1501" t="n">
        <v>701</v>
      </c>
      <c r="CT1501" t="n">
        <v>486</v>
      </c>
      <c r="CU1501" t="n">
        <v>305</v>
      </c>
      <c r="CV1501" t="n">
        <v>701</v>
      </c>
      <c r="CW1501" t="n">
        <v>701</v>
      </c>
      <c r="CX1501" t="n">
        <v>701</v>
      </c>
      <c r="CY1501" t="inlineStr"/>
      <c r="CZ1501" t="inlineStr"/>
      <c r="DA1501" t="inlineStr"/>
      <c r="DB1501" t="n">
        <v>21.46428571428571</v>
      </c>
      <c r="DC1501" t="n">
        <v>5.1</v>
      </c>
      <c r="DD1501" t="inlineStr"/>
      <c r="DE1501" t="inlineStr">
        <is>
          <t>QS (score, not ratio)</t>
        </is>
      </c>
      <c r="DF1501" t="inlineStr"/>
      <c r="DG1501" t="inlineStr">
        <is>
          <t>QS (score, not %)</t>
        </is>
      </c>
      <c r="DH1501" t="n">
        <v>4.8</v>
      </c>
      <c r="DI1501" t="inlineStr"/>
    </row>
    <row r="1502">
      <c r="A1502" t="inlineStr">
        <is>
          <t>university of deusto</t>
        </is>
      </c>
      <c r="B1502" t="inlineStr">
        <is>
          <t>1001-1200</t>
        </is>
      </c>
      <c r="C1502" t="inlineStr">
        <is>
          <t>1001-1200</t>
        </is>
      </c>
      <c r="D1502" t="inlineStr">
        <is>
          <t>Spain</t>
        </is>
      </c>
      <c r="E1502" t="inlineStr">
        <is>
          <t>Europe</t>
        </is>
      </c>
      <c r="F1502" t="inlineStr">
        <is>
          <t>M</t>
        </is>
      </c>
      <c r="G1502" t="inlineStr">
        <is>
          <t>FO</t>
        </is>
      </c>
      <c r="H1502" t="inlineStr">
        <is>
          <t>VH</t>
        </is>
      </c>
      <c r="I1502" t="inlineStr">
        <is>
          <t>Not Reported</t>
        </is>
      </c>
      <c r="J1502" t="n">
        <v>6.3</v>
      </c>
      <c r="K1502" t="inlineStr">
        <is>
          <t>601+</t>
        </is>
      </c>
      <c r="L1502" t="n">
        <v>24.9</v>
      </c>
      <c r="M1502" t="inlineStr">
        <is>
          <t>381</t>
        </is>
      </c>
      <c r="N1502" t="n">
        <v>4.6</v>
      </c>
      <c r="O1502" t="inlineStr">
        <is>
          <t>701+</t>
        </is>
      </c>
      <c r="P1502" t="n">
        <v>7.8</v>
      </c>
      <c r="Q1502" t="inlineStr">
        <is>
          <t>701+</t>
        </is>
      </c>
      <c r="R1502" t="n">
        <v>4.7</v>
      </c>
      <c r="S1502" t="inlineStr">
        <is>
          <t>701+</t>
        </is>
      </c>
      <c r="T1502" t="n">
        <v>14.5</v>
      </c>
      <c r="U1502" t="inlineStr">
        <is>
          <t>633</t>
        </is>
      </c>
      <c r="V1502" t="n">
        <v>24.2</v>
      </c>
      <c r="W1502" t="inlineStr">
        <is>
          <t>701+</t>
        </is>
      </c>
      <c r="X1502" t="n">
        <v>45</v>
      </c>
      <c r="Y1502" t="inlineStr">
        <is>
          <t>283</t>
        </is>
      </c>
      <c r="Z1502" t="n">
        <v>1.1</v>
      </c>
      <c r="AA1502" t="inlineStr">
        <is>
          <t>701+</t>
        </is>
      </c>
      <c r="AB1502" t="inlineStr"/>
      <c r="AC1502" t="inlineStr">
        <is>
          <t>1001-1200</t>
        </is>
      </c>
      <c r="AD1502" t="inlineStr"/>
      <c r="AE1502" t="inlineStr">
        <is>
          <t>ES</t>
        </is>
      </c>
      <c r="AF1502" t="inlineStr">
        <is>
          <t>Spain</t>
        </is>
      </c>
      <c r="AG1502" t="inlineStr">
        <is>
          <t>M</t>
        </is>
      </c>
      <c r="AH1502" t="inlineStr">
        <is>
          <t>FO</t>
        </is>
      </c>
      <c r="AI1502" t="inlineStr">
        <is>
          <t>VH</t>
        </is>
      </c>
      <c r="AJ1502" t="n">
        <v>5</v>
      </c>
      <c r="AK1502" t="inlineStr">
        <is>
          <t>Not Reported</t>
        </is>
      </c>
      <c r="AL1502" t="n">
        <v>5.8</v>
      </c>
      <c r="AM1502" t="inlineStr">
        <is>
          <t>601+</t>
        </is>
      </c>
      <c r="AN1502" t="n">
        <v>20.9</v>
      </c>
      <c r="AO1502" t="inlineStr">
        <is>
          <t>445</t>
        </is>
      </c>
      <c r="AP1502" t="n">
        <v>5</v>
      </c>
      <c r="AQ1502" t="inlineStr">
        <is>
          <t>701+</t>
        </is>
      </c>
      <c r="AR1502" t="n">
        <v>6.8</v>
      </c>
      <c r="AS1502" t="inlineStr">
        <is>
          <t>701+</t>
        </is>
      </c>
      <c r="AT1502" t="inlineStr"/>
      <c r="AU1502" t="inlineStr"/>
      <c r="AV1502" t="inlineStr"/>
      <c r="AW1502" t="inlineStr"/>
      <c r="AX1502" t="n">
        <v>1.3</v>
      </c>
      <c r="AY1502" t="inlineStr">
        <is>
          <t>701+</t>
        </is>
      </c>
      <c r="AZ1502" t="n">
        <v>12.7</v>
      </c>
      <c r="BA1502" t="inlineStr">
        <is>
          <t>677</t>
        </is>
      </c>
      <c r="BB1502" t="inlineStr"/>
      <c r="BC1502" t="inlineStr"/>
      <c r="BD1502" t="inlineStr">
        <is>
          <t>-</t>
        </is>
      </c>
      <c r="BE1502" t="inlineStr"/>
      <c r="BF1502" t="inlineStr">
        <is>
          <t>Not Reported</t>
        </is>
      </c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>
        <is>
          <t>QS</t>
        </is>
      </c>
      <c r="CC1502" t="n">
        <v>1100.5</v>
      </c>
      <c r="CD1502" t="n">
        <v>1100.5</v>
      </c>
      <c r="CE1502" t="n">
        <v>601</v>
      </c>
      <c r="CF1502" t="n">
        <v>381</v>
      </c>
      <c r="CG1502" t="n">
        <v>701</v>
      </c>
      <c r="CH1502" t="n">
        <v>701</v>
      </c>
      <c r="CI1502" t="n">
        <v>701</v>
      </c>
      <c r="CJ1502" t="n">
        <v>633</v>
      </c>
      <c r="CK1502" t="n">
        <v>701</v>
      </c>
      <c r="CL1502" t="n">
        <v>283</v>
      </c>
      <c r="CM1502" t="n">
        <v>701</v>
      </c>
      <c r="CN1502" t="n">
        <v>1100.5</v>
      </c>
      <c r="CO1502" t="inlineStr"/>
      <c r="CP1502" t="n">
        <v>601</v>
      </c>
      <c r="CQ1502" t="n">
        <v>445</v>
      </c>
      <c r="CR1502" t="n">
        <v>701</v>
      </c>
      <c r="CS1502" t="n">
        <v>701</v>
      </c>
      <c r="CT1502" t="inlineStr"/>
      <c r="CU1502" t="inlineStr"/>
      <c r="CV1502" t="n">
        <v>701</v>
      </c>
      <c r="CW1502" t="n">
        <v>677</v>
      </c>
      <c r="CX1502" t="inlineStr"/>
      <c r="CY1502" t="inlineStr"/>
      <c r="CZ1502" t="inlineStr"/>
      <c r="DA1502" t="inlineStr"/>
      <c r="DB1502" t="n">
        <v>21.46428571428571</v>
      </c>
      <c r="DC1502" t="n">
        <v>7.8</v>
      </c>
      <c r="DD1502" t="inlineStr"/>
      <c r="DE1502" t="inlineStr">
        <is>
          <t>QS (score, not ratio)</t>
        </is>
      </c>
      <c r="DF1502" t="inlineStr"/>
      <c r="DG1502" t="inlineStr">
        <is>
          <t>QS (score, not %)</t>
        </is>
      </c>
      <c r="DH1502" t="n">
        <v>6.05</v>
      </c>
      <c r="DI1502" t="inlineStr"/>
    </row>
    <row r="1503">
      <c r="A1503" t="inlineStr">
        <is>
          <t>university of dhaka</t>
        </is>
      </c>
      <c r="B1503" t="inlineStr">
        <is>
          <t>554</t>
        </is>
      </c>
      <c r="C1503" t="inlineStr">
        <is>
          <t>691-700</t>
        </is>
      </c>
      <c r="D1503" t="inlineStr">
        <is>
          <t>Bangladesh</t>
        </is>
      </c>
      <c r="E1503" t="inlineStr">
        <is>
          <t>Asia</t>
        </is>
      </c>
      <c r="F1503" t="inlineStr">
        <is>
          <t>XL</t>
        </is>
      </c>
      <c r="G1503" t="inlineStr">
        <is>
          <t>FC</t>
        </is>
      </c>
      <c r="H1503" t="inlineStr">
        <is>
          <t>HI</t>
        </is>
      </c>
      <c r="I1503" t="inlineStr">
        <is>
          <t>A</t>
        </is>
      </c>
      <c r="J1503" t="n">
        <v>23</v>
      </c>
      <c r="K1503" t="inlineStr">
        <is>
          <t>390</t>
        </is>
      </c>
      <c r="L1503" t="n">
        <v>45.6</v>
      </c>
      <c r="M1503" t="inlineStr">
        <is>
          <t>201</t>
        </is>
      </c>
      <c r="N1503" t="n">
        <v>11.2</v>
      </c>
      <c r="O1503" t="inlineStr">
        <is>
          <t>701+</t>
        </is>
      </c>
      <c r="P1503" t="n">
        <v>2.9</v>
      </c>
      <c r="Q1503" t="inlineStr">
        <is>
          <t>701+</t>
        </is>
      </c>
      <c r="R1503" t="n">
        <v>1.6</v>
      </c>
      <c r="S1503" t="inlineStr">
        <is>
          <t>701+</t>
        </is>
      </c>
      <c r="T1503" t="n">
        <v>1</v>
      </c>
      <c r="U1503" t="inlineStr">
        <is>
          <t>701+</t>
        </is>
      </c>
      <c r="V1503" t="n">
        <v>52</v>
      </c>
      <c r="W1503" t="inlineStr">
        <is>
          <t>701+</t>
        </is>
      </c>
      <c r="X1503" t="n">
        <v>93.7</v>
      </c>
      <c r="Y1503" t="inlineStr">
        <is>
          <t>59</t>
        </is>
      </c>
      <c r="Z1503" t="n">
        <v>11.8</v>
      </c>
      <c r="AA1503" t="inlineStr">
        <is>
          <t>623=</t>
        </is>
      </c>
      <c r="AB1503" t="n">
        <v>22.4</v>
      </c>
      <c r="AC1503" t="inlineStr">
        <is>
          <t>691-700</t>
        </is>
      </c>
      <c r="AD1503" t="inlineStr">
        <is>
          <t>801-1000</t>
        </is>
      </c>
      <c r="AE1503" t="inlineStr">
        <is>
          <t>BD</t>
        </is>
      </c>
      <c r="AF1503" t="inlineStr">
        <is>
          <t>Bangladesh</t>
        </is>
      </c>
      <c r="AG1503" t="inlineStr">
        <is>
          <t>XL</t>
        </is>
      </c>
      <c r="AH1503" t="inlineStr">
        <is>
          <t>FC</t>
        </is>
      </c>
      <c r="AI1503" t="inlineStr">
        <is>
          <t>MD</t>
        </is>
      </c>
      <c r="AJ1503" t="n">
        <v>5</v>
      </c>
      <c r="AK1503" t="inlineStr">
        <is>
          <t>A</t>
        </is>
      </c>
      <c r="AL1503" t="n">
        <v>21.3</v>
      </c>
      <c r="AM1503" t="inlineStr">
        <is>
          <t>409</t>
        </is>
      </c>
      <c r="AN1503" t="n">
        <v>44.9</v>
      </c>
      <c r="AO1503" t="inlineStr">
        <is>
          <t>195</t>
        </is>
      </c>
      <c r="AP1503" t="n">
        <v>11.7</v>
      </c>
      <c r="AQ1503" t="inlineStr">
        <is>
          <t>701+</t>
        </is>
      </c>
      <c r="AR1503" t="n">
        <v>2.6</v>
      </c>
      <c r="AS1503" t="inlineStr">
        <is>
          <t>701+</t>
        </is>
      </c>
      <c r="AT1503" t="n">
        <v>1.7</v>
      </c>
      <c r="AU1503" t="inlineStr">
        <is>
          <t>701+</t>
        </is>
      </c>
      <c r="AV1503" t="n">
        <v>1</v>
      </c>
      <c r="AW1503" t="inlineStr">
        <is>
          <t>701+</t>
        </is>
      </c>
      <c r="AX1503" t="n">
        <v>2.1</v>
      </c>
      <c r="AY1503" t="inlineStr">
        <is>
          <t>701+</t>
        </is>
      </c>
      <c r="AZ1503" t="n">
        <v>30.3</v>
      </c>
      <c r="BA1503" t="inlineStr">
        <is>
          <t>253</t>
        </is>
      </c>
      <c r="BB1503" t="n">
        <v>11.6</v>
      </c>
      <c r="BC1503" t="inlineStr">
        <is>
          <t>652=</t>
        </is>
      </c>
      <c r="BD1503" t="inlineStr">
        <is>
          <t>-</t>
        </is>
      </c>
      <c r="BE1503" t="inlineStr">
        <is>
          <t>601-800</t>
        </is>
      </c>
      <c r="BF1503" t="inlineStr">
        <is>
          <t>Bangladesh</t>
        </is>
      </c>
      <c r="BG1503" t="n">
        <v>21.7</v>
      </c>
      <c r="BH1503" t="inlineStr">
        <is>
          <t>37.2</t>
        </is>
      </c>
      <c r="BI1503" t="n">
        <v>7.2</v>
      </c>
      <c r="BJ1503" t="n">
        <v>9.6</v>
      </c>
      <c r="BK1503" t="inlineStr">
        <is>
          <t>-</t>
        </is>
      </c>
      <c r="BL1503" t="inlineStr">
        <is>
          <t>-</t>
        </is>
      </c>
      <c r="BM1503" t="inlineStr">
        <is>
          <t>62,716</t>
        </is>
      </c>
      <c r="BN1503" t="n">
        <v>6.9</v>
      </c>
      <c r="BO1503" t="inlineStr">
        <is>
          <t>5%</t>
        </is>
      </c>
      <c r="BP1503" t="inlineStr">
        <is>
          <t>34 : 66</t>
        </is>
      </c>
      <c r="BQ1503" t="n">
        <v>2016</v>
      </c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>
        <is>
          <t>QS+Times</t>
        </is>
      </c>
      <c r="CC1503" t="n">
        <v>554</v>
      </c>
      <c r="CD1503" t="n">
        <v>695.5</v>
      </c>
      <c r="CE1503" t="n">
        <v>390</v>
      </c>
      <c r="CF1503" t="n">
        <v>201</v>
      </c>
      <c r="CG1503" t="n">
        <v>701</v>
      </c>
      <c r="CH1503" t="n">
        <v>701</v>
      </c>
      <c r="CI1503" t="n">
        <v>701</v>
      </c>
      <c r="CJ1503" t="n">
        <v>701</v>
      </c>
      <c r="CK1503" t="n">
        <v>701</v>
      </c>
      <c r="CL1503" t="n">
        <v>59</v>
      </c>
      <c r="CM1503" t="n">
        <v>623</v>
      </c>
      <c r="CN1503" t="n">
        <v>695.5</v>
      </c>
      <c r="CO1503" t="n">
        <v>900.5</v>
      </c>
      <c r="CP1503" t="n">
        <v>409</v>
      </c>
      <c r="CQ1503" t="n">
        <v>195</v>
      </c>
      <c r="CR1503" t="n">
        <v>701</v>
      </c>
      <c r="CS1503" t="n">
        <v>701</v>
      </c>
      <c r="CT1503" t="n">
        <v>701</v>
      </c>
      <c r="CU1503" t="n">
        <v>701</v>
      </c>
      <c r="CV1503" t="n">
        <v>701</v>
      </c>
      <c r="CW1503" t="n">
        <v>253</v>
      </c>
      <c r="CX1503" t="n">
        <v>652</v>
      </c>
      <c r="CY1503" t="n">
        <v>700.5</v>
      </c>
      <c r="CZ1503" t="inlineStr"/>
      <c r="DA1503" t="inlineStr"/>
      <c r="DB1503" t="n">
        <v>30.25</v>
      </c>
      <c r="DC1503" t="n">
        <v>5.292176671567657</v>
      </c>
      <c r="DD1503" t="n">
        <v>6.9</v>
      </c>
      <c r="DE1503" t="inlineStr">
        <is>
          <t>Times (raw ratio)</t>
        </is>
      </c>
      <c r="DF1503" t="n">
        <v>5</v>
      </c>
      <c r="DG1503" t="inlineStr">
        <is>
          <t>Times (raw %)</t>
        </is>
      </c>
      <c r="DH1503" t="n">
        <v>22.15</v>
      </c>
      <c r="DI1503" t="n">
        <v>4.474505723204996</v>
      </c>
    </row>
    <row r="1504">
      <c r="A1504" t="inlineStr">
        <is>
          <t>university of dortmund</t>
        </is>
      </c>
      <c r="B1504" t="inlineStr"/>
      <c r="C1504" t="inlineStr"/>
      <c r="D1504" t="inlineStr">
        <is>
          <t>Not Reported</t>
        </is>
      </c>
      <c r="E1504" t="inlineStr">
        <is>
          <t>Not Reported</t>
        </is>
      </c>
      <c r="F1504" t="inlineStr">
        <is>
          <t>Not Reported</t>
        </is>
      </c>
      <c r="G1504" t="inlineStr">
        <is>
          <t>Not Reported</t>
        </is>
      </c>
      <c r="H1504" t="inlineStr"/>
      <c r="I1504" t="inlineStr">
        <is>
          <t>Not Reported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>
        <is>
          <t>Not Reported</t>
        </is>
      </c>
      <c r="AF1504" t="inlineStr">
        <is>
          <t>Not Reported</t>
        </is>
      </c>
      <c r="AG1504" t="inlineStr">
        <is>
          <t>Not Reported</t>
        </is>
      </c>
      <c r="AH1504" t="inlineStr">
        <is>
          <t>Not Reported</t>
        </is>
      </c>
      <c r="AI1504" t="inlineStr"/>
      <c r="AJ1504" t="inlineStr"/>
      <c r="AK1504" t="inlineStr">
        <is>
          <t>Not Reported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>
        <is>
          <t>Not Reported</t>
        </is>
      </c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>
        <is>
          <t>402-501</t>
        </is>
      </c>
      <c r="BS1504" t="inlineStr">
        <is>
          <t>37-40</t>
        </is>
      </c>
      <c r="BT1504" t="inlineStr"/>
      <c r="BU1504" t="n">
        <v>0</v>
      </c>
      <c r="BV1504" t="n">
        <v>0</v>
      </c>
      <c r="BW1504" t="n">
        <v>7.3</v>
      </c>
      <c r="BX1504" t="n">
        <v>6.8</v>
      </c>
      <c r="BY1504" t="n">
        <v>23.6</v>
      </c>
      <c r="BZ1504" t="n">
        <v>11.8</v>
      </c>
      <c r="CA1504" t="n">
        <v>2009</v>
      </c>
      <c r="CB1504" t="inlineStr">
        <is>
          <t>Shanghai</t>
        </is>
      </c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n">
        <v>451.5</v>
      </c>
      <c r="DA1504" t="n">
        <v>38.5</v>
      </c>
      <c r="DB1504" t="n">
        <v>1.097694840834251</v>
      </c>
      <c r="DC1504" t="n">
        <v>12.44180151024811</v>
      </c>
      <c r="DD1504" t="inlineStr"/>
      <c r="DE1504" t="inlineStr">
        <is>
          <t>Missing</t>
        </is>
      </c>
      <c r="DF1504" t="inlineStr"/>
      <c r="DG1504" t="inlineStr">
        <is>
          <t>Missing</t>
        </is>
      </c>
      <c r="DH1504" t="inlineStr"/>
      <c r="DI1504" t="n">
        <v>6.220900755124056</v>
      </c>
    </row>
    <row r="1505">
      <c r="A1505" t="inlineStr">
        <is>
          <t>university of dubai</t>
        </is>
      </c>
      <c r="B1505" t="inlineStr">
        <is>
          <t>851-900</t>
        </is>
      </c>
      <c r="C1505" t="inlineStr">
        <is>
          <t>801-850</t>
        </is>
      </c>
      <c r="D1505" t="inlineStr">
        <is>
          <t>United Arab Emirates</t>
        </is>
      </c>
      <c r="E1505" t="inlineStr">
        <is>
          <t>Asia</t>
        </is>
      </c>
      <c r="F1505" t="inlineStr">
        <is>
          <t>S</t>
        </is>
      </c>
      <c r="G1505" t="inlineStr">
        <is>
          <t>SP</t>
        </is>
      </c>
      <c r="H1505" t="inlineStr">
        <is>
          <t>LO</t>
        </is>
      </c>
      <c r="I1505" t="inlineStr">
        <is>
          <t>B</t>
        </is>
      </c>
      <c r="J1505" t="n">
        <v>5.2</v>
      </c>
      <c r="K1505" t="inlineStr">
        <is>
          <t>601+</t>
        </is>
      </c>
      <c r="L1505" t="n">
        <v>4.2</v>
      </c>
      <c r="M1505" t="inlineStr">
        <is>
          <t>601+</t>
        </is>
      </c>
      <c r="N1505" t="n">
        <v>10.6</v>
      </c>
      <c r="O1505" t="inlineStr">
        <is>
          <t>701+</t>
        </is>
      </c>
      <c r="P1505" t="n">
        <v>11</v>
      </c>
      <c r="Q1505" t="inlineStr">
        <is>
          <t>701+</t>
        </is>
      </c>
      <c r="R1505" t="n">
        <v>100</v>
      </c>
      <c r="S1505" t="inlineStr">
        <is>
          <t>1=</t>
        </is>
      </c>
      <c r="T1505" t="n">
        <v>72</v>
      </c>
      <c r="U1505" t="inlineStr">
        <is>
          <t>204</t>
        </is>
      </c>
      <c r="V1505" t="n">
        <v>8.199999999999999</v>
      </c>
      <c r="W1505" t="inlineStr">
        <is>
          <t>701+</t>
        </is>
      </c>
      <c r="X1505" t="n">
        <v>10.2</v>
      </c>
      <c r="Y1505" t="inlineStr">
        <is>
          <t>701+</t>
        </is>
      </c>
      <c r="Z1505" t="n">
        <v>1</v>
      </c>
      <c r="AA1505" t="inlineStr">
        <is>
          <t>701+</t>
        </is>
      </c>
      <c r="AB1505" t="inlineStr"/>
      <c r="AC1505" t="inlineStr">
        <is>
          <t>801-850</t>
        </is>
      </c>
      <c r="AD1505" t="inlineStr">
        <is>
          <t>801-1000</t>
        </is>
      </c>
      <c r="AE1505" t="inlineStr">
        <is>
          <t>AE</t>
        </is>
      </c>
      <c r="AF1505" t="inlineStr">
        <is>
          <t>United Arab Emirates</t>
        </is>
      </c>
      <c r="AG1505" t="inlineStr">
        <is>
          <t>S</t>
        </is>
      </c>
      <c r="AH1505" t="inlineStr">
        <is>
          <t>SP</t>
        </is>
      </c>
      <c r="AI1505" t="inlineStr"/>
      <c r="AJ1505" t="n">
        <v>3</v>
      </c>
      <c r="AK1505" t="inlineStr">
        <is>
          <t>B</t>
        </is>
      </c>
      <c r="AL1505" t="n">
        <v>4.2</v>
      </c>
      <c r="AM1505" t="inlineStr">
        <is>
          <t>601+</t>
        </is>
      </c>
      <c r="AN1505" t="n">
        <v>4.5</v>
      </c>
      <c r="AO1505" t="inlineStr">
        <is>
          <t>601+</t>
        </is>
      </c>
      <c r="AP1505" t="n">
        <v>13</v>
      </c>
      <c r="AQ1505" t="inlineStr">
        <is>
          <t>701+</t>
        </is>
      </c>
      <c r="AR1505" t="n">
        <v>10</v>
      </c>
      <c r="AS1505" t="inlineStr">
        <is>
          <t>701+</t>
        </is>
      </c>
      <c r="AT1505" t="n">
        <v>100</v>
      </c>
      <c r="AU1505" t="inlineStr">
        <is>
          <t>7</t>
        </is>
      </c>
      <c r="AV1505" t="n">
        <v>64.5</v>
      </c>
      <c r="AW1505" t="inlineStr">
        <is>
          <t>232</t>
        </is>
      </c>
      <c r="AX1505" t="n">
        <v>1</v>
      </c>
      <c r="AY1505" t="inlineStr">
        <is>
          <t>701+</t>
        </is>
      </c>
      <c r="AZ1505" t="n">
        <v>17.3</v>
      </c>
      <c r="BA1505" t="inlineStr">
        <is>
          <t>484</t>
        </is>
      </c>
      <c r="BB1505" t="n">
        <v>1</v>
      </c>
      <c r="BC1505" t="inlineStr">
        <is>
          <t>701+</t>
        </is>
      </c>
      <c r="BD1505" t="inlineStr">
        <is>
          <t>-</t>
        </is>
      </c>
      <c r="BE1505" t="inlineStr"/>
      <c r="BF1505" t="inlineStr">
        <is>
          <t>Not Reported</t>
        </is>
      </c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>
        <is>
          <t>QS</t>
        </is>
      </c>
      <c r="CC1505" t="n">
        <v>875.5</v>
      </c>
      <c r="CD1505" t="n">
        <v>825.5</v>
      </c>
      <c r="CE1505" t="n">
        <v>601</v>
      </c>
      <c r="CF1505" t="n">
        <v>601</v>
      </c>
      <c r="CG1505" t="n">
        <v>701</v>
      </c>
      <c r="CH1505" t="n">
        <v>701</v>
      </c>
      <c r="CI1505" t="n">
        <v>1</v>
      </c>
      <c r="CJ1505" t="n">
        <v>204</v>
      </c>
      <c r="CK1505" t="n">
        <v>701</v>
      </c>
      <c r="CL1505" t="n">
        <v>701</v>
      </c>
      <c r="CM1505" t="n">
        <v>701</v>
      </c>
      <c r="CN1505" t="n">
        <v>825.5</v>
      </c>
      <c r="CO1505" t="n">
        <v>900.5</v>
      </c>
      <c r="CP1505" t="n">
        <v>601</v>
      </c>
      <c r="CQ1505" t="n">
        <v>601</v>
      </c>
      <c r="CR1505" t="n">
        <v>701</v>
      </c>
      <c r="CS1505" t="n">
        <v>701</v>
      </c>
      <c r="CT1505" t="n">
        <v>7</v>
      </c>
      <c r="CU1505" t="n">
        <v>232</v>
      </c>
      <c r="CV1505" t="n">
        <v>701</v>
      </c>
      <c r="CW1505" t="n">
        <v>484</v>
      </c>
      <c r="CX1505" t="n">
        <v>701</v>
      </c>
      <c r="CY1505" t="inlineStr"/>
      <c r="CZ1505" t="inlineStr"/>
      <c r="DA1505" t="inlineStr"/>
      <c r="DB1505" t="n">
        <v>37.53571428571428</v>
      </c>
      <c r="DC1505" t="n">
        <v>11</v>
      </c>
      <c r="DD1505" t="inlineStr"/>
      <c r="DE1505" t="inlineStr">
        <is>
          <t>QS (score, not ratio)</t>
        </is>
      </c>
      <c r="DF1505" t="inlineStr"/>
      <c r="DG1505" t="inlineStr">
        <is>
          <t>QS (score, not %)</t>
        </is>
      </c>
      <c r="DH1505" t="n">
        <v>4.7</v>
      </c>
      <c r="DI1505" t="inlineStr"/>
    </row>
    <row r="1506">
      <c r="A1506" t="inlineStr">
        <is>
          <t>university of duesseldorf</t>
        </is>
      </c>
      <c r="B1506" t="inlineStr"/>
      <c r="C1506" t="inlineStr"/>
      <c r="D1506" t="inlineStr">
        <is>
          <t>Not Reported</t>
        </is>
      </c>
      <c r="E1506" t="inlineStr">
        <is>
          <t>Not Reported</t>
        </is>
      </c>
      <c r="F1506" t="inlineStr">
        <is>
          <t>Not Reported</t>
        </is>
      </c>
      <c r="G1506" t="inlineStr">
        <is>
          <t>Not Reported</t>
        </is>
      </c>
      <c r="H1506" t="inlineStr"/>
      <c r="I1506" t="inlineStr">
        <is>
          <t>Not Reported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>
        <is>
          <t>Not Reported</t>
        </is>
      </c>
      <c r="AF1506" t="inlineStr">
        <is>
          <t>Not Reported</t>
        </is>
      </c>
      <c r="AG1506" t="inlineStr">
        <is>
          <t>Not Reported</t>
        </is>
      </c>
      <c r="AH1506" t="inlineStr">
        <is>
          <t>Not Reported</t>
        </is>
      </c>
      <c r="AI1506" t="inlineStr"/>
      <c r="AJ1506" t="inlineStr"/>
      <c r="AK1506" t="inlineStr">
        <is>
          <t>Not Reported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>
        <is>
          <t>Not Reported</t>
        </is>
      </c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>
        <is>
          <t>301-400</t>
        </is>
      </c>
      <c r="BS1506" t="inlineStr">
        <is>
          <t>22-28</t>
        </is>
      </c>
      <c r="BT1506" t="inlineStr"/>
      <c r="BU1506" t="n">
        <v>11.5</v>
      </c>
      <c r="BV1506" t="n">
        <v>0</v>
      </c>
      <c r="BW1506" t="n">
        <v>6.1</v>
      </c>
      <c r="BX1506" t="n">
        <v>9.6</v>
      </c>
      <c r="BY1506" t="n">
        <v>31.5</v>
      </c>
      <c r="BZ1506" t="n">
        <v>17</v>
      </c>
      <c r="CA1506" t="n">
        <v>2015</v>
      </c>
      <c r="CB1506" t="inlineStr">
        <is>
          <t>Shanghai</t>
        </is>
      </c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n">
        <v>350.5</v>
      </c>
      <c r="DA1506" t="n">
        <v>25</v>
      </c>
      <c r="DB1506" t="n">
        <v>23.27113062568606</v>
      </c>
      <c r="DC1506" t="n">
        <v>16.10285868392664</v>
      </c>
      <c r="DD1506" t="inlineStr"/>
      <c r="DE1506" t="inlineStr">
        <is>
          <t>Missing</t>
        </is>
      </c>
      <c r="DF1506" t="inlineStr"/>
      <c r="DG1506" t="inlineStr">
        <is>
          <t>Missing</t>
        </is>
      </c>
      <c r="DH1506" t="inlineStr"/>
      <c r="DI1506" t="n">
        <v>10.92642934196332</v>
      </c>
    </row>
    <row r="1507">
      <c r="A1507" t="inlineStr">
        <is>
          <t>university of duisburg-essen</t>
        </is>
      </c>
      <c r="B1507" t="inlineStr"/>
      <c r="C1507" t="inlineStr"/>
      <c r="D1507" t="inlineStr">
        <is>
          <t>Not Reported</t>
        </is>
      </c>
      <c r="E1507" t="inlineStr">
        <is>
          <t>Not Reported</t>
        </is>
      </c>
      <c r="F1507" t="inlineStr">
        <is>
          <t>Not Reported</t>
        </is>
      </c>
      <c r="G1507" t="inlineStr">
        <is>
          <t>Not Reported</t>
        </is>
      </c>
      <c r="H1507" t="inlineStr"/>
      <c r="I1507" t="inlineStr">
        <is>
          <t>Not Reported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>
        <is>
          <t>Not Reported</t>
        </is>
      </c>
      <c r="AF1507" t="inlineStr">
        <is>
          <t>Not Reported</t>
        </is>
      </c>
      <c r="AG1507" t="inlineStr">
        <is>
          <t>Not Reported</t>
        </is>
      </c>
      <c r="AH1507" t="inlineStr">
        <is>
          <t>Not Reported</t>
        </is>
      </c>
      <c r="AI1507" t="inlineStr"/>
      <c r="AJ1507" t="inlineStr"/>
      <c r="AK1507" t="inlineStr">
        <is>
          <t>Not Reported</t>
        </is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>
        <is>
          <t>201-250</t>
        </is>
      </c>
      <c r="BF1507" t="inlineStr">
        <is>
          <t>Germany</t>
        </is>
      </c>
      <c r="BG1507" t="n">
        <v>32.3</v>
      </c>
      <c r="BH1507" t="inlineStr">
        <is>
          <t>48.5</t>
        </is>
      </c>
      <c r="BI1507" t="n">
        <v>27</v>
      </c>
      <c r="BJ1507" t="n">
        <v>81.3</v>
      </c>
      <c r="BK1507" t="inlineStr">
        <is>
          <t>82.3</t>
        </is>
      </c>
      <c r="BL1507" t="inlineStr">
        <is>
          <t>-</t>
        </is>
      </c>
      <c r="BM1507" t="inlineStr">
        <is>
          <t>36,051</t>
        </is>
      </c>
      <c r="BN1507" t="n">
        <v>46.6</v>
      </c>
      <c r="BO1507" t="inlineStr">
        <is>
          <t>11%</t>
        </is>
      </c>
      <c r="BP1507" t="inlineStr">
        <is>
          <t>49 : 51</t>
        </is>
      </c>
      <c r="BQ1507" t="n">
        <v>2016</v>
      </c>
      <c r="BR1507" t="inlineStr">
        <is>
          <t>301-400</t>
        </is>
      </c>
      <c r="BS1507" t="inlineStr">
        <is>
          <t>22-28</t>
        </is>
      </c>
      <c r="BT1507" t="inlineStr"/>
      <c r="BU1507" t="n">
        <v>0</v>
      </c>
      <c r="BV1507" t="n">
        <v>0</v>
      </c>
      <c r="BW1507" t="n">
        <v>8.6</v>
      </c>
      <c r="BX1507" t="n">
        <v>9.699999999999999</v>
      </c>
      <c r="BY1507" t="n">
        <v>30.6</v>
      </c>
      <c r="BZ1507" t="n">
        <v>16.1</v>
      </c>
      <c r="CA1507" t="n">
        <v>2015</v>
      </c>
      <c r="CB1507" t="inlineStr">
        <is>
          <t>Times+Shanghai</t>
        </is>
      </c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n">
        <v>225.5</v>
      </c>
      <c r="CZ1507" t="n">
        <v>350.5</v>
      </c>
      <c r="DA1507" t="n">
        <v>25</v>
      </c>
      <c r="DB1507" t="n">
        <v>45.58838875816112</v>
      </c>
      <c r="DC1507" t="n">
        <v>34.97144044496179</v>
      </c>
      <c r="DD1507" t="n">
        <v>46.6</v>
      </c>
      <c r="DE1507" t="inlineStr">
        <is>
          <t>Times (raw ratio)</t>
        </is>
      </c>
      <c r="DF1507" t="n">
        <v>11</v>
      </c>
      <c r="DG1507" t="inlineStr">
        <is>
          <t>Times (raw %)</t>
        </is>
      </c>
      <c r="DH1507" t="inlineStr"/>
      <c r="DI1507" t="n">
        <v>11.762577457184</v>
      </c>
    </row>
    <row r="1508">
      <c r="A1508" t="inlineStr">
        <is>
          <t>university of dundee</t>
        </is>
      </c>
      <c r="B1508" t="inlineStr">
        <is>
          <t>418</t>
        </is>
      </c>
      <c r="C1508" t="inlineStr">
        <is>
          <t>441</t>
        </is>
      </c>
      <c r="D1508" t="inlineStr">
        <is>
          <t>United Kingdom</t>
        </is>
      </c>
      <c r="E1508" t="inlineStr">
        <is>
          <t>Europe</t>
        </is>
      </c>
      <c r="F1508" t="inlineStr">
        <is>
          <t>L</t>
        </is>
      </c>
      <c r="G1508" t="inlineStr">
        <is>
          <t>FC</t>
        </is>
      </c>
      <c r="H1508" t="inlineStr">
        <is>
          <t>HI</t>
        </is>
      </c>
      <c r="I1508" t="inlineStr">
        <is>
          <t>A</t>
        </is>
      </c>
      <c r="J1508" t="n">
        <v>18.4</v>
      </c>
      <c r="K1508" t="inlineStr">
        <is>
          <t>494</t>
        </is>
      </c>
      <c r="L1508" t="n">
        <v>13.7</v>
      </c>
      <c r="M1508" t="inlineStr">
        <is>
          <t>590</t>
        </is>
      </c>
      <c r="N1508" t="n">
        <v>30.8</v>
      </c>
      <c r="O1508" t="inlineStr">
        <is>
          <t>512</t>
        </is>
      </c>
      <c r="P1508" t="n">
        <v>14</v>
      </c>
      <c r="Q1508" t="inlineStr">
        <is>
          <t>654</t>
        </is>
      </c>
      <c r="R1508" t="n">
        <v>91.09999999999999</v>
      </c>
      <c r="S1508" t="inlineStr">
        <is>
          <t>185</t>
        </is>
      </c>
      <c r="T1508" t="n">
        <v>89.40000000000001</v>
      </c>
      <c r="U1508" t="inlineStr">
        <is>
          <t>126</t>
        </is>
      </c>
      <c r="V1508" t="n">
        <v>75.2</v>
      </c>
      <c r="W1508" t="inlineStr">
        <is>
          <t>405</t>
        </is>
      </c>
      <c r="X1508" t="n">
        <v>7.4</v>
      </c>
      <c r="Y1508" t="inlineStr">
        <is>
          <t>701+</t>
        </is>
      </c>
      <c r="Z1508" t="n">
        <v>55.4</v>
      </c>
      <c r="AA1508" t="inlineStr">
        <is>
          <t>285=</t>
        </is>
      </c>
      <c r="AB1508" t="n">
        <v>28.5</v>
      </c>
      <c r="AC1508">
        <f>441</f>
        <v/>
      </c>
      <c r="AD1508" t="inlineStr">
        <is>
          <t>354</t>
        </is>
      </c>
      <c r="AE1508" t="inlineStr">
        <is>
          <t>UK</t>
        </is>
      </c>
      <c r="AF1508" t="inlineStr">
        <is>
          <t>United Kingdom</t>
        </is>
      </c>
      <c r="AG1508" t="inlineStr">
        <is>
          <t>L</t>
        </is>
      </c>
      <c r="AH1508" t="inlineStr">
        <is>
          <t>FC</t>
        </is>
      </c>
      <c r="AI1508" t="inlineStr">
        <is>
          <t>HI</t>
        </is>
      </c>
      <c r="AJ1508" t="n">
        <v>4</v>
      </c>
      <c r="AK1508" t="inlineStr">
        <is>
          <t>A</t>
        </is>
      </c>
      <c r="AL1508" t="n">
        <v>18.3</v>
      </c>
      <c r="AM1508" t="inlineStr">
        <is>
          <t>488</t>
        </is>
      </c>
      <c r="AN1508" t="n">
        <v>13.6</v>
      </c>
      <c r="AO1508" t="inlineStr">
        <is>
          <t>595</t>
        </is>
      </c>
      <c r="AP1508" t="n">
        <v>37.5</v>
      </c>
      <c r="AQ1508" t="inlineStr">
        <is>
          <t>418</t>
        </is>
      </c>
      <c r="AR1508" t="n">
        <v>14.2</v>
      </c>
      <c r="AS1508" t="inlineStr">
        <is>
          <t>654</t>
        </is>
      </c>
      <c r="AT1508" t="n">
        <v>96</v>
      </c>
      <c r="AU1508" t="inlineStr">
        <is>
          <t>142</t>
        </is>
      </c>
      <c r="AV1508" t="n">
        <v>79.90000000000001</v>
      </c>
      <c r="AW1508" t="inlineStr">
        <is>
          <t>162</t>
        </is>
      </c>
      <c r="AX1508" t="n">
        <v>27.4</v>
      </c>
      <c r="AY1508" t="inlineStr">
        <is>
          <t>475</t>
        </is>
      </c>
      <c r="AZ1508" t="n">
        <v>10.5</v>
      </c>
      <c r="BA1508" t="inlineStr">
        <is>
          <t>701+</t>
        </is>
      </c>
      <c r="BB1508" t="n">
        <v>21.8</v>
      </c>
      <c r="BC1508" t="inlineStr">
        <is>
          <t>524=</t>
        </is>
      </c>
      <c r="BD1508" t="inlineStr">
        <is>
          <t>25.9</t>
        </is>
      </c>
      <c r="BE1508">
        <f>185</f>
        <v/>
      </c>
      <c r="BF1508" t="inlineStr">
        <is>
          <t>United Kingdom</t>
        </is>
      </c>
      <c r="BG1508" t="n">
        <v>25.6</v>
      </c>
      <c r="BH1508" t="inlineStr">
        <is>
          <t>78.5</t>
        </is>
      </c>
      <c r="BI1508" t="n">
        <v>26.9</v>
      </c>
      <c r="BJ1508" t="n">
        <v>90.2</v>
      </c>
      <c r="BK1508" t="inlineStr">
        <is>
          <t>49.5</t>
        </is>
      </c>
      <c r="BL1508" t="inlineStr">
        <is>
          <t>49.9</t>
        </is>
      </c>
      <c r="BM1508" t="inlineStr">
        <is>
          <t>11,628</t>
        </is>
      </c>
      <c r="BN1508" t="n">
        <v>15.3</v>
      </c>
      <c r="BO1508" t="inlineStr">
        <is>
          <t>25%</t>
        </is>
      </c>
      <c r="BP1508" t="inlineStr">
        <is>
          <t>60 : 40</t>
        </is>
      </c>
      <c r="BQ1508" t="n">
        <v>2016</v>
      </c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>
        <is>
          <t>QS+Times</t>
        </is>
      </c>
      <c r="CC1508" t="n">
        <v>418</v>
      </c>
      <c r="CD1508" t="n">
        <v>441</v>
      </c>
      <c r="CE1508" t="n">
        <v>494</v>
      </c>
      <c r="CF1508" t="n">
        <v>590</v>
      </c>
      <c r="CG1508" t="n">
        <v>512</v>
      </c>
      <c r="CH1508" t="n">
        <v>654</v>
      </c>
      <c r="CI1508" t="n">
        <v>185</v>
      </c>
      <c r="CJ1508" t="n">
        <v>126</v>
      </c>
      <c r="CK1508" t="n">
        <v>405</v>
      </c>
      <c r="CL1508" t="n">
        <v>701</v>
      </c>
      <c r="CM1508" t="n">
        <v>285</v>
      </c>
      <c r="CN1508" t="n">
        <v>441</v>
      </c>
      <c r="CO1508" t="n">
        <v>354</v>
      </c>
      <c r="CP1508" t="n">
        <v>488</v>
      </c>
      <c r="CQ1508" t="n">
        <v>595</v>
      </c>
      <c r="CR1508" t="n">
        <v>418</v>
      </c>
      <c r="CS1508" t="n">
        <v>654</v>
      </c>
      <c r="CT1508" t="n">
        <v>142</v>
      </c>
      <c r="CU1508" t="n">
        <v>162</v>
      </c>
      <c r="CV1508" t="n">
        <v>475</v>
      </c>
      <c r="CW1508" t="n">
        <v>701</v>
      </c>
      <c r="CX1508" t="n">
        <v>524</v>
      </c>
      <c r="CY1508" t="n">
        <v>185</v>
      </c>
      <c r="CZ1508" t="inlineStr"/>
      <c r="DA1508" t="inlineStr"/>
      <c r="DB1508" t="n">
        <v>71.95489124885123</v>
      </c>
      <c r="DC1508" t="n">
        <v>43.01831903058695</v>
      </c>
      <c r="DD1508" t="n">
        <v>15.3</v>
      </c>
      <c r="DE1508" t="inlineStr">
        <is>
          <t>Times (raw ratio)</t>
        </is>
      </c>
      <c r="DF1508" t="n">
        <v>25</v>
      </c>
      <c r="DG1508" t="inlineStr">
        <is>
          <t>Times (raw %)</t>
        </is>
      </c>
      <c r="DH1508" t="n">
        <v>18.35</v>
      </c>
      <c r="DI1508" t="n">
        <v>24.97398543184183</v>
      </c>
    </row>
    <row r="1509">
      <c r="A1509" t="inlineStr">
        <is>
          <t>university of durham</t>
        </is>
      </c>
      <c r="B1509" t="inlineStr"/>
      <c r="C1509" t="inlineStr"/>
      <c r="D1509" t="inlineStr">
        <is>
          <t>Not Reported</t>
        </is>
      </c>
      <c r="E1509" t="inlineStr">
        <is>
          <t>Not Reported</t>
        </is>
      </c>
      <c r="F1509" t="inlineStr">
        <is>
          <t>Not Reported</t>
        </is>
      </c>
      <c r="G1509" t="inlineStr">
        <is>
          <t>Not Reported</t>
        </is>
      </c>
      <c r="H1509" t="inlineStr"/>
      <c r="I1509" t="inlineStr">
        <is>
          <t>Not Reported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>
        <is>
          <t>Not Reported</t>
        </is>
      </c>
      <c r="AF1509" t="inlineStr">
        <is>
          <t>Not Reported</t>
        </is>
      </c>
      <c r="AG1509" t="inlineStr">
        <is>
          <t>Not Reported</t>
        </is>
      </c>
      <c r="AH1509" t="inlineStr">
        <is>
          <t>Not Reported</t>
        </is>
      </c>
      <c r="AI1509" t="inlineStr"/>
      <c r="AJ1509" t="inlineStr"/>
      <c r="AK1509" t="inlineStr">
        <is>
          <t>Not Reported</t>
        </is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>
        <is>
          <t>Not Reported</t>
        </is>
      </c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>
        <is>
          <t>201-300</t>
        </is>
      </c>
      <c r="BS1509" t="inlineStr">
        <is>
          <t>20-30</t>
        </is>
      </c>
      <c r="BT1509" t="inlineStr"/>
      <c r="BU1509" t="n">
        <v>0</v>
      </c>
      <c r="BV1509" t="n">
        <v>0</v>
      </c>
      <c r="BW1509" t="n">
        <v>19.1</v>
      </c>
      <c r="BX1509" t="n">
        <v>17.3</v>
      </c>
      <c r="BY1509" t="n">
        <v>32.9</v>
      </c>
      <c r="BZ1509" t="n">
        <v>20.6</v>
      </c>
      <c r="CA1509" t="n">
        <v>2012</v>
      </c>
      <c r="CB1509" t="inlineStr">
        <is>
          <t>Shanghai</t>
        </is>
      </c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n">
        <v>250.5</v>
      </c>
      <c r="DA1509" t="n">
        <v>25</v>
      </c>
      <c r="DB1509" t="n">
        <v>45.22502744237102</v>
      </c>
      <c r="DC1509" t="n">
        <v>23.35798274002158</v>
      </c>
      <c r="DD1509" t="inlineStr"/>
      <c r="DE1509" t="inlineStr">
        <is>
          <t>Missing</t>
        </is>
      </c>
      <c r="DF1509" t="inlineStr"/>
      <c r="DG1509" t="inlineStr">
        <is>
          <t>Missing</t>
        </is>
      </c>
      <c r="DH1509" t="inlineStr"/>
      <c r="DI1509" t="n">
        <v>11.67899137001079</v>
      </c>
    </row>
    <row r="1510">
      <c r="A1510" t="inlineStr">
        <is>
          <t>university of east anglia</t>
        </is>
      </c>
      <c r="B1510" t="inlineStr"/>
      <c r="C1510" t="inlineStr"/>
      <c r="D1510" t="inlineStr">
        <is>
          <t>Not Reported</t>
        </is>
      </c>
      <c r="E1510" t="inlineStr">
        <is>
          <t>Not Reported</t>
        </is>
      </c>
      <c r="F1510" t="inlineStr">
        <is>
          <t>Not Reported</t>
        </is>
      </c>
      <c r="G1510" t="inlineStr">
        <is>
          <t>Not Reported</t>
        </is>
      </c>
      <c r="H1510" t="inlineStr"/>
      <c r="I1510" t="inlineStr">
        <is>
          <t>Not Reported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>
        <is>
          <t>Not Reported</t>
        </is>
      </c>
      <c r="AF1510" t="inlineStr">
        <is>
          <t>Not Reported</t>
        </is>
      </c>
      <c r="AG1510" t="inlineStr">
        <is>
          <t>Not Reported</t>
        </is>
      </c>
      <c r="AH1510" t="inlineStr">
        <is>
          <t>Not Reported</t>
        </is>
      </c>
      <c r="AI1510" t="inlineStr"/>
      <c r="AJ1510" t="inlineStr"/>
      <c r="AK1510" t="inlineStr">
        <is>
          <t>Not Reported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>
        <f>149</f>
        <v/>
      </c>
      <c r="BF1510" t="inlineStr">
        <is>
          <t>United Kingdom</t>
        </is>
      </c>
      <c r="BG1510" t="n">
        <v>31.9</v>
      </c>
      <c r="BH1510" t="inlineStr">
        <is>
          <t>83.5</t>
        </is>
      </c>
      <c r="BI1510" t="n">
        <v>28.7</v>
      </c>
      <c r="BJ1510" t="n">
        <v>92.7</v>
      </c>
      <c r="BK1510" t="inlineStr">
        <is>
          <t>28.5</t>
        </is>
      </c>
      <c r="BL1510" t="inlineStr">
        <is>
          <t>52.9</t>
        </is>
      </c>
      <c r="BM1510" t="inlineStr">
        <is>
          <t>14,992</t>
        </is>
      </c>
      <c r="BN1510" t="n">
        <v>14.7</v>
      </c>
      <c r="BO1510" t="inlineStr">
        <is>
          <t>28%</t>
        </is>
      </c>
      <c r="BP1510" t="inlineStr">
        <is>
          <t>58 : 42</t>
        </is>
      </c>
      <c r="BQ1510" t="n">
        <v>2016</v>
      </c>
      <c r="BR1510" t="inlineStr">
        <is>
          <t>201-300</t>
        </is>
      </c>
      <c r="BS1510" t="inlineStr">
        <is>
          <t>22-28</t>
        </is>
      </c>
      <c r="BT1510" t="inlineStr"/>
      <c r="BU1510" t="n">
        <v>13.6</v>
      </c>
      <c r="BV1510" t="n">
        <v>0</v>
      </c>
      <c r="BW1510" t="n">
        <v>19.2</v>
      </c>
      <c r="BX1510" t="n">
        <v>15.6</v>
      </c>
      <c r="BY1510" t="n">
        <v>28.3</v>
      </c>
      <c r="BZ1510" t="n">
        <v>23.2</v>
      </c>
      <c r="CA1510" t="n">
        <v>2015</v>
      </c>
      <c r="CB1510" t="inlineStr">
        <is>
          <t>Times+Shanghai</t>
        </is>
      </c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n">
        <v>149</v>
      </c>
      <c r="CZ1510" t="n">
        <v>250.5</v>
      </c>
      <c r="DA1510" t="n">
        <v>25</v>
      </c>
      <c r="DB1510" t="n">
        <v>62.03352873190745</v>
      </c>
      <c r="DC1510" t="n">
        <v>40.32802301361663</v>
      </c>
      <c r="DD1510" t="n">
        <v>14.7</v>
      </c>
      <c r="DE1510" t="inlineStr">
        <is>
          <t>Times (raw ratio)</t>
        </is>
      </c>
      <c r="DF1510" t="n">
        <v>28</v>
      </c>
      <c r="DG1510" t="inlineStr">
        <is>
          <t>Times (raw %)</t>
        </is>
      </c>
      <c r="DH1510" t="inlineStr"/>
      <c r="DI1510" t="n">
        <v>16.46015120441557</v>
      </c>
    </row>
    <row r="1511">
      <c r="A1511" t="inlineStr">
        <is>
          <t>university of east anglia (uea)</t>
        </is>
      </c>
      <c r="B1511" t="inlineStr">
        <is>
          <t>332</t>
        </is>
      </c>
      <c r="C1511" t="inlineStr">
        <is>
          <t>295</t>
        </is>
      </c>
      <c r="D1511" t="inlineStr">
        <is>
          <t>United Kingdom</t>
        </is>
      </c>
      <c r="E1511" t="inlineStr">
        <is>
          <t>Europe</t>
        </is>
      </c>
      <c r="F1511" t="inlineStr">
        <is>
          <t>L</t>
        </is>
      </c>
      <c r="G1511" t="inlineStr">
        <is>
          <t>FC</t>
        </is>
      </c>
      <c r="H1511" t="inlineStr">
        <is>
          <t>VH</t>
        </is>
      </c>
      <c r="I1511" t="inlineStr">
        <is>
          <t>A</t>
        </is>
      </c>
      <c r="J1511" t="n">
        <v>17.2</v>
      </c>
      <c r="K1511" t="inlineStr">
        <is>
          <t>522</t>
        </is>
      </c>
      <c r="L1511" t="n">
        <v>7.2</v>
      </c>
      <c r="M1511" t="inlineStr">
        <is>
          <t>601+</t>
        </is>
      </c>
      <c r="N1511" t="n">
        <v>15.2</v>
      </c>
      <c r="O1511" t="inlineStr">
        <is>
          <t>701+</t>
        </is>
      </c>
      <c r="P1511" t="n">
        <v>58.7</v>
      </c>
      <c r="Q1511" t="inlineStr">
        <is>
          <t>209</t>
        </is>
      </c>
      <c r="R1511" t="n">
        <v>66.8</v>
      </c>
      <c r="S1511" t="inlineStr">
        <is>
          <t>294</t>
        </is>
      </c>
      <c r="T1511" t="n">
        <v>32.2</v>
      </c>
      <c r="U1511" t="inlineStr">
        <is>
          <t>412</t>
        </is>
      </c>
      <c r="V1511" t="n">
        <v>87.90000000000001</v>
      </c>
      <c r="W1511" t="inlineStr">
        <is>
          <t>199</t>
        </is>
      </c>
      <c r="X1511" t="n">
        <v>19.2</v>
      </c>
      <c r="Y1511" t="inlineStr">
        <is>
          <t>575</t>
        </is>
      </c>
      <c r="Z1511" t="n">
        <v>91.40000000000001</v>
      </c>
      <c r="AA1511" t="inlineStr">
        <is>
          <t>81=</t>
        </is>
      </c>
      <c r="AB1511" t="n">
        <v>33.6</v>
      </c>
      <c r="AC1511">
        <f>295</f>
        <v/>
      </c>
      <c r="AD1511" t="inlineStr">
        <is>
          <t>342</t>
        </is>
      </c>
      <c r="AE1511" t="inlineStr">
        <is>
          <t>UK</t>
        </is>
      </c>
      <c r="AF1511" t="inlineStr">
        <is>
          <t>United Kingdom</t>
        </is>
      </c>
      <c r="AG1511" t="inlineStr">
        <is>
          <t>L</t>
        </is>
      </c>
      <c r="AH1511" t="inlineStr">
        <is>
          <t>FC</t>
        </is>
      </c>
      <c r="AI1511" t="inlineStr">
        <is>
          <t>VH</t>
        </is>
      </c>
      <c r="AJ1511" t="n">
        <v>4</v>
      </c>
      <c r="AK1511" t="inlineStr">
        <is>
          <t>A</t>
        </is>
      </c>
      <c r="AL1511" t="n">
        <v>19.2</v>
      </c>
      <c r="AM1511" t="inlineStr">
        <is>
          <t>466</t>
        </is>
      </c>
      <c r="AN1511" t="n">
        <v>8.5</v>
      </c>
      <c r="AO1511" t="inlineStr">
        <is>
          <t>601+</t>
        </is>
      </c>
      <c r="AP1511" t="n">
        <v>16.8</v>
      </c>
      <c r="AQ1511" t="inlineStr">
        <is>
          <t>701+</t>
        </is>
      </c>
      <c r="AR1511" t="n">
        <v>66</v>
      </c>
      <c r="AS1511" t="inlineStr">
        <is>
          <t>164</t>
        </is>
      </c>
      <c r="AT1511" t="n">
        <v>68</v>
      </c>
      <c r="AU1511" t="inlineStr">
        <is>
          <t>287</t>
        </is>
      </c>
      <c r="AV1511" t="n">
        <v>38.2</v>
      </c>
      <c r="AW1511" t="inlineStr">
        <is>
          <t>360</t>
        </is>
      </c>
      <c r="AX1511" t="n">
        <v>64.8</v>
      </c>
      <c r="AY1511" t="inlineStr">
        <is>
          <t>218</t>
        </is>
      </c>
      <c r="AZ1511" t="n">
        <v>12.7</v>
      </c>
      <c r="BA1511" t="inlineStr">
        <is>
          <t>678</t>
        </is>
      </c>
      <c r="BB1511" t="n">
        <v>84.3</v>
      </c>
      <c r="BC1511" t="inlineStr">
        <is>
          <t>123=</t>
        </is>
      </c>
      <c r="BD1511" t="inlineStr">
        <is>
          <t>35.4</t>
        </is>
      </c>
      <c r="BE1511" t="inlineStr"/>
      <c r="BF1511" t="inlineStr">
        <is>
          <t>Not Reported</t>
        </is>
      </c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>
        <is>
          <t>QS</t>
        </is>
      </c>
      <c r="CC1511" t="n">
        <v>332</v>
      </c>
      <c r="CD1511" t="n">
        <v>295</v>
      </c>
      <c r="CE1511" t="n">
        <v>522</v>
      </c>
      <c r="CF1511" t="n">
        <v>601</v>
      </c>
      <c r="CG1511" t="n">
        <v>701</v>
      </c>
      <c r="CH1511" t="n">
        <v>209</v>
      </c>
      <c r="CI1511" t="n">
        <v>294</v>
      </c>
      <c r="CJ1511" t="n">
        <v>412</v>
      </c>
      <c r="CK1511" t="n">
        <v>199</v>
      </c>
      <c r="CL1511" t="n">
        <v>575</v>
      </c>
      <c r="CM1511" t="n">
        <v>81</v>
      </c>
      <c r="CN1511" t="n">
        <v>295</v>
      </c>
      <c r="CO1511" t="n">
        <v>342</v>
      </c>
      <c r="CP1511" t="n">
        <v>466</v>
      </c>
      <c r="CQ1511" t="n">
        <v>601</v>
      </c>
      <c r="CR1511" t="n">
        <v>701</v>
      </c>
      <c r="CS1511" t="n">
        <v>164</v>
      </c>
      <c r="CT1511" t="n">
        <v>287</v>
      </c>
      <c r="CU1511" t="n">
        <v>360</v>
      </c>
      <c r="CV1511" t="n">
        <v>218</v>
      </c>
      <c r="CW1511" t="n">
        <v>678</v>
      </c>
      <c r="CX1511" t="n">
        <v>123</v>
      </c>
      <c r="CY1511" t="inlineStr"/>
      <c r="CZ1511" t="inlineStr"/>
      <c r="DA1511" t="inlineStr"/>
      <c r="DB1511" t="n">
        <v>76.35714285714286</v>
      </c>
      <c r="DC1511" t="n">
        <v>58.7</v>
      </c>
      <c r="DD1511" t="inlineStr"/>
      <c r="DE1511" t="inlineStr">
        <is>
          <t>QS (score, not ratio)</t>
        </is>
      </c>
      <c r="DF1511" t="inlineStr"/>
      <c r="DG1511" t="inlineStr">
        <is>
          <t>QS (score, not %)</t>
        </is>
      </c>
      <c r="DH1511" t="n">
        <v>18.2</v>
      </c>
      <c r="DI1511" t="inlineStr"/>
    </row>
    <row r="1512">
      <c r="A1512" t="inlineStr">
        <is>
          <t>university of east london</t>
        </is>
      </c>
      <c r="B1512" t="inlineStr">
        <is>
          <t>901-950</t>
        </is>
      </c>
      <c r="C1512" t="inlineStr">
        <is>
          <t>851-900</t>
        </is>
      </c>
      <c r="D1512" t="inlineStr">
        <is>
          <t>United Kingdom</t>
        </is>
      </c>
      <c r="E1512" t="inlineStr">
        <is>
          <t>Europe</t>
        </is>
      </c>
      <c r="F1512" t="inlineStr">
        <is>
          <t>L</t>
        </is>
      </c>
      <c r="G1512" t="inlineStr">
        <is>
          <t>CO</t>
        </is>
      </c>
      <c r="H1512" t="inlineStr">
        <is>
          <t>HI</t>
        </is>
      </c>
      <c r="I1512" t="inlineStr">
        <is>
          <t>A</t>
        </is>
      </c>
      <c r="J1512" t="n">
        <v>3.6</v>
      </c>
      <c r="K1512" t="inlineStr">
        <is>
          <t>601+</t>
        </is>
      </c>
      <c r="L1512" t="n">
        <v>3.6</v>
      </c>
      <c r="M1512" t="inlineStr">
        <is>
          <t>601+</t>
        </is>
      </c>
      <c r="N1512" t="n">
        <v>3.1</v>
      </c>
      <c r="O1512" t="inlineStr">
        <is>
          <t>701+</t>
        </is>
      </c>
      <c r="P1512" t="n">
        <v>6.2</v>
      </c>
      <c r="Q1512" t="inlineStr">
        <is>
          <t>701+</t>
        </is>
      </c>
      <c r="R1512" t="n">
        <v>73.09999999999999</v>
      </c>
      <c r="S1512" t="inlineStr">
        <is>
          <t>274</t>
        </is>
      </c>
      <c r="T1512" t="n">
        <v>100</v>
      </c>
      <c r="U1512" t="inlineStr">
        <is>
          <t>32</t>
        </is>
      </c>
      <c r="V1512" t="n">
        <v>33.3</v>
      </c>
      <c r="W1512" t="inlineStr">
        <is>
          <t>701+</t>
        </is>
      </c>
      <c r="X1512" t="n">
        <v>7.6</v>
      </c>
      <c r="Y1512" t="inlineStr">
        <is>
          <t>701+</t>
        </is>
      </c>
      <c r="Z1512" t="n">
        <v>1.1</v>
      </c>
      <c r="AA1512" t="inlineStr">
        <is>
          <t>701+</t>
        </is>
      </c>
      <c r="AB1512" t="inlineStr"/>
      <c r="AC1512" t="inlineStr">
        <is>
          <t>851-900</t>
        </is>
      </c>
      <c r="AD1512" t="inlineStr">
        <is>
          <t>801-1000</t>
        </is>
      </c>
      <c r="AE1512" t="inlineStr">
        <is>
          <t>UK</t>
        </is>
      </c>
      <c r="AF1512" t="inlineStr">
        <is>
          <t>United Kingdom</t>
        </is>
      </c>
      <c r="AG1512" t="inlineStr">
        <is>
          <t>L</t>
        </is>
      </c>
      <c r="AH1512" t="inlineStr">
        <is>
          <t>CO</t>
        </is>
      </c>
      <c r="AI1512" t="inlineStr">
        <is>
          <t>HI</t>
        </is>
      </c>
      <c r="AJ1512" t="n">
        <v>3</v>
      </c>
      <c r="AK1512" t="inlineStr">
        <is>
          <t>A</t>
        </is>
      </c>
      <c r="AL1512" t="n">
        <v>3.6</v>
      </c>
      <c r="AM1512" t="inlineStr">
        <is>
          <t>601+</t>
        </is>
      </c>
      <c r="AN1512" t="n">
        <v>3.5</v>
      </c>
      <c r="AO1512" t="inlineStr">
        <is>
          <t>601+</t>
        </is>
      </c>
      <c r="AP1512" t="n">
        <v>3.5</v>
      </c>
      <c r="AQ1512" t="inlineStr">
        <is>
          <t>701+</t>
        </is>
      </c>
      <c r="AR1512" t="n">
        <v>6.7</v>
      </c>
      <c r="AS1512" t="inlineStr">
        <is>
          <t>701+</t>
        </is>
      </c>
      <c r="AT1512" t="n">
        <v>74.2</v>
      </c>
      <c r="AU1512" t="inlineStr">
        <is>
          <t>258</t>
        </is>
      </c>
      <c r="AV1512" t="n">
        <v>100</v>
      </c>
      <c r="AW1512" t="inlineStr">
        <is>
          <t>31</t>
        </is>
      </c>
      <c r="AX1512" t="n">
        <v>2.1</v>
      </c>
      <c r="AY1512" t="inlineStr">
        <is>
          <t>701+</t>
        </is>
      </c>
      <c r="AZ1512" t="n">
        <v>12</v>
      </c>
      <c r="BA1512" t="inlineStr">
        <is>
          <t>701+</t>
        </is>
      </c>
      <c r="BB1512" t="n">
        <v>1.1</v>
      </c>
      <c r="BC1512" t="inlineStr">
        <is>
          <t>701+</t>
        </is>
      </c>
      <c r="BD1512" t="inlineStr">
        <is>
          <t>-</t>
        </is>
      </c>
      <c r="BE1512" t="inlineStr"/>
      <c r="BF1512" t="inlineStr">
        <is>
          <t>Not Reported</t>
        </is>
      </c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>
        <is>
          <t>QS</t>
        </is>
      </c>
      <c r="CC1512" t="n">
        <v>925.5</v>
      </c>
      <c r="CD1512" t="n">
        <v>875.5</v>
      </c>
      <c r="CE1512" t="n">
        <v>601</v>
      </c>
      <c r="CF1512" t="n">
        <v>601</v>
      </c>
      <c r="CG1512" t="n">
        <v>701</v>
      </c>
      <c r="CH1512" t="n">
        <v>701</v>
      </c>
      <c r="CI1512" t="n">
        <v>274</v>
      </c>
      <c r="CJ1512" t="n">
        <v>32</v>
      </c>
      <c r="CK1512" t="n">
        <v>701</v>
      </c>
      <c r="CL1512" t="n">
        <v>701</v>
      </c>
      <c r="CM1512" t="n">
        <v>701</v>
      </c>
      <c r="CN1512" t="n">
        <v>875.5</v>
      </c>
      <c r="CO1512" t="n">
        <v>900.5</v>
      </c>
      <c r="CP1512" t="n">
        <v>601</v>
      </c>
      <c r="CQ1512" t="n">
        <v>601</v>
      </c>
      <c r="CR1512" t="n">
        <v>701</v>
      </c>
      <c r="CS1512" t="n">
        <v>701</v>
      </c>
      <c r="CT1512" t="n">
        <v>258</v>
      </c>
      <c r="CU1512" t="n">
        <v>31</v>
      </c>
      <c r="CV1512" t="n">
        <v>701</v>
      </c>
      <c r="CW1512" t="n">
        <v>701</v>
      </c>
      <c r="CX1512" t="n">
        <v>701</v>
      </c>
      <c r="CY1512" t="inlineStr"/>
      <c r="CZ1512" t="inlineStr"/>
      <c r="DA1512" t="inlineStr"/>
      <c r="DB1512" t="n">
        <v>33.96428571428571</v>
      </c>
      <c r="DC1512" t="n">
        <v>6.2</v>
      </c>
      <c r="DD1512" t="inlineStr"/>
      <c r="DE1512" t="inlineStr">
        <is>
          <t>QS (score, not ratio)</t>
        </is>
      </c>
      <c r="DF1512" t="inlineStr"/>
      <c r="DG1512" t="inlineStr">
        <is>
          <t>QS (score, not %)</t>
        </is>
      </c>
      <c r="DH1512" t="n">
        <v>3.6</v>
      </c>
      <c r="DI1512" t="inlineStr"/>
    </row>
    <row r="1513">
      <c r="A1513" t="inlineStr">
        <is>
          <t>university of eastern finland</t>
        </is>
      </c>
      <c r="B1513" t="inlineStr">
        <is>
          <t>535</t>
        </is>
      </c>
      <c r="C1513" t="inlineStr">
        <is>
          <t>548</t>
        </is>
      </c>
      <c r="D1513" t="inlineStr">
        <is>
          <t>Finland</t>
        </is>
      </c>
      <c r="E1513" t="inlineStr">
        <is>
          <t>Europe</t>
        </is>
      </c>
      <c r="F1513" t="inlineStr">
        <is>
          <t>L</t>
        </is>
      </c>
      <c r="G1513" t="inlineStr">
        <is>
          <t>CO</t>
        </is>
      </c>
      <c r="H1513" t="inlineStr">
        <is>
          <t>VH</t>
        </is>
      </c>
      <c r="I1513" t="inlineStr">
        <is>
          <t>A</t>
        </is>
      </c>
      <c r="J1513" t="n">
        <v>13.8</v>
      </c>
      <c r="K1513" t="inlineStr">
        <is>
          <t>601+</t>
        </is>
      </c>
      <c r="L1513" t="n">
        <v>7.6</v>
      </c>
      <c r="M1513" t="inlineStr">
        <is>
          <t>601+</t>
        </is>
      </c>
      <c r="N1513" t="n">
        <v>43.7</v>
      </c>
      <c r="O1513" t="inlineStr">
        <is>
          <t>357</t>
        </is>
      </c>
      <c r="P1513" t="n">
        <v>18.4</v>
      </c>
      <c r="Q1513" t="inlineStr">
        <is>
          <t>576</t>
        </is>
      </c>
      <c r="R1513" t="n">
        <v>37.4</v>
      </c>
      <c r="S1513" t="inlineStr">
        <is>
          <t>431</t>
        </is>
      </c>
      <c r="T1513" t="n">
        <v>5.2</v>
      </c>
      <c r="U1513" t="inlineStr">
        <is>
          <t>701+</t>
        </is>
      </c>
      <c r="V1513" t="n">
        <v>86.40000000000001</v>
      </c>
      <c r="W1513" t="inlineStr">
        <is>
          <t>224</t>
        </is>
      </c>
      <c r="X1513" t="n">
        <v>4.2</v>
      </c>
      <c r="Y1513" t="inlineStr">
        <is>
          <t>701+</t>
        </is>
      </c>
      <c r="Z1513" t="n">
        <v>78.59999999999999</v>
      </c>
      <c r="AA1513" t="inlineStr">
        <is>
          <t>164=</t>
        </is>
      </c>
      <c r="AB1513" t="n">
        <v>22.9</v>
      </c>
      <c r="AC1513">
        <f>548</f>
        <v/>
      </c>
      <c r="AD1513" t="inlineStr">
        <is>
          <t>551-560</t>
        </is>
      </c>
      <c r="AE1513" t="inlineStr">
        <is>
          <t>FI</t>
        </is>
      </c>
      <c r="AF1513" t="inlineStr">
        <is>
          <t>Finland</t>
        </is>
      </c>
      <c r="AG1513" t="inlineStr">
        <is>
          <t>L</t>
        </is>
      </c>
      <c r="AH1513" t="inlineStr">
        <is>
          <t>CO</t>
        </is>
      </c>
      <c r="AI1513" t="inlineStr">
        <is>
          <t>VH</t>
        </is>
      </c>
      <c r="AJ1513" t="n">
        <v>4</v>
      </c>
      <c r="AK1513" t="inlineStr">
        <is>
          <t>A</t>
        </is>
      </c>
      <c r="AL1513" t="n">
        <v>14.8</v>
      </c>
      <c r="AM1513" t="inlineStr">
        <is>
          <t>588</t>
        </is>
      </c>
      <c r="AN1513" t="n">
        <v>9.699999999999999</v>
      </c>
      <c r="AO1513" t="inlineStr">
        <is>
          <t>601+</t>
        </is>
      </c>
      <c r="AP1513" t="n">
        <v>39.4</v>
      </c>
      <c r="AQ1513" t="inlineStr">
        <is>
          <t>403</t>
        </is>
      </c>
      <c r="AR1513" t="n">
        <v>24.6</v>
      </c>
      <c r="AS1513" t="inlineStr">
        <is>
          <t>494</t>
        </is>
      </c>
      <c r="AT1513" t="n">
        <v>30.9</v>
      </c>
      <c r="AU1513" t="inlineStr">
        <is>
          <t>482</t>
        </is>
      </c>
      <c r="AV1513" t="n">
        <v>4.8</v>
      </c>
      <c r="AW1513" t="inlineStr">
        <is>
          <t>701+</t>
        </is>
      </c>
      <c r="AX1513" t="n">
        <v>62.4</v>
      </c>
      <c r="AY1513" t="inlineStr">
        <is>
          <t>230</t>
        </is>
      </c>
      <c r="AZ1513" t="n">
        <v>8.1</v>
      </c>
      <c r="BA1513" t="inlineStr">
        <is>
          <t>701+</t>
        </is>
      </c>
      <c r="BB1513" t="n">
        <v>28.4</v>
      </c>
      <c r="BC1513" t="inlineStr">
        <is>
          <t>463=</t>
        </is>
      </c>
      <c r="BD1513" t="inlineStr">
        <is>
          <t>21.4</t>
        </is>
      </c>
      <c r="BE1513" t="inlineStr">
        <is>
          <t>351-400</t>
        </is>
      </c>
      <c r="BF1513" t="inlineStr">
        <is>
          <t>Finland</t>
        </is>
      </c>
      <c r="BG1513" t="n">
        <v>24.8</v>
      </c>
      <c r="BH1513" t="inlineStr">
        <is>
          <t>46.1</t>
        </is>
      </c>
      <c r="BI1513" t="n">
        <v>20.7</v>
      </c>
      <c r="BJ1513" t="n">
        <v>65.09999999999999</v>
      </c>
      <c r="BK1513" t="inlineStr">
        <is>
          <t>33.3</t>
        </is>
      </c>
      <c r="BL1513" t="inlineStr">
        <is>
          <t>-</t>
        </is>
      </c>
      <c r="BM1513" t="inlineStr">
        <is>
          <t>10,798</t>
        </is>
      </c>
      <c r="BN1513" t="n">
        <v>17.3</v>
      </c>
      <c r="BO1513" t="inlineStr">
        <is>
          <t>6%</t>
        </is>
      </c>
      <c r="BP1513" t="inlineStr">
        <is>
          <t>64 : 36</t>
        </is>
      </c>
      <c r="BQ1513" t="n">
        <v>2016</v>
      </c>
      <c r="BR1513" t="inlineStr">
        <is>
          <t>401-500</t>
        </is>
      </c>
      <c r="BS1513" t="inlineStr">
        <is>
          <t>4-6</t>
        </is>
      </c>
      <c r="BT1513" t="inlineStr"/>
      <c r="BU1513" t="n">
        <v>0</v>
      </c>
      <c r="BV1513" t="n">
        <v>0</v>
      </c>
      <c r="BW1513" t="n">
        <v>10.7</v>
      </c>
      <c r="BX1513" t="n">
        <v>5.7</v>
      </c>
      <c r="BY1513" t="n">
        <v>28.8</v>
      </c>
      <c r="BZ1513" t="n">
        <v>15.3</v>
      </c>
      <c r="CA1513" t="n">
        <v>2015</v>
      </c>
      <c r="CB1513" t="inlineStr">
        <is>
          <t>QS+Times+Shanghai</t>
        </is>
      </c>
      <c r="CC1513" t="n">
        <v>535</v>
      </c>
      <c r="CD1513" t="n">
        <v>548</v>
      </c>
      <c r="CE1513" t="n">
        <v>601</v>
      </c>
      <c r="CF1513" t="n">
        <v>601</v>
      </c>
      <c r="CG1513" t="n">
        <v>357</v>
      </c>
      <c r="CH1513" t="n">
        <v>576</v>
      </c>
      <c r="CI1513" t="n">
        <v>431</v>
      </c>
      <c r="CJ1513" t="n">
        <v>701</v>
      </c>
      <c r="CK1513" t="n">
        <v>224</v>
      </c>
      <c r="CL1513" t="n">
        <v>701</v>
      </c>
      <c r="CM1513" t="n">
        <v>164</v>
      </c>
      <c r="CN1513" t="n">
        <v>548</v>
      </c>
      <c r="CO1513" t="n">
        <v>555.5</v>
      </c>
      <c r="CP1513" t="n">
        <v>588</v>
      </c>
      <c r="CQ1513" t="n">
        <v>601</v>
      </c>
      <c r="CR1513" t="n">
        <v>403</v>
      </c>
      <c r="CS1513" t="n">
        <v>494</v>
      </c>
      <c r="CT1513" t="n">
        <v>482</v>
      </c>
      <c r="CU1513" t="n">
        <v>701</v>
      </c>
      <c r="CV1513" t="n">
        <v>230</v>
      </c>
      <c r="CW1513" t="n">
        <v>701</v>
      </c>
      <c r="CX1513" t="n">
        <v>463</v>
      </c>
      <c r="CY1513" t="n">
        <v>375.5</v>
      </c>
      <c r="CZ1513" t="n">
        <v>450.5</v>
      </c>
      <c r="DA1513" t="n">
        <v>5</v>
      </c>
      <c r="DB1513" t="n">
        <v>36.54537835500009</v>
      </c>
      <c r="DC1513" t="n">
        <v>27.09831637951398</v>
      </c>
      <c r="DD1513" t="n">
        <v>17.3</v>
      </c>
      <c r="DE1513" t="inlineStr">
        <is>
          <t>Times (raw ratio)</t>
        </is>
      </c>
      <c r="DF1513" t="n">
        <v>6</v>
      </c>
      <c r="DG1513" t="inlineStr">
        <is>
          <t>Times (raw %)</t>
        </is>
      </c>
      <c r="DH1513" t="n">
        <v>14.3</v>
      </c>
      <c r="DI1513" t="n">
        <v>10.4830937074492</v>
      </c>
    </row>
    <row r="1514">
      <c r="A1514" t="inlineStr">
        <is>
          <t>university of edinburgh</t>
        </is>
      </c>
      <c r="B1514" t="inlineStr"/>
      <c r="C1514" t="inlineStr"/>
      <c r="D1514" t="inlineStr">
        <is>
          <t>Not Reported</t>
        </is>
      </c>
      <c r="E1514" t="inlineStr">
        <is>
          <t>Not Reported</t>
        </is>
      </c>
      <c r="F1514" t="inlineStr">
        <is>
          <t>Not Reported</t>
        </is>
      </c>
      <c r="G1514" t="inlineStr">
        <is>
          <t>Not Reported</t>
        </is>
      </c>
      <c r="H1514" t="inlineStr"/>
      <c r="I1514" t="inlineStr">
        <is>
          <t>Not Reported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>
        <is>
          <t>Not Reported</t>
        </is>
      </c>
      <c r="AF1514" t="inlineStr">
        <is>
          <t>Not Reported</t>
        </is>
      </c>
      <c r="AG1514" t="inlineStr">
        <is>
          <t>Not Reported</t>
        </is>
      </c>
      <c r="AH1514" t="inlineStr">
        <is>
          <t>Not Reported</t>
        </is>
      </c>
      <c r="AI1514" t="inlineStr"/>
      <c r="AJ1514" t="inlineStr"/>
      <c r="AK1514" t="inlineStr">
        <is>
          <t>Not Reported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>
        <is>
          <t>24</t>
        </is>
      </c>
      <c r="BF1514" t="inlineStr">
        <is>
          <t>United Kingdom</t>
        </is>
      </c>
      <c r="BG1514" t="n">
        <v>68.59999999999999</v>
      </c>
      <c r="BH1514" t="inlineStr">
        <is>
          <t>89.8</t>
        </is>
      </c>
      <c r="BI1514" t="n">
        <v>77.2</v>
      </c>
      <c r="BJ1514" t="n">
        <v>96.3</v>
      </c>
      <c r="BK1514" t="inlineStr">
        <is>
          <t>36.1</t>
        </is>
      </c>
      <c r="BL1514" t="inlineStr">
        <is>
          <t>80.3</t>
        </is>
      </c>
      <c r="BM1514" t="inlineStr">
        <is>
          <t>25,774</t>
        </is>
      </c>
      <c r="BN1514" t="n">
        <v>14.1</v>
      </c>
      <c r="BO1514" t="inlineStr">
        <is>
          <t>36%</t>
        </is>
      </c>
      <c r="BP1514" t="inlineStr">
        <is>
          <t>58 : 42</t>
        </is>
      </c>
      <c r="BQ1514" t="n">
        <v>2016</v>
      </c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>
        <is>
          <t>Times</t>
        </is>
      </c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n">
        <v>24</v>
      </c>
      <c r="CZ1514" t="inlineStr"/>
      <c r="DA1514" t="inlineStr"/>
      <c r="DB1514" t="n">
        <v>96.71193709792709</v>
      </c>
      <c r="DC1514" t="n">
        <v>86.78517864741097</v>
      </c>
      <c r="DD1514" t="n">
        <v>14.1</v>
      </c>
      <c r="DE1514" t="inlineStr">
        <is>
          <t>Times (raw ratio)</t>
        </is>
      </c>
      <c r="DF1514" t="n">
        <v>36</v>
      </c>
      <c r="DG1514" t="inlineStr">
        <is>
          <t>Times (raw %)</t>
        </is>
      </c>
      <c r="DH1514" t="inlineStr"/>
      <c r="DI1514" t="n">
        <v>77.31529656607701</v>
      </c>
    </row>
    <row r="1515">
      <c r="A1515" t="inlineStr">
        <is>
          <t>university of electronic science and technology of china</t>
        </is>
      </c>
      <c r="B1515" t="inlineStr">
        <is>
          <t>451</t>
        </is>
      </c>
      <c r="C1515" t="inlineStr">
        <is>
          <t>486</t>
        </is>
      </c>
      <c r="D1515" t="inlineStr">
        <is>
          <t>China (Mainland)</t>
        </is>
      </c>
      <c r="E1515" t="inlineStr">
        <is>
          <t>Asia</t>
        </is>
      </c>
      <c r="F1515" t="inlineStr">
        <is>
          <t>XL</t>
        </is>
      </c>
      <c r="G1515" t="inlineStr">
        <is>
          <t>FO</t>
        </is>
      </c>
      <c r="H1515" t="inlineStr">
        <is>
          <t>VH</t>
        </is>
      </c>
      <c r="I1515" t="inlineStr">
        <is>
          <t>A</t>
        </is>
      </c>
      <c r="J1515" t="n">
        <v>5.3</v>
      </c>
      <c r="K1515" t="inlineStr">
        <is>
          <t>601+</t>
        </is>
      </c>
      <c r="L1515" t="n">
        <v>5</v>
      </c>
      <c r="M1515" t="inlineStr">
        <is>
          <t>601+</t>
        </is>
      </c>
      <c r="N1515" t="n">
        <v>8.199999999999999</v>
      </c>
      <c r="O1515" t="inlineStr">
        <is>
          <t>701+</t>
        </is>
      </c>
      <c r="P1515" t="n">
        <v>99.09999999999999</v>
      </c>
      <c r="Q1515" t="inlineStr">
        <is>
          <t>25</t>
        </is>
      </c>
      <c r="R1515" t="n">
        <v>3.2</v>
      </c>
      <c r="S1515" t="inlineStr">
        <is>
          <t>701+</t>
        </is>
      </c>
      <c r="T1515" t="n">
        <v>2.5</v>
      </c>
      <c r="U1515" t="inlineStr">
        <is>
          <t>701+</t>
        </is>
      </c>
      <c r="V1515" t="n">
        <v>73.3</v>
      </c>
      <c r="W1515" t="inlineStr">
        <is>
          <t>433</t>
        </is>
      </c>
      <c r="X1515" t="n">
        <v>7.2</v>
      </c>
      <c r="Y1515" t="inlineStr">
        <is>
          <t>701+</t>
        </is>
      </c>
      <c r="Z1515" t="n">
        <v>2.3</v>
      </c>
      <c r="AA1515" t="inlineStr">
        <is>
          <t>701+</t>
        </is>
      </c>
      <c r="AB1515" t="n">
        <v>26.5</v>
      </c>
      <c r="AC1515">
        <f>486</f>
        <v/>
      </c>
      <c r="AD1515" t="inlineStr">
        <is>
          <t>561-570</t>
        </is>
      </c>
      <c r="AE1515" t="inlineStr">
        <is>
          <t>CN</t>
        </is>
      </c>
      <c r="AF1515" t="inlineStr">
        <is>
          <t>China (Mainland)</t>
        </is>
      </c>
      <c r="AG1515" t="inlineStr">
        <is>
          <t>XL</t>
        </is>
      </c>
      <c r="AH1515" t="inlineStr">
        <is>
          <t>CO</t>
        </is>
      </c>
      <c r="AI1515" t="inlineStr">
        <is>
          <t>VH</t>
        </is>
      </c>
      <c r="AJ1515" t="n">
        <v>4</v>
      </c>
      <c r="AK1515" t="inlineStr">
        <is>
          <t>A</t>
        </is>
      </c>
      <c r="AL1515" t="n">
        <v>4.3</v>
      </c>
      <c r="AM1515" t="inlineStr">
        <is>
          <t>601+</t>
        </is>
      </c>
      <c r="AN1515" t="n">
        <v>3</v>
      </c>
      <c r="AO1515" t="inlineStr">
        <is>
          <t>601+</t>
        </is>
      </c>
      <c r="AP1515" t="n">
        <v>8.6</v>
      </c>
      <c r="AQ1515" t="inlineStr">
        <is>
          <t>701+</t>
        </is>
      </c>
      <c r="AR1515" t="n">
        <v>96.40000000000001</v>
      </c>
      <c r="AS1515" t="inlineStr">
        <is>
          <t>46</t>
        </is>
      </c>
      <c r="AT1515" t="n">
        <v>3.4</v>
      </c>
      <c r="AU1515" t="inlineStr">
        <is>
          <t>701+</t>
        </is>
      </c>
      <c r="AV1515" t="n">
        <v>2.6</v>
      </c>
      <c r="AW1515" t="inlineStr">
        <is>
          <t>701+</t>
        </is>
      </c>
      <c r="AX1515" t="n">
        <v>21.7</v>
      </c>
      <c r="AY1515" t="inlineStr">
        <is>
          <t>530</t>
        </is>
      </c>
      <c r="AZ1515" t="n">
        <v>7.6</v>
      </c>
      <c r="BA1515" t="inlineStr">
        <is>
          <t>701+</t>
        </is>
      </c>
      <c r="BB1515" t="n">
        <v>3.5</v>
      </c>
      <c r="BC1515" t="inlineStr">
        <is>
          <t>701+</t>
        </is>
      </c>
      <c r="BD1515" t="inlineStr">
        <is>
          <t>23.7</t>
        </is>
      </c>
      <c r="BE1515" t="inlineStr">
        <is>
          <t>601-800</t>
        </is>
      </c>
      <c r="BF1515" t="inlineStr">
        <is>
          <t>China</t>
        </is>
      </c>
      <c r="BG1515" t="n">
        <v>20.5</v>
      </c>
      <c r="BH1515" t="inlineStr">
        <is>
          <t>13.4</t>
        </is>
      </c>
      <c r="BI1515" t="n">
        <v>12.9</v>
      </c>
      <c r="BJ1515" t="n">
        <v>8.800000000000001</v>
      </c>
      <c r="BK1515" t="inlineStr">
        <is>
          <t>28.0</t>
        </is>
      </c>
      <c r="BL1515" t="inlineStr">
        <is>
          <t>-</t>
        </is>
      </c>
      <c r="BM1515" t="inlineStr">
        <is>
          <t>21,689</t>
        </is>
      </c>
      <c r="BN1515" t="n">
        <v>9.800000000000001</v>
      </c>
      <c r="BO1515" t="inlineStr">
        <is>
          <t>0%</t>
        </is>
      </c>
      <c r="BP1515" t="inlineStr">
        <is>
          <t>21 : 79</t>
        </is>
      </c>
      <c r="BQ1515" t="n">
        <v>2016</v>
      </c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>
        <is>
          <t>QS+Times</t>
        </is>
      </c>
      <c r="CC1515" t="n">
        <v>451</v>
      </c>
      <c r="CD1515" t="n">
        <v>486</v>
      </c>
      <c r="CE1515" t="n">
        <v>601</v>
      </c>
      <c r="CF1515" t="n">
        <v>601</v>
      </c>
      <c r="CG1515" t="n">
        <v>701</v>
      </c>
      <c r="CH1515" t="n">
        <v>25</v>
      </c>
      <c r="CI1515" t="n">
        <v>701</v>
      </c>
      <c r="CJ1515" t="n">
        <v>701</v>
      </c>
      <c r="CK1515" t="n">
        <v>433</v>
      </c>
      <c r="CL1515" t="n">
        <v>701</v>
      </c>
      <c r="CM1515" t="n">
        <v>701</v>
      </c>
      <c r="CN1515" t="n">
        <v>486</v>
      </c>
      <c r="CO1515" t="n">
        <v>565.5</v>
      </c>
      <c r="CP1515" t="n">
        <v>601</v>
      </c>
      <c r="CQ1515" t="n">
        <v>601</v>
      </c>
      <c r="CR1515" t="n">
        <v>701</v>
      </c>
      <c r="CS1515" t="n">
        <v>46</v>
      </c>
      <c r="CT1515" t="n">
        <v>701</v>
      </c>
      <c r="CU1515" t="n">
        <v>701</v>
      </c>
      <c r="CV1515" t="n">
        <v>530</v>
      </c>
      <c r="CW1515" t="n">
        <v>701</v>
      </c>
      <c r="CX1515" t="n">
        <v>701</v>
      </c>
      <c r="CY1515" t="n">
        <v>700.5</v>
      </c>
      <c r="CZ1515" t="inlineStr"/>
      <c r="DA1515" t="inlineStr"/>
      <c r="DB1515" t="n">
        <v>33.92857142857143</v>
      </c>
      <c r="DC1515" t="n">
        <v>39.0660449851917</v>
      </c>
      <c r="DD1515" t="n">
        <v>9.800000000000001</v>
      </c>
      <c r="DE1515" t="inlineStr">
        <is>
          <t>Times (raw ratio)</t>
        </is>
      </c>
      <c r="DF1515" t="n">
        <v>0</v>
      </c>
      <c r="DG1515" t="inlineStr">
        <is>
          <t>Times (raw %)</t>
        </is>
      </c>
      <c r="DH1515" t="n">
        <v>4.8</v>
      </c>
      <c r="DI1515" t="n">
        <v>10.40582726326743</v>
      </c>
    </row>
    <row r="1516">
      <c r="A1516" t="inlineStr">
        <is>
          <t>university of engineering &amp; technology (uet) lahore</t>
        </is>
      </c>
      <c r="B1516" t="inlineStr">
        <is>
          <t>751-760</t>
        </is>
      </c>
      <c r="C1516" t="inlineStr">
        <is>
          <t>791-800</t>
        </is>
      </c>
      <c r="D1516" t="inlineStr">
        <is>
          <t>Pakistan</t>
        </is>
      </c>
      <c r="E1516" t="inlineStr">
        <is>
          <t>Asia</t>
        </is>
      </c>
      <c r="F1516" t="inlineStr">
        <is>
          <t>L</t>
        </is>
      </c>
      <c r="G1516" t="inlineStr">
        <is>
          <t>SP</t>
        </is>
      </c>
      <c r="H1516" t="inlineStr">
        <is>
          <t>VH</t>
        </is>
      </c>
      <c r="I1516" t="inlineStr">
        <is>
          <t>A</t>
        </is>
      </c>
      <c r="J1516" t="n">
        <v>10</v>
      </c>
      <c r="K1516" t="inlineStr">
        <is>
          <t>601+</t>
        </is>
      </c>
      <c r="L1516" t="n">
        <v>43.2</v>
      </c>
      <c r="M1516" t="inlineStr">
        <is>
          <t>212</t>
        </is>
      </c>
      <c r="N1516" t="n">
        <v>18</v>
      </c>
      <c r="O1516" t="inlineStr">
        <is>
          <t>701+</t>
        </is>
      </c>
      <c r="P1516" t="n">
        <v>6.7</v>
      </c>
      <c r="Q1516" t="inlineStr">
        <is>
          <t>701+</t>
        </is>
      </c>
      <c r="R1516" t="n">
        <v>1.1</v>
      </c>
      <c r="S1516" t="inlineStr">
        <is>
          <t>701+</t>
        </is>
      </c>
      <c r="T1516" t="n">
        <v>1.8</v>
      </c>
      <c r="U1516" t="inlineStr">
        <is>
          <t>701+</t>
        </is>
      </c>
      <c r="V1516" t="n">
        <v>41.6</v>
      </c>
      <c r="W1516" t="inlineStr">
        <is>
          <t>701+</t>
        </is>
      </c>
      <c r="X1516" t="n">
        <v>47.7</v>
      </c>
      <c r="Y1516" t="inlineStr">
        <is>
          <t>269</t>
        </is>
      </c>
      <c r="Z1516" t="n">
        <v>7.5</v>
      </c>
      <c r="AA1516" t="inlineStr">
        <is>
          <t>701+</t>
        </is>
      </c>
      <c r="AB1516" t="inlineStr"/>
      <c r="AC1516" t="inlineStr">
        <is>
          <t>791-800</t>
        </is>
      </c>
      <c r="AD1516" t="inlineStr">
        <is>
          <t>801-1000</t>
        </is>
      </c>
      <c r="AE1516" t="inlineStr">
        <is>
          <t>PK</t>
        </is>
      </c>
      <c r="AF1516" t="inlineStr">
        <is>
          <t>Pakistan</t>
        </is>
      </c>
      <c r="AG1516" t="inlineStr">
        <is>
          <t>L</t>
        </is>
      </c>
      <c r="AH1516" t="inlineStr">
        <is>
          <t>FO</t>
        </is>
      </c>
      <c r="AI1516" t="inlineStr">
        <is>
          <t>VH</t>
        </is>
      </c>
      <c r="AJ1516" t="n">
        <v>4</v>
      </c>
      <c r="AK1516" t="inlineStr">
        <is>
          <t>A</t>
        </is>
      </c>
      <c r="AL1516" t="n">
        <v>8.9</v>
      </c>
      <c r="AM1516" t="inlineStr">
        <is>
          <t>601+</t>
        </is>
      </c>
      <c r="AN1516" t="n">
        <v>44.8</v>
      </c>
      <c r="AO1516" t="inlineStr">
        <is>
          <t>197</t>
        </is>
      </c>
      <c r="AP1516" t="n">
        <v>16.4</v>
      </c>
      <c r="AQ1516" t="inlineStr">
        <is>
          <t>701+</t>
        </is>
      </c>
      <c r="AR1516" t="n">
        <v>5.7</v>
      </c>
      <c r="AS1516" t="inlineStr">
        <is>
          <t>701+</t>
        </is>
      </c>
      <c r="AT1516" t="n">
        <v>1.1</v>
      </c>
      <c r="AU1516" t="inlineStr">
        <is>
          <t>701+</t>
        </is>
      </c>
      <c r="AV1516" t="n">
        <v>3.6</v>
      </c>
      <c r="AW1516" t="inlineStr">
        <is>
          <t>701+</t>
        </is>
      </c>
      <c r="AX1516" t="n">
        <v>2.1</v>
      </c>
      <c r="AY1516" t="inlineStr">
        <is>
          <t>701+</t>
        </is>
      </c>
      <c r="AZ1516" t="n">
        <v>16.8</v>
      </c>
      <c r="BA1516" t="inlineStr">
        <is>
          <t>501</t>
        </is>
      </c>
      <c r="BB1516" t="n">
        <v>27.3</v>
      </c>
      <c r="BC1516" t="inlineStr">
        <is>
          <t>478=</t>
        </is>
      </c>
      <c r="BD1516" t="inlineStr">
        <is>
          <t>-</t>
        </is>
      </c>
      <c r="BE1516" t="inlineStr"/>
      <c r="BF1516" t="inlineStr">
        <is>
          <t>Not Reported</t>
        </is>
      </c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>
        <is>
          <t>QS</t>
        </is>
      </c>
      <c r="CC1516" t="n">
        <v>755.5</v>
      </c>
      <c r="CD1516" t="n">
        <v>795.5</v>
      </c>
      <c r="CE1516" t="n">
        <v>601</v>
      </c>
      <c r="CF1516" t="n">
        <v>212</v>
      </c>
      <c r="CG1516" t="n">
        <v>701</v>
      </c>
      <c r="CH1516" t="n">
        <v>701</v>
      </c>
      <c r="CI1516" t="n">
        <v>701</v>
      </c>
      <c r="CJ1516" t="n">
        <v>701</v>
      </c>
      <c r="CK1516" t="n">
        <v>701</v>
      </c>
      <c r="CL1516" t="n">
        <v>269</v>
      </c>
      <c r="CM1516" t="n">
        <v>701</v>
      </c>
      <c r="CN1516" t="n">
        <v>795.5</v>
      </c>
      <c r="CO1516" t="n">
        <v>900.5</v>
      </c>
      <c r="CP1516" t="n">
        <v>601</v>
      </c>
      <c r="CQ1516" t="n">
        <v>197</v>
      </c>
      <c r="CR1516" t="n">
        <v>701</v>
      </c>
      <c r="CS1516" t="n">
        <v>701</v>
      </c>
      <c r="CT1516" t="n">
        <v>701</v>
      </c>
      <c r="CU1516" t="n">
        <v>701</v>
      </c>
      <c r="CV1516" t="n">
        <v>701</v>
      </c>
      <c r="CW1516" t="n">
        <v>501</v>
      </c>
      <c r="CX1516" t="n">
        <v>478</v>
      </c>
      <c r="CY1516" t="inlineStr"/>
      <c r="CZ1516" t="inlineStr"/>
      <c r="DA1516" t="inlineStr"/>
      <c r="DB1516" t="n">
        <v>46.10714285714286</v>
      </c>
      <c r="DC1516" t="n">
        <v>6.7</v>
      </c>
      <c r="DD1516" t="inlineStr"/>
      <c r="DE1516" t="inlineStr">
        <is>
          <t>QS (score, not ratio)</t>
        </is>
      </c>
      <c r="DF1516" t="inlineStr"/>
      <c r="DG1516" t="inlineStr">
        <is>
          <t>QS (score, not %)</t>
        </is>
      </c>
      <c r="DH1516" t="n">
        <v>9.449999999999999</v>
      </c>
      <c r="DI1516" t="inlineStr"/>
    </row>
    <row r="1517">
      <c r="A1517" t="inlineStr">
        <is>
          <t>university of erlangen-nuremberg</t>
        </is>
      </c>
      <c r="B1517" t="inlineStr"/>
      <c r="C1517" t="inlineStr"/>
      <c r="D1517" t="inlineStr">
        <is>
          <t>Not Reported</t>
        </is>
      </c>
      <c r="E1517" t="inlineStr">
        <is>
          <t>Not Reported</t>
        </is>
      </c>
      <c r="F1517" t="inlineStr">
        <is>
          <t>Not Reported</t>
        </is>
      </c>
      <c r="G1517" t="inlineStr">
        <is>
          <t>Not Reported</t>
        </is>
      </c>
      <c r="H1517" t="inlineStr"/>
      <c r="I1517" t="inlineStr">
        <is>
          <t>Not Reported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>
        <is>
          <t>Not Reported</t>
        </is>
      </c>
      <c r="AF1517" t="inlineStr">
        <is>
          <t>Not Reported</t>
        </is>
      </c>
      <c r="AG1517" t="inlineStr">
        <is>
          <t>Not Reported</t>
        </is>
      </c>
      <c r="AH1517" t="inlineStr">
        <is>
          <t>Not Reported</t>
        </is>
      </c>
      <c r="AI1517" t="inlineStr"/>
      <c r="AJ1517" t="inlineStr"/>
      <c r="AK1517" t="inlineStr">
        <is>
          <t>Not Reported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>
        <f>123</f>
        <v/>
      </c>
      <c r="BF1517" t="inlineStr">
        <is>
          <t>Germany</t>
        </is>
      </c>
      <c r="BG1517" t="n">
        <v>51.7</v>
      </c>
      <c r="BH1517" t="inlineStr">
        <is>
          <t>47.0</t>
        </is>
      </c>
      <c r="BI1517" t="n">
        <v>39.7</v>
      </c>
      <c r="BJ1517" t="n">
        <v>75.2</v>
      </c>
      <c r="BK1517" t="inlineStr">
        <is>
          <t>99.4</t>
        </is>
      </c>
      <c r="BL1517" t="inlineStr">
        <is>
          <t>56.0</t>
        </is>
      </c>
      <c r="BM1517" t="inlineStr">
        <is>
          <t>36,146</t>
        </is>
      </c>
      <c r="BN1517" t="n">
        <v>53.9</v>
      </c>
      <c r="BO1517" t="inlineStr">
        <is>
          <t>9%</t>
        </is>
      </c>
      <c r="BP1517" t="inlineStr">
        <is>
          <t>49 : 51</t>
        </is>
      </c>
      <c r="BQ1517" t="n">
        <v>2016</v>
      </c>
      <c r="BR1517" t="inlineStr">
        <is>
          <t>201-300</t>
        </is>
      </c>
      <c r="BS1517" t="inlineStr">
        <is>
          <t>14-21</t>
        </is>
      </c>
      <c r="BT1517" t="inlineStr"/>
      <c r="BU1517" t="n">
        <v>0</v>
      </c>
      <c r="BV1517" t="n">
        <v>0</v>
      </c>
      <c r="BW1517" t="n">
        <v>15.9</v>
      </c>
      <c r="BX1517" t="n">
        <v>14.5</v>
      </c>
      <c r="BY1517" t="n">
        <v>39.7</v>
      </c>
      <c r="BZ1517" t="n">
        <v>21.9</v>
      </c>
      <c r="CA1517" t="n">
        <v>2015</v>
      </c>
      <c r="CB1517" t="inlineStr">
        <is>
          <t>Times+Shanghai</t>
        </is>
      </c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n">
        <v>123</v>
      </c>
      <c r="CZ1517" t="n">
        <v>250.5</v>
      </c>
      <c r="DA1517" t="n">
        <v>17.5</v>
      </c>
      <c r="DB1517" t="n">
        <v>63.8919990678617</v>
      </c>
      <c r="DC1517" t="n">
        <v>41.01092151615125</v>
      </c>
      <c r="DD1517" t="n">
        <v>53.9</v>
      </c>
      <c r="DE1517" t="inlineStr">
        <is>
          <t>Times (raw ratio)</t>
        </is>
      </c>
      <c r="DF1517" t="n">
        <v>9</v>
      </c>
      <c r="DG1517" t="inlineStr">
        <is>
          <t>Times (raw %)</t>
        </is>
      </c>
      <c r="DH1517" t="inlineStr"/>
      <c r="DI1517" t="n">
        <v>17.82898012790075</v>
      </c>
    </row>
    <row r="1518">
      <c r="A1518" t="inlineStr">
        <is>
          <t>university of essex</t>
        </is>
      </c>
      <c r="B1518" t="inlineStr"/>
      <c r="C1518" t="inlineStr"/>
      <c r="D1518" t="inlineStr">
        <is>
          <t>Not Reported</t>
        </is>
      </c>
      <c r="E1518" t="inlineStr">
        <is>
          <t>Not Reported</t>
        </is>
      </c>
      <c r="F1518" t="inlineStr">
        <is>
          <t>Not Reported</t>
        </is>
      </c>
      <c r="G1518" t="inlineStr">
        <is>
          <t>Not Reported</t>
        </is>
      </c>
      <c r="H1518" t="inlineStr"/>
      <c r="I1518" t="inlineStr">
        <is>
          <t>Not Reported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>
        <is>
          <t>Not Reported</t>
        </is>
      </c>
      <c r="AF1518" t="inlineStr">
        <is>
          <t>Not Reported</t>
        </is>
      </c>
      <c r="AG1518" t="inlineStr">
        <is>
          <t>Not Reported</t>
        </is>
      </c>
      <c r="AH1518" t="inlineStr">
        <is>
          <t>Not Reported</t>
        </is>
      </c>
      <c r="AI1518" t="inlineStr"/>
      <c r="AJ1518" t="inlineStr"/>
      <c r="AK1518" t="inlineStr">
        <is>
          <t>Not Reported</t>
        </is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>
        <is>
          <t>301-350</t>
        </is>
      </c>
      <c r="BF1518" t="inlineStr">
        <is>
          <t>United Kingdom</t>
        </is>
      </c>
      <c r="BG1518" t="n">
        <v>33.9</v>
      </c>
      <c r="BH1518" t="inlineStr">
        <is>
          <t>93.7</t>
        </is>
      </c>
      <c r="BI1518" t="n">
        <v>33.3</v>
      </c>
      <c r="BJ1518" t="n">
        <v>38.6</v>
      </c>
      <c r="BK1518" t="inlineStr">
        <is>
          <t>28.9</t>
        </is>
      </c>
      <c r="BL1518" t="inlineStr">
        <is>
          <t>-</t>
        </is>
      </c>
      <c r="BM1518" t="inlineStr">
        <is>
          <t>12,695</t>
        </is>
      </c>
      <c r="BN1518" t="n">
        <v>19.8</v>
      </c>
      <c r="BO1518" t="inlineStr">
        <is>
          <t>39%</t>
        </is>
      </c>
      <c r="BP1518" t="inlineStr">
        <is>
          <t>55 : 45</t>
        </is>
      </c>
      <c r="BQ1518" t="n">
        <v>2016</v>
      </c>
      <c r="BR1518" t="inlineStr">
        <is>
          <t>401-500</t>
        </is>
      </c>
      <c r="BS1518" t="inlineStr">
        <is>
          <t>34-37</t>
        </is>
      </c>
      <c r="BT1518" t="inlineStr"/>
      <c r="BU1518" t="n">
        <v>19.2</v>
      </c>
      <c r="BV1518" t="n">
        <v>0</v>
      </c>
      <c r="BW1518" t="n">
        <v>8.6</v>
      </c>
      <c r="BX1518" t="n">
        <v>1.5</v>
      </c>
      <c r="BY1518" t="n">
        <v>20.7</v>
      </c>
      <c r="BZ1518" t="n">
        <v>19.9</v>
      </c>
      <c r="CA1518" t="n">
        <v>2015</v>
      </c>
      <c r="CB1518" t="inlineStr">
        <is>
          <t>Times+Shanghai</t>
        </is>
      </c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n">
        <v>325.5</v>
      </c>
      <c r="CZ1518" t="n">
        <v>450.5</v>
      </c>
      <c r="DA1518" t="n">
        <v>35.5</v>
      </c>
      <c r="DB1518" t="n">
        <v>27.46347751922535</v>
      </c>
      <c r="DC1518" t="n">
        <v>23.1357994558597</v>
      </c>
      <c r="DD1518" t="n">
        <v>19.8</v>
      </c>
      <c r="DE1518" t="inlineStr">
        <is>
          <t>Times (raw ratio)</t>
        </is>
      </c>
      <c r="DF1518" t="n">
        <v>39</v>
      </c>
      <c r="DG1518" t="inlineStr">
        <is>
          <t>Times (raw %)</t>
        </is>
      </c>
      <c r="DH1518" t="inlineStr"/>
      <c r="DI1518" t="n">
        <v>14.77778936225861</v>
      </c>
    </row>
    <row r="1519">
      <c r="A1519" t="inlineStr">
        <is>
          <t>university of exeter</t>
        </is>
      </c>
      <c r="B1519" t="inlineStr"/>
      <c r="C1519" t="inlineStr"/>
      <c r="D1519" t="inlineStr">
        <is>
          <t>Not Reported</t>
        </is>
      </c>
      <c r="E1519" t="inlineStr">
        <is>
          <t>Not Reported</t>
        </is>
      </c>
      <c r="F1519" t="inlineStr">
        <is>
          <t>Not Reported</t>
        </is>
      </c>
      <c r="G1519" t="inlineStr">
        <is>
          <t>Not Reported</t>
        </is>
      </c>
      <c r="H1519" t="inlineStr"/>
      <c r="I1519" t="inlineStr">
        <is>
          <t>Not Reported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>
        <is>
          <t>Not Reported</t>
        </is>
      </c>
      <c r="AF1519" t="inlineStr">
        <is>
          <t>Not Reported</t>
        </is>
      </c>
      <c r="AG1519" t="inlineStr">
        <is>
          <t>Not Reported</t>
        </is>
      </c>
      <c r="AH1519" t="inlineStr">
        <is>
          <t>Not Reported</t>
        </is>
      </c>
      <c r="AI1519" t="inlineStr"/>
      <c r="AJ1519" t="inlineStr"/>
      <c r="AK1519" t="inlineStr">
        <is>
          <t>Not Reported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>
        <is>
          <t>93</t>
        </is>
      </c>
      <c r="BF1519" t="inlineStr">
        <is>
          <t>United Kingdom</t>
        </is>
      </c>
      <c r="BG1519" t="n">
        <v>39.4</v>
      </c>
      <c r="BH1519" t="inlineStr">
        <is>
          <t>87.3</t>
        </is>
      </c>
      <c r="BI1519" t="n">
        <v>40</v>
      </c>
      <c r="BJ1519" t="n">
        <v>94.3</v>
      </c>
      <c r="BK1519" t="inlineStr">
        <is>
          <t>31.9</t>
        </is>
      </c>
      <c r="BL1519" t="inlineStr">
        <is>
          <t>59.5</t>
        </is>
      </c>
      <c r="BM1519" t="inlineStr">
        <is>
          <t>17,755</t>
        </is>
      </c>
      <c r="BN1519" t="n">
        <v>18.8</v>
      </c>
      <c r="BO1519" t="inlineStr">
        <is>
          <t>28%</t>
        </is>
      </c>
      <c r="BP1519" t="inlineStr">
        <is>
          <t>54 : 46</t>
        </is>
      </c>
      <c r="BQ1519" t="n">
        <v>2016</v>
      </c>
      <c r="BR1519" t="inlineStr">
        <is>
          <t>151-200</t>
        </is>
      </c>
      <c r="BS1519" t="inlineStr">
        <is>
          <t>18-21</t>
        </is>
      </c>
      <c r="BT1519" t="inlineStr"/>
      <c r="BU1519" t="n">
        <v>0</v>
      </c>
      <c r="BV1519" t="n">
        <v>0</v>
      </c>
      <c r="BW1519" t="n">
        <v>17.8</v>
      </c>
      <c r="BX1519" t="n">
        <v>18.4</v>
      </c>
      <c r="BY1519" t="n">
        <v>34.9</v>
      </c>
      <c r="BZ1519" t="n">
        <v>23.5</v>
      </c>
      <c r="CA1519" t="n">
        <v>2015</v>
      </c>
      <c r="CB1519" t="inlineStr">
        <is>
          <t>Times+Shanghai</t>
        </is>
      </c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n">
        <v>93</v>
      </c>
      <c r="CZ1519" t="n">
        <v>175.5</v>
      </c>
      <c r="DA1519" t="n">
        <v>19.5</v>
      </c>
      <c r="DB1519" t="n">
        <v>74.26909922329655</v>
      </c>
      <c r="DC1519" t="n">
        <v>45.10246279016573</v>
      </c>
      <c r="DD1519" t="n">
        <v>18.8</v>
      </c>
      <c r="DE1519" t="inlineStr">
        <is>
          <t>Times (raw ratio)</t>
        </is>
      </c>
      <c r="DF1519" t="n">
        <v>28</v>
      </c>
      <c r="DG1519" t="inlineStr">
        <is>
          <t>Times (raw %)</t>
        </is>
      </c>
      <c r="DH1519" t="inlineStr"/>
      <c r="DI1519" t="n">
        <v>17.23581638597874</v>
      </c>
    </row>
    <row r="1520">
      <c r="A1520" t="inlineStr">
        <is>
          <t>university of ferrara</t>
        </is>
      </c>
      <c r="B1520" t="inlineStr"/>
      <c r="C1520" t="inlineStr"/>
      <c r="D1520" t="inlineStr">
        <is>
          <t>Not Reported</t>
        </is>
      </c>
      <c r="E1520" t="inlineStr">
        <is>
          <t>Not Reported</t>
        </is>
      </c>
      <c r="F1520" t="inlineStr">
        <is>
          <t>Not Reported</t>
        </is>
      </c>
      <c r="G1520" t="inlineStr">
        <is>
          <t>Not Reported</t>
        </is>
      </c>
      <c r="H1520" t="inlineStr"/>
      <c r="I1520" t="inlineStr">
        <is>
          <t>Not Reported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>
        <is>
          <t>Not Reported</t>
        </is>
      </c>
      <c r="AF1520" t="inlineStr">
        <is>
          <t>Not Reported</t>
        </is>
      </c>
      <c r="AG1520" t="inlineStr">
        <is>
          <t>Not Reported</t>
        </is>
      </c>
      <c r="AH1520" t="inlineStr">
        <is>
          <t>Not Reported</t>
        </is>
      </c>
      <c r="AI1520" t="inlineStr"/>
      <c r="AJ1520" t="inlineStr"/>
      <c r="AK1520" t="inlineStr">
        <is>
          <t>Not Reported</t>
        </is>
      </c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>
        <is>
          <t>401-500</t>
        </is>
      </c>
      <c r="BF1520" t="inlineStr">
        <is>
          <t>Italy</t>
        </is>
      </c>
      <c r="BG1520" t="n">
        <v>17.7</v>
      </c>
      <c r="BH1520" t="inlineStr">
        <is>
          <t>41.8</t>
        </is>
      </c>
      <c r="BI1520" t="n">
        <v>17.2</v>
      </c>
      <c r="BJ1520" t="n">
        <v>63.3</v>
      </c>
      <c r="BK1520" t="inlineStr">
        <is>
          <t>35.9</t>
        </is>
      </c>
      <c r="BL1520" t="inlineStr">
        <is>
          <t>-</t>
        </is>
      </c>
      <c r="BM1520" t="inlineStr">
        <is>
          <t>18,882</t>
        </is>
      </c>
      <c r="BN1520" t="n">
        <v>30.2</v>
      </c>
      <c r="BO1520" t="inlineStr">
        <is>
          <t>7%</t>
        </is>
      </c>
      <c r="BP1520" t="inlineStr">
        <is>
          <t>56 : 44</t>
        </is>
      </c>
      <c r="BQ1520" t="n">
        <v>2016</v>
      </c>
      <c r="BR1520" t="inlineStr">
        <is>
          <t>401-500</t>
        </is>
      </c>
      <c r="BS1520" t="inlineStr">
        <is>
          <t>11-20</t>
        </is>
      </c>
      <c r="BT1520" t="inlineStr"/>
      <c r="BU1520" t="n">
        <v>0</v>
      </c>
      <c r="BV1520" t="n">
        <v>0</v>
      </c>
      <c r="BW1520" t="n">
        <v>10.1</v>
      </c>
      <c r="BX1520" t="n">
        <v>5.9</v>
      </c>
      <c r="BY1520" t="n">
        <v>24.9</v>
      </c>
      <c r="BZ1520" t="n">
        <v>21.4</v>
      </c>
      <c r="CA1520" t="n">
        <v>2015</v>
      </c>
      <c r="CB1520" t="inlineStr">
        <is>
          <t>Times+Shanghai</t>
        </is>
      </c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n">
        <v>450.5</v>
      </c>
      <c r="CZ1520" t="n">
        <v>450.5</v>
      </c>
      <c r="DA1520" t="n">
        <v>15.5</v>
      </c>
      <c r="DB1520" t="n">
        <v>18.52852398098375</v>
      </c>
      <c r="DC1520" t="n">
        <v>26.70514006653696</v>
      </c>
      <c r="DD1520" t="n">
        <v>30.2</v>
      </c>
      <c r="DE1520" t="inlineStr">
        <is>
          <t>Times (raw ratio)</t>
        </is>
      </c>
      <c r="DF1520" t="n">
        <v>7</v>
      </c>
      <c r="DG1520" t="inlineStr">
        <is>
          <t>Times (raw %)</t>
        </is>
      </c>
      <c r="DH1520" t="inlineStr"/>
      <c r="DI1520" t="n">
        <v>8.793261850800418</v>
      </c>
    </row>
    <row r="1521">
      <c r="A1521" t="inlineStr">
        <is>
          <t>university of florence</t>
        </is>
      </c>
      <c r="B1521" t="inlineStr">
        <is>
          <t>375</t>
        </is>
      </c>
      <c r="C1521" t="inlineStr">
        <is>
          <t>358</t>
        </is>
      </c>
      <c r="D1521" t="inlineStr">
        <is>
          <t>Italy</t>
        </is>
      </c>
      <c r="E1521" t="inlineStr">
        <is>
          <t>Europe</t>
        </is>
      </c>
      <c r="F1521" t="inlineStr">
        <is>
          <t>XL</t>
        </is>
      </c>
      <c r="G1521" t="inlineStr">
        <is>
          <t>FC</t>
        </is>
      </c>
      <c r="H1521" t="inlineStr">
        <is>
          <t>VH</t>
        </is>
      </c>
      <c r="I1521" t="inlineStr">
        <is>
          <t>A</t>
        </is>
      </c>
      <c r="J1521" t="n">
        <v>34.6</v>
      </c>
      <c r="K1521" t="inlineStr">
        <is>
          <t>255</t>
        </is>
      </c>
      <c r="L1521" t="n">
        <v>8.4</v>
      </c>
      <c r="M1521" t="inlineStr">
        <is>
          <t>601+</t>
        </is>
      </c>
      <c r="N1521" t="n">
        <v>4.4</v>
      </c>
      <c r="O1521" t="inlineStr">
        <is>
          <t>701+</t>
        </is>
      </c>
      <c r="P1521" t="n">
        <v>46.6</v>
      </c>
      <c r="Q1521" t="inlineStr">
        <is>
          <t>295</t>
        </is>
      </c>
      <c r="R1521" t="n">
        <v>7.3</v>
      </c>
      <c r="S1521" t="inlineStr">
        <is>
          <t>701+</t>
        </is>
      </c>
      <c r="T1521" t="n">
        <v>12.3</v>
      </c>
      <c r="U1521" t="inlineStr">
        <is>
          <t>671</t>
        </is>
      </c>
      <c r="V1521" t="n">
        <v>88.5</v>
      </c>
      <c r="W1521" t="inlineStr">
        <is>
          <t>189</t>
        </is>
      </c>
      <c r="X1521" t="n">
        <v>30.3</v>
      </c>
      <c r="Y1521" t="inlineStr">
        <is>
          <t>415</t>
        </is>
      </c>
      <c r="Z1521" t="n">
        <v>74.5</v>
      </c>
      <c r="AA1521" t="inlineStr">
        <is>
          <t>193=</t>
        </is>
      </c>
      <c r="AB1521" t="n">
        <v>31.2</v>
      </c>
      <c r="AC1521">
        <f>358</f>
        <v/>
      </c>
      <c r="AD1521" t="inlineStr">
        <is>
          <t>460</t>
        </is>
      </c>
      <c r="AE1521" t="inlineStr">
        <is>
          <t>IT</t>
        </is>
      </c>
      <c r="AF1521" t="inlineStr">
        <is>
          <t>Italy</t>
        </is>
      </c>
      <c r="AG1521" t="inlineStr">
        <is>
          <t>XL</t>
        </is>
      </c>
      <c r="AH1521" t="inlineStr">
        <is>
          <t>FC</t>
        </is>
      </c>
      <c r="AI1521" t="inlineStr">
        <is>
          <t>VH</t>
        </is>
      </c>
      <c r="AJ1521" t="n">
        <v>5</v>
      </c>
      <c r="AK1521" t="inlineStr">
        <is>
          <t>A</t>
        </is>
      </c>
      <c r="AL1521" t="n">
        <v>33.6</v>
      </c>
      <c r="AM1521" t="inlineStr">
        <is>
          <t>259</t>
        </is>
      </c>
      <c r="AN1521" t="n">
        <v>5.7</v>
      </c>
      <c r="AO1521" t="inlineStr">
        <is>
          <t>601+</t>
        </is>
      </c>
      <c r="AP1521" t="n">
        <v>4.1</v>
      </c>
      <c r="AQ1521" t="inlineStr">
        <is>
          <t>701+</t>
        </is>
      </c>
      <c r="AR1521" t="n">
        <v>49.6</v>
      </c>
      <c r="AS1521" t="inlineStr">
        <is>
          <t>266</t>
        </is>
      </c>
      <c r="AT1521" t="n">
        <v>8.1</v>
      </c>
      <c r="AU1521" t="inlineStr">
        <is>
          <t>701+</t>
        </is>
      </c>
      <c r="AV1521" t="n">
        <v>10.7</v>
      </c>
      <c r="AW1521" t="inlineStr">
        <is>
          <t>701+</t>
        </is>
      </c>
      <c r="AX1521" t="n">
        <v>73</v>
      </c>
      <c r="AY1521" t="inlineStr">
        <is>
          <t>181</t>
        </is>
      </c>
      <c r="AZ1521" t="n">
        <v>17.4</v>
      </c>
      <c r="BA1521" t="inlineStr">
        <is>
          <t>476</t>
        </is>
      </c>
      <c r="BB1521" t="n">
        <v>81.09999999999999</v>
      </c>
      <c r="BC1521" t="inlineStr">
        <is>
          <t>142=</t>
        </is>
      </c>
      <c r="BD1521" t="inlineStr">
        <is>
          <t>30.8</t>
        </is>
      </c>
      <c r="BE1521" t="inlineStr">
        <is>
          <t>351-400</t>
        </is>
      </c>
      <c r="BF1521" t="inlineStr">
        <is>
          <t>Italy</t>
        </is>
      </c>
      <c r="BG1521" t="n">
        <v>21.7</v>
      </c>
      <c r="BH1521" t="inlineStr">
        <is>
          <t>38.5</t>
        </is>
      </c>
      <c r="BI1521" t="n">
        <v>20.4</v>
      </c>
      <c r="BJ1521" t="n">
        <v>72.09999999999999</v>
      </c>
      <c r="BK1521" t="inlineStr">
        <is>
          <t>35.9</t>
        </is>
      </c>
      <c r="BL1521" t="inlineStr">
        <is>
          <t>-</t>
        </is>
      </c>
      <c r="BM1521" t="inlineStr">
        <is>
          <t>54,290</t>
        </is>
      </c>
      <c r="BN1521" t="n">
        <v>17.2</v>
      </c>
      <c r="BO1521" t="inlineStr">
        <is>
          <t>7%</t>
        </is>
      </c>
      <c r="BP1521" t="inlineStr">
        <is>
          <t>59 : 41</t>
        </is>
      </c>
      <c r="BQ1521" t="n">
        <v>2016</v>
      </c>
      <c r="BR1521" t="inlineStr">
        <is>
          <t>201-300</t>
        </is>
      </c>
      <c r="BS1521" t="inlineStr">
        <is>
          <t>6-8</t>
        </is>
      </c>
      <c r="BT1521" t="inlineStr"/>
      <c r="BU1521" t="n">
        <v>0</v>
      </c>
      <c r="BV1521" t="n">
        <v>0</v>
      </c>
      <c r="BW1521" t="n">
        <v>15.2</v>
      </c>
      <c r="BX1521" t="n">
        <v>10.1</v>
      </c>
      <c r="BY1521" t="n">
        <v>38.8</v>
      </c>
      <c r="BZ1521" t="n">
        <v>18.5</v>
      </c>
      <c r="CA1521" t="n">
        <v>2015</v>
      </c>
      <c r="CB1521" t="inlineStr">
        <is>
          <t>QS+Times+Shanghai</t>
        </is>
      </c>
      <c r="CC1521" t="n">
        <v>375</v>
      </c>
      <c r="CD1521" t="n">
        <v>358</v>
      </c>
      <c r="CE1521" t="n">
        <v>255</v>
      </c>
      <c r="CF1521" t="n">
        <v>601</v>
      </c>
      <c r="CG1521" t="n">
        <v>701</v>
      </c>
      <c r="CH1521" t="n">
        <v>295</v>
      </c>
      <c r="CI1521" t="n">
        <v>701</v>
      </c>
      <c r="CJ1521" t="n">
        <v>671</v>
      </c>
      <c r="CK1521" t="n">
        <v>189</v>
      </c>
      <c r="CL1521" t="n">
        <v>415</v>
      </c>
      <c r="CM1521" t="n">
        <v>193</v>
      </c>
      <c r="CN1521" t="n">
        <v>358</v>
      </c>
      <c r="CO1521" t="n">
        <v>460</v>
      </c>
      <c r="CP1521" t="n">
        <v>259</v>
      </c>
      <c r="CQ1521" t="n">
        <v>601</v>
      </c>
      <c r="CR1521" t="n">
        <v>701</v>
      </c>
      <c r="CS1521" t="n">
        <v>266</v>
      </c>
      <c r="CT1521" t="n">
        <v>701</v>
      </c>
      <c r="CU1521" t="n">
        <v>701</v>
      </c>
      <c r="CV1521" t="n">
        <v>181</v>
      </c>
      <c r="CW1521" t="n">
        <v>476</v>
      </c>
      <c r="CX1521" t="n">
        <v>142</v>
      </c>
      <c r="CY1521" t="n">
        <v>375.5</v>
      </c>
      <c r="CZ1521" t="n">
        <v>250.5</v>
      </c>
      <c r="DA1521" t="n">
        <v>7</v>
      </c>
      <c r="DB1521" t="n">
        <v>54.99083337564721</v>
      </c>
      <c r="DC1521" t="n">
        <v>37.15038276764574</v>
      </c>
      <c r="DD1521" t="n">
        <v>17.2</v>
      </c>
      <c r="DE1521" t="inlineStr">
        <is>
          <t>Times (raw ratio)</t>
        </is>
      </c>
      <c r="DF1521" t="n">
        <v>7</v>
      </c>
      <c r="DG1521" t="inlineStr">
        <is>
          <t>Times (raw %)</t>
        </is>
      </c>
      <c r="DH1521" t="n">
        <v>34.1</v>
      </c>
      <c r="DI1521" t="n">
        <v>13.47815604699797</v>
      </c>
    </row>
    <row r="1522">
      <c r="A1522" t="inlineStr">
        <is>
          <t>university of florida</t>
        </is>
      </c>
      <c r="B1522" t="inlineStr">
        <is>
          <t>215</t>
        </is>
      </c>
      <c r="C1522" t="inlineStr">
        <is>
          <t>168</t>
        </is>
      </c>
      <c r="D1522" t="inlineStr">
        <is>
          <t>United States</t>
        </is>
      </c>
      <c r="E1522" t="inlineStr">
        <is>
          <t>Americas</t>
        </is>
      </c>
      <c r="F1522" t="inlineStr">
        <is>
          <t>XL</t>
        </is>
      </c>
      <c r="G1522" t="inlineStr">
        <is>
          <t>FC</t>
        </is>
      </c>
      <c r="H1522" t="inlineStr">
        <is>
          <t>VH</t>
        </is>
      </c>
      <c r="I1522" t="inlineStr">
        <is>
          <t>A</t>
        </is>
      </c>
      <c r="J1522" t="n">
        <v>46.7</v>
      </c>
      <c r="K1522" t="inlineStr">
        <is>
          <t>172</t>
        </is>
      </c>
      <c r="L1522" t="n">
        <v>42.3</v>
      </c>
      <c r="M1522" t="inlineStr">
        <is>
          <t>220</t>
        </is>
      </c>
      <c r="N1522" t="n">
        <v>62.9</v>
      </c>
      <c r="O1522" t="inlineStr">
        <is>
          <t>220</t>
        </is>
      </c>
      <c r="P1522" t="n">
        <v>32.1</v>
      </c>
      <c r="Q1522" t="inlineStr">
        <is>
          <t>411</t>
        </is>
      </c>
      <c r="R1522" t="n">
        <v>17.8</v>
      </c>
      <c r="S1522" t="inlineStr">
        <is>
          <t>630</t>
        </is>
      </c>
      <c r="T1522" t="n">
        <v>10.3</v>
      </c>
      <c r="U1522" t="inlineStr">
        <is>
          <t>701+</t>
        </is>
      </c>
      <c r="V1522" t="n">
        <v>98.3</v>
      </c>
      <c r="W1522" t="inlineStr">
        <is>
          <t>21</t>
        </is>
      </c>
      <c r="X1522" t="n">
        <v>44.5</v>
      </c>
      <c r="Y1522" t="inlineStr">
        <is>
          <t>286</t>
        </is>
      </c>
      <c r="Z1522" t="n">
        <v>60.6</v>
      </c>
      <c r="AA1522" t="inlineStr">
        <is>
          <t>266=</t>
        </is>
      </c>
      <c r="AB1522" t="n">
        <v>44.2</v>
      </c>
      <c r="AC1522" t="inlineStr">
        <is>
          <t>168</t>
        </is>
      </c>
      <c r="AD1522" t="inlineStr">
        <is>
          <t>188</t>
        </is>
      </c>
      <c r="AE1522" t="inlineStr">
        <is>
          <t>US</t>
        </is>
      </c>
      <c r="AF1522" t="inlineStr">
        <is>
          <t>United States</t>
        </is>
      </c>
      <c r="AG1522" t="inlineStr">
        <is>
          <t>XL</t>
        </is>
      </c>
      <c r="AH1522" t="inlineStr">
        <is>
          <t>FC</t>
        </is>
      </c>
      <c r="AI1522" t="inlineStr">
        <is>
          <t>VH</t>
        </is>
      </c>
      <c r="AJ1522" t="n">
        <v>5</v>
      </c>
      <c r="AK1522" t="inlineStr">
        <is>
          <t>A</t>
        </is>
      </c>
      <c r="AL1522" t="n">
        <v>48</v>
      </c>
      <c r="AM1522" t="inlineStr">
        <is>
          <t>171</t>
        </is>
      </c>
      <c r="AN1522" t="n">
        <v>58.7</v>
      </c>
      <c r="AO1522" t="inlineStr">
        <is>
          <t>137</t>
        </is>
      </c>
      <c r="AP1522" t="n">
        <v>71.3</v>
      </c>
      <c r="AQ1522" t="inlineStr">
        <is>
          <t>180</t>
        </is>
      </c>
      <c r="AR1522" t="n">
        <v>26.6</v>
      </c>
      <c r="AS1522" t="inlineStr">
        <is>
          <t>467</t>
        </is>
      </c>
      <c r="AT1522" t="n">
        <v>18.8</v>
      </c>
      <c r="AU1522" t="inlineStr">
        <is>
          <t>604</t>
        </is>
      </c>
      <c r="AV1522" t="n">
        <v>10.8</v>
      </c>
      <c r="AW1522" t="inlineStr">
        <is>
          <t>699</t>
        </is>
      </c>
      <c r="AX1522" t="n">
        <v>97.7</v>
      </c>
      <c r="AY1522" t="inlineStr">
        <is>
          <t>24</t>
        </is>
      </c>
      <c r="AZ1522" t="n">
        <v>39</v>
      </c>
      <c r="BA1522" t="inlineStr">
        <is>
          <t>184</t>
        </is>
      </c>
      <c r="BB1522" t="n">
        <v>95.7</v>
      </c>
      <c r="BC1522" t="inlineStr">
        <is>
          <t>48</t>
        </is>
      </c>
      <c r="BD1522" t="inlineStr">
        <is>
          <t>49.1</t>
        </is>
      </c>
      <c r="BE1522">
        <f>120</f>
        <v/>
      </c>
      <c r="BF1522" t="inlineStr">
        <is>
          <t>United States of America</t>
        </is>
      </c>
      <c r="BG1522" t="n">
        <v>51.8</v>
      </c>
      <c r="BH1522" t="inlineStr">
        <is>
          <t>33.3</t>
        </is>
      </c>
      <c r="BI1522" t="n">
        <v>56.8</v>
      </c>
      <c r="BJ1522" t="n">
        <v>67.7</v>
      </c>
      <c r="BK1522" t="inlineStr">
        <is>
          <t>-</t>
        </is>
      </c>
      <c r="BL1522" t="inlineStr">
        <is>
          <t>56.1</t>
        </is>
      </c>
      <c r="BM1522" t="inlineStr">
        <is>
          <t>50,095</t>
        </is>
      </c>
      <c r="BN1522" t="n">
        <v>18.7</v>
      </c>
      <c r="BO1522" t="inlineStr">
        <is>
          <t>9%</t>
        </is>
      </c>
      <c r="BP1522" t="inlineStr">
        <is>
          <t>54 : 46</t>
        </is>
      </c>
      <c r="BQ1522" t="n">
        <v>2016</v>
      </c>
      <c r="BR1522" t="inlineStr">
        <is>
          <t>83</t>
        </is>
      </c>
      <c r="BS1522" t="inlineStr">
        <is>
          <t>44</t>
        </is>
      </c>
      <c r="BT1522" t="n">
        <v>26.2</v>
      </c>
      <c r="BU1522" t="n">
        <v>17</v>
      </c>
      <c r="BV1522" t="n">
        <v>0</v>
      </c>
      <c r="BW1522" t="n">
        <v>30.9</v>
      </c>
      <c r="BX1522" t="n">
        <v>21</v>
      </c>
      <c r="BY1522" t="n">
        <v>58.7</v>
      </c>
      <c r="BZ1522" t="n">
        <v>17.3</v>
      </c>
      <c r="CA1522" t="n">
        <v>2015</v>
      </c>
      <c r="CB1522" t="inlineStr">
        <is>
          <t>QS+Times+Shanghai</t>
        </is>
      </c>
      <c r="CC1522" t="n">
        <v>215</v>
      </c>
      <c r="CD1522" t="n">
        <v>168</v>
      </c>
      <c r="CE1522" t="n">
        <v>172</v>
      </c>
      <c r="CF1522" t="n">
        <v>220</v>
      </c>
      <c r="CG1522" t="n">
        <v>220</v>
      </c>
      <c r="CH1522" t="n">
        <v>411</v>
      </c>
      <c r="CI1522" t="n">
        <v>630</v>
      </c>
      <c r="CJ1522" t="n">
        <v>701</v>
      </c>
      <c r="CK1522" t="n">
        <v>21</v>
      </c>
      <c r="CL1522" t="n">
        <v>286</v>
      </c>
      <c r="CM1522" t="n">
        <v>266</v>
      </c>
      <c r="CN1522" t="n">
        <v>168</v>
      </c>
      <c r="CO1522" t="n">
        <v>188</v>
      </c>
      <c r="CP1522" t="n">
        <v>171</v>
      </c>
      <c r="CQ1522" t="n">
        <v>137</v>
      </c>
      <c r="CR1522" t="n">
        <v>180</v>
      </c>
      <c r="CS1522" t="n">
        <v>467</v>
      </c>
      <c r="CT1522" t="n">
        <v>604</v>
      </c>
      <c r="CU1522" t="n">
        <v>699</v>
      </c>
      <c r="CV1522" t="n">
        <v>24</v>
      </c>
      <c r="CW1522" t="n">
        <v>184</v>
      </c>
      <c r="CX1522" t="n">
        <v>48</v>
      </c>
      <c r="CY1522" t="n">
        <v>120</v>
      </c>
      <c r="CZ1522" t="n">
        <v>83</v>
      </c>
      <c r="DA1522" t="n">
        <v>44</v>
      </c>
      <c r="DB1522" t="n">
        <v>83.233312929264</v>
      </c>
      <c r="DC1522" t="n">
        <v>48.36855638942058</v>
      </c>
      <c r="DD1522" t="n">
        <v>18.7</v>
      </c>
      <c r="DE1522" t="inlineStr">
        <is>
          <t>Times (raw ratio)</t>
        </is>
      </c>
      <c r="DF1522" t="n">
        <v>9</v>
      </c>
      <c r="DG1522" t="inlineStr">
        <is>
          <t>Times (raw %)</t>
        </is>
      </c>
      <c r="DH1522" t="n">
        <v>47.35</v>
      </c>
      <c r="DI1522" t="n">
        <v>31.88701792788212</v>
      </c>
    </row>
    <row r="1523">
      <c r="A1523" t="inlineStr">
        <is>
          <t>university of frankfurt</t>
        </is>
      </c>
      <c r="B1523" t="inlineStr"/>
      <c r="C1523" t="inlineStr"/>
      <c r="D1523" t="inlineStr">
        <is>
          <t>Not Reported</t>
        </is>
      </c>
      <c r="E1523" t="inlineStr">
        <is>
          <t>Not Reported</t>
        </is>
      </c>
      <c r="F1523" t="inlineStr">
        <is>
          <t>Not Reported</t>
        </is>
      </c>
      <c r="G1523" t="inlineStr">
        <is>
          <t>Not Reported</t>
        </is>
      </c>
      <c r="H1523" t="inlineStr"/>
      <c r="I1523" t="inlineStr">
        <is>
          <t>Not Reported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>
        <is>
          <t>Not Reported</t>
        </is>
      </c>
      <c r="AF1523" t="inlineStr">
        <is>
          <t>Not Reported</t>
        </is>
      </c>
      <c r="AG1523" t="inlineStr">
        <is>
          <t>Not Reported</t>
        </is>
      </c>
      <c r="AH1523" t="inlineStr">
        <is>
          <t>Not Reported</t>
        </is>
      </c>
      <c r="AI1523" t="inlineStr"/>
      <c r="AJ1523" t="inlineStr"/>
      <c r="AK1523" t="inlineStr">
        <is>
          <t>Not Reported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>
        <is>
          <t>Not Reported</t>
        </is>
      </c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>
        <is>
          <t>101-150</t>
        </is>
      </c>
      <c r="BS1523" t="inlineStr">
        <is>
          <t>5-8</t>
        </is>
      </c>
      <c r="BT1523" t="n">
        <v>24.2</v>
      </c>
      <c r="BU1523" t="n">
        <v>30.3</v>
      </c>
      <c r="BV1523" t="n">
        <v>0</v>
      </c>
      <c r="BW1523" t="n">
        <v>19.6</v>
      </c>
      <c r="BX1523" t="n">
        <v>21.2</v>
      </c>
      <c r="BY1523" t="n">
        <v>37.7</v>
      </c>
      <c r="BZ1523" t="n">
        <v>25.3</v>
      </c>
      <c r="CA1523" t="n">
        <v>2015</v>
      </c>
      <c r="CB1523" t="inlineStr">
        <is>
          <t>Shanghai</t>
        </is>
      </c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n">
        <v>125.5</v>
      </c>
      <c r="DA1523" t="n">
        <v>6.5</v>
      </c>
      <c r="DB1523" t="n">
        <v>72.66739846322722</v>
      </c>
      <c r="DC1523" t="n">
        <v>26.19697950377562</v>
      </c>
      <c r="DD1523" t="inlineStr"/>
      <c r="DE1523" t="inlineStr">
        <is>
          <t>Missing</t>
        </is>
      </c>
      <c r="DF1523" t="inlineStr"/>
      <c r="DG1523" t="inlineStr">
        <is>
          <t>Missing</t>
        </is>
      </c>
      <c r="DH1523" t="inlineStr"/>
      <c r="DI1523" t="n">
        <v>20.67348975188781</v>
      </c>
    </row>
    <row r="1524">
      <c r="A1524" t="inlineStr">
        <is>
          <t>university of freiburg</t>
        </is>
      </c>
      <c r="B1524" t="inlineStr"/>
      <c r="C1524" t="inlineStr"/>
      <c r="D1524" t="inlineStr">
        <is>
          <t>Not Reported</t>
        </is>
      </c>
      <c r="E1524" t="inlineStr">
        <is>
          <t>Not Reported</t>
        </is>
      </c>
      <c r="F1524" t="inlineStr">
        <is>
          <t>Not Reported</t>
        </is>
      </c>
      <c r="G1524" t="inlineStr">
        <is>
          <t>Not Reported</t>
        </is>
      </c>
      <c r="H1524" t="inlineStr"/>
      <c r="I1524" t="inlineStr">
        <is>
          <t>Not Reported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>
        <is>
          <t>Not Reported</t>
        </is>
      </c>
      <c r="AF1524" t="inlineStr">
        <is>
          <t>Not Reported</t>
        </is>
      </c>
      <c r="AG1524" t="inlineStr">
        <is>
          <t>Not Reported</t>
        </is>
      </c>
      <c r="AH1524" t="inlineStr">
        <is>
          <t>Not Reported</t>
        </is>
      </c>
      <c r="AI1524" t="inlineStr"/>
      <c r="AJ1524" t="inlineStr"/>
      <c r="AK1524" t="inlineStr">
        <is>
          <t>Not Reported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>
        <is>
          <t>84</t>
        </is>
      </c>
      <c r="BF1524" t="inlineStr">
        <is>
          <t>Germany</t>
        </is>
      </c>
      <c r="BG1524" t="n">
        <v>47.4</v>
      </c>
      <c r="BH1524" t="inlineStr">
        <is>
          <t>60.3</t>
        </is>
      </c>
      <c r="BI1524" t="n">
        <v>51.1</v>
      </c>
      <c r="BJ1524" t="n">
        <v>80.5</v>
      </c>
      <c r="BK1524" t="inlineStr">
        <is>
          <t>100.0</t>
        </is>
      </c>
      <c r="BL1524" t="inlineStr">
        <is>
          <t>60.7</t>
        </is>
      </c>
      <c r="BM1524" t="inlineStr">
        <is>
          <t>26,467</t>
        </is>
      </c>
      <c r="BN1524" t="n">
        <v>31.2</v>
      </c>
      <c r="BO1524" t="inlineStr">
        <is>
          <t>16%</t>
        </is>
      </c>
      <c r="BP1524" t="inlineStr">
        <is>
          <t>52 : 48</t>
        </is>
      </c>
      <c r="BQ1524" t="n">
        <v>2016</v>
      </c>
      <c r="BR1524" t="inlineStr">
        <is>
          <t>101-150</t>
        </is>
      </c>
      <c r="BS1524" t="inlineStr">
        <is>
          <t>5-8</t>
        </is>
      </c>
      <c r="BT1524" t="n">
        <v>24.3</v>
      </c>
      <c r="BU1524" t="n">
        <v>18.5</v>
      </c>
      <c r="BV1524" t="n">
        <v>18.8</v>
      </c>
      <c r="BW1524" t="n">
        <v>13</v>
      </c>
      <c r="BX1524" t="n">
        <v>24.4</v>
      </c>
      <c r="BY1524" t="n">
        <v>37.9</v>
      </c>
      <c r="BZ1524" t="n">
        <v>25.3</v>
      </c>
      <c r="CA1524" t="n">
        <v>2015</v>
      </c>
      <c r="CB1524" t="inlineStr">
        <is>
          <t>Times+Shanghai</t>
        </is>
      </c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n">
        <v>84</v>
      </c>
      <c r="CZ1524" t="n">
        <v>125.5</v>
      </c>
      <c r="DA1524" t="n">
        <v>6.5</v>
      </c>
      <c r="DB1524" t="n">
        <v>80.40089008222118</v>
      </c>
      <c r="DC1524" t="n">
        <v>44.10723851038748</v>
      </c>
      <c r="DD1524" t="n">
        <v>31.2</v>
      </c>
      <c r="DE1524" t="inlineStr">
        <is>
          <t>Times (raw ratio)</t>
        </is>
      </c>
      <c r="DF1524" t="n">
        <v>16</v>
      </c>
      <c r="DG1524" t="inlineStr">
        <is>
          <t>Times (raw %)</t>
        </is>
      </c>
      <c r="DH1524" t="inlineStr"/>
      <c r="DI1524" t="n">
        <v>26.69315922936262</v>
      </c>
    </row>
    <row r="1525">
      <c r="A1525" t="inlineStr">
        <is>
          <t>university of fribourg</t>
        </is>
      </c>
      <c r="B1525" t="inlineStr"/>
      <c r="C1525" t="inlineStr"/>
      <c r="D1525" t="inlineStr">
        <is>
          <t>Not Reported</t>
        </is>
      </c>
      <c r="E1525" t="inlineStr">
        <is>
          <t>Not Reported</t>
        </is>
      </c>
      <c r="F1525" t="inlineStr">
        <is>
          <t>Not Reported</t>
        </is>
      </c>
      <c r="G1525" t="inlineStr">
        <is>
          <t>Not Reported</t>
        </is>
      </c>
      <c r="H1525" t="inlineStr"/>
      <c r="I1525" t="inlineStr">
        <is>
          <t>Not Reported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>
        <is>
          <t>Not Reported</t>
        </is>
      </c>
      <c r="AF1525" t="inlineStr">
        <is>
          <t>Not Reported</t>
        </is>
      </c>
      <c r="AG1525" t="inlineStr">
        <is>
          <t>Not Reported</t>
        </is>
      </c>
      <c r="AH1525" t="inlineStr">
        <is>
          <t>Not Reported</t>
        </is>
      </c>
      <c r="AI1525" t="inlineStr"/>
      <c r="AJ1525" t="inlineStr"/>
      <c r="AK1525" t="inlineStr">
        <is>
          <t>Not Reported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>
        <is>
          <t>201-250</t>
        </is>
      </c>
      <c r="BF1525" t="inlineStr">
        <is>
          <t>Switzerland</t>
        </is>
      </c>
      <c r="BG1525" t="n">
        <v>32.3</v>
      </c>
      <c r="BH1525" t="inlineStr">
        <is>
          <t>87.4</t>
        </is>
      </c>
      <c r="BI1525" t="n">
        <v>32.9</v>
      </c>
      <c r="BJ1525" t="n">
        <v>64.09999999999999</v>
      </c>
      <c r="BK1525" t="inlineStr">
        <is>
          <t>60.8</t>
        </is>
      </c>
      <c r="BL1525" t="inlineStr">
        <is>
          <t>-</t>
        </is>
      </c>
      <c r="BM1525" t="inlineStr">
        <is>
          <t>10,416</t>
        </is>
      </c>
      <c r="BN1525" t="n">
        <v>46.9</v>
      </c>
      <c r="BO1525" t="inlineStr">
        <is>
          <t>19%</t>
        </is>
      </c>
      <c r="BP1525" t="inlineStr">
        <is>
          <t>58 : 42</t>
        </is>
      </c>
      <c r="BQ1525" t="n">
        <v>2016</v>
      </c>
      <c r="BR1525" t="inlineStr">
        <is>
          <t>402-501</t>
        </is>
      </c>
      <c r="BS1525" t="inlineStr">
        <is>
          <t>8</t>
        </is>
      </c>
      <c r="BT1525" t="inlineStr"/>
      <c r="BU1525" t="n">
        <v>0</v>
      </c>
      <c r="BV1525" t="n">
        <v>0</v>
      </c>
      <c r="BW1525" t="n">
        <v>10.3</v>
      </c>
      <c r="BX1525" t="n">
        <v>9.300000000000001</v>
      </c>
      <c r="BY1525" t="n">
        <v>16.1</v>
      </c>
      <c r="BZ1525" t="n">
        <v>16.2</v>
      </c>
      <c r="CA1525" t="n">
        <v>2009</v>
      </c>
      <c r="CB1525" t="inlineStr">
        <is>
          <t>Times+Shanghai</t>
        </is>
      </c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n">
        <v>225.5</v>
      </c>
      <c r="CZ1525" t="n">
        <v>451.5</v>
      </c>
      <c r="DA1525" t="n">
        <v>8</v>
      </c>
      <c r="DB1525" t="n">
        <v>34.50167086573521</v>
      </c>
      <c r="DC1525" t="n">
        <v>28.66860938372579</v>
      </c>
      <c r="DD1525" t="n">
        <v>46.9</v>
      </c>
      <c r="DE1525" t="inlineStr">
        <is>
          <t>Times (raw ratio)</t>
        </is>
      </c>
      <c r="DF1525" t="n">
        <v>19</v>
      </c>
      <c r="DG1525" t="inlineStr">
        <is>
          <t>Times (raw %)</t>
        </is>
      </c>
      <c r="DH1525" t="inlineStr"/>
      <c r="DI1525" t="n">
        <v>10.20209398471343</v>
      </c>
    </row>
    <row r="1526">
      <c r="A1526" t="inlineStr">
        <is>
          <t>university of galway</t>
        </is>
      </c>
      <c r="B1526" t="inlineStr">
        <is>
          <t>273</t>
        </is>
      </c>
      <c r="C1526" t="inlineStr">
        <is>
          <t>289</t>
        </is>
      </c>
      <c r="D1526" t="inlineStr">
        <is>
          <t>Ireland</t>
        </is>
      </c>
      <c r="E1526" t="inlineStr">
        <is>
          <t>Europe</t>
        </is>
      </c>
      <c r="F1526" t="inlineStr">
        <is>
          <t>L</t>
        </is>
      </c>
      <c r="G1526" t="inlineStr">
        <is>
          <t>FC</t>
        </is>
      </c>
      <c r="H1526" t="inlineStr">
        <is>
          <t>VH</t>
        </is>
      </c>
      <c r="I1526" t="inlineStr">
        <is>
          <t>A</t>
        </is>
      </c>
      <c r="J1526" t="n">
        <v>26.2</v>
      </c>
      <c r="K1526" t="inlineStr">
        <is>
          <t>339</t>
        </is>
      </c>
      <c r="L1526" t="n">
        <v>30.3</v>
      </c>
      <c r="M1526" t="inlineStr">
        <is>
          <t>311</t>
        </is>
      </c>
      <c r="N1526" t="n">
        <v>63.2</v>
      </c>
      <c r="O1526" t="inlineStr">
        <is>
          <t>217</t>
        </is>
      </c>
      <c r="P1526" t="n">
        <v>13.2</v>
      </c>
      <c r="Q1526" t="inlineStr">
        <is>
          <t>664</t>
        </is>
      </c>
      <c r="R1526" t="n">
        <v>95.2</v>
      </c>
      <c r="S1526" t="inlineStr">
        <is>
          <t>144</t>
        </is>
      </c>
      <c r="T1526" t="n">
        <v>43.2</v>
      </c>
      <c r="U1526" t="inlineStr">
        <is>
          <t>333</t>
        </is>
      </c>
      <c r="V1526" t="n">
        <v>81.3</v>
      </c>
      <c r="W1526" t="inlineStr">
        <is>
          <t>301</t>
        </is>
      </c>
      <c r="X1526" t="n">
        <v>46.6</v>
      </c>
      <c r="Y1526" t="inlineStr">
        <is>
          <t>274</t>
        </is>
      </c>
      <c r="Z1526" t="n">
        <v>85.90000000000001</v>
      </c>
      <c r="AA1526" t="inlineStr">
        <is>
          <t>120</t>
        </is>
      </c>
      <c r="AB1526" t="n">
        <v>38.3</v>
      </c>
      <c r="AC1526" t="inlineStr">
        <is>
          <t>289</t>
        </is>
      </c>
      <c r="AD1526" t="inlineStr">
        <is>
          <t>270=</t>
        </is>
      </c>
      <c r="AE1526" t="inlineStr">
        <is>
          <t>IE</t>
        </is>
      </c>
      <c r="AF1526" t="inlineStr">
        <is>
          <t>Ireland</t>
        </is>
      </c>
      <c r="AG1526" t="inlineStr">
        <is>
          <t>L</t>
        </is>
      </c>
      <c r="AH1526" t="inlineStr">
        <is>
          <t>FC</t>
        </is>
      </c>
      <c r="AI1526" t="inlineStr">
        <is>
          <t>HI</t>
        </is>
      </c>
      <c r="AJ1526" t="n">
        <v>5</v>
      </c>
      <c r="AK1526" t="inlineStr">
        <is>
          <t>A</t>
        </is>
      </c>
      <c r="AL1526" t="n">
        <v>26.3</v>
      </c>
      <c r="AM1526" t="inlineStr">
        <is>
          <t>335</t>
        </is>
      </c>
      <c r="AN1526" t="n">
        <v>28.2</v>
      </c>
      <c r="AO1526" t="inlineStr">
        <is>
          <t>341</t>
        </is>
      </c>
      <c r="AP1526" t="n">
        <v>61.2</v>
      </c>
      <c r="AQ1526" t="inlineStr">
        <is>
          <t>230</t>
        </is>
      </c>
      <c r="AR1526" t="n">
        <v>13.5</v>
      </c>
      <c r="AS1526" t="inlineStr">
        <is>
          <t>666</t>
        </is>
      </c>
      <c r="AT1526" t="n">
        <v>92.3</v>
      </c>
      <c r="AU1526" t="inlineStr">
        <is>
          <t>170</t>
        </is>
      </c>
      <c r="AV1526" t="n">
        <v>39.3</v>
      </c>
      <c r="AW1526" t="inlineStr">
        <is>
          <t>348</t>
        </is>
      </c>
      <c r="AX1526" t="n">
        <v>45.7</v>
      </c>
      <c r="AY1526" t="inlineStr">
        <is>
          <t>338</t>
        </is>
      </c>
      <c r="AZ1526" t="n">
        <v>30.7</v>
      </c>
      <c r="BA1526" t="inlineStr">
        <is>
          <t>249</t>
        </is>
      </c>
      <c r="BB1526" t="n">
        <v>90.59999999999999</v>
      </c>
      <c r="BC1526" t="inlineStr">
        <is>
          <t>89=</t>
        </is>
      </c>
      <c r="BD1526" t="inlineStr">
        <is>
          <t>36.0</t>
        </is>
      </c>
      <c r="BE1526" t="inlineStr"/>
      <c r="BF1526" t="inlineStr">
        <is>
          <t>Not Reported</t>
        </is>
      </c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>
        <is>
          <t>QS</t>
        </is>
      </c>
      <c r="CC1526" t="n">
        <v>273</v>
      </c>
      <c r="CD1526" t="n">
        <v>289</v>
      </c>
      <c r="CE1526" t="n">
        <v>339</v>
      </c>
      <c r="CF1526" t="n">
        <v>311</v>
      </c>
      <c r="CG1526" t="n">
        <v>217</v>
      </c>
      <c r="CH1526" t="n">
        <v>664</v>
      </c>
      <c r="CI1526" t="n">
        <v>144</v>
      </c>
      <c r="CJ1526" t="n">
        <v>333</v>
      </c>
      <c r="CK1526" t="n">
        <v>301</v>
      </c>
      <c r="CL1526" t="n">
        <v>274</v>
      </c>
      <c r="CM1526" t="n">
        <v>120</v>
      </c>
      <c r="CN1526" t="n">
        <v>289</v>
      </c>
      <c r="CO1526" t="n">
        <v>270</v>
      </c>
      <c r="CP1526" t="n">
        <v>335</v>
      </c>
      <c r="CQ1526" t="n">
        <v>341</v>
      </c>
      <c r="CR1526" t="n">
        <v>230</v>
      </c>
      <c r="CS1526" t="n">
        <v>666</v>
      </c>
      <c r="CT1526" t="n">
        <v>170</v>
      </c>
      <c r="CU1526" t="n">
        <v>348</v>
      </c>
      <c r="CV1526" t="n">
        <v>338</v>
      </c>
      <c r="CW1526" t="n">
        <v>249</v>
      </c>
      <c r="CX1526" t="n">
        <v>89</v>
      </c>
      <c r="CY1526" t="inlineStr"/>
      <c r="CZ1526" t="inlineStr"/>
      <c r="DA1526" t="inlineStr"/>
      <c r="DB1526" t="n">
        <v>80.57142857142857</v>
      </c>
      <c r="DC1526" t="n">
        <v>13.2</v>
      </c>
      <c r="DD1526" t="inlineStr"/>
      <c r="DE1526" t="inlineStr">
        <is>
          <t>QS (score, not ratio)</t>
        </is>
      </c>
      <c r="DF1526" t="inlineStr"/>
      <c r="DG1526" t="inlineStr">
        <is>
          <t>QS (score, not %)</t>
        </is>
      </c>
      <c r="DH1526" t="n">
        <v>26.25</v>
      </c>
      <c r="DI1526" t="inlineStr"/>
    </row>
    <row r="1527">
      <c r="A1527" t="inlineStr">
        <is>
          <t>university of gdansk</t>
        </is>
      </c>
      <c r="B1527" t="inlineStr">
        <is>
          <t>851-900</t>
        </is>
      </c>
      <c r="C1527" t="inlineStr">
        <is>
          <t>951-1000</t>
        </is>
      </c>
      <c r="D1527" t="inlineStr">
        <is>
          <t>Poland</t>
        </is>
      </c>
      <c r="E1527" t="inlineStr">
        <is>
          <t>Europe</t>
        </is>
      </c>
      <c r="F1527" t="inlineStr">
        <is>
          <t>L</t>
        </is>
      </c>
      <c r="G1527" t="inlineStr">
        <is>
          <t>CO</t>
        </is>
      </c>
      <c r="H1527" t="inlineStr">
        <is>
          <t>VH</t>
        </is>
      </c>
      <c r="I1527" t="inlineStr">
        <is>
          <t>A</t>
        </is>
      </c>
      <c r="J1527" t="n">
        <v>12</v>
      </c>
      <c r="K1527" t="inlineStr">
        <is>
          <t>601+</t>
        </is>
      </c>
      <c r="L1527" t="n">
        <v>6.2</v>
      </c>
      <c r="M1527" t="inlineStr">
        <is>
          <t>601+</t>
        </is>
      </c>
      <c r="N1527" t="n">
        <v>34.9</v>
      </c>
      <c r="O1527" t="inlineStr">
        <is>
          <t>454</t>
        </is>
      </c>
      <c r="P1527" t="n">
        <v>3.9</v>
      </c>
      <c r="Q1527" t="inlineStr">
        <is>
          <t>701+</t>
        </is>
      </c>
      <c r="R1527" t="n">
        <v>4.8</v>
      </c>
      <c r="S1527" t="inlineStr">
        <is>
          <t>701+</t>
        </is>
      </c>
      <c r="T1527" t="n">
        <v>2.4</v>
      </c>
      <c r="U1527" t="inlineStr">
        <is>
          <t>701+</t>
        </is>
      </c>
      <c r="V1527" t="n">
        <v>70.59999999999999</v>
      </c>
      <c r="W1527" t="inlineStr">
        <is>
          <t>476</t>
        </is>
      </c>
      <c r="X1527" t="n">
        <v>14.1</v>
      </c>
      <c r="Y1527" t="inlineStr">
        <is>
          <t>687</t>
        </is>
      </c>
      <c r="Z1527" t="n">
        <v>25.7</v>
      </c>
      <c r="AA1527" t="inlineStr">
        <is>
          <t>483=</t>
        </is>
      </c>
      <c r="AB1527" t="inlineStr"/>
      <c r="AC1527" t="inlineStr">
        <is>
          <t>951-1000</t>
        </is>
      </c>
      <c r="AD1527" t="inlineStr">
        <is>
          <t>801-1000</t>
        </is>
      </c>
      <c r="AE1527" t="inlineStr">
        <is>
          <t>PL</t>
        </is>
      </c>
      <c r="AF1527" t="inlineStr">
        <is>
          <t>Poland</t>
        </is>
      </c>
      <c r="AG1527" t="inlineStr">
        <is>
          <t>L</t>
        </is>
      </c>
      <c r="AH1527" t="inlineStr">
        <is>
          <t>FO</t>
        </is>
      </c>
      <c r="AI1527" t="inlineStr">
        <is>
          <t>VH</t>
        </is>
      </c>
      <c r="AJ1527" t="n">
        <v>4</v>
      </c>
      <c r="AK1527" t="inlineStr">
        <is>
          <t>A</t>
        </is>
      </c>
      <c r="AL1527" t="n">
        <v>11.5</v>
      </c>
      <c r="AM1527" t="inlineStr">
        <is>
          <t>601+</t>
        </is>
      </c>
      <c r="AN1527" t="n">
        <v>7</v>
      </c>
      <c r="AO1527" t="inlineStr">
        <is>
          <t>601+</t>
        </is>
      </c>
      <c r="AP1527" t="n">
        <v>32.1</v>
      </c>
      <c r="AQ1527" t="inlineStr">
        <is>
          <t>493</t>
        </is>
      </c>
      <c r="AR1527" t="n">
        <v>3.8</v>
      </c>
      <c r="AS1527" t="inlineStr">
        <is>
          <t>701+</t>
        </is>
      </c>
      <c r="AT1527" t="n">
        <v>4.6</v>
      </c>
      <c r="AU1527" t="inlineStr">
        <is>
          <t>701+</t>
        </is>
      </c>
      <c r="AV1527" t="n">
        <v>2.3</v>
      </c>
      <c r="AW1527" t="inlineStr">
        <is>
          <t>701+</t>
        </is>
      </c>
      <c r="AX1527" t="n">
        <v>28</v>
      </c>
      <c r="AY1527" t="inlineStr">
        <is>
          <t>472</t>
        </is>
      </c>
      <c r="AZ1527" t="n">
        <v>10</v>
      </c>
      <c r="BA1527" t="inlineStr">
        <is>
          <t>701+</t>
        </is>
      </c>
      <c r="BB1527" t="n">
        <v>2.6</v>
      </c>
      <c r="BC1527" t="inlineStr">
        <is>
          <t>701+</t>
        </is>
      </c>
      <c r="BD1527" t="inlineStr">
        <is>
          <t>-</t>
        </is>
      </c>
      <c r="BE1527" t="inlineStr"/>
      <c r="BF1527" t="inlineStr">
        <is>
          <t>Not Reported</t>
        </is>
      </c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>
        <is>
          <t>QS</t>
        </is>
      </c>
      <c r="CC1527" t="n">
        <v>875.5</v>
      </c>
      <c r="CD1527" t="n">
        <v>975.5</v>
      </c>
      <c r="CE1527" t="n">
        <v>601</v>
      </c>
      <c r="CF1527" t="n">
        <v>601</v>
      </c>
      <c r="CG1527" t="n">
        <v>454</v>
      </c>
      <c r="CH1527" t="n">
        <v>701</v>
      </c>
      <c r="CI1527" t="n">
        <v>701</v>
      </c>
      <c r="CJ1527" t="n">
        <v>701</v>
      </c>
      <c r="CK1527" t="n">
        <v>476</v>
      </c>
      <c r="CL1527" t="n">
        <v>687</v>
      </c>
      <c r="CM1527" t="n">
        <v>483</v>
      </c>
      <c r="CN1527" t="n">
        <v>975.5</v>
      </c>
      <c r="CO1527" t="n">
        <v>900.5</v>
      </c>
      <c r="CP1527" t="n">
        <v>601</v>
      </c>
      <c r="CQ1527" t="n">
        <v>601</v>
      </c>
      <c r="CR1527" t="n">
        <v>493</v>
      </c>
      <c r="CS1527" t="n">
        <v>701</v>
      </c>
      <c r="CT1527" t="n">
        <v>701</v>
      </c>
      <c r="CU1527" t="n">
        <v>701</v>
      </c>
      <c r="CV1527" t="n">
        <v>472</v>
      </c>
      <c r="CW1527" t="n">
        <v>701</v>
      </c>
      <c r="CX1527" t="n">
        <v>701</v>
      </c>
      <c r="CY1527" t="inlineStr"/>
      <c r="CZ1527" t="inlineStr"/>
      <c r="DA1527" t="inlineStr"/>
      <c r="DB1527" t="n">
        <v>37.53571428571428</v>
      </c>
      <c r="DC1527" t="n">
        <v>3.9</v>
      </c>
      <c r="DD1527" t="inlineStr"/>
      <c r="DE1527" t="inlineStr">
        <is>
          <t>QS (score, not ratio)</t>
        </is>
      </c>
      <c r="DF1527" t="inlineStr"/>
      <c r="DG1527" t="inlineStr">
        <is>
          <t>QS (score, not %)</t>
        </is>
      </c>
      <c r="DH1527" t="n">
        <v>11.75</v>
      </c>
      <c r="DI1527" t="inlineStr"/>
    </row>
    <row r="1528">
      <c r="A1528" t="inlineStr">
        <is>
          <t>university of geneva</t>
        </is>
      </c>
      <c r="B1528" t="inlineStr">
        <is>
          <t>155</t>
        </is>
      </c>
      <c r="C1528" t="inlineStr">
        <is>
          <t>128</t>
        </is>
      </c>
      <c r="D1528" t="inlineStr">
        <is>
          <t>Switzerland</t>
        </is>
      </c>
      <c r="E1528" t="inlineStr">
        <is>
          <t>Europe</t>
        </is>
      </c>
      <c r="F1528" t="inlineStr">
        <is>
          <t>L</t>
        </is>
      </c>
      <c r="G1528" t="inlineStr">
        <is>
          <t>FC</t>
        </is>
      </c>
      <c r="H1528" t="inlineStr">
        <is>
          <t>VH</t>
        </is>
      </c>
      <c r="I1528" t="inlineStr">
        <is>
          <t>A</t>
        </is>
      </c>
      <c r="J1528" t="n">
        <v>45.5</v>
      </c>
      <c r="K1528" t="inlineStr">
        <is>
          <t>183</t>
        </is>
      </c>
      <c r="L1528" t="n">
        <v>17.2</v>
      </c>
      <c r="M1528" t="inlineStr">
        <is>
          <t>499</t>
        </is>
      </c>
      <c r="N1528" t="n">
        <v>40.4</v>
      </c>
      <c r="O1528" t="inlineStr">
        <is>
          <t>387</t>
        </is>
      </c>
      <c r="P1528" t="n">
        <v>62.4</v>
      </c>
      <c r="Q1528" t="inlineStr">
        <is>
          <t>189</t>
        </is>
      </c>
      <c r="R1528" t="n">
        <v>100</v>
      </c>
      <c r="S1528" t="inlineStr">
        <is>
          <t>51</t>
        </is>
      </c>
      <c r="T1528" t="n">
        <v>97.59999999999999</v>
      </c>
      <c r="U1528" t="inlineStr">
        <is>
          <t>74</t>
        </is>
      </c>
      <c r="V1528" t="n">
        <v>94.2</v>
      </c>
      <c r="W1528" t="inlineStr">
        <is>
          <t>93</t>
        </is>
      </c>
      <c r="X1528" t="n">
        <v>49.5</v>
      </c>
      <c r="Y1528" t="inlineStr">
        <is>
          <t>258</t>
        </is>
      </c>
      <c r="Z1528" t="n">
        <v>42.3</v>
      </c>
      <c r="AA1528" t="inlineStr">
        <is>
          <t>355=</t>
        </is>
      </c>
      <c r="AB1528" t="n">
        <v>51.6</v>
      </c>
      <c r="AC1528" t="inlineStr">
        <is>
          <t>128</t>
        </is>
      </c>
      <c r="AD1528" t="inlineStr">
        <is>
          <t>125=</t>
        </is>
      </c>
      <c r="AE1528" t="inlineStr">
        <is>
          <t>CH</t>
        </is>
      </c>
      <c r="AF1528" t="inlineStr">
        <is>
          <t>Switzerland</t>
        </is>
      </c>
      <c r="AG1528" t="inlineStr">
        <is>
          <t>L</t>
        </is>
      </c>
      <c r="AH1528" t="inlineStr">
        <is>
          <t>FC</t>
        </is>
      </c>
      <c r="AI1528" t="inlineStr">
        <is>
          <t>VH</t>
        </is>
      </c>
      <c r="AJ1528" t="n">
        <v>5</v>
      </c>
      <c r="AK1528" t="inlineStr">
        <is>
          <t>A</t>
        </is>
      </c>
      <c r="AL1528" t="n">
        <v>45.1</v>
      </c>
      <c r="AM1528" t="inlineStr">
        <is>
          <t>184</t>
        </is>
      </c>
      <c r="AN1528" t="n">
        <v>14.1</v>
      </c>
      <c r="AO1528" t="inlineStr">
        <is>
          <t>579</t>
        </is>
      </c>
      <c r="AP1528" t="n">
        <v>42</v>
      </c>
      <c r="AQ1528" t="inlineStr">
        <is>
          <t>374</t>
        </is>
      </c>
      <c r="AR1528" t="n">
        <v>75.40000000000001</v>
      </c>
      <c r="AS1528" t="inlineStr">
        <is>
          <t>127</t>
        </is>
      </c>
      <c r="AT1528" t="n">
        <v>100</v>
      </c>
      <c r="AU1528" t="inlineStr">
        <is>
          <t>45</t>
        </is>
      </c>
      <c r="AV1528" t="n">
        <v>96.3</v>
      </c>
      <c r="AW1528" t="inlineStr">
        <is>
          <t>81</t>
        </is>
      </c>
      <c r="AX1528" t="n">
        <v>87.3</v>
      </c>
      <c r="AY1528" t="inlineStr">
        <is>
          <t>99</t>
        </is>
      </c>
      <c r="AZ1528" t="n">
        <v>31</v>
      </c>
      <c r="BA1528" t="inlineStr">
        <is>
          <t>246</t>
        </is>
      </c>
      <c r="BB1528" t="n">
        <v>63.1</v>
      </c>
      <c r="BC1528" t="inlineStr">
        <is>
          <t>232=</t>
        </is>
      </c>
      <c r="BD1528" t="inlineStr">
        <is>
          <t>54.2</t>
        </is>
      </c>
      <c r="BE1528">
        <f>131</f>
        <v/>
      </c>
      <c r="BF1528" t="inlineStr">
        <is>
          <t>Switzerland</t>
        </is>
      </c>
      <c r="BG1528" t="n">
        <v>34.9</v>
      </c>
      <c r="BH1528" t="inlineStr">
        <is>
          <t>98.5</t>
        </is>
      </c>
      <c r="BI1528" t="n">
        <v>40.5</v>
      </c>
      <c r="BJ1528" t="n">
        <v>78.5</v>
      </c>
      <c r="BK1528" t="inlineStr">
        <is>
          <t>72.4</t>
        </is>
      </c>
      <c r="BL1528" t="inlineStr">
        <is>
          <t>55.4</t>
        </is>
      </c>
      <c r="BM1528" t="inlineStr">
        <is>
          <t>15,668</t>
        </is>
      </c>
      <c r="BN1528" t="n">
        <v>15</v>
      </c>
      <c r="BO1528" t="inlineStr">
        <is>
          <t>39%</t>
        </is>
      </c>
      <c r="BP1528" t="inlineStr">
        <is>
          <t>61 : 39</t>
        </is>
      </c>
      <c r="BQ1528" t="n">
        <v>2016</v>
      </c>
      <c r="BR1528" t="inlineStr">
        <is>
          <t>58</t>
        </is>
      </c>
      <c r="BS1528" t="inlineStr">
        <is>
          <t>3</t>
        </is>
      </c>
      <c r="BT1528" t="n">
        <v>29.4</v>
      </c>
      <c r="BU1528" t="n">
        <v>27.1</v>
      </c>
      <c r="BV1528" t="n">
        <v>28.2</v>
      </c>
      <c r="BW1528" t="n">
        <v>21.4</v>
      </c>
      <c r="BX1528" t="n">
        <v>27.6</v>
      </c>
      <c r="BY1528" t="n">
        <v>38.1</v>
      </c>
      <c r="BZ1528" t="n">
        <v>29.4</v>
      </c>
      <c r="CA1528" t="n">
        <v>2015</v>
      </c>
      <c r="CB1528" t="inlineStr">
        <is>
          <t>QS+Times+Shanghai</t>
        </is>
      </c>
      <c r="CC1528" t="n">
        <v>155</v>
      </c>
      <c r="CD1528" t="n">
        <v>128</v>
      </c>
      <c r="CE1528" t="n">
        <v>183</v>
      </c>
      <c r="CF1528" t="n">
        <v>499</v>
      </c>
      <c r="CG1528" t="n">
        <v>387</v>
      </c>
      <c r="CH1528" t="n">
        <v>189</v>
      </c>
      <c r="CI1528" t="n">
        <v>51</v>
      </c>
      <c r="CJ1528" t="n">
        <v>74</v>
      </c>
      <c r="CK1528" t="n">
        <v>93</v>
      </c>
      <c r="CL1528" t="n">
        <v>258</v>
      </c>
      <c r="CM1528" t="n">
        <v>355</v>
      </c>
      <c r="CN1528" t="n">
        <v>128</v>
      </c>
      <c r="CO1528" t="n">
        <v>125</v>
      </c>
      <c r="CP1528" t="n">
        <v>184</v>
      </c>
      <c r="CQ1528" t="n">
        <v>579</v>
      </c>
      <c r="CR1528" t="n">
        <v>374</v>
      </c>
      <c r="CS1528" t="n">
        <v>127</v>
      </c>
      <c r="CT1528" t="n">
        <v>45</v>
      </c>
      <c r="CU1528" t="n">
        <v>81</v>
      </c>
      <c r="CV1528" t="n">
        <v>99</v>
      </c>
      <c r="CW1528" t="n">
        <v>246</v>
      </c>
      <c r="CX1528" t="n">
        <v>232</v>
      </c>
      <c r="CY1528" t="n">
        <v>131</v>
      </c>
      <c r="CZ1528" t="n">
        <v>58</v>
      </c>
      <c r="DA1528" t="n">
        <v>3</v>
      </c>
      <c r="DB1528" t="n">
        <v>85.9671918183157</v>
      </c>
      <c r="DC1528" t="n">
        <v>46.87804707496472</v>
      </c>
      <c r="DD1528" t="n">
        <v>15</v>
      </c>
      <c r="DE1528" t="inlineStr">
        <is>
          <t>Times (raw ratio)</t>
        </is>
      </c>
      <c r="DF1528" t="n">
        <v>39</v>
      </c>
      <c r="DG1528" t="inlineStr">
        <is>
          <t>Times (raw %)</t>
        </is>
      </c>
      <c r="DH1528" t="n">
        <v>45.3</v>
      </c>
      <c r="DI1528" t="n">
        <v>29.81027379561249</v>
      </c>
    </row>
    <row r="1529">
      <c r="A1529" t="inlineStr">
        <is>
          <t>university of genoa</t>
        </is>
      </c>
      <c r="B1529" t="inlineStr">
        <is>
          <t>547</t>
        </is>
      </c>
      <c r="C1529" t="inlineStr">
        <is>
          <t>530</t>
        </is>
      </c>
      <c r="D1529" t="inlineStr">
        <is>
          <t>Italy</t>
        </is>
      </c>
      <c r="E1529" t="inlineStr">
        <is>
          <t>Europe</t>
        </is>
      </c>
      <c r="F1529" t="inlineStr">
        <is>
          <t>L</t>
        </is>
      </c>
      <c r="G1529" t="inlineStr">
        <is>
          <t>FC</t>
        </is>
      </c>
      <c r="H1529" t="inlineStr">
        <is>
          <t>VH</t>
        </is>
      </c>
      <c r="I1529" t="inlineStr">
        <is>
          <t>A</t>
        </is>
      </c>
      <c r="J1529" t="n">
        <v>18.8</v>
      </c>
      <c r="K1529" t="inlineStr">
        <is>
          <t>479</t>
        </is>
      </c>
      <c r="L1529" t="n">
        <v>4.9</v>
      </c>
      <c r="M1529" t="inlineStr">
        <is>
          <t>601+</t>
        </is>
      </c>
      <c r="N1529" t="n">
        <v>12.7</v>
      </c>
      <c r="O1529" t="inlineStr">
        <is>
          <t>701+</t>
        </is>
      </c>
      <c r="P1529" t="n">
        <v>43.7</v>
      </c>
      <c r="Q1529" t="inlineStr">
        <is>
          <t>314</t>
        </is>
      </c>
      <c r="R1529" t="n">
        <v>5.4</v>
      </c>
      <c r="S1529" t="inlineStr">
        <is>
          <t>701+</t>
        </is>
      </c>
      <c r="T1529" t="n">
        <v>9.199999999999999</v>
      </c>
      <c r="U1529" t="inlineStr">
        <is>
          <t>701+</t>
        </is>
      </c>
      <c r="V1529" t="n">
        <v>81.2</v>
      </c>
      <c r="W1529" t="inlineStr">
        <is>
          <t>304</t>
        </is>
      </c>
      <c r="X1529" t="n">
        <v>10.5</v>
      </c>
      <c r="Y1529" t="inlineStr">
        <is>
          <t>701+</t>
        </is>
      </c>
      <c r="Z1529" t="n">
        <v>39.5</v>
      </c>
      <c r="AA1529" t="inlineStr">
        <is>
          <t>371=</t>
        </is>
      </c>
      <c r="AB1529" t="n">
        <v>22.6</v>
      </c>
      <c r="AC1529">
        <f>530</f>
        <v/>
      </c>
      <c r="AD1529" t="inlineStr">
        <is>
          <t>651-700</t>
        </is>
      </c>
      <c r="AE1529" t="inlineStr">
        <is>
          <t>IT</t>
        </is>
      </c>
      <c r="AF1529" t="inlineStr">
        <is>
          <t>Italy</t>
        </is>
      </c>
      <c r="AG1529" t="inlineStr">
        <is>
          <t>L</t>
        </is>
      </c>
      <c r="AH1529" t="inlineStr">
        <is>
          <t>FC</t>
        </is>
      </c>
      <c r="AI1529" t="inlineStr">
        <is>
          <t>VH</t>
        </is>
      </c>
      <c r="AJ1529" t="n">
        <v>5</v>
      </c>
      <c r="AK1529" t="inlineStr">
        <is>
          <t>A</t>
        </is>
      </c>
      <c r="AL1529" t="n">
        <v>17.4</v>
      </c>
      <c r="AM1529" t="inlineStr">
        <is>
          <t>511</t>
        </is>
      </c>
      <c r="AN1529" t="n">
        <v>3.8</v>
      </c>
      <c r="AO1529" t="inlineStr">
        <is>
          <t>601+</t>
        </is>
      </c>
      <c r="AP1529" t="n">
        <v>11.3</v>
      </c>
      <c r="AQ1529" t="inlineStr">
        <is>
          <t>701+</t>
        </is>
      </c>
      <c r="AR1529" t="n">
        <v>40.6</v>
      </c>
      <c r="AS1529" t="inlineStr">
        <is>
          <t>340</t>
        </is>
      </c>
      <c r="AT1529" t="n">
        <v>4.8</v>
      </c>
      <c r="AU1529" t="inlineStr">
        <is>
          <t>701+</t>
        </is>
      </c>
      <c r="AV1529" t="n">
        <v>8.800000000000001</v>
      </c>
      <c r="AW1529" t="inlineStr">
        <is>
          <t>701+</t>
        </is>
      </c>
      <c r="AX1529" t="n">
        <v>54.3</v>
      </c>
      <c r="AY1529" t="inlineStr">
        <is>
          <t>291</t>
        </is>
      </c>
      <c r="AZ1529" t="n">
        <v>12.7</v>
      </c>
      <c r="BA1529" t="inlineStr">
        <is>
          <t>679</t>
        </is>
      </c>
      <c r="BB1529" t="n">
        <v>61.9</v>
      </c>
      <c r="BC1529" t="inlineStr">
        <is>
          <t>243=</t>
        </is>
      </c>
      <c r="BD1529" t="inlineStr">
        <is>
          <t>22.1</t>
        </is>
      </c>
      <c r="BE1529" t="inlineStr">
        <is>
          <t>401-500</t>
        </is>
      </c>
      <c r="BF1529" t="inlineStr">
        <is>
          <t>Italy</t>
        </is>
      </c>
      <c r="BG1529" t="n">
        <v>27.2</v>
      </c>
      <c r="BH1529" t="inlineStr">
        <is>
          <t>38.8</t>
        </is>
      </c>
      <c r="BI1529" t="n">
        <v>14.2</v>
      </c>
      <c r="BJ1529" t="n">
        <v>59.3</v>
      </c>
      <c r="BK1529" t="inlineStr">
        <is>
          <t>42.3</t>
        </is>
      </c>
      <c r="BL1529" t="inlineStr">
        <is>
          <t>-</t>
        </is>
      </c>
      <c r="BM1529" t="inlineStr">
        <is>
          <t>37,373</t>
        </is>
      </c>
      <c r="BN1529" t="n">
        <v>29.5</v>
      </c>
      <c r="BO1529" t="inlineStr">
        <is>
          <t>9%</t>
        </is>
      </c>
      <c r="BP1529" t="inlineStr">
        <is>
          <t>56 : 44</t>
        </is>
      </c>
      <c r="BQ1529" t="n">
        <v>2016</v>
      </c>
      <c r="BR1529" t="inlineStr">
        <is>
          <t>401-500</t>
        </is>
      </c>
      <c r="BS1529" t="inlineStr">
        <is>
          <t>11-20</t>
        </is>
      </c>
      <c r="BT1529" t="inlineStr"/>
      <c r="BU1529" t="n">
        <v>0</v>
      </c>
      <c r="BV1529" t="n">
        <v>0</v>
      </c>
      <c r="BW1529" t="n">
        <v>7.2</v>
      </c>
      <c r="BX1529" t="n">
        <v>4.2</v>
      </c>
      <c r="BY1529" t="n">
        <v>31.7</v>
      </c>
      <c r="BZ1529" t="n">
        <v>17.5</v>
      </c>
      <c r="CA1529" t="n">
        <v>2015</v>
      </c>
      <c r="CB1529" t="inlineStr">
        <is>
          <t>QS+Times+Shanghai</t>
        </is>
      </c>
      <c r="CC1529" t="n">
        <v>547</v>
      </c>
      <c r="CD1529" t="n">
        <v>530</v>
      </c>
      <c r="CE1529" t="n">
        <v>479</v>
      </c>
      <c r="CF1529" t="n">
        <v>601</v>
      </c>
      <c r="CG1529" t="n">
        <v>701</v>
      </c>
      <c r="CH1529" t="n">
        <v>314</v>
      </c>
      <c r="CI1529" t="n">
        <v>701</v>
      </c>
      <c r="CJ1529" t="n">
        <v>701</v>
      </c>
      <c r="CK1529" t="n">
        <v>304</v>
      </c>
      <c r="CL1529" t="n">
        <v>701</v>
      </c>
      <c r="CM1529" t="n">
        <v>371</v>
      </c>
      <c r="CN1529" t="n">
        <v>530</v>
      </c>
      <c r="CO1529" t="n">
        <v>675.5</v>
      </c>
      <c r="CP1529" t="n">
        <v>511</v>
      </c>
      <c r="CQ1529" t="n">
        <v>601</v>
      </c>
      <c r="CR1529" t="n">
        <v>701</v>
      </c>
      <c r="CS1529" t="n">
        <v>340</v>
      </c>
      <c r="CT1529" t="n">
        <v>701</v>
      </c>
      <c r="CU1529" t="n">
        <v>701</v>
      </c>
      <c r="CV1529" t="n">
        <v>291</v>
      </c>
      <c r="CW1529" t="n">
        <v>679</v>
      </c>
      <c r="CX1529" t="n">
        <v>243</v>
      </c>
      <c r="CY1529" t="n">
        <v>450.5</v>
      </c>
      <c r="CZ1529" t="n">
        <v>450.5</v>
      </c>
      <c r="DA1529" t="n">
        <v>15.5</v>
      </c>
      <c r="DB1529" t="n">
        <v>32.68568265398917</v>
      </c>
      <c r="DC1529" t="n">
        <v>29.55714398437053</v>
      </c>
      <c r="DD1529" t="n">
        <v>29.5</v>
      </c>
      <c r="DE1529" t="inlineStr">
        <is>
          <t>Times (raw ratio)</t>
        </is>
      </c>
      <c r="DF1529" t="n">
        <v>9</v>
      </c>
      <c r="DG1529" t="inlineStr">
        <is>
          <t>Times (raw %)</t>
        </is>
      </c>
      <c r="DH1529" t="n">
        <v>18.1</v>
      </c>
      <c r="DI1529" t="n">
        <v>9.056010381131665</v>
      </c>
    </row>
    <row r="1530">
      <c r="A1530" t="inlineStr">
        <is>
          <t>university of genova</t>
        </is>
      </c>
      <c r="B1530" t="inlineStr"/>
      <c r="C1530" t="inlineStr"/>
      <c r="D1530" t="inlineStr">
        <is>
          <t>Not Reported</t>
        </is>
      </c>
      <c r="E1530" t="inlineStr">
        <is>
          <t>Not Reported</t>
        </is>
      </c>
      <c r="F1530" t="inlineStr">
        <is>
          <t>Not Reported</t>
        </is>
      </c>
      <c r="G1530" t="inlineStr">
        <is>
          <t>Not Reported</t>
        </is>
      </c>
      <c r="H1530" t="inlineStr"/>
      <c r="I1530" t="inlineStr">
        <is>
          <t>Not Reported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>
        <is>
          <t>Not Reported</t>
        </is>
      </c>
      <c r="AF1530" t="inlineStr">
        <is>
          <t>Not Reported</t>
        </is>
      </c>
      <c r="AG1530" t="inlineStr">
        <is>
          <t>Not Reported</t>
        </is>
      </c>
      <c r="AH1530" t="inlineStr">
        <is>
          <t>Not Reported</t>
        </is>
      </c>
      <c r="AI1530" t="inlineStr"/>
      <c r="AJ1530" t="inlineStr"/>
      <c r="AK1530" t="inlineStr">
        <is>
          <t>Not Reported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>
        <is>
          <t>Not Reported</t>
        </is>
      </c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>
        <is>
          <t>401-500</t>
        </is>
      </c>
      <c r="BS1530" t="inlineStr">
        <is>
          <t>13-21</t>
        </is>
      </c>
      <c r="BT1530" t="inlineStr"/>
      <c r="BU1530" t="n">
        <v>0</v>
      </c>
      <c r="BV1530" t="n">
        <v>0</v>
      </c>
      <c r="BW1530" t="n">
        <v>7.2</v>
      </c>
      <c r="BX1530" t="n">
        <v>3.1</v>
      </c>
      <c r="BY1530" t="n">
        <v>32.3</v>
      </c>
      <c r="BZ1530" t="n">
        <v>17.5</v>
      </c>
      <c r="CA1530" t="n">
        <v>2014</v>
      </c>
      <c r="CB1530" t="inlineStr">
        <is>
          <t>Shanghai</t>
        </is>
      </c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n">
        <v>450.5</v>
      </c>
      <c r="DA1530" t="n">
        <v>17</v>
      </c>
      <c r="DB1530" t="n">
        <v>1.317233809001095</v>
      </c>
      <c r="DC1530" t="n">
        <v>17.08435814455232</v>
      </c>
      <c r="DD1530" t="inlineStr"/>
      <c r="DE1530" t="inlineStr">
        <is>
          <t>Missing</t>
        </is>
      </c>
      <c r="DF1530" t="inlineStr"/>
      <c r="DG1530" t="inlineStr">
        <is>
          <t>Missing</t>
        </is>
      </c>
      <c r="DH1530" t="inlineStr"/>
      <c r="DI1530" t="n">
        <v>8.542179072276159</v>
      </c>
    </row>
    <row r="1531">
      <c r="A1531" t="inlineStr">
        <is>
          <t>university of georgia</t>
        </is>
      </c>
      <c r="B1531" t="inlineStr"/>
      <c r="C1531" t="inlineStr"/>
      <c r="D1531" t="inlineStr">
        <is>
          <t>Not Reported</t>
        </is>
      </c>
      <c r="E1531" t="inlineStr">
        <is>
          <t>Not Reported</t>
        </is>
      </c>
      <c r="F1531" t="inlineStr">
        <is>
          <t>Not Reported</t>
        </is>
      </c>
      <c r="G1531" t="inlineStr">
        <is>
          <t>Not Reported</t>
        </is>
      </c>
      <c r="H1531" t="inlineStr"/>
      <c r="I1531" t="inlineStr">
        <is>
          <t>Not Reported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>
        <is>
          <t>Not Reported</t>
        </is>
      </c>
      <c r="AF1531" t="inlineStr">
        <is>
          <t>Not Reported</t>
        </is>
      </c>
      <c r="AG1531" t="inlineStr">
        <is>
          <t>Not Reported</t>
        </is>
      </c>
      <c r="AH1531" t="inlineStr">
        <is>
          <t>Not Reported</t>
        </is>
      </c>
      <c r="AI1531" t="inlineStr"/>
      <c r="AJ1531" t="inlineStr"/>
      <c r="AK1531" t="inlineStr">
        <is>
          <t>Not Reported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>
        <is>
          <t>251-300</t>
        </is>
      </c>
      <c r="BF1531" t="inlineStr">
        <is>
          <t>United States of America</t>
        </is>
      </c>
      <c r="BG1531" t="n">
        <v>41.1</v>
      </c>
      <c r="BH1531" t="inlineStr">
        <is>
          <t>39.2</t>
        </is>
      </c>
      <c r="BI1531" t="n">
        <v>30.5</v>
      </c>
      <c r="BJ1531" t="n">
        <v>52.2</v>
      </c>
      <c r="BK1531" t="inlineStr">
        <is>
          <t>30.9</t>
        </is>
      </c>
      <c r="BL1531" t="inlineStr">
        <is>
          <t>-</t>
        </is>
      </c>
      <c r="BM1531" t="inlineStr">
        <is>
          <t>33,119</t>
        </is>
      </c>
      <c r="BN1531" t="n">
        <v>19.9</v>
      </c>
      <c r="BO1531" t="inlineStr">
        <is>
          <t>7%</t>
        </is>
      </c>
      <c r="BP1531" t="inlineStr">
        <is>
          <t>57 : 43</t>
        </is>
      </c>
      <c r="BQ1531" t="n">
        <v>2016</v>
      </c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>
        <is>
          <t>Times</t>
        </is>
      </c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n">
        <v>275.5</v>
      </c>
      <c r="CZ1531" t="inlineStr"/>
      <c r="DA1531" t="inlineStr"/>
      <c r="DB1531" t="n">
        <v>60.75768406004289</v>
      </c>
      <c r="DC1531" t="n">
        <v>40.16975822249934</v>
      </c>
      <c r="DD1531" t="n">
        <v>19.9</v>
      </c>
      <c r="DE1531" t="inlineStr">
        <is>
          <t>Times (raw ratio)</t>
        </is>
      </c>
      <c r="DF1531" t="n">
        <v>7</v>
      </c>
      <c r="DG1531" t="inlineStr">
        <is>
          <t>Times (raw %)</t>
        </is>
      </c>
      <c r="DH1531" t="inlineStr"/>
      <c r="DI1531" t="n">
        <v>28.72008324661811</v>
      </c>
    </row>
    <row r="1532">
      <c r="A1532" t="inlineStr">
        <is>
          <t>university of ghana</t>
        </is>
      </c>
      <c r="B1532" t="inlineStr">
        <is>
          <t>851-900</t>
        </is>
      </c>
      <c r="C1532" t="inlineStr">
        <is>
          <t>951-1000</t>
        </is>
      </c>
      <c r="D1532" t="inlineStr">
        <is>
          <t>Ghana</t>
        </is>
      </c>
      <c r="E1532" t="inlineStr">
        <is>
          <t>Africa</t>
        </is>
      </c>
      <c r="F1532" t="inlineStr">
        <is>
          <t>XL</t>
        </is>
      </c>
      <c r="G1532" t="inlineStr">
        <is>
          <t>FC</t>
        </is>
      </c>
      <c r="H1532" t="inlineStr">
        <is>
          <t>HI</t>
        </is>
      </c>
      <c r="I1532" t="inlineStr">
        <is>
          <t>A</t>
        </is>
      </c>
      <c r="J1532" t="n">
        <v>11.5</v>
      </c>
      <c r="K1532" t="inlineStr">
        <is>
          <t>601+</t>
        </is>
      </c>
      <c r="L1532" t="n">
        <v>7.6</v>
      </c>
      <c r="M1532" t="inlineStr">
        <is>
          <t>601+</t>
        </is>
      </c>
      <c r="N1532" t="n">
        <v>1.9</v>
      </c>
      <c r="O1532" t="inlineStr">
        <is>
          <t>701+</t>
        </is>
      </c>
      <c r="P1532" t="n">
        <v>5.3</v>
      </c>
      <c r="Q1532" t="inlineStr">
        <is>
          <t>701+</t>
        </is>
      </c>
      <c r="R1532" t="n">
        <v>4.5</v>
      </c>
      <c r="S1532" t="inlineStr">
        <is>
          <t>701+</t>
        </is>
      </c>
      <c r="T1532" t="n">
        <v>1.7</v>
      </c>
      <c r="U1532" t="inlineStr">
        <is>
          <t>701+</t>
        </is>
      </c>
      <c r="V1532" t="n">
        <v>72.8</v>
      </c>
      <c r="W1532" t="inlineStr">
        <is>
          <t>443</t>
        </is>
      </c>
      <c r="X1532" t="n">
        <v>95.40000000000001</v>
      </c>
      <c r="Y1532" t="inlineStr">
        <is>
          <t>51</t>
        </is>
      </c>
      <c r="Z1532" t="n">
        <v>7.6</v>
      </c>
      <c r="AA1532" t="inlineStr">
        <is>
          <t>701+</t>
        </is>
      </c>
      <c r="AB1532" t="inlineStr"/>
      <c r="AC1532" t="inlineStr">
        <is>
          <t>951-1000</t>
        </is>
      </c>
      <c r="AD1532" t="inlineStr">
        <is>
          <t>1201-1400</t>
        </is>
      </c>
      <c r="AE1532" t="inlineStr">
        <is>
          <t>GH</t>
        </is>
      </c>
      <c r="AF1532" t="inlineStr">
        <is>
          <t>Ghana</t>
        </is>
      </c>
      <c r="AG1532" t="inlineStr">
        <is>
          <t>XL</t>
        </is>
      </c>
      <c r="AH1532" t="inlineStr">
        <is>
          <t>FC</t>
        </is>
      </c>
      <c r="AI1532" t="inlineStr">
        <is>
          <t>HI</t>
        </is>
      </c>
      <c r="AJ1532" t="n">
        <v>4</v>
      </c>
      <c r="AK1532" t="inlineStr">
        <is>
          <t>A</t>
        </is>
      </c>
      <c r="AL1532" t="n">
        <v>10.5</v>
      </c>
      <c r="AM1532" t="inlineStr">
        <is>
          <t>601+</t>
        </is>
      </c>
      <c r="AN1532" t="n">
        <v>9.4</v>
      </c>
      <c r="AO1532" t="inlineStr">
        <is>
          <t>601+</t>
        </is>
      </c>
      <c r="AP1532" t="n">
        <v>1.8</v>
      </c>
      <c r="AQ1532" t="inlineStr">
        <is>
          <t>701+</t>
        </is>
      </c>
      <c r="AR1532" t="n">
        <v>5.1</v>
      </c>
      <c r="AS1532" t="inlineStr">
        <is>
          <t>701+</t>
        </is>
      </c>
      <c r="AT1532" t="n">
        <v>4.9</v>
      </c>
      <c r="AU1532" t="inlineStr">
        <is>
          <t>701+</t>
        </is>
      </c>
      <c r="AV1532" t="n">
        <v>1.8</v>
      </c>
      <c r="AW1532" t="inlineStr">
        <is>
          <t>701+</t>
        </is>
      </c>
      <c r="AX1532" t="n">
        <v>28.9</v>
      </c>
      <c r="AY1532" t="inlineStr">
        <is>
          <t>463</t>
        </is>
      </c>
      <c r="AZ1532" t="n">
        <v>64.09999999999999</v>
      </c>
      <c r="BA1532" t="inlineStr">
        <is>
          <t>89</t>
        </is>
      </c>
      <c r="BB1532" t="n">
        <v>9.699999999999999</v>
      </c>
      <c r="BC1532" t="inlineStr">
        <is>
          <t>673=</t>
        </is>
      </c>
      <c r="BD1532" t="inlineStr">
        <is>
          <t>-</t>
        </is>
      </c>
      <c r="BE1532" t="inlineStr">
        <is>
          <t>601-800</t>
        </is>
      </c>
      <c r="BF1532" t="inlineStr">
        <is>
          <t>Ghana</t>
        </is>
      </c>
      <c r="BG1532" t="n">
        <v>15.6</v>
      </c>
      <c r="BH1532" t="inlineStr">
        <is>
          <t>48.4</t>
        </is>
      </c>
      <c r="BI1532" t="n">
        <v>15.6</v>
      </c>
      <c r="BJ1532" t="n">
        <v>19.5</v>
      </c>
      <c r="BK1532" t="inlineStr">
        <is>
          <t>-</t>
        </is>
      </c>
      <c r="BL1532" t="inlineStr">
        <is>
          <t>-</t>
        </is>
      </c>
      <c r="BM1532" t="inlineStr">
        <is>
          <t>37,274</t>
        </is>
      </c>
      <c r="BN1532" t="n">
        <v>37.5</v>
      </c>
      <c r="BO1532" t="inlineStr">
        <is>
          <t>2%</t>
        </is>
      </c>
      <c r="BP1532" t="inlineStr">
        <is>
          <t>41 : 59</t>
        </is>
      </c>
      <c r="BQ1532" t="n">
        <v>2016</v>
      </c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>
        <is>
          <t>QS+Times</t>
        </is>
      </c>
      <c r="CC1532" t="n">
        <v>875.5</v>
      </c>
      <c r="CD1532" t="n">
        <v>975.5</v>
      </c>
      <c r="CE1532" t="n">
        <v>601</v>
      </c>
      <c r="CF1532" t="n">
        <v>601</v>
      </c>
      <c r="CG1532" t="n">
        <v>701</v>
      </c>
      <c r="CH1532" t="n">
        <v>701</v>
      </c>
      <c r="CI1532" t="n">
        <v>701</v>
      </c>
      <c r="CJ1532" t="n">
        <v>701</v>
      </c>
      <c r="CK1532" t="n">
        <v>443</v>
      </c>
      <c r="CL1532" t="n">
        <v>51</v>
      </c>
      <c r="CM1532" t="n">
        <v>701</v>
      </c>
      <c r="CN1532" t="n">
        <v>975.5</v>
      </c>
      <c r="CO1532" t="n">
        <v>1300.5</v>
      </c>
      <c r="CP1532" t="n">
        <v>601</v>
      </c>
      <c r="CQ1532" t="n">
        <v>601</v>
      </c>
      <c r="CR1532" t="n">
        <v>701</v>
      </c>
      <c r="CS1532" t="n">
        <v>701</v>
      </c>
      <c r="CT1532" t="n">
        <v>701</v>
      </c>
      <c r="CU1532" t="n">
        <v>701</v>
      </c>
      <c r="CV1532" t="n">
        <v>463</v>
      </c>
      <c r="CW1532" t="n">
        <v>89</v>
      </c>
      <c r="CX1532" t="n">
        <v>673</v>
      </c>
      <c r="CY1532" t="n">
        <v>700.5</v>
      </c>
      <c r="CZ1532" t="inlineStr"/>
      <c r="DA1532" t="inlineStr"/>
      <c r="DB1532" t="n">
        <v>18.76785714285714</v>
      </c>
      <c r="DC1532" t="n">
        <v>12.34588927694246</v>
      </c>
      <c r="DD1532" t="n">
        <v>37.5</v>
      </c>
      <c r="DE1532" t="inlineStr">
        <is>
          <t>Times (raw ratio)</t>
        </is>
      </c>
      <c r="DF1532" t="n">
        <v>2</v>
      </c>
      <c r="DG1532" t="inlineStr">
        <is>
          <t>Times (raw %)</t>
        </is>
      </c>
      <c r="DH1532" t="n">
        <v>11</v>
      </c>
      <c r="DI1532" t="n">
        <v>13.21540062434964</v>
      </c>
    </row>
    <row r="1533">
      <c r="A1533" t="inlineStr">
        <is>
          <t>university of giessen</t>
        </is>
      </c>
      <c r="B1533" t="inlineStr"/>
      <c r="C1533" t="inlineStr"/>
      <c r="D1533" t="inlineStr">
        <is>
          <t>Not Reported</t>
        </is>
      </c>
      <c r="E1533" t="inlineStr">
        <is>
          <t>Not Reported</t>
        </is>
      </c>
      <c r="F1533" t="inlineStr">
        <is>
          <t>Not Reported</t>
        </is>
      </c>
      <c r="G1533" t="inlineStr">
        <is>
          <t>Not Reported</t>
        </is>
      </c>
      <c r="H1533" t="inlineStr"/>
      <c r="I1533" t="inlineStr">
        <is>
          <t>Not Reported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>
        <is>
          <t>Not Reported</t>
        </is>
      </c>
      <c r="AF1533" t="inlineStr">
        <is>
          <t>Not Reported</t>
        </is>
      </c>
      <c r="AG1533" t="inlineStr">
        <is>
          <t>Not Reported</t>
        </is>
      </c>
      <c r="AH1533" t="inlineStr">
        <is>
          <t>Not Reported</t>
        </is>
      </c>
      <c r="AI1533" t="inlineStr"/>
      <c r="AJ1533" t="inlineStr"/>
      <c r="AK1533" t="inlineStr">
        <is>
          <t>Not Reported</t>
        </is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>
        <is>
          <t>Not Reported</t>
        </is>
      </c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>
        <is>
          <t>301-400</t>
        </is>
      </c>
      <c r="BS1533" t="inlineStr">
        <is>
          <t>22-28</t>
        </is>
      </c>
      <c r="BT1533" t="inlineStr"/>
      <c r="BU1533" t="n">
        <v>0</v>
      </c>
      <c r="BV1533" t="n">
        <v>0</v>
      </c>
      <c r="BW1533" t="n">
        <v>12.3</v>
      </c>
      <c r="BX1533" t="n">
        <v>9.9</v>
      </c>
      <c r="BY1533" t="n">
        <v>30.8</v>
      </c>
      <c r="BZ1533" t="n">
        <v>17</v>
      </c>
      <c r="CA1533" t="n">
        <v>2015</v>
      </c>
      <c r="CB1533" t="inlineStr">
        <is>
          <t>Shanghai</t>
        </is>
      </c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n">
        <v>350.5</v>
      </c>
      <c r="DA1533" t="n">
        <v>25</v>
      </c>
      <c r="DB1533" t="n">
        <v>23.27113062568606</v>
      </c>
      <c r="DC1533" t="n">
        <v>18.82529665587918</v>
      </c>
      <c r="DD1533" t="inlineStr"/>
      <c r="DE1533" t="inlineStr">
        <is>
          <t>Missing</t>
        </is>
      </c>
      <c r="DF1533" t="inlineStr"/>
      <c r="DG1533" t="inlineStr">
        <is>
          <t>Missing</t>
        </is>
      </c>
      <c r="DH1533" t="inlineStr"/>
      <c r="DI1533" t="n">
        <v>9.412648327939589</v>
      </c>
    </row>
    <row r="1534">
      <c r="A1534" t="inlineStr">
        <is>
          <t>university of glasgow</t>
        </is>
      </c>
      <c r="B1534" t="inlineStr">
        <is>
          <t>78</t>
        </is>
      </c>
      <c r="C1534" t="inlineStr">
        <is>
          <t>76</t>
        </is>
      </c>
      <c r="D1534" t="inlineStr">
        <is>
          <t>United Kingdom</t>
        </is>
      </c>
      <c r="E1534" t="inlineStr">
        <is>
          <t>Europe</t>
        </is>
      </c>
      <c r="F1534" t="inlineStr">
        <is>
          <t>XL</t>
        </is>
      </c>
      <c r="G1534" t="inlineStr">
        <is>
          <t>FC</t>
        </is>
      </c>
      <c r="H1534" t="inlineStr">
        <is>
          <t>VH</t>
        </is>
      </c>
      <c r="I1534" t="inlineStr">
        <is>
          <t>A</t>
        </is>
      </c>
      <c r="J1534" t="n">
        <v>77.40000000000001</v>
      </c>
      <c r="K1534" t="inlineStr">
        <is>
          <t>75</t>
        </is>
      </c>
      <c r="L1534" t="n">
        <v>67.7</v>
      </c>
      <c r="M1534" t="inlineStr">
        <is>
          <t>110</t>
        </is>
      </c>
      <c r="N1534" t="n">
        <v>38</v>
      </c>
      <c r="O1534" t="inlineStr">
        <is>
          <t>418</t>
        </is>
      </c>
      <c r="P1534" t="n">
        <v>32.5</v>
      </c>
      <c r="Q1534" t="inlineStr">
        <is>
          <t>405</t>
        </is>
      </c>
      <c r="R1534" t="n">
        <v>95.7</v>
      </c>
      <c r="S1534" t="inlineStr">
        <is>
          <t>141</t>
        </is>
      </c>
      <c r="T1534" t="n">
        <v>99.40000000000001</v>
      </c>
      <c r="U1534" t="inlineStr">
        <is>
          <t>49</t>
        </is>
      </c>
      <c r="V1534" t="n">
        <v>97.59999999999999</v>
      </c>
      <c r="W1534" t="inlineStr">
        <is>
          <t>30</t>
        </is>
      </c>
      <c r="X1534" t="n">
        <v>33.5</v>
      </c>
      <c r="Y1534" t="inlineStr">
        <is>
          <t>378</t>
        </is>
      </c>
      <c r="Z1534" t="n">
        <v>98.5</v>
      </c>
      <c r="AA1534" t="inlineStr">
        <is>
          <t>20</t>
        </is>
      </c>
      <c r="AB1534" t="n">
        <v>65</v>
      </c>
      <c r="AC1534">
        <f>76</f>
        <v/>
      </c>
      <c r="AD1534" t="inlineStr">
        <is>
          <t>81</t>
        </is>
      </c>
      <c r="AE1534" t="inlineStr">
        <is>
          <t>UK</t>
        </is>
      </c>
      <c r="AF1534" t="inlineStr">
        <is>
          <t>United Kingdom</t>
        </is>
      </c>
      <c r="AG1534" t="inlineStr">
        <is>
          <t>XL</t>
        </is>
      </c>
      <c r="AH1534" t="inlineStr">
        <is>
          <t>FC</t>
        </is>
      </c>
      <c r="AI1534" t="inlineStr">
        <is>
          <t>VH</t>
        </is>
      </c>
      <c r="AJ1534" t="n">
        <v>5</v>
      </c>
      <c r="AK1534" t="inlineStr">
        <is>
          <t>A</t>
        </is>
      </c>
      <c r="AL1534" t="n">
        <v>76.3</v>
      </c>
      <c r="AM1534" t="inlineStr">
        <is>
          <t>77</t>
        </is>
      </c>
      <c r="AN1534" t="n">
        <v>70.7</v>
      </c>
      <c r="AO1534" t="inlineStr">
        <is>
          <t>101</t>
        </is>
      </c>
      <c r="AP1534" t="n">
        <v>41.7</v>
      </c>
      <c r="AQ1534" t="inlineStr">
        <is>
          <t>377</t>
        </is>
      </c>
      <c r="AR1534" t="n">
        <v>31.8</v>
      </c>
      <c r="AS1534" t="inlineStr">
        <is>
          <t>423</t>
        </is>
      </c>
      <c r="AT1534" t="n">
        <v>96</v>
      </c>
      <c r="AU1534" t="inlineStr">
        <is>
          <t>143</t>
        </is>
      </c>
      <c r="AV1534" t="n">
        <v>99.5</v>
      </c>
      <c r="AW1534" t="inlineStr">
        <is>
          <t>41</t>
        </is>
      </c>
      <c r="AX1534" t="n">
        <v>90</v>
      </c>
      <c r="AY1534" t="inlineStr">
        <is>
          <t>80</t>
        </is>
      </c>
      <c r="AZ1534" t="n">
        <v>26.7</v>
      </c>
      <c r="BA1534" t="inlineStr">
        <is>
          <t>306</t>
        </is>
      </c>
      <c r="BB1534" t="n">
        <v>99.5</v>
      </c>
      <c r="BC1534" t="inlineStr">
        <is>
          <t>11</t>
        </is>
      </c>
      <c r="BD1534" t="inlineStr">
        <is>
          <t>65.2</t>
        </is>
      </c>
      <c r="BE1534">
        <f>76</f>
        <v/>
      </c>
      <c r="BF1534" t="inlineStr">
        <is>
          <t>United Kingdom</t>
        </is>
      </c>
      <c r="BG1534" t="n">
        <v>41.6</v>
      </c>
      <c r="BH1534" t="inlineStr">
        <is>
          <t>85.8</t>
        </is>
      </c>
      <c r="BI1534" t="n">
        <v>48.3</v>
      </c>
      <c r="BJ1534" t="n">
        <v>92.3</v>
      </c>
      <c r="BK1534" t="inlineStr">
        <is>
          <t>31.6</t>
        </is>
      </c>
      <c r="BL1534" t="inlineStr">
        <is>
          <t>61.9</t>
        </is>
      </c>
      <c r="BM1534" t="inlineStr">
        <is>
          <t>22,616</t>
        </is>
      </c>
      <c r="BN1534" t="n">
        <v>16</v>
      </c>
      <c r="BO1534" t="inlineStr">
        <is>
          <t>29%</t>
        </is>
      </c>
      <c r="BP1534" t="inlineStr">
        <is>
          <t>57 : 43</t>
        </is>
      </c>
      <c r="BQ1534" t="n">
        <v>2016</v>
      </c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>
        <is>
          <t>QS+Times</t>
        </is>
      </c>
      <c r="CC1534" t="n">
        <v>78</v>
      </c>
      <c r="CD1534" t="n">
        <v>76</v>
      </c>
      <c r="CE1534" t="n">
        <v>75</v>
      </c>
      <c r="CF1534" t="n">
        <v>110</v>
      </c>
      <c r="CG1534" t="n">
        <v>418</v>
      </c>
      <c r="CH1534" t="n">
        <v>405</v>
      </c>
      <c r="CI1534" t="n">
        <v>141</v>
      </c>
      <c r="CJ1534" t="n">
        <v>49</v>
      </c>
      <c r="CK1534" t="n">
        <v>30</v>
      </c>
      <c r="CL1534" t="n">
        <v>378</v>
      </c>
      <c r="CM1534" t="n">
        <v>20</v>
      </c>
      <c r="CN1534" t="n">
        <v>76</v>
      </c>
      <c r="CO1534" t="n">
        <v>81</v>
      </c>
      <c r="CP1534" t="n">
        <v>77</v>
      </c>
      <c r="CQ1534" t="n">
        <v>101</v>
      </c>
      <c r="CR1534" t="n">
        <v>377</v>
      </c>
      <c r="CS1534" t="n">
        <v>423</v>
      </c>
      <c r="CT1534" t="n">
        <v>143</v>
      </c>
      <c r="CU1534" t="n">
        <v>41</v>
      </c>
      <c r="CV1534" t="n">
        <v>80</v>
      </c>
      <c r="CW1534" t="n">
        <v>306</v>
      </c>
      <c r="CX1534" t="n">
        <v>11</v>
      </c>
      <c r="CY1534" t="n">
        <v>76</v>
      </c>
      <c r="CZ1534" t="inlineStr"/>
      <c r="DA1534" t="inlineStr"/>
      <c r="DB1534" t="n">
        <v>91.88902787705504</v>
      </c>
      <c r="DC1534" t="n">
        <v>57.31631116934255</v>
      </c>
      <c r="DD1534" t="n">
        <v>16</v>
      </c>
      <c r="DE1534" t="inlineStr">
        <is>
          <t>Times (raw ratio)</t>
        </is>
      </c>
      <c r="DF1534" t="n">
        <v>29</v>
      </c>
      <c r="DG1534" t="inlineStr">
        <is>
          <t>Times (raw %)</t>
        </is>
      </c>
      <c r="DH1534" t="n">
        <v>76.84999999999999</v>
      </c>
      <c r="DI1534" t="n">
        <v>47.24245577523413</v>
      </c>
    </row>
    <row r="1535">
      <c r="A1535" t="inlineStr">
        <is>
          <t>university of goettingen</t>
        </is>
      </c>
      <c r="B1535" t="inlineStr"/>
      <c r="C1535" t="inlineStr"/>
      <c r="D1535" t="inlineStr">
        <is>
          <t>Not Reported</t>
        </is>
      </c>
      <c r="E1535" t="inlineStr">
        <is>
          <t>Not Reported</t>
        </is>
      </c>
      <c r="F1535" t="inlineStr">
        <is>
          <t>Not Reported</t>
        </is>
      </c>
      <c r="G1535" t="inlineStr">
        <is>
          <t>Not Reported</t>
        </is>
      </c>
      <c r="H1535" t="inlineStr"/>
      <c r="I1535" t="inlineStr">
        <is>
          <t>Not Reported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>
        <is>
          <t>Not Reported</t>
        </is>
      </c>
      <c r="AF1535" t="inlineStr">
        <is>
          <t>Not Reported</t>
        </is>
      </c>
      <c r="AG1535" t="inlineStr">
        <is>
          <t>Not Reported</t>
        </is>
      </c>
      <c r="AH1535" t="inlineStr">
        <is>
          <t>Not Reported</t>
        </is>
      </c>
      <c r="AI1535" t="inlineStr"/>
      <c r="AJ1535" t="inlineStr"/>
      <c r="AK1535" t="inlineStr">
        <is>
          <t>Not Reported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>
        <is>
          <t>Not Reported</t>
        </is>
      </c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>
        <is>
          <t>101-150</t>
        </is>
      </c>
      <c r="BS1535" t="inlineStr">
        <is>
          <t>5-8</t>
        </is>
      </c>
      <c r="BT1535" t="n">
        <v>25.4</v>
      </c>
      <c r="BU1535" t="n">
        <v>30.8</v>
      </c>
      <c r="BV1535" t="n">
        <v>14.9</v>
      </c>
      <c r="BW1535" t="n">
        <v>13.1</v>
      </c>
      <c r="BX1535" t="n">
        <v>20</v>
      </c>
      <c r="BY1535" t="n">
        <v>38.9</v>
      </c>
      <c r="BZ1535" t="n">
        <v>25.6</v>
      </c>
      <c r="CA1535" t="n">
        <v>2015</v>
      </c>
      <c r="CB1535" t="inlineStr">
        <is>
          <t>Shanghai</t>
        </is>
      </c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n">
        <v>125.5</v>
      </c>
      <c r="DA1535" t="n">
        <v>6.5</v>
      </c>
      <c r="DB1535" t="n">
        <v>72.66739846322722</v>
      </c>
      <c r="DC1535" t="n">
        <v>23.59422869471413</v>
      </c>
      <c r="DD1535" t="inlineStr"/>
      <c r="DE1535" t="inlineStr">
        <is>
          <t>Missing</t>
        </is>
      </c>
      <c r="DF1535" t="inlineStr"/>
      <c r="DG1535" t="inlineStr">
        <is>
          <t>Missing</t>
        </is>
      </c>
      <c r="DH1535" t="inlineStr"/>
      <c r="DI1535" t="n">
        <v>23.22211434735707</v>
      </c>
    </row>
    <row r="1536">
      <c r="A1536" t="inlineStr">
        <is>
          <t>university of gothenburg</t>
        </is>
      </c>
      <c r="B1536" t="inlineStr">
        <is>
          <t>194</t>
        </is>
      </c>
      <c r="C1536" t="inlineStr">
        <is>
          <t>187</t>
        </is>
      </c>
      <c r="D1536" t="inlineStr">
        <is>
          <t>Sweden</t>
        </is>
      </c>
      <c r="E1536" t="inlineStr">
        <is>
          <t>Europe</t>
        </is>
      </c>
      <c r="F1536" t="inlineStr">
        <is>
          <t>L</t>
        </is>
      </c>
      <c r="G1536" t="inlineStr">
        <is>
          <t>FC</t>
        </is>
      </c>
      <c r="H1536" t="inlineStr">
        <is>
          <t>VH</t>
        </is>
      </c>
      <c r="I1536" t="inlineStr">
        <is>
          <t>A</t>
        </is>
      </c>
      <c r="J1536" t="n">
        <v>35.4</v>
      </c>
      <c r="K1536" t="inlineStr">
        <is>
          <t>247</t>
        </is>
      </c>
      <c r="L1536" t="n">
        <v>18.3</v>
      </c>
      <c r="M1536" t="inlineStr">
        <is>
          <t>481</t>
        </is>
      </c>
      <c r="N1536" t="n">
        <v>60.9</v>
      </c>
      <c r="O1536" t="inlineStr">
        <is>
          <t>235</t>
        </is>
      </c>
      <c r="P1536" t="n">
        <v>33.6</v>
      </c>
      <c r="Q1536" t="inlineStr">
        <is>
          <t>394</t>
        </is>
      </c>
      <c r="R1536" t="n">
        <v>90</v>
      </c>
      <c r="S1536" t="inlineStr">
        <is>
          <t>191</t>
        </is>
      </c>
      <c r="T1536" t="n">
        <v>78.2</v>
      </c>
      <c r="U1536" t="inlineStr">
        <is>
          <t>180</t>
        </is>
      </c>
      <c r="V1536" t="n">
        <v>94.2</v>
      </c>
      <c r="W1536" t="inlineStr">
        <is>
          <t>91</t>
        </is>
      </c>
      <c r="X1536" t="n">
        <v>63.1</v>
      </c>
      <c r="Y1536" t="inlineStr">
        <is>
          <t>189</t>
        </is>
      </c>
      <c r="Z1536" t="n">
        <v>92.8</v>
      </c>
      <c r="AA1536" t="inlineStr">
        <is>
          <t>73</t>
        </is>
      </c>
      <c r="AB1536" t="n">
        <v>46.7</v>
      </c>
      <c r="AC1536" t="inlineStr">
        <is>
          <t>187</t>
        </is>
      </c>
      <c r="AD1536" t="inlineStr">
        <is>
          <t>185=</t>
        </is>
      </c>
      <c r="AE1536" t="inlineStr">
        <is>
          <t>SE</t>
        </is>
      </c>
      <c r="AF1536" t="inlineStr">
        <is>
          <t>Sweden</t>
        </is>
      </c>
      <c r="AG1536" t="inlineStr">
        <is>
          <t>L</t>
        </is>
      </c>
      <c r="AH1536" t="inlineStr">
        <is>
          <t>FC</t>
        </is>
      </c>
      <c r="AI1536" t="inlineStr">
        <is>
          <t>VH</t>
        </is>
      </c>
      <c r="AJ1536" t="n">
        <v>4</v>
      </c>
      <c r="AK1536" t="inlineStr">
        <is>
          <t>A</t>
        </is>
      </c>
      <c r="AL1536" t="n">
        <v>36.2</v>
      </c>
      <c r="AM1536" t="inlineStr">
        <is>
          <t>239</t>
        </is>
      </c>
      <c r="AN1536" t="n">
        <v>16.9</v>
      </c>
      <c r="AO1536" t="inlineStr">
        <is>
          <t>511</t>
        </is>
      </c>
      <c r="AP1536" t="n">
        <v>56.3</v>
      </c>
      <c r="AQ1536" t="inlineStr">
        <is>
          <t>261</t>
        </is>
      </c>
      <c r="AR1536" t="n">
        <v>39.4</v>
      </c>
      <c r="AS1536" t="inlineStr">
        <is>
          <t>349</t>
        </is>
      </c>
      <c r="AT1536" t="n">
        <v>90.59999999999999</v>
      </c>
      <c r="AU1536" t="inlineStr">
        <is>
          <t>179</t>
        </is>
      </c>
      <c r="AV1536" t="n">
        <v>80.8</v>
      </c>
      <c r="AW1536" t="inlineStr">
        <is>
          <t>160</t>
        </is>
      </c>
      <c r="AX1536" t="n">
        <v>86.40000000000001</v>
      </c>
      <c r="AY1536" t="inlineStr">
        <is>
          <t>104</t>
        </is>
      </c>
      <c r="AZ1536" t="n">
        <v>46.3</v>
      </c>
      <c r="BA1536" t="inlineStr">
        <is>
          <t>151</t>
        </is>
      </c>
      <c r="BB1536" t="n">
        <v>97.59999999999999</v>
      </c>
      <c r="BC1536" t="inlineStr">
        <is>
          <t>30=</t>
        </is>
      </c>
      <c r="BD1536" t="inlineStr">
        <is>
          <t>47.3</t>
        </is>
      </c>
      <c r="BE1536">
        <f>180</f>
        <v/>
      </c>
      <c r="BF1536" t="inlineStr">
        <is>
          <t>Sweden</t>
        </is>
      </c>
      <c r="BG1536" t="n">
        <v>28.5</v>
      </c>
      <c r="BH1536" t="inlineStr">
        <is>
          <t>58.3</t>
        </is>
      </c>
      <c r="BI1536" t="n">
        <v>39.8</v>
      </c>
      <c r="BJ1536" t="n">
        <v>81.8</v>
      </c>
      <c r="BK1536" t="inlineStr">
        <is>
          <t>30.3</t>
        </is>
      </c>
      <c r="BL1536" t="inlineStr">
        <is>
          <t>50.2</t>
        </is>
      </c>
      <c r="BM1536" t="inlineStr">
        <is>
          <t>26,420</t>
        </is>
      </c>
      <c r="BN1536" t="n">
        <v>16.4</v>
      </c>
      <c r="BO1536" t="inlineStr">
        <is>
          <t>12%</t>
        </is>
      </c>
      <c r="BP1536" t="inlineStr"/>
      <c r="BQ1536" t="n">
        <v>2016</v>
      </c>
      <c r="BR1536" t="inlineStr">
        <is>
          <t>151-200</t>
        </is>
      </c>
      <c r="BS1536" t="inlineStr">
        <is>
          <t>5</t>
        </is>
      </c>
      <c r="BT1536" t="inlineStr"/>
      <c r="BU1536" t="n">
        <v>0</v>
      </c>
      <c r="BV1536" t="n">
        <v>15.4</v>
      </c>
      <c r="BW1536" t="n">
        <v>12.3</v>
      </c>
      <c r="BX1536" t="n">
        <v>14.5</v>
      </c>
      <c r="BY1536" t="n">
        <v>41.3</v>
      </c>
      <c r="BZ1536" t="n">
        <v>19.7</v>
      </c>
      <c r="CA1536" t="n">
        <v>2015</v>
      </c>
      <c r="CB1536" t="inlineStr">
        <is>
          <t>QS+Times+Shanghai</t>
        </is>
      </c>
      <c r="CC1536" t="n">
        <v>194</v>
      </c>
      <c r="CD1536" t="n">
        <v>187</v>
      </c>
      <c r="CE1536" t="n">
        <v>247</v>
      </c>
      <c r="CF1536" t="n">
        <v>481</v>
      </c>
      <c r="CG1536" t="n">
        <v>235</v>
      </c>
      <c r="CH1536" t="n">
        <v>394</v>
      </c>
      <c r="CI1536" t="n">
        <v>191</v>
      </c>
      <c r="CJ1536" t="n">
        <v>180</v>
      </c>
      <c r="CK1536" t="n">
        <v>91</v>
      </c>
      <c r="CL1536" t="n">
        <v>189</v>
      </c>
      <c r="CM1536" t="n">
        <v>73</v>
      </c>
      <c r="CN1536" t="n">
        <v>187</v>
      </c>
      <c r="CO1536" t="n">
        <v>185</v>
      </c>
      <c r="CP1536" t="n">
        <v>239</v>
      </c>
      <c r="CQ1536" t="n">
        <v>511</v>
      </c>
      <c r="CR1536" t="n">
        <v>261</v>
      </c>
      <c r="CS1536" t="n">
        <v>349</v>
      </c>
      <c r="CT1536" t="n">
        <v>179</v>
      </c>
      <c r="CU1536" t="n">
        <v>160</v>
      </c>
      <c r="CV1536" t="n">
        <v>104</v>
      </c>
      <c r="CW1536" t="n">
        <v>151</v>
      </c>
      <c r="CX1536" t="n">
        <v>30</v>
      </c>
      <c r="CY1536" t="n">
        <v>180</v>
      </c>
      <c r="CZ1536" t="n">
        <v>175.5</v>
      </c>
      <c r="DA1536" t="n">
        <v>5</v>
      </c>
      <c r="DB1536" t="n">
        <v>74.10500961188217</v>
      </c>
      <c r="DC1536" t="n">
        <v>40.51078082461204</v>
      </c>
      <c r="DD1536" t="n">
        <v>16.4</v>
      </c>
      <c r="DE1536" t="inlineStr">
        <is>
          <t>Times (raw ratio)</t>
        </is>
      </c>
      <c r="DF1536" t="n">
        <v>12</v>
      </c>
      <c r="DG1536" t="inlineStr">
        <is>
          <t>Times (raw %)</t>
        </is>
      </c>
      <c r="DH1536" t="n">
        <v>35.8</v>
      </c>
      <c r="DI1536" t="n">
        <v>20.55499135092783</v>
      </c>
    </row>
    <row r="1537">
      <c r="A1537" t="inlineStr">
        <is>
          <t>university of granada</t>
        </is>
      </c>
      <c r="B1537" t="inlineStr">
        <is>
          <t>431</t>
        </is>
      </c>
      <c r="C1537" t="inlineStr">
        <is>
          <t>403</t>
        </is>
      </c>
      <c r="D1537" t="inlineStr">
        <is>
          <t>Spain</t>
        </is>
      </c>
      <c r="E1537" t="inlineStr">
        <is>
          <t>Europe</t>
        </is>
      </c>
      <c r="F1537" t="inlineStr">
        <is>
          <t>XL</t>
        </is>
      </c>
      <c r="G1537" t="inlineStr">
        <is>
          <t>FC</t>
        </is>
      </c>
      <c r="H1537" t="inlineStr">
        <is>
          <t>VH</t>
        </is>
      </c>
      <c r="I1537" t="inlineStr">
        <is>
          <t>A</t>
        </is>
      </c>
      <c r="J1537" t="n">
        <v>44.4</v>
      </c>
      <c r="K1537" t="inlineStr">
        <is>
          <t>191</t>
        </is>
      </c>
      <c r="L1537" t="n">
        <v>14.1</v>
      </c>
      <c r="M1537" t="inlineStr">
        <is>
          <t>581</t>
        </is>
      </c>
      <c r="N1537" t="n">
        <v>5.7</v>
      </c>
      <c r="O1537" t="inlineStr">
        <is>
          <t>701+</t>
        </is>
      </c>
      <c r="P1537" t="n">
        <v>26.2</v>
      </c>
      <c r="Q1537" t="inlineStr">
        <is>
          <t>482</t>
        </is>
      </c>
      <c r="R1537" t="n">
        <v>3.1</v>
      </c>
      <c r="S1537" t="inlineStr">
        <is>
          <t>701+</t>
        </is>
      </c>
      <c r="T1537" t="n">
        <v>14.8</v>
      </c>
      <c r="U1537" t="inlineStr">
        <is>
          <t>628</t>
        </is>
      </c>
      <c r="V1537" t="n">
        <v>96.3</v>
      </c>
      <c r="W1537" t="inlineStr">
        <is>
          <t>52</t>
        </is>
      </c>
      <c r="X1537" t="n">
        <v>4.9</v>
      </c>
      <c r="Y1537" t="inlineStr">
        <is>
          <t>701+</t>
        </is>
      </c>
      <c r="Z1537" t="n">
        <v>26.3</v>
      </c>
      <c r="AA1537" t="inlineStr">
        <is>
          <t>478=</t>
        </is>
      </c>
      <c r="AB1537" t="n">
        <v>27.6</v>
      </c>
      <c r="AC1537" t="inlineStr">
        <is>
          <t>403</t>
        </is>
      </c>
      <c r="AD1537" t="inlineStr">
        <is>
          <t>494=</t>
        </is>
      </c>
      <c r="AE1537" t="inlineStr">
        <is>
          <t>ES</t>
        </is>
      </c>
      <c r="AF1537" t="inlineStr">
        <is>
          <t>Spain</t>
        </is>
      </c>
      <c r="AG1537" t="inlineStr">
        <is>
          <t>XL</t>
        </is>
      </c>
      <c r="AH1537" t="inlineStr">
        <is>
          <t>FC</t>
        </is>
      </c>
      <c r="AI1537" t="inlineStr">
        <is>
          <t>VH</t>
        </is>
      </c>
      <c r="AJ1537" t="n">
        <v>5</v>
      </c>
      <c r="AK1537" t="inlineStr">
        <is>
          <t>A</t>
        </is>
      </c>
      <c r="AL1537" t="n">
        <v>44</v>
      </c>
      <c r="AM1537" t="inlineStr">
        <is>
          <t>192</t>
        </is>
      </c>
      <c r="AN1537" t="n">
        <v>9.800000000000001</v>
      </c>
      <c r="AO1537" t="inlineStr">
        <is>
          <t>601+</t>
        </is>
      </c>
      <c r="AP1537" t="n">
        <v>5.6</v>
      </c>
      <c r="AQ1537" t="inlineStr">
        <is>
          <t>701+</t>
        </is>
      </c>
      <c r="AR1537" t="n">
        <v>23.3</v>
      </c>
      <c r="AS1537" t="inlineStr">
        <is>
          <t>509</t>
        </is>
      </c>
      <c r="AT1537" t="n">
        <v>3.4</v>
      </c>
      <c r="AU1537" t="inlineStr">
        <is>
          <t>701+</t>
        </is>
      </c>
      <c r="AV1537" t="n">
        <v>16.1</v>
      </c>
      <c r="AW1537" t="inlineStr">
        <is>
          <t>598</t>
        </is>
      </c>
      <c r="AX1537" t="n">
        <v>96.8</v>
      </c>
      <c r="AY1537" t="inlineStr">
        <is>
          <t>34</t>
        </is>
      </c>
      <c r="AZ1537" t="n">
        <v>5.1</v>
      </c>
      <c r="BA1537" t="inlineStr">
        <is>
          <t>701+</t>
        </is>
      </c>
      <c r="BB1537" t="n">
        <v>36.1</v>
      </c>
      <c r="BC1537" t="inlineStr">
        <is>
          <t>391=</t>
        </is>
      </c>
      <c r="BD1537" t="inlineStr">
        <is>
          <t>27.8</t>
        </is>
      </c>
      <c r="BE1537" t="inlineStr">
        <is>
          <t>501-600</t>
        </is>
      </c>
      <c r="BF1537" t="inlineStr">
        <is>
          <t>Spain</t>
        </is>
      </c>
      <c r="BG1537" t="n">
        <v>24.3</v>
      </c>
      <c r="BH1537" t="inlineStr">
        <is>
          <t>36.4</t>
        </is>
      </c>
      <c r="BI1537" t="n">
        <v>14.7</v>
      </c>
      <c r="BJ1537" t="n">
        <v>45.8</v>
      </c>
      <c r="BK1537" t="inlineStr">
        <is>
          <t>29.4</t>
        </is>
      </c>
      <c r="BL1537" t="inlineStr">
        <is>
          <t>-</t>
        </is>
      </c>
      <c r="BM1537" t="inlineStr">
        <is>
          <t>53,476</t>
        </is>
      </c>
      <c r="BN1537" t="n">
        <v>16</v>
      </c>
      <c r="BO1537" t="inlineStr">
        <is>
          <t>6%</t>
        </is>
      </c>
      <c r="BP1537" t="inlineStr">
        <is>
          <t>56 : 44</t>
        </is>
      </c>
      <c r="BQ1537" t="n">
        <v>2016</v>
      </c>
      <c r="BR1537" t="inlineStr">
        <is>
          <t>301-400</t>
        </is>
      </c>
      <c r="BS1537" t="inlineStr">
        <is>
          <t>6-8</t>
        </is>
      </c>
      <c r="BT1537" t="inlineStr"/>
      <c r="BU1537" t="n">
        <v>0</v>
      </c>
      <c r="BV1537" t="n">
        <v>0</v>
      </c>
      <c r="BW1537" t="n">
        <v>7.1</v>
      </c>
      <c r="BX1537" t="n">
        <v>7.6</v>
      </c>
      <c r="BY1537" t="n">
        <v>39.7</v>
      </c>
      <c r="BZ1537" t="n">
        <v>13.3</v>
      </c>
      <c r="CA1537" t="n">
        <v>2015</v>
      </c>
      <c r="CB1537" t="inlineStr">
        <is>
          <t>QS+Times+Shanghai</t>
        </is>
      </c>
      <c r="CC1537" t="n">
        <v>431</v>
      </c>
      <c r="CD1537" t="n">
        <v>403</v>
      </c>
      <c r="CE1537" t="n">
        <v>191</v>
      </c>
      <c r="CF1537" t="n">
        <v>581</v>
      </c>
      <c r="CG1537" t="n">
        <v>701</v>
      </c>
      <c r="CH1537" t="n">
        <v>482</v>
      </c>
      <c r="CI1537" t="n">
        <v>701</v>
      </c>
      <c r="CJ1537" t="n">
        <v>628</v>
      </c>
      <c r="CK1537" t="n">
        <v>52</v>
      </c>
      <c r="CL1537" t="n">
        <v>701</v>
      </c>
      <c r="CM1537" t="n">
        <v>478</v>
      </c>
      <c r="CN1537" t="n">
        <v>403</v>
      </c>
      <c r="CO1537" t="n">
        <v>494</v>
      </c>
      <c r="CP1537" t="n">
        <v>192</v>
      </c>
      <c r="CQ1537" t="n">
        <v>601</v>
      </c>
      <c r="CR1537" t="n">
        <v>701</v>
      </c>
      <c r="CS1537" t="n">
        <v>509</v>
      </c>
      <c r="CT1537" t="n">
        <v>701</v>
      </c>
      <c r="CU1537" t="n">
        <v>598</v>
      </c>
      <c r="CV1537" t="n">
        <v>34</v>
      </c>
      <c r="CW1537" t="n">
        <v>701</v>
      </c>
      <c r="CX1537" t="n">
        <v>391</v>
      </c>
      <c r="CY1537" t="n">
        <v>550.5</v>
      </c>
      <c r="CZ1537" t="n">
        <v>350.5</v>
      </c>
      <c r="DA1537" t="n">
        <v>7</v>
      </c>
      <c r="DB1537" t="n">
        <v>38.00024446772672</v>
      </c>
      <c r="DC1537" t="n">
        <v>25.1344065772387</v>
      </c>
      <c r="DD1537" t="n">
        <v>16</v>
      </c>
      <c r="DE1537" t="inlineStr">
        <is>
          <t>Times (raw ratio)</t>
        </is>
      </c>
      <c r="DF1537" t="n">
        <v>6</v>
      </c>
      <c r="DG1537" t="inlineStr">
        <is>
          <t>Times (raw %)</t>
        </is>
      </c>
      <c r="DH1537" t="n">
        <v>44.2</v>
      </c>
      <c r="DI1537" t="n">
        <v>10.86606649626704</v>
      </c>
    </row>
    <row r="1538">
      <c r="A1538" t="inlineStr">
        <is>
          <t>university of graz</t>
        </is>
      </c>
      <c r="B1538" t="inlineStr"/>
      <c r="C1538" t="inlineStr"/>
      <c r="D1538" t="inlineStr">
        <is>
          <t>Not Reported</t>
        </is>
      </c>
      <c r="E1538" t="inlineStr">
        <is>
          <t>Not Reported</t>
        </is>
      </c>
      <c r="F1538" t="inlineStr">
        <is>
          <t>Not Reported</t>
        </is>
      </c>
      <c r="G1538" t="inlineStr">
        <is>
          <t>Not Reported</t>
        </is>
      </c>
      <c r="H1538" t="inlineStr"/>
      <c r="I1538" t="inlineStr">
        <is>
          <t>Not Reported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>
        <is>
          <t>Not Reported</t>
        </is>
      </c>
      <c r="AF1538" t="inlineStr">
        <is>
          <t>Not Reported</t>
        </is>
      </c>
      <c r="AG1538" t="inlineStr">
        <is>
          <t>Not Reported</t>
        </is>
      </c>
      <c r="AH1538" t="inlineStr">
        <is>
          <t>Not Reported</t>
        </is>
      </c>
      <c r="AI1538" t="inlineStr"/>
      <c r="AJ1538" t="inlineStr"/>
      <c r="AK1538" t="inlineStr">
        <is>
          <t>Not Reported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>
        <is>
          <t>401-500</t>
        </is>
      </c>
      <c r="BF1538" t="inlineStr">
        <is>
          <t>Austria</t>
        </is>
      </c>
      <c r="BG1538" t="n">
        <v>24.9</v>
      </c>
      <c r="BH1538" t="inlineStr">
        <is>
          <t>68.9</t>
        </is>
      </c>
      <c r="BI1538" t="n">
        <v>16.3</v>
      </c>
      <c r="BJ1538" t="n">
        <v>53.3</v>
      </c>
      <c r="BK1538" t="inlineStr">
        <is>
          <t>29.3</t>
        </is>
      </c>
      <c r="BL1538" t="inlineStr">
        <is>
          <t>-</t>
        </is>
      </c>
      <c r="BM1538" t="inlineStr">
        <is>
          <t>20,584</t>
        </is>
      </c>
      <c r="BN1538" t="n">
        <v>26.8</v>
      </c>
      <c r="BO1538" t="inlineStr">
        <is>
          <t>12%</t>
        </is>
      </c>
      <c r="BP1538" t="inlineStr">
        <is>
          <t>65 : 35</t>
        </is>
      </c>
      <c r="BQ1538" t="n">
        <v>2016</v>
      </c>
      <c r="BR1538" t="inlineStr">
        <is>
          <t>401-500</t>
        </is>
      </c>
      <c r="BS1538" t="inlineStr">
        <is>
          <t>4-6</t>
        </is>
      </c>
      <c r="BT1538" t="inlineStr"/>
      <c r="BU1538" t="n">
        <v>7.3</v>
      </c>
      <c r="BV1538" t="n">
        <v>9.4</v>
      </c>
      <c r="BW1538" t="n">
        <v>0</v>
      </c>
      <c r="BX1538" t="n">
        <v>6.2</v>
      </c>
      <c r="BY1538" t="n">
        <v>19.9</v>
      </c>
      <c r="BZ1538" t="n">
        <v>17</v>
      </c>
      <c r="CA1538" t="n">
        <v>2015</v>
      </c>
      <c r="CB1538" t="inlineStr">
        <is>
          <t>Times+Shanghai</t>
        </is>
      </c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n">
        <v>450.5</v>
      </c>
      <c r="CZ1538" t="n">
        <v>450.5</v>
      </c>
      <c r="DA1538" t="n">
        <v>5</v>
      </c>
      <c r="DB1538" t="n">
        <v>18.52852398098375</v>
      </c>
      <c r="DC1538" t="n">
        <v>20.06720876618857</v>
      </c>
      <c r="DD1538" t="n">
        <v>26.8</v>
      </c>
      <c r="DE1538" t="inlineStr">
        <is>
          <t>Times (raw ratio)</t>
        </is>
      </c>
      <c r="DF1538" t="n">
        <v>12</v>
      </c>
      <c r="DG1538" t="inlineStr">
        <is>
          <t>Times (raw %)</t>
        </is>
      </c>
      <c r="DH1538" t="inlineStr"/>
      <c r="DI1538" t="n">
        <v>8.847208308497418</v>
      </c>
    </row>
    <row r="1539">
      <c r="A1539" t="inlineStr">
        <is>
          <t>university of greenwich</t>
        </is>
      </c>
      <c r="B1539" t="inlineStr">
        <is>
          <t>691-700</t>
        </is>
      </c>
      <c r="C1539" t="inlineStr">
        <is>
          <t>671-680</t>
        </is>
      </c>
      <c r="D1539" t="inlineStr">
        <is>
          <t>United Kingdom</t>
        </is>
      </c>
      <c r="E1539" t="inlineStr">
        <is>
          <t>Europe</t>
        </is>
      </c>
      <c r="F1539" t="inlineStr">
        <is>
          <t>L</t>
        </is>
      </c>
      <c r="G1539" t="inlineStr">
        <is>
          <t>CO</t>
        </is>
      </c>
      <c r="H1539" t="inlineStr">
        <is>
          <t>HI</t>
        </is>
      </c>
      <c r="I1539" t="inlineStr">
        <is>
          <t>A</t>
        </is>
      </c>
      <c r="J1539" t="n">
        <v>4.7</v>
      </c>
      <c r="K1539" t="inlineStr">
        <is>
          <t>601+</t>
        </is>
      </c>
      <c r="L1539" t="n">
        <v>4.1</v>
      </c>
      <c r="M1539" t="inlineStr">
        <is>
          <t>601+</t>
        </is>
      </c>
      <c r="N1539" t="n">
        <v>4.1</v>
      </c>
      <c r="O1539" t="inlineStr">
        <is>
          <t>701+</t>
        </is>
      </c>
      <c r="P1539" t="n">
        <v>11.7</v>
      </c>
      <c r="Q1539" t="inlineStr">
        <is>
          <t>700</t>
        </is>
      </c>
      <c r="R1539" t="n">
        <v>91.5</v>
      </c>
      <c r="S1539" t="inlineStr">
        <is>
          <t>183</t>
        </is>
      </c>
      <c r="T1539" t="n">
        <v>100</v>
      </c>
      <c r="U1539" t="inlineStr">
        <is>
          <t>30</t>
        </is>
      </c>
      <c r="V1539" t="n">
        <v>78.2</v>
      </c>
      <c r="W1539" t="inlineStr">
        <is>
          <t>357</t>
        </is>
      </c>
      <c r="X1539" t="n">
        <v>14.9</v>
      </c>
      <c r="Y1539" t="inlineStr">
        <is>
          <t>666</t>
        </is>
      </c>
      <c r="Z1539" t="n">
        <v>5.4</v>
      </c>
      <c r="AA1539" t="inlineStr">
        <is>
          <t>701+</t>
        </is>
      </c>
      <c r="AB1539" t="inlineStr"/>
      <c r="AC1539" t="inlineStr">
        <is>
          <t>671-680</t>
        </is>
      </c>
      <c r="AD1539" t="inlineStr">
        <is>
          <t>801-1000</t>
        </is>
      </c>
      <c r="AE1539" t="inlineStr">
        <is>
          <t>UK</t>
        </is>
      </c>
      <c r="AF1539" t="inlineStr">
        <is>
          <t>United Kingdom</t>
        </is>
      </c>
      <c r="AG1539" t="inlineStr">
        <is>
          <t>L</t>
        </is>
      </c>
      <c r="AH1539" t="inlineStr">
        <is>
          <t>CO</t>
        </is>
      </c>
      <c r="AI1539" t="inlineStr">
        <is>
          <t>HI</t>
        </is>
      </c>
      <c r="AJ1539" t="n">
        <v>3</v>
      </c>
      <c r="AK1539" t="inlineStr">
        <is>
          <t>A</t>
        </is>
      </c>
      <c r="AL1539" t="n">
        <v>4.5</v>
      </c>
      <c r="AM1539" t="inlineStr">
        <is>
          <t>601+</t>
        </is>
      </c>
      <c r="AN1539" t="n">
        <v>4.2</v>
      </c>
      <c r="AO1539" t="inlineStr">
        <is>
          <t>601+</t>
        </is>
      </c>
      <c r="AP1539" t="n">
        <v>4.6</v>
      </c>
      <c r="AQ1539" t="inlineStr">
        <is>
          <t>701+</t>
        </is>
      </c>
      <c r="AR1539" t="n">
        <v>10.6</v>
      </c>
      <c r="AS1539" t="inlineStr">
        <is>
          <t>701+</t>
        </is>
      </c>
      <c r="AT1539" t="n">
        <v>91.90000000000001</v>
      </c>
      <c r="AU1539" t="inlineStr">
        <is>
          <t>173</t>
        </is>
      </c>
      <c r="AV1539" t="n">
        <v>100</v>
      </c>
      <c r="AW1539" t="inlineStr">
        <is>
          <t>30</t>
        </is>
      </c>
      <c r="AX1539" t="n">
        <v>41.1</v>
      </c>
      <c r="AY1539" t="inlineStr">
        <is>
          <t>368</t>
        </is>
      </c>
      <c r="AZ1539" t="n">
        <v>12.8</v>
      </c>
      <c r="BA1539" t="inlineStr">
        <is>
          <t>671</t>
        </is>
      </c>
      <c r="BB1539" t="n">
        <v>12.7</v>
      </c>
      <c r="BC1539" t="inlineStr">
        <is>
          <t>636=</t>
        </is>
      </c>
      <c r="BD1539" t="inlineStr">
        <is>
          <t>-</t>
        </is>
      </c>
      <c r="BE1539" t="inlineStr">
        <is>
          <t>601-800</t>
        </is>
      </c>
      <c r="BF1539" t="inlineStr">
        <is>
          <t>United Kingdom</t>
        </is>
      </c>
      <c r="BG1539" t="n">
        <v>15.7</v>
      </c>
      <c r="BH1539" t="inlineStr">
        <is>
          <t>81.8</t>
        </is>
      </c>
      <c r="BI1539" t="n">
        <v>9.5</v>
      </c>
      <c r="BJ1539" t="n">
        <v>17.7</v>
      </c>
      <c r="BK1539" t="inlineStr">
        <is>
          <t>30.0</t>
        </is>
      </c>
      <c r="BL1539" t="inlineStr">
        <is>
          <t>-</t>
        </is>
      </c>
      <c r="BM1539" t="inlineStr">
        <is>
          <t>18,096</t>
        </is>
      </c>
      <c r="BN1539" t="n">
        <v>24.6</v>
      </c>
      <c r="BO1539" t="inlineStr">
        <is>
          <t>32%</t>
        </is>
      </c>
      <c r="BP1539" t="inlineStr">
        <is>
          <t>53 : 47</t>
        </is>
      </c>
      <c r="BQ1539" t="n">
        <v>2016</v>
      </c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>
        <is>
          <t>QS+Times</t>
        </is>
      </c>
      <c r="CC1539" t="n">
        <v>695.5</v>
      </c>
      <c r="CD1539" t="n">
        <v>675.5</v>
      </c>
      <c r="CE1539" t="n">
        <v>601</v>
      </c>
      <c r="CF1539" t="n">
        <v>601</v>
      </c>
      <c r="CG1539" t="n">
        <v>701</v>
      </c>
      <c r="CH1539" t="n">
        <v>700</v>
      </c>
      <c r="CI1539" t="n">
        <v>183</v>
      </c>
      <c r="CJ1539" t="n">
        <v>30</v>
      </c>
      <c r="CK1539" t="n">
        <v>357</v>
      </c>
      <c r="CL1539" t="n">
        <v>666</v>
      </c>
      <c r="CM1539" t="n">
        <v>701</v>
      </c>
      <c r="CN1539" t="n">
        <v>675.5</v>
      </c>
      <c r="CO1539" t="n">
        <v>900.5</v>
      </c>
      <c r="CP1539" t="n">
        <v>601</v>
      </c>
      <c r="CQ1539" t="n">
        <v>601</v>
      </c>
      <c r="CR1539" t="n">
        <v>701</v>
      </c>
      <c r="CS1539" t="n">
        <v>701</v>
      </c>
      <c r="CT1539" t="n">
        <v>173</v>
      </c>
      <c r="CU1539" t="n">
        <v>30</v>
      </c>
      <c r="CV1539" t="n">
        <v>368</v>
      </c>
      <c r="CW1539" t="n">
        <v>671</v>
      </c>
      <c r="CX1539" t="n">
        <v>636</v>
      </c>
      <c r="CY1539" t="n">
        <v>700.5</v>
      </c>
      <c r="CZ1539" t="inlineStr"/>
      <c r="DA1539" t="inlineStr"/>
      <c r="DB1539" t="n">
        <v>25.19642857142857</v>
      </c>
      <c r="DC1539" t="n">
        <v>11.75608361735203</v>
      </c>
      <c r="DD1539" t="n">
        <v>24.6</v>
      </c>
      <c r="DE1539" t="inlineStr">
        <is>
          <t>Times (raw ratio)</t>
        </is>
      </c>
      <c r="DF1539" t="n">
        <v>32</v>
      </c>
      <c r="DG1539" t="inlineStr">
        <is>
          <t>Times (raw %)</t>
        </is>
      </c>
      <c r="DH1539" t="n">
        <v>4.6</v>
      </c>
      <c r="DI1539" t="n">
        <v>6.867845993756504</v>
      </c>
    </row>
    <row r="1540">
      <c r="A1540" t="inlineStr">
        <is>
          <t>university of greifswald</t>
        </is>
      </c>
      <c r="B1540" t="inlineStr"/>
      <c r="C1540" t="inlineStr"/>
      <c r="D1540" t="inlineStr">
        <is>
          <t>Not Reported</t>
        </is>
      </c>
      <c r="E1540" t="inlineStr">
        <is>
          <t>Not Reported</t>
        </is>
      </c>
      <c r="F1540" t="inlineStr">
        <is>
          <t>Not Reported</t>
        </is>
      </c>
      <c r="G1540" t="inlineStr">
        <is>
          <t>Not Reported</t>
        </is>
      </c>
      <c r="H1540" t="inlineStr"/>
      <c r="I1540" t="inlineStr">
        <is>
          <t>Not Reported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>
        <is>
          <t>Not Reported</t>
        </is>
      </c>
      <c r="AF1540" t="inlineStr">
        <is>
          <t>Not Reported</t>
        </is>
      </c>
      <c r="AG1540" t="inlineStr">
        <is>
          <t>Not Reported</t>
        </is>
      </c>
      <c r="AH1540" t="inlineStr">
        <is>
          <t>Not Reported</t>
        </is>
      </c>
      <c r="AI1540" t="inlineStr"/>
      <c r="AJ1540" t="inlineStr"/>
      <c r="AK1540" t="inlineStr">
        <is>
          <t>Not Reported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>
        <is>
          <t>301-350</t>
        </is>
      </c>
      <c r="BF1540" t="inlineStr">
        <is>
          <t>Germany</t>
        </is>
      </c>
      <c r="BG1540" t="n">
        <v>30.1</v>
      </c>
      <c r="BH1540" t="inlineStr">
        <is>
          <t>41.7</t>
        </is>
      </c>
      <c r="BI1540" t="n">
        <v>23.5</v>
      </c>
      <c r="BJ1540" t="n">
        <v>61.3</v>
      </c>
      <c r="BK1540" t="inlineStr">
        <is>
          <t>32.6</t>
        </is>
      </c>
      <c r="BL1540" t="inlineStr">
        <is>
          <t>-</t>
        </is>
      </c>
      <c r="BM1540" t="inlineStr">
        <is>
          <t>10,931</t>
        </is>
      </c>
      <c r="BN1540" t="n">
        <v>24</v>
      </c>
      <c r="BO1540" t="inlineStr">
        <is>
          <t>6%</t>
        </is>
      </c>
      <c r="BP1540" t="inlineStr">
        <is>
          <t>55 : 45</t>
        </is>
      </c>
      <c r="BQ1540" t="n">
        <v>2016</v>
      </c>
      <c r="BR1540" t="inlineStr">
        <is>
          <t>401-500</t>
        </is>
      </c>
      <c r="BS1540" t="inlineStr">
        <is>
          <t>33-39</t>
        </is>
      </c>
      <c r="BT1540" t="inlineStr"/>
      <c r="BU1540" t="n">
        <v>0</v>
      </c>
      <c r="BV1540" t="n">
        <v>8.9</v>
      </c>
      <c r="BW1540" t="n">
        <v>7.2</v>
      </c>
      <c r="BX1540" t="n">
        <v>3.5</v>
      </c>
      <c r="BY1540" t="n">
        <v>23.7</v>
      </c>
      <c r="BZ1540" t="n">
        <v>12.2</v>
      </c>
      <c r="CA1540" t="n">
        <v>2011</v>
      </c>
      <c r="CB1540" t="inlineStr">
        <is>
          <t>Times+Shanghai</t>
        </is>
      </c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n">
        <v>325.5</v>
      </c>
      <c r="CZ1540" t="n">
        <v>450.5</v>
      </c>
      <c r="DA1540" t="n">
        <v>36</v>
      </c>
      <c r="DB1540" t="n">
        <v>27.46347751922535</v>
      </c>
      <c r="DC1540" t="n">
        <v>26.78936039053839</v>
      </c>
      <c r="DD1540" t="n">
        <v>24</v>
      </c>
      <c r="DE1540" t="inlineStr">
        <is>
          <t>Times (raw ratio)</t>
        </is>
      </c>
      <c r="DF1540" t="n">
        <v>6</v>
      </c>
      <c r="DG1540" t="inlineStr">
        <is>
          <t>Times (raw %)</t>
        </is>
      </c>
      <c r="DH1540" t="inlineStr"/>
      <c r="DI1540" t="n">
        <v>11.04549640959671</v>
      </c>
    </row>
    <row r="1541">
      <c r="A1541" t="inlineStr">
        <is>
          <t>university of groningen</t>
        </is>
      </c>
      <c r="B1541" t="inlineStr">
        <is>
          <t>159</t>
        </is>
      </c>
      <c r="C1541" t="inlineStr">
        <is>
          <t>139</t>
        </is>
      </c>
      <c r="D1541" t="inlineStr">
        <is>
          <t>Netherlands</t>
        </is>
      </c>
      <c r="E1541" t="inlineStr">
        <is>
          <t>Europe</t>
        </is>
      </c>
      <c r="F1541" t="inlineStr">
        <is>
          <t>XL</t>
        </is>
      </c>
      <c r="G1541" t="inlineStr">
        <is>
          <t>FC</t>
        </is>
      </c>
      <c r="H1541" t="inlineStr">
        <is>
          <t>VH</t>
        </is>
      </c>
      <c r="I1541" t="inlineStr">
        <is>
          <t>A</t>
        </is>
      </c>
      <c r="J1541" t="n">
        <v>52.3</v>
      </c>
      <c r="K1541" t="inlineStr">
        <is>
          <t>156</t>
        </is>
      </c>
      <c r="L1541" t="n">
        <v>34.4</v>
      </c>
      <c r="M1541" t="inlineStr">
        <is>
          <t>275</t>
        </is>
      </c>
      <c r="N1541" t="n">
        <v>49.3</v>
      </c>
      <c r="O1541" t="inlineStr">
        <is>
          <t>318</t>
        </is>
      </c>
      <c r="P1541" t="n">
        <v>41.2</v>
      </c>
      <c r="Q1541" t="inlineStr">
        <is>
          <t>339</t>
        </is>
      </c>
      <c r="R1541" t="n">
        <v>93.2</v>
      </c>
      <c r="S1541" t="inlineStr">
        <is>
          <t>168</t>
        </is>
      </c>
      <c r="T1541" t="n">
        <v>83.5</v>
      </c>
      <c r="U1541" t="inlineStr">
        <is>
          <t>161</t>
        </is>
      </c>
      <c r="V1541" t="n">
        <v>94.09999999999999</v>
      </c>
      <c r="W1541" t="inlineStr">
        <is>
          <t>97</t>
        </is>
      </c>
      <c r="X1541" t="n">
        <v>40</v>
      </c>
      <c r="Y1541" t="inlineStr">
        <is>
          <t>319</t>
        </is>
      </c>
      <c r="Z1541" t="n">
        <v>40.1</v>
      </c>
      <c r="AA1541" t="inlineStr">
        <is>
          <t>368</t>
        </is>
      </c>
      <c r="AB1541" t="n">
        <v>51.3</v>
      </c>
      <c r="AC1541" t="inlineStr">
        <is>
          <t>139</t>
        </is>
      </c>
      <c r="AD1541" t="inlineStr">
        <is>
          <t>145</t>
        </is>
      </c>
      <c r="AE1541" t="inlineStr">
        <is>
          <t>NL</t>
        </is>
      </c>
      <c r="AF1541" t="inlineStr">
        <is>
          <t>Netherlands</t>
        </is>
      </c>
      <c r="AG1541" t="inlineStr">
        <is>
          <t>XL</t>
        </is>
      </c>
      <c r="AH1541" t="inlineStr">
        <is>
          <t>FC</t>
        </is>
      </c>
      <c r="AI1541" t="inlineStr">
        <is>
          <t>VH</t>
        </is>
      </c>
      <c r="AJ1541" t="n">
        <v>5</v>
      </c>
      <c r="AK1541" t="inlineStr">
        <is>
          <t>A</t>
        </is>
      </c>
      <c r="AL1541" t="n">
        <v>52.9</v>
      </c>
      <c r="AM1541" t="inlineStr">
        <is>
          <t>148</t>
        </is>
      </c>
      <c r="AN1541" t="n">
        <v>29.9</v>
      </c>
      <c r="AO1541" t="inlineStr">
        <is>
          <t>326</t>
        </is>
      </c>
      <c r="AP1541" t="n">
        <v>51.4</v>
      </c>
      <c r="AQ1541" t="inlineStr">
        <is>
          <t>304</t>
        </is>
      </c>
      <c r="AR1541" t="n">
        <v>42.9</v>
      </c>
      <c r="AS1541" t="inlineStr">
        <is>
          <t>311</t>
        </is>
      </c>
      <c r="AT1541" t="n">
        <v>93.5</v>
      </c>
      <c r="AU1541" t="inlineStr">
        <is>
          <t>159</t>
        </is>
      </c>
      <c r="AV1541" t="n">
        <v>85.59999999999999</v>
      </c>
      <c r="AW1541" t="inlineStr">
        <is>
          <t>140</t>
        </is>
      </c>
      <c r="AX1541" t="n">
        <v>92.09999999999999</v>
      </c>
      <c r="AY1541" t="inlineStr">
        <is>
          <t>67</t>
        </is>
      </c>
      <c r="AZ1541" t="n">
        <v>22.3</v>
      </c>
      <c r="BA1541" t="inlineStr">
        <is>
          <t>372</t>
        </is>
      </c>
      <c r="BB1541" t="n">
        <v>67.7</v>
      </c>
      <c r="BC1541" t="inlineStr">
        <is>
          <t>214</t>
        </is>
      </c>
      <c r="BD1541" t="inlineStr">
        <is>
          <t>52.5</t>
        </is>
      </c>
      <c r="BE1541" t="inlineStr">
        <is>
          <t>74</t>
        </is>
      </c>
      <c r="BF1541" t="inlineStr">
        <is>
          <t>Netherlands</t>
        </is>
      </c>
      <c r="BG1541" t="n">
        <v>43.3</v>
      </c>
      <c r="BH1541" t="inlineStr">
        <is>
          <t>63.9</t>
        </is>
      </c>
      <c r="BI1541" t="n">
        <v>56.9</v>
      </c>
      <c r="BJ1541" t="n">
        <v>84</v>
      </c>
      <c r="BK1541" t="inlineStr">
        <is>
          <t>92.4</t>
        </is>
      </c>
      <c r="BL1541" t="inlineStr">
        <is>
          <t>62.4</t>
        </is>
      </c>
      <c r="BM1541" t="inlineStr">
        <is>
          <t>24,556</t>
        </is>
      </c>
      <c r="BN1541" t="n">
        <v>25.6</v>
      </c>
      <c r="BO1541" t="inlineStr">
        <is>
          <t>12%</t>
        </is>
      </c>
      <c r="BP1541" t="inlineStr">
        <is>
          <t>52 : 48</t>
        </is>
      </c>
      <c r="BQ1541" t="n">
        <v>2016</v>
      </c>
      <c r="BR1541" t="inlineStr">
        <is>
          <t>75</t>
        </is>
      </c>
      <c r="BS1541" t="inlineStr">
        <is>
          <t>2</t>
        </is>
      </c>
      <c r="BT1541" t="n">
        <v>27</v>
      </c>
      <c r="BU1541" t="n">
        <v>0</v>
      </c>
      <c r="BV1541" t="n">
        <v>18.8</v>
      </c>
      <c r="BW1541" t="n">
        <v>23</v>
      </c>
      <c r="BX1541" t="n">
        <v>21</v>
      </c>
      <c r="BY1541" t="n">
        <v>52.6</v>
      </c>
      <c r="BZ1541" t="n">
        <v>32.7</v>
      </c>
      <c r="CA1541" t="n">
        <v>2015</v>
      </c>
      <c r="CB1541" t="inlineStr">
        <is>
          <t>QS+Times+Shanghai</t>
        </is>
      </c>
      <c r="CC1541" t="n">
        <v>159</v>
      </c>
      <c r="CD1541" t="n">
        <v>139</v>
      </c>
      <c r="CE1541" t="n">
        <v>156</v>
      </c>
      <c r="CF1541" t="n">
        <v>275</v>
      </c>
      <c r="CG1541" t="n">
        <v>318</v>
      </c>
      <c r="CH1541" t="n">
        <v>339</v>
      </c>
      <c r="CI1541" t="n">
        <v>168</v>
      </c>
      <c r="CJ1541" t="n">
        <v>161</v>
      </c>
      <c r="CK1541" t="n">
        <v>97</v>
      </c>
      <c r="CL1541" t="n">
        <v>319</v>
      </c>
      <c r="CM1541" t="n">
        <v>368</v>
      </c>
      <c r="CN1541" t="n">
        <v>139</v>
      </c>
      <c r="CO1541" t="n">
        <v>145</v>
      </c>
      <c r="CP1541" t="n">
        <v>148</v>
      </c>
      <c r="CQ1541" t="n">
        <v>326</v>
      </c>
      <c r="CR1541" t="n">
        <v>304</v>
      </c>
      <c r="CS1541" t="n">
        <v>311</v>
      </c>
      <c r="CT1541" t="n">
        <v>159</v>
      </c>
      <c r="CU1541" t="n">
        <v>140</v>
      </c>
      <c r="CV1541" t="n">
        <v>67</v>
      </c>
      <c r="CW1541" t="n">
        <v>372</v>
      </c>
      <c r="CX1541" t="n">
        <v>214</v>
      </c>
      <c r="CY1541" t="n">
        <v>74</v>
      </c>
      <c r="CZ1541" t="n">
        <v>75</v>
      </c>
      <c r="DA1541" t="n">
        <v>2</v>
      </c>
      <c r="DB1541" t="n">
        <v>87.34412544575754</v>
      </c>
      <c r="DC1541" t="n">
        <v>50.61288983073921</v>
      </c>
      <c r="DD1541" t="n">
        <v>25.6</v>
      </c>
      <c r="DE1541" t="inlineStr">
        <is>
          <t>Times (raw ratio)</t>
        </is>
      </c>
      <c r="DF1541" t="n">
        <v>12</v>
      </c>
      <c r="DG1541" t="inlineStr">
        <is>
          <t>Times (raw %)</t>
        </is>
      </c>
      <c r="DH1541" t="n">
        <v>52.59999999999999</v>
      </c>
      <c r="DI1541" t="n">
        <v>29.37175622750035</v>
      </c>
    </row>
    <row r="1542">
      <c r="A1542" t="inlineStr">
        <is>
          <t>university of guelph</t>
        </is>
      </c>
      <c r="B1542" t="inlineStr">
        <is>
          <t>456</t>
        </is>
      </c>
      <c r="C1542" t="inlineStr">
        <is>
          <t>486</t>
        </is>
      </c>
      <c r="D1542" t="inlineStr">
        <is>
          <t>Canada</t>
        </is>
      </c>
      <c r="E1542" t="inlineStr">
        <is>
          <t>Americas</t>
        </is>
      </c>
      <c r="F1542" t="inlineStr">
        <is>
          <t>L</t>
        </is>
      </c>
      <c r="G1542" t="inlineStr">
        <is>
          <t>CO</t>
        </is>
      </c>
      <c r="H1542" t="inlineStr">
        <is>
          <t>VH</t>
        </is>
      </c>
      <c r="I1542" t="inlineStr">
        <is>
          <t>A</t>
        </is>
      </c>
      <c r="J1542" t="n">
        <v>12.8</v>
      </c>
      <c r="K1542" t="inlineStr">
        <is>
          <t>601+</t>
        </is>
      </c>
      <c r="L1542" t="n">
        <v>12.8</v>
      </c>
      <c r="M1542" t="inlineStr">
        <is>
          <t>601+</t>
        </is>
      </c>
      <c r="N1542" t="n">
        <v>5</v>
      </c>
      <c r="O1542" t="inlineStr">
        <is>
          <t>701+</t>
        </is>
      </c>
      <c r="P1542" t="n">
        <v>50.1</v>
      </c>
      <c r="Q1542" t="inlineStr">
        <is>
          <t>261</t>
        </is>
      </c>
      <c r="R1542" t="n">
        <v>46.4</v>
      </c>
      <c r="S1542" t="inlineStr">
        <is>
          <t>385</t>
        </is>
      </c>
      <c r="T1542" t="n">
        <v>14.3</v>
      </c>
      <c r="U1542" t="inlineStr">
        <is>
          <t>636</t>
        </is>
      </c>
      <c r="V1542" t="n">
        <v>65.2</v>
      </c>
      <c r="W1542" t="inlineStr">
        <is>
          <t>552</t>
        </is>
      </c>
      <c r="X1542" t="n">
        <v>11.2</v>
      </c>
      <c r="Y1542" t="inlineStr">
        <is>
          <t>701+</t>
        </is>
      </c>
      <c r="Z1542" t="n">
        <v>82.90000000000001</v>
      </c>
      <c r="AA1542" t="inlineStr">
        <is>
          <t>139=</t>
        </is>
      </c>
      <c r="AB1542" t="n">
        <v>26.3</v>
      </c>
      <c r="AC1542">
        <f>486</f>
        <v/>
      </c>
      <c r="AD1542" t="inlineStr">
        <is>
          <t>591-600</t>
        </is>
      </c>
      <c r="AE1542" t="inlineStr">
        <is>
          <t>CA</t>
        </is>
      </c>
      <c r="AF1542" t="inlineStr">
        <is>
          <t>Canada</t>
        </is>
      </c>
      <c r="AG1542" t="inlineStr">
        <is>
          <t>L</t>
        </is>
      </c>
      <c r="AH1542" t="inlineStr">
        <is>
          <t>CO</t>
        </is>
      </c>
      <c r="AI1542" t="inlineStr">
        <is>
          <t>VH</t>
        </is>
      </c>
      <c r="AJ1542" t="n">
        <v>4</v>
      </c>
      <c r="AK1542" t="inlineStr">
        <is>
          <t>A</t>
        </is>
      </c>
      <c r="AL1542" t="n">
        <v>13.5</v>
      </c>
      <c r="AM1542" t="inlineStr">
        <is>
          <t>601+</t>
        </is>
      </c>
      <c r="AN1542" t="n">
        <v>20.9</v>
      </c>
      <c r="AO1542" t="inlineStr">
        <is>
          <t>444</t>
        </is>
      </c>
      <c r="AP1542" t="n">
        <v>5.8</v>
      </c>
      <c r="AQ1542" t="inlineStr">
        <is>
          <t>701+</t>
        </is>
      </c>
      <c r="AR1542" t="n">
        <v>47.5</v>
      </c>
      <c r="AS1542" t="inlineStr">
        <is>
          <t>286</t>
        </is>
      </c>
      <c r="AT1542" t="n">
        <v>43.5</v>
      </c>
      <c r="AU1542" t="inlineStr">
        <is>
          <t>384</t>
        </is>
      </c>
      <c r="AV1542" t="n">
        <v>15.1</v>
      </c>
      <c r="AW1542" t="inlineStr">
        <is>
          <t>618</t>
        </is>
      </c>
      <c r="AX1542" t="n">
        <v>22.3</v>
      </c>
      <c r="AY1542" t="inlineStr">
        <is>
          <t>525</t>
        </is>
      </c>
      <c r="AZ1542" t="n">
        <v>13.1</v>
      </c>
      <c r="BA1542" t="inlineStr">
        <is>
          <t>658</t>
        </is>
      </c>
      <c r="BB1542" t="n">
        <v>36.3</v>
      </c>
      <c r="BC1542" t="inlineStr">
        <is>
          <t>389=</t>
        </is>
      </c>
      <c r="BD1542" t="inlineStr">
        <is>
          <t>23.7</t>
        </is>
      </c>
      <c r="BE1542" t="inlineStr">
        <is>
          <t>351-400</t>
        </is>
      </c>
      <c r="BF1542" t="inlineStr">
        <is>
          <t>Canada</t>
        </is>
      </c>
      <c r="BG1542" t="n">
        <v>28</v>
      </c>
      <c r="BH1542" t="inlineStr">
        <is>
          <t>53.6</t>
        </is>
      </c>
      <c r="BI1542" t="n">
        <v>34.2</v>
      </c>
      <c r="BJ1542" t="n">
        <v>44.4</v>
      </c>
      <c r="BK1542" t="inlineStr">
        <is>
          <t>47.4</t>
        </is>
      </c>
      <c r="BL1542" t="inlineStr">
        <is>
          <t>-</t>
        </is>
      </c>
      <c r="BM1542" t="inlineStr">
        <is>
          <t>21,643</t>
        </is>
      </c>
      <c r="BN1542" t="n">
        <v>28.3</v>
      </c>
      <c r="BO1542" t="inlineStr">
        <is>
          <t>4%</t>
        </is>
      </c>
      <c r="BP1542" t="inlineStr">
        <is>
          <t>60 : 40</t>
        </is>
      </c>
      <c r="BQ1542" t="n">
        <v>2016</v>
      </c>
      <c r="BR1542" t="inlineStr">
        <is>
          <t>201-300</t>
        </is>
      </c>
      <c r="BS1542" t="inlineStr">
        <is>
          <t>7-16</t>
        </is>
      </c>
      <c r="BT1542" t="inlineStr"/>
      <c r="BU1542" t="n">
        <v>0</v>
      </c>
      <c r="BV1542" t="n">
        <v>0</v>
      </c>
      <c r="BW1542" t="n">
        <v>17.5</v>
      </c>
      <c r="BX1542" t="n">
        <v>10.4</v>
      </c>
      <c r="BY1542" t="n">
        <v>31.8</v>
      </c>
      <c r="BZ1542" t="n">
        <v>19.4</v>
      </c>
      <c r="CA1542" t="n">
        <v>2015</v>
      </c>
      <c r="CB1542" t="inlineStr">
        <is>
          <t>QS+Times+Shanghai</t>
        </is>
      </c>
      <c r="CC1542" t="n">
        <v>456</v>
      </c>
      <c r="CD1542" t="n">
        <v>486</v>
      </c>
      <c r="CE1542" t="n">
        <v>601</v>
      </c>
      <c r="CF1542" t="n">
        <v>601</v>
      </c>
      <c r="CG1542" t="n">
        <v>701</v>
      </c>
      <c r="CH1542" t="n">
        <v>261</v>
      </c>
      <c r="CI1542" t="n">
        <v>385</v>
      </c>
      <c r="CJ1542" t="n">
        <v>636</v>
      </c>
      <c r="CK1542" t="n">
        <v>552</v>
      </c>
      <c r="CL1542" t="n">
        <v>701</v>
      </c>
      <c r="CM1542" t="n">
        <v>139</v>
      </c>
      <c r="CN1542" t="n">
        <v>486</v>
      </c>
      <c r="CO1542" t="n">
        <v>595.5</v>
      </c>
      <c r="CP1542" t="n">
        <v>601</v>
      </c>
      <c r="CQ1542" t="n">
        <v>444</v>
      </c>
      <c r="CR1542" t="n">
        <v>701</v>
      </c>
      <c r="CS1542" t="n">
        <v>286</v>
      </c>
      <c r="CT1542" t="n">
        <v>384</v>
      </c>
      <c r="CU1542" t="n">
        <v>618</v>
      </c>
      <c r="CV1542" t="n">
        <v>525</v>
      </c>
      <c r="CW1542" t="n">
        <v>658</v>
      </c>
      <c r="CX1542" t="n">
        <v>389</v>
      </c>
      <c r="CY1542" t="n">
        <v>375.5</v>
      </c>
      <c r="CZ1542" t="n">
        <v>250.5</v>
      </c>
      <c r="DA1542" t="n">
        <v>11.5</v>
      </c>
      <c r="DB1542" t="n">
        <v>53.06226194707578</v>
      </c>
      <c r="DC1542" t="n">
        <v>34.06485553072498</v>
      </c>
      <c r="DD1542" t="n">
        <v>28.3</v>
      </c>
      <c r="DE1542" t="inlineStr">
        <is>
          <t>Times (raw ratio)</t>
        </is>
      </c>
      <c r="DF1542" t="n">
        <v>4</v>
      </c>
      <c r="DG1542" t="inlineStr">
        <is>
          <t>Times (raw %)</t>
        </is>
      </c>
      <c r="DH1542" t="n">
        <v>13.15</v>
      </c>
      <c r="DI1542" t="n">
        <v>15.29991625946992</v>
      </c>
    </row>
    <row r="1543">
      <c r="A1543" t="inlineStr">
        <is>
          <t>university of göttingen</t>
        </is>
      </c>
      <c r="B1543" t="inlineStr">
        <is>
          <t>252</t>
        </is>
      </c>
      <c r="C1543" t="inlineStr">
        <is>
          <t>232</t>
        </is>
      </c>
      <c r="D1543" t="inlineStr">
        <is>
          <t>Germany</t>
        </is>
      </c>
      <c r="E1543" t="inlineStr">
        <is>
          <t>Europe</t>
        </is>
      </c>
      <c r="F1543" t="inlineStr">
        <is>
          <t>L</t>
        </is>
      </c>
      <c r="G1543" t="inlineStr">
        <is>
          <t>FC</t>
        </is>
      </c>
      <c r="H1543" t="inlineStr">
        <is>
          <t>VH</t>
        </is>
      </c>
      <c r="I1543" t="inlineStr">
        <is>
          <t>A</t>
        </is>
      </c>
      <c r="J1543" t="n">
        <v>46.4</v>
      </c>
      <c r="K1543" t="inlineStr">
        <is>
          <t>175</t>
        </is>
      </c>
      <c r="L1543" t="n">
        <v>27.1</v>
      </c>
      <c r="M1543" t="inlineStr">
        <is>
          <t>355</t>
        </is>
      </c>
      <c r="N1543" t="n">
        <v>76.40000000000001</v>
      </c>
      <c r="O1543" t="inlineStr">
        <is>
          <t>156</t>
        </is>
      </c>
      <c r="P1543" t="n">
        <v>16.2</v>
      </c>
      <c r="Q1543" t="inlineStr">
        <is>
          <t>620</t>
        </is>
      </c>
      <c r="R1543" t="n">
        <v>49.7</v>
      </c>
      <c r="S1543" t="inlineStr">
        <is>
          <t>369</t>
        </is>
      </c>
      <c r="T1543" t="n">
        <v>22.4</v>
      </c>
      <c r="U1543" t="inlineStr">
        <is>
          <t>512</t>
        </is>
      </c>
      <c r="V1543" t="n">
        <v>95.09999999999999</v>
      </c>
      <c r="W1543" t="inlineStr">
        <is>
          <t>76</t>
        </is>
      </c>
      <c r="X1543" t="n">
        <v>40.3</v>
      </c>
      <c r="Y1543" t="inlineStr">
        <is>
          <t>317</t>
        </is>
      </c>
      <c r="Z1543" t="n">
        <v>32.1</v>
      </c>
      <c r="AA1543" t="inlineStr">
        <is>
          <t>428=</t>
        </is>
      </c>
      <c r="AB1543" t="n">
        <v>40.3</v>
      </c>
      <c r="AC1543" t="inlineStr"/>
      <c r="AD1543" t="inlineStr"/>
      <c r="AE1543" t="inlineStr">
        <is>
          <t>Not Reported</t>
        </is>
      </c>
      <c r="AF1543" t="inlineStr">
        <is>
          <t>Not Reported</t>
        </is>
      </c>
      <c r="AG1543" t="inlineStr">
        <is>
          <t>Not Reported</t>
        </is>
      </c>
      <c r="AH1543" t="inlineStr">
        <is>
          <t>Not Reported</t>
        </is>
      </c>
      <c r="AI1543" t="inlineStr"/>
      <c r="AJ1543" t="inlineStr"/>
      <c r="AK1543" t="inlineStr">
        <is>
          <t>Not Reported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>
        <f>99</f>
        <v/>
      </c>
      <c r="BF1543" t="inlineStr">
        <is>
          <t>Germany</t>
        </is>
      </c>
      <c r="BG1543" t="n">
        <v>49.3</v>
      </c>
      <c r="BH1543" t="inlineStr">
        <is>
          <t>56.4</t>
        </is>
      </c>
      <c r="BI1543" t="n">
        <v>54.5</v>
      </c>
      <c r="BJ1543" t="n">
        <v>72.7</v>
      </c>
      <c r="BK1543" t="inlineStr">
        <is>
          <t>31.8</t>
        </is>
      </c>
      <c r="BL1543" t="inlineStr">
        <is>
          <t>58.0</t>
        </is>
      </c>
      <c r="BM1543" t="inlineStr">
        <is>
          <t>25,581</t>
        </is>
      </c>
      <c r="BN1543" t="n">
        <v>25.6</v>
      </c>
      <c r="BO1543" t="inlineStr">
        <is>
          <t>12%</t>
        </is>
      </c>
      <c r="BP1543" t="inlineStr">
        <is>
          <t>51 : 49</t>
        </is>
      </c>
      <c r="BQ1543" t="n">
        <v>2016</v>
      </c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>
        <is>
          <t>QS+Times</t>
        </is>
      </c>
      <c r="CC1543" t="n">
        <v>252</v>
      </c>
      <c r="CD1543" t="n">
        <v>232</v>
      </c>
      <c r="CE1543" t="n">
        <v>175</v>
      </c>
      <c r="CF1543" t="n">
        <v>355</v>
      </c>
      <c r="CG1543" t="n">
        <v>156</v>
      </c>
      <c r="CH1543" t="n">
        <v>620</v>
      </c>
      <c r="CI1543" t="n">
        <v>369</v>
      </c>
      <c r="CJ1543" t="n">
        <v>512</v>
      </c>
      <c r="CK1543" t="n">
        <v>76</v>
      </c>
      <c r="CL1543" t="n">
        <v>317</v>
      </c>
      <c r="CM1543" t="n">
        <v>428</v>
      </c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n">
        <v>99</v>
      </c>
      <c r="CZ1543" t="inlineStr"/>
      <c r="DA1543" t="inlineStr"/>
      <c r="DB1543" t="n">
        <v>84.03071071173287</v>
      </c>
      <c r="DC1543" t="n">
        <v>47.42082991036384</v>
      </c>
      <c r="DD1543" t="n">
        <v>25.6</v>
      </c>
      <c r="DE1543" t="inlineStr">
        <is>
          <t>Times (raw ratio)</t>
        </is>
      </c>
      <c r="DF1543" t="n">
        <v>12</v>
      </c>
      <c r="DG1543" t="inlineStr">
        <is>
          <t>Times (raw %)</t>
        </is>
      </c>
      <c r="DH1543" t="n">
        <v>46.4</v>
      </c>
      <c r="DI1543" t="n">
        <v>53.69406867845994</v>
      </c>
    </row>
    <row r="1544">
      <c r="A1544" t="inlineStr">
        <is>
          <t>university of haifa</t>
        </is>
      </c>
      <c r="B1544" t="inlineStr">
        <is>
          <t>671-680</t>
        </is>
      </c>
      <c r="C1544" t="inlineStr">
        <is>
          <t>651-660</t>
        </is>
      </c>
      <c r="D1544" t="inlineStr">
        <is>
          <t>Israel</t>
        </is>
      </c>
      <c r="E1544" t="inlineStr">
        <is>
          <t>Asia</t>
        </is>
      </c>
      <c r="F1544" t="inlineStr">
        <is>
          <t>L</t>
        </is>
      </c>
      <c r="G1544" t="inlineStr">
        <is>
          <t>FO</t>
        </is>
      </c>
      <c r="H1544" t="inlineStr">
        <is>
          <t>VH</t>
        </is>
      </c>
      <c r="I1544" t="inlineStr">
        <is>
          <t>A</t>
        </is>
      </c>
      <c r="J1544" t="n">
        <v>13</v>
      </c>
      <c r="K1544" t="inlineStr">
        <is>
          <t>601+</t>
        </is>
      </c>
      <c r="L1544" t="n">
        <v>5.9</v>
      </c>
      <c r="M1544" t="inlineStr">
        <is>
          <t>601+</t>
        </is>
      </c>
      <c r="N1544" t="n">
        <v>14.6</v>
      </c>
      <c r="O1544" t="inlineStr">
        <is>
          <t>701+</t>
        </is>
      </c>
      <c r="P1544" t="n">
        <v>32.1</v>
      </c>
      <c r="Q1544" t="inlineStr">
        <is>
          <t>409</t>
        </is>
      </c>
      <c r="R1544" t="n">
        <v>13.4</v>
      </c>
      <c r="S1544" t="inlineStr">
        <is>
          <t>699</t>
        </is>
      </c>
      <c r="T1544" t="n">
        <v>3.6</v>
      </c>
      <c r="U1544" t="inlineStr">
        <is>
          <t>701+</t>
        </is>
      </c>
      <c r="V1544" t="n">
        <v>67.2</v>
      </c>
      <c r="W1544" t="inlineStr">
        <is>
          <t>518</t>
        </is>
      </c>
      <c r="X1544" t="n">
        <v>22.9</v>
      </c>
      <c r="Y1544" t="inlineStr">
        <is>
          <t>499</t>
        </is>
      </c>
      <c r="Z1544" t="n">
        <v>37.3</v>
      </c>
      <c r="AA1544" t="inlineStr">
        <is>
          <t>390</t>
        </is>
      </c>
      <c r="AB1544" t="inlineStr"/>
      <c r="AC1544" t="inlineStr">
        <is>
          <t>651-660</t>
        </is>
      </c>
      <c r="AD1544" t="inlineStr">
        <is>
          <t>701-750</t>
        </is>
      </c>
      <c r="AE1544" t="inlineStr">
        <is>
          <t>IL</t>
        </is>
      </c>
      <c r="AF1544" t="inlineStr">
        <is>
          <t>Israel</t>
        </is>
      </c>
      <c r="AG1544" t="inlineStr">
        <is>
          <t>L</t>
        </is>
      </c>
      <c r="AH1544" t="inlineStr">
        <is>
          <t>FO</t>
        </is>
      </c>
      <c r="AI1544" t="inlineStr">
        <is>
          <t>VH</t>
        </is>
      </c>
      <c r="AJ1544" t="n">
        <v>4</v>
      </c>
      <c r="AK1544" t="inlineStr">
        <is>
          <t>A</t>
        </is>
      </c>
      <c r="AL1544" t="n">
        <v>13.1</v>
      </c>
      <c r="AM1544" t="inlineStr">
        <is>
          <t>601+</t>
        </is>
      </c>
      <c r="AN1544" t="n">
        <v>7.4</v>
      </c>
      <c r="AO1544" t="inlineStr">
        <is>
          <t>601+</t>
        </is>
      </c>
      <c r="AP1544" t="n">
        <v>19.6</v>
      </c>
      <c r="AQ1544" t="inlineStr">
        <is>
          <t>678</t>
        </is>
      </c>
      <c r="AR1544" t="n">
        <v>30.1</v>
      </c>
      <c r="AS1544" t="inlineStr">
        <is>
          <t>433</t>
        </is>
      </c>
      <c r="AT1544" t="n">
        <v>14.2</v>
      </c>
      <c r="AU1544" t="inlineStr">
        <is>
          <t>681</t>
        </is>
      </c>
      <c r="AV1544" t="n">
        <v>3.9</v>
      </c>
      <c r="AW1544" t="inlineStr">
        <is>
          <t>701+</t>
        </is>
      </c>
      <c r="AX1544" t="n">
        <v>13.5</v>
      </c>
      <c r="AY1544" t="inlineStr">
        <is>
          <t>617</t>
        </is>
      </c>
      <c r="AZ1544" t="n">
        <v>14.1</v>
      </c>
      <c r="BA1544" t="inlineStr">
        <is>
          <t>601</t>
        </is>
      </c>
      <c r="BB1544" t="n">
        <v>51.8</v>
      </c>
      <c r="BC1544" t="inlineStr">
        <is>
          <t>295=</t>
        </is>
      </c>
      <c r="BD1544" t="inlineStr">
        <is>
          <t>-</t>
        </is>
      </c>
      <c r="BE1544" t="inlineStr">
        <is>
          <t>501-600</t>
        </is>
      </c>
      <c r="BF1544" t="inlineStr">
        <is>
          <t>Israel</t>
        </is>
      </c>
      <c r="BG1544" t="n">
        <v>25.5</v>
      </c>
      <c r="BH1544" t="inlineStr">
        <is>
          <t>34.7</t>
        </is>
      </c>
      <c r="BI1544" t="n">
        <v>29.5</v>
      </c>
      <c r="BJ1544" t="n">
        <v>26.2</v>
      </c>
      <c r="BK1544" t="inlineStr">
        <is>
          <t>30.3</t>
        </is>
      </c>
      <c r="BL1544" t="inlineStr">
        <is>
          <t>-</t>
        </is>
      </c>
      <c r="BM1544" t="inlineStr">
        <is>
          <t>17,758</t>
        </is>
      </c>
      <c r="BN1544" t="n">
        <v>30.8</v>
      </c>
      <c r="BO1544" t="inlineStr">
        <is>
          <t>1%</t>
        </is>
      </c>
      <c r="BP1544" t="inlineStr">
        <is>
          <t>65 : 35</t>
        </is>
      </c>
      <c r="BQ1544" t="n">
        <v>2016</v>
      </c>
      <c r="BR1544" t="inlineStr">
        <is>
          <t>401-500</t>
        </is>
      </c>
      <c r="BS1544" t="inlineStr">
        <is>
          <t>7</t>
        </is>
      </c>
      <c r="BT1544" t="inlineStr"/>
      <c r="BU1544" t="n">
        <v>0</v>
      </c>
      <c r="BV1544" t="n">
        <v>0</v>
      </c>
      <c r="BW1544" t="n">
        <v>7.2</v>
      </c>
      <c r="BX1544" t="n">
        <v>6.5</v>
      </c>
      <c r="BY1544" t="n">
        <v>26.8</v>
      </c>
      <c r="BZ1544" t="n">
        <v>13.2</v>
      </c>
      <c r="CA1544" t="n">
        <v>2011</v>
      </c>
      <c r="CB1544" t="inlineStr">
        <is>
          <t>QS+Times+Shanghai</t>
        </is>
      </c>
      <c r="CC1544" t="n">
        <v>675.5</v>
      </c>
      <c r="CD1544" t="n">
        <v>655.5</v>
      </c>
      <c r="CE1544" t="n">
        <v>601</v>
      </c>
      <c r="CF1544" t="n">
        <v>601</v>
      </c>
      <c r="CG1544" t="n">
        <v>701</v>
      </c>
      <c r="CH1544" t="n">
        <v>409</v>
      </c>
      <c r="CI1544" t="n">
        <v>699</v>
      </c>
      <c r="CJ1544" t="n">
        <v>701</v>
      </c>
      <c r="CK1544" t="n">
        <v>518</v>
      </c>
      <c r="CL1544" t="n">
        <v>499</v>
      </c>
      <c r="CM1544" t="n">
        <v>390</v>
      </c>
      <c r="CN1544" t="n">
        <v>655.5</v>
      </c>
      <c r="CO1544" t="n">
        <v>725.5</v>
      </c>
      <c r="CP1544" t="n">
        <v>601</v>
      </c>
      <c r="CQ1544" t="n">
        <v>601</v>
      </c>
      <c r="CR1544" t="n">
        <v>678</v>
      </c>
      <c r="CS1544" t="n">
        <v>433</v>
      </c>
      <c r="CT1544" t="n">
        <v>681</v>
      </c>
      <c r="CU1544" t="n">
        <v>701</v>
      </c>
      <c r="CV1544" t="n">
        <v>617</v>
      </c>
      <c r="CW1544" t="n">
        <v>601</v>
      </c>
      <c r="CX1544" t="n">
        <v>295</v>
      </c>
      <c r="CY1544" t="n">
        <v>550.5</v>
      </c>
      <c r="CZ1544" t="n">
        <v>450.5</v>
      </c>
      <c r="DA1544" t="n">
        <v>7</v>
      </c>
      <c r="DB1544" t="n">
        <v>24.8608502907365</v>
      </c>
      <c r="DC1544" t="n">
        <v>22.66374859009787</v>
      </c>
      <c r="DD1544" t="n">
        <v>30.8</v>
      </c>
      <c r="DE1544" t="inlineStr">
        <is>
          <t>Times (raw ratio)</t>
        </is>
      </c>
      <c r="DF1544" t="n">
        <v>1</v>
      </c>
      <c r="DG1544" t="inlineStr">
        <is>
          <t>Times (raw %)</t>
        </is>
      </c>
      <c r="DH1544" t="n">
        <v>13.05</v>
      </c>
      <c r="DI1544" t="n">
        <v>11.1830198451586</v>
      </c>
    </row>
    <row r="1545">
      <c r="A1545" t="inlineStr">
        <is>
          <t>university of hail</t>
        </is>
      </c>
      <c r="B1545" t="inlineStr">
        <is>
          <t>901-950</t>
        </is>
      </c>
      <c r="C1545" t="inlineStr"/>
      <c r="D1545" t="inlineStr">
        <is>
          <t>Saudi Arabia</t>
        </is>
      </c>
      <c r="E1545" t="inlineStr">
        <is>
          <t>Asia</t>
        </is>
      </c>
      <c r="F1545" t="inlineStr">
        <is>
          <t>L</t>
        </is>
      </c>
      <c r="G1545" t="inlineStr">
        <is>
          <t>FC</t>
        </is>
      </c>
      <c r="H1545" t="inlineStr">
        <is>
          <t>HI</t>
        </is>
      </c>
      <c r="I1545" t="inlineStr">
        <is>
          <t>A</t>
        </is>
      </c>
      <c r="J1545" t="n">
        <v>5.2</v>
      </c>
      <c r="K1545" t="inlineStr">
        <is>
          <t>601+</t>
        </is>
      </c>
      <c r="L1545" t="n">
        <v>1.9</v>
      </c>
      <c r="M1545" t="inlineStr">
        <is>
          <t>601+</t>
        </is>
      </c>
      <c r="N1545" t="n">
        <v>39.4</v>
      </c>
      <c r="O1545" t="inlineStr">
        <is>
          <t>394</t>
        </is>
      </c>
      <c r="P1545" t="n">
        <v>2.4</v>
      </c>
      <c r="Q1545" t="inlineStr">
        <is>
          <t>701+</t>
        </is>
      </c>
      <c r="R1545" t="n">
        <v>100</v>
      </c>
      <c r="S1545" t="inlineStr">
        <is>
          <t>43</t>
        </is>
      </c>
      <c r="T1545" t="n">
        <v>3</v>
      </c>
      <c r="U1545" t="inlineStr">
        <is>
          <t>701+</t>
        </is>
      </c>
      <c r="V1545" t="n">
        <v>43.3</v>
      </c>
      <c r="W1545" t="inlineStr">
        <is>
          <t>701+</t>
        </is>
      </c>
      <c r="X1545" t="n">
        <v>2.3</v>
      </c>
      <c r="Y1545" t="inlineStr">
        <is>
          <t>701+</t>
        </is>
      </c>
      <c r="Z1545" t="n">
        <v>1.5</v>
      </c>
      <c r="AA1545" t="inlineStr">
        <is>
          <t>701+</t>
        </is>
      </c>
      <c r="AB1545" t="inlineStr"/>
      <c r="AC1545" t="inlineStr"/>
      <c r="AD1545" t="inlineStr"/>
      <c r="AE1545" t="inlineStr">
        <is>
          <t>Not Reported</t>
        </is>
      </c>
      <c r="AF1545" t="inlineStr">
        <is>
          <t>Not Reported</t>
        </is>
      </c>
      <c r="AG1545" t="inlineStr">
        <is>
          <t>Not Reported</t>
        </is>
      </c>
      <c r="AH1545" t="inlineStr">
        <is>
          <t>Not Reported</t>
        </is>
      </c>
      <c r="AI1545" t="inlineStr"/>
      <c r="AJ1545" t="inlineStr"/>
      <c r="AK1545" t="inlineStr">
        <is>
          <t>Not Reported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>
        <is>
          <t>Not Reported</t>
        </is>
      </c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>
        <is>
          <t>QS</t>
        </is>
      </c>
      <c r="CC1545" t="n">
        <v>925.5</v>
      </c>
      <c r="CD1545" t="inlineStr"/>
      <c r="CE1545" t="n">
        <v>601</v>
      </c>
      <c r="CF1545" t="n">
        <v>601</v>
      </c>
      <c r="CG1545" t="n">
        <v>394</v>
      </c>
      <c r="CH1545" t="n">
        <v>701</v>
      </c>
      <c r="CI1545" t="n">
        <v>43</v>
      </c>
      <c r="CJ1545" t="n">
        <v>701</v>
      </c>
      <c r="CK1545" t="n">
        <v>701</v>
      </c>
      <c r="CL1545" t="n">
        <v>701</v>
      </c>
      <c r="CM1545" t="n">
        <v>701</v>
      </c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n">
        <v>33.96428571428571</v>
      </c>
      <c r="DC1545" t="n">
        <v>2.4</v>
      </c>
      <c r="DD1545" t="inlineStr"/>
      <c r="DE1545" t="inlineStr">
        <is>
          <t>QS (score, not ratio)</t>
        </is>
      </c>
      <c r="DF1545" t="inlineStr"/>
      <c r="DG1545" t="inlineStr">
        <is>
          <t>QS (score, not %)</t>
        </is>
      </c>
      <c r="DH1545" t="n">
        <v>5.2</v>
      </c>
      <c r="DI1545" t="inlineStr"/>
    </row>
    <row r="1546">
      <c r="A1546" t="inlineStr">
        <is>
          <t>university of halle-wittenberg</t>
        </is>
      </c>
      <c r="B1546" t="inlineStr"/>
      <c r="C1546" t="inlineStr"/>
      <c r="D1546" t="inlineStr">
        <is>
          <t>Not Reported</t>
        </is>
      </c>
      <c r="E1546" t="inlineStr">
        <is>
          <t>Not Reported</t>
        </is>
      </c>
      <c r="F1546" t="inlineStr">
        <is>
          <t>Not Reported</t>
        </is>
      </c>
      <c r="G1546" t="inlineStr">
        <is>
          <t>Not Reported</t>
        </is>
      </c>
      <c r="H1546" t="inlineStr"/>
      <c r="I1546" t="inlineStr">
        <is>
          <t>Not Reported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>
        <is>
          <t>Not Reported</t>
        </is>
      </c>
      <c r="AF1546" t="inlineStr">
        <is>
          <t>Not Reported</t>
        </is>
      </c>
      <c r="AG1546" t="inlineStr">
        <is>
          <t>Not Reported</t>
        </is>
      </c>
      <c r="AH1546" t="inlineStr">
        <is>
          <t>Not Reported</t>
        </is>
      </c>
      <c r="AI1546" t="inlineStr"/>
      <c r="AJ1546" t="inlineStr"/>
      <c r="AK1546" t="inlineStr">
        <is>
          <t>Not Reported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>
        <is>
          <t>Not Reported</t>
        </is>
      </c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>
        <is>
          <t>401-500</t>
        </is>
      </c>
      <c r="BS1546" t="inlineStr">
        <is>
          <t>29-39</t>
        </is>
      </c>
      <c r="BT1546" t="inlineStr"/>
      <c r="BU1546" t="n">
        <v>0</v>
      </c>
      <c r="BV1546" t="n">
        <v>6.7</v>
      </c>
      <c r="BW1546" t="n">
        <v>3.6</v>
      </c>
      <c r="BX1546" t="n">
        <v>9.4</v>
      </c>
      <c r="BY1546" t="n">
        <v>25.9</v>
      </c>
      <c r="BZ1546" t="n">
        <v>14</v>
      </c>
      <c r="CA1546" t="n">
        <v>2015</v>
      </c>
      <c r="CB1546" t="inlineStr">
        <is>
          <t>Shanghai</t>
        </is>
      </c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n">
        <v>450.5</v>
      </c>
      <c r="DA1546" t="n">
        <v>34</v>
      </c>
      <c r="DB1546" t="n">
        <v>1.317233809001095</v>
      </c>
      <c r="DC1546" t="n">
        <v>11.83236245954692</v>
      </c>
      <c r="DD1546" t="inlineStr"/>
      <c r="DE1546" t="inlineStr">
        <is>
          <t>Missing</t>
        </is>
      </c>
      <c r="DF1546" t="inlineStr"/>
      <c r="DG1546" t="inlineStr">
        <is>
          <t>Missing</t>
        </is>
      </c>
      <c r="DH1546" t="inlineStr"/>
      <c r="DI1546" t="n">
        <v>7.591181229773462</v>
      </c>
    </row>
    <row r="1547">
      <c r="A1547" t="inlineStr">
        <is>
          <t>university of hamburg</t>
        </is>
      </c>
      <c r="B1547" t="inlineStr"/>
      <c r="C1547" t="inlineStr"/>
      <c r="D1547" t="inlineStr">
        <is>
          <t>Not Reported</t>
        </is>
      </c>
      <c r="E1547" t="inlineStr">
        <is>
          <t>Not Reported</t>
        </is>
      </c>
      <c r="F1547" t="inlineStr">
        <is>
          <t>Not Reported</t>
        </is>
      </c>
      <c r="G1547" t="inlineStr">
        <is>
          <t>Not Reported</t>
        </is>
      </c>
      <c r="H1547" t="inlineStr"/>
      <c r="I1547" t="inlineStr">
        <is>
          <t>Not Reported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>
        <is>
          <t>Not Reported</t>
        </is>
      </c>
      <c r="AF1547" t="inlineStr">
        <is>
          <t>Not Reported</t>
        </is>
      </c>
      <c r="AG1547" t="inlineStr">
        <is>
          <t>Not Reported</t>
        </is>
      </c>
      <c r="AH1547" t="inlineStr">
        <is>
          <t>Not Reported</t>
        </is>
      </c>
      <c r="AI1547" t="inlineStr"/>
      <c r="AJ1547" t="inlineStr"/>
      <c r="AK1547" t="inlineStr">
        <is>
          <t>Not Reported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>
        <is>
          <t>226-250</t>
        </is>
      </c>
      <c r="BF1547" t="inlineStr">
        <is>
          <t>Germany</t>
        </is>
      </c>
      <c r="BG1547" t="n">
        <v>35.2</v>
      </c>
      <c r="BH1547" t="inlineStr">
        <is>
          <t>56.3</t>
        </is>
      </c>
      <c r="BI1547" t="n">
        <v>21.3</v>
      </c>
      <c r="BJ1547" t="n">
        <v>50</v>
      </c>
      <c r="BK1547" t="inlineStr">
        <is>
          <t>27.4</t>
        </is>
      </c>
      <c r="BL1547" t="inlineStr">
        <is>
          <t>-</t>
        </is>
      </c>
      <c r="BM1547" t="inlineStr"/>
      <c r="BN1547" t="inlineStr"/>
      <c r="BO1547" t="inlineStr"/>
      <c r="BP1547" t="inlineStr"/>
      <c r="BQ1547" t="n">
        <v>2012</v>
      </c>
      <c r="BR1547" t="inlineStr">
        <is>
          <t>151-200</t>
        </is>
      </c>
      <c r="BS1547" t="inlineStr">
        <is>
          <t>9-13</t>
        </is>
      </c>
      <c r="BT1547" t="inlineStr"/>
      <c r="BU1547" t="n">
        <v>11.5</v>
      </c>
      <c r="BV1547" t="n">
        <v>0</v>
      </c>
      <c r="BW1547" t="n">
        <v>13.9</v>
      </c>
      <c r="BX1547" t="n">
        <v>21.7</v>
      </c>
      <c r="BY1547" t="n">
        <v>36.6</v>
      </c>
      <c r="BZ1547" t="n">
        <v>22.1</v>
      </c>
      <c r="CA1547" t="n">
        <v>2015</v>
      </c>
      <c r="CB1547" t="inlineStr">
        <is>
          <t>Times+Shanghai</t>
        </is>
      </c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n">
        <v>238</v>
      </c>
      <c r="CZ1547" t="n">
        <v>175.5</v>
      </c>
      <c r="DA1547" t="n">
        <v>11</v>
      </c>
      <c r="DB1547" t="n">
        <v>63.90455311893629</v>
      </c>
      <c r="DC1547" t="n">
        <v>28.5116925514625</v>
      </c>
      <c r="DD1547" t="inlineStr"/>
      <c r="DE1547" t="inlineStr">
        <is>
          <t>Missing</t>
        </is>
      </c>
      <c r="DF1547" t="inlineStr"/>
      <c r="DG1547" t="inlineStr">
        <is>
          <t>Missing</t>
        </is>
      </c>
      <c r="DH1547" t="inlineStr"/>
      <c r="DI1547" t="n">
        <v>15.23081153104854</v>
      </c>
    </row>
    <row r="1548">
      <c r="A1548" t="inlineStr">
        <is>
          <t>university of hannover</t>
        </is>
      </c>
      <c r="B1548" t="inlineStr"/>
      <c r="C1548" t="inlineStr"/>
      <c r="D1548" t="inlineStr">
        <is>
          <t>Not Reported</t>
        </is>
      </c>
      <c r="E1548" t="inlineStr">
        <is>
          <t>Not Reported</t>
        </is>
      </c>
      <c r="F1548" t="inlineStr">
        <is>
          <t>Not Reported</t>
        </is>
      </c>
      <c r="G1548" t="inlineStr">
        <is>
          <t>Not Reported</t>
        </is>
      </c>
      <c r="H1548" t="inlineStr"/>
      <c r="I1548" t="inlineStr">
        <is>
          <t>Not Reported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>
        <is>
          <t>Not Reported</t>
        </is>
      </c>
      <c r="AF1548" t="inlineStr">
        <is>
          <t>Not Reported</t>
        </is>
      </c>
      <c r="AG1548" t="inlineStr">
        <is>
          <t>Not Reported</t>
        </is>
      </c>
      <c r="AH1548" t="inlineStr">
        <is>
          <t>Not Reported</t>
        </is>
      </c>
      <c r="AI1548" t="inlineStr"/>
      <c r="AJ1548" t="inlineStr"/>
      <c r="AK1548" t="inlineStr">
        <is>
          <t>Not Reported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>
        <is>
          <t>Not Reported</t>
        </is>
      </c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>
        <is>
          <t>401-500</t>
        </is>
      </c>
      <c r="BS1548" t="inlineStr">
        <is>
          <t>29-39</t>
        </is>
      </c>
      <c r="BT1548" t="inlineStr"/>
      <c r="BU1548" t="n">
        <v>0</v>
      </c>
      <c r="BV1548" t="n">
        <v>0</v>
      </c>
      <c r="BW1548" t="n">
        <v>8.6</v>
      </c>
      <c r="BX1548" t="n">
        <v>10.6</v>
      </c>
      <c r="BY1548" t="n">
        <v>24.8</v>
      </c>
      <c r="BZ1548" t="n">
        <v>13.8</v>
      </c>
      <c r="CA1548" t="n">
        <v>2015</v>
      </c>
      <c r="CB1548" t="inlineStr">
        <is>
          <t>Shanghai</t>
        </is>
      </c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n">
        <v>450.5</v>
      </c>
      <c r="DA1548" t="n">
        <v>34</v>
      </c>
      <c r="DB1548" t="n">
        <v>1.317233809001095</v>
      </c>
      <c r="DC1548" t="n">
        <v>13.73905070118662</v>
      </c>
      <c r="DD1548" t="inlineStr"/>
      <c r="DE1548" t="inlineStr">
        <is>
          <t>Missing</t>
        </is>
      </c>
      <c r="DF1548" t="inlineStr"/>
      <c r="DG1548" t="inlineStr">
        <is>
          <t>Missing</t>
        </is>
      </c>
      <c r="DH1548" t="inlineStr"/>
      <c r="DI1548" t="n">
        <v>6.869525350593312</v>
      </c>
    </row>
    <row r="1549">
      <c r="A1549" t="inlineStr">
        <is>
          <t>university of hawai?i at manoa</t>
        </is>
      </c>
      <c r="B1549" t="inlineStr">
        <is>
          <t>488</t>
        </is>
      </c>
      <c r="C1549" t="inlineStr">
        <is>
          <t>386</t>
        </is>
      </c>
      <c r="D1549" t="inlineStr">
        <is>
          <t>United States</t>
        </is>
      </c>
      <c r="E1549" t="inlineStr">
        <is>
          <t>Americas</t>
        </is>
      </c>
      <c r="F1549" t="inlineStr">
        <is>
          <t>L</t>
        </is>
      </c>
      <c r="G1549" t="inlineStr">
        <is>
          <t>FC</t>
        </is>
      </c>
      <c r="H1549" t="inlineStr">
        <is>
          <t>VH</t>
        </is>
      </c>
      <c r="I1549" t="inlineStr">
        <is>
          <t>A</t>
        </is>
      </c>
      <c r="J1549" t="n">
        <v>15.2</v>
      </c>
      <c r="K1549" t="inlineStr">
        <is>
          <t>576</t>
        </is>
      </c>
      <c r="L1549" t="n">
        <v>6.6</v>
      </c>
      <c r="M1549" t="inlineStr">
        <is>
          <t>601+</t>
        </is>
      </c>
      <c r="N1549" t="n">
        <v>29.7</v>
      </c>
      <c r="O1549" t="inlineStr">
        <is>
          <t>525</t>
        </is>
      </c>
      <c r="P1549" t="n">
        <v>41.7</v>
      </c>
      <c r="Q1549" t="inlineStr">
        <is>
          <t>332</t>
        </is>
      </c>
      <c r="R1549" t="n">
        <v>41.7</v>
      </c>
      <c r="S1549" t="inlineStr">
        <is>
          <t>412</t>
        </is>
      </c>
      <c r="T1549" t="n">
        <v>12</v>
      </c>
      <c r="U1549" t="inlineStr">
        <is>
          <t>679</t>
        </is>
      </c>
      <c r="V1549" t="n">
        <v>82.90000000000001</v>
      </c>
      <c r="W1549" t="inlineStr">
        <is>
          <t>278</t>
        </is>
      </c>
      <c r="X1549" t="n">
        <v>7.9</v>
      </c>
      <c r="Y1549" t="inlineStr">
        <is>
          <t>701+</t>
        </is>
      </c>
      <c r="Z1549" t="n">
        <v>30.1</v>
      </c>
      <c r="AA1549" t="inlineStr">
        <is>
          <t>443=</t>
        </is>
      </c>
      <c r="AB1549" t="n">
        <v>24.6</v>
      </c>
      <c r="AC1549" t="inlineStr"/>
      <c r="AD1549" t="inlineStr"/>
      <c r="AE1549" t="inlineStr">
        <is>
          <t>Not Reported</t>
        </is>
      </c>
      <c r="AF1549" t="inlineStr">
        <is>
          <t>Not Reported</t>
        </is>
      </c>
      <c r="AG1549" t="inlineStr">
        <is>
          <t>Not Reported</t>
        </is>
      </c>
      <c r="AH1549" t="inlineStr">
        <is>
          <t>Not Reported</t>
        </is>
      </c>
      <c r="AI1549" t="inlineStr"/>
      <c r="AJ1549" t="inlineStr"/>
      <c r="AK1549" t="inlineStr">
        <is>
          <t>Not Reported</t>
        </is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>
        <is>
          <t>Not Reported</t>
        </is>
      </c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>
        <is>
          <t>QS</t>
        </is>
      </c>
      <c r="CC1549" t="n">
        <v>488</v>
      </c>
      <c r="CD1549" t="n">
        <v>386</v>
      </c>
      <c r="CE1549" t="n">
        <v>576</v>
      </c>
      <c r="CF1549" t="n">
        <v>601</v>
      </c>
      <c r="CG1549" t="n">
        <v>525</v>
      </c>
      <c r="CH1549" t="n">
        <v>332</v>
      </c>
      <c r="CI1549" t="n">
        <v>412</v>
      </c>
      <c r="CJ1549" t="n">
        <v>679</v>
      </c>
      <c r="CK1549" t="n">
        <v>278</v>
      </c>
      <c r="CL1549" t="n">
        <v>701</v>
      </c>
      <c r="CM1549" t="n">
        <v>443</v>
      </c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n">
        <v>65.21428571428572</v>
      </c>
      <c r="DC1549" t="n">
        <v>41.7</v>
      </c>
      <c r="DD1549" t="inlineStr"/>
      <c r="DE1549" t="inlineStr">
        <is>
          <t>QS (score, not ratio)</t>
        </is>
      </c>
      <c r="DF1549" t="inlineStr"/>
      <c r="DG1549" t="inlineStr">
        <is>
          <t>QS (score, not %)</t>
        </is>
      </c>
      <c r="DH1549" t="n">
        <v>15.2</v>
      </c>
      <c r="DI1549" t="inlineStr"/>
    </row>
    <row r="1550">
      <c r="A1550" t="inlineStr">
        <is>
          <t>university of hawaii at manoa</t>
        </is>
      </c>
      <c r="B1550" t="inlineStr"/>
      <c r="C1550" t="inlineStr"/>
      <c r="D1550" t="inlineStr">
        <is>
          <t>Not Reported</t>
        </is>
      </c>
      <c r="E1550" t="inlineStr">
        <is>
          <t>Not Reported</t>
        </is>
      </c>
      <c r="F1550" t="inlineStr">
        <is>
          <t>Not Reported</t>
        </is>
      </c>
      <c r="G1550" t="inlineStr">
        <is>
          <t>Not Reported</t>
        </is>
      </c>
      <c r="H1550" t="inlineStr"/>
      <c r="I1550" t="inlineStr">
        <is>
          <t>Not Reported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>
        <is>
          <t>Not Reported</t>
        </is>
      </c>
      <c r="AF1550" t="inlineStr">
        <is>
          <t>Not Reported</t>
        </is>
      </c>
      <c r="AG1550" t="inlineStr">
        <is>
          <t>Not Reported</t>
        </is>
      </c>
      <c r="AH1550" t="inlineStr">
        <is>
          <t>Not Reported</t>
        </is>
      </c>
      <c r="AI1550" t="inlineStr"/>
      <c r="AJ1550" t="inlineStr"/>
      <c r="AK1550" t="inlineStr">
        <is>
          <t>Not Reported</t>
        </is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>
        <is>
          <t>Not Reported</t>
        </is>
      </c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>
        <is>
          <t>151-200</t>
        </is>
      </c>
      <c r="BS1550" t="inlineStr">
        <is>
          <t>66-78</t>
        </is>
      </c>
      <c r="BT1550" t="inlineStr"/>
      <c r="BU1550" t="n">
        <v>0</v>
      </c>
      <c r="BV1550" t="n">
        <v>0</v>
      </c>
      <c r="BW1550" t="n">
        <v>20.1</v>
      </c>
      <c r="BX1550" t="n">
        <v>22.9</v>
      </c>
      <c r="BY1550" t="n">
        <v>36</v>
      </c>
      <c r="BZ1550" t="n">
        <v>18.7</v>
      </c>
      <c r="CA1550" t="n">
        <v>2015</v>
      </c>
      <c r="CB1550" t="inlineStr">
        <is>
          <t>Shanghai</t>
        </is>
      </c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n">
        <v>175.5</v>
      </c>
      <c r="DA1550" t="n">
        <v>72</v>
      </c>
      <c r="DB1550" t="n">
        <v>61.69045005488474</v>
      </c>
      <c r="DC1550" t="n">
        <v>25.53004314994606</v>
      </c>
      <c r="DD1550" t="inlineStr"/>
      <c r="DE1550" t="inlineStr">
        <is>
          <t>Missing</t>
        </is>
      </c>
      <c r="DF1550" t="inlineStr"/>
      <c r="DG1550" t="inlineStr">
        <is>
          <t>Missing</t>
        </is>
      </c>
      <c r="DH1550" t="inlineStr"/>
      <c r="DI1550" t="n">
        <v>12.76502157497303</v>
      </c>
    </row>
    <row r="1551">
      <c r="A1551" t="inlineStr">
        <is>
          <t>university of hawai’i at mānoa</t>
        </is>
      </c>
      <c r="B1551" t="inlineStr"/>
      <c r="C1551" t="inlineStr"/>
      <c r="D1551" t="inlineStr">
        <is>
          <t>Not Reported</t>
        </is>
      </c>
      <c r="E1551" t="inlineStr">
        <is>
          <t>Not Reported</t>
        </is>
      </c>
      <c r="F1551" t="inlineStr">
        <is>
          <t>Not Reported</t>
        </is>
      </c>
      <c r="G1551" t="inlineStr">
        <is>
          <t>Not Reported</t>
        </is>
      </c>
      <c r="H1551" t="inlineStr"/>
      <c r="I1551" t="inlineStr">
        <is>
          <t>Not Reported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>
        <is>
          <t>Not Reported</t>
        </is>
      </c>
      <c r="AF1551" t="inlineStr">
        <is>
          <t>Not Reported</t>
        </is>
      </c>
      <c r="AG1551" t="inlineStr">
        <is>
          <t>Not Reported</t>
        </is>
      </c>
      <c r="AH1551" t="inlineStr">
        <is>
          <t>Not Reported</t>
        </is>
      </c>
      <c r="AI1551" t="inlineStr"/>
      <c r="AJ1551" t="inlineStr"/>
      <c r="AK1551" t="inlineStr">
        <is>
          <t>Not Reported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>
        <is>
          <t>201-250</t>
        </is>
      </c>
      <c r="BF1551" t="inlineStr">
        <is>
          <t>Unisted States of America</t>
        </is>
      </c>
      <c r="BG1551" t="n">
        <v>32</v>
      </c>
      <c r="BH1551" t="inlineStr">
        <is>
          <t>63.4</t>
        </is>
      </c>
      <c r="BI1551" t="n">
        <v>35.5</v>
      </c>
      <c r="BJ1551" t="n">
        <v>67.7</v>
      </c>
      <c r="BK1551" t="inlineStr">
        <is>
          <t>44.7</t>
        </is>
      </c>
      <c r="BL1551" t="inlineStr">
        <is>
          <t>-</t>
        </is>
      </c>
      <c r="BM1551" t="inlineStr"/>
      <c r="BN1551" t="inlineStr"/>
      <c r="BO1551" t="inlineStr"/>
      <c r="BP1551" t="inlineStr"/>
      <c r="BQ1551" t="n">
        <v>2016</v>
      </c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>
        <is>
          <t>Times</t>
        </is>
      </c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n">
        <v>225.5</v>
      </c>
      <c r="CZ1551" t="inlineStr"/>
      <c r="DA1551" t="inlineStr"/>
      <c r="DB1551" t="n">
        <v>67.90564689063618</v>
      </c>
      <c r="DC1551" t="n">
        <v>50.61534459297206</v>
      </c>
      <c r="DD1551" t="inlineStr"/>
      <c r="DE1551" t="inlineStr">
        <is>
          <t>Missing</t>
        </is>
      </c>
      <c r="DF1551" t="inlineStr"/>
      <c r="DG1551" t="inlineStr">
        <is>
          <t>Missing</t>
        </is>
      </c>
      <c r="DH1551" t="inlineStr"/>
      <c r="DI1551" t="n">
        <v>33.92299687825183</v>
      </c>
    </row>
    <row r="1552">
      <c r="A1552" t="inlineStr">
        <is>
          <t>university of heidelberg</t>
        </is>
      </c>
      <c r="B1552" t="inlineStr"/>
      <c r="C1552" t="inlineStr"/>
      <c r="D1552" t="inlineStr">
        <is>
          <t>Not Reported</t>
        </is>
      </c>
      <c r="E1552" t="inlineStr">
        <is>
          <t>Not Reported</t>
        </is>
      </c>
      <c r="F1552" t="inlineStr">
        <is>
          <t>Not Reported</t>
        </is>
      </c>
      <c r="G1552" t="inlineStr">
        <is>
          <t>Not Reported</t>
        </is>
      </c>
      <c r="H1552" t="inlineStr"/>
      <c r="I1552" t="inlineStr">
        <is>
          <t>Not Reported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>
        <is>
          <t>Not Reported</t>
        </is>
      </c>
      <c r="AF1552" t="inlineStr">
        <is>
          <t>Not Reported</t>
        </is>
      </c>
      <c r="AG1552" t="inlineStr">
        <is>
          <t>Not Reported</t>
        </is>
      </c>
      <c r="AH1552" t="inlineStr">
        <is>
          <t>Not Reported</t>
        </is>
      </c>
      <c r="AI1552" t="inlineStr"/>
      <c r="AJ1552" t="inlineStr"/>
      <c r="AK1552" t="inlineStr">
        <is>
          <t>Not Reported</t>
        </is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>
        <is>
          <t>Not Reported</t>
        </is>
      </c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>
        <is>
          <t>54</t>
        </is>
      </c>
      <c r="BS1552" t="inlineStr">
        <is>
          <t>2.0</t>
        </is>
      </c>
      <c r="BT1552" t="n">
        <v>30.2</v>
      </c>
      <c r="BU1552" t="n">
        <v>14.1</v>
      </c>
      <c r="BV1552" t="n">
        <v>25.5</v>
      </c>
      <c r="BW1552" t="n">
        <v>19.1</v>
      </c>
      <c r="BX1552" t="n">
        <v>28.5</v>
      </c>
      <c r="BY1552" t="n">
        <v>51.1</v>
      </c>
      <c r="BZ1552" t="n">
        <v>30.9</v>
      </c>
      <c r="CA1552" t="n">
        <v>2013</v>
      </c>
      <c r="CB1552" t="inlineStr">
        <is>
          <t>Shanghai</t>
        </is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n">
        <v>54</v>
      </c>
      <c r="DA1552" t="n">
        <v>2</v>
      </c>
      <c r="DB1552" t="n">
        <v>88.36443468715697</v>
      </c>
      <c r="DC1552" t="n">
        <v>33.17459546925566</v>
      </c>
      <c r="DD1552" t="inlineStr"/>
      <c r="DE1552" t="inlineStr">
        <is>
          <t>Missing</t>
        </is>
      </c>
      <c r="DF1552" t="inlineStr"/>
      <c r="DG1552" t="inlineStr">
        <is>
          <t>Missing</t>
        </is>
      </c>
      <c r="DH1552" t="inlineStr"/>
      <c r="DI1552" t="n">
        <v>26.48729773462783</v>
      </c>
    </row>
    <row r="1553">
      <c r="A1553" t="inlineStr">
        <is>
          <t>university of helsinki</t>
        </is>
      </c>
      <c r="B1553" t="inlineStr">
        <is>
          <t>117</t>
        </is>
      </c>
      <c r="C1553" t="inlineStr">
        <is>
          <t>115</t>
        </is>
      </c>
      <c r="D1553" t="inlineStr">
        <is>
          <t>Finland</t>
        </is>
      </c>
      <c r="E1553" t="inlineStr">
        <is>
          <t>Europe</t>
        </is>
      </c>
      <c r="F1553" t="inlineStr">
        <is>
          <t>L</t>
        </is>
      </c>
      <c r="G1553" t="inlineStr">
        <is>
          <t>CO</t>
        </is>
      </c>
      <c r="H1553" t="inlineStr">
        <is>
          <t>VH</t>
        </is>
      </c>
      <c r="I1553" t="inlineStr">
        <is>
          <t>A</t>
        </is>
      </c>
      <c r="J1553" t="n">
        <v>62.3</v>
      </c>
      <c r="K1553" t="inlineStr">
        <is>
          <t>110</t>
        </is>
      </c>
      <c r="L1553" t="n">
        <v>29.1</v>
      </c>
      <c r="M1553" t="inlineStr">
        <is>
          <t>324</t>
        </is>
      </c>
      <c r="N1553" t="n">
        <v>59.4</v>
      </c>
      <c r="O1553" t="inlineStr">
        <is>
          <t>246</t>
        </is>
      </c>
      <c r="P1553" t="n">
        <v>49.6</v>
      </c>
      <c r="Q1553" t="inlineStr">
        <is>
          <t>267</t>
        </is>
      </c>
      <c r="R1553" t="n">
        <v>73.40000000000001</v>
      </c>
      <c r="S1553" t="inlineStr">
        <is>
          <t>272</t>
        </is>
      </c>
      <c r="T1553" t="n">
        <v>5.7</v>
      </c>
      <c r="U1553" t="inlineStr">
        <is>
          <t>701+</t>
        </is>
      </c>
      <c r="V1553" t="n">
        <v>96.90000000000001</v>
      </c>
      <c r="W1553" t="inlineStr">
        <is>
          <t>43</t>
        </is>
      </c>
      <c r="X1553" t="n">
        <v>90.5</v>
      </c>
      <c r="Y1553" t="inlineStr">
        <is>
          <t>74</t>
        </is>
      </c>
      <c r="Z1553" t="n">
        <v>94.5</v>
      </c>
      <c r="AA1553" t="inlineStr">
        <is>
          <t>60</t>
        </is>
      </c>
      <c r="AB1553" t="n">
        <v>56.8</v>
      </c>
      <c r="AC1553" t="inlineStr">
        <is>
          <t>115</t>
        </is>
      </c>
      <c r="AD1553" t="inlineStr">
        <is>
          <t>106=</t>
        </is>
      </c>
      <c r="AE1553" t="inlineStr">
        <is>
          <t>FI</t>
        </is>
      </c>
      <c r="AF1553" t="inlineStr">
        <is>
          <t>Finland</t>
        </is>
      </c>
      <c r="AG1553" t="inlineStr">
        <is>
          <t>L</t>
        </is>
      </c>
      <c r="AH1553" t="inlineStr">
        <is>
          <t>CO</t>
        </is>
      </c>
      <c r="AI1553" t="inlineStr">
        <is>
          <t>VH</t>
        </is>
      </c>
      <c r="AJ1553" t="n">
        <v>5</v>
      </c>
      <c r="AK1553" t="inlineStr">
        <is>
          <t>A</t>
        </is>
      </c>
      <c r="AL1553" t="n">
        <v>65.09999999999999</v>
      </c>
      <c r="AM1553" t="inlineStr">
        <is>
          <t>105</t>
        </is>
      </c>
      <c r="AN1553" t="n">
        <v>32.3</v>
      </c>
      <c r="AO1553" t="inlineStr">
        <is>
          <t>304</t>
        </is>
      </c>
      <c r="AP1553" t="n">
        <v>63.4</v>
      </c>
      <c r="AQ1553" t="inlineStr">
        <is>
          <t>223</t>
        </is>
      </c>
      <c r="AR1553" t="n">
        <v>49.8</v>
      </c>
      <c r="AS1553" t="inlineStr">
        <is>
          <t>265</t>
        </is>
      </c>
      <c r="AT1553" t="n">
        <v>71.5</v>
      </c>
      <c r="AU1553" t="inlineStr">
        <is>
          <t>268</t>
        </is>
      </c>
      <c r="AV1553" t="n">
        <v>5.4</v>
      </c>
      <c r="AW1553" t="inlineStr">
        <is>
          <t>701+</t>
        </is>
      </c>
      <c r="AX1553" t="n">
        <v>96</v>
      </c>
      <c r="AY1553" t="inlineStr">
        <is>
          <t>40</t>
        </is>
      </c>
      <c r="AZ1553" t="n">
        <v>65.7</v>
      </c>
      <c r="BA1553" t="inlineStr">
        <is>
          <t>86</t>
        </is>
      </c>
      <c r="BB1553" t="n">
        <v>82.7</v>
      </c>
      <c r="BC1553" t="inlineStr">
        <is>
          <t>133=</t>
        </is>
      </c>
      <c r="BD1553" t="inlineStr">
        <is>
          <t>57.2</t>
        </is>
      </c>
      <c r="BE1553">
        <f>76</f>
        <v/>
      </c>
      <c r="BF1553" t="inlineStr">
        <is>
          <t>Finland</t>
        </is>
      </c>
      <c r="BG1553" t="n">
        <v>48.4</v>
      </c>
      <c r="BH1553" t="inlineStr">
        <is>
          <t>51.8</t>
        </is>
      </c>
      <c r="BI1553" t="n">
        <v>60.4</v>
      </c>
      <c r="BJ1553" t="n">
        <v>82.09999999999999</v>
      </c>
      <c r="BK1553" t="inlineStr">
        <is>
          <t>31.6</t>
        </is>
      </c>
      <c r="BL1553" t="inlineStr">
        <is>
          <t>61.9</t>
        </is>
      </c>
      <c r="BM1553" t="inlineStr">
        <is>
          <t>23,505</t>
        </is>
      </c>
      <c r="BN1553" t="n">
        <v>15.1</v>
      </c>
      <c r="BO1553" t="inlineStr">
        <is>
          <t>6%</t>
        </is>
      </c>
      <c r="BP1553" t="inlineStr">
        <is>
          <t>66 : 34</t>
        </is>
      </c>
      <c r="BQ1553" t="n">
        <v>2016</v>
      </c>
      <c r="BR1553" t="inlineStr">
        <is>
          <t>67</t>
        </is>
      </c>
      <c r="BS1553" t="inlineStr">
        <is>
          <t>1</t>
        </is>
      </c>
      <c r="BT1553" t="n">
        <v>28.2</v>
      </c>
      <c r="BU1553" t="n">
        <v>12.6</v>
      </c>
      <c r="BV1553" t="n">
        <v>16.3</v>
      </c>
      <c r="BW1553" t="n">
        <v>25.2</v>
      </c>
      <c r="BX1553" t="n">
        <v>22.4</v>
      </c>
      <c r="BY1553" t="n">
        <v>51.8</v>
      </c>
      <c r="BZ1553" t="n">
        <v>31.3</v>
      </c>
      <c r="CA1553" t="n">
        <v>2015</v>
      </c>
      <c r="CB1553" t="inlineStr">
        <is>
          <t>QS+Times+Shanghai</t>
        </is>
      </c>
      <c r="CC1553" t="n">
        <v>117</v>
      </c>
      <c r="CD1553" t="n">
        <v>115</v>
      </c>
      <c r="CE1553" t="n">
        <v>110</v>
      </c>
      <c r="CF1553" t="n">
        <v>324</v>
      </c>
      <c r="CG1553" t="n">
        <v>246</v>
      </c>
      <c r="CH1553" t="n">
        <v>267</v>
      </c>
      <c r="CI1553" t="n">
        <v>272</v>
      </c>
      <c r="CJ1553" t="n">
        <v>701</v>
      </c>
      <c r="CK1553" t="n">
        <v>43</v>
      </c>
      <c r="CL1553" t="n">
        <v>74</v>
      </c>
      <c r="CM1553" t="n">
        <v>60</v>
      </c>
      <c r="CN1553" t="n">
        <v>115</v>
      </c>
      <c r="CO1553" t="n">
        <v>106</v>
      </c>
      <c r="CP1553" t="n">
        <v>105</v>
      </c>
      <c r="CQ1553" t="n">
        <v>304</v>
      </c>
      <c r="CR1553" t="n">
        <v>223</v>
      </c>
      <c r="CS1553" t="n">
        <v>265</v>
      </c>
      <c r="CT1553" t="n">
        <v>268</v>
      </c>
      <c r="CU1553" t="n">
        <v>701</v>
      </c>
      <c r="CV1553" t="n">
        <v>40</v>
      </c>
      <c r="CW1553" t="n">
        <v>86</v>
      </c>
      <c r="CX1553" t="n">
        <v>133</v>
      </c>
      <c r="CY1553" t="n">
        <v>76</v>
      </c>
      <c r="CZ1553" t="n">
        <v>67</v>
      </c>
      <c r="DA1553" t="n">
        <v>1</v>
      </c>
      <c r="DB1553" t="n">
        <v>88.83425652312792</v>
      </c>
      <c r="DC1553" t="n">
        <v>52.90408257030229</v>
      </c>
      <c r="DD1553" t="n">
        <v>15.1</v>
      </c>
      <c r="DE1553" t="inlineStr">
        <is>
          <t>Times (raw ratio)</t>
        </is>
      </c>
      <c r="DF1553" t="n">
        <v>6</v>
      </c>
      <c r="DG1553" t="inlineStr">
        <is>
          <t>Times (raw %)</t>
        </is>
      </c>
      <c r="DH1553" t="n">
        <v>63.7</v>
      </c>
      <c r="DI1553" t="n">
        <v>32.38756435167879</v>
      </c>
    </row>
    <row r="1554">
      <c r="A1554" t="inlineStr">
        <is>
          <t>university of hertfordshire</t>
        </is>
      </c>
      <c r="B1554" t="inlineStr">
        <is>
          <t>851-900</t>
        </is>
      </c>
      <c r="C1554" t="inlineStr">
        <is>
          <t>851-900</t>
        </is>
      </c>
      <c r="D1554" t="inlineStr">
        <is>
          <t>United Kingdom</t>
        </is>
      </c>
      <c r="E1554" t="inlineStr">
        <is>
          <t>Europe</t>
        </is>
      </c>
      <c r="F1554" t="inlineStr">
        <is>
          <t>L</t>
        </is>
      </c>
      <c r="G1554" t="inlineStr">
        <is>
          <t>CO</t>
        </is>
      </c>
      <c r="H1554" t="inlineStr">
        <is>
          <t>HI</t>
        </is>
      </c>
      <c r="I1554" t="inlineStr">
        <is>
          <t>A</t>
        </is>
      </c>
      <c r="J1554" t="n">
        <v>4.4</v>
      </c>
      <c r="K1554" t="inlineStr">
        <is>
          <t>601+</t>
        </is>
      </c>
      <c r="L1554" t="n">
        <v>3.7</v>
      </c>
      <c r="M1554" t="inlineStr">
        <is>
          <t>601+</t>
        </is>
      </c>
      <c r="N1554" t="n">
        <v>5.9</v>
      </c>
      <c r="O1554" t="inlineStr">
        <is>
          <t>701+</t>
        </is>
      </c>
      <c r="P1554" t="n">
        <v>5.2</v>
      </c>
      <c r="Q1554" t="inlineStr">
        <is>
          <t>701+</t>
        </is>
      </c>
      <c r="R1554" t="n">
        <v>62</v>
      </c>
      <c r="S1554" t="inlineStr">
        <is>
          <t>316</t>
        </is>
      </c>
      <c r="T1554" t="n">
        <v>100</v>
      </c>
      <c r="U1554" t="inlineStr">
        <is>
          <t>34</t>
        </is>
      </c>
      <c r="V1554" t="n">
        <v>58.8</v>
      </c>
      <c r="W1554" t="inlineStr">
        <is>
          <t>647</t>
        </is>
      </c>
      <c r="X1554" t="n">
        <v>10.1</v>
      </c>
      <c r="Y1554" t="inlineStr">
        <is>
          <t>701+</t>
        </is>
      </c>
      <c r="Z1554" t="n">
        <v>2.1</v>
      </c>
      <c r="AA1554" t="inlineStr">
        <is>
          <t>701+</t>
        </is>
      </c>
      <c r="AB1554" t="inlineStr"/>
      <c r="AC1554" t="inlineStr">
        <is>
          <t>851-900</t>
        </is>
      </c>
      <c r="AD1554" t="inlineStr">
        <is>
          <t>801-1000</t>
        </is>
      </c>
      <c r="AE1554" t="inlineStr">
        <is>
          <t>UK</t>
        </is>
      </c>
      <c r="AF1554" t="inlineStr">
        <is>
          <t>United Kingdom</t>
        </is>
      </c>
      <c r="AG1554" t="inlineStr">
        <is>
          <t>L</t>
        </is>
      </c>
      <c r="AH1554" t="inlineStr">
        <is>
          <t>CO</t>
        </is>
      </c>
      <c r="AI1554" t="inlineStr">
        <is>
          <t>HI</t>
        </is>
      </c>
      <c r="AJ1554" t="n">
        <v>3</v>
      </c>
      <c r="AK1554" t="inlineStr">
        <is>
          <t>A</t>
        </is>
      </c>
      <c r="AL1554" t="n">
        <v>4.7</v>
      </c>
      <c r="AM1554" t="inlineStr">
        <is>
          <t>601+</t>
        </is>
      </c>
      <c r="AN1554" t="n">
        <v>4.8</v>
      </c>
      <c r="AO1554" t="inlineStr">
        <is>
          <t>601+</t>
        </is>
      </c>
      <c r="AP1554" t="n">
        <v>6.4</v>
      </c>
      <c r="AQ1554" t="inlineStr">
        <is>
          <t>701+</t>
        </is>
      </c>
      <c r="AR1554" t="n">
        <v>5.6</v>
      </c>
      <c r="AS1554" t="inlineStr">
        <is>
          <t>701+</t>
        </is>
      </c>
      <c r="AT1554" t="n">
        <v>63.4</v>
      </c>
      <c r="AU1554" t="inlineStr">
        <is>
          <t>305</t>
        </is>
      </c>
      <c r="AV1554" t="n">
        <v>99.5</v>
      </c>
      <c r="AW1554" t="inlineStr">
        <is>
          <t>42</t>
        </is>
      </c>
      <c r="AX1554" t="n">
        <v>11.2</v>
      </c>
      <c r="AY1554" t="inlineStr">
        <is>
          <t>647</t>
        </is>
      </c>
      <c r="AZ1554" t="n">
        <v>12</v>
      </c>
      <c r="BA1554" t="inlineStr">
        <is>
          <t>701+</t>
        </is>
      </c>
      <c r="BB1554" t="n">
        <v>2.7</v>
      </c>
      <c r="BC1554" t="inlineStr">
        <is>
          <t>701+</t>
        </is>
      </c>
      <c r="BD1554" t="inlineStr">
        <is>
          <t>-</t>
        </is>
      </c>
      <c r="BE1554" t="inlineStr">
        <is>
          <t>501-600</t>
        </is>
      </c>
      <c r="BF1554" t="inlineStr">
        <is>
          <t>United Kingdom</t>
        </is>
      </c>
      <c r="BG1554" t="n">
        <v>15.5</v>
      </c>
      <c r="BH1554" t="inlineStr">
        <is>
          <t>78.9</t>
        </is>
      </c>
      <c r="BI1554" t="n">
        <v>9.5</v>
      </c>
      <c r="BJ1554" t="n">
        <v>50.5</v>
      </c>
      <c r="BK1554" t="inlineStr">
        <is>
          <t>29.3</t>
        </is>
      </c>
      <c r="BL1554" t="inlineStr">
        <is>
          <t>-</t>
        </is>
      </c>
      <c r="BM1554" t="inlineStr">
        <is>
          <t>19,665</t>
        </is>
      </c>
      <c r="BN1554" t="n">
        <v>19.4</v>
      </c>
      <c r="BO1554" t="inlineStr">
        <is>
          <t>27%</t>
        </is>
      </c>
      <c r="BP1554" t="inlineStr">
        <is>
          <t>54 : 46</t>
        </is>
      </c>
      <c r="BQ1554" t="n">
        <v>2016</v>
      </c>
      <c r="BR1554" t="inlineStr">
        <is>
          <t>402-501</t>
        </is>
      </c>
      <c r="BS1554" t="inlineStr">
        <is>
          <t>37-40</t>
        </is>
      </c>
      <c r="BT1554" t="inlineStr"/>
      <c r="BU1554" t="n">
        <v>0</v>
      </c>
      <c r="BV1554" t="n">
        <v>0</v>
      </c>
      <c r="BW1554" t="n">
        <v>7.3</v>
      </c>
      <c r="BX1554" t="n">
        <v>10.4</v>
      </c>
      <c r="BY1554" t="n">
        <v>15.7</v>
      </c>
      <c r="BZ1554" t="n">
        <v>20.3</v>
      </c>
      <c r="CA1554" t="n">
        <v>2009</v>
      </c>
      <c r="CB1554" t="inlineStr">
        <is>
          <t>QS+Times+Shanghai</t>
        </is>
      </c>
      <c r="CC1554" t="n">
        <v>875.5</v>
      </c>
      <c r="CD1554" t="n">
        <v>875.5</v>
      </c>
      <c r="CE1554" t="n">
        <v>601</v>
      </c>
      <c r="CF1554" t="n">
        <v>601</v>
      </c>
      <c r="CG1554" t="n">
        <v>701</v>
      </c>
      <c r="CH1554" t="n">
        <v>701</v>
      </c>
      <c r="CI1554" t="n">
        <v>316</v>
      </c>
      <c r="CJ1554" t="n">
        <v>34</v>
      </c>
      <c r="CK1554" t="n">
        <v>647</v>
      </c>
      <c r="CL1554" t="n">
        <v>701</v>
      </c>
      <c r="CM1554" t="n">
        <v>701</v>
      </c>
      <c r="CN1554" t="n">
        <v>875.5</v>
      </c>
      <c r="CO1554" t="n">
        <v>900.5</v>
      </c>
      <c r="CP1554" t="n">
        <v>601</v>
      </c>
      <c r="CQ1554" t="n">
        <v>601</v>
      </c>
      <c r="CR1554" t="n">
        <v>701</v>
      </c>
      <c r="CS1554" t="n">
        <v>701</v>
      </c>
      <c r="CT1554" t="n">
        <v>305</v>
      </c>
      <c r="CU1554" t="n">
        <v>42</v>
      </c>
      <c r="CV1554" t="n">
        <v>647</v>
      </c>
      <c r="CW1554" t="n">
        <v>701</v>
      </c>
      <c r="CX1554" t="n">
        <v>701</v>
      </c>
      <c r="CY1554" t="n">
        <v>550.5</v>
      </c>
      <c r="CZ1554" t="n">
        <v>451.5</v>
      </c>
      <c r="DA1554" t="n">
        <v>38.5</v>
      </c>
      <c r="DB1554" t="n">
        <v>20.02576587277613</v>
      </c>
      <c r="DC1554" t="n">
        <v>15.66562401839937</v>
      </c>
      <c r="DD1554" t="n">
        <v>19.4</v>
      </c>
      <c r="DE1554" t="inlineStr">
        <is>
          <t>Times (raw ratio)</t>
        </is>
      </c>
      <c r="DF1554" t="n">
        <v>27</v>
      </c>
      <c r="DG1554" t="inlineStr">
        <is>
          <t>Times (raw %)</t>
        </is>
      </c>
      <c r="DH1554" t="n">
        <v>4.550000000000001</v>
      </c>
      <c r="DI1554" t="n">
        <v>4.645866933379132</v>
      </c>
    </row>
    <row r="1555">
      <c r="A1555" t="inlineStr">
        <is>
          <t>university of hohenheim</t>
        </is>
      </c>
      <c r="B1555" t="inlineStr">
        <is>
          <t>601-610</t>
        </is>
      </c>
      <c r="C1555" t="inlineStr">
        <is>
          <t>651-660</t>
        </is>
      </c>
      <c r="D1555" t="inlineStr">
        <is>
          <t>Germany</t>
        </is>
      </c>
      <c r="E1555" t="inlineStr">
        <is>
          <t>Europe</t>
        </is>
      </c>
      <c r="F1555" t="inlineStr">
        <is>
          <t>M</t>
        </is>
      </c>
      <c r="G1555" t="inlineStr">
        <is>
          <t>SP</t>
        </is>
      </c>
      <c r="H1555" t="inlineStr">
        <is>
          <t>VH</t>
        </is>
      </c>
      <c r="I1555" t="inlineStr">
        <is>
          <t>A</t>
        </is>
      </c>
      <c r="J1555" t="n">
        <v>8.6</v>
      </c>
      <c r="K1555" t="inlineStr">
        <is>
          <t>601+</t>
        </is>
      </c>
      <c r="L1555" t="n">
        <v>6.1</v>
      </c>
      <c r="M1555" t="inlineStr">
        <is>
          <t>601+</t>
        </is>
      </c>
      <c r="N1555" t="n">
        <v>12</v>
      </c>
      <c r="O1555" t="inlineStr">
        <is>
          <t>701+</t>
        </is>
      </c>
      <c r="P1555" t="n">
        <v>47.5</v>
      </c>
      <c r="Q1555" t="inlineStr">
        <is>
          <t>285</t>
        </is>
      </c>
      <c r="R1555" t="n">
        <v>25.2</v>
      </c>
      <c r="S1555" t="inlineStr">
        <is>
          <t>530</t>
        </is>
      </c>
      <c r="T1555" t="n">
        <v>25.9</v>
      </c>
      <c r="U1555" t="inlineStr">
        <is>
          <t>466</t>
        </is>
      </c>
      <c r="V1555" t="n">
        <v>76.90000000000001</v>
      </c>
      <c r="W1555" t="inlineStr">
        <is>
          <t>381</t>
        </is>
      </c>
      <c r="X1555" t="n">
        <v>5</v>
      </c>
      <c r="Y1555" t="inlineStr">
        <is>
          <t>701+</t>
        </is>
      </c>
      <c r="Z1555" t="n">
        <v>19.2</v>
      </c>
      <c r="AA1555" t="inlineStr">
        <is>
          <t>545=</t>
        </is>
      </c>
      <c r="AB1555" t="inlineStr"/>
      <c r="AC1555" t="inlineStr">
        <is>
          <t>651-660</t>
        </is>
      </c>
      <c r="AD1555" t="inlineStr">
        <is>
          <t>801-1000</t>
        </is>
      </c>
      <c r="AE1555" t="inlineStr">
        <is>
          <t>DE</t>
        </is>
      </c>
      <c r="AF1555" t="inlineStr">
        <is>
          <t>Germany</t>
        </is>
      </c>
      <c r="AG1555" t="inlineStr">
        <is>
          <t>M</t>
        </is>
      </c>
      <c r="AH1555" t="inlineStr">
        <is>
          <t>SP</t>
        </is>
      </c>
      <c r="AI1555" t="inlineStr"/>
      <c r="AJ1555" t="n">
        <v>5</v>
      </c>
      <c r="AK1555" t="inlineStr">
        <is>
          <t>A</t>
        </is>
      </c>
      <c r="AL1555" t="n">
        <v>9.800000000000001</v>
      </c>
      <c r="AM1555" t="inlineStr">
        <is>
          <t>601+</t>
        </is>
      </c>
      <c r="AN1555" t="n">
        <v>5.3</v>
      </c>
      <c r="AO1555" t="inlineStr">
        <is>
          <t>601+</t>
        </is>
      </c>
      <c r="AP1555" t="n">
        <v>10</v>
      </c>
      <c r="AQ1555" t="inlineStr">
        <is>
          <t>701+</t>
        </is>
      </c>
      <c r="AR1555" t="n">
        <v>39.4</v>
      </c>
      <c r="AS1555" t="inlineStr">
        <is>
          <t>348</t>
        </is>
      </c>
      <c r="AT1555" t="n">
        <v>26.4</v>
      </c>
      <c r="AU1555" t="inlineStr">
        <is>
          <t>515</t>
        </is>
      </c>
      <c r="AV1555" t="n">
        <v>24.2</v>
      </c>
      <c r="AW1555" t="inlineStr">
        <is>
          <t>484</t>
        </is>
      </c>
      <c r="AX1555" t="n">
        <v>36.3</v>
      </c>
      <c r="AY1555" t="inlineStr">
        <is>
          <t>410</t>
        </is>
      </c>
      <c r="AZ1555" t="n">
        <v>8.800000000000001</v>
      </c>
      <c r="BA1555" t="inlineStr">
        <is>
          <t>701+</t>
        </is>
      </c>
      <c r="BB1555" t="n">
        <v>15</v>
      </c>
      <c r="BC1555" t="inlineStr">
        <is>
          <t>612=</t>
        </is>
      </c>
      <c r="BD1555" t="inlineStr">
        <is>
          <t>-</t>
        </is>
      </c>
      <c r="BE1555" t="inlineStr">
        <is>
          <t>301-350</t>
        </is>
      </c>
      <c r="BF1555" t="inlineStr">
        <is>
          <t>Germany</t>
        </is>
      </c>
      <c r="BG1555" t="n">
        <v>30.9</v>
      </c>
      <c r="BH1555" t="inlineStr">
        <is>
          <t>50.3</t>
        </is>
      </c>
      <c r="BI1555" t="n">
        <v>33.8</v>
      </c>
      <c r="BJ1555" t="n">
        <v>51.5</v>
      </c>
      <c r="BK1555" t="inlineStr">
        <is>
          <t>52.8</t>
        </is>
      </c>
      <c r="BL1555" t="inlineStr">
        <is>
          <t>-</t>
        </is>
      </c>
      <c r="BM1555" t="inlineStr">
        <is>
          <t>9,163</t>
        </is>
      </c>
      <c r="BN1555" t="n">
        <v>41.2</v>
      </c>
      <c r="BO1555" t="inlineStr">
        <is>
          <t>13%</t>
        </is>
      </c>
      <c r="BP1555" t="inlineStr">
        <is>
          <t>56 : 44</t>
        </is>
      </c>
      <c r="BQ1555" t="n">
        <v>2016</v>
      </c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>
        <is>
          <t>QS+Times</t>
        </is>
      </c>
      <c r="CC1555" t="n">
        <v>605.5</v>
      </c>
      <c r="CD1555" t="n">
        <v>655.5</v>
      </c>
      <c r="CE1555" t="n">
        <v>601</v>
      </c>
      <c r="CF1555" t="n">
        <v>601</v>
      </c>
      <c r="CG1555" t="n">
        <v>701</v>
      </c>
      <c r="CH1555" t="n">
        <v>285</v>
      </c>
      <c r="CI1555" t="n">
        <v>530</v>
      </c>
      <c r="CJ1555" t="n">
        <v>466</v>
      </c>
      <c r="CK1555" t="n">
        <v>381</v>
      </c>
      <c r="CL1555" t="n">
        <v>701</v>
      </c>
      <c r="CM1555" t="n">
        <v>545</v>
      </c>
      <c r="CN1555" t="n">
        <v>655.5</v>
      </c>
      <c r="CO1555" t="n">
        <v>900.5</v>
      </c>
      <c r="CP1555" t="n">
        <v>601</v>
      </c>
      <c r="CQ1555" t="n">
        <v>601</v>
      </c>
      <c r="CR1555" t="n">
        <v>701</v>
      </c>
      <c r="CS1555" t="n">
        <v>348</v>
      </c>
      <c r="CT1555" t="n">
        <v>515</v>
      </c>
      <c r="CU1555" t="n">
        <v>484</v>
      </c>
      <c r="CV1555" t="n">
        <v>410</v>
      </c>
      <c r="CW1555" t="n">
        <v>701</v>
      </c>
      <c r="CX1555" t="n">
        <v>612</v>
      </c>
      <c r="CY1555" t="n">
        <v>325.5</v>
      </c>
      <c r="CZ1555" t="inlineStr"/>
      <c r="DA1555" t="inlineStr"/>
      <c r="DB1555" t="n">
        <v>55.21557490043909</v>
      </c>
      <c r="DC1555" t="n">
        <v>43.52164580586182</v>
      </c>
      <c r="DD1555" t="n">
        <v>41.2</v>
      </c>
      <c r="DE1555" t="inlineStr">
        <is>
          <t>Times (raw ratio)</t>
        </is>
      </c>
      <c r="DF1555" t="n">
        <v>13</v>
      </c>
      <c r="DG1555" t="inlineStr">
        <is>
          <t>Times (raw %)</t>
        </is>
      </c>
      <c r="DH1555" t="n">
        <v>9.199999999999999</v>
      </c>
      <c r="DI1555" t="n">
        <v>32.15400624349635</v>
      </c>
    </row>
    <row r="1556">
      <c r="A1556" t="inlineStr">
        <is>
          <t>university of hong kong</t>
        </is>
      </c>
      <c r="B1556" t="inlineStr"/>
      <c r="C1556" t="inlineStr"/>
      <c r="D1556" t="inlineStr">
        <is>
          <t>Not Reported</t>
        </is>
      </c>
      <c r="E1556" t="inlineStr">
        <is>
          <t>Not Reported</t>
        </is>
      </c>
      <c r="F1556" t="inlineStr">
        <is>
          <t>Not Reported</t>
        </is>
      </c>
      <c r="G1556" t="inlineStr">
        <is>
          <t>Not Reported</t>
        </is>
      </c>
      <c r="H1556" t="inlineStr"/>
      <c r="I1556" t="inlineStr">
        <is>
          <t>Not Reported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>
        <is>
          <t>Not Reported</t>
        </is>
      </c>
      <c r="AF1556" t="inlineStr">
        <is>
          <t>Not Reported</t>
        </is>
      </c>
      <c r="AG1556" t="inlineStr">
        <is>
          <t>Not Reported</t>
        </is>
      </c>
      <c r="AH1556" t="inlineStr">
        <is>
          <t>Not Reported</t>
        </is>
      </c>
      <c r="AI1556" t="inlineStr"/>
      <c r="AJ1556" t="inlineStr"/>
      <c r="AK1556" t="inlineStr">
        <is>
          <t>Not Reported</t>
        </is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>
        <f>44</f>
        <v/>
      </c>
      <c r="BF1556" t="inlineStr">
        <is>
          <t>Hong Kong</t>
        </is>
      </c>
      <c r="BG1556" t="n">
        <v>64.59999999999999</v>
      </c>
      <c r="BH1556" t="inlineStr">
        <is>
          <t>99.5</t>
        </is>
      </c>
      <c r="BI1556" t="n">
        <v>72.8</v>
      </c>
      <c r="BJ1556" t="n">
        <v>70.09999999999999</v>
      </c>
      <c r="BK1556" t="inlineStr">
        <is>
          <t>53.7</t>
        </is>
      </c>
      <c r="BL1556" t="inlineStr">
        <is>
          <t>71.0</t>
        </is>
      </c>
      <c r="BM1556" t="inlineStr">
        <is>
          <t>19,835</t>
        </is>
      </c>
      <c r="BN1556" t="n">
        <v>17.6</v>
      </c>
      <c r="BO1556" t="inlineStr">
        <is>
          <t>38%</t>
        </is>
      </c>
      <c r="BP1556" t="inlineStr">
        <is>
          <t>53 : 47</t>
        </is>
      </c>
      <c r="BQ1556" t="n">
        <v>2016</v>
      </c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>
        <is>
          <t>Times</t>
        </is>
      </c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n">
        <v>44</v>
      </c>
      <c r="CZ1556" t="inlineStr"/>
      <c r="DA1556" t="inlineStr"/>
      <c r="DB1556" t="n">
        <v>93.85275196568978</v>
      </c>
      <c r="DC1556" t="n">
        <v>71.23678733775124</v>
      </c>
      <c r="DD1556" t="n">
        <v>17.6</v>
      </c>
      <c r="DE1556" t="inlineStr">
        <is>
          <t>Times (raw ratio)</t>
        </is>
      </c>
      <c r="DF1556" t="n">
        <v>38</v>
      </c>
      <c r="DG1556" t="inlineStr">
        <is>
          <t>Times (raw %)</t>
        </is>
      </c>
      <c r="DH1556" t="inlineStr"/>
      <c r="DI1556" t="n">
        <v>72.73673257023933</v>
      </c>
    </row>
    <row r="1557">
      <c r="A1557" t="inlineStr">
        <is>
          <t>university of houston</t>
        </is>
      </c>
      <c r="B1557" t="inlineStr">
        <is>
          <t>651-660</t>
        </is>
      </c>
      <c r="C1557" t="inlineStr">
        <is>
          <t>641-650</t>
        </is>
      </c>
      <c r="D1557" t="inlineStr">
        <is>
          <t>United States</t>
        </is>
      </c>
      <c r="E1557" t="inlineStr">
        <is>
          <t>Americas</t>
        </is>
      </c>
      <c r="F1557" t="inlineStr">
        <is>
          <t>XL</t>
        </is>
      </c>
      <c r="G1557" t="inlineStr">
        <is>
          <t>CO</t>
        </is>
      </c>
      <c r="H1557" t="inlineStr">
        <is>
          <t>VH</t>
        </is>
      </c>
      <c r="I1557" t="inlineStr">
        <is>
          <t>A</t>
        </is>
      </c>
      <c r="J1557" t="n">
        <v>12.7</v>
      </c>
      <c r="K1557" t="inlineStr">
        <is>
          <t>601+</t>
        </is>
      </c>
      <c r="L1557" t="n">
        <v>11.4</v>
      </c>
      <c r="M1557" t="inlineStr">
        <is>
          <t>601+</t>
        </is>
      </c>
      <c r="N1557" t="n">
        <v>5</v>
      </c>
      <c r="O1557" t="inlineStr">
        <is>
          <t>701+</t>
        </is>
      </c>
      <c r="P1557" t="n">
        <v>24.6</v>
      </c>
      <c r="Q1557" t="inlineStr">
        <is>
          <t>502</t>
        </is>
      </c>
      <c r="R1557" t="n">
        <v>23.9</v>
      </c>
      <c r="S1557" t="inlineStr">
        <is>
          <t>550</t>
        </is>
      </c>
      <c r="T1557" t="n">
        <v>19.8</v>
      </c>
      <c r="U1557" t="inlineStr">
        <is>
          <t>545</t>
        </is>
      </c>
      <c r="V1557" t="n">
        <v>71.59999999999999</v>
      </c>
      <c r="W1557" t="inlineStr">
        <is>
          <t>456</t>
        </is>
      </c>
      <c r="X1557" t="n">
        <v>50.3</v>
      </c>
      <c r="Y1557" t="inlineStr">
        <is>
          <t>254</t>
        </is>
      </c>
      <c r="Z1557" t="n">
        <v>19.7</v>
      </c>
      <c r="AA1557" t="inlineStr">
        <is>
          <t>537=</t>
        </is>
      </c>
      <c r="AB1557" t="inlineStr"/>
      <c r="AC1557" t="inlineStr">
        <is>
          <t>641-650</t>
        </is>
      </c>
      <c r="AD1557" t="inlineStr">
        <is>
          <t>751-800</t>
        </is>
      </c>
      <c r="AE1557" t="inlineStr">
        <is>
          <t>US</t>
        </is>
      </c>
      <c r="AF1557" t="inlineStr">
        <is>
          <t>United States</t>
        </is>
      </c>
      <c r="AG1557" t="inlineStr">
        <is>
          <t>XL</t>
        </is>
      </c>
      <c r="AH1557" t="inlineStr">
        <is>
          <t>CO</t>
        </is>
      </c>
      <c r="AI1557" t="inlineStr">
        <is>
          <t>VH</t>
        </is>
      </c>
      <c r="AJ1557" t="n">
        <v>4</v>
      </c>
      <c r="AK1557" t="inlineStr">
        <is>
          <t>A</t>
        </is>
      </c>
      <c r="AL1557" t="n">
        <v>13.9</v>
      </c>
      <c r="AM1557" t="inlineStr">
        <is>
          <t>601+</t>
        </is>
      </c>
      <c r="AN1557" t="n">
        <v>10.9</v>
      </c>
      <c r="AO1557" t="inlineStr">
        <is>
          <t>601+</t>
        </is>
      </c>
      <c r="AP1557" t="n">
        <v>4.5</v>
      </c>
      <c r="AQ1557" t="inlineStr">
        <is>
          <t>701+</t>
        </is>
      </c>
      <c r="AR1557" t="n">
        <v>34</v>
      </c>
      <c r="AS1557" t="inlineStr">
        <is>
          <t>402</t>
        </is>
      </c>
      <c r="AT1557" t="n">
        <v>8.5</v>
      </c>
      <c r="AU1557" t="inlineStr">
        <is>
          <t>701+</t>
        </is>
      </c>
      <c r="AV1557" t="n">
        <v>9.300000000000001</v>
      </c>
      <c r="AW1557" t="inlineStr">
        <is>
          <t>701+</t>
        </is>
      </c>
      <c r="AX1557" t="n">
        <v>34</v>
      </c>
      <c r="AY1557" t="inlineStr">
        <is>
          <t>426</t>
        </is>
      </c>
      <c r="AZ1557" t="n">
        <v>29.2</v>
      </c>
      <c r="BA1557" t="inlineStr">
        <is>
          <t>273</t>
        </is>
      </c>
      <c r="BB1557" t="n">
        <v>27.8</v>
      </c>
      <c r="BC1557" t="inlineStr">
        <is>
          <t>469=</t>
        </is>
      </c>
      <c r="BD1557" t="inlineStr">
        <is>
          <t>-</t>
        </is>
      </c>
      <c r="BE1557" t="inlineStr">
        <is>
          <t>351-400</t>
        </is>
      </c>
      <c r="BF1557" t="inlineStr">
        <is>
          <t>United States of America</t>
        </is>
      </c>
      <c r="BG1557" t="n">
        <v>34.9</v>
      </c>
      <c r="BH1557" t="inlineStr">
        <is>
          <t>33.9</t>
        </is>
      </c>
      <c r="BI1557" t="n">
        <v>26.5</v>
      </c>
      <c r="BJ1557" t="n">
        <v>52</v>
      </c>
      <c r="BK1557" t="inlineStr">
        <is>
          <t>42.3</t>
        </is>
      </c>
      <c r="BL1557" t="inlineStr">
        <is>
          <t>-</t>
        </is>
      </c>
      <c r="BM1557" t="inlineStr">
        <is>
          <t>40,325</t>
        </is>
      </c>
      <c r="BN1557" t="n">
        <v>43.7</v>
      </c>
      <c r="BO1557" t="inlineStr">
        <is>
          <t>9%</t>
        </is>
      </c>
      <c r="BP1557" t="inlineStr">
        <is>
          <t>50 : 50</t>
        </is>
      </c>
      <c r="BQ1557" t="n">
        <v>2016</v>
      </c>
      <c r="BR1557" t="inlineStr">
        <is>
          <t>201-300</t>
        </is>
      </c>
      <c r="BS1557" t="inlineStr">
        <is>
          <t>79-102</t>
        </is>
      </c>
      <c r="BT1557" t="inlineStr"/>
      <c r="BU1557" t="n">
        <v>0</v>
      </c>
      <c r="BV1557" t="n">
        <v>0</v>
      </c>
      <c r="BW1557" t="n">
        <v>17.3</v>
      </c>
      <c r="BX1557" t="n">
        <v>13.4</v>
      </c>
      <c r="BY1557" t="n">
        <v>35.9</v>
      </c>
      <c r="BZ1557" t="n">
        <v>20.2</v>
      </c>
      <c r="CA1557" t="n">
        <v>2015</v>
      </c>
      <c r="CB1557" t="inlineStr">
        <is>
          <t>QS+Times+Shanghai</t>
        </is>
      </c>
      <c r="CC1557" t="n">
        <v>655.5</v>
      </c>
      <c r="CD1557" t="n">
        <v>645.5</v>
      </c>
      <c r="CE1557" t="n">
        <v>601</v>
      </c>
      <c r="CF1557" t="n">
        <v>601</v>
      </c>
      <c r="CG1557" t="n">
        <v>701</v>
      </c>
      <c r="CH1557" t="n">
        <v>502</v>
      </c>
      <c r="CI1557" t="n">
        <v>550</v>
      </c>
      <c r="CJ1557" t="n">
        <v>545</v>
      </c>
      <c r="CK1557" t="n">
        <v>456</v>
      </c>
      <c r="CL1557" t="n">
        <v>254</v>
      </c>
      <c r="CM1557" t="n">
        <v>537</v>
      </c>
      <c r="CN1557" t="n">
        <v>645.5</v>
      </c>
      <c r="CO1557" t="n">
        <v>775.5</v>
      </c>
      <c r="CP1557" t="n">
        <v>601</v>
      </c>
      <c r="CQ1557" t="n">
        <v>601</v>
      </c>
      <c r="CR1557" t="n">
        <v>701</v>
      </c>
      <c r="CS1557" t="n">
        <v>402</v>
      </c>
      <c r="CT1557" t="n">
        <v>701</v>
      </c>
      <c r="CU1557" t="n">
        <v>701</v>
      </c>
      <c r="CV1557" t="n">
        <v>426</v>
      </c>
      <c r="CW1557" t="n">
        <v>273</v>
      </c>
      <c r="CX1557" t="n">
        <v>469</v>
      </c>
      <c r="CY1557" t="n">
        <v>375.5</v>
      </c>
      <c r="CZ1557" t="n">
        <v>250.5</v>
      </c>
      <c r="DA1557" t="n">
        <v>90.5</v>
      </c>
      <c r="DB1557" t="n">
        <v>48.31226194707578</v>
      </c>
      <c r="DC1557" t="n">
        <v>29.74539356492597</v>
      </c>
      <c r="DD1557" t="n">
        <v>43.7</v>
      </c>
      <c r="DE1557" t="inlineStr">
        <is>
          <t>Times (raw ratio)</t>
        </is>
      </c>
      <c r="DF1557" t="n">
        <v>9</v>
      </c>
      <c r="DG1557" t="inlineStr">
        <is>
          <t>Times (raw %)</t>
        </is>
      </c>
      <c r="DH1557" t="n">
        <v>13.3</v>
      </c>
      <c r="DI1557" t="n">
        <v>14.54199275520937</v>
      </c>
    </row>
    <row r="1558">
      <c r="A1558" t="inlineStr">
        <is>
          <t>university of hradec kralove</t>
        </is>
      </c>
      <c r="B1558" t="inlineStr">
        <is>
          <t>1001-1200</t>
        </is>
      </c>
      <c r="C1558" t="inlineStr">
        <is>
          <t>1001-1200</t>
        </is>
      </c>
      <c r="D1558" t="inlineStr">
        <is>
          <t>Czech Republic</t>
        </is>
      </c>
      <c r="E1558" t="inlineStr">
        <is>
          <t>Europe</t>
        </is>
      </c>
      <c r="F1558" t="inlineStr">
        <is>
          <t>M</t>
        </is>
      </c>
      <c r="G1558" t="inlineStr">
        <is>
          <t>FO</t>
        </is>
      </c>
      <c r="H1558" t="inlineStr">
        <is>
          <t>VH</t>
        </is>
      </c>
      <c r="I1558" t="inlineStr">
        <is>
          <t>A</t>
        </is>
      </c>
      <c r="J1558" t="n">
        <v>5</v>
      </c>
      <c r="K1558" t="inlineStr">
        <is>
          <t>601+</t>
        </is>
      </c>
      <c r="L1558" t="n">
        <v>2.5</v>
      </c>
      <c r="M1558" t="inlineStr">
        <is>
          <t>601+</t>
        </is>
      </c>
      <c r="N1558" t="n">
        <v>22.4</v>
      </c>
      <c r="O1558" t="inlineStr">
        <is>
          <t>626</t>
        </is>
      </c>
      <c r="P1558" t="n">
        <v>5.4</v>
      </c>
      <c r="Q1558" t="inlineStr">
        <is>
          <t>701+</t>
        </is>
      </c>
      <c r="R1558" t="n">
        <v>51.4</v>
      </c>
      <c r="S1558" t="inlineStr">
        <is>
          <t>361</t>
        </is>
      </c>
      <c r="T1558" t="n">
        <v>3.2</v>
      </c>
      <c r="U1558" t="inlineStr">
        <is>
          <t>701+</t>
        </is>
      </c>
      <c r="V1558" t="n">
        <v>41.3</v>
      </c>
      <c r="W1558" t="inlineStr">
        <is>
          <t>701+</t>
        </is>
      </c>
      <c r="X1558" t="n">
        <v>4.2</v>
      </c>
      <c r="Y1558" t="inlineStr">
        <is>
          <t>701+</t>
        </is>
      </c>
      <c r="Z1558" t="n">
        <v>1</v>
      </c>
      <c r="AA1558" t="inlineStr">
        <is>
          <t>701+</t>
        </is>
      </c>
      <c r="AB1558" t="inlineStr"/>
      <c r="AC1558" t="inlineStr">
        <is>
          <t>1001-1200</t>
        </is>
      </c>
      <c r="AD1558" t="inlineStr">
        <is>
          <t>801-1000</t>
        </is>
      </c>
      <c r="AE1558" t="inlineStr">
        <is>
          <t>CZ</t>
        </is>
      </c>
      <c r="AF1558" t="inlineStr">
        <is>
          <t>Czech Republic</t>
        </is>
      </c>
      <c r="AG1558" t="inlineStr">
        <is>
          <t>M</t>
        </is>
      </c>
      <c r="AH1558" t="inlineStr">
        <is>
          <t>FO</t>
        </is>
      </c>
      <c r="AI1558" t="inlineStr">
        <is>
          <t>VH</t>
        </is>
      </c>
      <c r="AJ1558" t="n">
        <v>4</v>
      </c>
      <c r="AK1558" t="inlineStr">
        <is>
          <t>A</t>
        </is>
      </c>
      <c r="AL1558" t="n">
        <v>5</v>
      </c>
      <c r="AM1558" t="inlineStr">
        <is>
          <t>601+</t>
        </is>
      </c>
      <c r="AN1558" t="n">
        <v>1.9</v>
      </c>
      <c r="AO1558" t="inlineStr">
        <is>
          <t>601+</t>
        </is>
      </c>
      <c r="AP1558" t="n">
        <v>27.9</v>
      </c>
      <c r="AQ1558" t="inlineStr">
        <is>
          <t>547</t>
        </is>
      </c>
      <c r="AR1558" t="n">
        <v>4.5</v>
      </c>
      <c r="AS1558" t="inlineStr">
        <is>
          <t>701+</t>
        </is>
      </c>
      <c r="AT1558" t="n">
        <v>41.4</v>
      </c>
      <c r="AU1558" t="inlineStr">
        <is>
          <t>400</t>
        </is>
      </c>
      <c r="AV1558" t="n">
        <v>3</v>
      </c>
      <c r="AW1558" t="inlineStr">
        <is>
          <t>701+</t>
        </is>
      </c>
      <c r="AX1558" t="n">
        <v>3.4</v>
      </c>
      <c r="AY1558" t="inlineStr">
        <is>
          <t>701+</t>
        </is>
      </c>
      <c r="AZ1558" t="n">
        <v>10</v>
      </c>
      <c r="BA1558" t="inlineStr">
        <is>
          <t>701+</t>
        </is>
      </c>
      <c r="BB1558" t="n">
        <v>1</v>
      </c>
      <c r="BC1558" t="inlineStr">
        <is>
          <t>701+</t>
        </is>
      </c>
      <c r="BD1558" t="inlineStr">
        <is>
          <t>-</t>
        </is>
      </c>
      <c r="BE1558" t="inlineStr"/>
      <c r="BF1558" t="inlineStr">
        <is>
          <t>Not Reported</t>
        </is>
      </c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>
        <is>
          <t>QS</t>
        </is>
      </c>
      <c r="CC1558" t="n">
        <v>1100.5</v>
      </c>
      <c r="CD1558" t="n">
        <v>1100.5</v>
      </c>
      <c r="CE1558" t="n">
        <v>601</v>
      </c>
      <c r="CF1558" t="n">
        <v>601</v>
      </c>
      <c r="CG1558" t="n">
        <v>626</v>
      </c>
      <c r="CH1558" t="n">
        <v>701</v>
      </c>
      <c r="CI1558" t="n">
        <v>361</v>
      </c>
      <c r="CJ1558" t="n">
        <v>701</v>
      </c>
      <c r="CK1558" t="n">
        <v>701</v>
      </c>
      <c r="CL1558" t="n">
        <v>701</v>
      </c>
      <c r="CM1558" t="n">
        <v>701</v>
      </c>
      <c r="CN1558" t="n">
        <v>1100.5</v>
      </c>
      <c r="CO1558" t="n">
        <v>900.5</v>
      </c>
      <c r="CP1558" t="n">
        <v>601</v>
      </c>
      <c r="CQ1558" t="n">
        <v>601</v>
      </c>
      <c r="CR1558" t="n">
        <v>547</v>
      </c>
      <c r="CS1558" t="n">
        <v>701</v>
      </c>
      <c r="CT1558" t="n">
        <v>400</v>
      </c>
      <c r="CU1558" t="n">
        <v>701</v>
      </c>
      <c r="CV1558" t="n">
        <v>701</v>
      </c>
      <c r="CW1558" t="n">
        <v>701</v>
      </c>
      <c r="CX1558" t="n">
        <v>701</v>
      </c>
      <c r="CY1558" t="inlineStr"/>
      <c r="CZ1558" t="inlineStr"/>
      <c r="DA1558" t="inlineStr"/>
      <c r="DB1558" t="n">
        <v>21.46428571428571</v>
      </c>
      <c r="DC1558" t="n">
        <v>5.4</v>
      </c>
      <c r="DD1558" t="inlineStr"/>
      <c r="DE1558" t="inlineStr">
        <is>
          <t>QS (score, not ratio)</t>
        </is>
      </c>
      <c r="DF1558" t="inlineStr"/>
      <c r="DG1558" t="inlineStr">
        <is>
          <t>QS (score, not %)</t>
        </is>
      </c>
      <c r="DH1558" t="n">
        <v>5</v>
      </c>
      <c r="DI1558" t="inlineStr"/>
    </row>
    <row r="1559">
      <c r="A1559" t="inlineStr">
        <is>
          <t>university of huddersfield</t>
        </is>
      </c>
      <c r="B1559" t="inlineStr">
        <is>
          <t>501</t>
        </is>
      </c>
      <c r="C1559" t="inlineStr">
        <is>
          <t>567</t>
        </is>
      </c>
      <c r="D1559" t="inlineStr">
        <is>
          <t>United Kingdom</t>
        </is>
      </c>
      <c r="E1559" t="inlineStr">
        <is>
          <t>Europe</t>
        </is>
      </c>
      <c r="F1559" t="inlineStr">
        <is>
          <t>L</t>
        </is>
      </c>
      <c r="G1559" t="inlineStr">
        <is>
          <t>CO</t>
        </is>
      </c>
      <c r="H1559" t="inlineStr">
        <is>
          <t>VH</t>
        </is>
      </c>
      <c r="I1559" t="inlineStr">
        <is>
          <t>A</t>
        </is>
      </c>
      <c r="J1559" t="n">
        <v>12.7</v>
      </c>
      <c r="K1559" t="inlineStr">
        <is>
          <t>601+</t>
        </is>
      </c>
      <c r="L1559" t="n">
        <v>12.4</v>
      </c>
      <c r="M1559" t="inlineStr">
        <is>
          <t>601+</t>
        </is>
      </c>
      <c r="N1559" t="n">
        <v>7.5</v>
      </c>
      <c r="O1559" t="inlineStr">
        <is>
          <t>701+</t>
        </is>
      </c>
      <c r="P1559" t="n">
        <v>19.4</v>
      </c>
      <c r="Q1559" t="inlineStr">
        <is>
          <t>564</t>
        </is>
      </c>
      <c r="R1559" t="n">
        <v>63.7</v>
      </c>
      <c r="S1559" t="inlineStr">
        <is>
          <t>308</t>
        </is>
      </c>
      <c r="T1559" t="n">
        <v>85.59999999999999</v>
      </c>
      <c r="U1559" t="inlineStr">
        <is>
          <t>148</t>
        </is>
      </c>
      <c r="V1559" t="n">
        <v>73</v>
      </c>
      <c r="W1559" t="inlineStr">
        <is>
          <t>441</t>
        </is>
      </c>
      <c r="X1559" t="n">
        <v>1.3</v>
      </c>
      <c r="Y1559" t="inlineStr">
        <is>
          <t>701+</t>
        </is>
      </c>
      <c r="Z1559" t="n">
        <v>72.3</v>
      </c>
      <c r="AA1559" t="inlineStr">
        <is>
          <t>205=</t>
        </is>
      </c>
      <c r="AB1559" t="n">
        <v>24.1</v>
      </c>
      <c r="AC1559">
        <f>567</f>
        <v/>
      </c>
      <c r="AD1559" t="inlineStr">
        <is>
          <t>651-700</t>
        </is>
      </c>
      <c r="AE1559" t="inlineStr">
        <is>
          <t>UK</t>
        </is>
      </c>
      <c r="AF1559" t="inlineStr">
        <is>
          <t>United Kingdom</t>
        </is>
      </c>
      <c r="AG1559" t="inlineStr">
        <is>
          <t>L</t>
        </is>
      </c>
      <c r="AH1559" t="inlineStr">
        <is>
          <t>CO</t>
        </is>
      </c>
      <c r="AI1559" t="inlineStr">
        <is>
          <t>VH</t>
        </is>
      </c>
      <c r="AJ1559" t="n">
        <v>3</v>
      </c>
      <c r="AK1559" t="inlineStr">
        <is>
          <t>A</t>
        </is>
      </c>
      <c r="AL1559" t="n">
        <v>12.5</v>
      </c>
      <c r="AM1559" t="inlineStr">
        <is>
          <t>601+</t>
        </is>
      </c>
      <c r="AN1559" t="n">
        <v>15</v>
      </c>
      <c r="AO1559" t="inlineStr">
        <is>
          <t>548</t>
        </is>
      </c>
      <c r="AP1559" t="n">
        <v>6.7</v>
      </c>
      <c r="AQ1559" t="inlineStr">
        <is>
          <t>701+</t>
        </is>
      </c>
      <c r="AR1559" t="n">
        <v>20.9</v>
      </c>
      <c r="AS1559" t="inlineStr">
        <is>
          <t>547</t>
        </is>
      </c>
      <c r="AT1559" t="n">
        <v>65.09999999999999</v>
      </c>
      <c r="AU1559" t="inlineStr">
        <is>
          <t>295</t>
        </is>
      </c>
      <c r="AV1559" t="n">
        <v>79.40000000000001</v>
      </c>
      <c r="AW1559" t="inlineStr">
        <is>
          <t>165</t>
        </is>
      </c>
      <c r="AX1559" t="n">
        <v>41.2</v>
      </c>
      <c r="AY1559" t="inlineStr">
        <is>
          <t>367</t>
        </is>
      </c>
      <c r="AZ1559" t="n">
        <v>9</v>
      </c>
      <c r="BA1559" t="inlineStr">
        <is>
          <t>701+</t>
        </is>
      </c>
      <c r="BB1559" t="n">
        <v>7.3</v>
      </c>
      <c r="BC1559" t="inlineStr">
        <is>
          <t>701+</t>
        </is>
      </c>
      <c r="BD1559" t="inlineStr">
        <is>
          <t>20.8</t>
        </is>
      </c>
      <c r="BE1559" t="inlineStr">
        <is>
          <t>601-800</t>
        </is>
      </c>
      <c r="BF1559" t="inlineStr">
        <is>
          <t>United Kingdom</t>
        </is>
      </c>
      <c r="BG1559" t="n">
        <v>17.4</v>
      </c>
      <c r="BH1559" t="inlineStr">
        <is>
          <t>55.2</t>
        </is>
      </c>
      <c r="BI1559" t="n">
        <v>5.4</v>
      </c>
      <c r="BJ1559" t="n">
        <v>16.5</v>
      </c>
      <c r="BK1559" t="inlineStr">
        <is>
          <t>28.0</t>
        </is>
      </c>
      <c r="BL1559" t="inlineStr">
        <is>
          <t>-</t>
        </is>
      </c>
      <c r="BM1559" t="inlineStr">
        <is>
          <t>15,436</t>
        </is>
      </c>
      <c r="BN1559" t="n">
        <v>18.1</v>
      </c>
      <c r="BO1559" t="inlineStr">
        <is>
          <t>25%</t>
        </is>
      </c>
      <c r="BP1559" t="inlineStr">
        <is>
          <t>54 : 46</t>
        </is>
      </c>
      <c r="BQ1559" t="n">
        <v>2016</v>
      </c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>
        <is>
          <t>QS+Times</t>
        </is>
      </c>
      <c r="CC1559" t="n">
        <v>501</v>
      </c>
      <c r="CD1559" t="n">
        <v>567</v>
      </c>
      <c r="CE1559" t="n">
        <v>601</v>
      </c>
      <c r="CF1559" t="n">
        <v>601</v>
      </c>
      <c r="CG1559" t="n">
        <v>701</v>
      </c>
      <c r="CH1559" t="n">
        <v>564</v>
      </c>
      <c r="CI1559" t="n">
        <v>308</v>
      </c>
      <c r="CJ1559" t="n">
        <v>148</v>
      </c>
      <c r="CK1559" t="n">
        <v>441</v>
      </c>
      <c r="CL1559" t="n">
        <v>701</v>
      </c>
      <c r="CM1559" t="n">
        <v>205</v>
      </c>
      <c r="CN1559" t="n">
        <v>567</v>
      </c>
      <c r="CO1559" t="n">
        <v>675.5</v>
      </c>
      <c r="CP1559" t="n">
        <v>601</v>
      </c>
      <c r="CQ1559" t="n">
        <v>548</v>
      </c>
      <c r="CR1559" t="n">
        <v>701</v>
      </c>
      <c r="CS1559" t="n">
        <v>547</v>
      </c>
      <c r="CT1559" t="n">
        <v>295</v>
      </c>
      <c r="CU1559" t="n">
        <v>165</v>
      </c>
      <c r="CV1559" t="n">
        <v>367</v>
      </c>
      <c r="CW1559" t="n">
        <v>701</v>
      </c>
      <c r="CX1559" t="n">
        <v>701</v>
      </c>
      <c r="CY1559" t="n">
        <v>700.5</v>
      </c>
      <c r="CZ1559" t="inlineStr"/>
      <c r="DA1559" t="inlineStr"/>
      <c r="DB1559" t="n">
        <v>32.14285714285714</v>
      </c>
      <c r="DC1559" t="n">
        <v>12.49576225844368</v>
      </c>
      <c r="DD1559" t="n">
        <v>18.1</v>
      </c>
      <c r="DE1559" t="inlineStr">
        <is>
          <t>Times (raw ratio)</t>
        </is>
      </c>
      <c r="DF1559" t="n">
        <v>25</v>
      </c>
      <c r="DG1559" t="inlineStr">
        <is>
          <t>Times (raw %)</t>
        </is>
      </c>
      <c r="DH1559" t="n">
        <v>12.6</v>
      </c>
      <c r="DI1559" t="n">
        <v>2.601456815816858</v>
      </c>
    </row>
    <row r="1560">
      <c r="A1560" t="inlineStr">
        <is>
          <t>university of hull</t>
        </is>
      </c>
      <c r="B1560" t="inlineStr">
        <is>
          <t>516</t>
        </is>
      </c>
      <c r="C1560" t="inlineStr">
        <is>
          <t>523</t>
        </is>
      </c>
      <c r="D1560" t="inlineStr">
        <is>
          <t>United Kingdom</t>
        </is>
      </c>
      <c r="E1560" t="inlineStr">
        <is>
          <t>Europe</t>
        </is>
      </c>
      <c r="F1560" t="inlineStr">
        <is>
          <t>L</t>
        </is>
      </c>
      <c r="G1560" t="inlineStr">
        <is>
          <t>FC</t>
        </is>
      </c>
      <c r="H1560" t="inlineStr">
        <is>
          <t>HI</t>
        </is>
      </c>
      <c r="I1560" t="inlineStr">
        <is>
          <t>A</t>
        </is>
      </c>
      <c r="J1560" t="n">
        <v>8.9</v>
      </c>
      <c r="K1560" t="inlineStr">
        <is>
          <t>601+</t>
        </is>
      </c>
      <c r="L1560" t="n">
        <v>4.5</v>
      </c>
      <c r="M1560" t="inlineStr">
        <is>
          <t>601+</t>
        </is>
      </c>
      <c r="N1560" t="n">
        <v>14.3</v>
      </c>
      <c r="O1560" t="inlineStr">
        <is>
          <t>701+</t>
        </is>
      </c>
      <c r="P1560" t="n">
        <v>21.5</v>
      </c>
      <c r="Q1560" t="inlineStr">
        <is>
          <t>537</t>
        </is>
      </c>
      <c r="R1560" t="n">
        <v>63.3</v>
      </c>
      <c r="S1560" t="inlineStr">
        <is>
          <t>309</t>
        </is>
      </c>
      <c r="T1560" t="n">
        <v>81.5</v>
      </c>
      <c r="U1560" t="inlineStr">
        <is>
          <t>166</t>
        </is>
      </c>
      <c r="V1560" t="n">
        <v>76.90000000000001</v>
      </c>
      <c r="W1560" t="inlineStr">
        <is>
          <t>380</t>
        </is>
      </c>
      <c r="X1560" t="n">
        <v>20.5</v>
      </c>
      <c r="Y1560" t="inlineStr">
        <is>
          <t>555</t>
        </is>
      </c>
      <c r="Z1560" t="n">
        <v>68</v>
      </c>
      <c r="AA1560" t="inlineStr">
        <is>
          <t>228=</t>
        </is>
      </c>
      <c r="AB1560" t="n">
        <v>23.6</v>
      </c>
      <c r="AC1560">
        <f>523</f>
        <v/>
      </c>
      <c r="AD1560" t="inlineStr">
        <is>
          <t>651-700</t>
        </is>
      </c>
      <c r="AE1560" t="inlineStr">
        <is>
          <t>UK</t>
        </is>
      </c>
      <c r="AF1560" t="inlineStr">
        <is>
          <t>United Kingdom</t>
        </is>
      </c>
      <c r="AG1560" t="inlineStr">
        <is>
          <t>L</t>
        </is>
      </c>
      <c r="AH1560" t="inlineStr">
        <is>
          <t>FC</t>
        </is>
      </c>
      <c r="AI1560" t="inlineStr">
        <is>
          <t>HI</t>
        </is>
      </c>
      <c r="AJ1560" t="n">
        <v>4</v>
      </c>
      <c r="AK1560" t="inlineStr">
        <is>
          <t>A</t>
        </is>
      </c>
      <c r="AL1560" t="n">
        <v>8.5</v>
      </c>
      <c r="AM1560" t="inlineStr">
        <is>
          <t>601+</t>
        </is>
      </c>
      <c r="AN1560" t="n">
        <v>3.5</v>
      </c>
      <c r="AO1560" t="inlineStr">
        <is>
          <t>601+</t>
        </is>
      </c>
      <c r="AP1560" t="n">
        <v>13</v>
      </c>
      <c r="AQ1560" t="inlineStr">
        <is>
          <t>701+</t>
        </is>
      </c>
      <c r="AR1560" t="n">
        <v>25.4</v>
      </c>
      <c r="AS1560" t="inlineStr">
        <is>
          <t>477</t>
        </is>
      </c>
      <c r="AT1560" t="n">
        <v>57.4</v>
      </c>
      <c r="AU1560" t="inlineStr">
        <is>
          <t>322</t>
        </is>
      </c>
      <c r="AV1560" t="n">
        <v>67.40000000000001</v>
      </c>
      <c r="AW1560" t="inlineStr">
        <is>
          <t>221</t>
        </is>
      </c>
      <c r="AX1560" t="n">
        <v>36.4</v>
      </c>
      <c r="AY1560" t="inlineStr">
        <is>
          <t>407</t>
        </is>
      </c>
      <c r="AZ1560" t="n">
        <v>16.8</v>
      </c>
      <c r="BA1560" t="inlineStr">
        <is>
          <t>507</t>
        </is>
      </c>
      <c r="BB1560" t="n">
        <v>85.2</v>
      </c>
      <c r="BC1560" t="inlineStr">
        <is>
          <t>118=</t>
        </is>
      </c>
      <c r="BD1560" t="inlineStr">
        <is>
          <t>22.5</t>
        </is>
      </c>
      <c r="BE1560" t="inlineStr">
        <is>
          <t>401-500</t>
        </is>
      </c>
      <c r="BF1560" t="inlineStr">
        <is>
          <t>United Kingdom</t>
        </is>
      </c>
      <c r="BG1560" t="n">
        <v>22.4</v>
      </c>
      <c r="BH1560" t="inlineStr">
        <is>
          <t>73.2</t>
        </is>
      </c>
      <c r="BI1560" t="n">
        <v>16.1</v>
      </c>
      <c r="BJ1560" t="n">
        <v>41.1</v>
      </c>
      <c r="BK1560" t="inlineStr">
        <is>
          <t>31.8</t>
        </is>
      </c>
      <c r="BL1560" t="inlineStr">
        <is>
          <t>-</t>
        </is>
      </c>
      <c r="BM1560" t="inlineStr">
        <is>
          <t>15,141</t>
        </is>
      </c>
      <c r="BN1560" t="n">
        <v>18.7</v>
      </c>
      <c r="BO1560" t="inlineStr">
        <is>
          <t>20%</t>
        </is>
      </c>
      <c r="BP1560" t="inlineStr">
        <is>
          <t>52 : 48</t>
        </is>
      </c>
      <c r="BQ1560" t="n">
        <v>2016</v>
      </c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>
        <is>
          <t>QS+Times</t>
        </is>
      </c>
      <c r="CC1560" t="n">
        <v>516</v>
      </c>
      <c r="CD1560" t="n">
        <v>523</v>
      </c>
      <c r="CE1560" t="n">
        <v>601</v>
      </c>
      <c r="CF1560" t="n">
        <v>601</v>
      </c>
      <c r="CG1560" t="n">
        <v>701</v>
      </c>
      <c r="CH1560" t="n">
        <v>537</v>
      </c>
      <c r="CI1560" t="n">
        <v>309</v>
      </c>
      <c r="CJ1560" t="n">
        <v>166</v>
      </c>
      <c r="CK1560" t="n">
        <v>380</v>
      </c>
      <c r="CL1560" t="n">
        <v>555</v>
      </c>
      <c r="CM1560" t="n">
        <v>228</v>
      </c>
      <c r="CN1560" t="n">
        <v>523</v>
      </c>
      <c r="CO1560" t="n">
        <v>675.5</v>
      </c>
      <c r="CP1560" t="n">
        <v>601</v>
      </c>
      <c r="CQ1560" t="n">
        <v>601</v>
      </c>
      <c r="CR1560" t="n">
        <v>701</v>
      </c>
      <c r="CS1560" t="n">
        <v>477</v>
      </c>
      <c r="CT1560" t="n">
        <v>322</v>
      </c>
      <c r="CU1560" t="n">
        <v>221</v>
      </c>
      <c r="CV1560" t="n">
        <v>407</v>
      </c>
      <c r="CW1560" t="n">
        <v>507</v>
      </c>
      <c r="CX1560" t="n">
        <v>118</v>
      </c>
      <c r="CY1560" t="n">
        <v>450.5</v>
      </c>
      <c r="CZ1560" t="inlineStr"/>
      <c r="DA1560" t="inlineStr"/>
      <c r="DB1560" t="n">
        <v>49.47704993362606</v>
      </c>
      <c r="DC1560" t="n">
        <v>25.2067691240428</v>
      </c>
      <c r="DD1560" t="n">
        <v>18.7</v>
      </c>
      <c r="DE1560" t="inlineStr">
        <is>
          <t>Times (raw ratio)</t>
        </is>
      </c>
      <c r="DF1560" t="n">
        <v>20</v>
      </c>
      <c r="DG1560" t="inlineStr">
        <is>
          <t>Times (raw %)</t>
        </is>
      </c>
      <c r="DH1560" t="n">
        <v>8.699999999999999</v>
      </c>
      <c r="DI1560" t="n">
        <v>13.73569198751301</v>
      </c>
    </row>
    <row r="1561">
      <c r="A1561" t="inlineStr">
        <is>
          <t>university of hyderabad</t>
        </is>
      </c>
      <c r="B1561" t="inlineStr">
        <is>
          <t>801-850</t>
        </is>
      </c>
      <c r="C1561" t="inlineStr">
        <is>
          <t>801-850</t>
        </is>
      </c>
      <c r="D1561" t="inlineStr">
        <is>
          <t>India</t>
        </is>
      </c>
      <c r="E1561" t="inlineStr">
        <is>
          <t>Asia</t>
        </is>
      </c>
      <c r="F1561" t="inlineStr">
        <is>
          <t>M</t>
        </is>
      </c>
      <c r="G1561" t="inlineStr">
        <is>
          <t>FC</t>
        </is>
      </c>
      <c r="H1561" t="inlineStr">
        <is>
          <t>VH</t>
        </is>
      </c>
      <c r="I1561" t="inlineStr">
        <is>
          <t>A</t>
        </is>
      </c>
      <c r="J1561" t="n">
        <v>13.2</v>
      </c>
      <c r="K1561" t="inlineStr">
        <is>
          <t>601+</t>
        </is>
      </c>
      <c r="L1561" t="n">
        <v>3</v>
      </c>
      <c r="M1561" t="inlineStr">
        <is>
          <t>601+</t>
        </is>
      </c>
      <c r="N1561" t="n">
        <v>14.5</v>
      </c>
      <c r="O1561" t="inlineStr">
        <is>
          <t>701+</t>
        </is>
      </c>
      <c r="P1561" t="n">
        <v>41.5</v>
      </c>
      <c r="Q1561" t="inlineStr">
        <is>
          <t>335</t>
        </is>
      </c>
      <c r="R1561" t="n">
        <v>1.9</v>
      </c>
      <c r="S1561" t="inlineStr">
        <is>
          <t>701+</t>
        </is>
      </c>
      <c r="T1561" t="n">
        <v>2</v>
      </c>
      <c r="U1561" t="inlineStr">
        <is>
          <t>701+</t>
        </is>
      </c>
      <c r="V1561" t="n">
        <v>27</v>
      </c>
      <c r="W1561" t="inlineStr">
        <is>
          <t>701+</t>
        </is>
      </c>
      <c r="X1561" t="n">
        <v>3.1</v>
      </c>
      <c r="Y1561" t="inlineStr">
        <is>
          <t>701+</t>
        </is>
      </c>
      <c r="Z1561" t="n">
        <v>1.2</v>
      </c>
      <c r="AA1561" t="inlineStr">
        <is>
          <t>701+</t>
        </is>
      </c>
      <c r="AB1561" t="inlineStr"/>
      <c r="AC1561" t="inlineStr">
        <is>
          <t>801-850</t>
        </is>
      </c>
      <c r="AD1561" t="inlineStr">
        <is>
          <t>751-800</t>
        </is>
      </c>
      <c r="AE1561" t="inlineStr">
        <is>
          <t>IN</t>
        </is>
      </c>
      <c r="AF1561" t="inlineStr">
        <is>
          <t>India</t>
        </is>
      </c>
      <c r="AG1561" t="inlineStr">
        <is>
          <t>M</t>
        </is>
      </c>
      <c r="AH1561" t="inlineStr">
        <is>
          <t>FC</t>
        </is>
      </c>
      <c r="AI1561" t="inlineStr">
        <is>
          <t>HI</t>
        </is>
      </c>
      <c r="AJ1561" t="n">
        <v>3</v>
      </c>
      <c r="AK1561" t="inlineStr">
        <is>
          <t>A</t>
        </is>
      </c>
      <c r="AL1561" t="n">
        <v>11.9</v>
      </c>
      <c r="AM1561" t="inlineStr">
        <is>
          <t>601+</t>
        </is>
      </c>
      <c r="AN1561" t="n">
        <v>2.8</v>
      </c>
      <c r="AO1561" t="inlineStr">
        <is>
          <t>601+</t>
        </is>
      </c>
      <c r="AP1561" t="n">
        <v>16.3</v>
      </c>
      <c r="AQ1561" t="inlineStr">
        <is>
          <t>701+</t>
        </is>
      </c>
      <c r="AR1561" t="n">
        <v>37.9</v>
      </c>
      <c r="AS1561" t="inlineStr">
        <is>
          <t>372</t>
        </is>
      </c>
      <c r="AT1561" t="n">
        <v>2</v>
      </c>
      <c r="AU1561" t="inlineStr">
        <is>
          <t>701+</t>
        </is>
      </c>
      <c r="AV1561" t="n">
        <v>2</v>
      </c>
      <c r="AW1561" t="inlineStr">
        <is>
          <t>701+</t>
        </is>
      </c>
      <c r="AX1561" t="n">
        <v>1.4</v>
      </c>
      <c r="AY1561" t="inlineStr">
        <is>
          <t>701+</t>
        </is>
      </c>
      <c r="AZ1561" t="n">
        <v>7.8</v>
      </c>
      <c r="BA1561" t="inlineStr">
        <is>
          <t>701+</t>
        </is>
      </c>
      <c r="BB1561" t="n">
        <v>1.3</v>
      </c>
      <c r="BC1561" t="inlineStr">
        <is>
          <t>701+</t>
        </is>
      </c>
      <c r="BD1561" t="inlineStr">
        <is>
          <t>-</t>
        </is>
      </c>
      <c r="BE1561" t="inlineStr"/>
      <c r="BF1561" t="inlineStr">
        <is>
          <t>Not Reported</t>
        </is>
      </c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>
        <is>
          <t>QS</t>
        </is>
      </c>
      <c r="CC1561" t="n">
        <v>825.5</v>
      </c>
      <c r="CD1561" t="n">
        <v>825.5</v>
      </c>
      <c r="CE1561" t="n">
        <v>601</v>
      </c>
      <c r="CF1561" t="n">
        <v>601</v>
      </c>
      <c r="CG1561" t="n">
        <v>701</v>
      </c>
      <c r="CH1561" t="n">
        <v>335</v>
      </c>
      <c r="CI1561" t="n">
        <v>701</v>
      </c>
      <c r="CJ1561" t="n">
        <v>701</v>
      </c>
      <c r="CK1561" t="n">
        <v>701</v>
      </c>
      <c r="CL1561" t="n">
        <v>701</v>
      </c>
      <c r="CM1561" t="n">
        <v>701</v>
      </c>
      <c r="CN1561" t="n">
        <v>825.5</v>
      </c>
      <c r="CO1561" t="n">
        <v>775.5</v>
      </c>
      <c r="CP1561" t="n">
        <v>601</v>
      </c>
      <c r="CQ1561" t="n">
        <v>601</v>
      </c>
      <c r="CR1561" t="n">
        <v>701</v>
      </c>
      <c r="CS1561" t="n">
        <v>372</v>
      </c>
      <c r="CT1561" t="n">
        <v>701</v>
      </c>
      <c r="CU1561" t="n">
        <v>701</v>
      </c>
      <c r="CV1561" t="n">
        <v>701</v>
      </c>
      <c r="CW1561" t="n">
        <v>701</v>
      </c>
      <c r="CX1561" t="n">
        <v>701</v>
      </c>
      <c r="CY1561" t="inlineStr"/>
      <c r="CZ1561" t="inlineStr"/>
      <c r="DA1561" t="inlineStr"/>
      <c r="DB1561" t="n">
        <v>41.10714285714285</v>
      </c>
      <c r="DC1561" t="n">
        <v>41.5</v>
      </c>
      <c r="DD1561" t="inlineStr"/>
      <c r="DE1561" t="inlineStr">
        <is>
          <t>QS (score, not ratio)</t>
        </is>
      </c>
      <c r="DF1561" t="inlineStr"/>
      <c r="DG1561" t="inlineStr">
        <is>
          <t>QS (score, not %)</t>
        </is>
      </c>
      <c r="DH1561" t="n">
        <v>12.55</v>
      </c>
      <c r="DI1561" t="inlineStr"/>
    </row>
    <row r="1562">
      <c r="A1562" t="inlineStr">
        <is>
          <t>university of ibadan</t>
        </is>
      </c>
      <c r="B1562" t="inlineStr">
        <is>
          <t>1001-1200</t>
        </is>
      </c>
      <c r="C1562" t="inlineStr">
        <is>
          <t>1401+</t>
        </is>
      </c>
      <c r="D1562" t="inlineStr">
        <is>
          <t>Nigeria</t>
        </is>
      </c>
      <c r="E1562" t="inlineStr">
        <is>
          <t>Africa</t>
        </is>
      </c>
      <c r="F1562" t="inlineStr">
        <is>
          <t>XL</t>
        </is>
      </c>
      <c r="G1562" t="inlineStr">
        <is>
          <t>CO</t>
        </is>
      </c>
      <c r="H1562" t="inlineStr">
        <is>
          <t>HI</t>
        </is>
      </c>
      <c r="I1562" t="inlineStr">
        <is>
          <t>Not Reported</t>
        </is>
      </c>
      <c r="J1562" t="n">
        <v>9.9</v>
      </c>
      <c r="K1562" t="inlineStr">
        <is>
          <t>601+</t>
        </is>
      </c>
      <c r="L1562" t="n">
        <v>7.8</v>
      </c>
      <c r="M1562" t="inlineStr">
        <is>
          <t>601+</t>
        </is>
      </c>
      <c r="N1562" t="n">
        <v>5.2</v>
      </c>
      <c r="O1562" t="inlineStr">
        <is>
          <t>701+</t>
        </is>
      </c>
      <c r="P1562" t="n">
        <v>3.5</v>
      </c>
      <c r="Q1562" t="inlineStr">
        <is>
          <t>701+</t>
        </is>
      </c>
      <c r="R1562" t="inlineStr"/>
      <c r="S1562" t="inlineStr"/>
      <c r="T1562" t="inlineStr"/>
      <c r="U1562" t="inlineStr"/>
      <c r="V1562" t="n">
        <v>65.8</v>
      </c>
      <c r="W1562" t="inlineStr">
        <is>
          <t>545</t>
        </is>
      </c>
      <c r="X1562" t="n">
        <v>69.3</v>
      </c>
      <c r="Y1562" t="inlineStr">
        <is>
          <t>164</t>
        </is>
      </c>
      <c r="Z1562" t="n">
        <v>2.2</v>
      </c>
      <c r="AA1562" t="inlineStr">
        <is>
          <t>701+</t>
        </is>
      </c>
      <c r="AB1562" t="inlineStr"/>
      <c r="AC1562" t="inlineStr">
        <is>
          <t>1401+</t>
        </is>
      </c>
      <c r="AD1562" t="inlineStr"/>
      <c r="AE1562" t="inlineStr">
        <is>
          <t>NG</t>
        </is>
      </c>
      <c r="AF1562" t="inlineStr">
        <is>
          <t>Nigeria</t>
        </is>
      </c>
      <c r="AG1562" t="inlineStr">
        <is>
          <t>Not Reported</t>
        </is>
      </c>
      <c r="AH1562" t="inlineStr">
        <is>
          <t>CO</t>
        </is>
      </c>
      <c r="AI1562" t="inlineStr"/>
      <c r="AJ1562" t="n">
        <v>4</v>
      </c>
      <c r="AK1562" t="inlineStr">
        <is>
          <t>Not Reported</t>
        </is>
      </c>
      <c r="AL1562" t="n">
        <v>9</v>
      </c>
      <c r="AM1562" t="inlineStr">
        <is>
          <t>601+</t>
        </is>
      </c>
      <c r="AN1562" t="n">
        <v>6.6</v>
      </c>
      <c r="AO1562" t="inlineStr">
        <is>
          <t>601+</t>
        </is>
      </c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8.199999999999999</v>
      </c>
      <c r="AY1562" t="inlineStr">
        <is>
          <t>701+</t>
        </is>
      </c>
      <c r="AZ1562" t="inlineStr"/>
      <c r="BA1562" t="inlineStr"/>
      <c r="BB1562" t="inlineStr"/>
      <c r="BC1562" t="inlineStr"/>
      <c r="BD1562" t="inlineStr">
        <is>
          <t>-</t>
        </is>
      </c>
      <c r="BE1562" t="inlineStr">
        <is>
          <t>601-800</t>
        </is>
      </c>
      <c r="BF1562" t="inlineStr">
        <is>
          <t>Nigeria</t>
        </is>
      </c>
      <c r="BG1562" t="n">
        <v>22.7</v>
      </c>
      <c r="BH1562" t="inlineStr">
        <is>
          <t>26.1</t>
        </is>
      </c>
      <c r="BI1562" t="n">
        <v>11.1</v>
      </c>
      <c r="BJ1562" t="n">
        <v>4.6</v>
      </c>
      <c r="BK1562" t="inlineStr">
        <is>
          <t>29.2</t>
        </is>
      </c>
      <c r="BL1562" t="inlineStr">
        <is>
          <t>-</t>
        </is>
      </c>
      <c r="BM1562" t="inlineStr">
        <is>
          <t>26,247</t>
        </is>
      </c>
      <c r="BN1562" t="n">
        <v>17.1</v>
      </c>
      <c r="BO1562" t="inlineStr">
        <is>
          <t>1%</t>
        </is>
      </c>
      <c r="BP1562" t="inlineStr">
        <is>
          <t>45 : 55</t>
        </is>
      </c>
      <c r="BQ1562" t="n">
        <v>2016</v>
      </c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>
        <is>
          <t>QS+Times</t>
        </is>
      </c>
      <c r="CC1562" t="n">
        <v>1100.5</v>
      </c>
      <c r="CD1562" t="n">
        <v>1401</v>
      </c>
      <c r="CE1562" t="n">
        <v>601</v>
      </c>
      <c r="CF1562" t="n">
        <v>601</v>
      </c>
      <c r="CG1562" t="n">
        <v>701</v>
      </c>
      <c r="CH1562" t="n">
        <v>701</v>
      </c>
      <c r="CI1562" t="inlineStr"/>
      <c r="CJ1562" t="inlineStr"/>
      <c r="CK1562" t="n">
        <v>545</v>
      </c>
      <c r="CL1562" t="n">
        <v>164</v>
      </c>
      <c r="CM1562" t="n">
        <v>701</v>
      </c>
      <c r="CN1562" t="n">
        <v>1401</v>
      </c>
      <c r="CO1562" t="inlineStr"/>
      <c r="CP1562" t="n">
        <v>601</v>
      </c>
      <c r="CQ1562" t="n">
        <v>601</v>
      </c>
      <c r="CR1562" t="inlineStr"/>
      <c r="CS1562" t="inlineStr"/>
      <c r="CT1562" t="inlineStr"/>
      <c r="CU1562" t="inlineStr"/>
      <c r="CV1562" t="n">
        <v>701</v>
      </c>
      <c r="CW1562" t="inlineStr"/>
      <c r="CX1562" t="inlineStr"/>
      <c r="CY1562" t="n">
        <v>700.5</v>
      </c>
      <c r="CZ1562" t="inlineStr"/>
      <c r="DA1562" t="inlineStr"/>
      <c r="DB1562" t="n">
        <v>10.73214285714285</v>
      </c>
      <c r="DC1562" t="n">
        <v>5.158024634145999</v>
      </c>
      <c r="DD1562" t="n">
        <v>17.1</v>
      </c>
      <c r="DE1562" t="inlineStr">
        <is>
          <t>Times (raw ratio)</t>
        </is>
      </c>
      <c r="DF1562" t="n">
        <v>1</v>
      </c>
      <c r="DG1562" t="inlineStr">
        <is>
          <t>Times (raw %)</t>
        </is>
      </c>
      <c r="DH1562" t="n">
        <v>9.449999999999999</v>
      </c>
      <c r="DI1562" t="n">
        <v>8.532778355879293</v>
      </c>
    </row>
    <row r="1563">
      <c r="A1563" t="inlineStr">
        <is>
          <t>university of iceland</t>
        </is>
      </c>
      <c r="B1563" t="inlineStr">
        <is>
          <t>547</t>
        </is>
      </c>
      <c r="C1563" t="inlineStr">
        <is>
          <t>1201-1400</t>
        </is>
      </c>
      <c r="D1563" t="inlineStr">
        <is>
          <t>Iceland</t>
        </is>
      </c>
      <c r="E1563" t="inlineStr">
        <is>
          <t>Europe</t>
        </is>
      </c>
      <c r="F1563" t="inlineStr">
        <is>
          <t>M</t>
        </is>
      </c>
      <c r="G1563" t="inlineStr">
        <is>
          <t>CO</t>
        </is>
      </c>
      <c r="H1563" t="inlineStr">
        <is>
          <t>VH</t>
        </is>
      </c>
      <c r="I1563" t="inlineStr">
        <is>
          <t>Not Reported</t>
        </is>
      </c>
      <c r="J1563" t="n">
        <v>6.8</v>
      </c>
      <c r="K1563" t="inlineStr">
        <is>
          <t>601+</t>
        </is>
      </c>
      <c r="L1563" t="n">
        <v>2.5</v>
      </c>
      <c r="M1563" t="inlineStr">
        <is>
          <t>601+</t>
        </is>
      </c>
      <c r="N1563" t="n">
        <v>99.90000000000001</v>
      </c>
      <c r="O1563" t="inlineStr">
        <is>
          <t>21</t>
        </is>
      </c>
      <c r="P1563" t="n">
        <v>6.7</v>
      </c>
      <c r="Q1563" t="inlineStr">
        <is>
          <t>701+</t>
        </is>
      </c>
      <c r="R1563" t="n">
        <v>25.7</v>
      </c>
      <c r="S1563" t="inlineStr">
        <is>
          <t>525</t>
        </is>
      </c>
      <c r="T1563" t="n">
        <v>10.3</v>
      </c>
      <c r="U1563" t="inlineStr">
        <is>
          <t>701+</t>
        </is>
      </c>
      <c r="V1563" t="n">
        <v>73.5</v>
      </c>
      <c r="W1563" t="inlineStr">
        <is>
          <t>427</t>
        </is>
      </c>
      <c r="X1563" t="n">
        <v>83.2</v>
      </c>
      <c r="Y1563" t="inlineStr">
        <is>
          <t>108</t>
        </is>
      </c>
      <c r="Z1563" t="n">
        <v>5.9</v>
      </c>
      <c r="AA1563" t="inlineStr">
        <is>
          <t>701+</t>
        </is>
      </c>
      <c r="AB1563" t="n">
        <v>22.6</v>
      </c>
      <c r="AC1563" t="inlineStr">
        <is>
          <t>1201-1400</t>
        </is>
      </c>
      <c r="AD1563" t="inlineStr"/>
      <c r="AE1563" t="inlineStr">
        <is>
          <t>IS</t>
        </is>
      </c>
      <c r="AF1563" t="inlineStr">
        <is>
          <t>Iceland</t>
        </is>
      </c>
      <c r="AG1563" t="inlineStr">
        <is>
          <t>Not Reported</t>
        </is>
      </c>
      <c r="AH1563" t="inlineStr">
        <is>
          <t>CO</t>
        </is>
      </c>
      <c r="AI1563" t="inlineStr"/>
      <c r="AJ1563" t="n">
        <v>5</v>
      </c>
      <c r="AK1563" t="inlineStr">
        <is>
          <t>Not Reported</t>
        </is>
      </c>
      <c r="AL1563" t="n">
        <v>7.8</v>
      </c>
      <c r="AM1563" t="inlineStr">
        <is>
          <t>601+</t>
        </is>
      </c>
      <c r="AN1563" t="n">
        <v>5.5</v>
      </c>
      <c r="AO1563" t="inlineStr">
        <is>
          <t>601+</t>
        </is>
      </c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37.9</v>
      </c>
      <c r="AY1563" t="inlineStr">
        <is>
          <t>396</t>
        </is>
      </c>
      <c r="AZ1563" t="inlineStr"/>
      <c r="BA1563" t="inlineStr"/>
      <c r="BB1563" t="inlineStr"/>
      <c r="BC1563" t="inlineStr"/>
      <c r="BD1563" t="inlineStr">
        <is>
          <t>-</t>
        </is>
      </c>
      <c r="BE1563" t="inlineStr">
        <is>
          <t>251-300</t>
        </is>
      </c>
      <c r="BF1563" t="inlineStr">
        <is>
          <t>Iceland</t>
        </is>
      </c>
      <c r="BG1563" t="n">
        <v>16.2</v>
      </c>
      <c r="BH1563" t="inlineStr">
        <is>
          <t>61.0</t>
        </is>
      </c>
      <c r="BI1563" t="n">
        <v>16.2</v>
      </c>
      <c r="BJ1563" t="n">
        <v>91.40000000000001</v>
      </c>
      <c r="BK1563" t="inlineStr">
        <is>
          <t>28.0</t>
        </is>
      </c>
      <c r="BL1563" t="inlineStr">
        <is>
          <t>-</t>
        </is>
      </c>
      <c r="BM1563" t="inlineStr">
        <is>
          <t>13,960</t>
        </is>
      </c>
      <c r="BN1563" t="n">
        <v>25.9</v>
      </c>
      <c r="BO1563" t="inlineStr">
        <is>
          <t>8%</t>
        </is>
      </c>
      <c r="BP1563" t="inlineStr">
        <is>
          <t>66 : 34</t>
        </is>
      </c>
      <c r="BQ1563" t="n">
        <v>2016</v>
      </c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>
        <is>
          <t>QS+Times</t>
        </is>
      </c>
      <c r="CC1563" t="n">
        <v>547</v>
      </c>
      <c r="CD1563" t="n">
        <v>1300.5</v>
      </c>
      <c r="CE1563" t="n">
        <v>601</v>
      </c>
      <c r="CF1563" t="n">
        <v>601</v>
      </c>
      <c r="CG1563" t="n">
        <v>21</v>
      </c>
      <c r="CH1563" t="n">
        <v>701</v>
      </c>
      <c r="CI1563" t="n">
        <v>525</v>
      </c>
      <c r="CJ1563" t="n">
        <v>701</v>
      </c>
      <c r="CK1563" t="n">
        <v>427</v>
      </c>
      <c r="CL1563" t="n">
        <v>108</v>
      </c>
      <c r="CM1563" t="n">
        <v>701</v>
      </c>
      <c r="CN1563" t="n">
        <v>1300.5</v>
      </c>
      <c r="CO1563" t="inlineStr"/>
      <c r="CP1563" t="n">
        <v>601</v>
      </c>
      <c r="CQ1563" t="n">
        <v>601</v>
      </c>
      <c r="CR1563" t="inlineStr"/>
      <c r="CS1563" t="inlineStr"/>
      <c r="CT1563" t="inlineStr"/>
      <c r="CU1563" t="inlineStr"/>
      <c r="CV1563" t="n">
        <v>396</v>
      </c>
      <c r="CW1563" t="inlineStr"/>
      <c r="CX1563" t="inlineStr"/>
      <c r="CY1563" t="n">
        <v>275.5</v>
      </c>
      <c r="CZ1563" t="inlineStr"/>
      <c r="DA1563" t="inlineStr"/>
      <c r="DB1563" t="n">
        <v>60.87884203002145</v>
      </c>
      <c r="DC1563" t="n">
        <v>37.27843227295005</v>
      </c>
      <c r="DD1563" t="n">
        <v>25.9</v>
      </c>
      <c r="DE1563" t="inlineStr">
        <is>
          <t>Times (raw ratio)</t>
        </is>
      </c>
      <c r="DF1563" t="n">
        <v>8</v>
      </c>
      <c r="DG1563" t="inlineStr">
        <is>
          <t>Times (raw %)</t>
        </is>
      </c>
      <c r="DH1563" t="n">
        <v>7.3</v>
      </c>
      <c r="DI1563" t="n">
        <v>13.83975026014568</v>
      </c>
    </row>
    <row r="1564">
      <c r="A1564" t="inlineStr">
        <is>
          <t>university of idaho</t>
        </is>
      </c>
      <c r="B1564" t="inlineStr">
        <is>
          <t>1001-1200</t>
        </is>
      </c>
      <c r="C1564" t="inlineStr">
        <is>
          <t>1001-1200</t>
        </is>
      </c>
      <c r="D1564" t="inlineStr">
        <is>
          <t>United States</t>
        </is>
      </c>
      <c r="E1564" t="inlineStr">
        <is>
          <t>Americas</t>
        </is>
      </c>
      <c r="F1564" t="inlineStr">
        <is>
          <t>M</t>
        </is>
      </c>
      <c r="G1564" t="inlineStr">
        <is>
          <t>CO</t>
        </is>
      </c>
      <c r="H1564" t="inlineStr">
        <is>
          <t>VH</t>
        </is>
      </c>
      <c r="I1564" t="inlineStr">
        <is>
          <t>A</t>
        </is>
      </c>
      <c r="J1564" t="n">
        <v>3.1</v>
      </c>
      <c r="K1564" t="inlineStr">
        <is>
          <t>601+</t>
        </is>
      </c>
      <c r="L1564" t="n">
        <v>1.4</v>
      </c>
      <c r="M1564" t="inlineStr">
        <is>
          <t>601+</t>
        </is>
      </c>
      <c r="N1564" t="n">
        <v>9.9</v>
      </c>
      <c r="O1564" t="inlineStr">
        <is>
          <t>701+</t>
        </is>
      </c>
      <c r="P1564" t="n">
        <v>32.6</v>
      </c>
      <c r="Q1564" t="inlineStr">
        <is>
          <t>403</t>
        </is>
      </c>
      <c r="R1564" t="n">
        <v>4.6</v>
      </c>
      <c r="S1564" t="inlineStr">
        <is>
          <t>701+</t>
        </is>
      </c>
      <c r="T1564" t="n">
        <v>5.9</v>
      </c>
      <c r="U1564" t="inlineStr">
        <is>
          <t>701+</t>
        </is>
      </c>
      <c r="V1564" t="n">
        <v>32.5</v>
      </c>
      <c r="W1564" t="inlineStr">
        <is>
          <t>701+</t>
        </is>
      </c>
      <c r="X1564" t="n">
        <v>3.5</v>
      </c>
      <c r="Y1564" t="inlineStr">
        <is>
          <t>701+</t>
        </is>
      </c>
      <c r="Z1564" t="n">
        <v>3.4</v>
      </c>
      <c r="AA1564" t="inlineStr">
        <is>
          <t>701+</t>
        </is>
      </c>
      <c r="AB1564" t="inlineStr"/>
      <c r="AC1564" t="inlineStr">
        <is>
          <t>1001-1200</t>
        </is>
      </c>
      <c r="AD1564" t="inlineStr">
        <is>
          <t>801-1000</t>
        </is>
      </c>
      <c r="AE1564" t="inlineStr">
        <is>
          <t>US</t>
        </is>
      </c>
      <c r="AF1564" t="inlineStr">
        <is>
          <t>United States</t>
        </is>
      </c>
      <c r="AG1564" t="inlineStr">
        <is>
          <t>M</t>
        </is>
      </c>
      <c r="AH1564" t="inlineStr">
        <is>
          <t>CO</t>
        </is>
      </c>
      <c r="AI1564" t="inlineStr">
        <is>
          <t>VH</t>
        </is>
      </c>
      <c r="AJ1564" t="inlineStr"/>
      <c r="AK1564" t="inlineStr">
        <is>
          <t>A</t>
        </is>
      </c>
      <c r="AL1564" t="n">
        <v>3.7</v>
      </c>
      <c r="AM1564" t="inlineStr">
        <is>
          <t>601+</t>
        </is>
      </c>
      <c r="AN1564" t="n">
        <v>1.4</v>
      </c>
      <c r="AO1564" t="inlineStr">
        <is>
          <t>601+</t>
        </is>
      </c>
      <c r="AP1564" t="n">
        <v>12.2</v>
      </c>
      <c r="AQ1564" t="inlineStr">
        <is>
          <t>701+</t>
        </is>
      </c>
      <c r="AR1564" t="n">
        <v>34.7</v>
      </c>
      <c r="AS1564" t="inlineStr">
        <is>
          <t>390</t>
        </is>
      </c>
      <c r="AT1564" t="n">
        <v>5.4</v>
      </c>
      <c r="AU1564" t="inlineStr">
        <is>
          <t>701+</t>
        </is>
      </c>
      <c r="AV1564" t="n">
        <v>5</v>
      </c>
      <c r="AW1564" t="inlineStr">
        <is>
          <t>701+</t>
        </is>
      </c>
      <c r="AX1564" t="n">
        <v>2.5</v>
      </c>
      <c r="AY1564" t="inlineStr">
        <is>
          <t>701+</t>
        </is>
      </c>
      <c r="AZ1564" t="n">
        <v>8.300000000000001</v>
      </c>
      <c r="BA1564" t="inlineStr">
        <is>
          <t>701+</t>
        </is>
      </c>
      <c r="BB1564" t="inlineStr"/>
      <c r="BC1564" t="inlineStr"/>
      <c r="BD1564" t="inlineStr">
        <is>
          <t>-</t>
        </is>
      </c>
      <c r="BE1564" t="inlineStr">
        <is>
          <t>401-500</t>
        </is>
      </c>
      <c r="BF1564" t="inlineStr">
        <is>
          <t>United States of America</t>
        </is>
      </c>
      <c r="BG1564" t="n">
        <v>28.3</v>
      </c>
      <c r="BH1564" t="inlineStr">
        <is>
          <t>32.0</t>
        </is>
      </c>
      <c r="BI1564" t="n">
        <v>19.4</v>
      </c>
      <c r="BJ1564" t="n">
        <v>40.8</v>
      </c>
      <c r="BK1564" t="inlineStr">
        <is>
          <t>32.4</t>
        </is>
      </c>
      <c r="BL1564" t="inlineStr">
        <is>
          <t>-</t>
        </is>
      </c>
      <c r="BM1564" t="inlineStr">
        <is>
          <t>11,641</t>
        </is>
      </c>
      <c r="BN1564" t="n">
        <v>21.5</v>
      </c>
      <c r="BO1564" t="inlineStr">
        <is>
          <t>6%</t>
        </is>
      </c>
      <c r="BP1564" t="inlineStr">
        <is>
          <t>47 : 53</t>
        </is>
      </c>
      <c r="BQ1564" t="n">
        <v>2016</v>
      </c>
      <c r="BR1564" t="inlineStr">
        <is>
          <t>402-503</t>
        </is>
      </c>
      <c r="BS1564" t="inlineStr">
        <is>
          <t>140-159</t>
        </is>
      </c>
      <c r="BT1564" t="inlineStr"/>
      <c r="BU1564" t="n">
        <v>0</v>
      </c>
      <c r="BV1564" t="n">
        <v>0</v>
      </c>
      <c r="BW1564" t="n">
        <v>7.3</v>
      </c>
      <c r="BX1564" t="n">
        <v>8</v>
      </c>
      <c r="BY1564" t="n">
        <v>21.2</v>
      </c>
      <c r="BZ1564" t="n">
        <v>13.4</v>
      </c>
      <c r="CA1564" t="n">
        <v>2008</v>
      </c>
      <c r="CB1564" t="inlineStr">
        <is>
          <t>QS+Times+Shanghai</t>
        </is>
      </c>
      <c r="CC1564" t="n">
        <v>1100.5</v>
      </c>
      <c r="CD1564" t="n">
        <v>1100.5</v>
      </c>
      <c r="CE1564" t="n">
        <v>601</v>
      </c>
      <c r="CF1564" t="n">
        <v>601</v>
      </c>
      <c r="CG1564" t="n">
        <v>701</v>
      </c>
      <c r="CH1564" t="n">
        <v>403</v>
      </c>
      <c r="CI1564" t="n">
        <v>701</v>
      </c>
      <c r="CJ1564" t="n">
        <v>701</v>
      </c>
      <c r="CK1564" t="n">
        <v>701</v>
      </c>
      <c r="CL1564" t="n">
        <v>701</v>
      </c>
      <c r="CM1564" t="n">
        <v>701</v>
      </c>
      <c r="CN1564" t="n">
        <v>1100.5</v>
      </c>
      <c r="CO1564" t="n">
        <v>900.5</v>
      </c>
      <c r="CP1564" t="n">
        <v>601</v>
      </c>
      <c r="CQ1564" t="n">
        <v>601</v>
      </c>
      <c r="CR1564" t="n">
        <v>701</v>
      </c>
      <c r="CS1564" t="n">
        <v>390</v>
      </c>
      <c r="CT1564" t="n">
        <v>701</v>
      </c>
      <c r="CU1564" t="n">
        <v>701</v>
      </c>
      <c r="CV1564" t="n">
        <v>701</v>
      </c>
      <c r="CW1564" t="n">
        <v>701</v>
      </c>
      <c r="CX1564" t="inlineStr"/>
      <c r="CY1564" t="n">
        <v>450.5</v>
      </c>
      <c r="CZ1564" t="n">
        <v>452.5</v>
      </c>
      <c r="DA1564" t="n">
        <v>149.5</v>
      </c>
      <c r="DB1564" t="n">
        <v>19.3607519133065</v>
      </c>
      <c r="DC1564" t="n">
        <v>22.42903858021049</v>
      </c>
      <c r="DD1564" t="n">
        <v>21.5</v>
      </c>
      <c r="DE1564" t="inlineStr">
        <is>
          <t>Times (raw ratio)</t>
        </is>
      </c>
      <c r="DF1564" t="n">
        <v>6</v>
      </c>
      <c r="DG1564" t="inlineStr">
        <is>
          <t>Times (raw %)</t>
        </is>
      </c>
      <c r="DH1564" t="n">
        <v>3.4</v>
      </c>
      <c r="DI1564" t="n">
        <v>7.892844248226687</v>
      </c>
    </row>
    <row r="1565">
      <c r="A1565" t="inlineStr">
        <is>
          <t>university of illinois at chicago</t>
        </is>
      </c>
      <c r="B1565" t="inlineStr"/>
      <c r="C1565" t="inlineStr"/>
      <c r="D1565" t="inlineStr">
        <is>
          <t>Not Reported</t>
        </is>
      </c>
      <c r="E1565" t="inlineStr">
        <is>
          <t>Not Reported</t>
        </is>
      </c>
      <c r="F1565" t="inlineStr">
        <is>
          <t>Not Reported</t>
        </is>
      </c>
      <c r="G1565" t="inlineStr">
        <is>
          <t>Not Reported</t>
        </is>
      </c>
      <c r="H1565" t="inlineStr"/>
      <c r="I1565" t="inlineStr">
        <is>
          <t>Not Reported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>
        <is>
          <t>Not Reported</t>
        </is>
      </c>
      <c r="AF1565" t="inlineStr">
        <is>
          <t>Not Reported</t>
        </is>
      </c>
      <c r="AG1565" t="inlineStr">
        <is>
          <t>Not Reported</t>
        </is>
      </c>
      <c r="AH1565" t="inlineStr">
        <is>
          <t>Not Reported</t>
        </is>
      </c>
      <c r="AI1565" t="inlineStr"/>
      <c r="AJ1565" t="inlineStr"/>
      <c r="AK1565" t="inlineStr">
        <is>
          <t>Not Reported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>
        <is>
          <t>201-250</t>
        </is>
      </c>
      <c r="BF1565" t="inlineStr">
        <is>
          <t>United States of America</t>
        </is>
      </c>
      <c r="BG1565" t="n">
        <v>40.9</v>
      </c>
      <c r="BH1565" t="inlineStr">
        <is>
          <t>58.1</t>
        </is>
      </c>
      <c r="BI1565" t="n">
        <v>29.2</v>
      </c>
      <c r="BJ1565" t="n">
        <v>63.2</v>
      </c>
      <c r="BK1565" t="inlineStr">
        <is>
          <t>38.0</t>
        </is>
      </c>
      <c r="BL1565" t="inlineStr">
        <is>
          <t>-</t>
        </is>
      </c>
      <c r="BM1565" t="inlineStr">
        <is>
          <t>24,313</t>
        </is>
      </c>
      <c r="BN1565" t="n">
        <v>9.199999999999999</v>
      </c>
      <c r="BO1565" t="inlineStr">
        <is>
          <t>17%</t>
        </is>
      </c>
      <c r="BP1565" t="inlineStr">
        <is>
          <t>53 : 47</t>
        </is>
      </c>
      <c r="BQ1565" t="n">
        <v>2016</v>
      </c>
      <c r="BR1565" t="inlineStr">
        <is>
          <t>151-200</t>
        </is>
      </c>
      <c r="BS1565" t="inlineStr">
        <is>
          <t>66-78</t>
        </is>
      </c>
      <c r="BT1565" t="inlineStr"/>
      <c r="BU1565" t="n">
        <v>0</v>
      </c>
      <c r="BV1565" t="n">
        <v>0</v>
      </c>
      <c r="BW1565" t="n">
        <v>21</v>
      </c>
      <c r="BX1565" t="n">
        <v>14.5</v>
      </c>
      <c r="BY1565" t="n">
        <v>43.7</v>
      </c>
      <c r="BZ1565" t="n">
        <v>17.8</v>
      </c>
      <c r="CA1565" t="n">
        <v>2015</v>
      </c>
      <c r="CB1565" t="inlineStr">
        <is>
          <t>Times+Shanghai</t>
        </is>
      </c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n">
        <v>225.5</v>
      </c>
      <c r="CZ1565" t="n">
        <v>175.5</v>
      </c>
      <c r="DA1565" t="n">
        <v>72</v>
      </c>
      <c r="DB1565" t="n">
        <v>64.79804847276046</v>
      </c>
      <c r="DC1565" t="n">
        <v>37.59670326414417</v>
      </c>
      <c r="DD1565" t="n">
        <v>9.199999999999999</v>
      </c>
      <c r="DE1565" t="inlineStr">
        <is>
          <t>Times (raw ratio)</t>
        </is>
      </c>
      <c r="DF1565" t="n">
        <v>17</v>
      </c>
      <c r="DG1565" t="inlineStr">
        <is>
          <t>Times (raw %)</t>
        </is>
      </c>
      <c r="DH1565" t="inlineStr"/>
      <c r="DI1565" t="n">
        <v>17.52675532386594</v>
      </c>
    </row>
    <row r="1566">
      <c r="A1566" t="inlineStr">
        <is>
          <t>university of illinois at chicago (uic)</t>
        </is>
      </c>
      <c r="B1566" t="inlineStr">
        <is>
          <t>365</t>
        </is>
      </c>
      <c r="C1566" t="inlineStr">
        <is>
          <t>323</t>
        </is>
      </c>
      <c r="D1566" t="inlineStr">
        <is>
          <t>United States</t>
        </is>
      </c>
      <c r="E1566" t="inlineStr">
        <is>
          <t>Americas</t>
        </is>
      </c>
      <c r="F1566" t="inlineStr">
        <is>
          <t>L</t>
        </is>
      </c>
      <c r="G1566" t="inlineStr">
        <is>
          <t>FC</t>
        </is>
      </c>
      <c r="H1566" t="inlineStr">
        <is>
          <t>VH</t>
        </is>
      </c>
      <c r="I1566" t="inlineStr">
        <is>
          <t>A</t>
        </is>
      </c>
      <c r="J1566" t="n">
        <v>38.5</v>
      </c>
      <c r="K1566" t="inlineStr">
        <is>
          <t>223</t>
        </is>
      </c>
      <c r="L1566" t="n">
        <v>28.3</v>
      </c>
      <c r="M1566" t="inlineStr">
        <is>
          <t>336</t>
        </is>
      </c>
      <c r="N1566" t="n">
        <v>31.1</v>
      </c>
      <c r="O1566" t="inlineStr">
        <is>
          <t>505</t>
        </is>
      </c>
      <c r="P1566" t="n">
        <v>23.3</v>
      </c>
      <c r="Q1566" t="inlineStr">
        <is>
          <t>518</t>
        </is>
      </c>
      <c r="R1566" t="n">
        <v>8</v>
      </c>
      <c r="S1566" t="inlineStr">
        <is>
          <t>701+</t>
        </is>
      </c>
      <c r="T1566" t="n">
        <v>19.3</v>
      </c>
      <c r="U1566" t="inlineStr">
        <is>
          <t>560</t>
        </is>
      </c>
      <c r="V1566" t="n">
        <v>83.8</v>
      </c>
      <c r="W1566" t="inlineStr">
        <is>
          <t>265</t>
        </is>
      </c>
      <c r="X1566" t="n">
        <v>30.5</v>
      </c>
      <c r="Y1566" t="inlineStr">
        <is>
          <t>414</t>
        </is>
      </c>
      <c r="Z1566" t="n">
        <v>34.8</v>
      </c>
      <c r="AA1566" t="inlineStr">
        <is>
          <t>406=</t>
        </is>
      </c>
      <c r="AB1566" t="n">
        <v>31.6</v>
      </c>
      <c r="AC1566">
        <f>323</f>
        <v/>
      </c>
      <c r="AD1566" t="inlineStr">
        <is>
          <t>317=</t>
        </is>
      </c>
      <c r="AE1566" t="inlineStr">
        <is>
          <t>US</t>
        </is>
      </c>
      <c r="AF1566" t="inlineStr">
        <is>
          <t>United States</t>
        </is>
      </c>
      <c r="AG1566" t="inlineStr">
        <is>
          <t>XL</t>
        </is>
      </c>
      <c r="AH1566" t="inlineStr">
        <is>
          <t>FC</t>
        </is>
      </c>
      <c r="AI1566" t="inlineStr">
        <is>
          <t>VH</t>
        </is>
      </c>
      <c r="AJ1566" t="n">
        <v>5</v>
      </c>
      <c r="AK1566" t="inlineStr">
        <is>
          <t>A</t>
        </is>
      </c>
      <c r="AL1566" t="n">
        <v>40.9</v>
      </c>
      <c r="AM1566" t="inlineStr">
        <is>
          <t>206</t>
        </is>
      </c>
      <c r="AN1566" t="n">
        <v>23.5</v>
      </c>
      <c r="AO1566" t="inlineStr">
        <is>
          <t>408</t>
        </is>
      </c>
      <c r="AP1566" t="n">
        <v>31.6</v>
      </c>
      <c r="AQ1566" t="inlineStr">
        <is>
          <t>497</t>
        </is>
      </c>
      <c r="AR1566" t="n">
        <v>26.2</v>
      </c>
      <c r="AS1566" t="inlineStr">
        <is>
          <t>469</t>
        </is>
      </c>
      <c r="AT1566" t="n">
        <v>8.5</v>
      </c>
      <c r="AU1566" t="inlineStr">
        <is>
          <t>701+</t>
        </is>
      </c>
      <c r="AV1566" t="n">
        <v>17</v>
      </c>
      <c r="AW1566" t="inlineStr">
        <is>
          <t>586</t>
        </is>
      </c>
      <c r="AX1566" t="n">
        <v>50.1</v>
      </c>
      <c r="AY1566" t="inlineStr">
        <is>
          <t>312</t>
        </is>
      </c>
      <c r="AZ1566" t="n">
        <v>31.5</v>
      </c>
      <c r="BA1566" t="inlineStr">
        <is>
          <t>242</t>
        </is>
      </c>
      <c r="BB1566" t="n">
        <v>62.8</v>
      </c>
      <c r="BC1566" t="inlineStr">
        <is>
          <t>235=</t>
        </is>
      </c>
      <c r="BD1566" t="inlineStr">
        <is>
          <t>32.8</t>
        </is>
      </c>
      <c r="BE1566" t="inlineStr"/>
      <c r="BF1566" t="inlineStr">
        <is>
          <t>Not Reported</t>
        </is>
      </c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>
        <is>
          <t>QS</t>
        </is>
      </c>
      <c r="CC1566" t="n">
        <v>365</v>
      </c>
      <c r="CD1566" t="n">
        <v>323</v>
      </c>
      <c r="CE1566" t="n">
        <v>223</v>
      </c>
      <c r="CF1566" t="n">
        <v>336</v>
      </c>
      <c r="CG1566" t="n">
        <v>505</v>
      </c>
      <c r="CH1566" t="n">
        <v>518</v>
      </c>
      <c r="CI1566" t="n">
        <v>701</v>
      </c>
      <c r="CJ1566" t="n">
        <v>560</v>
      </c>
      <c r="CK1566" t="n">
        <v>265</v>
      </c>
      <c r="CL1566" t="n">
        <v>414</v>
      </c>
      <c r="CM1566" t="n">
        <v>406</v>
      </c>
      <c r="CN1566" t="n">
        <v>323</v>
      </c>
      <c r="CO1566" t="n">
        <v>317</v>
      </c>
      <c r="CP1566" t="n">
        <v>206</v>
      </c>
      <c r="CQ1566" t="n">
        <v>408</v>
      </c>
      <c r="CR1566" t="n">
        <v>497</v>
      </c>
      <c r="CS1566" t="n">
        <v>469</v>
      </c>
      <c r="CT1566" t="n">
        <v>701</v>
      </c>
      <c r="CU1566" t="n">
        <v>586</v>
      </c>
      <c r="CV1566" t="n">
        <v>312</v>
      </c>
      <c r="CW1566" t="n">
        <v>242</v>
      </c>
      <c r="CX1566" t="n">
        <v>235</v>
      </c>
      <c r="CY1566" t="inlineStr"/>
      <c r="CZ1566" t="inlineStr"/>
      <c r="DA1566" t="inlineStr"/>
      <c r="DB1566" t="n">
        <v>74</v>
      </c>
      <c r="DC1566" t="n">
        <v>23.3</v>
      </c>
      <c r="DD1566" t="inlineStr"/>
      <c r="DE1566" t="inlineStr">
        <is>
          <t>QS (score, not ratio)</t>
        </is>
      </c>
      <c r="DF1566" t="inlineStr"/>
      <c r="DG1566" t="inlineStr">
        <is>
          <t>QS (score, not %)</t>
        </is>
      </c>
      <c r="DH1566" t="n">
        <v>39.7</v>
      </c>
      <c r="DI1566" t="inlineStr"/>
    </row>
    <row r="1567">
      <c r="A1567" t="inlineStr">
        <is>
          <t>university of illinois at urbana-champaign</t>
        </is>
      </c>
      <c r="B1567" t="inlineStr">
        <is>
          <t>69</t>
        </is>
      </c>
      <c r="C1567" t="inlineStr">
        <is>
          <t>64</t>
        </is>
      </c>
      <c r="D1567" t="inlineStr">
        <is>
          <t>United States</t>
        </is>
      </c>
      <c r="E1567" t="inlineStr">
        <is>
          <t>Americas</t>
        </is>
      </c>
      <c r="F1567" t="inlineStr">
        <is>
          <t>XL</t>
        </is>
      </c>
      <c r="G1567" t="inlineStr">
        <is>
          <t>FC</t>
        </is>
      </c>
      <c r="H1567" t="inlineStr">
        <is>
          <t>VH</t>
        </is>
      </c>
      <c r="I1567" t="inlineStr">
        <is>
          <t>A</t>
        </is>
      </c>
      <c r="J1567" t="n">
        <v>83.90000000000001</v>
      </c>
      <c r="K1567" t="inlineStr">
        <is>
          <t>59</t>
        </is>
      </c>
      <c r="L1567" t="n">
        <v>75.7</v>
      </c>
      <c r="M1567" t="inlineStr">
        <is>
          <t>84</t>
        </is>
      </c>
      <c r="N1567" t="n">
        <v>6.4</v>
      </c>
      <c r="O1567" t="inlineStr">
        <is>
          <t>701+</t>
        </is>
      </c>
      <c r="P1567" t="n">
        <v>77.5</v>
      </c>
      <c r="Q1567" t="inlineStr">
        <is>
          <t>124</t>
        </is>
      </c>
      <c r="R1567" t="n">
        <v>14</v>
      </c>
      <c r="S1567" t="inlineStr">
        <is>
          <t>686</t>
        </is>
      </c>
      <c r="T1567" t="n">
        <v>56.3</v>
      </c>
      <c r="U1567" t="inlineStr">
        <is>
          <t>266</t>
        </is>
      </c>
      <c r="V1567" t="n">
        <v>90.40000000000001</v>
      </c>
      <c r="W1567" t="inlineStr">
        <is>
          <t>165</t>
        </is>
      </c>
      <c r="X1567" t="n">
        <v>81.7</v>
      </c>
      <c r="Y1567" t="inlineStr">
        <is>
          <t>114</t>
        </is>
      </c>
      <c r="Z1567" t="n">
        <v>65</v>
      </c>
      <c r="AA1567" t="inlineStr">
        <is>
          <t>241=</t>
        </is>
      </c>
      <c r="AB1567" t="n">
        <v>68.2</v>
      </c>
      <c r="AC1567" t="inlineStr">
        <is>
          <t>64</t>
        </is>
      </c>
      <c r="AD1567" t="inlineStr">
        <is>
          <t>85</t>
        </is>
      </c>
      <c r="AE1567" t="inlineStr">
        <is>
          <t>US</t>
        </is>
      </c>
      <c r="AF1567" t="inlineStr">
        <is>
          <t>United States</t>
        </is>
      </c>
      <c r="AG1567" t="inlineStr">
        <is>
          <t>XL</t>
        </is>
      </c>
      <c r="AH1567" t="inlineStr">
        <is>
          <t>FC</t>
        </is>
      </c>
      <c r="AI1567" t="inlineStr">
        <is>
          <t>VH</t>
        </is>
      </c>
      <c r="AJ1567" t="n">
        <v>5</v>
      </c>
      <c r="AK1567" t="inlineStr">
        <is>
          <t>A</t>
        </is>
      </c>
      <c r="AL1567" t="n">
        <v>85</v>
      </c>
      <c r="AM1567" t="inlineStr">
        <is>
          <t>54</t>
        </is>
      </c>
      <c r="AN1567" t="n">
        <v>70.8</v>
      </c>
      <c r="AO1567" t="inlineStr">
        <is>
          <t>100</t>
        </is>
      </c>
      <c r="AP1567" t="n">
        <v>7.5</v>
      </c>
      <c r="AQ1567" t="inlineStr">
        <is>
          <t>701+</t>
        </is>
      </c>
      <c r="AR1567" t="n">
        <v>86.5</v>
      </c>
      <c r="AS1567" t="inlineStr">
        <is>
          <t>86</t>
        </is>
      </c>
      <c r="AT1567" t="n">
        <v>11.1</v>
      </c>
      <c r="AU1567" t="inlineStr">
        <is>
          <t>701+</t>
        </is>
      </c>
      <c r="AV1567" t="n">
        <v>49.2</v>
      </c>
      <c r="AW1567" t="inlineStr">
        <is>
          <t>303</t>
        </is>
      </c>
      <c r="AX1567" t="n">
        <v>76.40000000000001</v>
      </c>
      <c r="AY1567" t="inlineStr">
        <is>
          <t>164</t>
        </is>
      </c>
      <c r="AZ1567" t="n">
        <v>66</v>
      </c>
      <c r="BA1567" t="inlineStr">
        <is>
          <t>84</t>
        </is>
      </c>
      <c r="BB1567" t="n">
        <v>83.5</v>
      </c>
      <c r="BC1567" t="inlineStr">
        <is>
          <t>128=</t>
        </is>
      </c>
      <c r="BD1567" t="inlineStr">
        <is>
          <t>69.1</t>
        </is>
      </c>
      <c r="BE1567" t="inlineStr">
        <is>
          <t>36</t>
        </is>
      </c>
      <c r="BF1567" t="inlineStr">
        <is>
          <t>United States of America</t>
        </is>
      </c>
      <c r="BG1567" t="n">
        <v>64.5</v>
      </c>
      <c r="BH1567" t="inlineStr">
        <is>
          <t>45.8</t>
        </is>
      </c>
      <c r="BI1567" t="n">
        <v>81.2</v>
      </c>
      <c r="BJ1567" t="n">
        <v>86.8</v>
      </c>
      <c r="BK1567" t="inlineStr">
        <is>
          <t>52.8</t>
        </is>
      </c>
      <c r="BL1567" t="inlineStr">
        <is>
          <t>74.5</t>
        </is>
      </c>
      <c r="BM1567" t="inlineStr">
        <is>
          <t>42,727</t>
        </is>
      </c>
      <c r="BN1567" t="n">
        <v>18.7</v>
      </c>
      <c r="BO1567" t="inlineStr">
        <is>
          <t>20%</t>
        </is>
      </c>
      <c r="BP1567" t="inlineStr">
        <is>
          <t>47 : 53</t>
        </is>
      </c>
      <c r="BQ1567" t="n">
        <v>2016</v>
      </c>
      <c r="BR1567" t="inlineStr">
        <is>
          <t>29</t>
        </is>
      </c>
      <c r="BS1567" t="inlineStr">
        <is>
          <t>21</t>
        </is>
      </c>
      <c r="BT1567" t="n">
        <v>38.6</v>
      </c>
      <c r="BU1567" t="n">
        <v>29.9</v>
      </c>
      <c r="BV1567" t="n">
        <v>36.2</v>
      </c>
      <c r="BW1567" t="n">
        <v>34.9</v>
      </c>
      <c r="BX1567" t="n">
        <v>32.4</v>
      </c>
      <c r="BY1567" t="n">
        <v>55.5</v>
      </c>
      <c r="BZ1567" t="n">
        <v>28.6</v>
      </c>
      <c r="CA1567" t="n">
        <v>2015</v>
      </c>
      <c r="CB1567" t="inlineStr">
        <is>
          <t>QS+Times+Shanghai</t>
        </is>
      </c>
      <c r="CC1567" t="n">
        <v>69</v>
      </c>
      <c r="CD1567" t="n">
        <v>64</v>
      </c>
      <c r="CE1567" t="n">
        <v>59</v>
      </c>
      <c r="CF1567" t="n">
        <v>84</v>
      </c>
      <c r="CG1567" t="n">
        <v>701</v>
      </c>
      <c r="CH1567" t="n">
        <v>124</v>
      </c>
      <c r="CI1567" t="n">
        <v>686</v>
      </c>
      <c r="CJ1567" t="n">
        <v>266</v>
      </c>
      <c r="CK1567" t="n">
        <v>165</v>
      </c>
      <c r="CL1567" t="n">
        <v>114</v>
      </c>
      <c r="CM1567" t="n">
        <v>241</v>
      </c>
      <c r="CN1567" t="n">
        <v>64</v>
      </c>
      <c r="CO1567" t="n">
        <v>85</v>
      </c>
      <c r="CP1567" t="n">
        <v>54</v>
      </c>
      <c r="CQ1567" t="n">
        <v>100</v>
      </c>
      <c r="CR1567" t="n">
        <v>701</v>
      </c>
      <c r="CS1567" t="n">
        <v>86</v>
      </c>
      <c r="CT1567" t="n">
        <v>701</v>
      </c>
      <c r="CU1567" t="n">
        <v>303</v>
      </c>
      <c r="CV1567" t="n">
        <v>164</v>
      </c>
      <c r="CW1567" t="n">
        <v>84</v>
      </c>
      <c r="CX1567" t="n">
        <v>128</v>
      </c>
      <c r="CY1567" t="n">
        <v>36</v>
      </c>
      <c r="CZ1567" t="n">
        <v>29</v>
      </c>
      <c r="DA1567" t="n">
        <v>21</v>
      </c>
      <c r="DB1567" t="n">
        <v>94.66406401759002</v>
      </c>
      <c r="DC1567" t="n">
        <v>66.5025977180276</v>
      </c>
      <c r="DD1567" t="n">
        <v>18.7</v>
      </c>
      <c r="DE1567" t="inlineStr">
        <is>
          <t>Times (raw ratio)</t>
        </is>
      </c>
      <c r="DF1567" t="n">
        <v>20</v>
      </c>
      <c r="DG1567" t="inlineStr">
        <is>
          <t>Times (raw %)</t>
        </is>
      </c>
      <c r="DH1567" t="n">
        <v>84.45</v>
      </c>
      <c r="DI1567" t="n">
        <v>46.89466249535555</v>
      </c>
    </row>
    <row r="1568">
      <c r="A1568" t="inlineStr">
        <is>
          <t>university of indonesia</t>
        </is>
      </c>
      <c r="B1568" t="inlineStr"/>
      <c r="C1568" t="inlineStr"/>
      <c r="D1568" t="inlineStr">
        <is>
          <t>Not Reported</t>
        </is>
      </c>
      <c r="E1568" t="inlineStr">
        <is>
          <t>Not Reported</t>
        </is>
      </c>
      <c r="F1568" t="inlineStr">
        <is>
          <t>Not Reported</t>
        </is>
      </c>
      <c r="G1568" t="inlineStr">
        <is>
          <t>Not Reported</t>
        </is>
      </c>
      <c r="H1568" t="inlineStr"/>
      <c r="I1568" t="inlineStr">
        <is>
          <t>Not Reported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>
        <is>
          <t>Not Reported</t>
        </is>
      </c>
      <c r="AF1568" t="inlineStr">
        <is>
          <t>Not Reported</t>
        </is>
      </c>
      <c r="AG1568" t="inlineStr">
        <is>
          <t>Not Reported</t>
        </is>
      </c>
      <c r="AH1568" t="inlineStr">
        <is>
          <t>Not Reported</t>
        </is>
      </c>
      <c r="AI1568" t="inlineStr"/>
      <c r="AJ1568" t="inlineStr"/>
      <c r="AK1568" t="inlineStr">
        <is>
          <t>Not Reported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>
        <is>
          <t>601-800</t>
        </is>
      </c>
      <c r="BF1568" t="inlineStr">
        <is>
          <t>Indonesia</t>
        </is>
      </c>
      <c r="BG1568" t="n">
        <v>18.1</v>
      </c>
      <c r="BH1568" t="inlineStr">
        <is>
          <t>37.2</t>
        </is>
      </c>
      <c r="BI1568" t="n">
        <v>8</v>
      </c>
      <c r="BJ1568" t="n">
        <v>13.9</v>
      </c>
      <c r="BK1568" t="inlineStr">
        <is>
          <t>40.0</t>
        </is>
      </c>
      <c r="BL1568" t="inlineStr">
        <is>
          <t>-</t>
        </is>
      </c>
      <c r="BM1568" t="inlineStr">
        <is>
          <t>43,565</t>
        </is>
      </c>
      <c r="BN1568" t="n">
        <v>15.8</v>
      </c>
      <c r="BO1568" t="inlineStr">
        <is>
          <t>0%</t>
        </is>
      </c>
      <c r="BP1568" t="inlineStr">
        <is>
          <t>51 : 49</t>
        </is>
      </c>
      <c r="BQ1568" t="n">
        <v>2016</v>
      </c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>
        <is>
          <t>Times</t>
        </is>
      </c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n">
        <v>700.5</v>
      </c>
      <c r="CZ1568" t="inlineStr"/>
      <c r="DA1568" t="inlineStr"/>
      <c r="DB1568" t="n">
        <v>0</v>
      </c>
      <c r="DC1568" t="n">
        <v>9.08061145820607</v>
      </c>
      <c r="DD1568" t="n">
        <v>15.8</v>
      </c>
      <c r="DE1568" t="inlineStr">
        <is>
          <t>Times (raw ratio)</t>
        </is>
      </c>
      <c r="DF1568" t="n">
        <v>0</v>
      </c>
      <c r="DG1568" t="inlineStr">
        <is>
          <t>Times (raw %)</t>
        </is>
      </c>
      <c r="DH1568" t="inlineStr"/>
      <c r="DI1568" t="n">
        <v>5.30697190426639</v>
      </c>
    </row>
    <row r="1569">
      <c r="A1569" t="inlineStr">
        <is>
          <t>university of innsbruck</t>
        </is>
      </c>
      <c r="B1569" t="inlineStr"/>
      <c r="C1569" t="inlineStr"/>
      <c r="D1569" t="inlineStr">
        <is>
          <t>Not Reported</t>
        </is>
      </c>
      <c r="E1569" t="inlineStr">
        <is>
          <t>Not Reported</t>
        </is>
      </c>
      <c r="F1569" t="inlineStr">
        <is>
          <t>Not Reported</t>
        </is>
      </c>
      <c r="G1569" t="inlineStr">
        <is>
          <t>Not Reported</t>
        </is>
      </c>
      <c r="H1569" t="inlineStr"/>
      <c r="I1569" t="inlineStr">
        <is>
          <t>Not Reported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>
        <is>
          <t>Not Reported</t>
        </is>
      </c>
      <c r="AF1569" t="inlineStr">
        <is>
          <t>Not Reported</t>
        </is>
      </c>
      <c r="AG1569" t="inlineStr">
        <is>
          <t>Not Reported</t>
        </is>
      </c>
      <c r="AH1569" t="inlineStr">
        <is>
          <t>Not Reported</t>
        </is>
      </c>
      <c r="AI1569" t="inlineStr"/>
      <c r="AJ1569" t="inlineStr"/>
      <c r="AK1569" t="inlineStr">
        <is>
          <t>Not Reported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>
        <is>
          <t>301-350</t>
        </is>
      </c>
      <c r="BF1569" t="inlineStr">
        <is>
          <t>Austria</t>
        </is>
      </c>
      <c r="BG1569" t="n">
        <v>23.6</v>
      </c>
      <c r="BH1569" t="inlineStr">
        <is>
          <t>95.7</t>
        </is>
      </c>
      <c r="BI1569" t="n">
        <v>16.9</v>
      </c>
      <c r="BJ1569" t="n">
        <v>67.3</v>
      </c>
      <c r="BK1569" t="inlineStr">
        <is>
          <t>39.9</t>
        </is>
      </c>
      <c r="BL1569" t="inlineStr">
        <is>
          <t>-</t>
        </is>
      </c>
      <c r="BM1569" t="inlineStr">
        <is>
          <t>18,209</t>
        </is>
      </c>
      <c r="BN1569" t="n">
        <v>16.9</v>
      </c>
      <c r="BO1569" t="inlineStr">
        <is>
          <t>39%</t>
        </is>
      </c>
      <c r="BP1569" t="inlineStr">
        <is>
          <t>54 : 46</t>
        </is>
      </c>
      <c r="BQ1569" t="n">
        <v>2016</v>
      </c>
      <c r="BR1569" t="inlineStr">
        <is>
          <t>201-300</t>
        </is>
      </c>
      <c r="BS1569" t="inlineStr">
        <is>
          <t>2-3</t>
        </is>
      </c>
      <c r="BT1569" t="inlineStr"/>
      <c r="BU1569" t="n">
        <v>0</v>
      </c>
      <c r="BV1569" t="n">
        <v>9.4</v>
      </c>
      <c r="BW1569" t="n">
        <v>14.8</v>
      </c>
      <c r="BX1569" t="n">
        <v>18.6</v>
      </c>
      <c r="BY1569" t="n">
        <v>24.1</v>
      </c>
      <c r="BZ1569" t="n">
        <v>25.2</v>
      </c>
      <c r="CA1569" t="n">
        <v>2015</v>
      </c>
      <c r="CB1569" t="inlineStr">
        <is>
          <t>Times+Shanghai</t>
        </is>
      </c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n">
        <v>325.5</v>
      </c>
      <c r="CZ1569" t="n">
        <v>250.5</v>
      </c>
      <c r="DA1569" t="n">
        <v>2.5</v>
      </c>
      <c r="DB1569" t="n">
        <v>49.41737433591032</v>
      </c>
      <c r="DC1569" t="n">
        <v>28.59849238073747</v>
      </c>
      <c r="DD1569" t="n">
        <v>16.9</v>
      </c>
      <c r="DE1569" t="inlineStr">
        <is>
          <t>Times (raw ratio)</t>
        </is>
      </c>
      <c r="DF1569" t="n">
        <v>39</v>
      </c>
      <c r="DG1569" t="inlineStr">
        <is>
          <t>Times (raw %)</t>
        </is>
      </c>
      <c r="DH1569" t="inlineStr"/>
      <c r="DI1569" t="n">
        <v>11.37822710297054</v>
      </c>
    </row>
    <row r="1570">
      <c r="A1570" t="inlineStr">
        <is>
          <t>university of international business and economics</t>
        </is>
      </c>
      <c r="B1570" t="inlineStr">
        <is>
          <t>1201-1400</t>
        </is>
      </c>
      <c r="C1570" t="inlineStr">
        <is>
          <t>1201-1400</t>
        </is>
      </c>
      <c r="D1570" t="inlineStr">
        <is>
          <t>China (Mainland)</t>
        </is>
      </c>
      <c r="E1570" t="inlineStr">
        <is>
          <t>Asia</t>
        </is>
      </c>
      <c r="F1570" t="inlineStr">
        <is>
          <t>L</t>
        </is>
      </c>
      <c r="G1570" t="inlineStr">
        <is>
          <t>FO</t>
        </is>
      </c>
      <c r="H1570" t="inlineStr">
        <is>
          <t>HI</t>
        </is>
      </c>
      <c r="I1570" t="inlineStr">
        <is>
          <t>A</t>
        </is>
      </c>
      <c r="J1570" t="n">
        <v>3.7</v>
      </c>
      <c r="K1570" t="inlineStr">
        <is>
          <t>601+</t>
        </is>
      </c>
      <c r="L1570" t="n">
        <v>2.3</v>
      </c>
      <c r="M1570" t="inlineStr">
        <is>
          <t>601+</t>
        </is>
      </c>
      <c r="N1570" t="n">
        <v>9.699999999999999</v>
      </c>
      <c r="O1570" t="inlineStr">
        <is>
          <t>701+</t>
        </is>
      </c>
      <c r="P1570" t="n">
        <v>3</v>
      </c>
      <c r="Q1570" t="inlineStr">
        <is>
          <t>701+</t>
        </is>
      </c>
      <c r="R1570" t="n">
        <v>7</v>
      </c>
      <c r="S1570" t="inlineStr">
        <is>
          <t>701+</t>
        </is>
      </c>
      <c r="T1570" t="n">
        <v>30.3</v>
      </c>
      <c r="U1570" t="inlineStr">
        <is>
          <t>425</t>
        </is>
      </c>
      <c r="V1570" t="n">
        <v>5.3</v>
      </c>
      <c r="W1570" t="inlineStr">
        <is>
          <t>701+</t>
        </is>
      </c>
      <c r="X1570" t="n">
        <v>14</v>
      </c>
      <c r="Y1570" t="inlineStr">
        <is>
          <t>692</t>
        </is>
      </c>
      <c r="Z1570" t="n">
        <v>1.1</v>
      </c>
      <c r="AA1570" t="inlineStr">
        <is>
          <t>701+</t>
        </is>
      </c>
      <c r="AB1570" t="inlineStr"/>
      <c r="AC1570" t="inlineStr">
        <is>
          <t>1201-1400</t>
        </is>
      </c>
      <c r="AD1570" t="inlineStr">
        <is>
          <t>1201-1400</t>
        </is>
      </c>
      <c r="AE1570" t="inlineStr">
        <is>
          <t>CN</t>
        </is>
      </c>
      <c r="AF1570" t="inlineStr">
        <is>
          <t>China (Mainland)</t>
        </is>
      </c>
      <c r="AG1570" t="inlineStr">
        <is>
          <t>L</t>
        </is>
      </c>
      <c r="AH1570" t="inlineStr">
        <is>
          <t>FO</t>
        </is>
      </c>
      <c r="AI1570" t="inlineStr">
        <is>
          <t>HI</t>
        </is>
      </c>
      <c r="AJ1570" t="n">
        <v>4</v>
      </c>
      <c r="AK1570" t="inlineStr">
        <is>
          <t>A</t>
        </is>
      </c>
      <c r="AL1570" t="n">
        <v>3.8</v>
      </c>
      <c r="AM1570" t="inlineStr">
        <is>
          <t>601+</t>
        </is>
      </c>
      <c r="AN1570" t="n">
        <v>1.8</v>
      </c>
      <c r="AO1570" t="inlineStr">
        <is>
          <t>601+</t>
        </is>
      </c>
      <c r="AP1570" t="n">
        <v>10.2</v>
      </c>
      <c r="AQ1570" t="inlineStr">
        <is>
          <t>701+</t>
        </is>
      </c>
      <c r="AR1570" t="n">
        <v>2.7</v>
      </c>
      <c r="AS1570" t="inlineStr">
        <is>
          <t>701+</t>
        </is>
      </c>
      <c r="AT1570" t="n">
        <v>7.4</v>
      </c>
      <c r="AU1570" t="inlineStr">
        <is>
          <t>701+</t>
        </is>
      </c>
      <c r="AV1570" t="n">
        <v>32.8</v>
      </c>
      <c r="AW1570" t="inlineStr">
        <is>
          <t>394</t>
        </is>
      </c>
      <c r="AX1570" t="n">
        <v>1</v>
      </c>
      <c r="AY1570" t="inlineStr">
        <is>
          <t>701+</t>
        </is>
      </c>
      <c r="AZ1570" t="n">
        <v>14.8</v>
      </c>
      <c r="BA1570" t="inlineStr">
        <is>
          <t>568</t>
        </is>
      </c>
      <c r="BB1570" t="n">
        <v>1.1</v>
      </c>
      <c r="BC1570" t="inlineStr">
        <is>
          <t>701+</t>
        </is>
      </c>
      <c r="BD1570" t="inlineStr">
        <is>
          <t>-</t>
        </is>
      </c>
      <c r="BE1570" t="inlineStr"/>
      <c r="BF1570" t="inlineStr">
        <is>
          <t>Not Reported</t>
        </is>
      </c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>
        <is>
          <t>QS</t>
        </is>
      </c>
      <c r="CC1570" t="n">
        <v>1300.5</v>
      </c>
      <c r="CD1570" t="n">
        <v>1300.5</v>
      </c>
      <c r="CE1570" t="n">
        <v>601</v>
      </c>
      <c r="CF1570" t="n">
        <v>601</v>
      </c>
      <c r="CG1570" t="n">
        <v>701</v>
      </c>
      <c r="CH1570" t="n">
        <v>701</v>
      </c>
      <c r="CI1570" t="n">
        <v>701</v>
      </c>
      <c r="CJ1570" t="n">
        <v>425</v>
      </c>
      <c r="CK1570" t="n">
        <v>701</v>
      </c>
      <c r="CL1570" t="n">
        <v>692</v>
      </c>
      <c r="CM1570" t="n">
        <v>701</v>
      </c>
      <c r="CN1570" t="n">
        <v>1300.5</v>
      </c>
      <c r="CO1570" t="n">
        <v>1300.5</v>
      </c>
      <c r="CP1570" t="n">
        <v>601</v>
      </c>
      <c r="CQ1570" t="n">
        <v>601</v>
      </c>
      <c r="CR1570" t="n">
        <v>701</v>
      </c>
      <c r="CS1570" t="n">
        <v>701</v>
      </c>
      <c r="CT1570" t="n">
        <v>701</v>
      </c>
      <c r="CU1570" t="n">
        <v>394</v>
      </c>
      <c r="CV1570" t="n">
        <v>701</v>
      </c>
      <c r="CW1570" t="n">
        <v>568</v>
      </c>
      <c r="CX1570" t="n">
        <v>701</v>
      </c>
      <c r="CY1570" t="inlineStr"/>
      <c r="CZ1570" t="inlineStr"/>
      <c r="DA1570" t="inlineStr"/>
      <c r="DB1570" t="n">
        <v>7.178571428571416</v>
      </c>
      <c r="DC1570" t="n">
        <v>3</v>
      </c>
      <c r="DD1570" t="inlineStr"/>
      <c r="DE1570" t="inlineStr">
        <is>
          <t>QS (score, not ratio)</t>
        </is>
      </c>
      <c r="DF1570" t="inlineStr"/>
      <c r="DG1570" t="inlineStr">
        <is>
          <t>QS (score, not %)</t>
        </is>
      </c>
      <c r="DH1570" t="n">
        <v>3.75</v>
      </c>
      <c r="DI1570" t="inlineStr"/>
    </row>
    <row r="1571">
      <c r="A1571" t="inlineStr">
        <is>
          <t>university of ioannina</t>
        </is>
      </c>
      <c r="B1571" t="inlineStr">
        <is>
          <t>1001-1200</t>
        </is>
      </c>
      <c r="C1571" t="inlineStr">
        <is>
          <t>1001-1200</t>
        </is>
      </c>
      <c r="D1571" t="inlineStr">
        <is>
          <t>Greece</t>
        </is>
      </c>
      <c r="E1571" t="inlineStr">
        <is>
          <t>Europe</t>
        </is>
      </c>
      <c r="F1571" t="inlineStr">
        <is>
          <t>XL</t>
        </is>
      </c>
      <c r="G1571" t="inlineStr">
        <is>
          <t>FC</t>
        </is>
      </c>
      <c r="H1571" t="inlineStr">
        <is>
          <t>HI</t>
        </is>
      </c>
      <c r="I1571" t="inlineStr">
        <is>
          <t>Not Reported</t>
        </is>
      </c>
      <c r="J1571" t="n">
        <v>7.2</v>
      </c>
      <c r="K1571" t="inlineStr">
        <is>
          <t>601+</t>
        </is>
      </c>
      <c r="L1571" t="n">
        <v>3.8</v>
      </c>
      <c r="M1571" t="inlineStr">
        <is>
          <t>601+</t>
        </is>
      </c>
      <c r="N1571" t="n">
        <v>1.5</v>
      </c>
      <c r="O1571" t="inlineStr">
        <is>
          <t>701+</t>
        </is>
      </c>
      <c r="P1571" t="n">
        <v>19.5</v>
      </c>
      <c r="Q1571" t="inlineStr">
        <is>
          <t>561</t>
        </is>
      </c>
      <c r="R1571" t="n">
        <v>1.7</v>
      </c>
      <c r="S1571" t="inlineStr">
        <is>
          <t>701+</t>
        </is>
      </c>
      <c r="T1571" t="n">
        <v>2.5</v>
      </c>
      <c r="U1571" t="inlineStr">
        <is>
          <t>701+</t>
        </is>
      </c>
      <c r="V1571" t="n">
        <v>61.3</v>
      </c>
      <c r="W1571" t="inlineStr">
        <is>
          <t>612</t>
        </is>
      </c>
      <c r="X1571" t="n">
        <v>3.6</v>
      </c>
      <c r="Y1571" t="inlineStr">
        <is>
          <t>701+</t>
        </is>
      </c>
      <c r="Z1571" t="n">
        <v>2</v>
      </c>
      <c r="AA1571" t="inlineStr">
        <is>
          <t>701+</t>
        </is>
      </c>
      <c r="AB1571" t="inlineStr"/>
      <c r="AC1571" t="inlineStr">
        <is>
          <t>1001-1200</t>
        </is>
      </c>
      <c r="AD1571" t="inlineStr"/>
      <c r="AE1571" t="inlineStr">
        <is>
          <t>GR</t>
        </is>
      </c>
      <c r="AF1571" t="inlineStr">
        <is>
          <t>Greece</t>
        </is>
      </c>
      <c r="AG1571" t="inlineStr">
        <is>
          <t>XL</t>
        </is>
      </c>
      <c r="AH1571" t="inlineStr">
        <is>
          <t>Not Reported</t>
        </is>
      </c>
      <c r="AI1571" t="inlineStr"/>
      <c r="AJ1571" t="inlineStr"/>
      <c r="AK1571" t="inlineStr">
        <is>
          <t>Not Reported</t>
        </is>
      </c>
      <c r="AL1571" t="n">
        <v>6.9</v>
      </c>
      <c r="AM1571" t="inlineStr">
        <is>
          <t>601+</t>
        </is>
      </c>
      <c r="AN1571" t="n">
        <v>3.7</v>
      </c>
      <c r="AO1571" t="inlineStr">
        <is>
          <t>601+</t>
        </is>
      </c>
      <c r="AP1571" t="n">
        <v>1.4</v>
      </c>
      <c r="AQ1571" t="inlineStr">
        <is>
          <t>701+</t>
        </is>
      </c>
      <c r="AR1571" t="n">
        <v>24.6</v>
      </c>
      <c r="AS1571" t="inlineStr">
        <is>
          <t>494</t>
        </is>
      </c>
      <c r="AT1571" t="n">
        <v>1.7</v>
      </c>
      <c r="AU1571" t="inlineStr">
        <is>
          <t>701+</t>
        </is>
      </c>
      <c r="AV1571" t="n">
        <v>2.7</v>
      </c>
      <c r="AW1571" t="inlineStr">
        <is>
          <t>701+</t>
        </is>
      </c>
      <c r="AX1571" t="n">
        <v>15.2</v>
      </c>
      <c r="AY1571" t="inlineStr">
        <is>
          <t>596</t>
        </is>
      </c>
      <c r="AZ1571" t="n">
        <v>8.4</v>
      </c>
      <c r="BA1571" t="inlineStr">
        <is>
          <t>701+</t>
        </is>
      </c>
      <c r="BB1571" t="inlineStr"/>
      <c r="BC1571" t="inlineStr"/>
      <c r="BD1571" t="inlineStr">
        <is>
          <t>-</t>
        </is>
      </c>
      <c r="BE1571" t="inlineStr">
        <is>
          <t>401-500</t>
        </is>
      </c>
      <c r="BF1571" t="inlineStr">
        <is>
          <t>Greece</t>
        </is>
      </c>
      <c r="BG1571" t="n">
        <v>14.5</v>
      </c>
      <c r="BH1571" t="inlineStr">
        <is>
          <t>36.9</t>
        </is>
      </c>
      <c r="BI1571" t="n">
        <v>17.7</v>
      </c>
      <c r="BJ1571" t="n">
        <v>56.4</v>
      </c>
      <c r="BK1571" t="inlineStr">
        <is>
          <t>32.9</t>
        </is>
      </c>
      <c r="BL1571" t="inlineStr">
        <is>
          <t>-</t>
        </is>
      </c>
      <c r="BM1571" t="inlineStr">
        <is>
          <t>20,825</t>
        </is>
      </c>
      <c r="BN1571" t="n">
        <v>36.3</v>
      </c>
      <c r="BO1571" t="inlineStr">
        <is>
          <t>4%</t>
        </is>
      </c>
      <c r="BP1571" t="inlineStr">
        <is>
          <t>58 : 42</t>
        </is>
      </c>
      <c r="BQ1571" t="n">
        <v>2016</v>
      </c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>
        <is>
          <t>QS+Times</t>
        </is>
      </c>
      <c r="CC1571" t="n">
        <v>1100.5</v>
      </c>
      <c r="CD1571" t="n">
        <v>1100.5</v>
      </c>
      <c r="CE1571" t="n">
        <v>601</v>
      </c>
      <c r="CF1571" t="n">
        <v>601</v>
      </c>
      <c r="CG1571" t="n">
        <v>701</v>
      </c>
      <c r="CH1571" t="n">
        <v>561</v>
      </c>
      <c r="CI1571" t="n">
        <v>701</v>
      </c>
      <c r="CJ1571" t="n">
        <v>701</v>
      </c>
      <c r="CK1571" t="n">
        <v>612</v>
      </c>
      <c r="CL1571" t="n">
        <v>701</v>
      </c>
      <c r="CM1571" t="n">
        <v>701</v>
      </c>
      <c r="CN1571" t="n">
        <v>1100.5</v>
      </c>
      <c r="CO1571" t="inlineStr"/>
      <c r="CP1571" t="n">
        <v>601</v>
      </c>
      <c r="CQ1571" t="n">
        <v>601</v>
      </c>
      <c r="CR1571" t="n">
        <v>701</v>
      </c>
      <c r="CS1571" t="n">
        <v>494</v>
      </c>
      <c r="CT1571" t="n">
        <v>701</v>
      </c>
      <c r="CU1571" t="n">
        <v>701</v>
      </c>
      <c r="CV1571" t="n">
        <v>596</v>
      </c>
      <c r="CW1571" t="n">
        <v>701</v>
      </c>
      <c r="CX1571" t="inlineStr"/>
      <c r="CY1571" t="n">
        <v>450.5</v>
      </c>
      <c r="CZ1571" t="inlineStr"/>
      <c r="DA1571" t="inlineStr"/>
      <c r="DB1571" t="n">
        <v>28.60204993362606</v>
      </c>
      <c r="DC1571" t="n">
        <v>30.25702323125512</v>
      </c>
      <c r="DD1571" t="n">
        <v>36.3</v>
      </c>
      <c r="DE1571" t="inlineStr">
        <is>
          <t>Times (raw ratio)</t>
        </is>
      </c>
      <c r="DF1571" t="n">
        <v>4</v>
      </c>
      <c r="DG1571" t="inlineStr">
        <is>
          <t>Times (raw %)</t>
        </is>
      </c>
      <c r="DH1571" t="n">
        <v>7.050000000000001</v>
      </c>
      <c r="DI1571" t="n">
        <v>15.4006243496358</v>
      </c>
    </row>
    <row r="1572">
      <c r="A1572" t="inlineStr">
        <is>
          <t>university of iowa</t>
        </is>
      </c>
      <c r="B1572" t="inlineStr">
        <is>
          <t>596</t>
        </is>
      </c>
      <c r="C1572" t="inlineStr">
        <is>
          <t>491</t>
        </is>
      </c>
      <c r="D1572" t="inlineStr">
        <is>
          <t>United States</t>
        </is>
      </c>
      <c r="E1572" t="inlineStr">
        <is>
          <t>Americas</t>
        </is>
      </c>
      <c r="F1572" t="inlineStr">
        <is>
          <t>L</t>
        </is>
      </c>
      <c r="G1572" t="inlineStr">
        <is>
          <t>FC</t>
        </is>
      </c>
      <c r="H1572" t="inlineStr">
        <is>
          <t>VH</t>
        </is>
      </c>
      <c r="I1572" t="inlineStr">
        <is>
          <t>A</t>
        </is>
      </c>
      <c r="J1572" t="n">
        <v>18.4</v>
      </c>
      <c r="K1572" t="inlineStr">
        <is>
          <t>493</t>
        </is>
      </c>
      <c r="L1572" t="n">
        <v>8.699999999999999</v>
      </c>
      <c r="M1572" t="inlineStr">
        <is>
          <t>601+</t>
        </is>
      </c>
      <c r="N1572" t="n">
        <v>41.7</v>
      </c>
      <c r="O1572" t="inlineStr">
        <is>
          <t>372</t>
        </is>
      </c>
      <c r="P1572" t="n">
        <v>19.1</v>
      </c>
      <c r="Q1572" t="inlineStr">
        <is>
          <t>568</t>
        </is>
      </c>
      <c r="R1572" t="n">
        <v>15.5</v>
      </c>
      <c r="S1572" t="inlineStr">
        <is>
          <t>660</t>
        </is>
      </c>
      <c r="T1572" t="n">
        <v>3.7</v>
      </c>
      <c r="U1572" t="inlineStr">
        <is>
          <t>701+</t>
        </is>
      </c>
      <c r="V1572" t="n">
        <v>75.59999999999999</v>
      </c>
      <c r="W1572" t="inlineStr">
        <is>
          <t>396</t>
        </is>
      </c>
      <c r="X1572" t="n">
        <v>26.6</v>
      </c>
      <c r="Y1572" t="inlineStr">
        <is>
          <t>446</t>
        </is>
      </c>
      <c r="Z1572" t="n">
        <v>20.8</v>
      </c>
      <c r="AA1572" t="inlineStr">
        <is>
          <t>527=</t>
        </is>
      </c>
      <c r="AB1572" t="n">
        <v>20.8</v>
      </c>
      <c r="AC1572">
        <f>491</f>
        <v/>
      </c>
      <c r="AD1572" t="inlineStr">
        <is>
          <t>467=</t>
        </is>
      </c>
      <c r="AE1572" t="inlineStr">
        <is>
          <t>US</t>
        </is>
      </c>
      <c r="AF1572" t="inlineStr">
        <is>
          <t>United States</t>
        </is>
      </c>
      <c r="AG1572" t="inlineStr">
        <is>
          <t>L</t>
        </is>
      </c>
      <c r="AH1572" t="inlineStr">
        <is>
          <t>FC</t>
        </is>
      </c>
      <c r="AI1572" t="inlineStr">
        <is>
          <t>VH</t>
        </is>
      </c>
      <c r="AJ1572" t="n">
        <v>5</v>
      </c>
      <c r="AK1572" t="inlineStr">
        <is>
          <t>A</t>
        </is>
      </c>
      <c r="AL1572" t="n">
        <v>19.9</v>
      </c>
      <c r="AM1572" t="inlineStr">
        <is>
          <t>444</t>
        </is>
      </c>
      <c r="AN1572" t="n">
        <v>11.2</v>
      </c>
      <c r="AO1572" t="inlineStr">
        <is>
          <t>601+</t>
        </is>
      </c>
      <c r="AP1572" t="n">
        <v>48.2</v>
      </c>
      <c r="AQ1572" t="inlineStr">
        <is>
          <t>325</t>
        </is>
      </c>
      <c r="AR1572" t="n">
        <v>20.9</v>
      </c>
      <c r="AS1572" t="inlineStr">
        <is>
          <t>548</t>
        </is>
      </c>
      <c r="AT1572" t="n">
        <v>22.3</v>
      </c>
      <c r="AU1572" t="inlineStr">
        <is>
          <t>569</t>
        </is>
      </c>
      <c r="AV1572" t="n">
        <v>4.6</v>
      </c>
      <c r="AW1572" t="inlineStr">
        <is>
          <t>701+</t>
        </is>
      </c>
      <c r="AX1572" t="n">
        <v>51.3</v>
      </c>
      <c r="AY1572" t="inlineStr">
        <is>
          <t>304</t>
        </is>
      </c>
      <c r="AZ1572" t="n">
        <v>22.1</v>
      </c>
      <c r="BA1572" t="inlineStr">
        <is>
          <t>374</t>
        </is>
      </c>
      <c r="BB1572" t="n">
        <v>38.4</v>
      </c>
      <c r="BC1572" t="inlineStr">
        <is>
          <t>373=</t>
        </is>
      </c>
      <c r="BD1572" t="inlineStr">
        <is>
          <t>23.5</t>
        </is>
      </c>
      <c r="BE1572" t="inlineStr">
        <is>
          <t>201-250</t>
        </is>
      </c>
      <c r="BF1572" t="inlineStr">
        <is>
          <t>United States of America</t>
        </is>
      </c>
      <c r="BG1572" t="n">
        <v>41</v>
      </c>
      <c r="BH1572" t="inlineStr">
        <is>
          <t>32.3</t>
        </is>
      </c>
      <c r="BI1572" t="n">
        <v>26.7</v>
      </c>
      <c r="BJ1572" t="n">
        <v>73.5</v>
      </c>
      <c r="BK1572" t="inlineStr">
        <is>
          <t>54.1</t>
        </is>
      </c>
      <c r="BL1572" t="inlineStr">
        <is>
          <t>-</t>
        </is>
      </c>
      <c r="BM1572" t="inlineStr">
        <is>
          <t>27,526</t>
        </is>
      </c>
      <c r="BN1572" t="n">
        <v>11.6</v>
      </c>
      <c r="BO1572" t="inlineStr">
        <is>
          <t>11%</t>
        </is>
      </c>
      <c r="BP1572" t="inlineStr">
        <is>
          <t>52 : 48</t>
        </is>
      </c>
      <c r="BQ1572" t="n">
        <v>2016</v>
      </c>
      <c r="BR1572" t="inlineStr">
        <is>
          <t>151-200</t>
        </is>
      </c>
      <c r="BS1572" t="inlineStr">
        <is>
          <t>66-78</t>
        </is>
      </c>
      <c r="BT1572" t="n">
        <v>23.9</v>
      </c>
      <c r="BU1572" t="n">
        <v>0</v>
      </c>
      <c r="BV1572" t="n">
        <v>0</v>
      </c>
      <c r="BW1572" t="n">
        <v>20.3</v>
      </c>
      <c r="BX1572" t="n">
        <v>18.8</v>
      </c>
      <c r="BY1572" t="n">
        <v>44.7</v>
      </c>
      <c r="BZ1572" t="n">
        <v>17.5</v>
      </c>
      <c r="CA1572" t="n">
        <v>2015</v>
      </c>
      <c r="CB1572" t="inlineStr">
        <is>
          <t>QS+Times+Shanghai</t>
        </is>
      </c>
      <c r="CC1572" t="n">
        <v>596</v>
      </c>
      <c r="CD1572" t="n">
        <v>491</v>
      </c>
      <c r="CE1572" t="n">
        <v>493</v>
      </c>
      <c r="CF1572" t="n">
        <v>601</v>
      </c>
      <c r="CG1572" t="n">
        <v>372</v>
      </c>
      <c r="CH1572" t="n">
        <v>568</v>
      </c>
      <c r="CI1572" t="n">
        <v>660</v>
      </c>
      <c r="CJ1572" t="n">
        <v>701</v>
      </c>
      <c r="CK1572" t="n">
        <v>396</v>
      </c>
      <c r="CL1572" t="n">
        <v>446</v>
      </c>
      <c r="CM1572" t="n">
        <v>527</v>
      </c>
      <c r="CN1572" t="n">
        <v>491</v>
      </c>
      <c r="CO1572" t="n">
        <v>467</v>
      </c>
      <c r="CP1572" t="n">
        <v>444</v>
      </c>
      <c r="CQ1572" t="n">
        <v>601</v>
      </c>
      <c r="CR1572" t="n">
        <v>325</v>
      </c>
      <c r="CS1572" t="n">
        <v>548</v>
      </c>
      <c r="CT1572" t="n">
        <v>569</v>
      </c>
      <c r="CU1572" t="n">
        <v>701</v>
      </c>
      <c r="CV1572" t="n">
        <v>304</v>
      </c>
      <c r="CW1572" t="n">
        <v>374</v>
      </c>
      <c r="CX1572" t="n">
        <v>373</v>
      </c>
      <c r="CY1572" t="n">
        <v>225.5</v>
      </c>
      <c r="CZ1572" t="n">
        <v>175.5</v>
      </c>
      <c r="DA1572" t="n">
        <v>72</v>
      </c>
      <c r="DB1572" t="n">
        <v>62.36536564850697</v>
      </c>
      <c r="DC1572" t="n">
        <v>35.53784122137978</v>
      </c>
      <c r="DD1572" t="n">
        <v>11.6</v>
      </c>
      <c r="DE1572" t="inlineStr">
        <is>
          <t>Times (raw ratio)</t>
        </is>
      </c>
      <c r="DF1572" t="n">
        <v>11</v>
      </c>
      <c r="DG1572" t="inlineStr">
        <is>
          <t>Times (raw %)</t>
        </is>
      </c>
      <c r="DH1572" t="n">
        <v>19.15</v>
      </c>
      <c r="DI1572" t="n">
        <v>17.0822136910154</v>
      </c>
    </row>
    <row r="1573">
      <c r="A1573" t="inlineStr">
        <is>
          <t>university of jena</t>
        </is>
      </c>
      <c r="B1573" t="inlineStr"/>
      <c r="C1573" t="inlineStr"/>
      <c r="D1573" t="inlineStr">
        <is>
          <t>Not Reported</t>
        </is>
      </c>
      <c r="E1573" t="inlineStr">
        <is>
          <t>Not Reported</t>
        </is>
      </c>
      <c r="F1573" t="inlineStr">
        <is>
          <t>Not Reported</t>
        </is>
      </c>
      <c r="G1573" t="inlineStr">
        <is>
          <t>Not Reported</t>
        </is>
      </c>
      <c r="H1573" t="inlineStr"/>
      <c r="I1573" t="inlineStr">
        <is>
          <t>Not Reported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>
        <is>
          <t>Not Reported</t>
        </is>
      </c>
      <c r="AF1573" t="inlineStr">
        <is>
          <t>Not Reported</t>
        </is>
      </c>
      <c r="AG1573" t="inlineStr">
        <is>
          <t>Not Reported</t>
        </is>
      </c>
      <c r="AH1573" t="inlineStr">
        <is>
          <t>Not Reported</t>
        </is>
      </c>
      <c r="AI1573" t="inlineStr"/>
      <c r="AJ1573" t="inlineStr"/>
      <c r="AK1573" t="inlineStr">
        <is>
          <t>Not Reported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>
        <is>
          <t>Not Reported</t>
        </is>
      </c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>
        <is>
          <t>401-500</t>
        </is>
      </c>
      <c r="BS1573" t="inlineStr">
        <is>
          <t>29-39</t>
        </is>
      </c>
      <c r="BT1573" t="inlineStr"/>
      <c r="BU1573" t="n">
        <v>0</v>
      </c>
      <c r="BV1573" t="n">
        <v>0</v>
      </c>
      <c r="BW1573" t="n">
        <v>0</v>
      </c>
      <c r="BX1573" t="n">
        <v>9.300000000000001</v>
      </c>
      <c r="BY1573" t="n">
        <v>34</v>
      </c>
      <c r="BZ1573" t="n">
        <v>17.1</v>
      </c>
      <c r="CA1573" t="n">
        <v>2015</v>
      </c>
      <c r="CB1573" t="inlineStr">
        <is>
          <t>Shanghai</t>
        </is>
      </c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n">
        <v>450.5</v>
      </c>
      <c r="DA1573" t="n">
        <v>34</v>
      </c>
      <c r="DB1573" t="n">
        <v>1.317233809001095</v>
      </c>
      <c r="DC1573" t="n">
        <v>14.40129449838187</v>
      </c>
      <c r="DD1573" t="inlineStr"/>
      <c r="DE1573" t="inlineStr">
        <is>
          <t>Missing</t>
        </is>
      </c>
      <c r="DF1573" t="inlineStr"/>
      <c r="DG1573" t="inlineStr">
        <is>
          <t>Missing</t>
        </is>
      </c>
      <c r="DH1573" t="inlineStr"/>
      <c r="DI1573" t="n">
        <v>7.200647249190937</v>
      </c>
    </row>
    <row r="1574">
      <c r="A1574" t="inlineStr">
        <is>
          <t>university of johannesburg</t>
        </is>
      </c>
      <c r="B1574" t="inlineStr">
        <is>
          <t>312</t>
        </is>
      </c>
      <c r="C1574" t="inlineStr">
        <is>
          <t>306</t>
        </is>
      </c>
      <c r="D1574" t="inlineStr">
        <is>
          <t>South Africa</t>
        </is>
      </c>
      <c r="E1574" t="inlineStr">
        <is>
          <t>Africa</t>
        </is>
      </c>
      <c r="F1574" t="inlineStr">
        <is>
          <t>L</t>
        </is>
      </c>
      <c r="G1574" t="inlineStr">
        <is>
          <t>CO</t>
        </is>
      </c>
      <c r="H1574" t="inlineStr">
        <is>
          <t>VH</t>
        </is>
      </c>
      <c r="I1574" t="inlineStr">
        <is>
          <t>A</t>
        </is>
      </c>
      <c r="J1574" t="n">
        <v>17.7</v>
      </c>
      <c r="K1574" t="inlineStr">
        <is>
          <t>513</t>
        </is>
      </c>
      <c r="L1574" t="n">
        <v>17.9</v>
      </c>
      <c r="M1574" t="inlineStr">
        <is>
          <t>491</t>
        </is>
      </c>
      <c r="N1574" t="n">
        <v>40.3</v>
      </c>
      <c r="O1574" t="inlineStr">
        <is>
          <t>388</t>
        </is>
      </c>
      <c r="P1574" t="n">
        <v>24.9</v>
      </c>
      <c r="Q1574" t="inlineStr">
        <is>
          <t>499</t>
        </is>
      </c>
      <c r="R1574" t="n">
        <v>96.5</v>
      </c>
      <c r="S1574" t="inlineStr">
        <is>
          <t>134</t>
        </is>
      </c>
      <c r="T1574" t="n">
        <v>51.4</v>
      </c>
      <c r="U1574" t="inlineStr">
        <is>
          <t>285</t>
        </is>
      </c>
      <c r="V1574" t="n">
        <v>98</v>
      </c>
      <c r="W1574" t="inlineStr">
        <is>
          <t>26</t>
        </is>
      </c>
      <c r="X1574" t="n">
        <v>63.1</v>
      </c>
      <c r="Y1574" t="inlineStr">
        <is>
          <t>190</t>
        </is>
      </c>
      <c r="Z1574" t="n">
        <v>65.59999999999999</v>
      </c>
      <c r="AA1574" t="inlineStr">
        <is>
          <t>238</t>
        </is>
      </c>
      <c r="AB1574" t="n">
        <v>35</v>
      </c>
      <c r="AC1574" t="inlineStr">
        <is>
          <t>306</t>
        </is>
      </c>
      <c r="AD1574" t="inlineStr">
        <is>
          <t>412=</t>
        </is>
      </c>
      <c r="AE1574" t="inlineStr">
        <is>
          <t>ZA</t>
        </is>
      </c>
      <c r="AF1574" t="inlineStr">
        <is>
          <t>South Africa</t>
        </is>
      </c>
      <c r="AG1574" t="inlineStr">
        <is>
          <t>L</t>
        </is>
      </c>
      <c r="AH1574" t="inlineStr">
        <is>
          <t>CO</t>
        </is>
      </c>
      <c r="AI1574" t="inlineStr">
        <is>
          <t>VH</t>
        </is>
      </c>
      <c r="AJ1574" t="n">
        <v>2</v>
      </c>
      <c r="AK1574" t="inlineStr">
        <is>
          <t>A</t>
        </is>
      </c>
      <c r="AL1574" t="n">
        <v>16.2</v>
      </c>
      <c r="AM1574" t="inlineStr">
        <is>
          <t>540</t>
        </is>
      </c>
      <c r="AN1574" t="n">
        <v>21.4</v>
      </c>
      <c r="AO1574" t="inlineStr">
        <is>
          <t>434</t>
        </is>
      </c>
      <c r="AP1574" t="n">
        <v>36.8</v>
      </c>
      <c r="AQ1574" t="inlineStr">
        <is>
          <t>430</t>
        </is>
      </c>
      <c r="AR1574" t="n">
        <v>20.7</v>
      </c>
      <c r="AS1574" t="inlineStr">
        <is>
          <t>549</t>
        </is>
      </c>
      <c r="AT1574" t="n">
        <v>96.3</v>
      </c>
      <c r="AU1574" t="inlineStr">
        <is>
          <t>135</t>
        </is>
      </c>
      <c r="AV1574" t="n">
        <v>50.6</v>
      </c>
      <c r="AW1574" t="inlineStr">
        <is>
          <t>286</t>
        </is>
      </c>
      <c r="AX1574" t="n">
        <v>96.90000000000001</v>
      </c>
      <c r="AY1574" t="inlineStr">
        <is>
          <t>32</t>
        </is>
      </c>
      <c r="AZ1574" t="n">
        <v>43.6</v>
      </c>
      <c r="BA1574" t="inlineStr">
        <is>
          <t>165</t>
        </is>
      </c>
      <c r="BB1574" t="n">
        <v>73.59999999999999</v>
      </c>
      <c r="BC1574" t="inlineStr">
        <is>
          <t>182=</t>
        </is>
      </c>
      <c r="BD1574" t="inlineStr">
        <is>
          <t>34.0</t>
        </is>
      </c>
      <c r="BE1574" t="inlineStr"/>
      <c r="BF1574" t="inlineStr">
        <is>
          <t>Not Reported</t>
        </is>
      </c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>
        <is>
          <t>QS</t>
        </is>
      </c>
      <c r="CC1574" t="n">
        <v>312</v>
      </c>
      <c r="CD1574" t="n">
        <v>306</v>
      </c>
      <c r="CE1574" t="n">
        <v>513</v>
      </c>
      <c r="CF1574" t="n">
        <v>491</v>
      </c>
      <c r="CG1574" t="n">
        <v>388</v>
      </c>
      <c r="CH1574" t="n">
        <v>499</v>
      </c>
      <c r="CI1574" t="n">
        <v>134</v>
      </c>
      <c r="CJ1574" t="n">
        <v>285</v>
      </c>
      <c r="CK1574" t="n">
        <v>26</v>
      </c>
      <c r="CL1574" t="n">
        <v>190</v>
      </c>
      <c r="CM1574" t="n">
        <v>238</v>
      </c>
      <c r="CN1574" t="n">
        <v>306</v>
      </c>
      <c r="CO1574" t="n">
        <v>412</v>
      </c>
      <c r="CP1574" t="n">
        <v>540</v>
      </c>
      <c r="CQ1574" t="n">
        <v>434</v>
      </c>
      <c r="CR1574" t="n">
        <v>430</v>
      </c>
      <c r="CS1574" t="n">
        <v>549</v>
      </c>
      <c r="CT1574" t="n">
        <v>135</v>
      </c>
      <c r="CU1574" t="n">
        <v>286</v>
      </c>
      <c r="CV1574" t="n">
        <v>32</v>
      </c>
      <c r="CW1574" t="n">
        <v>165</v>
      </c>
      <c r="CX1574" t="n">
        <v>182</v>
      </c>
      <c r="CY1574" t="inlineStr"/>
      <c r="CZ1574" t="inlineStr"/>
      <c r="DA1574" t="inlineStr"/>
      <c r="DB1574" t="n">
        <v>77.78571428571428</v>
      </c>
      <c r="DC1574" t="n">
        <v>24.9</v>
      </c>
      <c r="DD1574" t="inlineStr"/>
      <c r="DE1574" t="inlineStr">
        <is>
          <t>QS (score, not ratio)</t>
        </is>
      </c>
      <c r="DF1574" t="inlineStr"/>
      <c r="DG1574" t="inlineStr">
        <is>
          <t>QS (score, not %)</t>
        </is>
      </c>
      <c r="DH1574" t="n">
        <v>16.95</v>
      </c>
      <c r="DI1574" t="inlineStr"/>
    </row>
    <row r="1575">
      <c r="A1575" t="inlineStr">
        <is>
          <t>university of jordan</t>
        </is>
      </c>
      <c r="B1575" t="inlineStr">
        <is>
          <t>368</t>
        </is>
      </c>
      <c r="C1575" t="inlineStr">
        <is>
          <t>498</t>
        </is>
      </c>
      <c r="D1575" t="inlineStr">
        <is>
          <t>Jordan</t>
        </is>
      </c>
      <c r="E1575" t="inlineStr">
        <is>
          <t>Asia</t>
        </is>
      </c>
      <c r="F1575" t="inlineStr">
        <is>
          <t>XL</t>
        </is>
      </c>
      <c r="G1575" t="inlineStr">
        <is>
          <t>FC</t>
        </is>
      </c>
      <c r="H1575" t="inlineStr">
        <is>
          <t>HI</t>
        </is>
      </c>
      <c r="I1575" t="inlineStr">
        <is>
          <t>A</t>
        </is>
      </c>
      <c r="J1575" t="n">
        <v>32.9</v>
      </c>
      <c r="K1575" t="inlineStr">
        <is>
          <t>268</t>
        </is>
      </c>
      <c r="L1575" t="n">
        <v>46.7</v>
      </c>
      <c r="M1575" t="inlineStr">
        <is>
          <t>197</t>
        </is>
      </c>
      <c r="N1575" t="n">
        <v>19.5</v>
      </c>
      <c r="O1575" t="inlineStr">
        <is>
          <t>685</t>
        </is>
      </c>
      <c r="P1575" t="n">
        <v>3.5</v>
      </c>
      <c r="Q1575" t="inlineStr">
        <is>
          <t>701+</t>
        </is>
      </c>
      <c r="R1575" t="n">
        <v>21.2</v>
      </c>
      <c r="S1575" t="inlineStr">
        <is>
          <t>585</t>
        </is>
      </c>
      <c r="T1575" t="n">
        <v>43.5</v>
      </c>
      <c r="U1575" t="inlineStr">
        <is>
          <t>331</t>
        </is>
      </c>
      <c r="V1575" t="n">
        <v>67</v>
      </c>
      <c r="W1575" t="inlineStr">
        <is>
          <t>521</t>
        </is>
      </c>
      <c r="X1575" t="n">
        <v>82.09999999999999</v>
      </c>
      <c r="Y1575" t="inlineStr">
        <is>
          <t>110</t>
        </is>
      </c>
      <c r="Z1575" t="n">
        <v>39.5</v>
      </c>
      <c r="AA1575" t="inlineStr">
        <is>
          <t>371=</t>
        </is>
      </c>
      <c r="AB1575" t="n">
        <v>31.4</v>
      </c>
      <c r="AC1575">
        <f>498</f>
        <v/>
      </c>
      <c r="AD1575" t="inlineStr">
        <is>
          <t>591-600</t>
        </is>
      </c>
      <c r="AE1575" t="inlineStr">
        <is>
          <t>JO</t>
        </is>
      </c>
      <c r="AF1575" t="inlineStr">
        <is>
          <t>Jordan</t>
        </is>
      </c>
      <c r="AG1575" t="inlineStr">
        <is>
          <t>XL</t>
        </is>
      </c>
      <c r="AH1575" t="inlineStr">
        <is>
          <t>FC</t>
        </is>
      </c>
      <c r="AI1575" t="inlineStr">
        <is>
          <t>HI</t>
        </is>
      </c>
      <c r="AJ1575" t="n">
        <v>4</v>
      </c>
      <c r="AK1575" t="inlineStr">
        <is>
          <t>A</t>
        </is>
      </c>
      <c r="AL1575" t="n">
        <v>29.1</v>
      </c>
      <c r="AM1575" t="inlineStr">
        <is>
          <t>297</t>
        </is>
      </c>
      <c r="AN1575" t="n">
        <v>38.8</v>
      </c>
      <c r="AO1575" t="inlineStr">
        <is>
          <t>250</t>
        </is>
      </c>
      <c r="AP1575" t="n">
        <v>17.4</v>
      </c>
      <c r="AQ1575" t="inlineStr">
        <is>
          <t>701+</t>
        </is>
      </c>
      <c r="AR1575" t="n">
        <v>3.3</v>
      </c>
      <c r="AS1575" t="inlineStr">
        <is>
          <t>701+</t>
        </is>
      </c>
      <c r="AT1575" t="n">
        <v>20.6</v>
      </c>
      <c r="AU1575" t="inlineStr">
        <is>
          <t>586</t>
        </is>
      </c>
      <c r="AV1575" t="n">
        <v>34.1</v>
      </c>
      <c r="AW1575" t="inlineStr">
        <is>
          <t>385</t>
        </is>
      </c>
      <c r="AX1575" t="n">
        <v>13.8</v>
      </c>
      <c r="AY1575" t="inlineStr">
        <is>
          <t>613</t>
        </is>
      </c>
      <c r="AZ1575" t="n">
        <v>29.8</v>
      </c>
      <c r="BA1575" t="inlineStr">
        <is>
          <t>264</t>
        </is>
      </c>
      <c r="BB1575" t="n">
        <v>28.9</v>
      </c>
      <c r="BC1575" t="inlineStr">
        <is>
          <t>460=</t>
        </is>
      </c>
      <c r="BD1575" t="inlineStr">
        <is>
          <t>23.2</t>
        </is>
      </c>
      <c r="BE1575" t="inlineStr">
        <is>
          <t>601-800</t>
        </is>
      </c>
      <c r="BF1575" t="inlineStr">
        <is>
          <t>Jordan</t>
        </is>
      </c>
      <c r="BG1575" t="n">
        <v>19</v>
      </c>
      <c r="BH1575" t="inlineStr">
        <is>
          <t>53.7</t>
        </is>
      </c>
      <c r="BI1575" t="n">
        <v>7.7</v>
      </c>
      <c r="BJ1575" t="n">
        <v>7.8</v>
      </c>
      <c r="BK1575" t="inlineStr">
        <is>
          <t>28.8</t>
        </is>
      </c>
      <c r="BL1575" t="inlineStr">
        <is>
          <t>-</t>
        </is>
      </c>
      <c r="BM1575" t="inlineStr">
        <is>
          <t>35,577</t>
        </is>
      </c>
      <c r="BN1575" t="n">
        <v>13.6</v>
      </c>
      <c r="BO1575" t="inlineStr">
        <is>
          <t>13%</t>
        </is>
      </c>
      <c r="BP1575" t="inlineStr">
        <is>
          <t>67 : 33</t>
        </is>
      </c>
      <c r="BQ1575" t="n">
        <v>2016</v>
      </c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>
        <is>
          <t>QS+Times</t>
        </is>
      </c>
      <c r="CC1575" t="n">
        <v>368</v>
      </c>
      <c r="CD1575" t="n">
        <v>498</v>
      </c>
      <c r="CE1575" t="n">
        <v>268</v>
      </c>
      <c r="CF1575" t="n">
        <v>197</v>
      </c>
      <c r="CG1575" t="n">
        <v>685</v>
      </c>
      <c r="CH1575" t="n">
        <v>701</v>
      </c>
      <c r="CI1575" t="n">
        <v>585</v>
      </c>
      <c r="CJ1575" t="n">
        <v>331</v>
      </c>
      <c r="CK1575" t="n">
        <v>521</v>
      </c>
      <c r="CL1575" t="n">
        <v>110</v>
      </c>
      <c r="CM1575" t="n">
        <v>371</v>
      </c>
      <c r="CN1575" t="n">
        <v>498</v>
      </c>
      <c r="CO1575" t="n">
        <v>595.5</v>
      </c>
      <c r="CP1575" t="n">
        <v>297</v>
      </c>
      <c r="CQ1575" t="n">
        <v>250</v>
      </c>
      <c r="CR1575" t="n">
        <v>701</v>
      </c>
      <c r="CS1575" t="n">
        <v>701</v>
      </c>
      <c r="CT1575" t="n">
        <v>586</v>
      </c>
      <c r="CU1575" t="n">
        <v>385</v>
      </c>
      <c r="CV1575" t="n">
        <v>613</v>
      </c>
      <c r="CW1575" t="n">
        <v>264</v>
      </c>
      <c r="CX1575" t="n">
        <v>460</v>
      </c>
      <c r="CY1575" t="n">
        <v>700.5</v>
      </c>
      <c r="CZ1575" t="inlineStr"/>
      <c r="DA1575" t="inlineStr"/>
      <c r="DB1575" t="n">
        <v>36.89285714285715</v>
      </c>
      <c r="DC1575" t="n">
        <v>5.058319676562736</v>
      </c>
      <c r="DD1575" t="n">
        <v>13.6</v>
      </c>
      <c r="DE1575" t="inlineStr">
        <is>
          <t>Times (raw ratio)</t>
        </is>
      </c>
      <c r="DF1575" t="n">
        <v>13</v>
      </c>
      <c r="DG1575" t="inlineStr">
        <is>
          <t>Times (raw %)</t>
        </is>
      </c>
      <c r="DH1575" t="n">
        <v>31</v>
      </c>
      <c r="DI1575" t="n">
        <v>4.994797086368368</v>
      </c>
    </row>
    <row r="1576">
      <c r="A1576" t="inlineStr">
        <is>
          <t>university of jyvaskyla</t>
        </is>
      </c>
      <c r="B1576" t="inlineStr"/>
      <c r="C1576" t="inlineStr"/>
      <c r="D1576" t="inlineStr">
        <is>
          <t>Not Reported</t>
        </is>
      </c>
      <c r="E1576" t="inlineStr">
        <is>
          <t>Not Reported</t>
        </is>
      </c>
      <c r="F1576" t="inlineStr">
        <is>
          <t>Not Reported</t>
        </is>
      </c>
      <c r="G1576" t="inlineStr">
        <is>
          <t>Not Reported</t>
        </is>
      </c>
      <c r="H1576" t="inlineStr"/>
      <c r="I1576" t="inlineStr">
        <is>
          <t>Not Reported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>
        <is>
          <t>Not Reported</t>
        </is>
      </c>
      <c r="AF1576" t="inlineStr">
        <is>
          <t>Not Reported</t>
        </is>
      </c>
      <c r="AG1576" t="inlineStr">
        <is>
          <t>Not Reported</t>
        </is>
      </c>
      <c r="AH1576" t="inlineStr">
        <is>
          <t>Not Reported</t>
        </is>
      </c>
      <c r="AI1576" t="inlineStr"/>
      <c r="AJ1576" t="inlineStr"/>
      <c r="AK1576" t="inlineStr">
        <is>
          <t>Not Reported</t>
        </is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>
        <is>
          <t>Not Reported</t>
        </is>
      </c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>
        <is>
          <t>401-500</t>
        </is>
      </c>
      <c r="BS1576" t="inlineStr">
        <is>
          <t>4-6</t>
        </is>
      </c>
      <c r="BT1576" t="inlineStr"/>
      <c r="BU1576" t="n">
        <v>0</v>
      </c>
      <c r="BV1576" t="n">
        <v>0</v>
      </c>
      <c r="BW1576" t="n">
        <v>3.6</v>
      </c>
      <c r="BX1576" t="n">
        <v>10.3</v>
      </c>
      <c r="BY1576" t="n">
        <v>26.7</v>
      </c>
      <c r="BZ1576" t="n">
        <v>14.1</v>
      </c>
      <c r="CA1576" t="n">
        <v>2015</v>
      </c>
      <c r="CB1576" t="inlineStr">
        <is>
          <t>Shanghai</t>
        </is>
      </c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n">
        <v>450.5</v>
      </c>
      <c r="DA1576" t="n">
        <v>5</v>
      </c>
      <c r="DB1576" t="n">
        <v>1.317233809001095</v>
      </c>
      <c r="DC1576" t="n">
        <v>12.2638619201726</v>
      </c>
      <c r="DD1576" t="inlineStr"/>
      <c r="DE1576" t="inlineStr">
        <is>
          <t>Missing</t>
        </is>
      </c>
      <c r="DF1576" t="inlineStr"/>
      <c r="DG1576" t="inlineStr">
        <is>
          <t>Missing</t>
        </is>
      </c>
      <c r="DH1576" t="inlineStr"/>
      <c r="DI1576" t="n">
        <v>6.1319309600863</v>
      </c>
    </row>
    <row r="1577">
      <c r="A1577" t="inlineStr">
        <is>
          <t>university of jyväskylä</t>
        </is>
      </c>
      <c r="B1577" t="inlineStr">
        <is>
          <t>489</t>
        </is>
      </c>
      <c r="C1577" t="inlineStr">
        <is>
          <t>446</t>
        </is>
      </c>
      <c r="D1577" t="inlineStr">
        <is>
          <t>Finland</t>
        </is>
      </c>
      <c r="E1577" t="inlineStr">
        <is>
          <t>Europe</t>
        </is>
      </c>
      <c r="F1577" t="inlineStr">
        <is>
          <t>M</t>
        </is>
      </c>
      <c r="G1577" t="inlineStr">
        <is>
          <t>FO</t>
        </is>
      </c>
      <c r="H1577" t="inlineStr">
        <is>
          <t>VH</t>
        </is>
      </c>
      <c r="I1577" t="inlineStr">
        <is>
          <t>A</t>
        </is>
      </c>
      <c r="J1577" t="n">
        <v>16.2</v>
      </c>
      <c r="K1577" t="inlineStr">
        <is>
          <t>548</t>
        </is>
      </c>
      <c r="L1577" t="n">
        <v>11.4</v>
      </c>
      <c r="M1577" t="inlineStr">
        <is>
          <t>601+</t>
        </is>
      </c>
      <c r="N1577" t="n">
        <v>87.7</v>
      </c>
      <c r="O1577" t="inlineStr">
        <is>
          <t>96</t>
        </is>
      </c>
      <c r="P1577" t="n">
        <v>12.1</v>
      </c>
      <c r="Q1577" t="inlineStr">
        <is>
          <t>687</t>
        </is>
      </c>
      <c r="R1577" t="n">
        <v>44</v>
      </c>
      <c r="S1577" t="inlineStr">
        <is>
          <t>400</t>
        </is>
      </c>
      <c r="T1577" t="n">
        <v>2.6</v>
      </c>
      <c r="U1577" t="inlineStr">
        <is>
          <t>701+</t>
        </is>
      </c>
      <c r="V1577" t="n">
        <v>81.2</v>
      </c>
      <c r="W1577" t="inlineStr">
        <is>
          <t>303</t>
        </is>
      </c>
      <c r="X1577" t="n">
        <v>10.4</v>
      </c>
      <c r="Y1577" t="inlineStr">
        <is>
          <t>701+</t>
        </is>
      </c>
      <c r="Z1577" t="n">
        <v>16.3</v>
      </c>
      <c r="AA1577" t="inlineStr">
        <is>
          <t>570=</t>
        </is>
      </c>
      <c r="AB1577" t="n">
        <v>24.5</v>
      </c>
      <c r="AC1577" t="inlineStr"/>
      <c r="AD1577" t="inlineStr"/>
      <c r="AE1577" t="inlineStr">
        <is>
          <t>Not Reported</t>
        </is>
      </c>
      <c r="AF1577" t="inlineStr">
        <is>
          <t>Not Reported</t>
        </is>
      </c>
      <c r="AG1577" t="inlineStr">
        <is>
          <t>Not Reported</t>
        </is>
      </c>
      <c r="AH1577" t="inlineStr">
        <is>
          <t>Not Reported</t>
        </is>
      </c>
      <c r="AI1577" t="inlineStr"/>
      <c r="AJ1577" t="inlineStr"/>
      <c r="AK1577" t="inlineStr">
        <is>
          <t>Not Reported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>
        <is>
          <t>351-400</t>
        </is>
      </c>
      <c r="BF1577" t="inlineStr">
        <is>
          <t>Finland</t>
        </is>
      </c>
      <c r="BG1577" t="n">
        <v>28.2</v>
      </c>
      <c r="BH1577" t="inlineStr">
        <is>
          <t>47.1</t>
        </is>
      </c>
      <c r="BI1577" t="n">
        <v>25.5</v>
      </c>
      <c r="BJ1577" t="n">
        <v>55.5</v>
      </c>
      <c r="BK1577" t="inlineStr">
        <is>
          <t>34.2</t>
        </is>
      </c>
      <c r="BL1577" t="inlineStr">
        <is>
          <t>-</t>
        </is>
      </c>
      <c r="BM1577" t="inlineStr">
        <is>
          <t>9,703</t>
        </is>
      </c>
      <c r="BN1577" t="n">
        <v>15.2</v>
      </c>
      <c r="BO1577" t="inlineStr">
        <is>
          <t>5%</t>
        </is>
      </c>
      <c r="BP1577" t="inlineStr">
        <is>
          <t>62 : 38</t>
        </is>
      </c>
      <c r="BQ1577" t="n">
        <v>2016</v>
      </c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>
        <is>
          <t>QS+Times</t>
        </is>
      </c>
      <c r="CC1577" t="n">
        <v>489</v>
      </c>
      <c r="CD1577" t="n">
        <v>446</v>
      </c>
      <c r="CE1577" t="n">
        <v>548</v>
      </c>
      <c r="CF1577" t="n">
        <v>601</v>
      </c>
      <c r="CG1577" t="n">
        <v>96</v>
      </c>
      <c r="CH1577" t="n">
        <v>687</v>
      </c>
      <c r="CI1577" t="n">
        <v>400</v>
      </c>
      <c r="CJ1577" t="n">
        <v>701</v>
      </c>
      <c r="CK1577" t="n">
        <v>303</v>
      </c>
      <c r="CL1577" t="n">
        <v>701</v>
      </c>
      <c r="CM1577" t="n">
        <v>570</v>
      </c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n">
        <v>375.5</v>
      </c>
      <c r="CZ1577" t="inlineStr"/>
      <c r="DA1577" t="inlineStr"/>
      <c r="DB1577" t="n">
        <v>55.80230777085673</v>
      </c>
      <c r="DC1577" t="n">
        <v>30.19222792834162</v>
      </c>
      <c r="DD1577" t="n">
        <v>15.2</v>
      </c>
      <c r="DE1577" t="inlineStr">
        <is>
          <t>Times (raw ratio)</t>
        </is>
      </c>
      <c r="DF1577" t="n">
        <v>5</v>
      </c>
      <c r="DG1577" t="inlineStr">
        <is>
          <t>Times (raw %)</t>
        </is>
      </c>
      <c r="DH1577" t="n">
        <v>16.2</v>
      </c>
      <c r="DI1577" t="n">
        <v>23.51716961498439</v>
      </c>
    </row>
    <row r="1578">
      <c r="A1578" t="inlineStr">
        <is>
          <t>university of kaiserslautern</t>
        </is>
      </c>
      <c r="B1578" t="inlineStr"/>
      <c r="C1578" t="inlineStr"/>
      <c r="D1578" t="inlineStr">
        <is>
          <t>Not Reported</t>
        </is>
      </c>
      <c r="E1578" t="inlineStr">
        <is>
          <t>Not Reported</t>
        </is>
      </c>
      <c r="F1578" t="inlineStr">
        <is>
          <t>Not Reported</t>
        </is>
      </c>
      <c r="G1578" t="inlineStr">
        <is>
          <t>Not Reported</t>
        </is>
      </c>
      <c r="H1578" t="inlineStr"/>
      <c r="I1578" t="inlineStr">
        <is>
          <t>Not Reported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>
        <is>
          <t>Not Reported</t>
        </is>
      </c>
      <c r="AF1578" t="inlineStr">
        <is>
          <t>Not Reported</t>
        </is>
      </c>
      <c r="AG1578" t="inlineStr">
        <is>
          <t>Not Reported</t>
        </is>
      </c>
      <c r="AH1578" t="inlineStr">
        <is>
          <t>Not Reported</t>
        </is>
      </c>
      <c r="AI1578" t="inlineStr"/>
      <c r="AJ1578" t="inlineStr"/>
      <c r="AK1578" t="inlineStr">
        <is>
          <t>Not Reported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>
        <is>
          <t>401-500</t>
        </is>
      </c>
      <c r="BF1578" t="inlineStr">
        <is>
          <t>Germany</t>
        </is>
      </c>
      <c r="BG1578" t="n">
        <v>29.6</v>
      </c>
      <c r="BH1578" t="inlineStr">
        <is>
          <t>44.1</t>
        </is>
      </c>
      <c r="BI1578" t="n">
        <v>22.6</v>
      </c>
      <c r="BJ1578" t="n">
        <v>47.5</v>
      </c>
      <c r="BK1578" t="inlineStr">
        <is>
          <t>80.2</t>
        </is>
      </c>
      <c r="BL1578" t="inlineStr">
        <is>
          <t>-</t>
        </is>
      </c>
      <c r="BM1578" t="inlineStr">
        <is>
          <t>14,184</t>
        </is>
      </c>
      <c r="BN1578" t="n">
        <v>54.4</v>
      </c>
      <c r="BO1578" t="inlineStr">
        <is>
          <t>14%</t>
        </is>
      </c>
      <c r="BP1578" t="inlineStr">
        <is>
          <t>36 : 64</t>
        </is>
      </c>
      <c r="BQ1578" t="n">
        <v>2016</v>
      </c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>
        <is>
          <t>Times</t>
        </is>
      </c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n">
        <v>450.5</v>
      </c>
      <c r="CZ1578" t="inlineStr"/>
      <c r="DA1578" t="inlineStr"/>
      <c r="DB1578" t="n">
        <v>35.7398141529664</v>
      </c>
      <c r="DC1578" t="n">
        <v>33.68091394338725</v>
      </c>
      <c r="DD1578" t="n">
        <v>54.4</v>
      </c>
      <c r="DE1578" t="inlineStr">
        <is>
          <t>Times (raw ratio)</t>
        </is>
      </c>
      <c r="DF1578" t="n">
        <v>14</v>
      </c>
      <c r="DG1578" t="inlineStr">
        <is>
          <t>Times (raw %)</t>
        </is>
      </c>
      <c r="DH1578" t="inlineStr"/>
      <c r="DI1578" t="n">
        <v>20.49947970863684</v>
      </c>
    </row>
    <row r="1579">
      <c r="A1579" t="inlineStr">
        <is>
          <t>university of kansas</t>
        </is>
      </c>
      <c r="B1579" t="inlineStr">
        <is>
          <t>452</t>
        </is>
      </c>
      <c r="C1579" t="inlineStr">
        <is>
          <t>410</t>
        </is>
      </c>
      <c r="D1579" t="inlineStr">
        <is>
          <t>United States</t>
        </is>
      </c>
      <c r="E1579" t="inlineStr">
        <is>
          <t>Americas</t>
        </is>
      </c>
      <c r="F1579" t="inlineStr">
        <is>
          <t>L</t>
        </is>
      </c>
      <c r="G1579" t="inlineStr">
        <is>
          <t>FC</t>
        </is>
      </c>
      <c r="H1579" t="inlineStr">
        <is>
          <t>VH</t>
        </is>
      </c>
      <c r="I1579" t="inlineStr">
        <is>
          <t>A</t>
        </is>
      </c>
      <c r="J1579" t="n">
        <v>14.4</v>
      </c>
      <c r="K1579" t="inlineStr">
        <is>
          <t>601+</t>
        </is>
      </c>
      <c r="L1579" t="n">
        <v>12.6</v>
      </c>
      <c r="M1579" t="inlineStr">
        <is>
          <t>601+</t>
        </is>
      </c>
      <c r="N1579" t="n">
        <v>86.7</v>
      </c>
      <c r="O1579" t="inlineStr">
        <is>
          <t>99</t>
        </is>
      </c>
      <c r="P1579" t="n">
        <v>9.199999999999999</v>
      </c>
      <c r="Q1579" t="inlineStr">
        <is>
          <t>701+</t>
        </is>
      </c>
      <c r="R1579" t="n">
        <v>60.3</v>
      </c>
      <c r="S1579" t="inlineStr">
        <is>
          <t>322</t>
        </is>
      </c>
      <c r="T1579" t="n">
        <v>7.2</v>
      </c>
      <c r="U1579" t="inlineStr">
        <is>
          <t>701+</t>
        </is>
      </c>
      <c r="V1579" t="n">
        <v>84.59999999999999</v>
      </c>
      <c r="W1579" t="inlineStr">
        <is>
          <t>255</t>
        </is>
      </c>
      <c r="X1579" t="n">
        <v>28.2</v>
      </c>
      <c r="Y1579" t="inlineStr">
        <is>
          <t>435</t>
        </is>
      </c>
      <c r="Z1579" t="n">
        <v>32.4</v>
      </c>
      <c r="AA1579" t="inlineStr">
        <is>
          <t>427</t>
        </is>
      </c>
      <c r="AB1579" t="n">
        <v>26.4</v>
      </c>
      <c r="AC1579">
        <f>410</f>
        <v/>
      </c>
      <c r="AD1579" t="inlineStr">
        <is>
          <t>369=</t>
        </is>
      </c>
      <c r="AE1579" t="inlineStr">
        <is>
          <t>US</t>
        </is>
      </c>
      <c r="AF1579" t="inlineStr">
        <is>
          <t>United States</t>
        </is>
      </c>
      <c r="AG1579" t="inlineStr">
        <is>
          <t>L</t>
        </is>
      </c>
      <c r="AH1579" t="inlineStr">
        <is>
          <t>FC</t>
        </is>
      </c>
      <c r="AI1579" t="inlineStr">
        <is>
          <t>VH</t>
        </is>
      </c>
      <c r="AJ1579" t="n">
        <v>5</v>
      </c>
      <c r="AK1579" t="inlineStr">
        <is>
          <t>A</t>
        </is>
      </c>
      <c r="AL1579" t="n">
        <v>15.1</v>
      </c>
      <c r="AM1579" t="inlineStr">
        <is>
          <t>577</t>
        </is>
      </c>
      <c r="AN1579" t="n">
        <v>13.3</v>
      </c>
      <c r="AO1579" t="inlineStr">
        <is>
          <t>601+</t>
        </is>
      </c>
      <c r="AP1579" t="n">
        <v>83.59999999999999</v>
      </c>
      <c r="AQ1579" t="inlineStr">
        <is>
          <t>116</t>
        </is>
      </c>
      <c r="AR1579" t="n">
        <v>9</v>
      </c>
      <c r="AS1579" t="inlineStr">
        <is>
          <t>701+</t>
        </is>
      </c>
      <c r="AT1579" t="n">
        <v>72.59999999999999</v>
      </c>
      <c r="AU1579" t="inlineStr">
        <is>
          <t>263</t>
        </is>
      </c>
      <c r="AV1579" t="n">
        <v>7.8</v>
      </c>
      <c r="AW1579" t="inlineStr">
        <is>
          <t>701+</t>
        </is>
      </c>
      <c r="AX1579" t="n">
        <v>35.7</v>
      </c>
      <c r="AY1579" t="inlineStr">
        <is>
          <t>414</t>
        </is>
      </c>
      <c r="AZ1579" t="n">
        <v>23.5</v>
      </c>
      <c r="BA1579" t="inlineStr">
        <is>
          <t>359</t>
        </is>
      </c>
      <c r="BB1579" t="n">
        <v>71.8</v>
      </c>
      <c r="BC1579" t="inlineStr">
        <is>
          <t>194=</t>
        </is>
      </c>
      <c r="BD1579" t="inlineStr">
        <is>
          <t>27.2</t>
        </is>
      </c>
      <c r="BE1579" t="inlineStr">
        <is>
          <t>301-350</t>
        </is>
      </c>
      <c r="BF1579" t="inlineStr">
        <is>
          <t>United States of America</t>
        </is>
      </c>
      <c r="BG1579" t="n">
        <v>30.6</v>
      </c>
      <c r="BH1579" t="inlineStr">
        <is>
          <t>32.2</t>
        </is>
      </c>
      <c r="BI1579" t="n">
        <v>20.1</v>
      </c>
      <c r="BJ1579" t="n">
        <v>62.2</v>
      </c>
      <c r="BK1579" t="inlineStr">
        <is>
          <t>36.2</t>
        </is>
      </c>
      <c r="BL1579" t="inlineStr">
        <is>
          <t>-</t>
        </is>
      </c>
      <c r="BM1579" t="inlineStr"/>
      <c r="BN1579" t="inlineStr"/>
      <c r="BO1579" t="inlineStr"/>
      <c r="BP1579" t="inlineStr"/>
      <c r="BQ1579" t="n">
        <v>2015</v>
      </c>
      <c r="BR1579" t="inlineStr">
        <is>
          <t>201-300</t>
        </is>
      </c>
      <c r="BS1579" t="inlineStr">
        <is>
          <t>79-102</t>
        </is>
      </c>
      <c r="BT1579" t="inlineStr"/>
      <c r="BU1579" t="n">
        <v>11.5</v>
      </c>
      <c r="BV1579" t="n">
        <v>0</v>
      </c>
      <c r="BW1579" t="n">
        <v>11.3</v>
      </c>
      <c r="BX1579" t="n">
        <v>14.1</v>
      </c>
      <c r="BY1579" t="n">
        <v>39.2</v>
      </c>
      <c r="BZ1579" t="n">
        <v>14.7</v>
      </c>
      <c r="CA1579" t="n">
        <v>2015</v>
      </c>
      <c r="CB1579" t="inlineStr">
        <is>
          <t>QS+Times+Shanghai</t>
        </is>
      </c>
      <c r="CC1579" t="n">
        <v>452</v>
      </c>
      <c r="CD1579" t="n">
        <v>410</v>
      </c>
      <c r="CE1579" t="n">
        <v>601</v>
      </c>
      <c r="CF1579" t="n">
        <v>601</v>
      </c>
      <c r="CG1579" t="n">
        <v>99</v>
      </c>
      <c r="CH1579" t="n">
        <v>701</v>
      </c>
      <c r="CI1579" t="n">
        <v>322</v>
      </c>
      <c r="CJ1579" t="n">
        <v>701</v>
      </c>
      <c r="CK1579" t="n">
        <v>255</v>
      </c>
      <c r="CL1579" t="n">
        <v>435</v>
      </c>
      <c r="CM1579" t="n">
        <v>427</v>
      </c>
      <c r="CN1579" t="n">
        <v>410</v>
      </c>
      <c r="CO1579" t="n">
        <v>369</v>
      </c>
      <c r="CP1579" t="n">
        <v>577</v>
      </c>
      <c r="CQ1579" t="n">
        <v>601</v>
      </c>
      <c r="CR1579" t="n">
        <v>116</v>
      </c>
      <c r="CS1579" t="n">
        <v>701</v>
      </c>
      <c r="CT1579" t="n">
        <v>263</v>
      </c>
      <c r="CU1579" t="n">
        <v>701</v>
      </c>
      <c r="CV1579" t="n">
        <v>414</v>
      </c>
      <c r="CW1579" t="n">
        <v>359</v>
      </c>
      <c r="CX1579" t="n">
        <v>194</v>
      </c>
      <c r="CY1579" t="n">
        <v>325.5</v>
      </c>
      <c r="CZ1579" t="n">
        <v>250.5</v>
      </c>
      <c r="DA1579" t="n">
        <v>90.5</v>
      </c>
      <c r="DB1579" t="n">
        <v>55.5401543191783</v>
      </c>
      <c r="DC1579" t="n">
        <v>26.91019911319533</v>
      </c>
      <c r="DD1579" t="inlineStr"/>
      <c r="DE1579" t="inlineStr">
        <is>
          <t>QS (score, not ratio)</t>
        </is>
      </c>
      <c r="DF1579" t="inlineStr"/>
      <c r="DG1579" t="inlineStr">
        <is>
          <t>QS (score, not %)</t>
        </is>
      </c>
      <c r="DH1579" t="n">
        <v>14.75</v>
      </c>
      <c r="DI1579" t="n">
        <v>15.0220209755435</v>
      </c>
    </row>
    <row r="1580">
      <c r="A1580" t="inlineStr">
        <is>
          <t>university of kansas - lawrence</t>
        </is>
      </c>
      <c r="B1580" t="inlineStr"/>
      <c r="C1580" t="inlineStr"/>
      <c r="D1580" t="inlineStr">
        <is>
          <t>Not Reported</t>
        </is>
      </c>
      <c r="E1580" t="inlineStr">
        <is>
          <t>Not Reported</t>
        </is>
      </c>
      <c r="F1580" t="inlineStr">
        <is>
          <t>Not Reported</t>
        </is>
      </c>
      <c r="G1580" t="inlineStr">
        <is>
          <t>Not Reported</t>
        </is>
      </c>
      <c r="H1580" t="inlineStr"/>
      <c r="I1580" t="inlineStr">
        <is>
          <t>Not Reported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>
        <is>
          <t>Not Reported</t>
        </is>
      </c>
      <c r="AF1580" t="inlineStr">
        <is>
          <t>Not Reported</t>
        </is>
      </c>
      <c r="AG1580" t="inlineStr">
        <is>
          <t>Not Reported</t>
        </is>
      </c>
      <c r="AH1580" t="inlineStr">
        <is>
          <t>Not Reported</t>
        </is>
      </c>
      <c r="AI1580" t="inlineStr"/>
      <c r="AJ1580" t="inlineStr"/>
      <c r="AK1580" t="inlineStr">
        <is>
          <t>Not Reported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>
        <is>
          <t>Not Reported</t>
        </is>
      </c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>
        <is>
          <t>201-300</t>
        </is>
      </c>
      <c r="BS1580" t="inlineStr">
        <is>
          <t>86-109</t>
        </is>
      </c>
      <c r="BT1580" t="inlineStr"/>
      <c r="BU1580" t="n">
        <v>12.1</v>
      </c>
      <c r="BV1580" t="n">
        <v>0</v>
      </c>
      <c r="BW1580" t="n">
        <v>12.5</v>
      </c>
      <c r="BX1580" t="n">
        <v>9.9</v>
      </c>
      <c r="BY1580" t="n">
        <v>40</v>
      </c>
      <c r="BZ1580" t="n">
        <v>13.8</v>
      </c>
      <c r="CA1580" t="n">
        <v>2012</v>
      </c>
      <c r="CB1580" t="inlineStr">
        <is>
          <t>Shanghai</t>
        </is>
      </c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n">
        <v>250.5</v>
      </c>
      <c r="DA1580" t="n">
        <v>97.5</v>
      </c>
      <c r="DB1580" t="n">
        <v>45.22502744237102</v>
      </c>
      <c r="DC1580" t="n">
        <v>23.88754045307444</v>
      </c>
      <c r="DD1580" t="inlineStr"/>
      <c r="DE1580" t="inlineStr">
        <is>
          <t>Missing</t>
        </is>
      </c>
      <c r="DF1580" t="inlineStr"/>
      <c r="DG1580" t="inlineStr">
        <is>
          <t>Missing</t>
        </is>
      </c>
      <c r="DH1580" t="inlineStr"/>
      <c r="DI1580" t="n">
        <v>14.96877022653722</v>
      </c>
    </row>
    <row r="1581">
      <c r="A1581" t="inlineStr">
        <is>
          <t>university of kansas medical center</t>
        </is>
      </c>
      <c r="B1581" t="inlineStr"/>
      <c r="C1581" t="inlineStr"/>
      <c r="D1581" t="inlineStr">
        <is>
          <t>Not Reported</t>
        </is>
      </c>
      <c r="E1581" t="inlineStr">
        <is>
          <t>Not Reported</t>
        </is>
      </c>
      <c r="F1581" t="inlineStr">
        <is>
          <t>Not Reported</t>
        </is>
      </c>
      <c r="G1581" t="inlineStr">
        <is>
          <t>Not Reported</t>
        </is>
      </c>
      <c r="H1581" t="inlineStr"/>
      <c r="I1581" t="inlineStr">
        <is>
          <t>Not Reported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>
        <is>
          <t>Not Reported</t>
        </is>
      </c>
      <c r="AF1581" t="inlineStr">
        <is>
          <t>Not Reported</t>
        </is>
      </c>
      <c r="AG1581" t="inlineStr">
        <is>
          <t>Not Reported</t>
        </is>
      </c>
      <c r="AH1581" t="inlineStr">
        <is>
          <t>Not Reported</t>
        </is>
      </c>
      <c r="AI1581" t="inlineStr"/>
      <c r="AJ1581" t="inlineStr"/>
      <c r="AK1581" t="inlineStr">
        <is>
          <t>Not Reported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>
        <is>
          <t>Not Reported</t>
        </is>
      </c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>
        <is>
          <t>401-500</t>
        </is>
      </c>
      <c r="BS1581" t="inlineStr">
        <is>
          <t>138-154</t>
        </is>
      </c>
      <c r="BT1581" t="inlineStr"/>
      <c r="BU1581" t="n">
        <v>0</v>
      </c>
      <c r="BV1581" t="n">
        <v>0</v>
      </c>
      <c r="BW1581" t="n">
        <v>12.5</v>
      </c>
      <c r="BX1581" t="n">
        <v>6</v>
      </c>
      <c r="BY1581" t="n">
        <v>20.2</v>
      </c>
      <c r="BZ1581" t="n">
        <v>10.7</v>
      </c>
      <c r="CA1581" t="n">
        <v>2010</v>
      </c>
      <c r="CB1581" t="inlineStr">
        <is>
          <t>Shanghai</t>
        </is>
      </c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n">
        <v>450.5</v>
      </c>
      <c r="DA1581" t="n">
        <v>146</v>
      </c>
      <c r="DB1581" t="n">
        <v>1.317233809001095</v>
      </c>
      <c r="DC1581" t="n">
        <v>13.207928802589</v>
      </c>
      <c r="DD1581" t="inlineStr"/>
      <c r="DE1581" t="inlineStr">
        <is>
          <t>Missing</t>
        </is>
      </c>
      <c r="DF1581" t="inlineStr"/>
      <c r="DG1581" t="inlineStr">
        <is>
          <t>Missing</t>
        </is>
      </c>
      <c r="DH1581" t="inlineStr"/>
      <c r="DI1581" t="n">
        <v>6.603964401294498</v>
      </c>
    </row>
    <row r="1582">
      <c r="A1582" t="inlineStr">
        <is>
          <t>university of karachi</t>
        </is>
      </c>
      <c r="B1582" t="inlineStr">
        <is>
          <t>1001-1200</t>
        </is>
      </c>
      <c r="C1582" t="inlineStr">
        <is>
          <t>1001-1200</t>
        </is>
      </c>
      <c r="D1582" t="inlineStr">
        <is>
          <t>Pakistan</t>
        </is>
      </c>
      <c r="E1582" t="inlineStr">
        <is>
          <t>Asia</t>
        </is>
      </c>
      <c r="F1582" t="inlineStr">
        <is>
          <t>XL</t>
        </is>
      </c>
      <c r="G1582" t="inlineStr">
        <is>
          <t>CO</t>
        </is>
      </c>
      <c r="H1582" t="inlineStr">
        <is>
          <t>HI</t>
        </is>
      </c>
      <c r="I1582" t="inlineStr">
        <is>
          <t>A</t>
        </is>
      </c>
      <c r="J1582" t="n">
        <v>11.6</v>
      </c>
      <c r="K1582" t="inlineStr">
        <is>
          <t>601+</t>
        </is>
      </c>
      <c r="L1582" t="n">
        <v>16.1</v>
      </c>
      <c r="M1582" t="inlineStr">
        <is>
          <t>529</t>
        </is>
      </c>
      <c r="N1582" t="n">
        <v>1.6</v>
      </c>
      <c r="O1582" t="inlineStr">
        <is>
          <t>701+</t>
        </is>
      </c>
      <c r="P1582" t="n">
        <v>4.9</v>
      </c>
      <c r="Q1582" t="inlineStr">
        <is>
          <t>701+</t>
        </is>
      </c>
      <c r="R1582" t="n">
        <v>3.5</v>
      </c>
      <c r="S1582" t="inlineStr">
        <is>
          <t>701+</t>
        </is>
      </c>
      <c r="T1582" t="n">
        <v>1.1</v>
      </c>
      <c r="U1582" t="inlineStr">
        <is>
          <t>701+</t>
        </is>
      </c>
      <c r="V1582" t="n">
        <v>36.8</v>
      </c>
      <c r="W1582" t="inlineStr">
        <is>
          <t>701+</t>
        </is>
      </c>
      <c r="X1582" t="n">
        <v>42.8</v>
      </c>
      <c r="Y1582" t="inlineStr">
        <is>
          <t>299</t>
        </is>
      </c>
      <c r="Z1582" t="n">
        <v>1.2</v>
      </c>
      <c r="AA1582" t="inlineStr">
        <is>
          <t>701+</t>
        </is>
      </c>
      <c r="AB1582" t="inlineStr"/>
      <c r="AC1582" t="inlineStr">
        <is>
          <t>1001-1200</t>
        </is>
      </c>
      <c r="AD1582" t="inlineStr">
        <is>
          <t>1201-1400</t>
        </is>
      </c>
      <c r="AE1582" t="inlineStr">
        <is>
          <t>PK</t>
        </is>
      </c>
      <c r="AF1582" t="inlineStr">
        <is>
          <t>Pakistan</t>
        </is>
      </c>
      <c r="AG1582" t="inlineStr">
        <is>
          <t>XL</t>
        </is>
      </c>
      <c r="AH1582" t="inlineStr">
        <is>
          <t>CO</t>
        </is>
      </c>
      <c r="AI1582" t="inlineStr">
        <is>
          <t>HI</t>
        </is>
      </c>
      <c r="AJ1582" t="n">
        <v>4</v>
      </c>
      <c r="AK1582" t="inlineStr">
        <is>
          <t>A</t>
        </is>
      </c>
      <c r="AL1582" t="n">
        <v>10.4</v>
      </c>
      <c r="AM1582" t="inlineStr">
        <is>
          <t>601+</t>
        </is>
      </c>
      <c r="AN1582" t="n">
        <v>15.3</v>
      </c>
      <c r="AO1582" t="inlineStr">
        <is>
          <t>540</t>
        </is>
      </c>
      <c r="AP1582" t="n">
        <v>1.6</v>
      </c>
      <c r="AQ1582" t="inlineStr">
        <is>
          <t>701+</t>
        </is>
      </c>
      <c r="AR1582" t="n">
        <v>4.6</v>
      </c>
      <c r="AS1582" t="inlineStr">
        <is>
          <t>701+</t>
        </is>
      </c>
      <c r="AT1582" t="n">
        <v>3.8</v>
      </c>
      <c r="AU1582" t="inlineStr">
        <is>
          <t>701+</t>
        </is>
      </c>
      <c r="AV1582" t="n">
        <v>1.1</v>
      </c>
      <c r="AW1582" t="inlineStr">
        <is>
          <t>701+</t>
        </is>
      </c>
      <c r="AX1582" t="n">
        <v>2.6</v>
      </c>
      <c r="AY1582" t="inlineStr">
        <is>
          <t>701+</t>
        </is>
      </c>
      <c r="AZ1582" t="n">
        <v>6.9</v>
      </c>
      <c r="BA1582" t="inlineStr">
        <is>
          <t>701+</t>
        </is>
      </c>
      <c r="BB1582" t="n">
        <v>12.3</v>
      </c>
      <c r="BC1582" t="inlineStr">
        <is>
          <t>640=</t>
        </is>
      </c>
      <c r="BD1582" t="inlineStr">
        <is>
          <t>-</t>
        </is>
      </c>
      <c r="BE1582" t="inlineStr"/>
      <c r="BF1582" t="inlineStr">
        <is>
          <t>Not Reported</t>
        </is>
      </c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>
        <is>
          <t>QS</t>
        </is>
      </c>
      <c r="CC1582" t="n">
        <v>1100.5</v>
      </c>
      <c r="CD1582" t="n">
        <v>1100.5</v>
      </c>
      <c r="CE1582" t="n">
        <v>601</v>
      </c>
      <c r="CF1582" t="n">
        <v>529</v>
      </c>
      <c r="CG1582" t="n">
        <v>701</v>
      </c>
      <c r="CH1582" t="n">
        <v>701</v>
      </c>
      <c r="CI1582" t="n">
        <v>701</v>
      </c>
      <c r="CJ1582" t="n">
        <v>701</v>
      </c>
      <c r="CK1582" t="n">
        <v>701</v>
      </c>
      <c r="CL1582" t="n">
        <v>299</v>
      </c>
      <c r="CM1582" t="n">
        <v>701</v>
      </c>
      <c r="CN1582" t="n">
        <v>1100.5</v>
      </c>
      <c r="CO1582" t="n">
        <v>1300.5</v>
      </c>
      <c r="CP1582" t="n">
        <v>601</v>
      </c>
      <c r="CQ1582" t="n">
        <v>540</v>
      </c>
      <c r="CR1582" t="n">
        <v>701</v>
      </c>
      <c r="CS1582" t="n">
        <v>701</v>
      </c>
      <c r="CT1582" t="n">
        <v>701</v>
      </c>
      <c r="CU1582" t="n">
        <v>701</v>
      </c>
      <c r="CV1582" t="n">
        <v>701</v>
      </c>
      <c r="CW1582" t="n">
        <v>701</v>
      </c>
      <c r="CX1582" t="n">
        <v>640</v>
      </c>
      <c r="CY1582" t="inlineStr"/>
      <c r="CZ1582" t="inlineStr"/>
      <c r="DA1582" t="inlineStr"/>
      <c r="DB1582" t="n">
        <v>21.46428571428571</v>
      </c>
      <c r="DC1582" t="n">
        <v>4.9</v>
      </c>
      <c r="DD1582" t="inlineStr"/>
      <c r="DE1582" t="inlineStr">
        <is>
          <t>QS (score, not ratio)</t>
        </is>
      </c>
      <c r="DF1582" t="inlineStr"/>
      <c r="DG1582" t="inlineStr">
        <is>
          <t>QS (score, not %)</t>
        </is>
      </c>
      <c r="DH1582" t="n">
        <v>11</v>
      </c>
      <c r="DI1582" t="inlineStr"/>
    </row>
    <row r="1583">
      <c r="A1583" t="inlineStr">
        <is>
          <t>university of karlsruhe</t>
        </is>
      </c>
      <c r="B1583" t="inlineStr"/>
      <c r="C1583" t="inlineStr"/>
      <c r="D1583" t="inlineStr">
        <is>
          <t>Not Reported</t>
        </is>
      </c>
      <c r="E1583" t="inlineStr">
        <is>
          <t>Not Reported</t>
        </is>
      </c>
      <c r="F1583" t="inlineStr">
        <is>
          <t>Not Reported</t>
        </is>
      </c>
      <c r="G1583" t="inlineStr">
        <is>
          <t>Not Reported</t>
        </is>
      </c>
      <c r="H1583" t="inlineStr"/>
      <c r="I1583" t="inlineStr">
        <is>
          <t>Not Reported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>
        <is>
          <t>Not Reported</t>
        </is>
      </c>
      <c r="AF1583" t="inlineStr">
        <is>
          <t>Not Reported</t>
        </is>
      </c>
      <c r="AG1583" t="inlineStr">
        <is>
          <t>Not Reported</t>
        </is>
      </c>
      <c r="AH1583" t="inlineStr">
        <is>
          <t>Not Reported</t>
        </is>
      </c>
      <c r="AI1583" t="inlineStr"/>
      <c r="AJ1583" t="inlineStr"/>
      <c r="AK1583" t="inlineStr">
        <is>
          <t>Not Reported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>
        <is>
          <t>Not Reported</t>
        </is>
      </c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>
        <is>
          <t>301-400</t>
        </is>
      </c>
      <c r="BS1583" t="inlineStr">
        <is>
          <t>24-33</t>
        </is>
      </c>
      <c r="BT1583" t="inlineStr"/>
      <c r="BU1583" t="n">
        <v>5.3</v>
      </c>
      <c r="BV1583" t="n">
        <v>0</v>
      </c>
      <c r="BW1583" t="n">
        <v>10.2</v>
      </c>
      <c r="BX1583" t="n">
        <v>12.8</v>
      </c>
      <c r="BY1583" t="n">
        <v>30.9</v>
      </c>
      <c r="BZ1583" t="n">
        <v>15.4</v>
      </c>
      <c r="CA1583" t="n">
        <v>2010</v>
      </c>
      <c r="CB1583" t="inlineStr">
        <is>
          <t>Shanghai</t>
        </is>
      </c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n">
        <v>350.5</v>
      </c>
      <c r="DA1583" t="n">
        <v>28.5</v>
      </c>
      <c r="DB1583" t="n">
        <v>23.27113062568606</v>
      </c>
      <c r="DC1583" t="n">
        <v>17.82923408845739</v>
      </c>
      <c r="DD1583" t="inlineStr"/>
      <c r="DE1583" t="inlineStr">
        <is>
          <t>Missing</t>
        </is>
      </c>
      <c r="DF1583" t="inlineStr"/>
      <c r="DG1583" t="inlineStr">
        <is>
          <t>Missing</t>
        </is>
      </c>
      <c r="DH1583" t="inlineStr"/>
      <c r="DI1583" t="n">
        <v>10.23961704422869</v>
      </c>
    </row>
    <row r="1584">
      <c r="A1584" t="inlineStr">
        <is>
          <t>university of kent</t>
        </is>
      </c>
      <c r="B1584" t="inlineStr">
        <is>
          <t>380</t>
        </is>
      </c>
      <c r="C1584" t="inlineStr">
        <is>
          <t>336</t>
        </is>
      </c>
      <c r="D1584" t="inlineStr">
        <is>
          <t>United Kingdom</t>
        </is>
      </c>
      <c r="E1584" t="inlineStr">
        <is>
          <t>Europe</t>
        </is>
      </c>
      <c r="F1584" t="inlineStr">
        <is>
          <t>L</t>
        </is>
      </c>
      <c r="G1584" t="inlineStr">
        <is>
          <t>CO</t>
        </is>
      </c>
      <c r="H1584" t="inlineStr">
        <is>
          <t>VH</t>
        </is>
      </c>
      <c r="I1584" t="inlineStr">
        <is>
          <t>A</t>
        </is>
      </c>
      <c r="J1584" t="n">
        <v>15.4</v>
      </c>
      <c r="K1584" t="inlineStr">
        <is>
          <t>571</t>
        </is>
      </c>
      <c r="L1584" t="n">
        <v>10</v>
      </c>
      <c r="M1584" t="inlineStr">
        <is>
          <t>601+</t>
        </is>
      </c>
      <c r="N1584" t="n">
        <v>14.6</v>
      </c>
      <c r="O1584" t="inlineStr">
        <is>
          <t>701+</t>
        </is>
      </c>
      <c r="P1584" t="n">
        <v>45.7</v>
      </c>
      <c r="Q1584" t="inlineStr">
        <is>
          <t>301</t>
        </is>
      </c>
      <c r="R1584" t="n">
        <v>95.09999999999999</v>
      </c>
      <c r="S1584" t="inlineStr">
        <is>
          <t>147</t>
        </is>
      </c>
      <c r="T1584" t="n">
        <v>49.8</v>
      </c>
      <c r="U1584" t="inlineStr">
        <is>
          <t>296</t>
        </is>
      </c>
      <c r="V1584" t="n">
        <v>78.8</v>
      </c>
      <c r="W1584" t="inlineStr">
        <is>
          <t>339</t>
        </is>
      </c>
      <c r="X1584" t="n">
        <v>34</v>
      </c>
      <c r="Y1584" t="inlineStr">
        <is>
          <t>372</t>
        </is>
      </c>
      <c r="Z1584" t="n">
        <v>40.4</v>
      </c>
      <c r="AA1584" t="inlineStr">
        <is>
          <t>363=</t>
        </is>
      </c>
      <c r="AB1584" t="n">
        <v>30.8</v>
      </c>
      <c r="AC1584">
        <f>336</f>
        <v/>
      </c>
      <c r="AD1584" t="inlineStr">
        <is>
          <t>375=</t>
        </is>
      </c>
      <c r="AE1584" t="inlineStr">
        <is>
          <t>UK</t>
        </is>
      </c>
      <c r="AF1584" t="inlineStr">
        <is>
          <t>United Kingdom</t>
        </is>
      </c>
      <c r="AG1584" t="inlineStr">
        <is>
          <t>L</t>
        </is>
      </c>
      <c r="AH1584" t="inlineStr">
        <is>
          <t>CO</t>
        </is>
      </c>
      <c r="AI1584" t="inlineStr">
        <is>
          <t>VH</t>
        </is>
      </c>
      <c r="AJ1584" t="n">
        <v>4</v>
      </c>
      <c r="AK1584" t="inlineStr">
        <is>
          <t>A</t>
        </is>
      </c>
      <c r="AL1584" t="n">
        <v>17</v>
      </c>
      <c r="AM1584" t="inlineStr">
        <is>
          <t>522</t>
        </is>
      </c>
      <c r="AN1584" t="n">
        <v>6.7</v>
      </c>
      <c r="AO1584" t="inlineStr">
        <is>
          <t>601+</t>
        </is>
      </c>
      <c r="AP1584" t="n">
        <v>13.3</v>
      </c>
      <c r="AQ1584" t="inlineStr">
        <is>
          <t>701+</t>
        </is>
      </c>
      <c r="AR1584" t="n">
        <v>43.9</v>
      </c>
      <c r="AS1584" t="inlineStr">
        <is>
          <t>306</t>
        </is>
      </c>
      <c r="AT1584" t="n">
        <v>96.59999999999999</v>
      </c>
      <c r="AU1584" t="inlineStr">
        <is>
          <t>133</t>
        </is>
      </c>
      <c r="AV1584" t="n">
        <v>72.8</v>
      </c>
      <c r="AW1584" t="inlineStr">
        <is>
          <t>195</t>
        </is>
      </c>
      <c r="AX1584" t="n">
        <v>43</v>
      </c>
      <c r="AY1584" t="inlineStr">
        <is>
          <t>354</t>
        </is>
      </c>
      <c r="AZ1584" t="n">
        <v>20.2</v>
      </c>
      <c r="BA1584" t="inlineStr">
        <is>
          <t>413</t>
        </is>
      </c>
      <c r="BB1584" t="n">
        <v>85.2</v>
      </c>
      <c r="BC1584" t="inlineStr">
        <is>
          <t>118=</t>
        </is>
      </c>
      <c r="BD1584" t="inlineStr">
        <is>
          <t>32.2</t>
        </is>
      </c>
      <c r="BE1584" t="inlineStr">
        <is>
          <t>301-350</t>
        </is>
      </c>
      <c r="BF1584" t="inlineStr">
        <is>
          <t>United Kingdom</t>
        </is>
      </c>
      <c r="BG1584" t="n">
        <v>24.6</v>
      </c>
      <c r="BH1584" t="inlineStr">
        <is>
          <t>87.2</t>
        </is>
      </c>
      <c r="BI1584" t="n">
        <v>19.1</v>
      </c>
      <c r="BJ1584" t="n">
        <v>60.9</v>
      </c>
      <c r="BK1584" t="inlineStr">
        <is>
          <t>28.8</t>
        </is>
      </c>
      <c r="BL1584" t="inlineStr">
        <is>
          <t>-</t>
        </is>
      </c>
      <c r="BM1584" t="inlineStr">
        <is>
          <t>17,638</t>
        </is>
      </c>
      <c r="BN1584" t="n">
        <v>14.4</v>
      </c>
      <c r="BO1584" t="inlineStr">
        <is>
          <t>27%</t>
        </is>
      </c>
      <c r="BP1584" t="inlineStr">
        <is>
          <t>53 : 47</t>
        </is>
      </c>
      <c r="BQ1584" t="n">
        <v>2016</v>
      </c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>
        <is>
          <t>QS+Times</t>
        </is>
      </c>
      <c r="CC1584" t="n">
        <v>380</v>
      </c>
      <c r="CD1584" t="n">
        <v>336</v>
      </c>
      <c r="CE1584" t="n">
        <v>571</v>
      </c>
      <c r="CF1584" t="n">
        <v>601</v>
      </c>
      <c r="CG1584" t="n">
        <v>701</v>
      </c>
      <c r="CH1584" t="n">
        <v>301</v>
      </c>
      <c r="CI1584" t="n">
        <v>147</v>
      </c>
      <c r="CJ1584" t="n">
        <v>296</v>
      </c>
      <c r="CK1584" t="n">
        <v>339</v>
      </c>
      <c r="CL1584" t="n">
        <v>372</v>
      </c>
      <c r="CM1584" t="n">
        <v>363</v>
      </c>
      <c r="CN1584" t="n">
        <v>336</v>
      </c>
      <c r="CO1584" t="n">
        <v>375</v>
      </c>
      <c r="CP1584" t="n">
        <v>522</v>
      </c>
      <c r="CQ1584" t="n">
        <v>601</v>
      </c>
      <c r="CR1584" t="n">
        <v>701</v>
      </c>
      <c r="CS1584" t="n">
        <v>306</v>
      </c>
      <c r="CT1584" t="n">
        <v>133</v>
      </c>
      <c r="CU1584" t="n">
        <v>195</v>
      </c>
      <c r="CV1584" t="n">
        <v>354</v>
      </c>
      <c r="CW1584" t="n">
        <v>413</v>
      </c>
      <c r="CX1584" t="n">
        <v>118</v>
      </c>
      <c r="CY1584" t="n">
        <v>325.5</v>
      </c>
      <c r="CZ1584" t="inlineStr"/>
      <c r="DA1584" t="inlineStr"/>
      <c r="DB1584" t="n">
        <v>63.26914632901052</v>
      </c>
      <c r="DC1584" t="n">
        <v>40.99418046035604</v>
      </c>
      <c r="DD1584" t="n">
        <v>14.4</v>
      </c>
      <c r="DE1584" t="inlineStr">
        <is>
          <t>Times (raw ratio)</t>
        </is>
      </c>
      <c r="DF1584" t="n">
        <v>27</v>
      </c>
      <c r="DG1584" t="inlineStr">
        <is>
          <t>Times (raw %)</t>
        </is>
      </c>
      <c r="DH1584" t="n">
        <v>16.2</v>
      </c>
      <c r="DI1584" t="n">
        <v>16.85744016649324</v>
      </c>
    </row>
    <row r="1585">
      <c r="A1585" t="inlineStr">
        <is>
          <t>university of kentucky</t>
        </is>
      </c>
      <c r="B1585" t="inlineStr">
        <is>
          <t>791-800</t>
        </is>
      </c>
      <c r="C1585" t="inlineStr">
        <is>
          <t>681-690</t>
        </is>
      </c>
      <c r="D1585" t="inlineStr">
        <is>
          <t>United States</t>
        </is>
      </c>
      <c r="E1585" t="inlineStr">
        <is>
          <t>Americas</t>
        </is>
      </c>
      <c r="F1585" t="inlineStr">
        <is>
          <t>L</t>
        </is>
      </c>
      <c r="G1585" t="inlineStr">
        <is>
          <t>FC</t>
        </is>
      </c>
      <c r="H1585" t="inlineStr">
        <is>
          <t>VH</t>
        </is>
      </c>
      <c r="I1585" t="inlineStr">
        <is>
          <t>A</t>
        </is>
      </c>
      <c r="J1585" t="n">
        <v>11.1</v>
      </c>
      <c r="K1585" t="inlineStr">
        <is>
          <t>601+</t>
        </is>
      </c>
      <c r="L1585" t="n">
        <v>9.800000000000001</v>
      </c>
      <c r="M1585" t="inlineStr">
        <is>
          <t>601+</t>
        </is>
      </c>
      <c r="N1585" t="n">
        <v>15.3</v>
      </c>
      <c r="O1585" t="inlineStr">
        <is>
          <t>701+</t>
        </is>
      </c>
      <c r="P1585" t="n">
        <v>23.5</v>
      </c>
      <c r="Q1585" t="inlineStr">
        <is>
          <t>516</t>
        </is>
      </c>
      <c r="R1585" t="n">
        <v>12.9</v>
      </c>
      <c r="S1585" t="inlineStr">
        <is>
          <t>701+</t>
        </is>
      </c>
      <c r="T1585" t="n">
        <v>3.3</v>
      </c>
      <c r="U1585" t="inlineStr">
        <is>
          <t>701+</t>
        </is>
      </c>
      <c r="V1585" t="n">
        <v>75.40000000000001</v>
      </c>
      <c r="W1585" t="inlineStr">
        <is>
          <t>400</t>
        </is>
      </c>
      <c r="X1585" t="n">
        <v>13.9</v>
      </c>
      <c r="Y1585" t="inlineStr">
        <is>
          <t>695</t>
        </is>
      </c>
      <c r="Z1585" t="n">
        <v>10.1</v>
      </c>
      <c r="AA1585" t="inlineStr">
        <is>
          <t>661=</t>
        </is>
      </c>
      <c r="AB1585" t="inlineStr"/>
      <c r="AC1585" t="inlineStr">
        <is>
          <t>681-690</t>
        </is>
      </c>
      <c r="AD1585" t="inlineStr">
        <is>
          <t>701-750</t>
        </is>
      </c>
      <c r="AE1585" t="inlineStr">
        <is>
          <t>US</t>
        </is>
      </c>
      <c r="AF1585" t="inlineStr">
        <is>
          <t>United States</t>
        </is>
      </c>
      <c r="AG1585" t="inlineStr">
        <is>
          <t>L</t>
        </is>
      </c>
      <c r="AH1585" t="inlineStr">
        <is>
          <t>FC</t>
        </is>
      </c>
      <c r="AI1585" t="inlineStr">
        <is>
          <t>VH</t>
        </is>
      </c>
      <c r="AJ1585" t="n">
        <v>5</v>
      </c>
      <c r="AK1585" t="inlineStr">
        <is>
          <t>A</t>
        </is>
      </c>
      <c r="AL1585" t="n">
        <v>10.9</v>
      </c>
      <c r="AM1585" t="inlineStr">
        <is>
          <t>601+</t>
        </is>
      </c>
      <c r="AN1585" t="n">
        <v>11.5</v>
      </c>
      <c r="AO1585" t="inlineStr">
        <is>
          <t>601+</t>
        </is>
      </c>
      <c r="AP1585" t="n">
        <v>18.9</v>
      </c>
      <c r="AQ1585" t="inlineStr">
        <is>
          <t>696</t>
        </is>
      </c>
      <c r="AR1585" t="n">
        <v>26.1</v>
      </c>
      <c r="AS1585" t="inlineStr">
        <is>
          <t>470</t>
        </is>
      </c>
      <c r="AT1585" t="n">
        <v>20.9</v>
      </c>
      <c r="AU1585" t="inlineStr">
        <is>
          <t>584</t>
        </is>
      </c>
      <c r="AV1585" t="n">
        <v>3.7</v>
      </c>
      <c r="AW1585" t="inlineStr">
        <is>
          <t>701+</t>
        </is>
      </c>
      <c r="AX1585" t="n">
        <v>40.6</v>
      </c>
      <c r="AY1585" t="inlineStr">
        <is>
          <t>371</t>
        </is>
      </c>
      <c r="AZ1585" t="n">
        <v>13.6</v>
      </c>
      <c r="BA1585" t="inlineStr">
        <is>
          <t>634</t>
        </is>
      </c>
      <c r="BB1585" t="n">
        <v>24.1</v>
      </c>
      <c r="BC1585" t="inlineStr">
        <is>
          <t>502=</t>
        </is>
      </c>
      <c r="BD1585" t="inlineStr">
        <is>
          <t>-</t>
        </is>
      </c>
      <c r="BE1585" t="inlineStr">
        <is>
          <t>301-350</t>
        </is>
      </c>
      <c r="BF1585" t="inlineStr">
        <is>
          <t>United States of America</t>
        </is>
      </c>
      <c r="BG1585" t="n">
        <v>39.1</v>
      </c>
      <c r="BH1585" t="inlineStr">
        <is>
          <t>21.7</t>
        </is>
      </c>
      <c r="BI1585" t="n">
        <v>27.8</v>
      </c>
      <c r="BJ1585" t="n">
        <v>45.5</v>
      </c>
      <c r="BK1585" t="inlineStr">
        <is>
          <t>-</t>
        </is>
      </c>
      <c r="BL1585" t="inlineStr">
        <is>
          <t>-</t>
        </is>
      </c>
      <c r="BM1585" t="inlineStr"/>
      <c r="BN1585" t="inlineStr"/>
      <c r="BO1585" t="inlineStr"/>
      <c r="BP1585" t="inlineStr"/>
      <c r="BQ1585" t="n">
        <v>2013</v>
      </c>
      <c r="BR1585" t="inlineStr">
        <is>
          <t>201-300</t>
        </is>
      </c>
      <c r="BS1585" t="inlineStr">
        <is>
          <t>79-102</t>
        </is>
      </c>
      <c r="BT1585" t="inlineStr"/>
      <c r="BU1585" t="n">
        <v>10.3</v>
      </c>
      <c r="BV1585" t="n">
        <v>0</v>
      </c>
      <c r="BW1585" t="n">
        <v>3.6</v>
      </c>
      <c r="BX1585" t="n">
        <v>12.1</v>
      </c>
      <c r="BY1585" t="n">
        <v>39.4</v>
      </c>
      <c r="BZ1585" t="n">
        <v>13.6</v>
      </c>
      <c r="CA1585" t="n">
        <v>2015</v>
      </c>
      <c r="CB1585" t="inlineStr">
        <is>
          <t>QS+Times+Shanghai</t>
        </is>
      </c>
      <c r="CC1585" t="n">
        <v>795.5</v>
      </c>
      <c r="CD1585" t="n">
        <v>685.5</v>
      </c>
      <c r="CE1585" t="n">
        <v>601</v>
      </c>
      <c r="CF1585" t="n">
        <v>601</v>
      </c>
      <c r="CG1585" t="n">
        <v>701</v>
      </c>
      <c r="CH1585" t="n">
        <v>516</v>
      </c>
      <c r="CI1585" t="n">
        <v>701</v>
      </c>
      <c r="CJ1585" t="n">
        <v>701</v>
      </c>
      <c r="CK1585" t="n">
        <v>400</v>
      </c>
      <c r="CL1585" t="n">
        <v>695</v>
      </c>
      <c r="CM1585" t="n">
        <v>661</v>
      </c>
      <c r="CN1585" t="n">
        <v>685.5</v>
      </c>
      <c r="CO1585" t="n">
        <v>725.5</v>
      </c>
      <c r="CP1585" t="n">
        <v>601</v>
      </c>
      <c r="CQ1585" t="n">
        <v>601</v>
      </c>
      <c r="CR1585" t="n">
        <v>696</v>
      </c>
      <c r="CS1585" t="n">
        <v>470</v>
      </c>
      <c r="CT1585" t="n">
        <v>584</v>
      </c>
      <c r="CU1585" t="n">
        <v>701</v>
      </c>
      <c r="CV1585" t="n">
        <v>371</v>
      </c>
      <c r="CW1585" t="n">
        <v>634</v>
      </c>
      <c r="CX1585" t="n">
        <v>502</v>
      </c>
      <c r="CY1585" t="n">
        <v>325.5</v>
      </c>
      <c r="CZ1585" t="n">
        <v>250.5</v>
      </c>
      <c r="DA1585" t="n">
        <v>90.5</v>
      </c>
      <c r="DB1585" t="n">
        <v>47.36158289060688</v>
      </c>
      <c r="DC1585" t="n">
        <v>26.49527965618164</v>
      </c>
      <c r="DD1585" t="inlineStr"/>
      <c r="DE1585" t="inlineStr">
        <is>
          <t>QS (score, not ratio)</t>
        </is>
      </c>
      <c r="DF1585" t="inlineStr"/>
      <c r="DG1585" t="inlineStr">
        <is>
          <t>QS (score, not %)</t>
        </is>
      </c>
      <c r="DH1585" t="n">
        <v>11</v>
      </c>
      <c r="DI1585" t="n">
        <v>14.88766832014925</v>
      </c>
    </row>
    <row r="1586">
      <c r="A1586" t="inlineStr">
        <is>
          <t>university of khartoum</t>
        </is>
      </c>
      <c r="B1586" t="inlineStr">
        <is>
          <t>1001-1200</t>
        </is>
      </c>
      <c r="C1586" t="inlineStr">
        <is>
          <t>1201-1400</t>
        </is>
      </c>
      <c r="D1586" t="inlineStr">
        <is>
          <t>Sudan</t>
        </is>
      </c>
      <c r="E1586" t="inlineStr">
        <is>
          <t>Africa</t>
        </is>
      </c>
      <c r="F1586" t="inlineStr">
        <is>
          <t>L</t>
        </is>
      </c>
      <c r="G1586" t="inlineStr">
        <is>
          <t>FC</t>
        </is>
      </c>
      <c r="H1586" t="inlineStr">
        <is>
          <t>MD</t>
        </is>
      </c>
      <c r="I1586" t="inlineStr">
        <is>
          <t>A</t>
        </is>
      </c>
      <c r="J1586" t="n">
        <v>6.1</v>
      </c>
      <c r="K1586" t="inlineStr">
        <is>
          <t>601+</t>
        </is>
      </c>
      <c r="L1586" t="n">
        <v>4</v>
      </c>
      <c r="M1586" t="inlineStr">
        <is>
          <t>601+</t>
        </is>
      </c>
      <c r="N1586" t="n">
        <v>6.7</v>
      </c>
      <c r="O1586" t="inlineStr">
        <is>
          <t>701+</t>
        </is>
      </c>
      <c r="P1586" t="n">
        <v>2.6</v>
      </c>
      <c r="Q1586" t="inlineStr">
        <is>
          <t>701+</t>
        </is>
      </c>
      <c r="R1586" t="inlineStr"/>
      <c r="S1586" t="inlineStr"/>
      <c r="T1586" t="n">
        <v>1.4</v>
      </c>
      <c r="U1586" t="inlineStr">
        <is>
          <t>701+</t>
        </is>
      </c>
      <c r="V1586" t="n">
        <v>45</v>
      </c>
      <c r="W1586" t="inlineStr">
        <is>
          <t>701+</t>
        </is>
      </c>
      <c r="X1586" t="n">
        <v>74.09999999999999</v>
      </c>
      <c r="Y1586" t="inlineStr">
        <is>
          <t>143</t>
        </is>
      </c>
      <c r="Z1586" t="n">
        <v>1</v>
      </c>
      <c r="AA1586" t="inlineStr">
        <is>
          <t>701+</t>
        </is>
      </c>
      <c r="AB1586" t="inlineStr"/>
      <c r="AC1586" t="inlineStr">
        <is>
          <t>1201-1400</t>
        </is>
      </c>
      <c r="AD1586" t="inlineStr">
        <is>
          <t>1201-1400</t>
        </is>
      </c>
      <c r="AE1586" t="inlineStr">
        <is>
          <t>SD</t>
        </is>
      </c>
      <c r="AF1586" t="inlineStr">
        <is>
          <t>Sudan</t>
        </is>
      </c>
      <c r="AG1586" t="inlineStr">
        <is>
          <t>L</t>
        </is>
      </c>
      <c r="AH1586" t="inlineStr">
        <is>
          <t>FC</t>
        </is>
      </c>
      <c r="AI1586" t="inlineStr">
        <is>
          <t>MD</t>
        </is>
      </c>
      <c r="AJ1586" t="n">
        <v>4</v>
      </c>
      <c r="AK1586" t="inlineStr">
        <is>
          <t>A</t>
        </is>
      </c>
      <c r="AL1586" t="n">
        <v>6.2</v>
      </c>
      <c r="AM1586" t="inlineStr">
        <is>
          <t>601+</t>
        </is>
      </c>
      <c r="AN1586" t="n">
        <v>4.5</v>
      </c>
      <c r="AO1586" t="inlineStr">
        <is>
          <t>601+</t>
        </is>
      </c>
      <c r="AP1586" t="n">
        <v>8</v>
      </c>
      <c r="AQ1586" t="inlineStr">
        <is>
          <t>701+</t>
        </is>
      </c>
      <c r="AR1586" t="n">
        <v>2.5</v>
      </c>
      <c r="AS1586" t="inlineStr">
        <is>
          <t>701+</t>
        </is>
      </c>
      <c r="AT1586" t="inlineStr"/>
      <c r="AU1586" t="inlineStr"/>
      <c r="AV1586" t="n">
        <v>1.4</v>
      </c>
      <c r="AW1586" t="inlineStr">
        <is>
          <t>701+</t>
        </is>
      </c>
      <c r="AX1586" t="n">
        <v>3.9</v>
      </c>
      <c r="AY1586" t="inlineStr">
        <is>
          <t>701+</t>
        </is>
      </c>
      <c r="AZ1586" t="n">
        <v>24.9</v>
      </c>
      <c r="BA1586" t="inlineStr">
        <is>
          <t>333</t>
        </is>
      </c>
      <c r="BB1586" t="n">
        <v>1.1</v>
      </c>
      <c r="BC1586" t="inlineStr">
        <is>
          <t>701+</t>
        </is>
      </c>
      <c r="BD1586" t="inlineStr">
        <is>
          <t>-</t>
        </is>
      </c>
      <c r="BE1586" t="inlineStr"/>
      <c r="BF1586" t="inlineStr">
        <is>
          <t>Not Reported</t>
        </is>
      </c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>
        <is>
          <t>QS</t>
        </is>
      </c>
      <c r="CC1586" t="n">
        <v>1100.5</v>
      </c>
      <c r="CD1586" t="n">
        <v>1300.5</v>
      </c>
      <c r="CE1586" t="n">
        <v>601</v>
      </c>
      <c r="CF1586" t="n">
        <v>601</v>
      </c>
      <c r="CG1586" t="n">
        <v>701</v>
      </c>
      <c r="CH1586" t="n">
        <v>701</v>
      </c>
      <c r="CI1586" t="inlineStr"/>
      <c r="CJ1586" t="n">
        <v>701</v>
      </c>
      <c r="CK1586" t="n">
        <v>701</v>
      </c>
      <c r="CL1586" t="n">
        <v>143</v>
      </c>
      <c r="CM1586" t="n">
        <v>701</v>
      </c>
      <c r="CN1586" t="n">
        <v>1300.5</v>
      </c>
      <c r="CO1586" t="n">
        <v>1300.5</v>
      </c>
      <c r="CP1586" t="n">
        <v>601</v>
      </c>
      <c r="CQ1586" t="n">
        <v>601</v>
      </c>
      <c r="CR1586" t="n">
        <v>701</v>
      </c>
      <c r="CS1586" t="n">
        <v>701</v>
      </c>
      <c r="CT1586" t="inlineStr"/>
      <c r="CU1586" t="n">
        <v>701</v>
      </c>
      <c r="CV1586" t="n">
        <v>701</v>
      </c>
      <c r="CW1586" t="n">
        <v>333</v>
      </c>
      <c r="CX1586" t="n">
        <v>701</v>
      </c>
      <c r="CY1586" t="inlineStr"/>
      <c r="CZ1586" t="inlineStr"/>
      <c r="DA1586" t="inlineStr"/>
      <c r="DB1586" t="n">
        <v>21.46428571428571</v>
      </c>
      <c r="DC1586" t="n">
        <v>2.6</v>
      </c>
      <c r="DD1586" t="inlineStr"/>
      <c r="DE1586" t="inlineStr">
        <is>
          <t>QS (score, not ratio)</t>
        </is>
      </c>
      <c r="DF1586" t="inlineStr"/>
      <c r="DG1586" t="inlineStr">
        <is>
          <t>QS (score, not %)</t>
        </is>
      </c>
      <c r="DH1586" t="n">
        <v>6.15</v>
      </c>
      <c r="DI1586" t="inlineStr"/>
    </row>
    <row r="1587">
      <c r="A1587" t="inlineStr">
        <is>
          <t>university of kiel</t>
        </is>
      </c>
      <c r="B1587" t="inlineStr"/>
      <c r="C1587" t="inlineStr"/>
      <c r="D1587" t="inlineStr">
        <is>
          <t>Not Reported</t>
        </is>
      </c>
      <c r="E1587" t="inlineStr">
        <is>
          <t>Not Reported</t>
        </is>
      </c>
      <c r="F1587" t="inlineStr">
        <is>
          <t>Not Reported</t>
        </is>
      </c>
      <c r="G1587" t="inlineStr">
        <is>
          <t>Not Reported</t>
        </is>
      </c>
      <c r="H1587" t="inlineStr"/>
      <c r="I1587" t="inlineStr">
        <is>
          <t>Not Reported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>
        <is>
          <t>Not Reported</t>
        </is>
      </c>
      <c r="AF1587" t="inlineStr">
        <is>
          <t>Not Reported</t>
        </is>
      </c>
      <c r="AG1587" t="inlineStr">
        <is>
          <t>Not Reported</t>
        </is>
      </c>
      <c r="AH1587" t="inlineStr">
        <is>
          <t>Not Reported</t>
        </is>
      </c>
      <c r="AI1587" t="inlineStr"/>
      <c r="AJ1587" t="inlineStr"/>
      <c r="AK1587" t="inlineStr">
        <is>
          <t>Not Reported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>
        <is>
          <t>201-250</t>
        </is>
      </c>
      <c r="BF1587" t="inlineStr">
        <is>
          <t>Germany</t>
        </is>
      </c>
      <c r="BG1587" t="n">
        <v>32.3</v>
      </c>
      <c r="BH1587" t="inlineStr">
        <is>
          <t>49.4</t>
        </is>
      </c>
      <c r="BI1587" t="n">
        <v>20.5</v>
      </c>
      <c r="BJ1587" t="n">
        <v>89.5</v>
      </c>
      <c r="BK1587" t="inlineStr">
        <is>
          <t>-</t>
        </is>
      </c>
      <c r="BL1587" t="inlineStr">
        <is>
          <t>-</t>
        </is>
      </c>
      <c r="BM1587" t="inlineStr">
        <is>
          <t>24,444</t>
        </is>
      </c>
      <c r="BN1587" t="n">
        <v>23.8</v>
      </c>
      <c r="BO1587" t="inlineStr">
        <is>
          <t>8%</t>
        </is>
      </c>
      <c r="BP1587" t="inlineStr">
        <is>
          <t>53 : 47</t>
        </is>
      </c>
      <c r="BQ1587" t="n">
        <v>2016</v>
      </c>
      <c r="BR1587" t="inlineStr">
        <is>
          <t>151-200</t>
        </is>
      </c>
      <c r="BS1587" t="inlineStr">
        <is>
          <t>9-13</t>
        </is>
      </c>
      <c r="BT1587" t="inlineStr"/>
      <c r="BU1587" t="n">
        <v>10.3</v>
      </c>
      <c r="BV1587" t="n">
        <v>13.3</v>
      </c>
      <c r="BW1587" t="n">
        <v>13.8</v>
      </c>
      <c r="BX1587" t="n">
        <v>13.7</v>
      </c>
      <c r="BY1587" t="n">
        <v>29.7</v>
      </c>
      <c r="BZ1587" t="n">
        <v>18.8</v>
      </c>
      <c r="CA1587" t="n">
        <v>2015</v>
      </c>
      <c r="CB1587" t="inlineStr">
        <is>
          <t>Times+Shanghai</t>
        </is>
      </c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n">
        <v>225.5</v>
      </c>
      <c r="CZ1587" t="n">
        <v>175.5</v>
      </c>
      <c r="DA1587" t="n">
        <v>11</v>
      </c>
      <c r="DB1587" t="n">
        <v>64.79804847276046</v>
      </c>
      <c r="DC1587" t="n">
        <v>36.41267385350399</v>
      </c>
      <c r="DD1587" t="n">
        <v>23.8</v>
      </c>
      <c r="DE1587" t="inlineStr">
        <is>
          <t>Times (raw ratio)</t>
        </is>
      </c>
      <c r="DF1587" t="n">
        <v>8</v>
      </c>
      <c r="DG1587" t="inlineStr">
        <is>
          <t>Times (raw %)</t>
        </is>
      </c>
      <c r="DH1587" t="inlineStr"/>
      <c r="DI1587" t="n">
        <v>15.97564515567769</v>
      </c>
    </row>
    <row r="1588">
      <c r="A1588" t="inlineStr">
        <is>
          <t>university of klagenfurt</t>
        </is>
      </c>
      <c r="B1588" t="inlineStr">
        <is>
          <t>611-620</t>
        </is>
      </c>
      <c r="C1588" t="inlineStr">
        <is>
          <t>580</t>
        </is>
      </c>
      <c r="D1588" t="inlineStr">
        <is>
          <t>Austria</t>
        </is>
      </c>
      <c r="E1588" t="inlineStr">
        <is>
          <t>Europe</t>
        </is>
      </c>
      <c r="F1588" t="inlineStr">
        <is>
          <t>S</t>
        </is>
      </c>
      <c r="G1588" t="inlineStr">
        <is>
          <t>FO</t>
        </is>
      </c>
      <c r="H1588" t="inlineStr">
        <is>
          <t>VH</t>
        </is>
      </c>
      <c r="I1588" t="inlineStr">
        <is>
          <t>A</t>
        </is>
      </c>
      <c r="J1588" t="n">
        <v>5.7</v>
      </c>
      <c r="K1588" t="inlineStr">
        <is>
          <t>601+</t>
        </is>
      </c>
      <c r="L1588" t="n">
        <v>3.7</v>
      </c>
      <c r="M1588" t="inlineStr">
        <is>
          <t>601+</t>
        </is>
      </c>
      <c r="N1588" t="n">
        <v>51.3</v>
      </c>
      <c r="O1588" t="inlineStr">
        <is>
          <t>298</t>
        </is>
      </c>
      <c r="P1588" t="n">
        <v>11.3</v>
      </c>
      <c r="Q1588" t="inlineStr">
        <is>
          <t>701+</t>
        </is>
      </c>
      <c r="R1588" t="n">
        <v>96</v>
      </c>
      <c r="S1588" t="inlineStr">
        <is>
          <t>138</t>
        </is>
      </c>
      <c r="T1588" t="n">
        <v>87.8</v>
      </c>
      <c r="U1588" t="inlineStr">
        <is>
          <t>134</t>
        </is>
      </c>
      <c r="V1588" t="n">
        <v>35.6</v>
      </c>
      <c r="W1588" t="inlineStr">
        <is>
          <t>701+</t>
        </is>
      </c>
      <c r="X1588" t="n">
        <v>9.199999999999999</v>
      </c>
      <c r="Y1588" t="inlineStr">
        <is>
          <t>701+</t>
        </is>
      </c>
      <c r="Z1588" t="n">
        <v>1.6</v>
      </c>
      <c r="AA1588" t="inlineStr">
        <is>
          <t>701+</t>
        </is>
      </c>
      <c r="AB1588" t="inlineStr"/>
      <c r="AC1588">
        <f>580</f>
        <v/>
      </c>
      <c r="AD1588" t="inlineStr">
        <is>
          <t>486=</t>
        </is>
      </c>
      <c r="AE1588" t="inlineStr">
        <is>
          <t>AT</t>
        </is>
      </c>
      <c r="AF1588" t="inlineStr">
        <is>
          <t>Austria</t>
        </is>
      </c>
      <c r="AG1588" t="inlineStr">
        <is>
          <t>S</t>
        </is>
      </c>
      <c r="AH1588" t="inlineStr">
        <is>
          <t>FO</t>
        </is>
      </c>
      <c r="AI1588" t="inlineStr">
        <is>
          <t>VH</t>
        </is>
      </c>
      <c r="AJ1588" t="n">
        <v>4</v>
      </c>
      <c r="AK1588" t="inlineStr">
        <is>
          <t>A</t>
        </is>
      </c>
      <c r="AL1588" t="n">
        <v>5.5</v>
      </c>
      <c r="AM1588" t="inlineStr">
        <is>
          <t>601+</t>
        </is>
      </c>
      <c r="AN1588" t="n">
        <v>4.3</v>
      </c>
      <c r="AO1588" t="inlineStr">
        <is>
          <t>601+</t>
        </is>
      </c>
      <c r="AP1588" t="n">
        <v>60.2</v>
      </c>
      <c r="AQ1588" t="inlineStr">
        <is>
          <t>235</t>
        </is>
      </c>
      <c r="AR1588" t="n">
        <v>11.4</v>
      </c>
      <c r="AS1588" t="inlineStr">
        <is>
          <t>701+</t>
        </is>
      </c>
      <c r="AT1588" t="n">
        <v>95.2</v>
      </c>
      <c r="AU1588" t="inlineStr">
        <is>
          <t>148</t>
        </is>
      </c>
      <c r="AV1588" t="n">
        <v>86.59999999999999</v>
      </c>
      <c r="AW1588" t="inlineStr">
        <is>
          <t>137</t>
        </is>
      </c>
      <c r="AX1588" t="n">
        <v>3</v>
      </c>
      <c r="AY1588" t="inlineStr">
        <is>
          <t>701+</t>
        </is>
      </c>
      <c r="AZ1588" t="n">
        <v>12</v>
      </c>
      <c r="BA1588" t="inlineStr">
        <is>
          <t>701+</t>
        </is>
      </c>
      <c r="BB1588" t="n">
        <v>1.6</v>
      </c>
      <c r="BC1588" t="inlineStr">
        <is>
          <t>701+</t>
        </is>
      </c>
      <c r="BD1588" t="inlineStr">
        <is>
          <t>20.4</t>
        </is>
      </c>
      <c r="BE1588" t="inlineStr"/>
      <c r="BF1588" t="inlineStr">
        <is>
          <t>Not Reported</t>
        </is>
      </c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>
        <is>
          <t>QS</t>
        </is>
      </c>
      <c r="CC1588" t="n">
        <v>615.5</v>
      </c>
      <c r="CD1588" t="n">
        <v>580</v>
      </c>
      <c r="CE1588" t="n">
        <v>601</v>
      </c>
      <c r="CF1588" t="n">
        <v>601</v>
      </c>
      <c r="CG1588" t="n">
        <v>298</v>
      </c>
      <c r="CH1588" t="n">
        <v>701</v>
      </c>
      <c r="CI1588" t="n">
        <v>138</v>
      </c>
      <c r="CJ1588" t="n">
        <v>134</v>
      </c>
      <c r="CK1588" t="n">
        <v>701</v>
      </c>
      <c r="CL1588" t="n">
        <v>701</v>
      </c>
      <c r="CM1588" t="n">
        <v>701</v>
      </c>
      <c r="CN1588" t="n">
        <v>580</v>
      </c>
      <c r="CO1588" t="n">
        <v>486</v>
      </c>
      <c r="CP1588" t="n">
        <v>601</v>
      </c>
      <c r="CQ1588" t="n">
        <v>601</v>
      </c>
      <c r="CR1588" t="n">
        <v>235</v>
      </c>
      <c r="CS1588" t="n">
        <v>701</v>
      </c>
      <c r="CT1588" t="n">
        <v>148</v>
      </c>
      <c r="CU1588" t="n">
        <v>137</v>
      </c>
      <c r="CV1588" t="n">
        <v>701</v>
      </c>
      <c r="CW1588" t="n">
        <v>701</v>
      </c>
      <c r="CX1588" t="n">
        <v>701</v>
      </c>
      <c r="CY1588" t="inlineStr"/>
      <c r="CZ1588" t="inlineStr"/>
      <c r="DA1588" t="inlineStr"/>
      <c r="DB1588" t="n">
        <v>56.10714285714285</v>
      </c>
      <c r="DC1588" t="n">
        <v>11.3</v>
      </c>
      <c r="DD1588" t="inlineStr"/>
      <c r="DE1588" t="inlineStr">
        <is>
          <t>QS (score, not ratio)</t>
        </is>
      </c>
      <c r="DF1588" t="inlineStr"/>
      <c r="DG1588" t="inlineStr">
        <is>
          <t>QS (score, not %)</t>
        </is>
      </c>
      <c r="DH1588" t="n">
        <v>5.6</v>
      </c>
      <c r="DI1588" t="inlineStr"/>
    </row>
    <row r="1589">
      <c r="A1589" t="inlineStr">
        <is>
          <t>university of koeln</t>
        </is>
      </c>
      <c r="B1589" t="inlineStr"/>
      <c r="C1589" t="inlineStr"/>
      <c r="D1589" t="inlineStr">
        <is>
          <t>Not Reported</t>
        </is>
      </c>
      <c r="E1589" t="inlineStr">
        <is>
          <t>Not Reported</t>
        </is>
      </c>
      <c r="F1589" t="inlineStr">
        <is>
          <t>Not Reported</t>
        </is>
      </c>
      <c r="G1589" t="inlineStr">
        <is>
          <t>Not Reported</t>
        </is>
      </c>
      <c r="H1589" t="inlineStr"/>
      <c r="I1589" t="inlineStr">
        <is>
          <t>Not Reported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>
        <is>
          <t>Not Reported</t>
        </is>
      </c>
      <c r="AF1589" t="inlineStr">
        <is>
          <t>Not Reported</t>
        </is>
      </c>
      <c r="AG1589" t="inlineStr">
        <is>
          <t>Not Reported</t>
        </is>
      </c>
      <c r="AH1589" t="inlineStr">
        <is>
          <t>Not Reported</t>
        </is>
      </c>
      <c r="AI1589" t="inlineStr"/>
      <c r="AJ1589" t="inlineStr"/>
      <c r="AK1589" t="inlineStr">
        <is>
          <t>Not Reported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>
        <is>
          <t>Not Reported</t>
        </is>
      </c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>
        <is>
          <t>151-200</t>
        </is>
      </c>
      <c r="BS1589" t="inlineStr">
        <is>
          <t>9-13</t>
        </is>
      </c>
      <c r="BT1589" t="inlineStr"/>
      <c r="BU1589" t="n">
        <v>0</v>
      </c>
      <c r="BV1589" t="n">
        <v>11.5</v>
      </c>
      <c r="BW1589" t="n">
        <v>8.6</v>
      </c>
      <c r="BX1589" t="n">
        <v>19.3</v>
      </c>
      <c r="BY1589" t="n">
        <v>37.1</v>
      </c>
      <c r="BZ1589" t="n">
        <v>21.5</v>
      </c>
      <c r="CA1589" t="n">
        <v>2015</v>
      </c>
      <c r="CB1589" t="inlineStr">
        <is>
          <t>Shanghai</t>
        </is>
      </c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n">
        <v>175.5</v>
      </c>
      <c r="DA1589" t="n">
        <v>11</v>
      </c>
      <c r="DB1589" t="n">
        <v>61.69045005488474</v>
      </c>
      <c r="DC1589" t="n">
        <v>20.37335490830636</v>
      </c>
      <c r="DD1589" t="inlineStr"/>
      <c r="DE1589" t="inlineStr">
        <is>
          <t>Missing</t>
        </is>
      </c>
      <c r="DF1589" t="inlineStr"/>
      <c r="DG1589" t="inlineStr">
        <is>
          <t>Missing</t>
        </is>
      </c>
      <c r="DH1589" t="inlineStr"/>
      <c r="DI1589" t="n">
        <v>13.06167745415318</v>
      </c>
    </row>
    <row r="1590">
      <c r="A1590" t="inlineStr">
        <is>
          <t>university of konstanz</t>
        </is>
      </c>
      <c r="B1590" t="inlineStr"/>
      <c r="C1590" t="inlineStr"/>
      <c r="D1590" t="inlineStr">
        <is>
          <t>Not Reported</t>
        </is>
      </c>
      <c r="E1590" t="inlineStr">
        <is>
          <t>Not Reported</t>
        </is>
      </c>
      <c r="F1590" t="inlineStr">
        <is>
          <t>Not Reported</t>
        </is>
      </c>
      <c r="G1590" t="inlineStr">
        <is>
          <t>Not Reported</t>
        </is>
      </c>
      <c r="H1590" t="inlineStr"/>
      <c r="I1590" t="inlineStr">
        <is>
          <t>Not Reported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>
        <is>
          <t>Not Reported</t>
        </is>
      </c>
      <c r="AF1590" t="inlineStr">
        <is>
          <t>Not Reported</t>
        </is>
      </c>
      <c r="AG1590" t="inlineStr">
        <is>
          <t>Not Reported</t>
        </is>
      </c>
      <c r="AH1590" t="inlineStr">
        <is>
          <t>Not Reported</t>
        </is>
      </c>
      <c r="AI1590" t="inlineStr"/>
      <c r="AJ1590" t="inlineStr"/>
      <c r="AK1590" t="inlineStr">
        <is>
          <t>Not Reported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>
        <is>
          <t>175</t>
        </is>
      </c>
      <c r="BF1590" t="inlineStr">
        <is>
          <t>Germany</t>
        </is>
      </c>
      <c r="BG1590" t="n">
        <v>38.5</v>
      </c>
      <c r="BH1590" t="inlineStr">
        <is>
          <t>58.3</t>
        </is>
      </c>
      <c r="BI1590" t="n">
        <v>46.7</v>
      </c>
      <c r="BJ1590" t="n">
        <v>61.9</v>
      </c>
      <c r="BK1590" t="inlineStr">
        <is>
          <t>92.4</t>
        </is>
      </c>
      <c r="BL1590" t="inlineStr">
        <is>
          <t>50.8</t>
        </is>
      </c>
      <c r="BM1590" t="inlineStr">
        <is>
          <t>10,930</t>
        </is>
      </c>
      <c r="BN1590" t="n">
        <v>59.1</v>
      </c>
      <c r="BO1590" t="inlineStr">
        <is>
          <t>12%</t>
        </is>
      </c>
      <c r="BP1590" t="inlineStr">
        <is>
          <t>54 : 46</t>
        </is>
      </c>
      <c r="BQ1590" t="n">
        <v>2016</v>
      </c>
      <c r="BR1590" t="inlineStr">
        <is>
          <t>401-500</t>
        </is>
      </c>
      <c r="BS1590" t="inlineStr">
        <is>
          <t>29-39</t>
        </is>
      </c>
      <c r="BT1590" t="inlineStr"/>
      <c r="BU1590" t="n">
        <v>0</v>
      </c>
      <c r="BV1590" t="n">
        <v>0</v>
      </c>
      <c r="BW1590" t="n">
        <v>12.1</v>
      </c>
      <c r="BX1590" t="n">
        <v>11.4</v>
      </c>
      <c r="BY1590" t="n">
        <v>22.2</v>
      </c>
      <c r="BZ1590" t="n">
        <v>13.5</v>
      </c>
      <c r="CA1590" t="n">
        <v>2015</v>
      </c>
      <c r="CB1590" t="inlineStr">
        <is>
          <t>Times+Shanghai</t>
        </is>
      </c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n">
        <v>175</v>
      </c>
      <c r="CZ1590" t="n">
        <v>450.5</v>
      </c>
      <c r="DA1590" t="n">
        <v>34</v>
      </c>
      <c r="DB1590" t="n">
        <v>38.22116157926824</v>
      </c>
      <c r="DC1590" t="n">
        <v>33.79703132124511</v>
      </c>
      <c r="DD1590" t="n">
        <v>59.1</v>
      </c>
      <c r="DE1590" t="inlineStr">
        <is>
          <t>Times (raw ratio)</t>
        </is>
      </c>
      <c r="DF1590" t="n">
        <v>12</v>
      </c>
      <c r="DG1590" t="inlineStr">
        <is>
          <t>Times (raw %)</t>
        </is>
      </c>
      <c r="DH1590" t="inlineStr"/>
      <c r="DI1590" t="n">
        <v>14.75017566428354</v>
      </c>
    </row>
    <row r="1591">
      <c r="A1591" t="inlineStr">
        <is>
          <t>university of kragujevac</t>
        </is>
      </c>
      <c r="B1591" t="inlineStr">
        <is>
          <t>1201-1400</t>
        </is>
      </c>
      <c r="C1591" t="inlineStr">
        <is>
          <t>1401+</t>
        </is>
      </c>
      <c r="D1591" t="inlineStr">
        <is>
          <t>Serbia</t>
        </is>
      </c>
      <c r="E1591" t="inlineStr">
        <is>
          <t>Europe</t>
        </is>
      </c>
      <c r="F1591" t="inlineStr">
        <is>
          <t>L</t>
        </is>
      </c>
      <c r="G1591" t="inlineStr">
        <is>
          <t>FO</t>
        </is>
      </c>
      <c r="H1591" t="inlineStr">
        <is>
          <t>VH</t>
        </is>
      </c>
      <c r="I1591" t="inlineStr">
        <is>
          <t>A</t>
        </is>
      </c>
      <c r="J1591" t="n">
        <v>3.9</v>
      </c>
      <c r="K1591" t="inlineStr">
        <is>
          <t>601+</t>
        </is>
      </c>
      <c r="L1591" t="n">
        <v>3</v>
      </c>
      <c r="M1591" t="inlineStr">
        <is>
          <t>601+</t>
        </is>
      </c>
      <c r="N1591" t="n">
        <v>8.5</v>
      </c>
      <c r="O1591" t="inlineStr">
        <is>
          <t>701+</t>
        </is>
      </c>
      <c r="P1591" t="n">
        <v>3.7</v>
      </c>
      <c r="Q1591" t="inlineStr">
        <is>
          <t>701+</t>
        </is>
      </c>
      <c r="R1591" t="n">
        <v>1</v>
      </c>
      <c r="S1591" t="inlineStr">
        <is>
          <t>701+</t>
        </is>
      </c>
      <c r="T1591" t="n">
        <v>1.1</v>
      </c>
      <c r="U1591" t="inlineStr">
        <is>
          <t>701+</t>
        </is>
      </c>
      <c r="V1591" t="n">
        <v>44.1</v>
      </c>
      <c r="W1591" t="inlineStr">
        <is>
          <t>701+</t>
        </is>
      </c>
      <c r="X1591" t="n">
        <v>9.300000000000001</v>
      </c>
      <c r="Y1591" t="inlineStr">
        <is>
          <t>701+</t>
        </is>
      </c>
      <c r="Z1591" t="n">
        <v>1</v>
      </c>
      <c r="AA1591" t="inlineStr">
        <is>
          <t>701+</t>
        </is>
      </c>
      <c r="AB1591" t="inlineStr"/>
      <c r="AC1591" t="inlineStr">
        <is>
          <t>1401+</t>
        </is>
      </c>
      <c r="AD1591" t="inlineStr">
        <is>
          <t>1201-1400</t>
        </is>
      </c>
      <c r="AE1591" t="inlineStr">
        <is>
          <t>RS</t>
        </is>
      </c>
      <c r="AF1591" t="inlineStr">
        <is>
          <t>Serbia</t>
        </is>
      </c>
      <c r="AG1591" t="inlineStr">
        <is>
          <t>L</t>
        </is>
      </c>
      <c r="AH1591" t="inlineStr">
        <is>
          <t>FO</t>
        </is>
      </c>
      <c r="AI1591" t="inlineStr">
        <is>
          <t>VH</t>
        </is>
      </c>
      <c r="AJ1591" t="n">
        <v>3</v>
      </c>
      <c r="AK1591" t="inlineStr">
        <is>
          <t>A</t>
        </is>
      </c>
      <c r="AL1591" t="n">
        <v>4</v>
      </c>
      <c r="AM1591" t="inlineStr">
        <is>
          <t>601+</t>
        </is>
      </c>
      <c r="AN1591" t="n">
        <v>2.4</v>
      </c>
      <c r="AO1591" t="inlineStr">
        <is>
          <t>601+</t>
        </is>
      </c>
      <c r="AP1591" t="n">
        <v>10.3</v>
      </c>
      <c r="AQ1591" t="inlineStr">
        <is>
          <t>701+</t>
        </is>
      </c>
      <c r="AR1591" t="n">
        <v>3.6</v>
      </c>
      <c r="AS1591" t="inlineStr">
        <is>
          <t>701+</t>
        </is>
      </c>
      <c r="AT1591" t="n">
        <v>1</v>
      </c>
      <c r="AU1591" t="inlineStr">
        <is>
          <t>701+</t>
        </is>
      </c>
      <c r="AV1591" t="n">
        <v>1.1</v>
      </c>
      <c r="AW1591" t="inlineStr">
        <is>
          <t>701+</t>
        </is>
      </c>
      <c r="AX1591" t="n">
        <v>2.7</v>
      </c>
      <c r="AY1591" t="inlineStr">
        <is>
          <t>701+</t>
        </is>
      </c>
      <c r="AZ1591" t="n">
        <v>9.199999999999999</v>
      </c>
      <c r="BA1591" t="inlineStr">
        <is>
          <t>701+</t>
        </is>
      </c>
      <c r="BB1591" t="n">
        <v>1</v>
      </c>
      <c r="BC1591" t="inlineStr">
        <is>
          <t>701+</t>
        </is>
      </c>
      <c r="BD1591" t="inlineStr">
        <is>
          <t>-</t>
        </is>
      </c>
      <c r="BE1591" t="inlineStr"/>
      <c r="BF1591" t="inlineStr">
        <is>
          <t>Not Reported</t>
        </is>
      </c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>
        <is>
          <t>QS</t>
        </is>
      </c>
      <c r="CC1591" t="n">
        <v>1300.5</v>
      </c>
      <c r="CD1591" t="n">
        <v>1401</v>
      </c>
      <c r="CE1591" t="n">
        <v>601</v>
      </c>
      <c r="CF1591" t="n">
        <v>601</v>
      </c>
      <c r="CG1591" t="n">
        <v>701</v>
      </c>
      <c r="CH1591" t="n">
        <v>701</v>
      </c>
      <c r="CI1591" t="n">
        <v>701</v>
      </c>
      <c r="CJ1591" t="n">
        <v>701</v>
      </c>
      <c r="CK1591" t="n">
        <v>701</v>
      </c>
      <c r="CL1591" t="n">
        <v>701</v>
      </c>
      <c r="CM1591" t="n">
        <v>701</v>
      </c>
      <c r="CN1591" t="n">
        <v>1401</v>
      </c>
      <c r="CO1591" t="n">
        <v>1300.5</v>
      </c>
      <c r="CP1591" t="n">
        <v>601</v>
      </c>
      <c r="CQ1591" t="n">
        <v>601</v>
      </c>
      <c r="CR1591" t="n">
        <v>701</v>
      </c>
      <c r="CS1591" t="n">
        <v>701</v>
      </c>
      <c r="CT1591" t="n">
        <v>701</v>
      </c>
      <c r="CU1591" t="n">
        <v>701</v>
      </c>
      <c r="CV1591" t="n">
        <v>701</v>
      </c>
      <c r="CW1591" t="n">
        <v>701</v>
      </c>
      <c r="CX1591" t="n">
        <v>701</v>
      </c>
      <c r="CY1591" t="inlineStr"/>
      <c r="CZ1591" t="inlineStr"/>
      <c r="DA1591" t="inlineStr"/>
      <c r="DB1591" t="n">
        <v>7.178571428571416</v>
      </c>
      <c r="DC1591" t="n">
        <v>3.7</v>
      </c>
      <c r="DD1591" t="inlineStr"/>
      <c r="DE1591" t="inlineStr">
        <is>
          <t>QS (score, not ratio)</t>
        </is>
      </c>
      <c r="DF1591" t="inlineStr"/>
      <c r="DG1591" t="inlineStr">
        <is>
          <t>QS (score, not %)</t>
        </is>
      </c>
      <c r="DH1591" t="n">
        <v>3.95</v>
      </c>
      <c r="DI1591" t="inlineStr"/>
    </row>
    <row r="1592">
      <c r="A1592" t="inlineStr">
        <is>
          <t>university of kufa</t>
        </is>
      </c>
      <c r="B1592" t="inlineStr">
        <is>
          <t>1201-1400</t>
        </is>
      </c>
      <c r="C1592" t="inlineStr">
        <is>
          <t>1201-1400</t>
        </is>
      </c>
      <c r="D1592" t="inlineStr">
        <is>
          <t>Iraq</t>
        </is>
      </c>
      <c r="E1592" t="inlineStr">
        <is>
          <t>Asia</t>
        </is>
      </c>
      <c r="F1592" t="inlineStr">
        <is>
          <t>L</t>
        </is>
      </c>
      <c r="G1592" t="inlineStr">
        <is>
          <t>FC</t>
        </is>
      </c>
      <c r="H1592" t="inlineStr">
        <is>
          <t>HI</t>
        </is>
      </c>
      <c r="I1592" t="inlineStr">
        <is>
          <t>A</t>
        </is>
      </c>
      <c r="J1592" t="n">
        <v>4.4</v>
      </c>
      <c r="K1592" t="inlineStr">
        <is>
          <t>601+</t>
        </is>
      </c>
      <c r="L1592" t="n">
        <v>12.8</v>
      </c>
      <c r="M1592" t="inlineStr">
        <is>
          <t>601+</t>
        </is>
      </c>
      <c r="N1592" t="n">
        <v>29</v>
      </c>
      <c r="O1592" t="inlineStr">
        <is>
          <t>535</t>
        </is>
      </c>
      <c r="P1592" t="n">
        <v>1.4</v>
      </c>
      <c r="Q1592" t="inlineStr">
        <is>
          <t>701+</t>
        </is>
      </c>
      <c r="R1592" t="n">
        <v>4.4</v>
      </c>
      <c r="S1592" t="inlineStr">
        <is>
          <t>701+</t>
        </is>
      </c>
      <c r="T1592" t="n">
        <v>1.1</v>
      </c>
      <c r="U1592" t="inlineStr">
        <is>
          <t>701+</t>
        </is>
      </c>
      <c r="V1592" t="n">
        <v>16.4</v>
      </c>
      <c r="W1592" t="inlineStr">
        <is>
          <t>701+</t>
        </is>
      </c>
      <c r="X1592" t="n">
        <v>4.2</v>
      </c>
      <c r="Y1592" t="inlineStr">
        <is>
          <t>701+</t>
        </is>
      </c>
      <c r="Z1592" t="n">
        <v>1</v>
      </c>
      <c r="AA1592" t="inlineStr">
        <is>
          <t>701+</t>
        </is>
      </c>
      <c r="AB1592" t="inlineStr"/>
      <c r="AC1592" t="inlineStr">
        <is>
          <t>1201-1400</t>
        </is>
      </c>
      <c r="AD1592" t="inlineStr">
        <is>
          <t>1001-1200</t>
        </is>
      </c>
      <c r="AE1592" t="inlineStr">
        <is>
          <t>IQ</t>
        </is>
      </c>
      <c r="AF1592" t="inlineStr">
        <is>
          <t>Iraq</t>
        </is>
      </c>
      <c r="AG1592" t="inlineStr">
        <is>
          <t>L</t>
        </is>
      </c>
      <c r="AH1592" t="inlineStr">
        <is>
          <t>FC</t>
        </is>
      </c>
      <c r="AI1592" t="inlineStr">
        <is>
          <t>HI</t>
        </is>
      </c>
      <c r="AJ1592" t="n">
        <v>3</v>
      </c>
      <c r="AK1592" t="inlineStr">
        <is>
          <t>A</t>
        </is>
      </c>
      <c r="AL1592" t="n">
        <v>3.3</v>
      </c>
      <c r="AM1592" t="inlineStr">
        <is>
          <t>601+</t>
        </is>
      </c>
      <c r="AN1592" t="n">
        <v>8.5</v>
      </c>
      <c r="AO1592" t="inlineStr">
        <is>
          <t>601+</t>
        </is>
      </c>
      <c r="AP1592" t="n">
        <v>30.6</v>
      </c>
      <c r="AQ1592" t="inlineStr">
        <is>
          <t>511</t>
        </is>
      </c>
      <c r="AR1592" t="n">
        <v>1.4</v>
      </c>
      <c r="AS1592" t="inlineStr">
        <is>
          <t>701+</t>
        </is>
      </c>
      <c r="AT1592" t="n">
        <v>4.7</v>
      </c>
      <c r="AU1592" t="inlineStr">
        <is>
          <t>701+</t>
        </is>
      </c>
      <c r="AV1592" t="n">
        <v>1.1</v>
      </c>
      <c r="AW1592" t="inlineStr">
        <is>
          <t>701+</t>
        </is>
      </c>
      <c r="AX1592" t="n">
        <v>1</v>
      </c>
      <c r="AY1592" t="inlineStr">
        <is>
          <t>701+</t>
        </is>
      </c>
      <c r="AZ1592" t="n">
        <v>8.800000000000001</v>
      </c>
      <c r="BA1592" t="inlineStr">
        <is>
          <t>701+</t>
        </is>
      </c>
      <c r="BB1592" t="n">
        <v>1</v>
      </c>
      <c r="BC1592" t="inlineStr">
        <is>
          <t>701+</t>
        </is>
      </c>
      <c r="BD1592" t="inlineStr">
        <is>
          <t>-</t>
        </is>
      </c>
      <c r="BE1592" t="inlineStr"/>
      <c r="BF1592" t="inlineStr">
        <is>
          <t>Not Reported</t>
        </is>
      </c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>
        <is>
          <t>QS</t>
        </is>
      </c>
      <c r="CC1592" t="n">
        <v>1300.5</v>
      </c>
      <c r="CD1592" t="n">
        <v>1300.5</v>
      </c>
      <c r="CE1592" t="n">
        <v>601</v>
      </c>
      <c r="CF1592" t="n">
        <v>601</v>
      </c>
      <c r="CG1592" t="n">
        <v>535</v>
      </c>
      <c r="CH1592" t="n">
        <v>701</v>
      </c>
      <c r="CI1592" t="n">
        <v>701</v>
      </c>
      <c r="CJ1592" t="n">
        <v>701</v>
      </c>
      <c r="CK1592" t="n">
        <v>701</v>
      </c>
      <c r="CL1592" t="n">
        <v>701</v>
      </c>
      <c r="CM1592" t="n">
        <v>701</v>
      </c>
      <c r="CN1592" t="n">
        <v>1300.5</v>
      </c>
      <c r="CO1592" t="n">
        <v>1100.5</v>
      </c>
      <c r="CP1592" t="n">
        <v>601</v>
      </c>
      <c r="CQ1592" t="n">
        <v>601</v>
      </c>
      <c r="CR1592" t="n">
        <v>511</v>
      </c>
      <c r="CS1592" t="n">
        <v>701</v>
      </c>
      <c r="CT1592" t="n">
        <v>701</v>
      </c>
      <c r="CU1592" t="n">
        <v>701</v>
      </c>
      <c r="CV1592" t="n">
        <v>701</v>
      </c>
      <c r="CW1592" t="n">
        <v>701</v>
      </c>
      <c r="CX1592" t="n">
        <v>701</v>
      </c>
      <c r="CY1592" t="inlineStr"/>
      <c r="CZ1592" t="inlineStr"/>
      <c r="DA1592" t="inlineStr"/>
      <c r="DB1592" t="n">
        <v>7.178571428571416</v>
      </c>
      <c r="DC1592" t="n">
        <v>1.4</v>
      </c>
      <c r="DD1592" t="inlineStr"/>
      <c r="DE1592" t="inlineStr">
        <is>
          <t>QS (score, not ratio)</t>
        </is>
      </c>
      <c r="DF1592" t="inlineStr"/>
      <c r="DG1592" t="inlineStr">
        <is>
          <t>QS (score, not %)</t>
        </is>
      </c>
      <c r="DH1592" t="n">
        <v>3.85</v>
      </c>
      <c r="DI1592" t="inlineStr"/>
    </row>
    <row r="1593">
      <c r="A1593" t="inlineStr">
        <is>
          <t>university of kwazulu-natal</t>
        </is>
      </c>
      <c r="B1593" t="inlineStr">
        <is>
          <t>587</t>
        </is>
      </c>
      <c r="C1593" t="inlineStr">
        <is>
          <t>621-630</t>
        </is>
      </c>
      <c r="D1593" t="inlineStr">
        <is>
          <t>South Africa</t>
        </is>
      </c>
      <c r="E1593" t="inlineStr">
        <is>
          <t>Africa</t>
        </is>
      </c>
      <c r="F1593" t="inlineStr">
        <is>
          <t>XL</t>
        </is>
      </c>
      <c r="G1593" t="inlineStr">
        <is>
          <t>FC</t>
        </is>
      </c>
      <c r="H1593" t="inlineStr">
        <is>
          <t>VH</t>
        </is>
      </c>
      <c r="I1593" t="inlineStr">
        <is>
          <t>A</t>
        </is>
      </c>
      <c r="J1593" t="n">
        <v>12.6</v>
      </c>
      <c r="K1593" t="inlineStr">
        <is>
          <t>601+</t>
        </is>
      </c>
      <c r="L1593" t="n">
        <v>10.2</v>
      </c>
      <c r="M1593" t="inlineStr">
        <is>
          <t>601+</t>
        </is>
      </c>
      <c r="N1593" t="n">
        <v>5.5</v>
      </c>
      <c r="O1593" t="inlineStr">
        <is>
          <t>701+</t>
        </is>
      </c>
      <c r="P1593" t="n">
        <v>24.5</v>
      </c>
      <c r="Q1593" t="inlineStr">
        <is>
          <t>503</t>
        </is>
      </c>
      <c r="R1593" t="n">
        <v>24.5</v>
      </c>
      <c r="S1593" t="inlineStr">
        <is>
          <t>544</t>
        </is>
      </c>
      <c r="T1593" t="n">
        <v>1.6</v>
      </c>
      <c r="U1593" t="inlineStr">
        <is>
          <t>701+</t>
        </is>
      </c>
      <c r="V1593" t="n">
        <v>93.7</v>
      </c>
      <c r="W1593" t="inlineStr">
        <is>
          <t>107</t>
        </is>
      </c>
      <c r="X1593" t="n">
        <v>71.2</v>
      </c>
      <c r="Y1593" t="inlineStr">
        <is>
          <t>154</t>
        </is>
      </c>
      <c r="Z1593" t="n">
        <v>37.9</v>
      </c>
      <c r="AA1593" t="inlineStr">
        <is>
          <t>386=</t>
        </is>
      </c>
      <c r="AB1593" t="n">
        <v>21.1</v>
      </c>
      <c r="AC1593" t="inlineStr">
        <is>
          <t>621-630</t>
        </is>
      </c>
      <c r="AD1593" t="inlineStr">
        <is>
          <t>801-1000</t>
        </is>
      </c>
      <c r="AE1593" t="inlineStr">
        <is>
          <t>ZA</t>
        </is>
      </c>
      <c r="AF1593" t="inlineStr">
        <is>
          <t>South Africa</t>
        </is>
      </c>
      <c r="AG1593" t="inlineStr">
        <is>
          <t>L</t>
        </is>
      </c>
      <c r="AH1593" t="inlineStr">
        <is>
          <t>FC</t>
        </is>
      </c>
      <c r="AI1593" t="inlineStr">
        <is>
          <t>VH</t>
        </is>
      </c>
      <c r="AJ1593" t="n">
        <v>4</v>
      </c>
      <c r="AK1593" t="inlineStr">
        <is>
          <t>A</t>
        </is>
      </c>
      <c r="AL1593" t="n">
        <v>12.9</v>
      </c>
      <c r="AM1593" t="inlineStr">
        <is>
          <t>601+</t>
        </is>
      </c>
      <c r="AN1593" t="n">
        <v>11.8</v>
      </c>
      <c r="AO1593" t="inlineStr">
        <is>
          <t>601+</t>
        </is>
      </c>
      <c r="AP1593" t="n">
        <v>6.5</v>
      </c>
      <c r="AQ1593" t="inlineStr">
        <is>
          <t>701+</t>
        </is>
      </c>
      <c r="AR1593" t="n">
        <v>22.8</v>
      </c>
      <c r="AS1593" t="inlineStr">
        <is>
          <t>516</t>
        </is>
      </c>
      <c r="AT1593" t="n">
        <v>25.1</v>
      </c>
      <c r="AU1593" t="inlineStr">
        <is>
          <t>534</t>
        </is>
      </c>
      <c r="AV1593" t="n">
        <v>1.9</v>
      </c>
      <c r="AW1593" t="inlineStr">
        <is>
          <t>701+</t>
        </is>
      </c>
      <c r="AX1593" t="n">
        <v>78.09999999999999</v>
      </c>
      <c r="AY1593" t="inlineStr">
        <is>
          <t>157</t>
        </is>
      </c>
      <c r="AZ1593" t="n">
        <v>28</v>
      </c>
      <c r="BA1593" t="inlineStr">
        <is>
          <t>287</t>
        </is>
      </c>
      <c r="BB1593" t="n">
        <v>37.8</v>
      </c>
      <c r="BC1593" t="inlineStr">
        <is>
          <t>379=</t>
        </is>
      </c>
      <c r="BD1593" t="inlineStr">
        <is>
          <t>-</t>
        </is>
      </c>
      <c r="BE1593" t="inlineStr">
        <is>
          <t>401-500</t>
        </is>
      </c>
      <c r="BF1593" t="inlineStr">
        <is>
          <t>South Africa</t>
        </is>
      </c>
      <c r="BG1593" t="n">
        <v>20.3</v>
      </c>
      <c r="BH1593" t="inlineStr">
        <is>
          <t>58.6</t>
        </is>
      </c>
      <c r="BI1593" t="n">
        <v>25.7</v>
      </c>
      <c r="BJ1593" t="n">
        <v>41.5</v>
      </c>
      <c r="BK1593" t="inlineStr">
        <is>
          <t>38.2</t>
        </is>
      </c>
      <c r="BL1593" t="inlineStr">
        <is>
          <t>-</t>
        </is>
      </c>
      <c r="BM1593" t="inlineStr">
        <is>
          <t>30,572</t>
        </is>
      </c>
      <c r="BN1593" t="n">
        <v>24.9</v>
      </c>
      <c r="BO1593" t="inlineStr">
        <is>
          <t>6%</t>
        </is>
      </c>
      <c r="BP1593" t="inlineStr">
        <is>
          <t>58 : 42</t>
        </is>
      </c>
      <c r="BQ1593" t="n">
        <v>2016</v>
      </c>
      <c r="BR1593" t="inlineStr">
        <is>
          <t>401-500</t>
        </is>
      </c>
      <c r="BS1593" t="inlineStr">
        <is>
          <t>3-4</t>
        </is>
      </c>
      <c r="BT1593" t="inlineStr"/>
      <c r="BU1593" t="n">
        <v>0</v>
      </c>
      <c r="BV1593" t="n">
        <v>0</v>
      </c>
      <c r="BW1593" t="n">
        <v>3.6</v>
      </c>
      <c r="BX1593" t="n">
        <v>8.4</v>
      </c>
      <c r="BY1593" t="n">
        <v>32.8</v>
      </c>
      <c r="BZ1593" t="n">
        <v>16.6</v>
      </c>
      <c r="CA1593" t="n">
        <v>2015</v>
      </c>
      <c r="CB1593" t="inlineStr">
        <is>
          <t>QS+Times+Shanghai</t>
        </is>
      </c>
      <c r="CC1593" t="n">
        <v>587</v>
      </c>
      <c r="CD1593" t="n">
        <v>625.5</v>
      </c>
      <c r="CE1593" t="n">
        <v>601</v>
      </c>
      <c r="CF1593" t="n">
        <v>601</v>
      </c>
      <c r="CG1593" t="n">
        <v>701</v>
      </c>
      <c r="CH1593" t="n">
        <v>503</v>
      </c>
      <c r="CI1593" t="n">
        <v>544</v>
      </c>
      <c r="CJ1593" t="n">
        <v>701</v>
      </c>
      <c r="CK1593" t="n">
        <v>107</v>
      </c>
      <c r="CL1593" t="n">
        <v>154</v>
      </c>
      <c r="CM1593" t="n">
        <v>386</v>
      </c>
      <c r="CN1593" t="n">
        <v>625.5</v>
      </c>
      <c r="CO1593" t="n">
        <v>900.5</v>
      </c>
      <c r="CP1593" t="n">
        <v>601</v>
      </c>
      <c r="CQ1593" t="n">
        <v>601</v>
      </c>
      <c r="CR1593" t="n">
        <v>701</v>
      </c>
      <c r="CS1593" t="n">
        <v>516</v>
      </c>
      <c r="CT1593" t="n">
        <v>534</v>
      </c>
      <c r="CU1593" t="n">
        <v>701</v>
      </c>
      <c r="CV1593" t="n">
        <v>157</v>
      </c>
      <c r="CW1593" t="n">
        <v>287</v>
      </c>
      <c r="CX1593" t="n">
        <v>379</v>
      </c>
      <c r="CY1593" t="n">
        <v>450.5</v>
      </c>
      <c r="CZ1593" t="n">
        <v>450.5</v>
      </c>
      <c r="DA1593" t="n">
        <v>3.5</v>
      </c>
      <c r="DB1593" t="n">
        <v>31.73330170160821</v>
      </c>
      <c r="DC1593" t="n">
        <v>24.0245700918694</v>
      </c>
      <c r="DD1593" t="n">
        <v>24.9</v>
      </c>
      <c r="DE1593" t="inlineStr">
        <is>
          <t>Times (raw ratio)</t>
        </is>
      </c>
      <c r="DF1593" t="n">
        <v>6</v>
      </c>
      <c r="DG1593" t="inlineStr">
        <is>
          <t>Times (raw %)</t>
        </is>
      </c>
      <c r="DH1593" t="n">
        <v>12.75</v>
      </c>
      <c r="DI1593" t="n">
        <v>10.9666753550273</v>
      </c>
    </row>
    <row r="1594">
      <c r="A1594" t="inlineStr">
        <is>
          <t>university of la laguna</t>
        </is>
      </c>
      <c r="B1594" t="inlineStr"/>
      <c r="C1594" t="inlineStr"/>
      <c r="D1594" t="inlineStr">
        <is>
          <t>Not Reported</t>
        </is>
      </c>
      <c r="E1594" t="inlineStr">
        <is>
          <t>Not Reported</t>
        </is>
      </c>
      <c r="F1594" t="inlineStr">
        <is>
          <t>Not Reported</t>
        </is>
      </c>
      <c r="G1594" t="inlineStr">
        <is>
          <t>Not Reported</t>
        </is>
      </c>
      <c r="H1594" t="inlineStr"/>
      <c r="I1594" t="inlineStr">
        <is>
          <t>Not Reported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>
        <is>
          <t>Not Reported</t>
        </is>
      </c>
      <c r="AF1594" t="inlineStr">
        <is>
          <t>Not Reported</t>
        </is>
      </c>
      <c r="AG1594" t="inlineStr">
        <is>
          <t>Not Reported</t>
        </is>
      </c>
      <c r="AH1594" t="inlineStr">
        <is>
          <t>Not Reported</t>
        </is>
      </c>
      <c r="AI1594" t="inlineStr"/>
      <c r="AJ1594" t="inlineStr"/>
      <c r="AK1594" t="inlineStr">
        <is>
          <t>Not Reported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>
        <is>
          <t>501-600</t>
        </is>
      </c>
      <c r="BF1594" t="inlineStr">
        <is>
          <t>Spain</t>
        </is>
      </c>
      <c r="BG1594" t="n">
        <v>16.9</v>
      </c>
      <c r="BH1594" t="inlineStr">
        <is>
          <t>44.7</t>
        </is>
      </c>
      <c r="BI1594" t="n">
        <v>10</v>
      </c>
      <c r="BJ1594" t="n">
        <v>44.8</v>
      </c>
      <c r="BK1594" t="inlineStr">
        <is>
          <t>28.5</t>
        </is>
      </c>
      <c r="BL1594" t="inlineStr">
        <is>
          <t>-</t>
        </is>
      </c>
      <c r="BM1594" t="inlineStr">
        <is>
          <t>22,422</t>
        </is>
      </c>
      <c r="BN1594" t="n">
        <v>14.9</v>
      </c>
      <c r="BO1594" t="inlineStr">
        <is>
          <t>5%</t>
        </is>
      </c>
      <c r="BP1594" t="inlineStr">
        <is>
          <t>58 : 42</t>
        </is>
      </c>
      <c r="BQ1594" t="n">
        <v>2016</v>
      </c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>
        <is>
          <t>Times</t>
        </is>
      </c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n">
        <v>550.5</v>
      </c>
      <c r="CZ1594" t="inlineStr"/>
      <c r="DA1594" t="inlineStr"/>
      <c r="DB1594" t="n">
        <v>21.44388849177984</v>
      </c>
      <c r="DC1594" t="n">
        <v>25.75884600639516</v>
      </c>
      <c r="DD1594" t="n">
        <v>14.9</v>
      </c>
      <c r="DE1594" t="inlineStr">
        <is>
          <t>Times (raw ratio)</t>
        </is>
      </c>
      <c r="DF1594" t="n">
        <v>5</v>
      </c>
      <c r="DG1594" t="inlineStr">
        <is>
          <t>Times (raw %)</t>
        </is>
      </c>
      <c r="DH1594" t="inlineStr"/>
      <c r="DI1594" t="n">
        <v>7.388137356919875</v>
      </c>
    </row>
    <row r="1595">
      <c r="A1595" t="inlineStr">
        <is>
          <t>university of lagos</t>
        </is>
      </c>
      <c r="B1595" t="inlineStr">
        <is>
          <t>1001-1200</t>
        </is>
      </c>
      <c r="C1595" t="inlineStr">
        <is>
          <t>1401+</t>
        </is>
      </c>
      <c r="D1595" t="inlineStr">
        <is>
          <t>Nigeria</t>
        </is>
      </c>
      <c r="E1595" t="inlineStr">
        <is>
          <t>Africa</t>
        </is>
      </c>
      <c r="F1595" t="inlineStr">
        <is>
          <t>XL</t>
        </is>
      </c>
      <c r="G1595" t="inlineStr">
        <is>
          <t>CO</t>
        </is>
      </c>
      <c r="H1595" t="inlineStr">
        <is>
          <t>HI</t>
        </is>
      </c>
      <c r="I1595" t="inlineStr">
        <is>
          <t>Not Reported</t>
        </is>
      </c>
      <c r="J1595" t="n">
        <v>8.4</v>
      </c>
      <c r="K1595" t="inlineStr">
        <is>
          <t>601+</t>
        </is>
      </c>
      <c r="L1595" t="n">
        <v>7.5</v>
      </c>
      <c r="M1595" t="inlineStr">
        <is>
          <t>601+</t>
        </is>
      </c>
      <c r="N1595" t="n">
        <v>2.2</v>
      </c>
      <c r="O1595" t="inlineStr">
        <is>
          <t>701+</t>
        </is>
      </c>
      <c r="P1595" t="n">
        <v>2.6</v>
      </c>
      <c r="Q1595" t="inlineStr">
        <is>
          <t>701+</t>
        </is>
      </c>
      <c r="R1595" t="inlineStr"/>
      <c r="S1595" t="inlineStr"/>
      <c r="T1595" t="inlineStr"/>
      <c r="U1595" t="inlineStr"/>
      <c r="V1595" t="n">
        <v>34</v>
      </c>
      <c r="W1595" t="inlineStr">
        <is>
          <t>701+</t>
        </is>
      </c>
      <c r="X1595" t="n">
        <v>87.59999999999999</v>
      </c>
      <c r="Y1595" t="inlineStr">
        <is>
          <t>91</t>
        </is>
      </c>
      <c r="Z1595" t="n">
        <v>1.3</v>
      </c>
      <c r="AA1595" t="inlineStr">
        <is>
          <t>701+</t>
        </is>
      </c>
      <c r="AB1595" t="inlineStr"/>
      <c r="AC1595" t="inlineStr">
        <is>
          <t>1401+</t>
        </is>
      </c>
      <c r="AD1595" t="inlineStr"/>
      <c r="AE1595" t="inlineStr">
        <is>
          <t>NG</t>
        </is>
      </c>
      <c r="AF1595" t="inlineStr">
        <is>
          <t>Nigeria</t>
        </is>
      </c>
      <c r="AG1595" t="inlineStr">
        <is>
          <t>Not Reported</t>
        </is>
      </c>
      <c r="AH1595" t="inlineStr">
        <is>
          <t>CO</t>
        </is>
      </c>
      <c r="AI1595" t="inlineStr"/>
      <c r="AJ1595" t="inlineStr"/>
      <c r="AK1595" t="inlineStr">
        <is>
          <t>Not Reported</t>
        </is>
      </c>
      <c r="AL1595" t="n">
        <v>7.4</v>
      </c>
      <c r="AM1595" t="inlineStr">
        <is>
          <t>601+</t>
        </is>
      </c>
      <c r="AN1595" t="n">
        <v>5.6</v>
      </c>
      <c r="AO1595" t="inlineStr">
        <is>
          <t>601+</t>
        </is>
      </c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1.5</v>
      </c>
      <c r="AY1595" t="inlineStr">
        <is>
          <t>701+</t>
        </is>
      </c>
      <c r="AZ1595" t="inlineStr"/>
      <c r="BA1595" t="inlineStr"/>
      <c r="BB1595" t="inlineStr"/>
      <c r="BC1595" t="inlineStr"/>
      <c r="BD1595" t="inlineStr">
        <is>
          <t>-</t>
        </is>
      </c>
      <c r="BE1595" t="inlineStr"/>
      <c r="BF1595" t="inlineStr">
        <is>
          <t>Not Reported</t>
        </is>
      </c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>
        <is>
          <t>QS</t>
        </is>
      </c>
      <c r="CC1595" t="n">
        <v>1100.5</v>
      </c>
      <c r="CD1595" t="n">
        <v>1401</v>
      </c>
      <c r="CE1595" t="n">
        <v>601</v>
      </c>
      <c r="CF1595" t="n">
        <v>601</v>
      </c>
      <c r="CG1595" t="n">
        <v>701</v>
      </c>
      <c r="CH1595" t="n">
        <v>701</v>
      </c>
      <c r="CI1595" t="inlineStr"/>
      <c r="CJ1595" t="inlineStr"/>
      <c r="CK1595" t="n">
        <v>701</v>
      </c>
      <c r="CL1595" t="n">
        <v>91</v>
      </c>
      <c r="CM1595" t="n">
        <v>701</v>
      </c>
      <c r="CN1595" t="n">
        <v>1401</v>
      </c>
      <c r="CO1595" t="inlineStr"/>
      <c r="CP1595" t="n">
        <v>601</v>
      </c>
      <c r="CQ1595" t="n">
        <v>601</v>
      </c>
      <c r="CR1595" t="inlineStr"/>
      <c r="CS1595" t="inlineStr"/>
      <c r="CT1595" t="inlineStr"/>
      <c r="CU1595" t="inlineStr"/>
      <c r="CV1595" t="n">
        <v>701</v>
      </c>
      <c r="CW1595" t="inlineStr"/>
      <c r="CX1595" t="inlineStr"/>
      <c r="CY1595" t="inlineStr"/>
      <c r="CZ1595" t="inlineStr"/>
      <c r="DA1595" t="inlineStr"/>
      <c r="DB1595" t="n">
        <v>21.46428571428571</v>
      </c>
      <c r="DC1595" t="n">
        <v>2.6</v>
      </c>
      <c r="DD1595" t="inlineStr"/>
      <c r="DE1595" t="inlineStr">
        <is>
          <t>QS (score, not ratio)</t>
        </is>
      </c>
      <c r="DF1595" t="inlineStr"/>
      <c r="DG1595" t="inlineStr">
        <is>
          <t>Missing</t>
        </is>
      </c>
      <c r="DH1595" t="n">
        <v>7.9</v>
      </c>
      <c r="DI1595" t="inlineStr"/>
    </row>
    <row r="1596">
      <c r="A1596" t="inlineStr">
        <is>
          <t>university of lampung</t>
        </is>
      </c>
      <c r="B1596" t="inlineStr">
        <is>
          <t>1401+</t>
        </is>
      </c>
      <c r="C1596" t="inlineStr">
        <is>
          <t>1401+</t>
        </is>
      </c>
      <c r="D1596" t="inlineStr">
        <is>
          <t>Indonesia</t>
        </is>
      </c>
      <c r="E1596" t="inlineStr">
        <is>
          <t>Asia</t>
        </is>
      </c>
      <c r="F1596" t="inlineStr">
        <is>
          <t>L</t>
        </is>
      </c>
      <c r="G1596" t="inlineStr">
        <is>
          <t>FC</t>
        </is>
      </c>
      <c r="H1596" t="inlineStr">
        <is>
          <t>MD</t>
        </is>
      </c>
      <c r="I1596" t="inlineStr">
        <is>
          <t>Not Reported</t>
        </is>
      </c>
      <c r="J1596" t="n">
        <v>4.7</v>
      </c>
      <c r="K1596" t="inlineStr">
        <is>
          <t>601+</t>
        </is>
      </c>
      <c r="L1596" t="n">
        <v>2.3</v>
      </c>
      <c r="M1596" t="inlineStr">
        <is>
          <t>601+</t>
        </is>
      </c>
      <c r="N1596" t="n">
        <v>5.1</v>
      </c>
      <c r="O1596" t="inlineStr">
        <is>
          <t>701+</t>
        </is>
      </c>
      <c r="P1596" t="n">
        <v>1.3</v>
      </c>
      <c r="Q1596" t="inlineStr">
        <is>
          <t>701+</t>
        </is>
      </c>
      <c r="R1596" t="n">
        <v>1.2</v>
      </c>
      <c r="S1596" t="inlineStr">
        <is>
          <t>701+</t>
        </is>
      </c>
      <c r="T1596" t="n">
        <v>1</v>
      </c>
      <c r="U1596" t="inlineStr">
        <is>
          <t>701+</t>
        </is>
      </c>
      <c r="V1596" t="n">
        <v>3.4</v>
      </c>
      <c r="W1596" t="inlineStr">
        <is>
          <t>701+</t>
        </is>
      </c>
      <c r="X1596" t="n">
        <v>2.2</v>
      </c>
      <c r="Y1596" t="inlineStr">
        <is>
          <t>701+</t>
        </is>
      </c>
      <c r="Z1596" t="n">
        <v>1</v>
      </c>
      <c r="AA1596" t="inlineStr">
        <is>
          <t>701+</t>
        </is>
      </c>
      <c r="AB1596" t="inlineStr"/>
      <c r="AC1596" t="inlineStr">
        <is>
          <t>1401+</t>
        </is>
      </c>
      <c r="AD1596" t="inlineStr"/>
      <c r="AE1596" t="inlineStr">
        <is>
          <t>ID</t>
        </is>
      </c>
      <c r="AF1596" t="inlineStr">
        <is>
          <t>Indonesia</t>
        </is>
      </c>
      <c r="AG1596" t="inlineStr">
        <is>
          <t>L</t>
        </is>
      </c>
      <c r="AH1596" t="inlineStr">
        <is>
          <t>FC</t>
        </is>
      </c>
      <c r="AI1596" t="inlineStr">
        <is>
          <t>MD</t>
        </is>
      </c>
      <c r="AJ1596" t="n">
        <v>4</v>
      </c>
      <c r="AK1596" t="inlineStr">
        <is>
          <t>Not Reported</t>
        </is>
      </c>
      <c r="AL1596" t="n">
        <v>3.4</v>
      </c>
      <c r="AM1596" t="inlineStr">
        <is>
          <t>601+</t>
        </is>
      </c>
      <c r="AN1596" t="n">
        <v>1.8</v>
      </c>
      <c r="AO1596" t="inlineStr">
        <is>
          <t>601+</t>
        </is>
      </c>
      <c r="AP1596" t="n">
        <v>4.7</v>
      </c>
      <c r="AQ1596" t="inlineStr">
        <is>
          <t>701+</t>
        </is>
      </c>
      <c r="AR1596" t="n">
        <v>1.3</v>
      </c>
      <c r="AS1596" t="inlineStr">
        <is>
          <t>701+</t>
        </is>
      </c>
      <c r="AT1596" t="n">
        <v>1</v>
      </c>
      <c r="AU1596" t="inlineStr">
        <is>
          <t>701+</t>
        </is>
      </c>
      <c r="AV1596" t="n">
        <v>1</v>
      </c>
      <c r="AW1596" t="inlineStr">
        <is>
          <t>701+</t>
        </is>
      </c>
      <c r="AX1596" t="n">
        <v>1</v>
      </c>
      <c r="AY1596" t="inlineStr">
        <is>
          <t>701+</t>
        </is>
      </c>
      <c r="AZ1596" t="n">
        <v>5.8</v>
      </c>
      <c r="BA1596" t="inlineStr">
        <is>
          <t>701+</t>
        </is>
      </c>
      <c r="BB1596" t="inlineStr"/>
      <c r="BC1596" t="inlineStr"/>
      <c r="BD1596" t="inlineStr">
        <is>
          <t>-</t>
        </is>
      </c>
      <c r="BE1596" t="inlineStr"/>
      <c r="BF1596" t="inlineStr">
        <is>
          <t>Not Reported</t>
        </is>
      </c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>
        <is>
          <t>QS</t>
        </is>
      </c>
      <c r="CC1596" t="n">
        <v>1401</v>
      </c>
      <c r="CD1596" t="n">
        <v>1401</v>
      </c>
      <c r="CE1596" t="n">
        <v>601</v>
      </c>
      <c r="CF1596" t="n">
        <v>601</v>
      </c>
      <c r="CG1596" t="n">
        <v>701</v>
      </c>
      <c r="CH1596" t="n">
        <v>701</v>
      </c>
      <c r="CI1596" t="n">
        <v>701</v>
      </c>
      <c r="CJ1596" t="n">
        <v>701</v>
      </c>
      <c r="CK1596" t="n">
        <v>701</v>
      </c>
      <c r="CL1596" t="n">
        <v>701</v>
      </c>
      <c r="CM1596" t="n">
        <v>701</v>
      </c>
      <c r="CN1596" t="n">
        <v>1401</v>
      </c>
      <c r="CO1596" t="inlineStr"/>
      <c r="CP1596" t="n">
        <v>601</v>
      </c>
      <c r="CQ1596" t="n">
        <v>601</v>
      </c>
      <c r="CR1596" t="n">
        <v>701</v>
      </c>
      <c r="CS1596" t="n">
        <v>701</v>
      </c>
      <c r="CT1596" t="n">
        <v>701</v>
      </c>
      <c r="CU1596" t="n">
        <v>701</v>
      </c>
      <c r="CV1596" t="n">
        <v>701</v>
      </c>
      <c r="CW1596" t="n">
        <v>701</v>
      </c>
      <c r="CX1596" t="inlineStr"/>
      <c r="CY1596" t="inlineStr"/>
      <c r="CZ1596" t="inlineStr"/>
      <c r="DA1596" t="inlineStr"/>
      <c r="DB1596" t="n">
        <v>0</v>
      </c>
      <c r="DC1596" t="n">
        <v>1.3</v>
      </c>
      <c r="DD1596" t="inlineStr"/>
      <c r="DE1596" t="inlineStr">
        <is>
          <t>QS (score, not ratio)</t>
        </is>
      </c>
      <c r="DF1596" t="inlineStr"/>
      <c r="DG1596" t="inlineStr">
        <is>
          <t>QS (score, not %)</t>
        </is>
      </c>
      <c r="DH1596" t="n">
        <v>4.05</v>
      </c>
      <c r="DI1596" t="inlineStr"/>
    </row>
    <row r="1597">
      <c r="A1597" t="inlineStr">
        <is>
          <t>university of latvia</t>
        </is>
      </c>
      <c r="B1597" t="inlineStr">
        <is>
          <t>781-790</t>
        </is>
      </c>
      <c r="C1597" t="inlineStr">
        <is>
          <t>801-850</t>
        </is>
      </c>
      <c r="D1597" t="inlineStr">
        <is>
          <t>Latvia</t>
        </is>
      </c>
      <c r="E1597" t="inlineStr">
        <is>
          <t>Europe</t>
        </is>
      </c>
      <c r="F1597" t="inlineStr">
        <is>
          <t>L</t>
        </is>
      </c>
      <c r="G1597" t="inlineStr">
        <is>
          <t>FC</t>
        </is>
      </c>
      <c r="H1597" t="inlineStr">
        <is>
          <t>HI</t>
        </is>
      </c>
      <c r="I1597" t="inlineStr">
        <is>
          <t>A</t>
        </is>
      </c>
      <c r="J1597" t="n">
        <v>11.5</v>
      </c>
      <c r="K1597" t="inlineStr">
        <is>
          <t>601+</t>
        </is>
      </c>
      <c r="L1597" t="n">
        <v>16.7</v>
      </c>
      <c r="M1597" t="inlineStr">
        <is>
          <t>515</t>
        </is>
      </c>
      <c r="N1597" t="n">
        <v>5.9</v>
      </c>
      <c r="O1597" t="inlineStr">
        <is>
          <t>701+</t>
        </is>
      </c>
      <c r="P1597" t="n">
        <v>5.3</v>
      </c>
      <c r="Q1597" t="inlineStr">
        <is>
          <t>701+</t>
        </is>
      </c>
      <c r="R1597" t="n">
        <v>12.1</v>
      </c>
      <c r="S1597" t="inlineStr">
        <is>
          <t>701+</t>
        </is>
      </c>
      <c r="T1597" t="n">
        <v>5.1</v>
      </c>
      <c r="U1597" t="inlineStr">
        <is>
          <t>701+</t>
        </is>
      </c>
      <c r="V1597" t="n">
        <v>71.5</v>
      </c>
      <c r="W1597" t="inlineStr">
        <is>
          <t>460</t>
        </is>
      </c>
      <c r="X1597" t="n">
        <v>90.40000000000001</v>
      </c>
      <c r="Y1597" t="inlineStr">
        <is>
          <t>75</t>
        </is>
      </c>
      <c r="Z1597" t="n">
        <v>9.800000000000001</v>
      </c>
      <c r="AA1597" t="inlineStr">
        <is>
          <t>672=</t>
        </is>
      </c>
      <c r="AB1597" t="inlineStr"/>
      <c r="AC1597" t="inlineStr">
        <is>
          <t>801-850</t>
        </is>
      </c>
      <c r="AD1597" t="inlineStr">
        <is>
          <t>1001-1200</t>
        </is>
      </c>
      <c r="AE1597" t="inlineStr">
        <is>
          <t>LV</t>
        </is>
      </c>
      <c r="AF1597" t="inlineStr">
        <is>
          <t>Latvia</t>
        </is>
      </c>
      <c r="AG1597" t="inlineStr">
        <is>
          <t>L</t>
        </is>
      </c>
      <c r="AH1597" t="inlineStr">
        <is>
          <t>FC</t>
        </is>
      </c>
      <c r="AI1597" t="inlineStr">
        <is>
          <t>HI</t>
        </is>
      </c>
      <c r="AJ1597" t="n">
        <v>5</v>
      </c>
      <c r="AK1597" t="inlineStr">
        <is>
          <t>A</t>
        </is>
      </c>
      <c r="AL1597" t="n">
        <v>12.5</v>
      </c>
      <c r="AM1597" t="inlineStr">
        <is>
          <t>601+</t>
        </is>
      </c>
      <c r="AN1597" t="n">
        <v>17.8</v>
      </c>
      <c r="AO1597" t="inlineStr">
        <is>
          <t>495</t>
        </is>
      </c>
      <c r="AP1597" t="n">
        <v>5.1</v>
      </c>
      <c r="AQ1597" t="inlineStr">
        <is>
          <t>701+</t>
        </is>
      </c>
      <c r="AR1597" t="n">
        <v>6.1</v>
      </c>
      <c r="AS1597" t="inlineStr">
        <is>
          <t>701+</t>
        </is>
      </c>
      <c r="AT1597" t="n">
        <v>12.5</v>
      </c>
      <c r="AU1597" t="inlineStr">
        <is>
          <t>701+</t>
        </is>
      </c>
      <c r="AV1597" t="n">
        <v>5.3</v>
      </c>
      <c r="AW1597" t="inlineStr">
        <is>
          <t>701+</t>
        </is>
      </c>
      <c r="AX1597" t="n">
        <v>21.5</v>
      </c>
      <c r="AY1597" t="inlineStr">
        <is>
          <t>531</t>
        </is>
      </c>
      <c r="AZ1597" t="n">
        <v>59.8</v>
      </c>
      <c r="BA1597" t="inlineStr">
        <is>
          <t>102</t>
        </is>
      </c>
      <c r="BB1597" t="n">
        <v>13.7</v>
      </c>
      <c r="BC1597" t="inlineStr">
        <is>
          <t>627=</t>
        </is>
      </c>
      <c r="BD1597" t="inlineStr">
        <is>
          <t>-</t>
        </is>
      </c>
      <c r="BE1597" t="inlineStr">
        <is>
          <t>601-800</t>
        </is>
      </c>
      <c r="BF1597" t="inlineStr">
        <is>
          <t>Latvia</t>
        </is>
      </c>
      <c r="BG1597" t="n">
        <v>22.6</v>
      </c>
      <c r="BH1597" t="inlineStr">
        <is>
          <t>31.5</t>
        </is>
      </c>
      <c r="BI1597" t="n">
        <v>10.2</v>
      </c>
      <c r="BJ1597" t="n">
        <v>20.9</v>
      </c>
      <c r="BK1597" t="inlineStr">
        <is>
          <t>28.3</t>
        </is>
      </c>
      <c r="BL1597" t="inlineStr">
        <is>
          <t>-</t>
        </is>
      </c>
      <c r="BM1597" t="inlineStr">
        <is>
          <t>15,100</t>
        </is>
      </c>
      <c r="BN1597" t="n">
        <v>26.5</v>
      </c>
      <c r="BO1597" t="inlineStr">
        <is>
          <t>3%</t>
        </is>
      </c>
      <c r="BP1597" t="inlineStr">
        <is>
          <t>68 : 32</t>
        </is>
      </c>
      <c r="BQ1597" t="n">
        <v>2016</v>
      </c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>
        <is>
          <t>QS+Times</t>
        </is>
      </c>
      <c r="CC1597" t="n">
        <v>785.5</v>
      </c>
      <c r="CD1597" t="n">
        <v>825.5</v>
      </c>
      <c r="CE1597" t="n">
        <v>601</v>
      </c>
      <c r="CF1597" t="n">
        <v>515</v>
      </c>
      <c r="CG1597" t="n">
        <v>701</v>
      </c>
      <c r="CH1597" t="n">
        <v>701</v>
      </c>
      <c r="CI1597" t="n">
        <v>701</v>
      </c>
      <c r="CJ1597" t="n">
        <v>701</v>
      </c>
      <c r="CK1597" t="n">
        <v>460</v>
      </c>
      <c r="CL1597" t="n">
        <v>75</v>
      </c>
      <c r="CM1597" t="n">
        <v>672</v>
      </c>
      <c r="CN1597" t="n">
        <v>825.5</v>
      </c>
      <c r="CO1597" t="n">
        <v>1100.5</v>
      </c>
      <c r="CP1597" t="n">
        <v>601</v>
      </c>
      <c r="CQ1597" t="n">
        <v>495</v>
      </c>
      <c r="CR1597" t="n">
        <v>701</v>
      </c>
      <c r="CS1597" t="n">
        <v>701</v>
      </c>
      <c r="CT1597" t="n">
        <v>701</v>
      </c>
      <c r="CU1597" t="n">
        <v>701</v>
      </c>
      <c r="CV1597" t="n">
        <v>531</v>
      </c>
      <c r="CW1597" t="n">
        <v>102</v>
      </c>
      <c r="CX1597" t="n">
        <v>627</v>
      </c>
      <c r="CY1597" t="n">
        <v>700.5</v>
      </c>
      <c r="CZ1597" t="inlineStr"/>
      <c r="DA1597" t="inlineStr"/>
      <c r="DB1597" t="n">
        <v>21.98214285714285</v>
      </c>
      <c r="DC1597" t="n">
        <v>10.94517505241532</v>
      </c>
      <c r="DD1597" t="n">
        <v>26.5</v>
      </c>
      <c r="DE1597" t="inlineStr">
        <is>
          <t>Times (raw ratio)</t>
        </is>
      </c>
      <c r="DF1597" t="n">
        <v>3</v>
      </c>
      <c r="DG1597" t="inlineStr">
        <is>
          <t>Times (raw %)</t>
        </is>
      </c>
      <c r="DH1597" t="n">
        <v>12</v>
      </c>
      <c r="DI1597" t="n">
        <v>7.596253902185222</v>
      </c>
    </row>
    <row r="1598">
      <c r="A1598" t="inlineStr">
        <is>
          <t>university of lausanne</t>
        </is>
      </c>
      <c r="B1598" t="inlineStr">
        <is>
          <t>224</t>
        </is>
      </c>
      <c r="C1598" t="inlineStr">
        <is>
          <t>220</t>
        </is>
      </c>
      <c r="D1598" t="inlineStr">
        <is>
          <t>Switzerland</t>
        </is>
      </c>
      <c r="E1598" t="inlineStr">
        <is>
          <t>Europe</t>
        </is>
      </c>
      <c r="F1598" t="inlineStr">
        <is>
          <t>L</t>
        </is>
      </c>
      <c r="G1598" t="inlineStr">
        <is>
          <t>FO</t>
        </is>
      </c>
      <c r="H1598" t="inlineStr">
        <is>
          <t>VH</t>
        </is>
      </c>
      <c r="I1598" t="inlineStr">
        <is>
          <t>A</t>
        </is>
      </c>
      <c r="J1598" t="n">
        <v>28.4</v>
      </c>
      <c r="K1598" t="inlineStr">
        <is>
          <t>310</t>
        </is>
      </c>
      <c r="L1598" t="n">
        <v>18.8</v>
      </c>
      <c r="M1598" t="inlineStr">
        <is>
          <t>471</t>
        </is>
      </c>
      <c r="N1598" t="n">
        <v>36.8</v>
      </c>
      <c r="O1598" t="inlineStr">
        <is>
          <t>435</t>
        </is>
      </c>
      <c r="P1598" t="n">
        <v>61</v>
      </c>
      <c r="Q1598" t="inlineStr">
        <is>
          <t>195</t>
        </is>
      </c>
      <c r="R1598" t="n">
        <v>100</v>
      </c>
      <c r="S1598" t="inlineStr">
        <is>
          <t>67</t>
        </is>
      </c>
      <c r="T1598" t="n">
        <v>54.2</v>
      </c>
      <c r="U1598" t="inlineStr">
        <is>
          <t>271</t>
        </is>
      </c>
      <c r="V1598" t="n">
        <v>79.8</v>
      </c>
      <c r="W1598" t="inlineStr">
        <is>
          <t>328</t>
        </is>
      </c>
      <c r="X1598" t="n">
        <v>51.8</v>
      </c>
      <c r="Y1598" t="inlineStr">
        <is>
          <t>244</t>
        </is>
      </c>
      <c r="Z1598" t="n">
        <v>51.2</v>
      </c>
      <c r="AA1598" t="inlineStr">
        <is>
          <t>313=</t>
        </is>
      </c>
      <c r="AB1598" t="n">
        <v>43.6</v>
      </c>
      <c r="AC1598">
        <f>220</f>
        <v/>
      </c>
      <c r="AD1598" t="inlineStr">
        <is>
          <t>203=</t>
        </is>
      </c>
      <c r="AE1598" t="inlineStr">
        <is>
          <t>CH</t>
        </is>
      </c>
      <c r="AF1598" t="inlineStr">
        <is>
          <t>Switzerland</t>
        </is>
      </c>
      <c r="AG1598" t="inlineStr">
        <is>
          <t>L</t>
        </is>
      </c>
      <c r="AH1598" t="inlineStr">
        <is>
          <t>FO</t>
        </is>
      </c>
      <c r="AI1598" t="inlineStr">
        <is>
          <t>VH</t>
        </is>
      </c>
      <c r="AJ1598" t="n">
        <v>5</v>
      </c>
      <c r="AK1598" t="inlineStr">
        <is>
          <t>A</t>
        </is>
      </c>
      <c r="AL1598" t="n">
        <v>29.4</v>
      </c>
      <c r="AM1598" t="inlineStr">
        <is>
          <t>294</t>
        </is>
      </c>
      <c r="AN1598" t="n">
        <v>15.1</v>
      </c>
      <c r="AO1598" t="inlineStr">
        <is>
          <t>545</t>
        </is>
      </c>
      <c r="AP1598" t="n">
        <v>36.6</v>
      </c>
      <c r="AQ1598" t="inlineStr">
        <is>
          <t>434</t>
        </is>
      </c>
      <c r="AR1598" t="n">
        <v>65.09999999999999</v>
      </c>
      <c r="AS1598" t="inlineStr">
        <is>
          <t>173</t>
        </is>
      </c>
      <c r="AT1598" t="n">
        <v>99.90000000000001</v>
      </c>
      <c r="AU1598" t="inlineStr">
        <is>
          <t>77</t>
        </is>
      </c>
      <c r="AV1598" t="n">
        <v>56.6</v>
      </c>
      <c r="AW1598" t="inlineStr">
        <is>
          <t>263</t>
        </is>
      </c>
      <c r="AX1598" t="n">
        <v>48</v>
      </c>
      <c r="AY1598" t="inlineStr">
        <is>
          <t>327</t>
        </is>
      </c>
      <c r="AZ1598" t="n">
        <v>27.9</v>
      </c>
      <c r="BA1598" t="inlineStr">
        <is>
          <t>290</t>
        </is>
      </c>
      <c r="BB1598" t="n">
        <v>61.6</v>
      </c>
      <c r="BC1598" t="inlineStr">
        <is>
          <t>245</t>
        </is>
      </c>
      <c r="BD1598" t="inlineStr">
        <is>
          <t>42.7</t>
        </is>
      </c>
      <c r="BE1598">
        <f>144</f>
        <v/>
      </c>
      <c r="BF1598" t="inlineStr">
        <is>
          <t>Switzerland</t>
        </is>
      </c>
      <c r="BG1598" t="n">
        <v>30.9</v>
      </c>
      <c r="BH1598" t="inlineStr">
        <is>
          <t>89.2</t>
        </is>
      </c>
      <c r="BI1598" t="n">
        <v>45.6</v>
      </c>
      <c r="BJ1598" t="n">
        <v>76.2</v>
      </c>
      <c r="BK1598" t="inlineStr">
        <is>
          <t>56.0</t>
        </is>
      </c>
      <c r="BL1598" t="inlineStr">
        <is>
          <t>53.9</t>
        </is>
      </c>
      <c r="BM1598" t="inlineStr">
        <is>
          <t>11,964</t>
        </is>
      </c>
      <c r="BN1598" t="n">
        <v>13.1</v>
      </c>
      <c r="BO1598" t="inlineStr">
        <is>
          <t>22%</t>
        </is>
      </c>
      <c r="BP1598" t="inlineStr"/>
      <c r="BQ1598" t="n">
        <v>2016</v>
      </c>
      <c r="BR1598" t="inlineStr">
        <is>
          <t>201-300</t>
        </is>
      </c>
      <c r="BS1598" t="inlineStr">
        <is>
          <t>7</t>
        </is>
      </c>
      <c r="BT1598" t="inlineStr"/>
      <c r="BU1598" t="n">
        <v>0</v>
      </c>
      <c r="BV1598" t="n">
        <v>0</v>
      </c>
      <c r="BW1598" t="n">
        <v>14.9</v>
      </c>
      <c r="BX1598" t="n">
        <v>22</v>
      </c>
      <c r="BY1598" t="n">
        <v>33.2</v>
      </c>
      <c r="BZ1598" t="n">
        <v>21.2</v>
      </c>
      <c r="CA1598" t="n">
        <v>2015</v>
      </c>
      <c r="CB1598" t="inlineStr">
        <is>
          <t>QS+Times+Shanghai</t>
        </is>
      </c>
      <c r="CC1598" t="n">
        <v>224</v>
      </c>
      <c r="CD1598" t="n">
        <v>220</v>
      </c>
      <c r="CE1598" t="n">
        <v>310</v>
      </c>
      <c r="CF1598" t="n">
        <v>471</v>
      </c>
      <c r="CG1598" t="n">
        <v>435</v>
      </c>
      <c r="CH1598" t="n">
        <v>195</v>
      </c>
      <c r="CI1598" t="n">
        <v>67</v>
      </c>
      <c r="CJ1598" t="n">
        <v>271</v>
      </c>
      <c r="CK1598" t="n">
        <v>328</v>
      </c>
      <c r="CL1598" t="n">
        <v>244</v>
      </c>
      <c r="CM1598" t="n">
        <v>313</v>
      </c>
      <c r="CN1598" t="n">
        <v>220</v>
      </c>
      <c r="CO1598" t="n">
        <v>203</v>
      </c>
      <c r="CP1598" t="n">
        <v>294</v>
      </c>
      <c r="CQ1598" t="n">
        <v>545</v>
      </c>
      <c r="CR1598" t="n">
        <v>434</v>
      </c>
      <c r="CS1598" t="n">
        <v>173</v>
      </c>
      <c r="CT1598" t="n">
        <v>77</v>
      </c>
      <c r="CU1598" t="n">
        <v>263</v>
      </c>
      <c r="CV1598" t="n">
        <v>327</v>
      </c>
      <c r="CW1598" t="n">
        <v>290</v>
      </c>
      <c r="CX1598" t="n">
        <v>245</v>
      </c>
      <c r="CY1598" t="n">
        <v>144</v>
      </c>
      <c r="CZ1598" t="n">
        <v>250.5</v>
      </c>
      <c r="DA1598" t="n">
        <v>7</v>
      </c>
      <c r="DB1598" t="n">
        <v>69.6177607727676</v>
      </c>
      <c r="DC1598" t="n">
        <v>44.83668073275068</v>
      </c>
      <c r="DD1598" t="n">
        <v>13.1</v>
      </c>
      <c r="DE1598" t="inlineStr">
        <is>
          <t>Times (raw ratio)</t>
        </is>
      </c>
      <c r="DF1598" t="n">
        <v>22</v>
      </c>
      <c r="DG1598" t="inlineStr">
        <is>
          <t>Times (raw %)</t>
        </is>
      </c>
      <c r="DH1598" t="n">
        <v>28.9</v>
      </c>
      <c r="DI1598" t="n">
        <v>17.45449449793287</v>
      </c>
    </row>
    <row r="1599">
      <c r="A1599" t="inlineStr">
        <is>
          <t>university of leeds</t>
        </is>
      </c>
      <c r="B1599" t="inlineStr">
        <is>
          <t>82</t>
        </is>
      </c>
      <c r="C1599" t="inlineStr">
        <is>
          <t>75</t>
        </is>
      </c>
      <c r="D1599" t="inlineStr">
        <is>
          <t>United Kingdom</t>
        </is>
      </c>
      <c r="E1599" t="inlineStr">
        <is>
          <t>Europe</t>
        </is>
      </c>
      <c r="F1599" t="inlineStr">
        <is>
          <t>XL</t>
        </is>
      </c>
      <c r="G1599" t="inlineStr">
        <is>
          <t>FC</t>
        </is>
      </c>
      <c r="H1599" t="inlineStr">
        <is>
          <t>VH</t>
        </is>
      </c>
      <c r="I1599" t="inlineStr">
        <is>
          <t>A</t>
        </is>
      </c>
      <c r="J1599" t="n">
        <v>70.5</v>
      </c>
      <c r="K1599" t="inlineStr">
        <is>
          <t>91</t>
        </is>
      </c>
      <c r="L1599" t="n">
        <v>75.90000000000001</v>
      </c>
      <c r="M1599" t="inlineStr">
        <is>
          <t>83</t>
        </is>
      </c>
      <c r="N1599" t="n">
        <v>36.4</v>
      </c>
      <c r="O1599" t="inlineStr">
        <is>
          <t>438</t>
        </is>
      </c>
      <c r="P1599" t="n">
        <v>39.8</v>
      </c>
      <c r="Q1599" t="inlineStr">
        <is>
          <t>355</t>
        </is>
      </c>
      <c r="R1599" t="n">
        <v>82.5</v>
      </c>
      <c r="S1599" t="inlineStr">
        <is>
          <t>230</t>
        </is>
      </c>
      <c r="T1599" t="n">
        <v>88.5</v>
      </c>
      <c r="U1599" t="inlineStr">
        <is>
          <t>132</t>
        </is>
      </c>
      <c r="V1599" t="n">
        <v>98.8</v>
      </c>
      <c r="W1599" t="inlineStr">
        <is>
          <t>14</t>
        </is>
      </c>
      <c r="X1599" t="n">
        <v>50.9</v>
      </c>
      <c r="Y1599" t="inlineStr">
        <is>
          <t>251</t>
        </is>
      </c>
      <c r="Z1599" t="n">
        <v>71.8</v>
      </c>
      <c r="AA1599" t="inlineStr">
        <is>
          <t>211=</t>
        </is>
      </c>
      <c r="AB1599" t="n">
        <v>63.8</v>
      </c>
      <c r="AC1599" t="inlineStr">
        <is>
          <t>75</t>
        </is>
      </c>
      <c r="AD1599" t="inlineStr">
        <is>
          <t>86</t>
        </is>
      </c>
      <c r="AE1599" t="inlineStr">
        <is>
          <t>UK</t>
        </is>
      </c>
      <c r="AF1599" t="inlineStr">
        <is>
          <t>United Kingdom</t>
        </is>
      </c>
      <c r="AG1599" t="inlineStr">
        <is>
          <t>XL</t>
        </is>
      </c>
      <c r="AH1599" t="inlineStr">
        <is>
          <t>FC</t>
        </is>
      </c>
      <c r="AI1599" t="inlineStr">
        <is>
          <t>VH</t>
        </is>
      </c>
      <c r="AJ1599" t="n">
        <v>5</v>
      </c>
      <c r="AK1599" t="inlineStr">
        <is>
          <t>A</t>
        </is>
      </c>
      <c r="AL1599" t="n">
        <v>70.3</v>
      </c>
      <c r="AM1599" t="inlineStr">
        <is>
          <t>89</t>
        </is>
      </c>
      <c r="AN1599" t="n">
        <v>76.7</v>
      </c>
      <c r="AO1599" t="inlineStr">
        <is>
          <t>77</t>
        </is>
      </c>
      <c r="AP1599" t="n">
        <v>37.3</v>
      </c>
      <c r="AQ1599" t="inlineStr">
        <is>
          <t>421</t>
        </is>
      </c>
      <c r="AR1599" t="n">
        <v>42.3</v>
      </c>
      <c r="AS1599" t="inlineStr">
        <is>
          <t>320</t>
        </is>
      </c>
      <c r="AT1599" t="n">
        <v>85.2</v>
      </c>
      <c r="AU1599" t="inlineStr">
        <is>
          <t>208</t>
        </is>
      </c>
      <c r="AV1599" t="n">
        <v>90</v>
      </c>
      <c r="AW1599" t="inlineStr">
        <is>
          <t>118</t>
        </is>
      </c>
      <c r="AX1599" t="n">
        <v>98.7</v>
      </c>
      <c r="AY1599" t="inlineStr">
        <is>
          <t>16</t>
        </is>
      </c>
      <c r="AZ1599" t="n">
        <v>37.8</v>
      </c>
      <c r="BA1599" t="inlineStr">
        <is>
          <t>193</t>
        </is>
      </c>
      <c r="BB1599" t="n">
        <v>90.90000000000001</v>
      </c>
      <c r="BC1599" t="inlineStr">
        <is>
          <t>88</t>
        </is>
      </c>
      <c r="BD1599" t="inlineStr">
        <is>
          <t>65.5</t>
        </is>
      </c>
      <c r="BE1599">
        <f>133</f>
        <v/>
      </c>
      <c r="BF1599" t="inlineStr">
        <is>
          <t>United Kingdom</t>
        </is>
      </c>
      <c r="BG1599" t="n">
        <v>43.7</v>
      </c>
      <c r="BH1599" t="inlineStr">
        <is>
          <t>77.4</t>
        </is>
      </c>
      <c r="BI1599" t="n">
        <v>39</v>
      </c>
      <c r="BJ1599" t="n">
        <v>79.2</v>
      </c>
      <c r="BK1599" t="inlineStr">
        <is>
          <t>36.7</t>
        </is>
      </c>
      <c r="BL1599" t="inlineStr">
        <is>
          <t>55.3</t>
        </is>
      </c>
      <c r="BM1599" t="inlineStr">
        <is>
          <t>27,703</t>
        </is>
      </c>
      <c r="BN1599" t="n">
        <v>14.7</v>
      </c>
      <c r="BO1599" t="inlineStr">
        <is>
          <t>21%</t>
        </is>
      </c>
      <c r="BP1599" t="inlineStr">
        <is>
          <t>58 : 42</t>
        </is>
      </c>
      <c r="BQ1599" t="n">
        <v>2016</v>
      </c>
      <c r="BR1599" t="inlineStr">
        <is>
          <t>101-150</t>
        </is>
      </c>
      <c r="BS1599" t="inlineStr">
        <is>
          <t>10-17</t>
        </is>
      </c>
      <c r="BT1599" t="inlineStr"/>
      <c r="BU1599" t="n">
        <v>17</v>
      </c>
      <c r="BV1599" t="n">
        <v>0</v>
      </c>
      <c r="BW1599" t="n">
        <v>18.4</v>
      </c>
      <c r="BX1599" t="n">
        <v>18.4</v>
      </c>
      <c r="BY1599" t="n">
        <v>42.5</v>
      </c>
      <c r="BZ1599" t="n">
        <v>19.8</v>
      </c>
      <c r="CA1599" t="n">
        <v>2015</v>
      </c>
      <c r="CB1599" t="inlineStr">
        <is>
          <t>QS+Times+Shanghai</t>
        </is>
      </c>
      <c r="CC1599" t="n">
        <v>82</v>
      </c>
      <c r="CD1599" t="n">
        <v>75</v>
      </c>
      <c r="CE1599" t="n">
        <v>91</v>
      </c>
      <c r="CF1599" t="n">
        <v>83</v>
      </c>
      <c r="CG1599" t="n">
        <v>438</v>
      </c>
      <c r="CH1599" t="n">
        <v>355</v>
      </c>
      <c r="CI1599" t="n">
        <v>230</v>
      </c>
      <c r="CJ1599" t="n">
        <v>132</v>
      </c>
      <c r="CK1599" t="n">
        <v>14</v>
      </c>
      <c r="CL1599" t="n">
        <v>251</v>
      </c>
      <c r="CM1599" t="n">
        <v>211</v>
      </c>
      <c r="CN1599" t="n">
        <v>75</v>
      </c>
      <c r="CO1599" t="n">
        <v>86</v>
      </c>
      <c r="CP1599" t="n">
        <v>89</v>
      </c>
      <c r="CQ1599" t="n">
        <v>77</v>
      </c>
      <c r="CR1599" t="n">
        <v>421</v>
      </c>
      <c r="CS1599" t="n">
        <v>320</v>
      </c>
      <c r="CT1599" t="n">
        <v>208</v>
      </c>
      <c r="CU1599" t="n">
        <v>118</v>
      </c>
      <c r="CV1599" t="n">
        <v>16</v>
      </c>
      <c r="CW1599" t="n">
        <v>193</v>
      </c>
      <c r="CX1599" t="n">
        <v>88</v>
      </c>
      <c r="CY1599" t="n">
        <v>133</v>
      </c>
      <c r="CZ1599" t="n">
        <v>125.5</v>
      </c>
      <c r="DA1599" t="n">
        <v>13.5</v>
      </c>
      <c r="DB1599" t="n">
        <v>82.67035410158222</v>
      </c>
      <c r="DC1599" t="n">
        <v>42.53687147530148</v>
      </c>
      <c r="DD1599" t="n">
        <v>14.7</v>
      </c>
      <c r="DE1599" t="inlineStr">
        <is>
          <t>Times (raw ratio)</t>
        </is>
      </c>
      <c r="DF1599" t="n">
        <v>21</v>
      </c>
      <c r="DG1599" t="inlineStr">
        <is>
          <t>Times (raw %)</t>
        </is>
      </c>
      <c r="DH1599" t="n">
        <v>70.40000000000001</v>
      </c>
      <c r="DI1599" t="n">
        <v>22.18739779109095</v>
      </c>
    </row>
    <row r="1600">
      <c r="A1600" t="inlineStr">
        <is>
          <t>university of leicester</t>
        </is>
      </c>
      <c r="B1600" t="inlineStr">
        <is>
          <t>285</t>
        </is>
      </c>
      <c r="C1600" t="inlineStr">
        <is>
          <t>272</t>
        </is>
      </c>
      <c r="D1600" t="inlineStr">
        <is>
          <t>United Kingdom</t>
        </is>
      </c>
      <c r="E1600" t="inlineStr">
        <is>
          <t>Europe</t>
        </is>
      </c>
      <c r="F1600" t="inlineStr">
        <is>
          <t>L</t>
        </is>
      </c>
      <c r="G1600" t="inlineStr">
        <is>
          <t>FC</t>
        </is>
      </c>
      <c r="H1600" t="inlineStr">
        <is>
          <t>VH</t>
        </is>
      </c>
      <c r="I1600" t="inlineStr">
        <is>
          <t>A</t>
        </is>
      </c>
      <c r="J1600" t="n">
        <v>19.8</v>
      </c>
      <c r="K1600" t="inlineStr">
        <is>
          <t>453</t>
        </is>
      </c>
      <c r="L1600" t="n">
        <v>13.7</v>
      </c>
      <c r="M1600" t="inlineStr">
        <is>
          <t>594</t>
        </is>
      </c>
      <c r="N1600" t="n">
        <v>30.8</v>
      </c>
      <c r="O1600" t="inlineStr">
        <is>
          <t>511</t>
        </is>
      </c>
      <c r="P1600" t="n">
        <v>43.4</v>
      </c>
      <c r="Q1600" t="inlineStr">
        <is>
          <t>316</t>
        </is>
      </c>
      <c r="R1600" t="n">
        <v>80</v>
      </c>
      <c r="S1600" t="inlineStr">
        <is>
          <t>238</t>
        </is>
      </c>
      <c r="T1600" t="n">
        <v>95.3</v>
      </c>
      <c r="U1600" t="inlineStr">
        <is>
          <t>95</t>
        </is>
      </c>
      <c r="V1600" t="n">
        <v>88.8</v>
      </c>
      <c r="W1600" t="inlineStr">
        <is>
          <t>187</t>
        </is>
      </c>
      <c r="X1600" t="n">
        <v>22.7</v>
      </c>
      <c r="Y1600" t="inlineStr">
        <is>
          <t>504</t>
        </is>
      </c>
      <c r="Z1600" t="n">
        <v>75</v>
      </c>
      <c r="AA1600" t="inlineStr">
        <is>
          <t>186=</t>
        </is>
      </c>
      <c r="AB1600" t="n">
        <v>37.2</v>
      </c>
      <c r="AC1600">
        <f>272</f>
        <v/>
      </c>
      <c r="AD1600" t="inlineStr">
        <is>
          <t>279</t>
        </is>
      </c>
      <c r="AE1600" t="inlineStr">
        <is>
          <t>UK</t>
        </is>
      </c>
      <c r="AF1600" t="inlineStr">
        <is>
          <t>United Kingdom</t>
        </is>
      </c>
      <c r="AG1600" t="inlineStr">
        <is>
          <t>L</t>
        </is>
      </c>
      <c r="AH1600" t="inlineStr">
        <is>
          <t>FC</t>
        </is>
      </c>
      <c r="AI1600" t="inlineStr">
        <is>
          <t>VH</t>
        </is>
      </c>
      <c r="AJ1600" t="n">
        <v>5</v>
      </c>
      <c r="AK1600" t="inlineStr">
        <is>
          <t>A</t>
        </is>
      </c>
      <c r="AL1600" t="n">
        <v>21.2</v>
      </c>
      <c r="AM1600" t="inlineStr">
        <is>
          <t>412</t>
        </is>
      </c>
      <c r="AN1600" t="n">
        <v>14.2</v>
      </c>
      <c r="AO1600" t="inlineStr">
        <is>
          <t>576</t>
        </is>
      </c>
      <c r="AP1600" t="n">
        <v>36.1</v>
      </c>
      <c r="AQ1600" t="inlineStr">
        <is>
          <t>441</t>
        </is>
      </c>
      <c r="AR1600" t="n">
        <v>45.3</v>
      </c>
      <c r="AS1600" t="inlineStr">
        <is>
          <t>298</t>
        </is>
      </c>
      <c r="AT1600" t="n">
        <v>80.8</v>
      </c>
      <c r="AU1600" t="inlineStr">
        <is>
          <t>226</t>
        </is>
      </c>
      <c r="AV1600" t="n">
        <v>94.09999999999999</v>
      </c>
      <c r="AW1600" t="inlineStr">
        <is>
          <t>91</t>
        </is>
      </c>
      <c r="AX1600" t="n">
        <v>75.7</v>
      </c>
      <c r="AY1600" t="inlineStr">
        <is>
          <t>167</t>
        </is>
      </c>
      <c r="AZ1600" t="n">
        <v>17.8</v>
      </c>
      <c r="BA1600" t="inlineStr">
        <is>
          <t>468</t>
        </is>
      </c>
      <c r="BB1600" t="n">
        <v>50.9</v>
      </c>
      <c r="BC1600" t="inlineStr">
        <is>
          <t>301=</t>
        </is>
      </c>
      <c r="BD1600" t="inlineStr">
        <is>
          <t>37.3</t>
        </is>
      </c>
      <c r="BE1600">
        <f>167</f>
        <v/>
      </c>
      <c r="BF1600" t="inlineStr">
        <is>
          <t>United Kingdom</t>
        </is>
      </c>
      <c r="BG1600" t="n">
        <v>32.1</v>
      </c>
      <c r="BH1600" t="inlineStr">
        <is>
          <t>86.6</t>
        </is>
      </c>
      <c r="BI1600" t="n">
        <v>27.8</v>
      </c>
      <c r="BJ1600" t="n">
        <v>86</v>
      </c>
      <c r="BK1600" t="inlineStr">
        <is>
          <t>31.7</t>
        </is>
      </c>
      <c r="BL1600" t="inlineStr">
        <is>
          <t>51.1</t>
        </is>
      </c>
      <c r="BM1600" t="inlineStr">
        <is>
          <t>14,541</t>
        </is>
      </c>
      <c r="BN1600" t="n">
        <v>13.4</v>
      </c>
      <c r="BO1600" t="inlineStr">
        <is>
          <t>35%</t>
        </is>
      </c>
      <c r="BP1600" t="inlineStr">
        <is>
          <t>54 : 46</t>
        </is>
      </c>
      <c r="BQ1600" t="n">
        <v>2016</v>
      </c>
      <c r="BR1600" t="inlineStr">
        <is>
          <t>201-300</t>
        </is>
      </c>
      <c r="BS1600" t="inlineStr">
        <is>
          <t>22-28</t>
        </is>
      </c>
      <c r="BT1600" t="inlineStr"/>
      <c r="BU1600" t="n">
        <v>0</v>
      </c>
      <c r="BV1600" t="n">
        <v>0</v>
      </c>
      <c r="BW1600" t="n">
        <v>14.6</v>
      </c>
      <c r="BX1600" t="n">
        <v>18.5</v>
      </c>
      <c r="BY1600" t="n">
        <v>31</v>
      </c>
      <c r="BZ1600" t="n">
        <v>20</v>
      </c>
      <c r="CA1600" t="n">
        <v>2015</v>
      </c>
      <c r="CB1600" t="inlineStr">
        <is>
          <t>QS+Times+Shanghai</t>
        </is>
      </c>
      <c r="CC1600" t="n">
        <v>285</v>
      </c>
      <c r="CD1600" t="n">
        <v>272</v>
      </c>
      <c r="CE1600" t="n">
        <v>453</v>
      </c>
      <c r="CF1600" t="n">
        <v>594</v>
      </c>
      <c r="CG1600" t="n">
        <v>511</v>
      </c>
      <c r="CH1600" t="n">
        <v>316</v>
      </c>
      <c r="CI1600" t="n">
        <v>238</v>
      </c>
      <c r="CJ1600" t="n">
        <v>95</v>
      </c>
      <c r="CK1600" t="n">
        <v>187</v>
      </c>
      <c r="CL1600" t="n">
        <v>504</v>
      </c>
      <c r="CM1600" t="n">
        <v>186</v>
      </c>
      <c r="CN1600" t="n">
        <v>272</v>
      </c>
      <c r="CO1600" t="n">
        <v>279</v>
      </c>
      <c r="CP1600" t="n">
        <v>412</v>
      </c>
      <c r="CQ1600" t="n">
        <v>576</v>
      </c>
      <c r="CR1600" t="n">
        <v>441</v>
      </c>
      <c r="CS1600" t="n">
        <v>298</v>
      </c>
      <c r="CT1600" t="n">
        <v>226</v>
      </c>
      <c r="CU1600" t="n">
        <v>91</v>
      </c>
      <c r="CV1600" t="n">
        <v>167</v>
      </c>
      <c r="CW1600" t="n">
        <v>468</v>
      </c>
      <c r="CX1600" t="n">
        <v>301</v>
      </c>
      <c r="CY1600" t="n">
        <v>167</v>
      </c>
      <c r="CZ1600" t="n">
        <v>250.5</v>
      </c>
      <c r="DA1600" t="n">
        <v>25</v>
      </c>
      <c r="DB1600" t="n">
        <v>67.06935885302902</v>
      </c>
      <c r="DC1600" t="n">
        <v>39.06136248835543</v>
      </c>
      <c r="DD1600" t="n">
        <v>13.4</v>
      </c>
      <c r="DE1600" t="inlineStr">
        <is>
          <t>Times (raw ratio)</t>
        </is>
      </c>
      <c r="DF1600" t="n">
        <v>35</v>
      </c>
      <c r="DG1600" t="inlineStr">
        <is>
          <t>Times (raw %)</t>
        </is>
      </c>
      <c r="DH1600" t="n">
        <v>20.5</v>
      </c>
      <c r="DI1600" t="n">
        <v>13.21537058552142</v>
      </c>
    </row>
    <row r="1601">
      <c r="A1601" t="inlineStr">
        <is>
          <t>university of leipzig</t>
        </is>
      </c>
      <c r="B1601" t="inlineStr"/>
      <c r="C1601" t="inlineStr"/>
      <c r="D1601" t="inlineStr">
        <is>
          <t>Not Reported</t>
        </is>
      </c>
      <c r="E1601" t="inlineStr">
        <is>
          <t>Not Reported</t>
        </is>
      </c>
      <c r="F1601" t="inlineStr">
        <is>
          <t>Not Reported</t>
        </is>
      </c>
      <c r="G1601" t="inlineStr">
        <is>
          <t>Not Reported</t>
        </is>
      </c>
      <c r="H1601" t="inlineStr"/>
      <c r="I1601" t="inlineStr">
        <is>
          <t>Not Reported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>
        <is>
          <t>Not Reported</t>
        </is>
      </c>
      <c r="AF1601" t="inlineStr">
        <is>
          <t>Not Reported</t>
        </is>
      </c>
      <c r="AG1601" t="inlineStr">
        <is>
          <t>Not Reported</t>
        </is>
      </c>
      <c r="AH1601" t="inlineStr">
        <is>
          <t>Not Reported</t>
        </is>
      </c>
      <c r="AI1601" t="inlineStr"/>
      <c r="AJ1601" t="inlineStr"/>
      <c r="AK1601" t="inlineStr">
        <is>
          <t>Not Reported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>
        <is>
          <t>Not Reported</t>
        </is>
      </c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>
        <is>
          <t>201-300</t>
        </is>
      </c>
      <c r="BS1601" t="inlineStr">
        <is>
          <t>14-21</t>
        </is>
      </c>
      <c r="BT1601" t="inlineStr"/>
      <c r="BU1601" t="n">
        <v>11.5</v>
      </c>
      <c r="BV1601" t="n">
        <v>13.3</v>
      </c>
      <c r="BW1601" t="n">
        <v>0</v>
      </c>
      <c r="BX1601" t="n">
        <v>9.300000000000001</v>
      </c>
      <c r="BY1601" t="n">
        <v>33.8</v>
      </c>
      <c r="BZ1601" t="n">
        <v>18.6</v>
      </c>
      <c r="CA1601" t="n">
        <v>2015</v>
      </c>
      <c r="CB1601" t="inlineStr">
        <is>
          <t>Shanghai</t>
        </is>
      </c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n">
        <v>250.5</v>
      </c>
      <c r="DA1601" t="n">
        <v>17.5</v>
      </c>
      <c r="DB1601" t="n">
        <v>45.22502744237102</v>
      </c>
      <c r="DC1601" t="n">
        <v>14.29341963322546</v>
      </c>
      <c r="DD1601" t="inlineStr"/>
      <c r="DE1601" t="inlineStr">
        <is>
          <t>Missing</t>
        </is>
      </c>
      <c r="DF1601" t="inlineStr"/>
      <c r="DG1601" t="inlineStr">
        <is>
          <t>Missing</t>
        </is>
      </c>
      <c r="DH1601" t="inlineStr"/>
      <c r="DI1601" t="n">
        <v>13.34670981661273</v>
      </c>
    </row>
    <row r="1602">
      <c r="A1602" t="inlineStr">
        <is>
          <t>university of liege</t>
        </is>
      </c>
      <c r="B1602" t="inlineStr"/>
      <c r="C1602" t="inlineStr"/>
      <c r="D1602" t="inlineStr">
        <is>
          <t>Not Reported</t>
        </is>
      </c>
      <c r="E1602" t="inlineStr">
        <is>
          <t>Not Reported</t>
        </is>
      </c>
      <c r="F1602" t="inlineStr">
        <is>
          <t>Not Reported</t>
        </is>
      </c>
      <c r="G1602" t="inlineStr">
        <is>
          <t>Not Reported</t>
        </is>
      </c>
      <c r="H1602" t="inlineStr"/>
      <c r="I1602" t="inlineStr">
        <is>
          <t>Not Reported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>
        <is>
          <t>Not Reported</t>
        </is>
      </c>
      <c r="AF1602" t="inlineStr">
        <is>
          <t>Not Reported</t>
        </is>
      </c>
      <c r="AG1602" t="inlineStr">
        <is>
          <t>Not Reported</t>
        </is>
      </c>
      <c r="AH1602" t="inlineStr">
        <is>
          <t>Not Reported</t>
        </is>
      </c>
      <c r="AI1602" t="inlineStr"/>
      <c r="AJ1602" t="inlineStr"/>
      <c r="AK1602" t="inlineStr">
        <is>
          <t>Not Reported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>
        <is>
          <t>Not Reported</t>
        </is>
      </c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>
        <is>
          <t>201-300</t>
        </is>
      </c>
      <c r="BS1602" t="inlineStr">
        <is>
          <t>5-6</t>
        </is>
      </c>
      <c r="BT1602" t="inlineStr"/>
      <c r="BU1602" t="n">
        <v>7.3</v>
      </c>
      <c r="BV1602" t="n">
        <v>0</v>
      </c>
      <c r="BW1602" t="n">
        <v>10.1</v>
      </c>
      <c r="BX1602" t="n">
        <v>13.5</v>
      </c>
      <c r="BY1602" t="n">
        <v>30.8</v>
      </c>
      <c r="BZ1602" t="n">
        <v>23.5</v>
      </c>
      <c r="CA1602" t="n">
        <v>2015</v>
      </c>
      <c r="CB1602" t="inlineStr">
        <is>
          <t>Shanghai</t>
        </is>
      </c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n">
        <v>250.5</v>
      </c>
      <c r="DA1602" t="n">
        <v>5.5</v>
      </c>
      <c r="DB1602" t="n">
        <v>45.22502744237102</v>
      </c>
      <c r="DC1602" t="n">
        <v>17.72529665587918</v>
      </c>
      <c r="DD1602" t="inlineStr"/>
      <c r="DE1602" t="inlineStr">
        <is>
          <t>Missing</t>
        </is>
      </c>
      <c r="DF1602" t="inlineStr"/>
      <c r="DG1602" t="inlineStr">
        <is>
          <t>Missing</t>
        </is>
      </c>
      <c r="DH1602" t="inlineStr"/>
      <c r="DI1602" t="n">
        <v>10.68764832793959</v>
      </c>
    </row>
    <row r="1603">
      <c r="A1603" t="inlineStr">
        <is>
          <t>university of lille 1</t>
        </is>
      </c>
      <c r="B1603" t="inlineStr"/>
      <c r="C1603" t="inlineStr"/>
      <c r="D1603" t="inlineStr">
        <is>
          <t>Not Reported</t>
        </is>
      </c>
      <c r="E1603" t="inlineStr">
        <is>
          <t>Not Reported</t>
        </is>
      </c>
      <c r="F1603" t="inlineStr">
        <is>
          <t>Not Reported</t>
        </is>
      </c>
      <c r="G1603" t="inlineStr">
        <is>
          <t>Not Reported</t>
        </is>
      </c>
      <c r="H1603" t="inlineStr"/>
      <c r="I1603" t="inlineStr">
        <is>
          <t>Not Reported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>
        <is>
          <t>Not Reported</t>
        </is>
      </c>
      <c r="AF1603" t="inlineStr">
        <is>
          <t>Not Reported</t>
        </is>
      </c>
      <c r="AG1603" t="inlineStr">
        <is>
          <t>Not Reported</t>
        </is>
      </c>
      <c r="AH1603" t="inlineStr">
        <is>
          <t>Not Reported</t>
        </is>
      </c>
      <c r="AI1603" t="inlineStr"/>
      <c r="AJ1603" t="inlineStr"/>
      <c r="AK1603" t="inlineStr">
        <is>
          <t>Not Reported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>
        <is>
          <t>Not Reported</t>
        </is>
      </c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>
        <is>
          <t>402-501</t>
        </is>
      </c>
      <c r="BS1603" t="inlineStr">
        <is>
          <t>20-23</t>
        </is>
      </c>
      <c r="BT1603" t="inlineStr"/>
      <c r="BU1603" t="n">
        <v>0</v>
      </c>
      <c r="BV1603" t="n">
        <v>0</v>
      </c>
      <c r="BW1603" t="n">
        <v>7.3</v>
      </c>
      <c r="BX1603" t="n">
        <v>10.6</v>
      </c>
      <c r="BY1603" t="n">
        <v>21.9</v>
      </c>
      <c r="BZ1603" t="n">
        <v>9.4</v>
      </c>
      <c r="CA1603" t="n">
        <v>2009</v>
      </c>
      <c r="CB1603" t="inlineStr">
        <is>
          <t>Shanghai</t>
        </is>
      </c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n">
        <v>451.5</v>
      </c>
      <c r="DA1603" t="n">
        <v>21.5</v>
      </c>
      <c r="DB1603" t="n">
        <v>1.097694840834251</v>
      </c>
      <c r="DC1603" t="n">
        <v>11.52486515641855</v>
      </c>
      <c r="DD1603" t="inlineStr"/>
      <c r="DE1603" t="inlineStr">
        <is>
          <t>Missing</t>
        </is>
      </c>
      <c r="DF1603" t="inlineStr"/>
      <c r="DG1603" t="inlineStr">
        <is>
          <t>Missing</t>
        </is>
      </c>
      <c r="DH1603" t="inlineStr"/>
      <c r="DI1603" t="n">
        <v>5.762432578209276</v>
      </c>
    </row>
    <row r="1604">
      <c r="A1604" t="inlineStr">
        <is>
          <t>university of limerick</t>
        </is>
      </c>
      <c r="B1604" t="inlineStr">
        <is>
          <t>421</t>
        </is>
      </c>
      <c r="C1604" t="inlineStr">
        <is>
          <t>426</t>
        </is>
      </c>
      <c r="D1604" t="inlineStr">
        <is>
          <t>Ireland</t>
        </is>
      </c>
      <c r="E1604" t="inlineStr">
        <is>
          <t>Europe</t>
        </is>
      </c>
      <c r="F1604" t="inlineStr">
        <is>
          <t>L</t>
        </is>
      </c>
      <c r="G1604" t="inlineStr">
        <is>
          <t>FC</t>
        </is>
      </c>
      <c r="H1604" t="inlineStr">
        <is>
          <t>HI</t>
        </is>
      </c>
      <c r="I1604" t="inlineStr">
        <is>
          <t>A</t>
        </is>
      </c>
      <c r="J1604" t="n">
        <v>18.3</v>
      </c>
      <c r="K1604" t="inlineStr">
        <is>
          <t>497</t>
        </is>
      </c>
      <c r="L1604" t="n">
        <v>25.5</v>
      </c>
      <c r="M1604" t="inlineStr">
        <is>
          <t>371</t>
        </is>
      </c>
      <c r="N1604" t="n">
        <v>15.7</v>
      </c>
      <c r="O1604" t="inlineStr">
        <is>
          <t>701+</t>
        </is>
      </c>
      <c r="P1604" t="n">
        <v>23</v>
      </c>
      <c r="Q1604" t="inlineStr">
        <is>
          <t>520</t>
        </is>
      </c>
      <c r="R1604" t="n">
        <v>87.09999999999999</v>
      </c>
      <c r="S1604" t="inlineStr">
        <is>
          <t>209</t>
        </is>
      </c>
      <c r="T1604" t="n">
        <v>30.8</v>
      </c>
      <c r="U1604" t="inlineStr">
        <is>
          <t>421</t>
        </is>
      </c>
      <c r="V1604" t="n">
        <v>72.5</v>
      </c>
      <c r="W1604" t="inlineStr">
        <is>
          <t>447</t>
        </is>
      </c>
      <c r="X1604" t="n">
        <v>8</v>
      </c>
      <c r="Y1604" t="inlineStr">
        <is>
          <t>701+</t>
        </is>
      </c>
      <c r="Z1604" t="n">
        <v>76.40000000000001</v>
      </c>
      <c r="AA1604" t="inlineStr">
        <is>
          <t>176=</t>
        </is>
      </c>
      <c r="AB1604" t="n">
        <v>28.3</v>
      </c>
      <c r="AC1604" t="inlineStr">
        <is>
          <t>426</t>
        </is>
      </c>
      <c r="AD1604" t="inlineStr">
        <is>
          <t>531-540</t>
        </is>
      </c>
      <c r="AE1604" t="inlineStr">
        <is>
          <t>IE</t>
        </is>
      </c>
      <c r="AF1604" t="inlineStr">
        <is>
          <t>Ireland</t>
        </is>
      </c>
      <c r="AG1604" t="inlineStr">
        <is>
          <t>L</t>
        </is>
      </c>
      <c r="AH1604" t="inlineStr">
        <is>
          <t>FC</t>
        </is>
      </c>
      <c r="AI1604" t="inlineStr">
        <is>
          <t>HI</t>
        </is>
      </c>
      <c r="AJ1604" t="n">
        <v>4</v>
      </c>
      <c r="AK1604" t="inlineStr">
        <is>
          <t>A</t>
        </is>
      </c>
      <c r="AL1604" t="n">
        <v>17.5</v>
      </c>
      <c r="AM1604" t="inlineStr">
        <is>
          <t>507</t>
        </is>
      </c>
      <c r="AN1604" t="n">
        <v>29.1</v>
      </c>
      <c r="AO1604" t="inlineStr">
        <is>
          <t>337</t>
        </is>
      </c>
      <c r="AP1604" t="n">
        <v>14</v>
      </c>
      <c r="AQ1604" t="inlineStr">
        <is>
          <t>701+</t>
        </is>
      </c>
      <c r="AR1604" t="n">
        <v>21.9</v>
      </c>
      <c r="AS1604" t="inlineStr">
        <is>
          <t>529</t>
        </is>
      </c>
      <c r="AT1604" t="n">
        <v>88.40000000000001</v>
      </c>
      <c r="AU1604" t="inlineStr">
        <is>
          <t>190</t>
        </is>
      </c>
      <c r="AV1604" t="n">
        <v>28.6</v>
      </c>
      <c r="AW1604" t="inlineStr">
        <is>
          <t>434</t>
        </is>
      </c>
      <c r="AX1604" t="n">
        <v>34.6</v>
      </c>
      <c r="AY1604" t="inlineStr">
        <is>
          <t>421</t>
        </is>
      </c>
      <c r="AZ1604" t="n">
        <v>13.9</v>
      </c>
      <c r="BA1604" t="inlineStr">
        <is>
          <t>614</t>
        </is>
      </c>
      <c r="BB1604" t="n">
        <v>58.9</v>
      </c>
      <c r="BC1604" t="inlineStr">
        <is>
          <t>254</t>
        </is>
      </c>
      <c r="BD1604" t="inlineStr">
        <is>
          <t>26.6</t>
        </is>
      </c>
      <c r="BE1604" t="inlineStr">
        <is>
          <t>501-600</t>
        </is>
      </c>
      <c r="BF1604" t="inlineStr">
        <is>
          <t>Republic of Ireland</t>
        </is>
      </c>
      <c r="BG1604" t="n">
        <v>19.8</v>
      </c>
      <c r="BH1604" t="inlineStr">
        <is>
          <t>76.5</t>
        </is>
      </c>
      <c r="BI1604" t="n">
        <v>16.3</v>
      </c>
      <c r="BJ1604" t="n">
        <v>36.6</v>
      </c>
      <c r="BK1604" t="inlineStr">
        <is>
          <t>34.0</t>
        </is>
      </c>
      <c r="BL1604" t="inlineStr">
        <is>
          <t>-</t>
        </is>
      </c>
      <c r="BM1604" t="inlineStr">
        <is>
          <t>12,212</t>
        </is>
      </c>
      <c r="BN1604" t="n">
        <v>19.8</v>
      </c>
      <c r="BO1604" t="inlineStr">
        <is>
          <t>13%</t>
        </is>
      </c>
      <c r="BP1604" t="inlineStr">
        <is>
          <t>46 : 54</t>
        </is>
      </c>
      <c r="BQ1604" t="n">
        <v>2016</v>
      </c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>
        <is>
          <t>QS+Times</t>
        </is>
      </c>
      <c r="CC1604" t="n">
        <v>421</v>
      </c>
      <c r="CD1604" t="n">
        <v>426</v>
      </c>
      <c r="CE1604" t="n">
        <v>497</v>
      </c>
      <c r="CF1604" t="n">
        <v>371</v>
      </c>
      <c r="CG1604" t="n">
        <v>701</v>
      </c>
      <c r="CH1604" t="n">
        <v>520</v>
      </c>
      <c r="CI1604" t="n">
        <v>209</v>
      </c>
      <c r="CJ1604" t="n">
        <v>421</v>
      </c>
      <c r="CK1604" t="n">
        <v>447</v>
      </c>
      <c r="CL1604" t="n">
        <v>701</v>
      </c>
      <c r="CM1604" t="n">
        <v>176</v>
      </c>
      <c r="CN1604" t="n">
        <v>426</v>
      </c>
      <c r="CO1604" t="n">
        <v>535.5</v>
      </c>
      <c r="CP1604" t="n">
        <v>507</v>
      </c>
      <c r="CQ1604" t="n">
        <v>337</v>
      </c>
      <c r="CR1604" t="n">
        <v>701</v>
      </c>
      <c r="CS1604" t="n">
        <v>529</v>
      </c>
      <c r="CT1604" t="n">
        <v>190</v>
      </c>
      <c r="CU1604" t="n">
        <v>434</v>
      </c>
      <c r="CV1604" t="n">
        <v>421</v>
      </c>
      <c r="CW1604" t="n">
        <v>614</v>
      </c>
      <c r="CX1604" t="n">
        <v>254</v>
      </c>
      <c r="CY1604" t="n">
        <v>550.5</v>
      </c>
      <c r="CZ1604" t="inlineStr"/>
      <c r="DA1604" t="inlineStr"/>
      <c r="DB1604" t="n">
        <v>45.72194424588992</v>
      </c>
      <c r="DC1604" t="n">
        <v>24.25792268231613</v>
      </c>
      <c r="DD1604" t="n">
        <v>19.8</v>
      </c>
      <c r="DE1604" t="inlineStr">
        <is>
          <t>Times (raw ratio)</t>
        </is>
      </c>
      <c r="DF1604" t="n">
        <v>13</v>
      </c>
      <c r="DG1604" t="inlineStr">
        <is>
          <t>Times (raw %)</t>
        </is>
      </c>
      <c r="DH1604" t="n">
        <v>17.9</v>
      </c>
      <c r="DI1604" t="n">
        <v>13.94380853277836</v>
      </c>
    </row>
    <row r="1605">
      <c r="A1605" t="inlineStr">
        <is>
          <t>university of lincoln</t>
        </is>
      </c>
      <c r="B1605" t="inlineStr">
        <is>
          <t>851-900</t>
        </is>
      </c>
      <c r="C1605" t="inlineStr">
        <is>
          <t>851-900</t>
        </is>
      </c>
      <c r="D1605" t="inlineStr">
        <is>
          <t>United Kingdom</t>
        </is>
      </c>
      <c r="E1605" t="inlineStr">
        <is>
          <t>Europe</t>
        </is>
      </c>
      <c r="F1605" t="inlineStr">
        <is>
          <t>L</t>
        </is>
      </c>
      <c r="G1605" t="inlineStr">
        <is>
          <t>CO</t>
        </is>
      </c>
      <c r="H1605" t="inlineStr">
        <is>
          <t>HI</t>
        </is>
      </c>
      <c r="I1605" t="inlineStr">
        <is>
          <t>A</t>
        </is>
      </c>
      <c r="J1605" t="n">
        <v>5.9</v>
      </c>
      <c r="K1605" t="inlineStr">
        <is>
          <t>601+</t>
        </is>
      </c>
      <c r="L1605" t="n">
        <v>4.7</v>
      </c>
      <c r="M1605" t="inlineStr">
        <is>
          <t>601+</t>
        </is>
      </c>
      <c r="N1605" t="n">
        <v>7.9</v>
      </c>
      <c r="O1605" t="inlineStr">
        <is>
          <t>701+</t>
        </is>
      </c>
      <c r="P1605" t="n">
        <v>9.9</v>
      </c>
      <c r="Q1605" t="inlineStr">
        <is>
          <t>701+</t>
        </is>
      </c>
      <c r="R1605" t="n">
        <v>74</v>
      </c>
      <c r="S1605" t="inlineStr">
        <is>
          <t>271</t>
        </is>
      </c>
      <c r="T1605" t="n">
        <v>47.2</v>
      </c>
      <c r="U1605" t="inlineStr">
        <is>
          <t>311</t>
        </is>
      </c>
      <c r="V1605" t="n">
        <v>58.5</v>
      </c>
      <c r="W1605" t="inlineStr">
        <is>
          <t>650</t>
        </is>
      </c>
      <c r="X1605" t="n">
        <v>4.8</v>
      </c>
      <c r="Y1605" t="inlineStr">
        <is>
          <t>701+</t>
        </is>
      </c>
      <c r="Z1605" t="n">
        <v>10.1</v>
      </c>
      <c r="AA1605" t="inlineStr">
        <is>
          <t>661=</t>
        </is>
      </c>
      <c r="AB1605" t="inlineStr"/>
      <c r="AC1605" t="inlineStr">
        <is>
          <t>851-900</t>
        </is>
      </c>
      <c r="AD1605" t="inlineStr">
        <is>
          <t>801-1000</t>
        </is>
      </c>
      <c r="AE1605" t="inlineStr">
        <is>
          <t>UK</t>
        </is>
      </c>
      <c r="AF1605" t="inlineStr">
        <is>
          <t>United Kingdom</t>
        </is>
      </c>
      <c r="AG1605" t="inlineStr">
        <is>
          <t>L</t>
        </is>
      </c>
      <c r="AH1605" t="inlineStr">
        <is>
          <t>CO</t>
        </is>
      </c>
      <c r="AI1605" t="inlineStr">
        <is>
          <t>HI</t>
        </is>
      </c>
      <c r="AJ1605" t="n">
        <v>3</v>
      </c>
      <c r="AK1605" t="inlineStr">
        <is>
          <t>A</t>
        </is>
      </c>
      <c r="AL1605" t="n">
        <v>6.1</v>
      </c>
      <c r="AM1605" t="inlineStr">
        <is>
          <t>601+</t>
        </is>
      </c>
      <c r="AN1605" t="n">
        <v>5.1</v>
      </c>
      <c r="AO1605" t="inlineStr">
        <is>
          <t>601+</t>
        </is>
      </c>
      <c r="AP1605" t="n">
        <v>9.1</v>
      </c>
      <c r="AQ1605" t="inlineStr">
        <is>
          <t>701+</t>
        </is>
      </c>
      <c r="AR1605" t="n">
        <v>11.3</v>
      </c>
      <c r="AS1605" t="inlineStr">
        <is>
          <t>701+</t>
        </is>
      </c>
      <c r="AT1605" t="n">
        <v>64.59999999999999</v>
      </c>
      <c r="AU1605" t="inlineStr">
        <is>
          <t>298</t>
        </is>
      </c>
      <c r="AV1605" t="n">
        <v>30.1</v>
      </c>
      <c r="AW1605" t="inlineStr">
        <is>
          <t>421</t>
        </is>
      </c>
      <c r="AX1605" t="n">
        <v>9.6</v>
      </c>
      <c r="AY1605" t="inlineStr">
        <is>
          <t>679</t>
        </is>
      </c>
      <c r="AZ1605" t="n">
        <v>8.9</v>
      </c>
      <c r="BA1605" t="inlineStr">
        <is>
          <t>701+</t>
        </is>
      </c>
      <c r="BB1605" t="n">
        <v>37.5</v>
      </c>
      <c r="BC1605" t="inlineStr">
        <is>
          <t>382=</t>
        </is>
      </c>
      <c r="BD1605" t="inlineStr">
        <is>
          <t>-</t>
        </is>
      </c>
      <c r="BE1605" t="inlineStr">
        <is>
          <t>601-800</t>
        </is>
      </c>
      <c r="BF1605" t="inlineStr">
        <is>
          <t>United Kingdom</t>
        </is>
      </c>
      <c r="BG1605" t="n">
        <v>17.9</v>
      </c>
      <c r="BH1605" t="inlineStr">
        <is>
          <t>60.5</t>
        </is>
      </c>
      <c r="BI1605" t="n">
        <v>11.9</v>
      </c>
      <c r="BJ1605" t="n">
        <v>26.4</v>
      </c>
      <c r="BK1605" t="inlineStr">
        <is>
          <t>29.3</t>
        </is>
      </c>
      <c r="BL1605" t="inlineStr">
        <is>
          <t>-</t>
        </is>
      </c>
      <c r="BM1605" t="inlineStr">
        <is>
          <t>10,665</t>
        </is>
      </c>
      <c r="BN1605" t="n">
        <v>18.9</v>
      </c>
      <c r="BO1605" t="inlineStr">
        <is>
          <t>11%</t>
        </is>
      </c>
      <c r="BP1605" t="inlineStr">
        <is>
          <t>54 : 46</t>
        </is>
      </c>
      <c r="BQ1605" t="n">
        <v>2016</v>
      </c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>
        <is>
          <t>QS+Times</t>
        </is>
      </c>
      <c r="CC1605" t="n">
        <v>875.5</v>
      </c>
      <c r="CD1605" t="n">
        <v>875.5</v>
      </c>
      <c r="CE1605" t="n">
        <v>601</v>
      </c>
      <c r="CF1605" t="n">
        <v>601</v>
      </c>
      <c r="CG1605" t="n">
        <v>701</v>
      </c>
      <c r="CH1605" t="n">
        <v>701</v>
      </c>
      <c r="CI1605" t="n">
        <v>271</v>
      </c>
      <c r="CJ1605" t="n">
        <v>311</v>
      </c>
      <c r="CK1605" t="n">
        <v>650</v>
      </c>
      <c r="CL1605" t="n">
        <v>701</v>
      </c>
      <c r="CM1605" t="n">
        <v>661</v>
      </c>
      <c r="CN1605" t="n">
        <v>875.5</v>
      </c>
      <c r="CO1605" t="n">
        <v>900.5</v>
      </c>
      <c r="CP1605" t="n">
        <v>601</v>
      </c>
      <c r="CQ1605" t="n">
        <v>601</v>
      </c>
      <c r="CR1605" t="n">
        <v>701</v>
      </c>
      <c r="CS1605" t="n">
        <v>701</v>
      </c>
      <c r="CT1605" t="n">
        <v>298</v>
      </c>
      <c r="CU1605" t="n">
        <v>421</v>
      </c>
      <c r="CV1605" t="n">
        <v>679</v>
      </c>
      <c r="CW1605" t="n">
        <v>701</v>
      </c>
      <c r="CX1605" t="n">
        <v>382</v>
      </c>
      <c r="CY1605" t="n">
        <v>700.5</v>
      </c>
      <c r="CZ1605" t="inlineStr"/>
      <c r="DA1605" t="inlineStr"/>
      <c r="DB1605" t="n">
        <v>18.76785714285714</v>
      </c>
      <c r="DC1605" t="n">
        <v>14.9237724704782</v>
      </c>
      <c r="DD1605" t="n">
        <v>18.9</v>
      </c>
      <c r="DE1605" t="inlineStr">
        <is>
          <t>Times (raw ratio)</t>
        </is>
      </c>
      <c r="DF1605" t="n">
        <v>11</v>
      </c>
      <c r="DG1605" t="inlineStr">
        <is>
          <t>Times (raw %)</t>
        </is>
      </c>
      <c r="DH1605" t="n">
        <v>6</v>
      </c>
      <c r="DI1605" t="n">
        <v>9.365244536940686</v>
      </c>
    </row>
    <row r="1606">
      <c r="A1606" t="inlineStr">
        <is>
          <t>university of lisbon</t>
        </is>
      </c>
      <c r="B1606" t="inlineStr">
        <is>
          <t>260</t>
        </is>
      </c>
      <c r="C1606" t="inlineStr">
        <is>
          <t>266</t>
        </is>
      </c>
      <c r="D1606" t="inlineStr">
        <is>
          <t>Portugal</t>
        </is>
      </c>
      <c r="E1606" t="inlineStr">
        <is>
          <t>Europe</t>
        </is>
      </c>
      <c r="F1606" t="inlineStr">
        <is>
          <t>XL</t>
        </is>
      </c>
      <c r="G1606" t="inlineStr">
        <is>
          <t>FC</t>
        </is>
      </c>
      <c r="H1606" t="inlineStr">
        <is>
          <t>VH</t>
        </is>
      </c>
      <c r="I1606" t="inlineStr">
        <is>
          <t>A</t>
        </is>
      </c>
      <c r="J1606" t="n">
        <v>44</v>
      </c>
      <c r="K1606" t="inlineStr">
        <is>
          <t>193</t>
        </is>
      </c>
      <c r="L1606" t="n">
        <v>20.7</v>
      </c>
      <c r="M1606" t="inlineStr">
        <is>
          <t>443</t>
        </is>
      </c>
      <c r="N1606" t="n">
        <v>10.7</v>
      </c>
      <c r="O1606" t="inlineStr">
        <is>
          <t>701+</t>
        </is>
      </c>
      <c r="P1606" t="n">
        <v>36.5</v>
      </c>
      <c r="Q1606" t="inlineStr">
        <is>
          <t>376</t>
        </is>
      </c>
      <c r="R1606" t="n">
        <v>9</v>
      </c>
      <c r="S1606" t="inlineStr">
        <is>
          <t>701+</t>
        </is>
      </c>
      <c r="T1606" t="n">
        <v>39.4</v>
      </c>
      <c r="U1606" t="inlineStr">
        <is>
          <t>356</t>
        </is>
      </c>
      <c r="V1606" t="n">
        <v>98.2</v>
      </c>
      <c r="W1606" t="inlineStr">
        <is>
          <t>23</t>
        </is>
      </c>
      <c r="X1606" t="n">
        <v>94</v>
      </c>
      <c r="Y1606" t="inlineStr">
        <is>
          <t>57</t>
        </is>
      </c>
      <c r="Z1606" t="n">
        <v>70.90000000000001</v>
      </c>
      <c r="AA1606" t="inlineStr">
        <is>
          <t>217=</t>
        </is>
      </c>
      <c r="AB1606" t="n">
        <v>39.6</v>
      </c>
      <c r="AC1606">
        <f>266</f>
        <v/>
      </c>
      <c r="AD1606" t="inlineStr">
        <is>
          <t>335=</t>
        </is>
      </c>
      <c r="AE1606" t="inlineStr">
        <is>
          <t>PT</t>
        </is>
      </c>
      <c r="AF1606" t="inlineStr">
        <is>
          <t>Portugal</t>
        </is>
      </c>
      <c r="AG1606" t="inlineStr">
        <is>
          <t>XL</t>
        </is>
      </c>
      <c r="AH1606" t="inlineStr">
        <is>
          <t>FC</t>
        </is>
      </c>
      <c r="AI1606" t="inlineStr">
        <is>
          <t>VH</t>
        </is>
      </c>
      <c r="AJ1606" t="n">
        <v>5</v>
      </c>
      <c r="AK1606" t="inlineStr">
        <is>
          <t>A</t>
        </is>
      </c>
      <c r="AL1606" t="n">
        <v>42.2</v>
      </c>
      <c r="AM1606" t="inlineStr">
        <is>
          <t>201</t>
        </is>
      </c>
      <c r="AN1606" t="n">
        <v>21</v>
      </c>
      <c r="AO1606" t="inlineStr">
        <is>
          <t>442</t>
        </is>
      </c>
      <c r="AP1606" t="n">
        <v>12.7</v>
      </c>
      <c r="AQ1606" t="inlineStr">
        <is>
          <t>701+</t>
        </is>
      </c>
      <c r="AR1606" t="n">
        <v>35.1</v>
      </c>
      <c r="AS1606" t="inlineStr">
        <is>
          <t>387</t>
        </is>
      </c>
      <c r="AT1606" t="n">
        <v>9.300000000000001</v>
      </c>
      <c r="AU1606" t="inlineStr">
        <is>
          <t>701+</t>
        </is>
      </c>
      <c r="AV1606" t="n">
        <v>30.7</v>
      </c>
      <c r="AW1606" t="inlineStr">
        <is>
          <t>415</t>
        </is>
      </c>
      <c r="AX1606" t="n">
        <v>97.40000000000001</v>
      </c>
      <c r="AY1606" t="inlineStr">
        <is>
          <t>27</t>
        </is>
      </c>
      <c r="AZ1606" t="n">
        <v>65.8</v>
      </c>
      <c r="BA1606" t="inlineStr">
        <is>
          <t>85</t>
        </is>
      </c>
      <c r="BB1606" t="n">
        <v>66.5</v>
      </c>
      <c r="BC1606" t="inlineStr">
        <is>
          <t>220=</t>
        </is>
      </c>
      <c r="BD1606" t="inlineStr">
        <is>
          <t>37.7</t>
        </is>
      </c>
      <c r="BE1606" t="inlineStr">
        <is>
          <t>501-600</t>
        </is>
      </c>
      <c r="BF1606" t="inlineStr">
        <is>
          <t>Portugal</t>
        </is>
      </c>
      <c r="BG1606" t="n">
        <v>25.9</v>
      </c>
      <c r="BH1606" t="inlineStr">
        <is>
          <t>46.6</t>
        </is>
      </c>
      <c r="BI1606" t="n">
        <v>18.3</v>
      </c>
      <c r="BJ1606" t="n">
        <v>32.4</v>
      </c>
      <c r="BK1606" t="inlineStr">
        <is>
          <t>35.4</t>
        </is>
      </c>
      <c r="BL1606" t="inlineStr">
        <is>
          <t>-</t>
        </is>
      </c>
      <c r="BM1606" t="inlineStr">
        <is>
          <t>47,849</t>
        </is>
      </c>
      <c r="BN1606" t="n">
        <v>17.5</v>
      </c>
      <c r="BO1606" t="inlineStr">
        <is>
          <t>9%</t>
        </is>
      </c>
      <c r="BP1606" t="inlineStr">
        <is>
          <t>51 : 49</t>
        </is>
      </c>
      <c r="BQ1606" t="n">
        <v>2016</v>
      </c>
      <c r="BR1606" t="inlineStr">
        <is>
          <t>201-300</t>
        </is>
      </c>
      <c r="BS1606" t="inlineStr">
        <is>
          <t>1</t>
        </is>
      </c>
      <c r="BT1606" t="inlineStr"/>
      <c r="BU1606" t="n">
        <v>0</v>
      </c>
      <c r="BV1606" t="n">
        <v>8.1</v>
      </c>
      <c r="BW1606" t="n">
        <v>5</v>
      </c>
      <c r="BX1606" t="n">
        <v>12.5</v>
      </c>
      <c r="BY1606" t="n">
        <v>45</v>
      </c>
      <c r="BZ1606" t="n">
        <v>23.3</v>
      </c>
      <c r="CA1606" t="n">
        <v>2015</v>
      </c>
      <c r="CB1606" t="inlineStr">
        <is>
          <t>QS+Times+Shanghai</t>
        </is>
      </c>
      <c r="CC1606" t="n">
        <v>260</v>
      </c>
      <c r="CD1606" t="n">
        <v>266</v>
      </c>
      <c r="CE1606" t="n">
        <v>193</v>
      </c>
      <c r="CF1606" t="n">
        <v>443</v>
      </c>
      <c r="CG1606" t="n">
        <v>701</v>
      </c>
      <c r="CH1606" t="n">
        <v>376</v>
      </c>
      <c r="CI1606" t="n">
        <v>701</v>
      </c>
      <c r="CJ1606" t="n">
        <v>356</v>
      </c>
      <c r="CK1606" t="n">
        <v>23</v>
      </c>
      <c r="CL1606" t="n">
        <v>57</v>
      </c>
      <c r="CM1606" t="n">
        <v>217</v>
      </c>
      <c r="CN1606" t="n">
        <v>266</v>
      </c>
      <c r="CO1606" t="n">
        <v>335</v>
      </c>
      <c r="CP1606" t="n">
        <v>201</v>
      </c>
      <c r="CQ1606" t="n">
        <v>442</v>
      </c>
      <c r="CR1606" t="n">
        <v>701</v>
      </c>
      <c r="CS1606" t="n">
        <v>387</v>
      </c>
      <c r="CT1606" t="n">
        <v>701</v>
      </c>
      <c r="CU1606" t="n">
        <v>415</v>
      </c>
      <c r="CV1606" t="n">
        <v>27</v>
      </c>
      <c r="CW1606" t="n">
        <v>85</v>
      </c>
      <c r="CX1606" t="n">
        <v>220</v>
      </c>
      <c r="CY1606" t="n">
        <v>550.5</v>
      </c>
      <c r="CZ1606" t="n">
        <v>250.5</v>
      </c>
      <c r="DA1606" t="n">
        <v>1</v>
      </c>
      <c r="DB1606" t="n">
        <v>49.38963864471696</v>
      </c>
      <c r="DC1606" t="n">
        <v>25.95454910356454</v>
      </c>
      <c r="DD1606" t="n">
        <v>17.5</v>
      </c>
      <c r="DE1606" t="inlineStr">
        <is>
          <t>Times (raw ratio)</t>
        </is>
      </c>
      <c r="DF1606" t="n">
        <v>9</v>
      </c>
      <c r="DG1606" t="inlineStr">
        <is>
          <t>Times (raw %)</t>
        </is>
      </c>
      <c r="DH1606" t="n">
        <v>43.1</v>
      </c>
      <c r="DI1606" t="n">
        <v>13.95875962988033</v>
      </c>
    </row>
    <row r="1607">
      <c r="A1607" t="inlineStr">
        <is>
          <t>university of liverpool</t>
        </is>
      </c>
      <c r="B1607" t="inlineStr">
        <is>
          <t>165</t>
        </is>
      </c>
      <c r="C1607" t="inlineStr">
        <is>
          <t>176</t>
        </is>
      </c>
      <c r="D1607" t="inlineStr">
        <is>
          <t>United Kingdom</t>
        </is>
      </c>
      <c r="E1607" t="inlineStr">
        <is>
          <t>Europe</t>
        </is>
      </c>
      <c r="F1607" t="inlineStr">
        <is>
          <t>L</t>
        </is>
      </c>
      <c r="G1607" t="inlineStr">
        <is>
          <t>FC</t>
        </is>
      </c>
      <c r="H1607" t="inlineStr">
        <is>
          <t>VH</t>
        </is>
      </c>
      <c r="I1607" t="inlineStr">
        <is>
          <t>A</t>
        </is>
      </c>
      <c r="J1607" t="n">
        <v>46.1</v>
      </c>
      <c r="K1607" t="inlineStr">
        <is>
          <t>176</t>
        </is>
      </c>
      <c r="L1607" t="n">
        <v>39.4</v>
      </c>
      <c r="M1607" t="inlineStr">
        <is>
          <t>239</t>
        </is>
      </c>
      <c r="N1607" t="n">
        <v>37.8</v>
      </c>
      <c r="O1607" t="inlineStr">
        <is>
          <t>422</t>
        </is>
      </c>
      <c r="P1607" t="n">
        <v>36.6</v>
      </c>
      <c r="Q1607" t="inlineStr">
        <is>
          <t>373</t>
        </is>
      </c>
      <c r="R1607" t="n">
        <v>88.3</v>
      </c>
      <c r="S1607" t="inlineStr">
        <is>
          <t>203</t>
        </is>
      </c>
      <c r="T1607" t="n">
        <v>85.40000000000001</v>
      </c>
      <c r="U1607" t="inlineStr">
        <is>
          <t>150</t>
        </is>
      </c>
      <c r="V1607" t="n">
        <v>97.2</v>
      </c>
      <c r="W1607" t="inlineStr">
        <is>
          <t>38</t>
        </is>
      </c>
      <c r="X1607" t="n">
        <v>36.3</v>
      </c>
      <c r="Y1607" t="inlineStr">
        <is>
          <t>351</t>
        </is>
      </c>
      <c r="Z1607" t="n">
        <v>95.59999999999999</v>
      </c>
      <c r="AA1607" t="inlineStr">
        <is>
          <t>50=</t>
        </is>
      </c>
      <c r="AB1607" t="n">
        <v>50.7</v>
      </c>
      <c r="AC1607">
        <f>176</f>
        <v/>
      </c>
      <c r="AD1607" t="inlineStr">
        <is>
          <t>190=</t>
        </is>
      </c>
      <c r="AE1607" t="inlineStr">
        <is>
          <t>UK</t>
        </is>
      </c>
      <c r="AF1607" t="inlineStr">
        <is>
          <t>United Kingdom</t>
        </is>
      </c>
      <c r="AG1607" t="inlineStr">
        <is>
          <t>L</t>
        </is>
      </c>
      <c r="AH1607" t="inlineStr">
        <is>
          <t>FC</t>
        </is>
      </c>
      <c r="AI1607" t="inlineStr">
        <is>
          <t>VH</t>
        </is>
      </c>
      <c r="AJ1607" t="n">
        <v>5</v>
      </c>
      <c r="AK1607" t="inlineStr">
        <is>
          <t>A</t>
        </is>
      </c>
      <c r="AL1607" t="n">
        <v>44.4</v>
      </c>
      <c r="AM1607" t="inlineStr">
        <is>
          <t>191</t>
        </is>
      </c>
      <c r="AN1607" t="n">
        <v>35</v>
      </c>
      <c r="AO1607" t="inlineStr">
        <is>
          <t>277</t>
        </is>
      </c>
      <c r="AP1607" t="n">
        <v>39.7</v>
      </c>
      <c r="AQ1607" t="inlineStr">
        <is>
          <t>401</t>
        </is>
      </c>
      <c r="AR1607" t="n">
        <v>37.9</v>
      </c>
      <c r="AS1607" t="inlineStr">
        <is>
          <t>371</t>
        </is>
      </c>
      <c r="AT1607" t="n">
        <v>87.8</v>
      </c>
      <c r="AU1607" t="inlineStr">
        <is>
          <t>194</t>
        </is>
      </c>
      <c r="AV1607" t="n">
        <v>79</v>
      </c>
      <c r="AW1607" t="inlineStr">
        <is>
          <t>168</t>
        </is>
      </c>
      <c r="AX1607" t="n">
        <v>97.2</v>
      </c>
      <c r="AY1607" t="inlineStr">
        <is>
          <t>29</t>
        </is>
      </c>
      <c r="AZ1607" t="n">
        <v>25.6</v>
      </c>
      <c r="BA1607" t="inlineStr">
        <is>
          <t>324</t>
        </is>
      </c>
      <c r="BB1607" t="n">
        <v>72</v>
      </c>
      <c r="BC1607" t="inlineStr">
        <is>
          <t>193</t>
        </is>
      </c>
      <c r="BD1607" t="inlineStr">
        <is>
          <t>48.5</t>
        </is>
      </c>
      <c r="BE1607" t="inlineStr">
        <is>
          <t>157</t>
        </is>
      </c>
      <c r="BF1607" t="inlineStr">
        <is>
          <t>United Kingdom</t>
        </is>
      </c>
      <c r="BG1607" t="n">
        <v>32.8</v>
      </c>
      <c r="BH1607" t="inlineStr">
        <is>
          <t>85.4</t>
        </is>
      </c>
      <c r="BI1607" t="n">
        <v>30.9</v>
      </c>
      <c r="BJ1607" t="n">
        <v>85.90000000000001</v>
      </c>
      <c r="BK1607" t="inlineStr">
        <is>
          <t>36.6</t>
        </is>
      </c>
      <c r="BL1607" t="inlineStr">
        <is>
          <t>52.2</t>
        </is>
      </c>
      <c r="BM1607" t="inlineStr">
        <is>
          <t>18,815</t>
        </is>
      </c>
      <c r="BN1607" t="n">
        <v>13.6</v>
      </c>
      <c r="BO1607" t="inlineStr">
        <is>
          <t>30%</t>
        </is>
      </c>
      <c r="BP1607" t="inlineStr">
        <is>
          <t>52 : 48</t>
        </is>
      </c>
      <c r="BQ1607" t="n">
        <v>2016</v>
      </c>
      <c r="BR1607" t="inlineStr">
        <is>
          <t>101-150</t>
        </is>
      </c>
      <c r="BS1607" t="inlineStr">
        <is>
          <t>10-17</t>
        </is>
      </c>
      <c r="BT1607" t="inlineStr"/>
      <c r="BU1607" t="n">
        <v>17</v>
      </c>
      <c r="BV1607" t="n">
        <v>13.3</v>
      </c>
      <c r="BW1607" t="n">
        <v>14.9</v>
      </c>
      <c r="BX1607" t="n">
        <v>18.6</v>
      </c>
      <c r="BY1607" t="n">
        <v>41.2</v>
      </c>
      <c r="BZ1607" t="n">
        <v>22.5</v>
      </c>
      <c r="CA1607" t="n">
        <v>2015</v>
      </c>
      <c r="CB1607" t="inlineStr">
        <is>
          <t>QS+Times+Shanghai</t>
        </is>
      </c>
      <c r="CC1607" t="n">
        <v>165</v>
      </c>
      <c r="CD1607" t="n">
        <v>176</v>
      </c>
      <c r="CE1607" t="n">
        <v>176</v>
      </c>
      <c r="CF1607" t="n">
        <v>239</v>
      </c>
      <c r="CG1607" t="n">
        <v>422</v>
      </c>
      <c r="CH1607" t="n">
        <v>373</v>
      </c>
      <c r="CI1607" t="n">
        <v>203</v>
      </c>
      <c r="CJ1607" t="n">
        <v>150</v>
      </c>
      <c r="CK1607" t="n">
        <v>38</v>
      </c>
      <c r="CL1607" t="n">
        <v>351</v>
      </c>
      <c r="CM1607" t="n">
        <v>50</v>
      </c>
      <c r="CN1607" t="n">
        <v>176</v>
      </c>
      <c r="CO1607" t="n">
        <v>190</v>
      </c>
      <c r="CP1607" t="n">
        <v>191</v>
      </c>
      <c r="CQ1607" t="n">
        <v>277</v>
      </c>
      <c r="CR1607" t="n">
        <v>401</v>
      </c>
      <c r="CS1607" t="n">
        <v>371</v>
      </c>
      <c r="CT1607" t="n">
        <v>194</v>
      </c>
      <c r="CU1607" t="n">
        <v>168</v>
      </c>
      <c r="CV1607" t="n">
        <v>29</v>
      </c>
      <c r="CW1607" t="n">
        <v>324</v>
      </c>
      <c r="CX1607" t="n">
        <v>193</v>
      </c>
      <c r="CY1607" t="n">
        <v>157</v>
      </c>
      <c r="CZ1607" t="n">
        <v>125.5</v>
      </c>
      <c r="DA1607" t="n">
        <v>13.5</v>
      </c>
      <c r="DB1607" t="n">
        <v>79.55048957249683</v>
      </c>
      <c r="DC1607" t="n">
        <v>40.5869281128892</v>
      </c>
      <c r="DD1607" t="n">
        <v>13.6</v>
      </c>
      <c r="DE1607" t="inlineStr">
        <is>
          <t>Times (raw ratio)</t>
        </is>
      </c>
      <c r="DF1607" t="n">
        <v>30</v>
      </c>
      <c r="DG1607" t="inlineStr">
        <is>
          <t>Times (raw %)</t>
        </is>
      </c>
      <c r="DH1607" t="n">
        <v>45.25</v>
      </c>
      <c r="DI1607" t="n">
        <v>22.18117912503494</v>
      </c>
    </row>
    <row r="1608">
      <c r="A1608" t="inlineStr">
        <is>
          <t>university of liège</t>
        </is>
      </c>
      <c r="B1608" t="inlineStr"/>
      <c r="C1608" t="inlineStr"/>
      <c r="D1608" t="inlineStr">
        <is>
          <t>Not Reported</t>
        </is>
      </c>
      <c r="E1608" t="inlineStr">
        <is>
          <t>Not Reported</t>
        </is>
      </c>
      <c r="F1608" t="inlineStr">
        <is>
          <t>Not Reported</t>
        </is>
      </c>
      <c r="G1608" t="inlineStr">
        <is>
          <t>Not Reported</t>
        </is>
      </c>
      <c r="H1608" t="inlineStr"/>
      <c r="I1608" t="inlineStr">
        <is>
          <t>Not Reported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>
        <is>
          <t>Not Reported</t>
        </is>
      </c>
      <c r="AF1608" t="inlineStr">
        <is>
          <t>Not Reported</t>
        </is>
      </c>
      <c r="AG1608" t="inlineStr">
        <is>
          <t>Not Reported</t>
        </is>
      </c>
      <c r="AH1608" t="inlineStr">
        <is>
          <t>Not Reported</t>
        </is>
      </c>
      <c r="AI1608" t="inlineStr"/>
      <c r="AJ1608" t="inlineStr"/>
      <c r="AK1608" t="inlineStr">
        <is>
          <t>Not Reported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>
        <is>
          <t>251-300</t>
        </is>
      </c>
      <c r="BF1608" t="inlineStr">
        <is>
          <t>Belgium</t>
        </is>
      </c>
      <c r="BG1608" t="n">
        <v>29.1</v>
      </c>
      <c r="BH1608" t="inlineStr">
        <is>
          <t>69.7</t>
        </is>
      </c>
      <c r="BI1608" t="n">
        <v>36.6</v>
      </c>
      <c r="BJ1608" t="n">
        <v>46.5</v>
      </c>
      <c r="BK1608" t="inlineStr">
        <is>
          <t>98.9</t>
        </is>
      </c>
      <c r="BL1608" t="inlineStr">
        <is>
          <t>-</t>
        </is>
      </c>
      <c r="BM1608" t="inlineStr">
        <is>
          <t>20,951</t>
        </is>
      </c>
      <c r="BN1608" t="n">
        <v>25.9</v>
      </c>
      <c r="BO1608" t="inlineStr">
        <is>
          <t>23%</t>
        </is>
      </c>
      <c r="BP1608" t="inlineStr">
        <is>
          <t>54 : 46</t>
        </is>
      </c>
      <c r="BQ1608" t="n">
        <v>2016</v>
      </c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>
        <is>
          <t>Times</t>
        </is>
      </c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n">
        <v>275.5</v>
      </c>
      <c r="CZ1608" t="inlineStr"/>
      <c r="DA1608" t="inlineStr"/>
      <c r="DB1608" t="n">
        <v>60.75768406004289</v>
      </c>
      <c r="DC1608" t="n">
        <v>40.45892015318052</v>
      </c>
      <c r="DD1608" t="n">
        <v>25.9</v>
      </c>
      <c r="DE1608" t="inlineStr">
        <is>
          <t>Times (raw ratio)</t>
        </is>
      </c>
      <c r="DF1608" t="n">
        <v>23</v>
      </c>
      <c r="DG1608" t="inlineStr">
        <is>
          <t>Times (raw %)</t>
        </is>
      </c>
      <c r="DH1608" t="inlineStr"/>
      <c r="DI1608" t="n">
        <v>35.06763787721125</v>
      </c>
    </row>
    <row r="1609">
      <c r="A1609" t="inlineStr">
        <is>
          <t>university of ljubljana</t>
        </is>
      </c>
      <c r="B1609" t="inlineStr">
        <is>
          <t>596</t>
        </is>
      </c>
      <c r="C1609" t="inlineStr">
        <is>
          <t>621-630</t>
        </is>
      </c>
      <c r="D1609" t="inlineStr">
        <is>
          <t>Slovenia</t>
        </is>
      </c>
      <c r="E1609" t="inlineStr">
        <is>
          <t>Europe</t>
        </is>
      </c>
      <c r="F1609" t="inlineStr">
        <is>
          <t>XL</t>
        </is>
      </c>
      <c r="G1609" t="inlineStr">
        <is>
          <t>FC</t>
        </is>
      </c>
      <c r="H1609" t="inlineStr">
        <is>
          <t>VH</t>
        </is>
      </c>
      <c r="I1609" t="inlineStr">
        <is>
          <t>A</t>
        </is>
      </c>
      <c r="J1609" t="n">
        <v>19.9</v>
      </c>
      <c r="K1609" t="inlineStr">
        <is>
          <t>451</t>
        </is>
      </c>
      <c r="L1609" t="n">
        <v>9.199999999999999</v>
      </c>
      <c r="M1609" t="inlineStr">
        <is>
          <t>601+</t>
        </is>
      </c>
      <c r="N1609" t="n">
        <v>33.3</v>
      </c>
      <c r="O1609" t="inlineStr">
        <is>
          <t>474</t>
        </is>
      </c>
      <c r="P1609" t="n">
        <v>5.9</v>
      </c>
      <c r="Q1609" t="inlineStr">
        <is>
          <t>701+</t>
        </is>
      </c>
      <c r="R1609" t="n">
        <v>4.2</v>
      </c>
      <c r="S1609" t="inlineStr">
        <is>
          <t>701+</t>
        </is>
      </c>
      <c r="T1609" t="n">
        <v>9.699999999999999</v>
      </c>
      <c r="U1609" t="inlineStr">
        <is>
          <t>701+</t>
        </is>
      </c>
      <c r="V1609" t="n">
        <v>84.8</v>
      </c>
      <c r="W1609" t="inlineStr">
        <is>
          <t>249</t>
        </is>
      </c>
      <c r="X1609" t="n">
        <v>97.59999999999999</v>
      </c>
      <c r="Y1609" t="inlineStr">
        <is>
          <t>32</t>
        </is>
      </c>
      <c r="Z1609" t="n">
        <v>4.9</v>
      </c>
      <c r="AA1609" t="inlineStr">
        <is>
          <t>701+</t>
        </is>
      </c>
      <c r="AB1609" t="n">
        <v>20.8</v>
      </c>
      <c r="AC1609" t="inlineStr">
        <is>
          <t>621-630</t>
        </is>
      </c>
      <c r="AD1609" t="inlineStr">
        <is>
          <t>601-650</t>
        </is>
      </c>
      <c r="AE1609" t="inlineStr">
        <is>
          <t>SI</t>
        </is>
      </c>
      <c r="AF1609" t="inlineStr">
        <is>
          <t>Slovenia</t>
        </is>
      </c>
      <c r="AG1609" t="inlineStr">
        <is>
          <t>XL</t>
        </is>
      </c>
      <c r="AH1609" t="inlineStr">
        <is>
          <t>FC</t>
        </is>
      </c>
      <c r="AI1609" t="inlineStr">
        <is>
          <t>VH</t>
        </is>
      </c>
      <c r="AJ1609" t="n">
        <v>5</v>
      </c>
      <c r="AK1609" t="inlineStr">
        <is>
          <t>A</t>
        </is>
      </c>
      <c r="AL1609" t="n">
        <v>20</v>
      </c>
      <c r="AM1609" t="inlineStr">
        <is>
          <t>439</t>
        </is>
      </c>
      <c r="AN1609" t="n">
        <v>9.5</v>
      </c>
      <c r="AO1609" t="inlineStr">
        <is>
          <t>601+</t>
        </is>
      </c>
      <c r="AP1609" t="n">
        <v>35.6</v>
      </c>
      <c r="AQ1609" t="inlineStr">
        <is>
          <t>446</t>
        </is>
      </c>
      <c r="AR1609" t="n">
        <v>6.3</v>
      </c>
      <c r="AS1609" t="inlineStr">
        <is>
          <t>701+</t>
        </is>
      </c>
      <c r="AT1609" t="n">
        <v>4.5</v>
      </c>
      <c r="AU1609" t="inlineStr">
        <is>
          <t>701+</t>
        </is>
      </c>
      <c r="AV1609" t="n">
        <v>10.7</v>
      </c>
      <c r="AW1609" t="inlineStr">
        <is>
          <t>701+</t>
        </is>
      </c>
      <c r="AX1609" t="n">
        <v>59.3</v>
      </c>
      <c r="AY1609" t="inlineStr">
        <is>
          <t>250</t>
        </is>
      </c>
      <c r="AZ1609" t="n">
        <v>48.9</v>
      </c>
      <c r="BA1609" t="inlineStr">
        <is>
          <t>139</t>
        </is>
      </c>
      <c r="BB1609" t="n">
        <v>17.2</v>
      </c>
      <c r="BC1609" t="inlineStr">
        <is>
          <t>574=</t>
        </is>
      </c>
      <c r="BD1609" t="inlineStr">
        <is>
          <t>-</t>
        </is>
      </c>
      <c r="BE1609" t="inlineStr">
        <is>
          <t>601-800</t>
        </is>
      </c>
      <c r="BF1609" t="inlineStr">
        <is>
          <t>Slovenia</t>
        </is>
      </c>
      <c r="BG1609" t="n">
        <v>24.9</v>
      </c>
      <c r="BH1609" t="inlineStr">
        <is>
          <t>34.5</t>
        </is>
      </c>
      <c r="BI1609" t="n">
        <v>13.6</v>
      </c>
      <c r="BJ1609" t="n">
        <v>24</v>
      </c>
      <c r="BK1609" t="inlineStr">
        <is>
          <t>32.3</t>
        </is>
      </c>
      <c r="BL1609" t="inlineStr">
        <is>
          <t>-</t>
        </is>
      </c>
      <c r="BM1609" t="inlineStr">
        <is>
          <t>48,821</t>
        </is>
      </c>
      <c r="BN1609" t="n">
        <v>17.6</v>
      </c>
      <c r="BO1609" t="inlineStr">
        <is>
          <t>4%</t>
        </is>
      </c>
      <c r="BP1609" t="inlineStr">
        <is>
          <t>60 : 40</t>
        </is>
      </c>
      <c r="BQ1609" t="n">
        <v>2016</v>
      </c>
      <c r="BR1609" t="inlineStr">
        <is>
          <t>401-500</t>
        </is>
      </c>
      <c r="BS1609" t="inlineStr">
        <is>
          <t>1</t>
        </is>
      </c>
      <c r="BT1609" t="inlineStr"/>
      <c r="BU1609" t="n">
        <v>0</v>
      </c>
      <c r="BV1609" t="n">
        <v>0</v>
      </c>
      <c r="BW1609" t="n">
        <v>0</v>
      </c>
      <c r="BX1609" t="n">
        <v>7.7</v>
      </c>
      <c r="BY1609" t="n">
        <v>35.1</v>
      </c>
      <c r="BZ1609" t="n">
        <v>14.2</v>
      </c>
      <c r="CA1609" t="n">
        <v>2015</v>
      </c>
      <c r="CB1609" t="inlineStr">
        <is>
          <t>QS+Times+Shanghai</t>
        </is>
      </c>
      <c r="CC1609" t="n">
        <v>596</v>
      </c>
      <c r="CD1609" t="n">
        <v>625.5</v>
      </c>
      <c r="CE1609" t="n">
        <v>451</v>
      </c>
      <c r="CF1609" t="n">
        <v>601</v>
      </c>
      <c r="CG1609" t="n">
        <v>474</v>
      </c>
      <c r="CH1609" t="n">
        <v>701</v>
      </c>
      <c r="CI1609" t="n">
        <v>701</v>
      </c>
      <c r="CJ1609" t="n">
        <v>701</v>
      </c>
      <c r="CK1609" t="n">
        <v>249</v>
      </c>
      <c r="CL1609" t="n">
        <v>32</v>
      </c>
      <c r="CM1609" t="n">
        <v>701</v>
      </c>
      <c r="CN1609" t="n">
        <v>625.5</v>
      </c>
      <c r="CO1609" t="n">
        <v>625.5</v>
      </c>
      <c r="CP1609" t="n">
        <v>439</v>
      </c>
      <c r="CQ1609" t="n">
        <v>601</v>
      </c>
      <c r="CR1609" t="n">
        <v>446</v>
      </c>
      <c r="CS1609" t="n">
        <v>701</v>
      </c>
      <c r="CT1609" t="n">
        <v>701</v>
      </c>
      <c r="CU1609" t="n">
        <v>701</v>
      </c>
      <c r="CV1609" t="n">
        <v>250</v>
      </c>
      <c r="CW1609" t="n">
        <v>139</v>
      </c>
      <c r="CX1609" t="n">
        <v>574</v>
      </c>
      <c r="CY1609" t="n">
        <v>700.5</v>
      </c>
      <c r="CZ1609" t="n">
        <v>450.5</v>
      </c>
      <c r="DA1609" t="n">
        <v>1</v>
      </c>
      <c r="DB1609" t="n">
        <v>19.60574460300036</v>
      </c>
      <c r="DC1609" t="n">
        <v>14.02007415242072</v>
      </c>
      <c r="DD1609" t="n">
        <v>17.6</v>
      </c>
      <c r="DE1609" t="inlineStr">
        <is>
          <t>Times (raw ratio)</t>
        </is>
      </c>
      <c r="DF1609" t="n">
        <v>4</v>
      </c>
      <c r="DG1609" t="inlineStr">
        <is>
          <t>Times (raw %)</t>
        </is>
      </c>
      <c r="DH1609" t="n">
        <v>19.95</v>
      </c>
      <c r="DI1609" t="n">
        <v>8.224689537036102</v>
      </c>
    </row>
    <row r="1610">
      <c r="A1610" t="inlineStr">
        <is>
          <t>university of lodz</t>
        </is>
      </c>
      <c r="B1610" t="inlineStr">
        <is>
          <t>901-950</t>
        </is>
      </c>
      <c r="C1610" t="inlineStr">
        <is>
          <t>951-1000</t>
        </is>
      </c>
      <c r="D1610" t="inlineStr">
        <is>
          <t>Poland</t>
        </is>
      </c>
      <c r="E1610" t="inlineStr">
        <is>
          <t>Europe</t>
        </is>
      </c>
      <c r="F1610" t="inlineStr">
        <is>
          <t>L</t>
        </is>
      </c>
      <c r="G1610" t="inlineStr">
        <is>
          <t>CO</t>
        </is>
      </c>
      <c r="H1610" t="inlineStr">
        <is>
          <t>VH</t>
        </is>
      </c>
      <c r="I1610" t="inlineStr">
        <is>
          <t>A</t>
        </is>
      </c>
      <c r="J1610" t="n">
        <v>11.5</v>
      </c>
      <c r="K1610" t="inlineStr">
        <is>
          <t>601+</t>
        </is>
      </c>
      <c r="L1610" t="n">
        <v>4.1</v>
      </c>
      <c r="M1610" t="inlineStr">
        <is>
          <t>601+</t>
        </is>
      </c>
      <c r="N1610" t="n">
        <v>39.5</v>
      </c>
      <c r="O1610" t="inlineStr">
        <is>
          <t>393</t>
        </is>
      </c>
      <c r="P1610" t="n">
        <v>3.4</v>
      </c>
      <c r="Q1610" t="inlineStr">
        <is>
          <t>701+</t>
        </is>
      </c>
      <c r="R1610" t="n">
        <v>4</v>
      </c>
      <c r="S1610" t="inlineStr">
        <is>
          <t>701+</t>
        </is>
      </c>
      <c r="T1610" t="n">
        <v>11.3</v>
      </c>
      <c r="U1610" t="inlineStr">
        <is>
          <t>692</t>
        </is>
      </c>
      <c r="V1610" t="n">
        <v>70.90000000000001</v>
      </c>
      <c r="W1610" t="inlineStr">
        <is>
          <t>470</t>
        </is>
      </c>
      <c r="X1610" t="n">
        <v>16.3</v>
      </c>
      <c r="Y1610" t="inlineStr">
        <is>
          <t>628</t>
        </is>
      </c>
      <c r="Z1610" t="n">
        <v>1.9</v>
      </c>
      <c r="AA1610" t="inlineStr">
        <is>
          <t>701+</t>
        </is>
      </c>
      <c r="AB1610" t="inlineStr"/>
      <c r="AC1610" t="inlineStr">
        <is>
          <t>951-1000</t>
        </is>
      </c>
      <c r="AD1610" t="inlineStr">
        <is>
          <t>801-1000</t>
        </is>
      </c>
      <c r="AE1610" t="inlineStr">
        <is>
          <t>PL</t>
        </is>
      </c>
      <c r="AF1610" t="inlineStr">
        <is>
          <t>Poland</t>
        </is>
      </c>
      <c r="AG1610" t="inlineStr">
        <is>
          <t>L</t>
        </is>
      </c>
      <c r="AH1610" t="inlineStr">
        <is>
          <t>CO</t>
        </is>
      </c>
      <c r="AI1610" t="inlineStr">
        <is>
          <t>VH</t>
        </is>
      </c>
      <c r="AJ1610" t="n">
        <v>4</v>
      </c>
      <c r="AK1610" t="inlineStr">
        <is>
          <t>A</t>
        </is>
      </c>
      <c r="AL1610" t="n">
        <v>11.7</v>
      </c>
      <c r="AM1610" t="inlineStr">
        <is>
          <t>601+</t>
        </is>
      </c>
      <c r="AN1610" t="n">
        <v>4.3</v>
      </c>
      <c r="AO1610" t="inlineStr">
        <is>
          <t>601+</t>
        </is>
      </c>
      <c r="AP1610" t="n">
        <v>39.7</v>
      </c>
      <c r="AQ1610" t="inlineStr">
        <is>
          <t>400</t>
        </is>
      </c>
      <c r="AR1610" t="n">
        <v>3.2</v>
      </c>
      <c r="AS1610" t="inlineStr">
        <is>
          <t>701+</t>
        </is>
      </c>
      <c r="AT1610" t="n">
        <v>4.2</v>
      </c>
      <c r="AU1610" t="inlineStr">
        <is>
          <t>701+</t>
        </is>
      </c>
      <c r="AV1610" t="n">
        <v>12.8</v>
      </c>
      <c r="AW1610" t="inlineStr">
        <is>
          <t>666</t>
        </is>
      </c>
      <c r="AX1610" t="n">
        <v>26.7</v>
      </c>
      <c r="AY1610" t="inlineStr">
        <is>
          <t>485</t>
        </is>
      </c>
      <c r="AZ1610" t="n">
        <v>11.8</v>
      </c>
      <c r="BA1610" t="inlineStr">
        <is>
          <t>701+</t>
        </is>
      </c>
      <c r="BB1610" t="n">
        <v>2.4</v>
      </c>
      <c r="BC1610" t="inlineStr">
        <is>
          <t>701+</t>
        </is>
      </c>
      <c r="BD1610" t="inlineStr">
        <is>
          <t>-</t>
        </is>
      </c>
      <c r="BE1610" t="inlineStr"/>
      <c r="BF1610" t="inlineStr">
        <is>
          <t>Not Reported</t>
        </is>
      </c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>
        <is>
          <t>QS</t>
        </is>
      </c>
      <c r="CC1610" t="n">
        <v>925.5</v>
      </c>
      <c r="CD1610" t="n">
        <v>975.5</v>
      </c>
      <c r="CE1610" t="n">
        <v>601</v>
      </c>
      <c r="CF1610" t="n">
        <v>601</v>
      </c>
      <c r="CG1610" t="n">
        <v>393</v>
      </c>
      <c r="CH1610" t="n">
        <v>701</v>
      </c>
      <c r="CI1610" t="n">
        <v>701</v>
      </c>
      <c r="CJ1610" t="n">
        <v>692</v>
      </c>
      <c r="CK1610" t="n">
        <v>470</v>
      </c>
      <c r="CL1610" t="n">
        <v>628</v>
      </c>
      <c r="CM1610" t="n">
        <v>701</v>
      </c>
      <c r="CN1610" t="n">
        <v>975.5</v>
      </c>
      <c r="CO1610" t="n">
        <v>900.5</v>
      </c>
      <c r="CP1610" t="n">
        <v>601</v>
      </c>
      <c r="CQ1610" t="n">
        <v>601</v>
      </c>
      <c r="CR1610" t="n">
        <v>400</v>
      </c>
      <c r="CS1610" t="n">
        <v>701</v>
      </c>
      <c r="CT1610" t="n">
        <v>701</v>
      </c>
      <c r="CU1610" t="n">
        <v>666</v>
      </c>
      <c r="CV1610" t="n">
        <v>485</v>
      </c>
      <c r="CW1610" t="n">
        <v>701</v>
      </c>
      <c r="CX1610" t="n">
        <v>701</v>
      </c>
      <c r="CY1610" t="inlineStr"/>
      <c r="CZ1610" t="inlineStr"/>
      <c r="DA1610" t="inlineStr"/>
      <c r="DB1610" t="n">
        <v>33.96428571428571</v>
      </c>
      <c r="DC1610" t="n">
        <v>3.4</v>
      </c>
      <c r="DD1610" t="inlineStr"/>
      <c r="DE1610" t="inlineStr">
        <is>
          <t>QS (score, not ratio)</t>
        </is>
      </c>
      <c r="DF1610" t="inlineStr"/>
      <c r="DG1610" t="inlineStr">
        <is>
          <t>QS (score, not %)</t>
        </is>
      </c>
      <c r="DH1610" t="n">
        <v>11.6</v>
      </c>
      <c r="DI1610" t="inlineStr"/>
    </row>
    <row r="1611">
      <c r="A1611" t="inlineStr">
        <is>
          <t>university of lorraine</t>
        </is>
      </c>
      <c r="B1611" t="inlineStr"/>
      <c r="C1611" t="inlineStr"/>
      <c r="D1611" t="inlineStr">
        <is>
          <t>Not Reported</t>
        </is>
      </c>
      <c r="E1611" t="inlineStr">
        <is>
          <t>Not Reported</t>
        </is>
      </c>
      <c r="F1611" t="inlineStr">
        <is>
          <t>Not Reported</t>
        </is>
      </c>
      <c r="G1611" t="inlineStr">
        <is>
          <t>Not Reported</t>
        </is>
      </c>
      <c r="H1611" t="inlineStr"/>
      <c r="I1611" t="inlineStr">
        <is>
          <t>Not Reported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>
        <is>
          <t>Not Reported</t>
        </is>
      </c>
      <c r="AF1611" t="inlineStr">
        <is>
          <t>Not Reported</t>
        </is>
      </c>
      <c r="AG1611" t="inlineStr">
        <is>
          <t>Not Reported</t>
        </is>
      </c>
      <c r="AH1611" t="inlineStr">
        <is>
          <t>Not Reported</t>
        </is>
      </c>
      <c r="AI1611" t="inlineStr"/>
      <c r="AJ1611" t="inlineStr"/>
      <c r="AK1611" t="inlineStr">
        <is>
          <t>Not Reported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>
        <is>
          <t>Not Reported</t>
        </is>
      </c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>
        <is>
          <t>201-300</t>
        </is>
      </c>
      <c r="BS1611" t="inlineStr">
        <is>
          <t>9-15</t>
        </is>
      </c>
      <c r="BT1611" t="inlineStr"/>
      <c r="BU1611" t="n">
        <v>11.5</v>
      </c>
      <c r="BV1611" t="n">
        <v>16.3</v>
      </c>
      <c r="BW1611" t="n">
        <v>0</v>
      </c>
      <c r="BX1611" t="n">
        <v>9.800000000000001</v>
      </c>
      <c r="BY1611" t="n">
        <v>32.9</v>
      </c>
      <c r="BZ1611" t="n">
        <v>18.8</v>
      </c>
      <c r="CA1611" t="n">
        <v>2015</v>
      </c>
      <c r="CB1611" t="inlineStr">
        <is>
          <t>Shanghai</t>
        </is>
      </c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n">
        <v>250.5</v>
      </c>
      <c r="DA1611" t="n">
        <v>12</v>
      </c>
      <c r="DB1611" t="n">
        <v>45.22502744237102</v>
      </c>
      <c r="DC1611" t="n">
        <v>13.80798274002157</v>
      </c>
      <c r="DD1611" t="inlineStr"/>
      <c r="DE1611" t="inlineStr">
        <is>
          <t>Missing</t>
        </is>
      </c>
      <c r="DF1611" t="inlineStr"/>
      <c r="DG1611" t="inlineStr">
        <is>
          <t>Missing</t>
        </is>
      </c>
      <c r="DH1611" t="inlineStr"/>
      <c r="DI1611" t="n">
        <v>13.85399137001079</v>
      </c>
    </row>
    <row r="1612">
      <c r="A1612" t="inlineStr">
        <is>
          <t>university of louisville</t>
        </is>
      </c>
      <c r="B1612" t="inlineStr">
        <is>
          <t>1001-1200</t>
        </is>
      </c>
      <c r="C1612" t="inlineStr">
        <is>
          <t>1001-1200</t>
        </is>
      </c>
      <c r="D1612" t="inlineStr">
        <is>
          <t>United States</t>
        </is>
      </c>
      <c r="E1612" t="inlineStr">
        <is>
          <t>Americas</t>
        </is>
      </c>
      <c r="F1612" t="inlineStr">
        <is>
          <t>L</t>
        </is>
      </c>
      <c r="G1612" t="inlineStr">
        <is>
          <t>FC</t>
        </is>
      </c>
      <c r="H1612" t="inlineStr">
        <is>
          <t>HI</t>
        </is>
      </c>
      <c r="I1612" t="inlineStr">
        <is>
          <t>A</t>
        </is>
      </c>
      <c r="J1612" t="n">
        <v>3.5</v>
      </c>
      <c r="K1612" t="inlineStr">
        <is>
          <t>601+</t>
        </is>
      </c>
      <c r="L1612" t="n">
        <v>3.2</v>
      </c>
      <c r="M1612" t="inlineStr">
        <is>
          <t>601+</t>
        </is>
      </c>
      <c r="N1612" t="n">
        <v>30.5</v>
      </c>
      <c r="O1612" t="inlineStr">
        <is>
          <t>513</t>
        </is>
      </c>
      <c r="P1612" t="n">
        <v>7.7</v>
      </c>
      <c r="Q1612" t="inlineStr">
        <is>
          <t>701+</t>
        </is>
      </c>
      <c r="R1612" t="n">
        <v>24.8</v>
      </c>
      <c r="S1612" t="inlineStr">
        <is>
          <t>539</t>
        </is>
      </c>
      <c r="T1612" t="n">
        <v>3.2</v>
      </c>
      <c r="U1612" t="inlineStr">
        <is>
          <t>701+</t>
        </is>
      </c>
      <c r="V1612" t="n">
        <v>59</v>
      </c>
      <c r="W1612" t="inlineStr">
        <is>
          <t>644</t>
        </is>
      </c>
      <c r="X1612" t="n">
        <v>5.1</v>
      </c>
      <c r="Y1612" t="inlineStr">
        <is>
          <t>701+</t>
        </is>
      </c>
      <c r="Z1612" t="n">
        <v>2.4</v>
      </c>
      <c r="AA1612" t="inlineStr">
        <is>
          <t>701+</t>
        </is>
      </c>
      <c r="AB1612" t="inlineStr"/>
      <c r="AC1612" t="inlineStr">
        <is>
          <t>1001-1200</t>
        </is>
      </c>
      <c r="AD1612" t="inlineStr">
        <is>
          <t>801-1000</t>
        </is>
      </c>
      <c r="AE1612" t="inlineStr">
        <is>
          <t>US</t>
        </is>
      </c>
      <c r="AF1612" t="inlineStr">
        <is>
          <t>United States</t>
        </is>
      </c>
      <c r="AG1612" t="inlineStr">
        <is>
          <t>L</t>
        </is>
      </c>
      <c r="AH1612" t="inlineStr">
        <is>
          <t>FC</t>
        </is>
      </c>
      <c r="AI1612" t="inlineStr">
        <is>
          <t>HI</t>
        </is>
      </c>
      <c r="AJ1612" t="n">
        <v>5</v>
      </c>
      <c r="AK1612" t="inlineStr">
        <is>
          <t>A</t>
        </is>
      </c>
      <c r="AL1612" t="n">
        <v>3.5</v>
      </c>
      <c r="AM1612" t="inlineStr">
        <is>
          <t>601+</t>
        </is>
      </c>
      <c r="AN1612" t="n">
        <v>4.5</v>
      </c>
      <c r="AO1612" t="inlineStr">
        <is>
          <t>601+</t>
        </is>
      </c>
      <c r="AP1612" t="n">
        <v>24.9</v>
      </c>
      <c r="AQ1612" t="inlineStr">
        <is>
          <t>587</t>
        </is>
      </c>
      <c r="AR1612" t="n">
        <v>10.1</v>
      </c>
      <c r="AS1612" t="inlineStr">
        <is>
          <t>701+</t>
        </is>
      </c>
      <c r="AT1612" t="n">
        <v>34.8</v>
      </c>
      <c r="AU1612" t="inlineStr">
        <is>
          <t>456</t>
        </is>
      </c>
      <c r="AV1612" t="n">
        <v>3.3</v>
      </c>
      <c r="AW1612" t="inlineStr">
        <is>
          <t>701+</t>
        </is>
      </c>
      <c r="AX1612" t="n">
        <v>15.8</v>
      </c>
      <c r="AY1612" t="inlineStr">
        <is>
          <t>586</t>
        </is>
      </c>
      <c r="AZ1612" t="n">
        <v>12.5</v>
      </c>
      <c r="BA1612" t="inlineStr">
        <is>
          <t>693</t>
        </is>
      </c>
      <c r="BB1612" t="inlineStr"/>
      <c r="BC1612" t="inlineStr"/>
      <c r="BD1612" t="inlineStr">
        <is>
          <t>-</t>
        </is>
      </c>
      <c r="BE1612" t="inlineStr"/>
      <c r="BF1612" t="inlineStr">
        <is>
          <t>Not Reported</t>
        </is>
      </c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>
        <is>
          <t>402-501</t>
        </is>
      </c>
      <c r="BS1612" t="inlineStr">
        <is>
          <t>139-152</t>
        </is>
      </c>
      <c r="BT1612" t="inlineStr"/>
      <c r="BU1612" t="n">
        <v>0</v>
      </c>
      <c r="BV1612" t="n">
        <v>0</v>
      </c>
      <c r="BW1612" t="n">
        <v>0</v>
      </c>
      <c r="BX1612" t="n">
        <v>7.5</v>
      </c>
      <c r="BY1612" t="n">
        <v>30.9</v>
      </c>
      <c r="BZ1612" t="n">
        <v>15.9</v>
      </c>
      <c r="CA1612" t="n">
        <v>2009</v>
      </c>
      <c r="CB1612" t="inlineStr">
        <is>
          <t>QS+Shanghai</t>
        </is>
      </c>
      <c r="CC1612" t="n">
        <v>1100.5</v>
      </c>
      <c r="CD1612" t="n">
        <v>1100.5</v>
      </c>
      <c r="CE1612" t="n">
        <v>601</v>
      </c>
      <c r="CF1612" t="n">
        <v>601</v>
      </c>
      <c r="CG1612" t="n">
        <v>513</v>
      </c>
      <c r="CH1612" t="n">
        <v>701</v>
      </c>
      <c r="CI1612" t="n">
        <v>539</v>
      </c>
      <c r="CJ1612" t="n">
        <v>701</v>
      </c>
      <c r="CK1612" t="n">
        <v>644</v>
      </c>
      <c r="CL1612" t="n">
        <v>701</v>
      </c>
      <c r="CM1612" t="n">
        <v>701</v>
      </c>
      <c r="CN1612" t="n">
        <v>1100.5</v>
      </c>
      <c r="CO1612" t="n">
        <v>900.5</v>
      </c>
      <c r="CP1612" t="n">
        <v>601</v>
      </c>
      <c r="CQ1612" t="n">
        <v>601</v>
      </c>
      <c r="CR1612" t="n">
        <v>587</v>
      </c>
      <c r="CS1612" t="n">
        <v>701</v>
      </c>
      <c r="CT1612" t="n">
        <v>456</v>
      </c>
      <c r="CU1612" t="n">
        <v>701</v>
      </c>
      <c r="CV1612" t="n">
        <v>586</v>
      </c>
      <c r="CW1612" t="n">
        <v>693</v>
      </c>
      <c r="CX1612" t="inlineStr"/>
      <c r="CY1612" t="inlineStr"/>
      <c r="CZ1612" t="n">
        <v>451.5</v>
      </c>
      <c r="DA1612" t="n">
        <v>145.5</v>
      </c>
      <c r="DB1612" t="n">
        <v>11.28099027755998</v>
      </c>
      <c r="DC1612" t="n">
        <v>11.05282272563826</v>
      </c>
      <c r="DD1612" t="inlineStr"/>
      <c r="DE1612" t="inlineStr">
        <is>
          <t>QS (score, not ratio)</t>
        </is>
      </c>
      <c r="DF1612" t="inlineStr"/>
      <c r="DG1612" t="inlineStr">
        <is>
          <t>QS (score, not %)</t>
        </is>
      </c>
      <c r="DH1612" t="n">
        <v>3.5</v>
      </c>
      <c r="DI1612" t="n">
        <v>6.364617044228694</v>
      </c>
    </row>
    <row r="1613">
      <c r="A1613" t="inlineStr">
        <is>
          <t>university of luxembourg</t>
        </is>
      </c>
      <c r="B1613" t="inlineStr">
        <is>
          <t>355</t>
        </is>
      </c>
      <c r="C1613" t="inlineStr">
        <is>
          <t>381</t>
        </is>
      </c>
      <c r="D1613" t="inlineStr">
        <is>
          <t>Luxembourg</t>
        </is>
      </c>
      <c r="E1613" t="inlineStr">
        <is>
          <t>Europe</t>
        </is>
      </c>
      <c r="F1613" t="inlineStr">
        <is>
          <t>M</t>
        </is>
      </c>
      <c r="G1613" t="inlineStr">
        <is>
          <t>CO</t>
        </is>
      </c>
      <c r="H1613" t="inlineStr">
        <is>
          <t>VH</t>
        </is>
      </c>
      <c r="I1613" t="inlineStr">
        <is>
          <t>Not Reported</t>
        </is>
      </c>
      <c r="J1613" t="n">
        <v>9.199999999999999</v>
      </c>
      <c r="K1613" t="inlineStr">
        <is>
          <t>601+</t>
        </is>
      </c>
      <c r="L1613" t="n">
        <v>4.5</v>
      </c>
      <c r="M1613" t="inlineStr">
        <is>
          <t>601+</t>
        </is>
      </c>
      <c r="N1613" t="n">
        <v>80.8</v>
      </c>
      <c r="O1613" t="inlineStr">
        <is>
          <t>128</t>
        </is>
      </c>
      <c r="P1613" t="n">
        <v>25.2</v>
      </c>
      <c r="Q1613" t="inlineStr">
        <is>
          <t>495</t>
        </is>
      </c>
      <c r="R1613" t="n">
        <v>100</v>
      </c>
      <c r="S1613" t="inlineStr">
        <is>
          <t>16</t>
        </is>
      </c>
      <c r="T1613" t="n">
        <v>100</v>
      </c>
      <c r="U1613" t="inlineStr">
        <is>
          <t>26</t>
        </is>
      </c>
      <c r="V1613" t="n">
        <v>70.09999999999999</v>
      </c>
      <c r="W1613" t="inlineStr">
        <is>
          <t>486</t>
        </is>
      </c>
      <c r="X1613" t="n">
        <v>52.8</v>
      </c>
      <c r="Y1613" t="inlineStr">
        <is>
          <t>240</t>
        </is>
      </c>
      <c r="Z1613" t="n">
        <v>3.1</v>
      </c>
      <c r="AA1613" t="inlineStr">
        <is>
          <t>701+</t>
        </is>
      </c>
      <c r="AB1613" t="n">
        <v>32.1</v>
      </c>
      <c r="AC1613" t="inlineStr">
        <is>
          <t>381</t>
        </is>
      </c>
      <c r="AD1613" t="inlineStr"/>
      <c r="AE1613" t="inlineStr">
        <is>
          <t>LU</t>
        </is>
      </c>
      <c r="AF1613" t="inlineStr">
        <is>
          <t>Luxembourg</t>
        </is>
      </c>
      <c r="AG1613" t="inlineStr">
        <is>
          <t>M</t>
        </is>
      </c>
      <c r="AH1613" t="inlineStr">
        <is>
          <t>CO</t>
        </is>
      </c>
      <c r="AI1613" t="inlineStr">
        <is>
          <t>VH</t>
        </is>
      </c>
      <c r="AJ1613" t="n">
        <v>2</v>
      </c>
      <c r="AK1613" t="inlineStr">
        <is>
          <t>Not Reported</t>
        </is>
      </c>
      <c r="AL1613" t="n">
        <v>9.1</v>
      </c>
      <c r="AM1613" t="inlineStr">
        <is>
          <t>601+</t>
        </is>
      </c>
      <c r="AN1613" t="n">
        <v>4.9</v>
      </c>
      <c r="AO1613" t="inlineStr">
        <is>
          <t>601+</t>
        </is>
      </c>
      <c r="AP1613" t="n">
        <v>77.2</v>
      </c>
      <c r="AQ1613" t="inlineStr">
        <is>
          <t>152</t>
        </is>
      </c>
      <c r="AR1613" t="n">
        <v>28.6</v>
      </c>
      <c r="AS1613" t="inlineStr">
        <is>
          <t>447</t>
        </is>
      </c>
      <c r="AT1613" t="n">
        <v>100</v>
      </c>
      <c r="AU1613" t="inlineStr">
        <is>
          <t>14</t>
        </is>
      </c>
      <c r="AV1613" t="n">
        <v>100</v>
      </c>
      <c r="AW1613" t="inlineStr">
        <is>
          <t>24</t>
        </is>
      </c>
      <c r="AX1613" t="n">
        <v>18.4</v>
      </c>
      <c r="AY1613" t="inlineStr">
        <is>
          <t>557</t>
        </is>
      </c>
      <c r="AZ1613" t="n">
        <v>25.6</v>
      </c>
      <c r="BA1613" t="inlineStr">
        <is>
          <t>323</t>
        </is>
      </c>
      <c r="BB1613" t="inlineStr"/>
      <c r="BC1613" t="inlineStr"/>
      <c r="BD1613" t="inlineStr">
        <is>
          <t>29.1</t>
        </is>
      </c>
      <c r="BE1613">
        <f>193</f>
        <v/>
      </c>
      <c r="BF1613" t="inlineStr">
        <is>
          <t>Luxembourg</t>
        </is>
      </c>
      <c r="BG1613" t="n">
        <v>25</v>
      </c>
      <c r="BH1613" t="inlineStr">
        <is>
          <t>99.8</t>
        </is>
      </c>
      <c r="BI1613" t="n">
        <v>26.7</v>
      </c>
      <c r="BJ1613" t="n">
        <v>84.8</v>
      </c>
      <c r="BK1613" t="inlineStr">
        <is>
          <t>38.1</t>
        </is>
      </c>
      <c r="BL1613" t="inlineStr">
        <is>
          <t>49.4</t>
        </is>
      </c>
      <c r="BM1613" t="inlineStr">
        <is>
          <t>5,144</t>
        </is>
      </c>
      <c r="BN1613" t="n">
        <v>15.9</v>
      </c>
      <c r="BO1613" t="inlineStr">
        <is>
          <t>52%</t>
        </is>
      </c>
      <c r="BP1613" t="inlineStr">
        <is>
          <t>50 : 50</t>
        </is>
      </c>
      <c r="BQ1613" t="n">
        <v>2016</v>
      </c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>
        <is>
          <t>QS+Times</t>
        </is>
      </c>
      <c r="CC1613" t="n">
        <v>355</v>
      </c>
      <c r="CD1613" t="n">
        <v>381</v>
      </c>
      <c r="CE1613" t="n">
        <v>601</v>
      </c>
      <c r="CF1613" t="n">
        <v>601</v>
      </c>
      <c r="CG1613" t="n">
        <v>128</v>
      </c>
      <c r="CH1613" t="n">
        <v>495</v>
      </c>
      <c r="CI1613" t="n">
        <v>16</v>
      </c>
      <c r="CJ1613" t="n">
        <v>26</v>
      </c>
      <c r="CK1613" t="n">
        <v>486</v>
      </c>
      <c r="CL1613" t="n">
        <v>240</v>
      </c>
      <c r="CM1613" t="n">
        <v>701</v>
      </c>
      <c r="CN1613" t="n">
        <v>381</v>
      </c>
      <c r="CO1613" t="inlineStr"/>
      <c r="CP1613" t="n">
        <v>601</v>
      </c>
      <c r="CQ1613" t="n">
        <v>601</v>
      </c>
      <c r="CR1613" t="n">
        <v>152</v>
      </c>
      <c r="CS1613" t="n">
        <v>447</v>
      </c>
      <c r="CT1613" t="n">
        <v>14</v>
      </c>
      <c r="CU1613" t="n">
        <v>24</v>
      </c>
      <c r="CV1613" t="n">
        <v>557</v>
      </c>
      <c r="CW1613" t="n">
        <v>323</v>
      </c>
      <c r="CX1613" t="inlineStr"/>
      <c r="CY1613" t="n">
        <v>193</v>
      </c>
      <c r="CZ1613" t="inlineStr"/>
      <c r="DA1613" t="inlineStr"/>
      <c r="DB1613" t="n">
        <v>73.63305422240376</v>
      </c>
      <c r="DC1613" t="n">
        <v>44.86041783398704</v>
      </c>
      <c r="DD1613" t="n">
        <v>15.9</v>
      </c>
      <c r="DE1613" t="inlineStr">
        <is>
          <t>Times (raw ratio)</t>
        </is>
      </c>
      <c r="DF1613" t="n">
        <v>52</v>
      </c>
      <c r="DG1613" t="inlineStr">
        <is>
          <t>Times (raw %)</t>
        </is>
      </c>
      <c r="DH1613" t="n">
        <v>9.149999999999999</v>
      </c>
      <c r="DI1613" t="n">
        <v>24.76586888657648</v>
      </c>
    </row>
    <row r="1614">
      <c r="A1614" t="inlineStr">
        <is>
          <t>university of maastricht</t>
        </is>
      </c>
      <c r="B1614" t="inlineStr"/>
      <c r="C1614" t="inlineStr"/>
      <c r="D1614" t="inlineStr">
        <is>
          <t>Not Reported</t>
        </is>
      </c>
      <c r="E1614" t="inlineStr">
        <is>
          <t>Not Reported</t>
        </is>
      </c>
      <c r="F1614" t="inlineStr">
        <is>
          <t>Not Reported</t>
        </is>
      </c>
      <c r="G1614" t="inlineStr">
        <is>
          <t>Not Reported</t>
        </is>
      </c>
      <c r="H1614" t="inlineStr"/>
      <c r="I1614" t="inlineStr">
        <is>
          <t>Not Reported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>
        <is>
          <t>Not Reported</t>
        </is>
      </c>
      <c r="AF1614" t="inlineStr">
        <is>
          <t>Not Reported</t>
        </is>
      </c>
      <c r="AG1614" t="inlineStr">
        <is>
          <t>Not Reported</t>
        </is>
      </c>
      <c r="AH1614" t="inlineStr">
        <is>
          <t>Not Reported</t>
        </is>
      </c>
      <c r="AI1614" t="inlineStr"/>
      <c r="AJ1614" t="inlineStr"/>
      <c r="AK1614" t="inlineStr">
        <is>
          <t>Not Reported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>
        <is>
          <t>Not Reported</t>
        </is>
      </c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>
        <is>
          <t>201-300</t>
        </is>
      </c>
      <c r="BS1614" t="inlineStr">
        <is>
          <t>9-10</t>
        </is>
      </c>
      <c r="BT1614" t="inlineStr"/>
      <c r="BU1614" t="n">
        <v>0</v>
      </c>
      <c r="BV1614" t="n">
        <v>0</v>
      </c>
      <c r="BW1614" t="n">
        <v>7.2</v>
      </c>
      <c r="BX1614" t="n">
        <v>7.8</v>
      </c>
      <c r="BY1614" t="n">
        <v>40.2</v>
      </c>
      <c r="BZ1614" t="n">
        <v>22.3</v>
      </c>
      <c r="CA1614" t="n">
        <v>2012</v>
      </c>
      <c r="CB1614" t="inlineStr">
        <is>
          <t>Shanghai</t>
        </is>
      </c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n">
        <v>250.5</v>
      </c>
      <c r="DA1614" t="n">
        <v>9.5</v>
      </c>
      <c r="DB1614" t="n">
        <v>45.22502744237102</v>
      </c>
      <c r="DC1614" t="n">
        <v>21.34541531823086</v>
      </c>
      <c r="DD1614" t="inlineStr"/>
      <c r="DE1614" t="inlineStr">
        <is>
          <t>Missing</t>
        </is>
      </c>
      <c r="DF1614" t="inlineStr"/>
      <c r="DG1614" t="inlineStr">
        <is>
          <t>Missing</t>
        </is>
      </c>
      <c r="DH1614" t="inlineStr"/>
      <c r="DI1614" t="n">
        <v>10.67270765911543</v>
      </c>
    </row>
    <row r="1615">
      <c r="A1615" t="inlineStr">
        <is>
          <t>university of macau</t>
        </is>
      </c>
      <c r="B1615" t="inlineStr">
        <is>
          <t>245</t>
        </is>
      </c>
      <c r="C1615" t="inlineStr">
        <is>
          <t>254</t>
        </is>
      </c>
      <c r="D1615" t="inlineStr">
        <is>
          <t>Macau SAR</t>
        </is>
      </c>
      <c r="E1615" t="inlineStr">
        <is>
          <t>Asia</t>
        </is>
      </c>
      <c r="F1615" t="inlineStr">
        <is>
          <t>L</t>
        </is>
      </c>
      <c r="G1615" t="inlineStr">
        <is>
          <t>CO</t>
        </is>
      </c>
      <c r="H1615" t="inlineStr">
        <is>
          <t>VH</t>
        </is>
      </c>
      <c r="I1615" t="inlineStr">
        <is>
          <t>A</t>
        </is>
      </c>
      <c r="J1615" t="n">
        <v>11.9</v>
      </c>
      <c r="K1615" t="inlineStr">
        <is>
          <t>601+</t>
        </is>
      </c>
      <c r="L1615" t="n">
        <v>10.5</v>
      </c>
      <c r="M1615" t="inlineStr">
        <is>
          <t>601+</t>
        </is>
      </c>
      <c r="N1615" t="n">
        <v>9.800000000000001</v>
      </c>
      <c r="O1615" t="inlineStr">
        <is>
          <t>701+</t>
        </is>
      </c>
      <c r="P1615" t="n">
        <v>99.09999999999999</v>
      </c>
      <c r="Q1615" t="inlineStr">
        <is>
          <t>23</t>
        </is>
      </c>
      <c r="R1615" t="n">
        <v>100</v>
      </c>
      <c r="S1615" t="inlineStr">
        <is>
          <t>21</t>
        </is>
      </c>
      <c r="T1615" t="n">
        <v>99.90000000000001</v>
      </c>
      <c r="U1615" t="inlineStr">
        <is>
          <t>36</t>
        </is>
      </c>
      <c r="V1615" t="n">
        <v>57</v>
      </c>
      <c r="W1615" t="inlineStr">
        <is>
          <t>664</t>
        </is>
      </c>
      <c r="X1615" t="n">
        <v>50.3</v>
      </c>
      <c r="Y1615" t="inlineStr">
        <is>
          <t>253</t>
        </is>
      </c>
      <c r="Z1615" t="n">
        <v>7.7</v>
      </c>
      <c r="AA1615" t="inlineStr">
        <is>
          <t>701+</t>
        </is>
      </c>
      <c r="AB1615" t="n">
        <v>41.1</v>
      </c>
      <c r="AC1615" t="inlineStr">
        <is>
          <t>254</t>
        </is>
      </c>
      <c r="AD1615" t="inlineStr">
        <is>
          <t>304</t>
        </is>
      </c>
      <c r="AE1615" t="inlineStr">
        <is>
          <t>MO</t>
        </is>
      </c>
      <c r="AF1615" t="inlineStr">
        <is>
          <t>Macau SAR</t>
        </is>
      </c>
      <c r="AG1615" t="inlineStr">
        <is>
          <t>M</t>
        </is>
      </c>
      <c r="AH1615" t="inlineStr">
        <is>
          <t>FO</t>
        </is>
      </c>
      <c r="AI1615" t="inlineStr">
        <is>
          <t>VH</t>
        </is>
      </c>
      <c r="AJ1615" t="n">
        <v>3</v>
      </c>
      <c r="AK1615" t="inlineStr">
        <is>
          <t>A</t>
        </is>
      </c>
      <c r="AL1615" t="n">
        <v>10.6</v>
      </c>
      <c r="AM1615" t="inlineStr">
        <is>
          <t>601+</t>
        </is>
      </c>
      <c r="AN1615" t="n">
        <v>14.2</v>
      </c>
      <c r="AO1615" t="inlineStr">
        <is>
          <t>575</t>
        </is>
      </c>
      <c r="AP1615" t="n">
        <v>12.2</v>
      </c>
      <c r="AQ1615" t="inlineStr">
        <is>
          <t>701+</t>
        </is>
      </c>
      <c r="AR1615" t="n">
        <v>96.90000000000001</v>
      </c>
      <c r="AS1615" t="inlineStr">
        <is>
          <t>43</t>
        </is>
      </c>
      <c r="AT1615" t="n">
        <v>100</v>
      </c>
      <c r="AU1615" t="inlineStr">
        <is>
          <t>18</t>
        </is>
      </c>
      <c r="AV1615" t="n">
        <v>99.3</v>
      </c>
      <c r="AW1615" t="inlineStr">
        <is>
          <t>49</t>
        </is>
      </c>
      <c r="AX1615" t="n">
        <v>11.4</v>
      </c>
      <c r="AY1615" t="inlineStr">
        <is>
          <t>646</t>
        </is>
      </c>
      <c r="AZ1615" t="n">
        <v>41.6</v>
      </c>
      <c r="BA1615" t="inlineStr">
        <is>
          <t>177</t>
        </is>
      </c>
      <c r="BB1615" t="n">
        <v>4.3</v>
      </c>
      <c r="BC1615" t="inlineStr">
        <is>
          <t>701+</t>
        </is>
      </c>
      <c r="BD1615" t="inlineStr">
        <is>
          <t>38.9</t>
        </is>
      </c>
      <c r="BE1615" t="inlineStr">
        <is>
          <t>401-500</t>
        </is>
      </c>
      <c r="BF1615" t="inlineStr">
        <is>
          <t>Macau</t>
        </is>
      </c>
      <c r="BG1615" t="n">
        <v>18.5</v>
      </c>
      <c r="BH1615" t="inlineStr">
        <is>
          <t>98.4</t>
        </is>
      </c>
      <c r="BI1615" t="n">
        <v>17</v>
      </c>
      <c r="BJ1615" t="n">
        <v>49.7</v>
      </c>
      <c r="BK1615" t="inlineStr">
        <is>
          <t>34.9</t>
        </is>
      </c>
      <c r="BL1615" t="inlineStr">
        <is>
          <t>-</t>
        </is>
      </c>
      <c r="BM1615" t="inlineStr">
        <is>
          <t>8,521</t>
        </is>
      </c>
      <c r="BN1615" t="n">
        <v>14.9</v>
      </c>
      <c r="BO1615" t="inlineStr">
        <is>
          <t>31%</t>
        </is>
      </c>
      <c r="BP1615" t="inlineStr">
        <is>
          <t>58 : 42</t>
        </is>
      </c>
      <c r="BQ1615" t="n">
        <v>2016</v>
      </c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>
        <is>
          <t>QS+Times</t>
        </is>
      </c>
      <c r="CC1615" t="n">
        <v>245</v>
      </c>
      <c r="CD1615" t="n">
        <v>254</v>
      </c>
      <c r="CE1615" t="n">
        <v>601</v>
      </c>
      <c r="CF1615" t="n">
        <v>601</v>
      </c>
      <c r="CG1615" t="n">
        <v>701</v>
      </c>
      <c r="CH1615" t="n">
        <v>23</v>
      </c>
      <c r="CI1615" t="n">
        <v>21</v>
      </c>
      <c r="CJ1615" t="n">
        <v>36</v>
      </c>
      <c r="CK1615" t="n">
        <v>664</v>
      </c>
      <c r="CL1615" t="n">
        <v>253</v>
      </c>
      <c r="CM1615" t="n">
        <v>701</v>
      </c>
      <c r="CN1615" t="n">
        <v>254</v>
      </c>
      <c r="CO1615" t="n">
        <v>304</v>
      </c>
      <c r="CP1615" t="n">
        <v>601</v>
      </c>
      <c r="CQ1615" t="n">
        <v>575</v>
      </c>
      <c r="CR1615" t="n">
        <v>701</v>
      </c>
      <c r="CS1615" t="n">
        <v>43</v>
      </c>
      <c r="CT1615" t="n">
        <v>18</v>
      </c>
      <c r="CU1615" t="n">
        <v>49</v>
      </c>
      <c r="CV1615" t="n">
        <v>646</v>
      </c>
      <c r="CW1615" t="n">
        <v>177</v>
      </c>
      <c r="CX1615" t="n">
        <v>701</v>
      </c>
      <c r="CY1615" t="n">
        <v>450.5</v>
      </c>
      <c r="CZ1615" t="inlineStr"/>
      <c r="DA1615" t="inlineStr"/>
      <c r="DB1615" t="n">
        <v>59.15562136219749</v>
      </c>
      <c r="DC1615" t="n">
        <v>54.28709508903933</v>
      </c>
      <c r="DD1615" t="n">
        <v>14.9</v>
      </c>
      <c r="DE1615" t="inlineStr">
        <is>
          <t>Times (raw ratio)</t>
        </is>
      </c>
      <c r="DF1615" t="n">
        <v>31</v>
      </c>
      <c r="DG1615" t="inlineStr">
        <is>
          <t>Times (raw %)</t>
        </is>
      </c>
      <c r="DH1615" t="n">
        <v>11.25</v>
      </c>
      <c r="DI1615" t="n">
        <v>14.67221644120708</v>
      </c>
    </row>
    <row r="1616">
      <c r="A1616" t="inlineStr">
        <is>
          <t>university of maine</t>
        </is>
      </c>
      <c r="B1616" t="inlineStr"/>
      <c r="C1616" t="inlineStr"/>
      <c r="D1616" t="inlineStr">
        <is>
          <t>Not Reported</t>
        </is>
      </c>
      <c r="E1616" t="inlineStr">
        <is>
          <t>Not Reported</t>
        </is>
      </c>
      <c r="F1616" t="inlineStr">
        <is>
          <t>Not Reported</t>
        </is>
      </c>
      <c r="G1616" t="inlineStr">
        <is>
          <t>Not Reported</t>
        </is>
      </c>
      <c r="H1616" t="inlineStr"/>
      <c r="I1616" t="inlineStr">
        <is>
          <t>Not Reported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>
        <is>
          <t>Not Reported</t>
        </is>
      </c>
      <c r="AF1616" t="inlineStr">
        <is>
          <t>Not Reported</t>
        </is>
      </c>
      <c r="AG1616" t="inlineStr">
        <is>
          <t>Not Reported</t>
        </is>
      </c>
      <c r="AH1616" t="inlineStr">
        <is>
          <t>Not Reported</t>
        </is>
      </c>
      <c r="AI1616" t="inlineStr"/>
      <c r="AJ1616" t="inlineStr"/>
      <c r="AK1616" t="inlineStr">
        <is>
          <t>Not Reported</t>
        </is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>
        <is>
          <t>Not Reported</t>
        </is>
      </c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>
        <is>
          <t>402-503</t>
        </is>
      </c>
      <c r="BS1616" t="inlineStr">
        <is>
          <t>140-159</t>
        </is>
      </c>
      <c r="BT1616" t="inlineStr"/>
      <c r="BU1616" t="n">
        <v>0</v>
      </c>
      <c r="BV1616" t="n">
        <v>0</v>
      </c>
      <c r="BW1616" t="n">
        <v>7.3</v>
      </c>
      <c r="BX1616" t="n">
        <v>9.9</v>
      </c>
      <c r="BY1616" t="n">
        <v>20</v>
      </c>
      <c r="BZ1616" t="n">
        <v>13.9</v>
      </c>
      <c r="CA1616" t="n">
        <v>2008</v>
      </c>
      <c r="CB1616" t="inlineStr">
        <is>
          <t>Shanghai</t>
        </is>
      </c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n">
        <v>452.5</v>
      </c>
      <c r="DA1616" t="n">
        <v>149.5</v>
      </c>
      <c r="DB1616" t="n">
        <v>0.8781558726673921</v>
      </c>
      <c r="DC1616" t="n">
        <v>10.50005393743258</v>
      </c>
      <c r="DD1616" t="inlineStr"/>
      <c r="DE1616" t="inlineStr">
        <is>
          <t>Missing</t>
        </is>
      </c>
      <c r="DF1616" t="inlineStr"/>
      <c r="DG1616" t="inlineStr">
        <is>
          <t>Missing</t>
        </is>
      </c>
      <c r="DH1616" t="inlineStr"/>
      <c r="DI1616" t="n">
        <v>5.250026968716289</v>
      </c>
    </row>
    <row r="1617">
      <c r="A1617" t="inlineStr">
        <is>
          <t>university of mainz</t>
        </is>
      </c>
      <c r="B1617" t="inlineStr"/>
      <c r="C1617" t="inlineStr"/>
      <c r="D1617" t="inlineStr">
        <is>
          <t>Not Reported</t>
        </is>
      </c>
      <c r="E1617" t="inlineStr">
        <is>
          <t>Not Reported</t>
        </is>
      </c>
      <c r="F1617" t="inlineStr">
        <is>
          <t>Not Reported</t>
        </is>
      </c>
      <c r="G1617" t="inlineStr">
        <is>
          <t>Not Reported</t>
        </is>
      </c>
      <c r="H1617" t="inlineStr"/>
      <c r="I1617" t="inlineStr">
        <is>
          <t>Not Reported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>
        <is>
          <t>Not Reported</t>
        </is>
      </c>
      <c r="AF1617" t="inlineStr">
        <is>
          <t>Not Reported</t>
        </is>
      </c>
      <c r="AG1617" t="inlineStr">
        <is>
          <t>Not Reported</t>
        </is>
      </c>
      <c r="AH1617" t="inlineStr">
        <is>
          <t>Not Reported</t>
        </is>
      </c>
      <c r="AI1617" t="inlineStr"/>
      <c r="AJ1617" t="inlineStr"/>
      <c r="AK1617" t="inlineStr">
        <is>
          <t>Not Reported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>
        <is>
          <t>Not Reported</t>
        </is>
      </c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>
        <is>
          <t>201-300</t>
        </is>
      </c>
      <c r="BS1617" t="inlineStr">
        <is>
          <t>14-21</t>
        </is>
      </c>
      <c r="BT1617" t="inlineStr"/>
      <c r="BU1617" t="n">
        <v>0</v>
      </c>
      <c r="BV1617" t="n">
        <v>7.7</v>
      </c>
      <c r="BW1617" t="n">
        <v>8.9</v>
      </c>
      <c r="BX1617" t="n">
        <v>15.9</v>
      </c>
      <c r="BY1617" t="n">
        <v>35.2</v>
      </c>
      <c r="BZ1617" t="n">
        <v>20.1</v>
      </c>
      <c r="CA1617" t="n">
        <v>2015</v>
      </c>
      <c r="CB1617" t="inlineStr">
        <is>
          <t>Shanghai</t>
        </is>
      </c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n">
        <v>250.5</v>
      </c>
      <c r="DA1617" t="n">
        <v>17.5</v>
      </c>
      <c r="DB1617" t="n">
        <v>45.22502744237102</v>
      </c>
      <c r="DC1617" t="n">
        <v>19.49854368932039</v>
      </c>
      <c r="DD1617" t="inlineStr"/>
      <c r="DE1617" t="inlineStr">
        <is>
          <t>Missing</t>
        </is>
      </c>
      <c r="DF1617" t="inlineStr"/>
      <c r="DG1617" t="inlineStr">
        <is>
          <t>Missing</t>
        </is>
      </c>
      <c r="DH1617" t="inlineStr"/>
      <c r="DI1617" t="n">
        <v>11.6742718446602</v>
      </c>
    </row>
    <row r="1618">
      <c r="A1618" t="inlineStr">
        <is>
          <t>university of malaya</t>
        </is>
      </c>
      <c r="B1618" t="inlineStr"/>
      <c r="C1618" t="inlineStr"/>
      <c r="D1618" t="inlineStr">
        <is>
          <t>Not Reported</t>
        </is>
      </c>
      <c r="E1618" t="inlineStr">
        <is>
          <t>Not Reported</t>
        </is>
      </c>
      <c r="F1618" t="inlineStr">
        <is>
          <t>Not Reported</t>
        </is>
      </c>
      <c r="G1618" t="inlineStr">
        <is>
          <t>Not Reported</t>
        </is>
      </c>
      <c r="H1618" t="inlineStr"/>
      <c r="I1618" t="inlineStr">
        <is>
          <t>Not Reported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>
        <is>
          <t>Not Reported</t>
        </is>
      </c>
      <c r="AF1618" t="inlineStr">
        <is>
          <t>Not Reported</t>
        </is>
      </c>
      <c r="AG1618" t="inlineStr">
        <is>
          <t>Not Reported</t>
        </is>
      </c>
      <c r="AH1618" t="inlineStr">
        <is>
          <t>Not Reported</t>
        </is>
      </c>
      <c r="AI1618" t="inlineStr"/>
      <c r="AJ1618" t="inlineStr"/>
      <c r="AK1618" t="inlineStr">
        <is>
          <t>Not Reported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>
        <is>
          <t>Not Reported</t>
        </is>
      </c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>
        <is>
          <t>301-400</t>
        </is>
      </c>
      <c r="BS1618" t="inlineStr">
        <is>
          <t>1</t>
        </is>
      </c>
      <c r="BT1618" t="inlineStr"/>
      <c r="BU1618" t="n">
        <v>0</v>
      </c>
      <c r="BV1618" t="n">
        <v>0</v>
      </c>
      <c r="BW1618" t="n">
        <v>5</v>
      </c>
      <c r="BX1618" t="n">
        <v>0</v>
      </c>
      <c r="BY1618" t="n">
        <v>43.9</v>
      </c>
      <c r="BZ1618" t="n">
        <v>21.6</v>
      </c>
      <c r="CA1618" t="n">
        <v>2015</v>
      </c>
      <c r="CB1618" t="inlineStr">
        <is>
          <t>Shanghai</t>
        </is>
      </c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n">
        <v>350.5</v>
      </c>
      <c r="DA1618" t="n">
        <v>1</v>
      </c>
      <c r="DB1618" t="n">
        <v>23.27113062568606</v>
      </c>
      <c r="DC1618" t="n">
        <v>22.2411003236246</v>
      </c>
      <c r="DD1618" t="inlineStr"/>
      <c r="DE1618" t="inlineStr">
        <is>
          <t>Missing</t>
        </is>
      </c>
      <c r="DF1618" t="inlineStr"/>
      <c r="DG1618" t="inlineStr">
        <is>
          <t>Missing</t>
        </is>
      </c>
      <c r="DH1618" t="inlineStr"/>
      <c r="DI1618" t="n">
        <v>11.1205501618123</v>
      </c>
    </row>
    <row r="1619">
      <c r="A1619" t="inlineStr">
        <is>
          <t>university of malta</t>
        </is>
      </c>
      <c r="B1619" t="inlineStr">
        <is>
          <t>751-760</t>
        </is>
      </c>
      <c r="C1619" t="inlineStr">
        <is>
          <t>851-900</t>
        </is>
      </c>
      <c r="D1619" t="inlineStr">
        <is>
          <t>Malta</t>
        </is>
      </c>
      <c r="E1619" t="inlineStr">
        <is>
          <t>Europe</t>
        </is>
      </c>
      <c r="F1619" t="inlineStr">
        <is>
          <t>M</t>
        </is>
      </c>
      <c r="G1619" t="inlineStr">
        <is>
          <t>FC</t>
        </is>
      </c>
      <c r="H1619" t="inlineStr">
        <is>
          <t>HI</t>
        </is>
      </c>
      <c r="I1619" t="inlineStr">
        <is>
          <t>A</t>
        </is>
      </c>
      <c r="J1619" t="n">
        <v>6.1</v>
      </c>
      <c r="K1619" t="inlineStr">
        <is>
          <t>601+</t>
        </is>
      </c>
      <c r="L1619" t="n">
        <v>4.6</v>
      </c>
      <c r="M1619" t="inlineStr">
        <is>
          <t>601+</t>
        </is>
      </c>
      <c r="N1619" t="n">
        <v>31.7</v>
      </c>
      <c r="O1619" t="inlineStr">
        <is>
          <t>498</t>
        </is>
      </c>
      <c r="P1619" t="n">
        <v>7.2</v>
      </c>
      <c r="Q1619" t="inlineStr">
        <is>
          <t>701+</t>
        </is>
      </c>
      <c r="R1619" t="n">
        <v>18</v>
      </c>
      <c r="S1619" t="inlineStr">
        <is>
          <t>624</t>
        </is>
      </c>
      <c r="T1619" t="n">
        <v>19.2</v>
      </c>
      <c r="U1619" t="inlineStr">
        <is>
          <t>562</t>
        </is>
      </c>
      <c r="V1619" t="n">
        <v>75.90000000000001</v>
      </c>
      <c r="W1619" t="inlineStr">
        <is>
          <t>391</t>
        </is>
      </c>
      <c r="X1619" t="n">
        <v>95.90000000000001</v>
      </c>
      <c r="Y1619" t="inlineStr">
        <is>
          <t>45</t>
        </is>
      </c>
      <c r="Z1619" t="n">
        <v>1.9</v>
      </c>
      <c r="AA1619" t="inlineStr">
        <is>
          <t>701+</t>
        </is>
      </c>
      <c r="AB1619" t="inlineStr"/>
      <c r="AC1619" t="inlineStr">
        <is>
          <t>851-900</t>
        </is>
      </c>
      <c r="AD1619" t="inlineStr">
        <is>
          <t>801-1000</t>
        </is>
      </c>
      <c r="AE1619" t="inlineStr">
        <is>
          <t>MT</t>
        </is>
      </c>
      <c r="AF1619" t="inlineStr">
        <is>
          <t>Malta</t>
        </is>
      </c>
      <c r="AG1619" t="inlineStr">
        <is>
          <t>M</t>
        </is>
      </c>
      <c r="AH1619" t="inlineStr">
        <is>
          <t>FC</t>
        </is>
      </c>
      <c r="AI1619" t="inlineStr">
        <is>
          <t>HI</t>
        </is>
      </c>
      <c r="AJ1619" t="n">
        <v>3</v>
      </c>
      <c r="AK1619" t="inlineStr">
        <is>
          <t>A</t>
        </is>
      </c>
      <c r="AL1619" t="n">
        <v>5.3</v>
      </c>
      <c r="AM1619" t="inlineStr">
        <is>
          <t>601+</t>
        </is>
      </c>
      <c r="AN1619" t="n">
        <v>5.2</v>
      </c>
      <c r="AO1619" t="inlineStr">
        <is>
          <t>601+</t>
        </is>
      </c>
      <c r="AP1619" t="n">
        <v>38.2</v>
      </c>
      <c r="AQ1619" t="inlineStr">
        <is>
          <t>413</t>
        </is>
      </c>
      <c r="AR1619" t="n">
        <v>6.5</v>
      </c>
      <c r="AS1619" t="inlineStr">
        <is>
          <t>701+</t>
        </is>
      </c>
      <c r="AT1619" t="n">
        <v>15.1</v>
      </c>
      <c r="AU1619" t="inlineStr">
        <is>
          <t>665</t>
        </is>
      </c>
      <c r="AV1619" t="n">
        <v>11.2</v>
      </c>
      <c r="AW1619" t="inlineStr">
        <is>
          <t>688</t>
        </is>
      </c>
      <c r="AX1619" t="n">
        <v>35.4</v>
      </c>
      <c r="AY1619" t="inlineStr">
        <is>
          <t>416</t>
        </is>
      </c>
      <c r="AZ1619" t="n">
        <v>47.4</v>
      </c>
      <c r="BA1619" t="inlineStr">
        <is>
          <t>147</t>
        </is>
      </c>
      <c r="BB1619" t="n">
        <v>2.3</v>
      </c>
      <c r="BC1619" t="inlineStr">
        <is>
          <t>701+</t>
        </is>
      </c>
      <c r="BD1619" t="inlineStr">
        <is>
          <t>-</t>
        </is>
      </c>
      <c r="BE1619" t="inlineStr"/>
      <c r="BF1619" t="inlineStr">
        <is>
          <t>Not Reported</t>
        </is>
      </c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>
        <is>
          <t>QS</t>
        </is>
      </c>
      <c r="CC1619" t="n">
        <v>755.5</v>
      </c>
      <c r="CD1619" t="n">
        <v>875.5</v>
      </c>
      <c r="CE1619" t="n">
        <v>601</v>
      </c>
      <c r="CF1619" t="n">
        <v>601</v>
      </c>
      <c r="CG1619" t="n">
        <v>498</v>
      </c>
      <c r="CH1619" t="n">
        <v>701</v>
      </c>
      <c r="CI1619" t="n">
        <v>624</v>
      </c>
      <c r="CJ1619" t="n">
        <v>562</v>
      </c>
      <c r="CK1619" t="n">
        <v>391</v>
      </c>
      <c r="CL1619" t="n">
        <v>45</v>
      </c>
      <c r="CM1619" t="n">
        <v>701</v>
      </c>
      <c r="CN1619" t="n">
        <v>875.5</v>
      </c>
      <c r="CO1619" t="n">
        <v>900.5</v>
      </c>
      <c r="CP1619" t="n">
        <v>601</v>
      </c>
      <c r="CQ1619" t="n">
        <v>601</v>
      </c>
      <c r="CR1619" t="n">
        <v>413</v>
      </c>
      <c r="CS1619" t="n">
        <v>701</v>
      </c>
      <c r="CT1619" t="n">
        <v>665</v>
      </c>
      <c r="CU1619" t="n">
        <v>688</v>
      </c>
      <c r="CV1619" t="n">
        <v>416</v>
      </c>
      <c r="CW1619" t="n">
        <v>147</v>
      </c>
      <c r="CX1619" t="n">
        <v>701</v>
      </c>
      <c r="CY1619" t="inlineStr"/>
      <c r="CZ1619" t="inlineStr"/>
      <c r="DA1619" t="inlineStr"/>
      <c r="DB1619" t="n">
        <v>46.10714285714286</v>
      </c>
      <c r="DC1619" t="n">
        <v>7.2</v>
      </c>
      <c r="DD1619" t="inlineStr"/>
      <c r="DE1619" t="inlineStr">
        <is>
          <t>QS (score, not ratio)</t>
        </is>
      </c>
      <c r="DF1619" t="inlineStr"/>
      <c r="DG1619" t="inlineStr">
        <is>
          <t>QS (score, not %)</t>
        </is>
      </c>
      <c r="DH1619" t="n">
        <v>5.699999999999999</v>
      </c>
      <c r="DI1619" t="inlineStr"/>
    </row>
    <row r="1620">
      <c r="A1620" t="inlineStr">
        <is>
          <t>university of manchester</t>
        </is>
      </c>
      <c r="B1620" t="inlineStr"/>
      <c r="C1620" t="inlineStr"/>
      <c r="D1620" t="inlineStr">
        <is>
          <t>Not Reported</t>
        </is>
      </c>
      <c r="E1620" t="inlineStr">
        <is>
          <t>Not Reported</t>
        </is>
      </c>
      <c r="F1620" t="inlineStr">
        <is>
          <t>Not Reported</t>
        </is>
      </c>
      <c r="G1620" t="inlineStr">
        <is>
          <t>Not Reported</t>
        </is>
      </c>
      <c r="H1620" t="inlineStr"/>
      <c r="I1620" t="inlineStr">
        <is>
          <t>Not Reported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>
        <is>
          <t>Not Reported</t>
        </is>
      </c>
      <c r="AF1620" t="inlineStr">
        <is>
          <t>Not Reported</t>
        </is>
      </c>
      <c r="AG1620" t="inlineStr">
        <is>
          <t>Not Reported</t>
        </is>
      </c>
      <c r="AH1620" t="inlineStr">
        <is>
          <t>Not Reported</t>
        </is>
      </c>
      <c r="AI1620" t="inlineStr"/>
      <c r="AJ1620" t="inlineStr"/>
      <c r="AK1620" t="inlineStr">
        <is>
          <t>Not Reported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>
        <f>56</f>
        <v/>
      </c>
      <c r="BF1620" t="inlineStr">
        <is>
          <t>United Kingdom</t>
        </is>
      </c>
      <c r="BG1620" t="n">
        <v>58.4</v>
      </c>
      <c r="BH1620" t="inlineStr">
        <is>
          <t>87.0</t>
        </is>
      </c>
      <c r="BI1620" t="n">
        <v>66</v>
      </c>
      <c r="BJ1620" t="n">
        <v>77.3</v>
      </c>
      <c r="BK1620" t="inlineStr">
        <is>
          <t>42.0</t>
        </is>
      </c>
      <c r="BL1620" t="inlineStr">
        <is>
          <t>68.1</t>
        </is>
      </c>
      <c r="BM1620" t="inlineStr">
        <is>
          <t>34,938</t>
        </is>
      </c>
      <c r="BN1620" t="n">
        <v>15.3</v>
      </c>
      <c r="BO1620" t="inlineStr">
        <is>
          <t>34%</t>
        </is>
      </c>
      <c r="BP1620" t="inlineStr">
        <is>
          <t>52 : 48</t>
        </is>
      </c>
      <c r="BQ1620" t="n">
        <v>2016</v>
      </c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>
        <is>
          <t>Times</t>
        </is>
      </c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n">
        <v>56</v>
      </c>
      <c r="CZ1620" t="inlineStr"/>
      <c r="DA1620" t="inlineStr"/>
      <c r="DB1620" t="n">
        <v>92.13724088634739</v>
      </c>
      <c r="DC1620" t="n">
        <v>71.3425307645966</v>
      </c>
      <c r="DD1620" t="n">
        <v>15.3</v>
      </c>
      <c r="DE1620" t="inlineStr">
        <is>
          <t>Times (raw ratio)</t>
        </is>
      </c>
      <c r="DF1620" t="n">
        <v>34</v>
      </c>
      <c r="DG1620" t="inlineStr">
        <is>
          <t>Times (raw %)</t>
        </is>
      </c>
      <c r="DH1620" t="inlineStr"/>
      <c r="DI1620" t="n">
        <v>65.66077003121748</v>
      </c>
    </row>
    <row r="1621">
      <c r="A1621" t="inlineStr">
        <is>
          <t>university of manitoba</t>
        </is>
      </c>
      <c r="B1621" t="inlineStr">
        <is>
          <t>661-670</t>
        </is>
      </c>
      <c r="C1621" t="inlineStr">
        <is>
          <t>671-680</t>
        </is>
      </c>
      <c r="D1621" t="inlineStr">
        <is>
          <t>Canada</t>
        </is>
      </c>
      <c r="E1621" t="inlineStr">
        <is>
          <t>Americas</t>
        </is>
      </c>
      <c r="F1621" t="inlineStr">
        <is>
          <t>L</t>
        </is>
      </c>
      <c r="G1621" t="inlineStr">
        <is>
          <t>FC</t>
        </is>
      </c>
      <c r="H1621" t="inlineStr">
        <is>
          <t>VH</t>
        </is>
      </c>
      <c r="I1621" t="inlineStr">
        <is>
          <t>A</t>
        </is>
      </c>
      <c r="J1621" t="n">
        <v>13.6</v>
      </c>
      <c r="K1621" t="inlineStr">
        <is>
          <t>601+</t>
        </is>
      </c>
      <c r="L1621" t="n">
        <v>15.9</v>
      </c>
      <c r="M1621" t="inlineStr">
        <is>
          <t>536</t>
        </is>
      </c>
      <c r="N1621" t="n">
        <v>29.6</v>
      </c>
      <c r="O1621" t="inlineStr">
        <is>
          <t>526</t>
        </is>
      </c>
      <c r="P1621" t="n">
        <v>12</v>
      </c>
      <c r="Q1621" t="inlineStr">
        <is>
          <t>694</t>
        </is>
      </c>
      <c r="R1621" t="inlineStr"/>
      <c r="S1621" t="inlineStr"/>
      <c r="T1621" t="n">
        <v>43.2</v>
      </c>
      <c r="U1621" t="inlineStr">
        <is>
          <t>334</t>
        </is>
      </c>
      <c r="V1621" t="n">
        <v>73.09999999999999</v>
      </c>
      <c r="W1621" t="inlineStr">
        <is>
          <t>439</t>
        </is>
      </c>
      <c r="X1621" t="n">
        <v>32.8</v>
      </c>
      <c r="Y1621" t="inlineStr">
        <is>
          <t>390</t>
        </is>
      </c>
      <c r="Z1621" t="n">
        <v>16.3</v>
      </c>
      <c r="AA1621" t="inlineStr">
        <is>
          <t>570=</t>
        </is>
      </c>
      <c r="AB1621" t="inlineStr"/>
      <c r="AC1621" t="inlineStr">
        <is>
          <t>671-680</t>
        </is>
      </c>
      <c r="AD1621" t="inlineStr">
        <is>
          <t>651-700</t>
        </is>
      </c>
      <c r="AE1621" t="inlineStr">
        <is>
          <t>CA</t>
        </is>
      </c>
      <c r="AF1621" t="inlineStr">
        <is>
          <t>Canada</t>
        </is>
      </c>
      <c r="AG1621" t="inlineStr">
        <is>
          <t>XL</t>
        </is>
      </c>
      <c r="AH1621" t="inlineStr">
        <is>
          <t>FC</t>
        </is>
      </c>
      <c r="AI1621" t="inlineStr">
        <is>
          <t>VH</t>
        </is>
      </c>
      <c r="AJ1621" t="n">
        <v>5</v>
      </c>
      <c r="AK1621" t="inlineStr">
        <is>
          <t>A</t>
        </is>
      </c>
      <c r="AL1621" t="n">
        <v>14.5</v>
      </c>
      <c r="AM1621" t="inlineStr">
        <is>
          <t>596</t>
        </is>
      </c>
      <c r="AN1621" t="n">
        <v>12</v>
      </c>
      <c r="AO1621" t="inlineStr">
        <is>
          <t>601+</t>
        </is>
      </c>
      <c r="AP1621" t="n">
        <v>36.3</v>
      </c>
      <c r="AQ1621" t="inlineStr">
        <is>
          <t>438</t>
        </is>
      </c>
      <c r="AR1621" t="n">
        <v>10</v>
      </c>
      <c r="AS1621" t="inlineStr">
        <is>
          <t>701+</t>
        </is>
      </c>
      <c r="AT1621" t="inlineStr"/>
      <c r="AU1621" t="inlineStr"/>
      <c r="AV1621" t="n">
        <v>27.8</v>
      </c>
      <c r="AW1621" t="inlineStr">
        <is>
          <t>442</t>
        </is>
      </c>
      <c r="AX1621" t="n">
        <v>29.3</v>
      </c>
      <c r="AY1621" t="inlineStr">
        <is>
          <t>461</t>
        </is>
      </c>
      <c r="AZ1621" t="n">
        <v>24.1</v>
      </c>
      <c r="BA1621" t="inlineStr">
        <is>
          <t>348</t>
        </is>
      </c>
      <c r="BB1621" t="n">
        <v>32.9</v>
      </c>
      <c r="BC1621" t="inlineStr">
        <is>
          <t>419</t>
        </is>
      </c>
      <c r="BD1621" t="inlineStr">
        <is>
          <t>-</t>
        </is>
      </c>
      <c r="BE1621" t="inlineStr">
        <is>
          <t>351-400</t>
        </is>
      </c>
      <c r="BF1621" t="inlineStr">
        <is>
          <t>Canada</t>
        </is>
      </c>
      <c r="BG1621" t="n">
        <v>27.1</v>
      </c>
      <c r="BH1621" t="inlineStr">
        <is>
          <t>57.8</t>
        </is>
      </c>
      <c r="BI1621" t="n">
        <v>26.9</v>
      </c>
      <c r="BJ1621" t="n">
        <v>49.7</v>
      </c>
      <c r="BK1621" t="inlineStr">
        <is>
          <t>41.8</t>
        </is>
      </c>
      <c r="BL1621" t="inlineStr">
        <is>
          <t>-</t>
        </is>
      </c>
      <c r="BM1621" t="inlineStr">
        <is>
          <t>28,576</t>
        </is>
      </c>
      <c r="BN1621" t="n">
        <v>27.8</v>
      </c>
      <c r="BO1621" t="inlineStr">
        <is>
          <t>11%</t>
        </is>
      </c>
      <c r="BP1621" t="inlineStr">
        <is>
          <t>55 : 45</t>
        </is>
      </c>
      <c r="BQ1621" t="n">
        <v>2016</v>
      </c>
      <c r="BR1621" t="inlineStr">
        <is>
          <t>301-400</t>
        </is>
      </c>
      <c r="BS1621" t="inlineStr">
        <is>
          <t>17-18</t>
        </is>
      </c>
      <c r="BT1621" t="inlineStr"/>
      <c r="BU1621" t="n">
        <v>0</v>
      </c>
      <c r="BV1621" t="n">
        <v>0</v>
      </c>
      <c r="BW1621" t="n">
        <v>8.1</v>
      </c>
      <c r="BX1621" t="n">
        <v>8</v>
      </c>
      <c r="BY1621" t="n">
        <v>34.5</v>
      </c>
      <c r="BZ1621" t="n">
        <v>15.7</v>
      </c>
      <c r="CA1621" t="n">
        <v>2015</v>
      </c>
      <c r="CB1621" t="inlineStr">
        <is>
          <t>QS+Times+Shanghai</t>
        </is>
      </c>
      <c r="CC1621" t="n">
        <v>665.5</v>
      </c>
      <c r="CD1621" t="n">
        <v>675.5</v>
      </c>
      <c r="CE1621" t="n">
        <v>601</v>
      </c>
      <c r="CF1621" t="n">
        <v>536</v>
      </c>
      <c r="CG1621" t="n">
        <v>526</v>
      </c>
      <c r="CH1621" t="n">
        <v>694</v>
      </c>
      <c r="CI1621" t="inlineStr"/>
      <c r="CJ1621" t="n">
        <v>334</v>
      </c>
      <c r="CK1621" t="n">
        <v>439</v>
      </c>
      <c r="CL1621" t="n">
        <v>390</v>
      </c>
      <c r="CM1621" t="n">
        <v>570</v>
      </c>
      <c r="CN1621" t="n">
        <v>675.5</v>
      </c>
      <c r="CO1621" t="n">
        <v>675.5</v>
      </c>
      <c r="CP1621" t="n">
        <v>596</v>
      </c>
      <c r="CQ1621" t="n">
        <v>601</v>
      </c>
      <c r="CR1621" t="n">
        <v>438</v>
      </c>
      <c r="CS1621" t="n">
        <v>701</v>
      </c>
      <c r="CT1621" t="inlineStr"/>
      <c r="CU1621" t="n">
        <v>442</v>
      </c>
      <c r="CV1621" t="n">
        <v>461</v>
      </c>
      <c r="CW1621" t="n">
        <v>348</v>
      </c>
      <c r="CX1621" t="n">
        <v>419</v>
      </c>
      <c r="CY1621" t="n">
        <v>375.5</v>
      </c>
      <c r="CZ1621" t="n">
        <v>350.5</v>
      </c>
      <c r="DA1621" t="n">
        <v>17.5</v>
      </c>
      <c r="DB1621" t="n">
        <v>40.75620110341889</v>
      </c>
      <c r="DC1621" t="n">
        <v>24.70100351605972</v>
      </c>
      <c r="DD1621" t="n">
        <v>27.8</v>
      </c>
      <c r="DE1621" t="inlineStr">
        <is>
          <t>Times (raw ratio)</t>
        </is>
      </c>
      <c r="DF1621" t="n">
        <v>11</v>
      </c>
      <c r="DG1621" t="inlineStr">
        <is>
          <t>Times (raw %)</t>
        </is>
      </c>
      <c r="DH1621" t="n">
        <v>14.05</v>
      </c>
      <c r="DI1621" t="n">
        <v>12.48318975087754</v>
      </c>
    </row>
    <row r="1622">
      <c r="A1622" t="inlineStr">
        <is>
          <t>university of mannheim</t>
        </is>
      </c>
      <c r="B1622" t="inlineStr"/>
      <c r="C1622" t="inlineStr"/>
      <c r="D1622" t="inlineStr">
        <is>
          <t>Not Reported</t>
        </is>
      </c>
      <c r="E1622" t="inlineStr">
        <is>
          <t>Not Reported</t>
        </is>
      </c>
      <c r="F1622" t="inlineStr">
        <is>
          <t>Not Reported</t>
        </is>
      </c>
      <c r="G1622" t="inlineStr">
        <is>
          <t>Not Reported</t>
        </is>
      </c>
      <c r="H1622" t="inlineStr"/>
      <c r="I1622" t="inlineStr">
        <is>
          <t>Not Reported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>
        <is>
          <t>Not Reported</t>
        </is>
      </c>
      <c r="AF1622" t="inlineStr">
        <is>
          <t>Not Reported</t>
        </is>
      </c>
      <c r="AG1622" t="inlineStr">
        <is>
          <t>Not Reported</t>
        </is>
      </c>
      <c r="AH1622" t="inlineStr">
        <is>
          <t>Not Reported</t>
        </is>
      </c>
      <c r="AI1622" t="inlineStr"/>
      <c r="AJ1622" t="inlineStr"/>
      <c r="AK1622" t="inlineStr">
        <is>
          <t>Not Reported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>
        <f>106</f>
        <v/>
      </c>
      <c r="BF1622" t="inlineStr">
        <is>
          <t>Germany</t>
        </is>
      </c>
      <c r="BG1622" t="n">
        <v>34.5</v>
      </c>
      <c r="BH1622" t="inlineStr">
        <is>
          <t>64.6</t>
        </is>
      </c>
      <c r="BI1622" t="n">
        <v>47.7</v>
      </c>
      <c r="BJ1622" t="n">
        <v>86.90000000000001</v>
      </c>
      <c r="BK1622" t="inlineStr">
        <is>
          <t>85.3</t>
        </is>
      </c>
      <c r="BL1622" t="inlineStr">
        <is>
          <t>57.7</t>
        </is>
      </c>
      <c r="BM1622" t="inlineStr">
        <is>
          <t>11,761</t>
        </is>
      </c>
      <c r="BN1622" t="n">
        <v>85.8</v>
      </c>
      <c r="BO1622" t="inlineStr">
        <is>
          <t>15%</t>
        </is>
      </c>
      <c r="BP1622" t="inlineStr">
        <is>
          <t>55 : 45</t>
        </is>
      </c>
      <c r="BQ1622" t="n">
        <v>2016</v>
      </c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>
        <is>
          <t>Times</t>
        </is>
      </c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n">
        <v>106</v>
      </c>
      <c r="CZ1622" t="inlineStr"/>
      <c r="DA1622" t="inlineStr"/>
      <c r="DB1622" t="n">
        <v>84.98927805575411</v>
      </c>
      <c r="DC1622" t="n">
        <v>66.67949841384861</v>
      </c>
      <c r="DD1622" t="n">
        <v>85.8</v>
      </c>
      <c r="DE1622" t="inlineStr">
        <is>
          <t>Times (raw ratio)</t>
        </is>
      </c>
      <c r="DF1622" t="n">
        <v>15</v>
      </c>
      <c r="DG1622" t="inlineStr">
        <is>
          <t>Times (raw %)</t>
        </is>
      </c>
      <c r="DH1622" t="inlineStr"/>
      <c r="DI1622" t="n">
        <v>46.61810613943809</v>
      </c>
    </row>
    <row r="1623">
      <c r="A1623" t="inlineStr">
        <is>
          <t>university of marburg</t>
        </is>
      </c>
      <c r="B1623" t="inlineStr"/>
      <c r="C1623" t="inlineStr"/>
      <c r="D1623" t="inlineStr">
        <is>
          <t>Not Reported</t>
        </is>
      </c>
      <c r="E1623" t="inlineStr">
        <is>
          <t>Not Reported</t>
        </is>
      </c>
      <c r="F1623" t="inlineStr">
        <is>
          <t>Not Reported</t>
        </is>
      </c>
      <c r="G1623" t="inlineStr">
        <is>
          <t>Not Reported</t>
        </is>
      </c>
      <c r="H1623" t="inlineStr"/>
      <c r="I1623" t="inlineStr">
        <is>
          <t>Not Reported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>
        <is>
          <t>Not Reported</t>
        </is>
      </c>
      <c r="AF1623" t="inlineStr">
        <is>
          <t>Not Reported</t>
        </is>
      </c>
      <c r="AG1623" t="inlineStr">
        <is>
          <t>Not Reported</t>
        </is>
      </c>
      <c r="AH1623" t="inlineStr">
        <is>
          <t>Not Reported</t>
        </is>
      </c>
      <c r="AI1623" t="inlineStr"/>
      <c r="AJ1623" t="inlineStr"/>
      <c r="AK1623" t="inlineStr">
        <is>
          <t>Not Reported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>
        <is>
          <t>Not Reported</t>
        </is>
      </c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>
        <is>
          <t>201-300</t>
        </is>
      </c>
      <c r="BS1623" t="inlineStr">
        <is>
          <t>14-21</t>
        </is>
      </c>
      <c r="BT1623" t="inlineStr"/>
      <c r="BU1623" t="n">
        <v>10.3</v>
      </c>
      <c r="BV1623" t="n">
        <v>0</v>
      </c>
      <c r="BW1623" t="n">
        <v>14.3</v>
      </c>
      <c r="BX1623" t="n">
        <v>13.4</v>
      </c>
      <c r="BY1623" t="n">
        <v>28.5</v>
      </c>
      <c r="BZ1623" t="n">
        <v>17.1</v>
      </c>
      <c r="CA1623" t="n">
        <v>2015</v>
      </c>
      <c r="CB1623" t="inlineStr">
        <is>
          <t>Shanghai</t>
        </is>
      </c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n">
        <v>250.5</v>
      </c>
      <c r="DA1623" t="n">
        <v>17.5</v>
      </c>
      <c r="DB1623" t="n">
        <v>45.22502744237102</v>
      </c>
      <c r="DC1623" t="n">
        <v>18.58473570658037</v>
      </c>
      <c r="DD1623" t="inlineStr"/>
      <c r="DE1623" t="inlineStr">
        <is>
          <t>Missing</t>
        </is>
      </c>
      <c r="DF1623" t="inlineStr"/>
      <c r="DG1623" t="inlineStr">
        <is>
          <t>Missing</t>
        </is>
      </c>
      <c r="DH1623" t="inlineStr"/>
      <c r="DI1623" t="n">
        <v>11.86736785329018</v>
      </c>
    </row>
    <row r="1624">
      <c r="A1624" t="inlineStr">
        <is>
          <t>university of maribor</t>
        </is>
      </c>
      <c r="B1624" t="inlineStr">
        <is>
          <t>901-950</t>
        </is>
      </c>
      <c r="C1624" t="inlineStr">
        <is>
          <t>851-900</t>
        </is>
      </c>
      <c r="D1624" t="inlineStr">
        <is>
          <t>Slovenia</t>
        </is>
      </c>
      <c r="E1624" t="inlineStr">
        <is>
          <t>Europe</t>
        </is>
      </c>
      <c r="F1624" t="inlineStr">
        <is>
          <t>L</t>
        </is>
      </c>
      <c r="G1624" t="inlineStr">
        <is>
          <t>FC</t>
        </is>
      </c>
      <c r="H1624" t="inlineStr">
        <is>
          <t>HI</t>
        </is>
      </c>
      <c r="I1624" t="inlineStr">
        <is>
          <t>A</t>
        </is>
      </c>
      <c r="J1624" t="n">
        <v>8</v>
      </c>
      <c r="K1624" t="inlineStr">
        <is>
          <t>601+</t>
        </is>
      </c>
      <c r="L1624" t="n">
        <v>6.6</v>
      </c>
      <c r="M1624" t="inlineStr">
        <is>
          <t>601+</t>
        </is>
      </c>
      <c r="N1624" t="n">
        <v>29.2</v>
      </c>
      <c r="O1624" t="inlineStr">
        <is>
          <t>530</t>
        </is>
      </c>
      <c r="P1624" t="n">
        <v>6.8</v>
      </c>
      <c r="Q1624" t="inlineStr">
        <is>
          <t>701+</t>
        </is>
      </c>
      <c r="R1624" t="n">
        <v>1.8</v>
      </c>
      <c r="S1624" t="inlineStr">
        <is>
          <t>701+</t>
        </is>
      </c>
      <c r="T1624" t="n">
        <v>13</v>
      </c>
      <c r="U1624" t="inlineStr">
        <is>
          <t>658</t>
        </is>
      </c>
      <c r="V1624" t="n">
        <v>61</v>
      </c>
      <c r="W1624" t="inlineStr">
        <is>
          <t>622</t>
        </is>
      </c>
      <c r="X1624" t="n">
        <v>33.4</v>
      </c>
      <c r="Y1624" t="inlineStr">
        <is>
          <t>380</t>
        </is>
      </c>
      <c r="Z1624" t="n">
        <v>9.1</v>
      </c>
      <c r="AA1624" t="inlineStr">
        <is>
          <t>686=</t>
        </is>
      </c>
      <c r="AB1624" t="inlineStr"/>
      <c r="AC1624" t="inlineStr">
        <is>
          <t>851-900</t>
        </is>
      </c>
      <c r="AD1624" t="inlineStr">
        <is>
          <t>801-1000</t>
        </is>
      </c>
      <c r="AE1624" t="inlineStr">
        <is>
          <t>SI</t>
        </is>
      </c>
      <c r="AF1624" t="inlineStr">
        <is>
          <t>Slovenia</t>
        </is>
      </c>
      <c r="AG1624" t="inlineStr">
        <is>
          <t>L</t>
        </is>
      </c>
      <c r="AH1624" t="inlineStr">
        <is>
          <t>FC</t>
        </is>
      </c>
      <c r="AI1624" t="inlineStr">
        <is>
          <t>HI</t>
        </is>
      </c>
      <c r="AJ1624" t="n">
        <v>3</v>
      </c>
      <c r="AK1624" t="inlineStr">
        <is>
          <t>A</t>
        </is>
      </c>
      <c r="AL1624" t="n">
        <v>7</v>
      </c>
      <c r="AM1624" t="inlineStr">
        <is>
          <t>601+</t>
        </is>
      </c>
      <c r="AN1624" t="n">
        <v>6.7</v>
      </c>
      <c r="AO1624" t="inlineStr">
        <is>
          <t>601+</t>
        </is>
      </c>
      <c r="AP1624" t="n">
        <v>30.8</v>
      </c>
      <c r="AQ1624" t="inlineStr">
        <is>
          <t>509</t>
        </is>
      </c>
      <c r="AR1624" t="n">
        <v>6.7</v>
      </c>
      <c r="AS1624" t="inlineStr">
        <is>
          <t>701+</t>
        </is>
      </c>
      <c r="AT1624" t="n">
        <v>1.9</v>
      </c>
      <c r="AU1624" t="inlineStr">
        <is>
          <t>701+</t>
        </is>
      </c>
      <c r="AV1624" t="n">
        <v>14.3</v>
      </c>
      <c r="AW1624" t="inlineStr">
        <is>
          <t>636</t>
        </is>
      </c>
      <c r="AX1624" t="n">
        <v>16.1</v>
      </c>
      <c r="AY1624" t="inlineStr">
        <is>
          <t>584</t>
        </is>
      </c>
      <c r="AZ1624" t="n">
        <v>52.1</v>
      </c>
      <c r="BA1624" t="inlineStr">
        <is>
          <t>123</t>
        </is>
      </c>
      <c r="BB1624" t="n">
        <v>31.3</v>
      </c>
      <c r="BC1624" t="inlineStr">
        <is>
          <t>428=</t>
        </is>
      </c>
      <c r="BD1624" t="inlineStr">
        <is>
          <t>-</t>
        </is>
      </c>
      <c r="BE1624" t="inlineStr">
        <is>
          <t>501-600</t>
        </is>
      </c>
      <c r="BF1624" t="inlineStr">
        <is>
          <t>Slovenia</t>
        </is>
      </c>
      <c r="BG1624" t="n">
        <v>17.1</v>
      </c>
      <c r="BH1624" t="inlineStr">
        <is>
          <t>33.6</t>
        </is>
      </c>
      <c r="BI1624" t="n">
        <v>11.5</v>
      </c>
      <c r="BJ1624" t="n">
        <v>42.1</v>
      </c>
      <c r="BK1624" t="inlineStr">
        <is>
          <t>38.7</t>
        </is>
      </c>
      <c r="BL1624" t="inlineStr">
        <is>
          <t>-</t>
        </is>
      </c>
      <c r="BM1624" t="inlineStr">
        <is>
          <t>14,531</t>
        </is>
      </c>
      <c r="BN1624" t="n">
        <v>17.3</v>
      </c>
      <c r="BO1624" t="inlineStr">
        <is>
          <t>4%</t>
        </is>
      </c>
      <c r="BP1624" t="inlineStr"/>
      <c r="BQ1624" t="n">
        <v>2016</v>
      </c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>
        <is>
          <t>QS+Times</t>
        </is>
      </c>
      <c r="CC1624" t="n">
        <v>925.5</v>
      </c>
      <c r="CD1624" t="n">
        <v>875.5</v>
      </c>
      <c r="CE1624" t="n">
        <v>601</v>
      </c>
      <c r="CF1624" t="n">
        <v>601</v>
      </c>
      <c r="CG1624" t="n">
        <v>530</v>
      </c>
      <c r="CH1624" t="n">
        <v>701</v>
      </c>
      <c r="CI1624" t="n">
        <v>701</v>
      </c>
      <c r="CJ1624" t="n">
        <v>658</v>
      </c>
      <c r="CK1624" t="n">
        <v>622</v>
      </c>
      <c r="CL1624" t="n">
        <v>380</v>
      </c>
      <c r="CM1624" t="n">
        <v>686</v>
      </c>
      <c r="CN1624" t="n">
        <v>875.5</v>
      </c>
      <c r="CO1624" t="n">
        <v>900.5</v>
      </c>
      <c r="CP1624" t="n">
        <v>601</v>
      </c>
      <c r="CQ1624" t="n">
        <v>601</v>
      </c>
      <c r="CR1624" t="n">
        <v>509</v>
      </c>
      <c r="CS1624" t="n">
        <v>701</v>
      </c>
      <c r="CT1624" t="n">
        <v>701</v>
      </c>
      <c r="CU1624" t="n">
        <v>636</v>
      </c>
      <c r="CV1624" t="n">
        <v>584</v>
      </c>
      <c r="CW1624" t="n">
        <v>123</v>
      </c>
      <c r="CX1624" t="n">
        <v>428</v>
      </c>
      <c r="CY1624" t="n">
        <v>550.5</v>
      </c>
      <c r="CZ1624" t="inlineStr"/>
      <c r="DA1624" t="inlineStr"/>
      <c r="DB1624" t="n">
        <v>27.70408710303278</v>
      </c>
      <c r="DC1624" t="n">
        <v>19.04859086000441</v>
      </c>
      <c r="DD1624" t="n">
        <v>17.3</v>
      </c>
      <c r="DE1624" t="inlineStr">
        <is>
          <t>Times (raw ratio)</t>
        </is>
      </c>
      <c r="DF1624" t="n">
        <v>4</v>
      </c>
      <c r="DG1624" t="inlineStr">
        <is>
          <t>Times (raw %)</t>
        </is>
      </c>
      <c r="DH1624" t="n">
        <v>7.5</v>
      </c>
      <c r="DI1624" t="n">
        <v>8.949011446409989</v>
      </c>
    </row>
    <row r="1625">
      <c r="A1625" t="inlineStr">
        <is>
          <t>university of marrakech cadi ayyad</t>
        </is>
      </c>
      <c r="B1625" t="inlineStr"/>
      <c r="C1625" t="inlineStr"/>
      <c r="D1625" t="inlineStr">
        <is>
          <t>Not Reported</t>
        </is>
      </c>
      <c r="E1625" t="inlineStr">
        <is>
          <t>Not Reported</t>
        </is>
      </c>
      <c r="F1625" t="inlineStr">
        <is>
          <t>Not Reported</t>
        </is>
      </c>
      <c r="G1625" t="inlineStr">
        <is>
          <t>Not Reported</t>
        </is>
      </c>
      <c r="H1625" t="inlineStr"/>
      <c r="I1625" t="inlineStr">
        <is>
          <t>Not Reported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>
        <is>
          <t>Not Reported</t>
        </is>
      </c>
      <c r="AF1625" t="inlineStr">
        <is>
          <t>Not Reported</t>
        </is>
      </c>
      <c r="AG1625" t="inlineStr">
        <is>
          <t>Not Reported</t>
        </is>
      </c>
      <c r="AH1625" t="inlineStr">
        <is>
          <t>Not Reported</t>
        </is>
      </c>
      <c r="AI1625" t="inlineStr"/>
      <c r="AJ1625" t="inlineStr"/>
      <c r="AK1625" t="inlineStr">
        <is>
          <t>Not Reported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>
        <is>
          <t>601-800</t>
        </is>
      </c>
      <c r="BF1625" t="inlineStr">
        <is>
          <t>Morocco</t>
        </is>
      </c>
      <c r="BG1625" t="n">
        <v>17.4</v>
      </c>
      <c r="BH1625" t="inlineStr">
        <is>
          <t>42.7</t>
        </is>
      </c>
      <c r="BI1625" t="n">
        <v>6.3</v>
      </c>
      <c r="BJ1625" t="n">
        <v>12.1</v>
      </c>
      <c r="BK1625" t="inlineStr">
        <is>
          <t>29.2</t>
        </is>
      </c>
      <c r="BL1625" t="inlineStr">
        <is>
          <t>-</t>
        </is>
      </c>
      <c r="BM1625" t="inlineStr">
        <is>
          <t>56,060</t>
        </is>
      </c>
      <c r="BN1625" t="n">
        <v>38.7</v>
      </c>
      <c r="BO1625" t="inlineStr">
        <is>
          <t>1%</t>
        </is>
      </c>
      <c r="BP1625" t="inlineStr">
        <is>
          <t>46 : 54</t>
        </is>
      </c>
      <c r="BQ1625" t="n">
        <v>2016</v>
      </c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>
        <is>
          <t>Times</t>
        </is>
      </c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n">
        <v>700.5</v>
      </c>
      <c r="CZ1625" t="inlineStr"/>
      <c r="DA1625" t="inlineStr"/>
      <c r="DB1625" t="n">
        <v>0</v>
      </c>
      <c r="DC1625" t="n">
        <v>7.285184966739269</v>
      </c>
      <c r="DD1625" t="n">
        <v>38.7</v>
      </c>
      <c r="DE1625" t="inlineStr">
        <is>
          <t>Times (raw ratio)</t>
        </is>
      </c>
      <c r="DF1625" t="n">
        <v>1</v>
      </c>
      <c r="DG1625" t="inlineStr">
        <is>
          <t>Times (raw %)</t>
        </is>
      </c>
      <c r="DH1625" t="inlineStr"/>
      <c r="DI1625" t="n">
        <v>3.537981269510927</v>
      </c>
    </row>
    <row r="1626">
      <c r="A1626" t="inlineStr">
        <is>
          <t>university of maryland, baltimore</t>
        </is>
      </c>
      <c r="B1626" t="inlineStr"/>
      <c r="C1626" t="inlineStr"/>
      <c r="D1626" t="inlineStr">
        <is>
          <t>Not Reported</t>
        </is>
      </c>
      <c r="E1626" t="inlineStr">
        <is>
          <t>Not Reported</t>
        </is>
      </c>
      <c r="F1626" t="inlineStr">
        <is>
          <t>Not Reported</t>
        </is>
      </c>
      <c r="G1626" t="inlineStr">
        <is>
          <t>Not Reported</t>
        </is>
      </c>
      <c r="H1626" t="inlineStr"/>
      <c r="I1626" t="inlineStr">
        <is>
          <t>Not Reported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>
        <is>
          <t>Not Reported</t>
        </is>
      </c>
      <c r="AF1626" t="inlineStr">
        <is>
          <t>Not Reported</t>
        </is>
      </c>
      <c r="AG1626" t="inlineStr">
        <is>
          <t>Not Reported</t>
        </is>
      </c>
      <c r="AH1626" t="inlineStr">
        <is>
          <t>Not Reported</t>
        </is>
      </c>
      <c r="AI1626" t="inlineStr"/>
      <c r="AJ1626" t="inlineStr"/>
      <c r="AK1626" t="inlineStr">
        <is>
          <t>Not Reported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>
        <is>
          <t>Not Reported</t>
        </is>
      </c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>
        <is>
          <t>201-300</t>
        </is>
      </c>
      <c r="BS1626" t="inlineStr">
        <is>
          <t>79-102</t>
        </is>
      </c>
      <c r="BT1626" t="inlineStr"/>
      <c r="BU1626" t="n">
        <v>0</v>
      </c>
      <c r="BV1626" t="n">
        <v>0</v>
      </c>
      <c r="BW1626" t="n">
        <v>19.1</v>
      </c>
      <c r="BX1626" t="n">
        <v>13.6</v>
      </c>
      <c r="BY1626" t="n">
        <v>37.1</v>
      </c>
      <c r="BZ1626" t="n">
        <v>16.5</v>
      </c>
      <c r="CA1626" t="n">
        <v>2015</v>
      </c>
      <c r="CB1626" t="inlineStr">
        <is>
          <t>Shanghai</t>
        </is>
      </c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n">
        <v>250.5</v>
      </c>
      <c r="DA1626" t="n">
        <v>90.5</v>
      </c>
      <c r="DB1626" t="n">
        <v>45.22502744237102</v>
      </c>
      <c r="DC1626" t="n">
        <v>25.62335490830636</v>
      </c>
      <c r="DD1626" t="inlineStr"/>
      <c r="DE1626" t="inlineStr">
        <is>
          <t>Missing</t>
        </is>
      </c>
      <c r="DF1626" t="inlineStr"/>
      <c r="DG1626" t="inlineStr">
        <is>
          <t>Missing</t>
        </is>
      </c>
      <c r="DH1626" t="inlineStr"/>
      <c r="DI1626" t="n">
        <v>12.81167745415318</v>
      </c>
    </row>
    <row r="1627">
      <c r="A1627" t="inlineStr">
        <is>
          <t>university of maryland, baltimore county</t>
        </is>
      </c>
      <c r="B1627" t="inlineStr">
        <is>
          <t>771-780</t>
        </is>
      </c>
      <c r="C1627" t="inlineStr">
        <is>
          <t>711-720</t>
        </is>
      </c>
      <c r="D1627" t="inlineStr">
        <is>
          <t>United States</t>
        </is>
      </c>
      <c r="E1627" t="inlineStr">
        <is>
          <t>Americas</t>
        </is>
      </c>
      <c r="F1627" t="inlineStr">
        <is>
          <t>L</t>
        </is>
      </c>
      <c r="G1627" t="inlineStr">
        <is>
          <t>FC</t>
        </is>
      </c>
      <c r="H1627" t="inlineStr">
        <is>
          <t>HI</t>
        </is>
      </c>
      <c r="I1627" t="inlineStr">
        <is>
          <t>A</t>
        </is>
      </c>
      <c r="J1627" t="n">
        <v>10.2</v>
      </c>
      <c r="K1627" t="inlineStr">
        <is>
          <t>601+</t>
        </is>
      </c>
      <c r="L1627" t="n">
        <v>6.8</v>
      </c>
      <c r="M1627" t="inlineStr">
        <is>
          <t>601+</t>
        </is>
      </c>
      <c r="N1627" t="n">
        <v>14.1</v>
      </c>
      <c r="O1627" t="inlineStr">
        <is>
          <t>701+</t>
        </is>
      </c>
      <c r="P1627" t="n">
        <v>13.5</v>
      </c>
      <c r="Q1627" t="inlineStr">
        <is>
          <t>659</t>
        </is>
      </c>
      <c r="R1627" t="n">
        <v>49.8</v>
      </c>
      <c r="S1627" t="inlineStr">
        <is>
          <t>367</t>
        </is>
      </c>
      <c r="T1627" t="n">
        <v>25.8</v>
      </c>
      <c r="U1627" t="inlineStr">
        <is>
          <t>469</t>
        </is>
      </c>
      <c r="V1627" t="n">
        <v>45</v>
      </c>
      <c r="W1627" t="inlineStr">
        <is>
          <t>701+</t>
        </is>
      </c>
      <c r="X1627" t="n">
        <v>4.5</v>
      </c>
      <c r="Y1627" t="inlineStr">
        <is>
          <t>701+</t>
        </is>
      </c>
      <c r="Z1627" t="n">
        <v>57.7</v>
      </c>
      <c r="AA1627" t="inlineStr">
        <is>
          <t>276=</t>
        </is>
      </c>
      <c r="AB1627" t="inlineStr"/>
      <c r="AC1627" t="inlineStr">
        <is>
          <t>711-720</t>
        </is>
      </c>
      <c r="AD1627" t="inlineStr">
        <is>
          <t>801-1000</t>
        </is>
      </c>
      <c r="AE1627" t="inlineStr">
        <is>
          <t>US</t>
        </is>
      </c>
      <c r="AF1627" t="inlineStr">
        <is>
          <t>United States</t>
        </is>
      </c>
      <c r="AG1627" t="inlineStr">
        <is>
          <t>M</t>
        </is>
      </c>
      <c r="AH1627" t="inlineStr">
        <is>
          <t>FC</t>
        </is>
      </c>
      <c r="AI1627" t="inlineStr">
        <is>
          <t>VH</t>
        </is>
      </c>
      <c r="AJ1627" t="n">
        <v>4</v>
      </c>
      <c r="AK1627" t="inlineStr">
        <is>
          <t>A</t>
        </is>
      </c>
      <c r="AL1627" t="n">
        <v>10.6</v>
      </c>
      <c r="AM1627" t="inlineStr">
        <is>
          <t>601+</t>
        </is>
      </c>
      <c r="AN1627" t="n">
        <v>13.1</v>
      </c>
      <c r="AO1627" t="inlineStr">
        <is>
          <t>601+</t>
        </is>
      </c>
      <c r="AP1627" t="n">
        <v>13.4</v>
      </c>
      <c r="AQ1627" t="inlineStr">
        <is>
          <t>701+</t>
        </is>
      </c>
      <c r="AR1627" t="n">
        <v>18.1</v>
      </c>
      <c r="AS1627" t="inlineStr">
        <is>
          <t>581</t>
        </is>
      </c>
      <c r="AT1627" t="n">
        <v>59.4</v>
      </c>
      <c r="AU1627" t="inlineStr">
        <is>
          <t>318</t>
        </is>
      </c>
      <c r="AV1627" t="n">
        <v>15.9</v>
      </c>
      <c r="AW1627" t="inlineStr">
        <is>
          <t>601</t>
        </is>
      </c>
      <c r="AX1627" t="n">
        <v>6.2</v>
      </c>
      <c r="AY1627" t="inlineStr">
        <is>
          <t>701+</t>
        </is>
      </c>
      <c r="AZ1627" t="n">
        <v>10.8</v>
      </c>
      <c r="BA1627" t="inlineStr">
        <is>
          <t>701+</t>
        </is>
      </c>
      <c r="BB1627" t="n">
        <v>38.7</v>
      </c>
      <c r="BC1627" t="inlineStr">
        <is>
          <t>370=</t>
        </is>
      </c>
      <c r="BD1627" t="inlineStr">
        <is>
          <t>-</t>
        </is>
      </c>
      <c r="BE1627" t="inlineStr">
        <is>
          <t>401-500</t>
        </is>
      </c>
      <c r="BF1627" t="inlineStr">
        <is>
          <t>United States of America</t>
        </is>
      </c>
      <c r="BG1627" t="n">
        <v>21.3</v>
      </c>
      <c r="BH1627" t="inlineStr">
        <is>
          <t>28.2</t>
        </is>
      </c>
      <c r="BI1627" t="n">
        <v>18.2</v>
      </c>
      <c r="BJ1627" t="n">
        <v>61.3</v>
      </c>
      <c r="BK1627" t="inlineStr">
        <is>
          <t>31.7</t>
        </is>
      </c>
      <c r="BL1627" t="inlineStr">
        <is>
          <t>-</t>
        </is>
      </c>
      <c r="BM1627" t="inlineStr">
        <is>
          <t>13,908</t>
        </is>
      </c>
      <c r="BN1627" t="n">
        <v>18.1</v>
      </c>
      <c r="BO1627" t="inlineStr">
        <is>
          <t>7%</t>
        </is>
      </c>
      <c r="BP1627" t="inlineStr">
        <is>
          <t>46 : 54</t>
        </is>
      </c>
      <c r="BQ1627" t="n">
        <v>2016</v>
      </c>
      <c r="BR1627" t="inlineStr">
        <is>
          <t>401-500</t>
        </is>
      </c>
      <c r="BS1627" t="inlineStr">
        <is>
          <t>126-146</t>
        </is>
      </c>
      <c r="BT1627" t="inlineStr"/>
      <c r="BU1627" t="n">
        <v>0</v>
      </c>
      <c r="BV1627" t="n">
        <v>0</v>
      </c>
      <c r="BW1627" t="n">
        <v>17.4</v>
      </c>
      <c r="BX1627" t="n">
        <v>6.5</v>
      </c>
      <c r="BY1627" t="n">
        <v>17.8</v>
      </c>
      <c r="BZ1627" t="n">
        <v>17.3</v>
      </c>
      <c r="CA1627" t="n">
        <v>2015</v>
      </c>
      <c r="CB1627" t="inlineStr">
        <is>
          <t>QS+Times+Shanghai</t>
        </is>
      </c>
      <c r="CC1627" t="n">
        <v>775.5</v>
      </c>
      <c r="CD1627" t="n">
        <v>715.5</v>
      </c>
      <c r="CE1627" t="n">
        <v>601</v>
      </c>
      <c r="CF1627" t="n">
        <v>601</v>
      </c>
      <c r="CG1627" t="n">
        <v>701</v>
      </c>
      <c r="CH1627" t="n">
        <v>659</v>
      </c>
      <c r="CI1627" t="n">
        <v>367</v>
      </c>
      <c r="CJ1627" t="n">
        <v>469</v>
      </c>
      <c r="CK1627" t="n">
        <v>701</v>
      </c>
      <c r="CL1627" t="n">
        <v>701</v>
      </c>
      <c r="CM1627" t="n">
        <v>276</v>
      </c>
      <c r="CN1627" t="n">
        <v>715.5</v>
      </c>
      <c r="CO1627" t="n">
        <v>900.5</v>
      </c>
      <c r="CP1627" t="n">
        <v>601</v>
      </c>
      <c r="CQ1627" t="n">
        <v>601</v>
      </c>
      <c r="CR1627" t="n">
        <v>701</v>
      </c>
      <c r="CS1627" t="n">
        <v>581</v>
      </c>
      <c r="CT1627" t="n">
        <v>318</v>
      </c>
      <c r="CU1627" t="n">
        <v>601</v>
      </c>
      <c r="CV1627" t="n">
        <v>701</v>
      </c>
      <c r="CW1627" t="n">
        <v>701</v>
      </c>
      <c r="CX1627" t="n">
        <v>370</v>
      </c>
      <c r="CY1627" t="n">
        <v>450.5</v>
      </c>
      <c r="CZ1627" t="n">
        <v>450.5</v>
      </c>
      <c r="DA1627" t="n">
        <v>136</v>
      </c>
      <c r="DB1627" t="n">
        <v>27.24520646351297</v>
      </c>
      <c r="DC1627" t="n">
        <v>23.79554721367863</v>
      </c>
      <c r="DD1627" t="n">
        <v>18.1</v>
      </c>
      <c r="DE1627" t="inlineStr">
        <is>
          <t>Times (raw ratio)</t>
        </is>
      </c>
      <c r="DF1627" t="n">
        <v>7</v>
      </c>
      <c r="DG1627" t="inlineStr">
        <is>
          <t>Times (raw %)</t>
        </is>
      </c>
      <c r="DH1627" t="n">
        <v>10.4</v>
      </c>
      <c r="DI1627" t="n">
        <v>8.929555310844624</v>
      </c>
    </row>
    <row r="1628">
      <c r="A1628" t="inlineStr">
        <is>
          <t>university of maryland, college park</t>
        </is>
      </c>
      <c r="B1628" t="inlineStr">
        <is>
          <t>218</t>
        </is>
      </c>
      <c r="C1628" t="inlineStr">
        <is>
          <t>169</t>
        </is>
      </c>
      <c r="D1628" t="inlineStr">
        <is>
          <t>United States</t>
        </is>
      </c>
      <c r="E1628" t="inlineStr">
        <is>
          <t>Americas</t>
        </is>
      </c>
      <c r="F1628" t="inlineStr">
        <is>
          <t>XL</t>
        </is>
      </c>
      <c r="G1628" t="inlineStr">
        <is>
          <t>FC</t>
        </is>
      </c>
      <c r="H1628" t="inlineStr">
        <is>
          <t>VH</t>
        </is>
      </c>
      <c r="I1628" t="inlineStr">
        <is>
          <t>A</t>
        </is>
      </c>
      <c r="J1628" t="n">
        <v>48.6</v>
      </c>
      <c r="K1628" t="inlineStr">
        <is>
          <t>167</t>
        </is>
      </c>
      <c r="L1628" t="n">
        <v>29.4</v>
      </c>
      <c r="M1628" t="inlineStr">
        <is>
          <t>317</t>
        </is>
      </c>
      <c r="N1628" t="n">
        <v>32.5</v>
      </c>
      <c r="O1628" t="inlineStr">
        <is>
          <t>484</t>
        </is>
      </c>
      <c r="P1628" t="n">
        <v>55</v>
      </c>
      <c r="Q1628" t="inlineStr">
        <is>
          <t>231</t>
        </is>
      </c>
      <c r="R1628" t="n">
        <v>20.9</v>
      </c>
      <c r="S1628" t="inlineStr">
        <is>
          <t>588</t>
        </is>
      </c>
      <c r="T1628" t="n">
        <v>16.2</v>
      </c>
      <c r="U1628" t="inlineStr">
        <is>
          <t>603</t>
        </is>
      </c>
      <c r="V1628" t="n">
        <v>92.3</v>
      </c>
      <c r="W1628" t="inlineStr">
        <is>
          <t>133</t>
        </is>
      </c>
      <c r="X1628" t="n">
        <v>41.2</v>
      </c>
      <c r="Y1628" t="inlineStr">
        <is>
          <t>311</t>
        </is>
      </c>
      <c r="Z1628" t="n">
        <v>54.4</v>
      </c>
      <c r="AA1628" t="inlineStr">
        <is>
          <t>291=</t>
        </is>
      </c>
      <c r="AB1628" t="n">
        <v>44</v>
      </c>
      <c r="AC1628">
        <f>169</f>
        <v/>
      </c>
      <c r="AD1628" t="inlineStr">
        <is>
          <t>164=</t>
        </is>
      </c>
      <c r="AE1628" t="inlineStr">
        <is>
          <t>US</t>
        </is>
      </c>
      <c r="AF1628" t="inlineStr">
        <is>
          <t>United States</t>
        </is>
      </c>
      <c r="AG1628" t="inlineStr">
        <is>
          <t>XL</t>
        </is>
      </c>
      <c r="AH1628" t="inlineStr">
        <is>
          <t>FC</t>
        </is>
      </c>
      <c r="AI1628" t="inlineStr">
        <is>
          <t>VH</t>
        </is>
      </c>
      <c r="AJ1628" t="n">
        <v>5</v>
      </c>
      <c r="AK1628" t="inlineStr">
        <is>
          <t>A</t>
        </is>
      </c>
      <c r="AL1628" t="n">
        <v>49.2</v>
      </c>
      <c r="AM1628" t="inlineStr">
        <is>
          <t>165</t>
        </is>
      </c>
      <c r="AN1628" t="n">
        <v>26.1</v>
      </c>
      <c r="AO1628" t="inlineStr">
        <is>
          <t>369</t>
        </is>
      </c>
      <c r="AP1628" t="n">
        <v>35.1</v>
      </c>
      <c r="AQ1628" t="inlineStr">
        <is>
          <t>451</t>
        </is>
      </c>
      <c r="AR1628" t="n">
        <v>68.40000000000001</v>
      </c>
      <c r="AS1628" t="inlineStr">
        <is>
          <t>154</t>
        </is>
      </c>
      <c r="AT1628" t="n">
        <v>31.6</v>
      </c>
      <c r="AU1628" t="inlineStr">
        <is>
          <t>477</t>
        </is>
      </c>
      <c r="AV1628" t="n">
        <v>14</v>
      </c>
      <c r="AW1628" t="inlineStr">
        <is>
          <t>639</t>
        </is>
      </c>
      <c r="AX1628" t="n">
        <v>85.5</v>
      </c>
      <c r="AY1628" t="inlineStr">
        <is>
          <t>113</t>
        </is>
      </c>
      <c r="AZ1628" t="n">
        <v>41.6</v>
      </c>
      <c r="BA1628" t="inlineStr">
        <is>
          <t>176</t>
        </is>
      </c>
      <c r="BB1628" t="n">
        <v>81.7</v>
      </c>
      <c r="BC1628" t="inlineStr">
        <is>
          <t>137=</t>
        </is>
      </c>
      <c r="BD1628" t="inlineStr">
        <is>
          <t>48.9</t>
        </is>
      </c>
      <c r="BE1628" t="inlineStr">
        <is>
          <t>117</t>
        </is>
      </c>
      <c r="BF1628" t="inlineStr">
        <is>
          <t>United States of America</t>
        </is>
      </c>
      <c r="BG1628" t="n">
        <v>45</v>
      </c>
      <c r="BH1628" t="inlineStr">
        <is>
          <t>43.5</t>
        </is>
      </c>
      <c r="BI1628" t="n">
        <v>42.1</v>
      </c>
      <c r="BJ1628" t="n">
        <v>88.2</v>
      </c>
      <c r="BK1628" t="inlineStr">
        <is>
          <t>32.3</t>
        </is>
      </c>
      <c r="BL1628" t="inlineStr">
        <is>
          <t>56.7</t>
        </is>
      </c>
      <c r="BM1628" t="inlineStr">
        <is>
          <t>31,331</t>
        </is>
      </c>
      <c r="BN1628" t="n">
        <v>8.4</v>
      </c>
      <c r="BO1628" t="inlineStr">
        <is>
          <t>9%</t>
        </is>
      </c>
      <c r="BP1628" t="inlineStr">
        <is>
          <t>48 : 52</t>
        </is>
      </c>
      <c r="BQ1628" t="n">
        <v>2016</v>
      </c>
      <c r="BR1628" t="inlineStr">
        <is>
          <t>43</t>
        </is>
      </c>
      <c r="BS1628" t="inlineStr">
        <is>
          <t>30</t>
        </is>
      </c>
      <c r="BT1628" t="n">
        <v>32.8</v>
      </c>
      <c r="BU1628" t="n">
        <v>19.2</v>
      </c>
      <c r="BV1628" t="n">
        <v>20</v>
      </c>
      <c r="BW1628" t="n">
        <v>33</v>
      </c>
      <c r="BX1628" t="n">
        <v>31.6</v>
      </c>
      <c r="BY1628" t="n">
        <v>52.7</v>
      </c>
      <c r="BZ1628" t="n">
        <v>26.5</v>
      </c>
      <c r="CA1628" t="n">
        <v>2015</v>
      </c>
      <c r="CB1628" t="inlineStr">
        <is>
          <t>QS+Times+Shanghai</t>
        </is>
      </c>
      <c r="CC1628" t="n">
        <v>218</v>
      </c>
      <c r="CD1628" t="n">
        <v>169</v>
      </c>
      <c r="CE1628" t="n">
        <v>167</v>
      </c>
      <c r="CF1628" t="n">
        <v>317</v>
      </c>
      <c r="CG1628" t="n">
        <v>484</v>
      </c>
      <c r="CH1628" t="n">
        <v>231</v>
      </c>
      <c r="CI1628" t="n">
        <v>588</v>
      </c>
      <c r="CJ1628" t="n">
        <v>603</v>
      </c>
      <c r="CK1628" t="n">
        <v>133</v>
      </c>
      <c r="CL1628" t="n">
        <v>311</v>
      </c>
      <c r="CM1628" t="n">
        <v>291</v>
      </c>
      <c r="CN1628" t="n">
        <v>169</v>
      </c>
      <c r="CO1628" t="n">
        <v>164</v>
      </c>
      <c r="CP1628" t="n">
        <v>165</v>
      </c>
      <c r="CQ1628" t="n">
        <v>369</v>
      </c>
      <c r="CR1628" t="n">
        <v>451</v>
      </c>
      <c r="CS1628" t="n">
        <v>154</v>
      </c>
      <c r="CT1628" t="n">
        <v>477</v>
      </c>
      <c r="CU1628" t="n">
        <v>639</v>
      </c>
      <c r="CV1628" t="n">
        <v>113</v>
      </c>
      <c r="CW1628" t="n">
        <v>176</v>
      </c>
      <c r="CX1628" t="n">
        <v>137</v>
      </c>
      <c r="CY1628" t="n">
        <v>117</v>
      </c>
      <c r="CZ1628" t="n">
        <v>43</v>
      </c>
      <c r="DA1628" t="n">
        <v>30</v>
      </c>
      <c r="DB1628" t="n">
        <v>86.23202985667196</v>
      </c>
      <c r="DC1628" t="n">
        <v>53.16454236299315</v>
      </c>
      <c r="DD1628" t="n">
        <v>8.4</v>
      </c>
      <c r="DE1628" t="inlineStr">
        <is>
          <t>Times (raw ratio)</t>
        </is>
      </c>
      <c r="DF1628" t="n">
        <v>9</v>
      </c>
      <c r="DG1628" t="inlineStr">
        <is>
          <t>Times (raw %)</t>
        </is>
      </c>
      <c r="DH1628" t="n">
        <v>48.90000000000001</v>
      </c>
      <c r="DI1628" t="n">
        <v>32.39320633060447</v>
      </c>
    </row>
    <row r="1629">
      <c r="A1629" t="inlineStr">
        <is>
          <t>university of massachusetts</t>
        </is>
      </c>
      <c r="B1629" t="inlineStr"/>
      <c r="C1629" t="inlineStr"/>
      <c r="D1629" t="inlineStr">
        <is>
          <t>Not Reported</t>
        </is>
      </c>
      <c r="E1629" t="inlineStr">
        <is>
          <t>Not Reported</t>
        </is>
      </c>
      <c r="F1629" t="inlineStr">
        <is>
          <t>Not Reported</t>
        </is>
      </c>
      <c r="G1629" t="inlineStr">
        <is>
          <t>Not Reported</t>
        </is>
      </c>
      <c r="H1629" t="inlineStr"/>
      <c r="I1629" t="inlineStr">
        <is>
          <t>Not Reported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>
        <is>
          <t>Not Reported</t>
        </is>
      </c>
      <c r="AF1629" t="inlineStr">
        <is>
          <t>Not Reported</t>
        </is>
      </c>
      <c r="AG1629" t="inlineStr">
        <is>
          <t>Not Reported</t>
        </is>
      </c>
      <c r="AH1629" t="inlineStr">
        <is>
          <t>Not Reported</t>
        </is>
      </c>
      <c r="AI1629" t="inlineStr"/>
      <c r="AJ1629" t="inlineStr"/>
      <c r="AK1629" t="inlineStr">
        <is>
          <t>Not Reported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>
        <is>
          <t>141</t>
        </is>
      </c>
      <c r="BF1629" t="inlineStr">
        <is>
          <t>United States of America</t>
        </is>
      </c>
      <c r="BG1629" t="n">
        <v>40.2</v>
      </c>
      <c r="BH1629" t="inlineStr">
        <is>
          <t>48.9</t>
        </is>
      </c>
      <c r="BI1629" t="n">
        <v>36.3</v>
      </c>
      <c r="BJ1629" t="n">
        <v>88.09999999999999</v>
      </c>
      <c r="BK1629" t="inlineStr">
        <is>
          <t>52.2</t>
        </is>
      </c>
      <c r="BL1629" t="inlineStr">
        <is>
          <t>54.3</t>
        </is>
      </c>
      <c r="BM1629" t="inlineStr">
        <is>
          <t>56,959</t>
        </is>
      </c>
      <c r="BN1629" t="n">
        <v>13</v>
      </c>
      <c r="BO1629" t="inlineStr">
        <is>
          <t>11%</t>
        </is>
      </c>
      <c r="BP1629" t="inlineStr">
        <is>
          <t>49 : 51</t>
        </is>
      </c>
      <c r="BQ1629" t="n">
        <v>2016</v>
      </c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>
        <is>
          <t>Times</t>
        </is>
      </c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n">
        <v>141</v>
      </c>
      <c r="CZ1629" t="inlineStr"/>
      <c r="DA1629" t="inlineStr"/>
      <c r="DB1629" t="n">
        <v>79.98570407433881</v>
      </c>
      <c r="DC1629" t="n">
        <v>61.35546432317888</v>
      </c>
      <c r="DD1629" t="n">
        <v>13</v>
      </c>
      <c r="DE1629" t="inlineStr">
        <is>
          <t>Times (raw ratio)</t>
        </is>
      </c>
      <c r="DF1629" t="n">
        <v>11</v>
      </c>
      <c r="DG1629" t="inlineStr">
        <is>
          <t>Times (raw %)</t>
        </is>
      </c>
      <c r="DH1629" t="inlineStr"/>
      <c r="DI1629" t="n">
        <v>34.75546305931322</v>
      </c>
    </row>
    <row r="1630">
      <c r="A1630" t="inlineStr">
        <is>
          <t>university of massachusetts amherst</t>
        </is>
      </c>
      <c r="B1630" t="inlineStr">
        <is>
          <t>275</t>
        </is>
      </c>
      <c r="C1630" t="inlineStr">
        <is>
          <t>245</t>
        </is>
      </c>
      <c r="D1630" t="inlineStr">
        <is>
          <t>United States</t>
        </is>
      </c>
      <c r="E1630" t="inlineStr">
        <is>
          <t>Americas</t>
        </is>
      </c>
      <c r="F1630" t="inlineStr">
        <is>
          <t>L</t>
        </is>
      </c>
      <c r="G1630" t="inlineStr">
        <is>
          <t>CO</t>
        </is>
      </c>
      <c r="H1630" t="inlineStr">
        <is>
          <t>VH</t>
        </is>
      </c>
      <c r="I1630" t="inlineStr">
        <is>
          <t>A</t>
        </is>
      </c>
      <c r="J1630" t="n">
        <v>38.2</v>
      </c>
      <c r="K1630" t="inlineStr">
        <is>
          <t>224</t>
        </is>
      </c>
      <c r="L1630" t="n">
        <v>17.2</v>
      </c>
      <c r="M1630" t="inlineStr">
        <is>
          <t>498</t>
        </is>
      </c>
      <c r="N1630" t="n">
        <v>10</v>
      </c>
      <c r="O1630" t="inlineStr">
        <is>
          <t>701+</t>
        </is>
      </c>
      <c r="P1630" t="n">
        <v>48.8</v>
      </c>
      <c r="Q1630" t="inlineStr">
        <is>
          <t>274</t>
        </is>
      </c>
      <c r="R1630" t="n">
        <v>61</v>
      </c>
      <c r="S1630" t="inlineStr">
        <is>
          <t>321</t>
        </is>
      </c>
      <c r="T1630" t="n">
        <v>25.3</v>
      </c>
      <c r="U1630" t="inlineStr">
        <is>
          <t>474</t>
        </is>
      </c>
      <c r="V1630" t="n">
        <v>79.8</v>
      </c>
      <c r="W1630" t="inlineStr">
        <is>
          <t>327</t>
        </is>
      </c>
      <c r="X1630" t="n">
        <v>30.6</v>
      </c>
      <c r="Y1630" t="inlineStr">
        <is>
          <t>411</t>
        </is>
      </c>
      <c r="Z1630" t="n">
        <v>83.40000000000001</v>
      </c>
      <c r="AA1630" t="inlineStr">
        <is>
          <t>136=</t>
        </is>
      </c>
      <c r="AB1630" t="n">
        <v>38.2</v>
      </c>
      <c r="AC1630" t="inlineStr">
        <is>
          <t>245</t>
        </is>
      </c>
      <c r="AD1630" t="inlineStr">
        <is>
          <t>253=</t>
        </is>
      </c>
      <c r="AE1630" t="inlineStr">
        <is>
          <t>US</t>
        </is>
      </c>
      <c r="AF1630" t="inlineStr">
        <is>
          <t>United States</t>
        </is>
      </c>
      <c r="AG1630" t="inlineStr">
        <is>
          <t>L</t>
        </is>
      </c>
      <c r="AH1630" t="inlineStr">
        <is>
          <t>CO</t>
        </is>
      </c>
      <c r="AI1630" t="inlineStr">
        <is>
          <t>VH</t>
        </is>
      </c>
      <c r="AJ1630" t="n">
        <v>5</v>
      </c>
      <c r="AK1630" t="inlineStr">
        <is>
          <t>A</t>
        </is>
      </c>
      <c r="AL1630" t="n">
        <v>39.5</v>
      </c>
      <c r="AM1630" t="inlineStr">
        <is>
          <t>218</t>
        </is>
      </c>
      <c r="AN1630" t="n">
        <v>11.9</v>
      </c>
      <c r="AO1630" t="inlineStr">
        <is>
          <t>601+</t>
        </is>
      </c>
      <c r="AP1630" t="n">
        <v>10.7</v>
      </c>
      <c r="AQ1630" t="inlineStr">
        <is>
          <t>701+</t>
        </is>
      </c>
      <c r="AR1630" t="n">
        <v>57.6</v>
      </c>
      <c r="AS1630" t="inlineStr">
        <is>
          <t>225</t>
        </is>
      </c>
      <c r="AT1630" t="n">
        <v>71</v>
      </c>
      <c r="AU1630" t="inlineStr">
        <is>
          <t>271</t>
        </is>
      </c>
      <c r="AV1630" t="n">
        <v>23.8</v>
      </c>
      <c r="AW1630" t="inlineStr">
        <is>
          <t>490</t>
        </is>
      </c>
      <c r="AX1630" t="n">
        <v>52</v>
      </c>
      <c r="AY1630" t="inlineStr">
        <is>
          <t>301</t>
        </is>
      </c>
      <c r="AZ1630" t="n">
        <v>27.7</v>
      </c>
      <c r="BA1630" t="inlineStr">
        <is>
          <t>292</t>
        </is>
      </c>
      <c r="BB1630" t="n">
        <v>93.5</v>
      </c>
      <c r="BC1630" t="inlineStr">
        <is>
          <t>67</t>
        </is>
      </c>
      <c r="BD1630" t="inlineStr">
        <is>
          <t>39.8</t>
        </is>
      </c>
      <c r="BE1630" t="inlineStr"/>
      <c r="BF1630" t="inlineStr">
        <is>
          <t>Not Reported</t>
        </is>
      </c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>
        <is>
          <t>101-150</t>
        </is>
      </c>
      <c r="BS1630" t="inlineStr">
        <is>
          <t>52-65</t>
        </is>
      </c>
      <c r="BT1630" t="inlineStr"/>
      <c r="BU1630" t="n">
        <v>13.6</v>
      </c>
      <c r="BV1630" t="n">
        <v>0</v>
      </c>
      <c r="BW1630" t="n">
        <v>32</v>
      </c>
      <c r="BX1630" t="n">
        <v>16.9</v>
      </c>
      <c r="BY1630" t="n">
        <v>35.5</v>
      </c>
      <c r="BZ1630" t="n">
        <v>23.2</v>
      </c>
      <c r="CA1630" t="n">
        <v>2015</v>
      </c>
      <c r="CB1630" t="inlineStr">
        <is>
          <t>QS+Shanghai</t>
        </is>
      </c>
      <c r="CC1630" t="n">
        <v>275</v>
      </c>
      <c r="CD1630" t="n">
        <v>245</v>
      </c>
      <c r="CE1630" t="n">
        <v>224</v>
      </c>
      <c r="CF1630" t="n">
        <v>498</v>
      </c>
      <c r="CG1630" t="n">
        <v>701</v>
      </c>
      <c r="CH1630" t="n">
        <v>274</v>
      </c>
      <c r="CI1630" t="n">
        <v>321</v>
      </c>
      <c r="CJ1630" t="n">
        <v>474</v>
      </c>
      <c r="CK1630" t="n">
        <v>327</v>
      </c>
      <c r="CL1630" t="n">
        <v>411</v>
      </c>
      <c r="CM1630" t="n">
        <v>136</v>
      </c>
      <c r="CN1630" t="n">
        <v>245</v>
      </c>
      <c r="CO1630" t="n">
        <v>253</v>
      </c>
      <c r="CP1630" t="n">
        <v>218</v>
      </c>
      <c r="CQ1630" t="n">
        <v>601</v>
      </c>
      <c r="CR1630" t="n">
        <v>701</v>
      </c>
      <c r="CS1630" t="n">
        <v>225</v>
      </c>
      <c r="CT1630" t="n">
        <v>271</v>
      </c>
      <c r="CU1630" t="n">
        <v>490</v>
      </c>
      <c r="CV1630" t="n">
        <v>301</v>
      </c>
      <c r="CW1630" t="n">
        <v>292</v>
      </c>
      <c r="CX1630" t="n">
        <v>67</v>
      </c>
      <c r="CY1630" t="inlineStr"/>
      <c r="CZ1630" t="n">
        <v>125.5</v>
      </c>
      <c r="DA1630" t="n">
        <v>58.5</v>
      </c>
      <c r="DB1630" t="n">
        <v>76.54798494589932</v>
      </c>
      <c r="DC1630" t="n">
        <v>37.07357065803668</v>
      </c>
      <c r="DD1630" t="inlineStr"/>
      <c r="DE1630" t="inlineStr">
        <is>
          <t>QS (score, not ratio)</t>
        </is>
      </c>
      <c r="DF1630" t="inlineStr"/>
      <c r="DG1630" t="inlineStr">
        <is>
          <t>QS (score, not %)</t>
        </is>
      </c>
      <c r="DH1630" t="n">
        <v>38.85</v>
      </c>
      <c r="DI1630" t="n">
        <v>19.00517799352751</v>
      </c>
    </row>
    <row r="1631">
      <c r="A1631" t="inlineStr">
        <is>
          <t>university of massachusetts boston</t>
        </is>
      </c>
      <c r="B1631" t="inlineStr">
        <is>
          <t>1001-1200</t>
        </is>
      </c>
      <c r="C1631" t="inlineStr">
        <is>
          <t>801-850</t>
        </is>
      </c>
      <c r="D1631" t="inlineStr">
        <is>
          <t>United States</t>
        </is>
      </c>
      <c r="E1631" t="inlineStr">
        <is>
          <t>Americas</t>
        </is>
      </c>
      <c r="F1631" t="inlineStr">
        <is>
          <t>L</t>
        </is>
      </c>
      <c r="G1631" t="inlineStr">
        <is>
          <t>FO</t>
        </is>
      </c>
      <c r="H1631" t="inlineStr">
        <is>
          <t>VH</t>
        </is>
      </c>
      <c r="I1631" t="inlineStr">
        <is>
          <t>A</t>
        </is>
      </c>
      <c r="J1631" t="n">
        <v>11</v>
      </c>
      <c r="K1631" t="inlineStr">
        <is>
          <t>601+</t>
        </is>
      </c>
      <c r="L1631" t="n">
        <v>7.7</v>
      </c>
      <c r="M1631" t="inlineStr">
        <is>
          <t>601+</t>
        </is>
      </c>
      <c r="N1631" t="n">
        <v>9.800000000000001</v>
      </c>
      <c r="O1631" t="inlineStr">
        <is>
          <t>701+</t>
        </is>
      </c>
      <c r="P1631" t="n">
        <v>19.7</v>
      </c>
      <c r="Q1631" t="inlineStr">
        <is>
          <t>558</t>
        </is>
      </c>
      <c r="R1631" t="n">
        <v>4.5</v>
      </c>
      <c r="S1631" t="inlineStr">
        <is>
          <t>701+</t>
        </is>
      </c>
      <c r="T1631" t="n">
        <v>14.8</v>
      </c>
      <c r="U1631" t="inlineStr">
        <is>
          <t>629</t>
        </is>
      </c>
      <c r="V1631" t="n">
        <v>32.2</v>
      </c>
      <c r="W1631" t="inlineStr">
        <is>
          <t>701+</t>
        </is>
      </c>
      <c r="X1631" t="n">
        <v>2.9</v>
      </c>
      <c r="Y1631" t="inlineStr">
        <is>
          <t>701+</t>
        </is>
      </c>
      <c r="Z1631" t="n">
        <v>8.4</v>
      </c>
      <c r="AA1631" t="inlineStr">
        <is>
          <t>698=</t>
        </is>
      </c>
      <c r="AB1631" t="inlineStr"/>
      <c r="AC1631" t="inlineStr">
        <is>
          <t>801-850</t>
        </is>
      </c>
      <c r="AD1631" t="inlineStr">
        <is>
          <t>581-590</t>
        </is>
      </c>
      <c r="AE1631" t="inlineStr">
        <is>
          <t>US</t>
        </is>
      </c>
      <c r="AF1631" t="inlineStr">
        <is>
          <t>United States</t>
        </is>
      </c>
      <c r="AG1631" t="inlineStr">
        <is>
          <t>L</t>
        </is>
      </c>
      <c r="AH1631" t="inlineStr">
        <is>
          <t>FO</t>
        </is>
      </c>
      <c r="AI1631" t="inlineStr">
        <is>
          <t>VH</t>
        </is>
      </c>
      <c r="AJ1631" t="n">
        <v>5</v>
      </c>
      <c r="AK1631" t="inlineStr">
        <is>
          <t>A</t>
        </is>
      </c>
      <c r="AL1631" t="n">
        <v>11.9</v>
      </c>
      <c r="AM1631" t="inlineStr">
        <is>
          <t>601+</t>
        </is>
      </c>
      <c r="AN1631" t="n">
        <v>4.9</v>
      </c>
      <c r="AO1631" t="inlineStr">
        <is>
          <t>601+</t>
        </is>
      </c>
      <c r="AP1631" t="n">
        <v>11.5</v>
      </c>
      <c r="AQ1631" t="inlineStr">
        <is>
          <t>701+</t>
        </is>
      </c>
      <c r="AR1631" t="n">
        <v>27.5</v>
      </c>
      <c r="AS1631" t="inlineStr">
        <is>
          <t>458</t>
        </is>
      </c>
      <c r="AT1631" t="n">
        <v>5.9</v>
      </c>
      <c r="AU1631" t="inlineStr">
        <is>
          <t>701+</t>
        </is>
      </c>
      <c r="AV1631" t="n">
        <v>9.6</v>
      </c>
      <c r="AW1631" t="inlineStr">
        <is>
          <t>701+</t>
        </is>
      </c>
      <c r="AX1631" t="n">
        <v>2.3</v>
      </c>
      <c r="AY1631" t="inlineStr">
        <is>
          <t>701+</t>
        </is>
      </c>
      <c r="AZ1631" t="n">
        <v>7.6</v>
      </c>
      <c r="BA1631" t="inlineStr">
        <is>
          <t>701+</t>
        </is>
      </c>
      <c r="BB1631" t="n">
        <v>40.2</v>
      </c>
      <c r="BC1631" t="inlineStr">
        <is>
          <t>362=</t>
        </is>
      </c>
      <c r="BD1631" t="inlineStr">
        <is>
          <t>-</t>
        </is>
      </c>
      <c r="BE1631" t="inlineStr"/>
      <c r="BF1631" t="inlineStr">
        <is>
          <t>Not Reported</t>
        </is>
      </c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>
        <is>
          <t>QS</t>
        </is>
      </c>
      <c r="CC1631" t="n">
        <v>1100.5</v>
      </c>
      <c r="CD1631" t="n">
        <v>825.5</v>
      </c>
      <c r="CE1631" t="n">
        <v>601</v>
      </c>
      <c r="CF1631" t="n">
        <v>601</v>
      </c>
      <c r="CG1631" t="n">
        <v>701</v>
      </c>
      <c r="CH1631" t="n">
        <v>558</v>
      </c>
      <c r="CI1631" t="n">
        <v>701</v>
      </c>
      <c r="CJ1631" t="n">
        <v>629</v>
      </c>
      <c r="CK1631" t="n">
        <v>701</v>
      </c>
      <c r="CL1631" t="n">
        <v>701</v>
      </c>
      <c r="CM1631" t="n">
        <v>698</v>
      </c>
      <c r="CN1631" t="n">
        <v>825.5</v>
      </c>
      <c r="CO1631" t="n">
        <v>585.5</v>
      </c>
      <c r="CP1631" t="n">
        <v>601</v>
      </c>
      <c r="CQ1631" t="n">
        <v>601</v>
      </c>
      <c r="CR1631" t="n">
        <v>701</v>
      </c>
      <c r="CS1631" t="n">
        <v>458</v>
      </c>
      <c r="CT1631" t="n">
        <v>701</v>
      </c>
      <c r="CU1631" t="n">
        <v>701</v>
      </c>
      <c r="CV1631" t="n">
        <v>701</v>
      </c>
      <c r="CW1631" t="n">
        <v>701</v>
      </c>
      <c r="CX1631" t="n">
        <v>362</v>
      </c>
      <c r="CY1631" t="inlineStr"/>
      <c r="CZ1631" t="inlineStr"/>
      <c r="DA1631" t="inlineStr"/>
      <c r="DB1631" t="n">
        <v>21.46428571428571</v>
      </c>
      <c r="DC1631" t="n">
        <v>19.7</v>
      </c>
      <c r="DD1631" t="inlineStr"/>
      <c r="DE1631" t="inlineStr">
        <is>
          <t>QS (score, not ratio)</t>
        </is>
      </c>
      <c r="DF1631" t="inlineStr"/>
      <c r="DG1631" t="inlineStr">
        <is>
          <t>QS (score, not %)</t>
        </is>
      </c>
      <c r="DH1631" t="n">
        <v>11.45</v>
      </c>
      <c r="DI1631" t="inlineStr"/>
    </row>
    <row r="1632">
      <c r="A1632" t="inlineStr">
        <is>
          <t>university of massachusetts medical school - worcester</t>
        </is>
      </c>
      <c r="B1632" t="inlineStr"/>
      <c r="C1632" t="inlineStr"/>
      <c r="D1632" t="inlineStr">
        <is>
          <t>Not Reported</t>
        </is>
      </c>
      <c r="E1632" t="inlineStr">
        <is>
          <t>Not Reported</t>
        </is>
      </c>
      <c r="F1632" t="inlineStr">
        <is>
          <t>Not Reported</t>
        </is>
      </c>
      <c r="G1632" t="inlineStr">
        <is>
          <t>Not Reported</t>
        </is>
      </c>
      <c r="H1632" t="inlineStr"/>
      <c r="I1632" t="inlineStr">
        <is>
          <t>Not Reported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>
        <is>
          <t>Not Reported</t>
        </is>
      </c>
      <c r="AF1632" t="inlineStr">
        <is>
          <t>Not Reported</t>
        </is>
      </c>
      <c r="AG1632" t="inlineStr">
        <is>
          <t>Not Reported</t>
        </is>
      </c>
      <c r="AH1632" t="inlineStr">
        <is>
          <t>Not Reported</t>
        </is>
      </c>
      <c r="AI1632" t="inlineStr"/>
      <c r="AJ1632" t="inlineStr"/>
      <c r="AK1632" t="inlineStr">
        <is>
          <t>Not Reported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>
        <is>
          <t>Not Reported</t>
        </is>
      </c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>
        <is>
          <t>101-150</t>
        </is>
      </c>
      <c r="BS1632" t="inlineStr">
        <is>
          <t>52-65</t>
        </is>
      </c>
      <c r="BT1632" t="inlineStr"/>
      <c r="BU1632" t="n">
        <v>0</v>
      </c>
      <c r="BV1632" t="n">
        <v>20</v>
      </c>
      <c r="BW1632" t="n">
        <v>15.9</v>
      </c>
      <c r="BX1632" t="n">
        <v>24.9</v>
      </c>
      <c r="BY1632" t="n">
        <v>27.4</v>
      </c>
      <c r="BZ1632" t="n">
        <v>23.9</v>
      </c>
      <c r="CA1632" t="n">
        <v>2015</v>
      </c>
      <c r="CB1632" t="inlineStr">
        <is>
          <t>Shanghai</t>
        </is>
      </c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n">
        <v>125.5</v>
      </c>
      <c r="DA1632" t="n">
        <v>58.5</v>
      </c>
      <c r="DB1632" t="n">
        <v>72.66739846322722</v>
      </c>
      <c r="DC1632" t="n">
        <v>18.79142394822006</v>
      </c>
      <c r="DD1632" t="inlineStr"/>
      <c r="DE1632" t="inlineStr">
        <is>
          <t>Missing</t>
        </is>
      </c>
      <c r="DF1632" t="inlineStr"/>
      <c r="DG1632" t="inlineStr">
        <is>
          <t>Missing</t>
        </is>
      </c>
      <c r="DH1632" t="inlineStr"/>
      <c r="DI1632" t="n">
        <v>14.39571197411003</v>
      </c>
    </row>
    <row r="1633">
      <c r="A1633" t="inlineStr">
        <is>
          <t>university of mataram</t>
        </is>
      </c>
      <c r="B1633" t="inlineStr">
        <is>
          <t>1401+</t>
        </is>
      </c>
      <c r="C1633" t="inlineStr">
        <is>
          <t>1401+</t>
        </is>
      </c>
      <c r="D1633" t="inlineStr">
        <is>
          <t>Indonesia</t>
        </is>
      </c>
      <c r="E1633" t="inlineStr">
        <is>
          <t>Asia</t>
        </is>
      </c>
      <c r="F1633" t="inlineStr">
        <is>
          <t>XL</t>
        </is>
      </c>
      <c r="G1633" t="inlineStr">
        <is>
          <t>FO</t>
        </is>
      </c>
      <c r="H1633" t="inlineStr">
        <is>
          <t>MD</t>
        </is>
      </c>
      <c r="I1633" t="inlineStr">
        <is>
          <t>A</t>
        </is>
      </c>
      <c r="J1633" t="n">
        <v>6.4</v>
      </c>
      <c r="K1633" t="inlineStr">
        <is>
          <t>601+</t>
        </is>
      </c>
      <c r="L1633" t="n">
        <v>1.7</v>
      </c>
      <c r="M1633" t="inlineStr">
        <is>
          <t>601+</t>
        </is>
      </c>
      <c r="N1633" t="n">
        <v>3.8</v>
      </c>
      <c r="O1633" t="inlineStr">
        <is>
          <t>701+</t>
        </is>
      </c>
      <c r="P1633" t="n">
        <v>1.1</v>
      </c>
      <c r="Q1633" t="inlineStr">
        <is>
          <t>701+</t>
        </is>
      </c>
      <c r="R1633" t="n">
        <v>1.5</v>
      </c>
      <c r="S1633" t="inlineStr">
        <is>
          <t>701+</t>
        </is>
      </c>
      <c r="T1633" t="n">
        <v>1</v>
      </c>
      <c r="U1633" t="inlineStr">
        <is>
          <t>701+</t>
        </is>
      </c>
      <c r="V1633" t="n">
        <v>3.7</v>
      </c>
      <c r="W1633" t="inlineStr">
        <is>
          <t>701+</t>
        </is>
      </c>
      <c r="X1633" t="n">
        <v>2.2</v>
      </c>
      <c r="Y1633" t="inlineStr">
        <is>
          <t>701+</t>
        </is>
      </c>
      <c r="Z1633" t="n">
        <v>1</v>
      </c>
      <c r="AA1633" t="inlineStr">
        <is>
          <t>701+</t>
        </is>
      </c>
      <c r="AB1633" t="inlineStr"/>
      <c r="AC1633" t="inlineStr">
        <is>
          <t>1401+</t>
        </is>
      </c>
      <c r="AD1633" t="inlineStr"/>
      <c r="AE1633" t="inlineStr">
        <is>
          <t>ID</t>
        </is>
      </c>
      <c r="AF1633" t="inlineStr">
        <is>
          <t>Indonesia</t>
        </is>
      </c>
      <c r="AG1633" t="inlineStr">
        <is>
          <t>L</t>
        </is>
      </c>
      <c r="AH1633" t="inlineStr">
        <is>
          <t>FO</t>
        </is>
      </c>
      <c r="AI1633" t="inlineStr">
        <is>
          <t>MD</t>
        </is>
      </c>
      <c r="AJ1633" t="n">
        <v>4</v>
      </c>
      <c r="AK1633" t="inlineStr">
        <is>
          <t>A</t>
        </is>
      </c>
      <c r="AL1633" t="n">
        <v>4.9</v>
      </c>
      <c r="AM1633" t="inlineStr">
        <is>
          <t>601+</t>
        </is>
      </c>
      <c r="AN1633" t="n">
        <v>1.6</v>
      </c>
      <c r="AO1633" t="inlineStr">
        <is>
          <t>601+</t>
        </is>
      </c>
      <c r="AP1633" t="n">
        <v>3.5</v>
      </c>
      <c r="AQ1633" t="inlineStr">
        <is>
          <t>701+</t>
        </is>
      </c>
      <c r="AR1633" t="n">
        <v>1.1</v>
      </c>
      <c r="AS1633" t="inlineStr">
        <is>
          <t>701+</t>
        </is>
      </c>
      <c r="AT1633" t="n">
        <v>1.2</v>
      </c>
      <c r="AU1633" t="inlineStr">
        <is>
          <t>701+</t>
        </is>
      </c>
      <c r="AV1633" t="n">
        <v>1</v>
      </c>
      <c r="AW1633" t="inlineStr">
        <is>
          <t>701+</t>
        </is>
      </c>
      <c r="AX1633" t="n">
        <v>1</v>
      </c>
      <c r="AY1633" t="inlineStr">
        <is>
          <t>701+</t>
        </is>
      </c>
      <c r="AZ1633" t="n">
        <v>5</v>
      </c>
      <c r="BA1633" t="inlineStr">
        <is>
          <t>701+</t>
        </is>
      </c>
      <c r="BB1633" t="inlineStr"/>
      <c r="BC1633" t="inlineStr"/>
      <c r="BD1633" t="inlineStr">
        <is>
          <t>-</t>
        </is>
      </c>
      <c r="BE1633" t="inlineStr"/>
      <c r="BF1633" t="inlineStr">
        <is>
          <t>Not Reported</t>
        </is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>
        <is>
          <t>QS</t>
        </is>
      </c>
      <c r="CC1633" t="n">
        <v>1401</v>
      </c>
      <c r="CD1633" t="n">
        <v>1401</v>
      </c>
      <c r="CE1633" t="n">
        <v>601</v>
      </c>
      <c r="CF1633" t="n">
        <v>601</v>
      </c>
      <c r="CG1633" t="n">
        <v>701</v>
      </c>
      <c r="CH1633" t="n">
        <v>701</v>
      </c>
      <c r="CI1633" t="n">
        <v>701</v>
      </c>
      <c r="CJ1633" t="n">
        <v>701</v>
      </c>
      <c r="CK1633" t="n">
        <v>701</v>
      </c>
      <c r="CL1633" t="n">
        <v>701</v>
      </c>
      <c r="CM1633" t="n">
        <v>701</v>
      </c>
      <c r="CN1633" t="n">
        <v>1401</v>
      </c>
      <c r="CO1633" t="inlineStr"/>
      <c r="CP1633" t="n">
        <v>601</v>
      </c>
      <c r="CQ1633" t="n">
        <v>601</v>
      </c>
      <c r="CR1633" t="n">
        <v>701</v>
      </c>
      <c r="CS1633" t="n">
        <v>701</v>
      </c>
      <c r="CT1633" t="n">
        <v>701</v>
      </c>
      <c r="CU1633" t="n">
        <v>701</v>
      </c>
      <c r="CV1633" t="n">
        <v>701</v>
      </c>
      <c r="CW1633" t="n">
        <v>701</v>
      </c>
      <c r="CX1633" t="inlineStr"/>
      <c r="CY1633" t="inlineStr"/>
      <c r="CZ1633" t="inlineStr"/>
      <c r="DA1633" t="inlineStr"/>
      <c r="DB1633" t="n">
        <v>0</v>
      </c>
      <c r="DC1633" t="n">
        <v>1.1</v>
      </c>
      <c r="DD1633" t="inlineStr"/>
      <c r="DE1633" t="inlineStr">
        <is>
          <t>QS (score, not ratio)</t>
        </is>
      </c>
      <c r="DF1633" t="inlineStr"/>
      <c r="DG1633" t="inlineStr">
        <is>
          <t>QS (score, not %)</t>
        </is>
      </c>
      <c r="DH1633" t="n">
        <v>5.65</v>
      </c>
      <c r="DI1633" t="inlineStr"/>
    </row>
    <row r="1634">
      <c r="A1634" t="inlineStr">
        <is>
          <t>university of medicine and dentistry new jersey</t>
        </is>
      </c>
      <c r="B1634" t="inlineStr"/>
      <c r="C1634" t="inlineStr"/>
      <c r="D1634" t="inlineStr">
        <is>
          <t>Not Reported</t>
        </is>
      </c>
      <c r="E1634" t="inlineStr">
        <is>
          <t>Not Reported</t>
        </is>
      </c>
      <c r="F1634" t="inlineStr">
        <is>
          <t>Not Reported</t>
        </is>
      </c>
      <c r="G1634" t="inlineStr">
        <is>
          <t>Not Reported</t>
        </is>
      </c>
      <c r="H1634" t="inlineStr"/>
      <c r="I1634" t="inlineStr">
        <is>
          <t>Not Reported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>
        <is>
          <t>Not Reported</t>
        </is>
      </c>
      <c r="AF1634" t="inlineStr">
        <is>
          <t>Not Reported</t>
        </is>
      </c>
      <c r="AG1634" t="inlineStr">
        <is>
          <t>Not Reported</t>
        </is>
      </c>
      <c r="AH1634" t="inlineStr">
        <is>
          <t>Not Reported</t>
        </is>
      </c>
      <c r="AI1634" t="inlineStr"/>
      <c r="AJ1634" t="inlineStr"/>
      <c r="AK1634" t="inlineStr">
        <is>
          <t>Not Reported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>
        <is>
          <t>Not Reported</t>
        </is>
      </c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>
        <is>
          <t>201-300</t>
        </is>
      </c>
      <c r="BS1634" t="inlineStr">
        <is>
          <t>86-109</t>
        </is>
      </c>
      <c r="BT1634" t="inlineStr"/>
      <c r="BU1634" t="n">
        <v>0</v>
      </c>
      <c r="BV1634" t="n">
        <v>0</v>
      </c>
      <c r="BW1634" t="n">
        <v>21.7</v>
      </c>
      <c r="BX1634" t="n">
        <v>12.1</v>
      </c>
      <c r="BY1634" t="n">
        <v>30</v>
      </c>
      <c r="BZ1634" t="n">
        <v>14</v>
      </c>
      <c r="CA1634" t="n">
        <v>2012</v>
      </c>
      <c r="CB1634" t="inlineStr">
        <is>
          <t>Shanghai</t>
        </is>
      </c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n">
        <v>250.5</v>
      </c>
      <c r="DA1634" t="n">
        <v>97.5</v>
      </c>
      <c r="DB1634" t="n">
        <v>45.22502744237102</v>
      </c>
      <c r="DC1634" t="n">
        <v>23.09379719525351</v>
      </c>
      <c r="DD1634" t="inlineStr"/>
      <c r="DE1634" t="inlineStr">
        <is>
          <t>Missing</t>
        </is>
      </c>
      <c r="DF1634" t="inlineStr"/>
      <c r="DG1634" t="inlineStr">
        <is>
          <t>Missing</t>
        </is>
      </c>
      <c r="DH1634" t="inlineStr"/>
      <c r="DI1634" t="n">
        <v>11.54689859762675</v>
      </c>
    </row>
    <row r="1635">
      <c r="A1635" t="inlineStr">
        <is>
          <t>university of medicine and dentistry of new jersey</t>
        </is>
      </c>
      <c r="B1635" t="inlineStr"/>
      <c r="C1635" t="inlineStr"/>
      <c r="D1635" t="inlineStr">
        <is>
          <t>Not Reported</t>
        </is>
      </c>
      <c r="E1635" t="inlineStr">
        <is>
          <t>Not Reported</t>
        </is>
      </c>
      <c r="F1635" t="inlineStr">
        <is>
          <t>Not Reported</t>
        </is>
      </c>
      <c r="G1635" t="inlineStr">
        <is>
          <t>Not Reported</t>
        </is>
      </c>
      <c r="H1635" t="inlineStr"/>
      <c r="I1635" t="inlineStr">
        <is>
          <t>Not Reported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>
        <is>
          <t>Not Reported</t>
        </is>
      </c>
      <c r="AF1635" t="inlineStr">
        <is>
          <t>Not Reported</t>
        </is>
      </c>
      <c r="AG1635" t="inlineStr">
        <is>
          <t>Not Reported</t>
        </is>
      </c>
      <c r="AH1635" t="inlineStr">
        <is>
          <t>Not Reported</t>
        </is>
      </c>
      <c r="AI1635" t="inlineStr"/>
      <c r="AJ1635" t="inlineStr"/>
      <c r="AK1635" t="inlineStr">
        <is>
          <t>Not Reported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>
        <is>
          <t>201-225</t>
        </is>
      </c>
      <c r="BF1635" t="inlineStr">
        <is>
          <t>United States of America</t>
        </is>
      </c>
      <c r="BG1635" t="n">
        <v>48.5</v>
      </c>
      <c r="BH1635" t="inlineStr">
        <is>
          <t>31.0</t>
        </is>
      </c>
      <c r="BI1635" t="n">
        <v>14.4</v>
      </c>
      <c r="BJ1635" t="n">
        <v>55.6</v>
      </c>
      <c r="BK1635" t="inlineStr">
        <is>
          <t>34.3</t>
        </is>
      </c>
      <c r="BL1635" t="inlineStr">
        <is>
          <t>-</t>
        </is>
      </c>
      <c r="BM1635" t="inlineStr"/>
      <c r="BN1635" t="inlineStr"/>
      <c r="BO1635" t="inlineStr"/>
      <c r="BP1635" t="inlineStr"/>
      <c r="BQ1635" t="n">
        <v>2012</v>
      </c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>
        <is>
          <t>Times</t>
        </is>
      </c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n">
        <v>213</v>
      </c>
      <c r="CZ1635" t="inlineStr"/>
      <c r="DA1635" t="inlineStr"/>
      <c r="DB1635" t="n">
        <v>69.69263759828449</v>
      </c>
      <c r="DC1635" t="n">
        <v>33.5137150488484</v>
      </c>
      <c r="DD1635" t="inlineStr"/>
      <c r="DE1635" t="inlineStr">
        <is>
          <t>Missing</t>
        </is>
      </c>
      <c r="DF1635" t="inlineStr"/>
      <c r="DG1635" t="inlineStr">
        <is>
          <t>Missing</t>
        </is>
      </c>
      <c r="DH1635" t="inlineStr"/>
      <c r="DI1635" t="n">
        <v>11.96670135275754</v>
      </c>
    </row>
    <row r="1636">
      <c r="A1636" t="inlineStr">
        <is>
          <t>university of melbourne</t>
        </is>
      </c>
      <c r="B1636" t="inlineStr"/>
      <c r="C1636" t="inlineStr"/>
      <c r="D1636" t="inlineStr">
        <is>
          <t>Not Reported</t>
        </is>
      </c>
      <c r="E1636" t="inlineStr">
        <is>
          <t>Not Reported</t>
        </is>
      </c>
      <c r="F1636" t="inlineStr">
        <is>
          <t>Not Reported</t>
        </is>
      </c>
      <c r="G1636" t="inlineStr">
        <is>
          <t>Not Reported</t>
        </is>
      </c>
      <c r="H1636" t="inlineStr"/>
      <c r="I1636" t="inlineStr">
        <is>
          <t>Not Reported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>
        <is>
          <t>Not Reported</t>
        </is>
      </c>
      <c r="AF1636" t="inlineStr">
        <is>
          <t>Not Reported</t>
        </is>
      </c>
      <c r="AG1636" t="inlineStr">
        <is>
          <t>Not Reported</t>
        </is>
      </c>
      <c r="AH1636" t="inlineStr">
        <is>
          <t>Not Reported</t>
        </is>
      </c>
      <c r="AI1636" t="inlineStr"/>
      <c r="AJ1636" t="inlineStr"/>
      <c r="AK1636" t="inlineStr">
        <is>
          <t>Not Reported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>
        <is>
          <t>33</t>
        </is>
      </c>
      <c r="BF1636" t="inlineStr">
        <is>
          <t>Australia</t>
        </is>
      </c>
      <c r="BG1636" t="n">
        <v>62</v>
      </c>
      <c r="BH1636" t="inlineStr">
        <is>
          <t>87.1</t>
        </is>
      </c>
      <c r="BI1636" t="n">
        <v>75.5</v>
      </c>
      <c r="BJ1636" t="n">
        <v>86.59999999999999</v>
      </c>
      <c r="BK1636" t="inlineStr">
        <is>
          <t>64.6</t>
        </is>
      </c>
      <c r="BL1636" t="inlineStr">
        <is>
          <t>75.4</t>
        </is>
      </c>
      <c r="BM1636" t="inlineStr">
        <is>
          <t>40,128</t>
        </is>
      </c>
      <c r="BN1636" t="n">
        <v>23.7</v>
      </c>
      <c r="BO1636" t="inlineStr">
        <is>
          <t>35%</t>
        </is>
      </c>
      <c r="BP1636" t="inlineStr">
        <is>
          <t>55 : 45</t>
        </is>
      </c>
      <c r="BQ1636" t="n">
        <v>2016</v>
      </c>
      <c r="BR1636" t="inlineStr">
        <is>
          <t>54</t>
        </is>
      </c>
      <c r="BS1636" t="inlineStr">
        <is>
          <t>1.0</t>
        </is>
      </c>
      <c r="BT1636" t="n">
        <v>30.2</v>
      </c>
      <c r="BU1636" t="n">
        <v>17.7</v>
      </c>
      <c r="BV1636" t="n">
        <v>13.4</v>
      </c>
      <c r="BW1636" t="n">
        <v>24</v>
      </c>
      <c r="BX1636" t="n">
        <v>24.4</v>
      </c>
      <c r="BY1636" t="n">
        <v>62.5</v>
      </c>
      <c r="BZ1636" t="n">
        <v>27.1</v>
      </c>
      <c r="CA1636" t="n">
        <v>2013</v>
      </c>
      <c r="CB1636" t="inlineStr">
        <is>
          <t>Times+Shanghai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n">
        <v>33</v>
      </c>
      <c r="CZ1636" t="n">
        <v>54</v>
      </c>
      <c r="DA1636" t="n">
        <v>1</v>
      </c>
      <c r="DB1636" t="n">
        <v>91.89486923778864</v>
      </c>
      <c r="DC1636" t="n">
        <v>61.38261961530683</v>
      </c>
      <c r="DD1636" t="n">
        <v>23.7</v>
      </c>
      <c r="DE1636" t="inlineStr">
        <is>
          <t>Times (raw ratio)</t>
        </is>
      </c>
      <c r="DF1636" t="n">
        <v>35</v>
      </c>
      <c r="DG1636" t="inlineStr">
        <is>
          <t>Times (raw %)</t>
        </is>
      </c>
      <c r="DH1636" t="inlineStr"/>
      <c r="DI1636" t="n">
        <v>38.03864629953291</v>
      </c>
    </row>
    <row r="1637">
      <c r="A1637" t="inlineStr">
        <is>
          <t>university of memphis</t>
        </is>
      </c>
      <c r="B1637" t="inlineStr">
        <is>
          <t>1201-1400</t>
        </is>
      </c>
      <c r="C1637" t="inlineStr">
        <is>
          <t>1201-1400</t>
        </is>
      </c>
      <c r="D1637" t="inlineStr">
        <is>
          <t>United States</t>
        </is>
      </c>
      <c r="E1637" t="inlineStr">
        <is>
          <t>Americas</t>
        </is>
      </c>
      <c r="F1637" t="inlineStr">
        <is>
          <t>L</t>
        </is>
      </c>
      <c r="G1637" t="inlineStr">
        <is>
          <t>CO</t>
        </is>
      </c>
      <c r="H1637" t="inlineStr">
        <is>
          <t>VH</t>
        </is>
      </c>
      <c r="I1637" t="inlineStr">
        <is>
          <t>A</t>
        </is>
      </c>
      <c r="J1637" t="n">
        <v>3.1</v>
      </c>
      <c r="K1637" t="inlineStr">
        <is>
          <t>601+</t>
        </is>
      </c>
      <c r="L1637" t="n">
        <v>2.5</v>
      </c>
      <c r="M1637" t="inlineStr">
        <is>
          <t>601+</t>
        </is>
      </c>
      <c r="N1637" t="n">
        <v>12.1</v>
      </c>
      <c r="O1637" t="inlineStr">
        <is>
          <t>701+</t>
        </is>
      </c>
      <c r="P1637" t="n">
        <v>8</v>
      </c>
      <c r="Q1637" t="inlineStr">
        <is>
          <t>701+</t>
        </is>
      </c>
      <c r="R1637" t="n">
        <v>2.2</v>
      </c>
      <c r="S1637" t="inlineStr">
        <is>
          <t>701+</t>
        </is>
      </c>
      <c r="T1637" t="n">
        <v>8.300000000000001</v>
      </c>
      <c r="U1637" t="inlineStr">
        <is>
          <t>701+</t>
        </is>
      </c>
      <c r="V1637" t="n">
        <v>39.4</v>
      </c>
      <c r="W1637" t="inlineStr">
        <is>
          <t>701+</t>
        </is>
      </c>
      <c r="X1637" t="n">
        <v>7.6</v>
      </c>
      <c r="Y1637" t="inlineStr">
        <is>
          <t>701+</t>
        </is>
      </c>
      <c r="Z1637" t="n">
        <v>2.1</v>
      </c>
      <c r="AA1637" t="inlineStr">
        <is>
          <t>701+</t>
        </is>
      </c>
      <c r="AB1637" t="inlineStr"/>
      <c r="AC1637" t="inlineStr">
        <is>
          <t>1201-1400</t>
        </is>
      </c>
      <c r="AD1637" t="inlineStr">
        <is>
          <t>1201-1400</t>
        </is>
      </c>
      <c r="AE1637" t="inlineStr">
        <is>
          <t>US</t>
        </is>
      </c>
      <c r="AF1637" t="inlineStr">
        <is>
          <t>United States</t>
        </is>
      </c>
      <c r="AG1637" t="inlineStr">
        <is>
          <t>L</t>
        </is>
      </c>
      <c r="AH1637" t="inlineStr">
        <is>
          <t>CO</t>
        </is>
      </c>
      <c r="AI1637" t="inlineStr">
        <is>
          <t>VH</t>
        </is>
      </c>
      <c r="AJ1637" t="inlineStr"/>
      <c r="AK1637" t="inlineStr">
        <is>
          <t>A</t>
        </is>
      </c>
      <c r="AL1637" t="n">
        <v>3.1</v>
      </c>
      <c r="AM1637" t="inlineStr">
        <is>
          <t>601+</t>
        </is>
      </c>
      <c r="AN1637" t="n">
        <v>5.1</v>
      </c>
      <c r="AO1637" t="inlineStr">
        <is>
          <t>601+</t>
        </is>
      </c>
      <c r="AP1637" t="n">
        <v>14.9</v>
      </c>
      <c r="AQ1637" t="inlineStr">
        <is>
          <t>701+</t>
        </is>
      </c>
      <c r="AR1637" t="n">
        <v>8.9</v>
      </c>
      <c r="AS1637" t="inlineStr">
        <is>
          <t>701+</t>
        </is>
      </c>
      <c r="AT1637" t="n">
        <v>2.1</v>
      </c>
      <c r="AU1637" t="inlineStr">
        <is>
          <t>701+</t>
        </is>
      </c>
      <c r="AV1637" t="n">
        <v>4.4</v>
      </c>
      <c r="AW1637" t="inlineStr">
        <is>
          <t>701+</t>
        </is>
      </c>
      <c r="AX1637" t="n">
        <v>5</v>
      </c>
      <c r="AY1637" t="inlineStr">
        <is>
          <t>701+</t>
        </is>
      </c>
      <c r="AZ1637" t="n">
        <v>10.7</v>
      </c>
      <c r="BA1637" t="inlineStr">
        <is>
          <t>701+</t>
        </is>
      </c>
      <c r="BB1637" t="inlineStr"/>
      <c r="BC1637" t="inlineStr"/>
      <c r="BD1637" t="inlineStr">
        <is>
          <t>-</t>
        </is>
      </c>
      <c r="BE1637" t="inlineStr"/>
      <c r="BF1637" t="inlineStr">
        <is>
          <t>Not Reported</t>
        </is>
      </c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>
        <is>
          <t>QS</t>
        </is>
      </c>
      <c r="CC1637" t="n">
        <v>1300.5</v>
      </c>
      <c r="CD1637" t="n">
        <v>1300.5</v>
      </c>
      <c r="CE1637" t="n">
        <v>601</v>
      </c>
      <c r="CF1637" t="n">
        <v>601</v>
      </c>
      <c r="CG1637" t="n">
        <v>701</v>
      </c>
      <c r="CH1637" t="n">
        <v>701</v>
      </c>
      <c r="CI1637" t="n">
        <v>701</v>
      </c>
      <c r="CJ1637" t="n">
        <v>701</v>
      </c>
      <c r="CK1637" t="n">
        <v>701</v>
      </c>
      <c r="CL1637" t="n">
        <v>701</v>
      </c>
      <c r="CM1637" t="n">
        <v>701</v>
      </c>
      <c r="CN1637" t="n">
        <v>1300.5</v>
      </c>
      <c r="CO1637" t="n">
        <v>1300.5</v>
      </c>
      <c r="CP1637" t="n">
        <v>601</v>
      </c>
      <c r="CQ1637" t="n">
        <v>601</v>
      </c>
      <c r="CR1637" t="n">
        <v>701</v>
      </c>
      <c r="CS1637" t="n">
        <v>701</v>
      </c>
      <c r="CT1637" t="n">
        <v>701</v>
      </c>
      <c r="CU1637" t="n">
        <v>701</v>
      </c>
      <c r="CV1637" t="n">
        <v>701</v>
      </c>
      <c r="CW1637" t="n">
        <v>701</v>
      </c>
      <c r="CX1637" t="inlineStr"/>
      <c r="CY1637" t="inlineStr"/>
      <c r="CZ1637" t="inlineStr"/>
      <c r="DA1637" t="inlineStr"/>
      <c r="DB1637" t="n">
        <v>7.178571428571416</v>
      </c>
      <c r="DC1637" t="n">
        <v>8</v>
      </c>
      <c r="DD1637" t="inlineStr"/>
      <c r="DE1637" t="inlineStr">
        <is>
          <t>QS (score, not ratio)</t>
        </is>
      </c>
      <c r="DF1637" t="inlineStr"/>
      <c r="DG1637" t="inlineStr">
        <is>
          <t>QS (score, not %)</t>
        </is>
      </c>
      <c r="DH1637" t="n">
        <v>3.1</v>
      </c>
      <c r="DI1637" t="inlineStr"/>
    </row>
    <row r="1638">
      <c r="A1638" t="inlineStr">
        <is>
          <t>university of messina (unime)</t>
        </is>
      </c>
      <c r="B1638" t="inlineStr">
        <is>
          <t>751-760</t>
        </is>
      </c>
      <c r="C1638" t="inlineStr">
        <is>
          <t>851-900</t>
        </is>
      </c>
      <c r="D1638" t="inlineStr">
        <is>
          <t>Italy</t>
        </is>
      </c>
      <c r="E1638" t="inlineStr">
        <is>
          <t>Europe</t>
        </is>
      </c>
      <c r="F1638" t="inlineStr">
        <is>
          <t>L</t>
        </is>
      </c>
      <c r="G1638" t="inlineStr">
        <is>
          <t>FC</t>
        </is>
      </c>
      <c r="H1638" t="inlineStr">
        <is>
          <t>VH</t>
        </is>
      </c>
      <c r="I1638" t="inlineStr">
        <is>
          <t>A</t>
        </is>
      </c>
      <c r="J1638" t="n">
        <v>8.4</v>
      </c>
      <c r="K1638" t="inlineStr">
        <is>
          <t>601+</t>
        </is>
      </c>
      <c r="L1638" t="n">
        <v>2.3</v>
      </c>
      <c r="M1638" t="inlineStr">
        <is>
          <t>601+</t>
        </is>
      </c>
      <c r="N1638" t="n">
        <v>14.2</v>
      </c>
      <c r="O1638" t="inlineStr">
        <is>
          <t>701+</t>
        </is>
      </c>
      <c r="P1638" t="n">
        <v>36.7</v>
      </c>
      <c r="Q1638" t="inlineStr">
        <is>
          <t>372</t>
        </is>
      </c>
      <c r="R1638" t="n">
        <v>1.3</v>
      </c>
      <c r="S1638" t="inlineStr">
        <is>
          <t>701+</t>
        </is>
      </c>
      <c r="T1638" t="n">
        <v>6</v>
      </c>
      <c r="U1638" t="inlineStr">
        <is>
          <t>701+</t>
        </is>
      </c>
      <c r="V1638" t="n">
        <v>75.59999999999999</v>
      </c>
      <c r="W1638" t="inlineStr">
        <is>
          <t>394</t>
        </is>
      </c>
      <c r="X1638" t="n">
        <v>1.6</v>
      </c>
      <c r="Y1638" t="inlineStr">
        <is>
          <t>701+</t>
        </is>
      </c>
      <c r="Z1638" t="n">
        <v>36.6</v>
      </c>
      <c r="AA1638" t="inlineStr">
        <is>
          <t>393=</t>
        </is>
      </c>
      <c r="AB1638" t="inlineStr"/>
      <c r="AC1638" t="inlineStr">
        <is>
          <t>851-900</t>
        </is>
      </c>
      <c r="AD1638" t="inlineStr">
        <is>
          <t>801-1000</t>
        </is>
      </c>
      <c r="AE1638" t="inlineStr">
        <is>
          <t>IT</t>
        </is>
      </c>
      <c r="AF1638" t="inlineStr">
        <is>
          <t>Italy</t>
        </is>
      </c>
      <c r="AG1638" t="inlineStr">
        <is>
          <t>L</t>
        </is>
      </c>
      <c r="AH1638" t="inlineStr">
        <is>
          <t>FC</t>
        </is>
      </c>
      <c r="AI1638" t="inlineStr">
        <is>
          <t>VH</t>
        </is>
      </c>
      <c r="AJ1638" t="n">
        <v>5</v>
      </c>
      <c r="AK1638" t="inlineStr">
        <is>
          <t>A</t>
        </is>
      </c>
      <c r="AL1638" t="n">
        <v>8.300000000000001</v>
      </c>
      <c r="AM1638" t="inlineStr">
        <is>
          <t>601+</t>
        </is>
      </c>
      <c r="AN1638" t="n">
        <v>2.5</v>
      </c>
      <c r="AO1638" t="inlineStr">
        <is>
          <t>601+</t>
        </is>
      </c>
      <c r="AP1638" t="n">
        <v>12.7</v>
      </c>
      <c r="AQ1638" t="inlineStr">
        <is>
          <t>701+</t>
        </is>
      </c>
      <c r="AR1638" t="n">
        <v>29.4</v>
      </c>
      <c r="AS1638" t="inlineStr">
        <is>
          <t>438</t>
        </is>
      </c>
      <c r="AT1638" t="n">
        <v>1.4</v>
      </c>
      <c r="AU1638" t="inlineStr">
        <is>
          <t>701+</t>
        </is>
      </c>
      <c r="AV1638" t="n">
        <v>4.4</v>
      </c>
      <c r="AW1638" t="inlineStr">
        <is>
          <t>701+</t>
        </is>
      </c>
      <c r="AX1638" t="n">
        <v>30.7</v>
      </c>
      <c r="AY1638" t="inlineStr">
        <is>
          <t>455</t>
        </is>
      </c>
      <c r="AZ1638" t="n">
        <v>1</v>
      </c>
      <c r="BA1638" t="inlineStr">
        <is>
          <t>701+</t>
        </is>
      </c>
      <c r="BB1638" t="n">
        <v>23.2</v>
      </c>
      <c r="BC1638" t="inlineStr">
        <is>
          <t>511=</t>
        </is>
      </c>
      <c r="BD1638" t="inlineStr">
        <is>
          <t>-</t>
        </is>
      </c>
      <c r="BE1638" t="inlineStr"/>
      <c r="BF1638" t="inlineStr">
        <is>
          <t>Not Reported</t>
        </is>
      </c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>
        <is>
          <t>QS</t>
        </is>
      </c>
      <c r="CC1638" t="n">
        <v>755.5</v>
      </c>
      <c r="CD1638" t="n">
        <v>875.5</v>
      </c>
      <c r="CE1638" t="n">
        <v>601</v>
      </c>
      <c r="CF1638" t="n">
        <v>601</v>
      </c>
      <c r="CG1638" t="n">
        <v>701</v>
      </c>
      <c r="CH1638" t="n">
        <v>372</v>
      </c>
      <c r="CI1638" t="n">
        <v>701</v>
      </c>
      <c r="CJ1638" t="n">
        <v>701</v>
      </c>
      <c r="CK1638" t="n">
        <v>394</v>
      </c>
      <c r="CL1638" t="n">
        <v>701</v>
      </c>
      <c r="CM1638" t="n">
        <v>393</v>
      </c>
      <c r="CN1638" t="n">
        <v>875.5</v>
      </c>
      <c r="CO1638" t="n">
        <v>900.5</v>
      </c>
      <c r="CP1638" t="n">
        <v>601</v>
      </c>
      <c r="CQ1638" t="n">
        <v>601</v>
      </c>
      <c r="CR1638" t="n">
        <v>701</v>
      </c>
      <c r="CS1638" t="n">
        <v>438</v>
      </c>
      <c r="CT1638" t="n">
        <v>701</v>
      </c>
      <c r="CU1638" t="n">
        <v>701</v>
      </c>
      <c r="CV1638" t="n">
        <v>455</v>
      </c>
      <c r="CW1638" t="n">
        <v>701</v>
      </c>
      <c r="CX1638" t="n">
        <v>511</v>
      </c>
      <c r="CY1638" t="inlineStr"/>
      <c r="CZ1638" t="inlineStr"/>
      <c r="DA1638" t="inlineStr"/>
      <c r="DB1638" t="n">
        <v>46.10714285714286</v>
      </c>
      <c r="DC1638" t="n">
        <v>36.7</v>
      </c>
      <c r="DD1638" t="inlineStr"/>
      <c r="DE1638" t="inlineStr">
        <is>
          <t>QS (score, not ratio)</t>
        </is>
      </c>
      <c r="DF1638" t="inlineStr"/>
      <c r="DG1638" t="inlineStr">
        <is>
          <t>QS (score, not %)</t>
        </is>
      </c>
      <c r="DH1638" t="n">
        <v>8.350000000000001</v>
      </c>
      <c r="DI1638" t="inlineStr"/>
    </row>
    <row r="1639">
      <c r="A1639" t="inlineStr">
        <is>
          <t>university of miami</t>
        </is>
      </c>
      <c r="B1639" t="inlineStr">
        <is>
          <t>324</t>
        </is>
      </c>
      <c r="C1639" t="inlineStr">
        <is>
          <t>278</t>
        </is>
      </c>
      <c r="D1639" t="inlineStr">
        <is>
          <t>United States</t>
        </is>
      </c>
      <c r="E1639" t="inlineStr">
        <is>
          <t>Americas</t>
        </is>
      </c>
      <c r="F1639" t="inlineStr">
        <is>
          <t>L</t>
        </is>
      </c>
      <c r="G1639" t="inlineStr">
        <is>
          <t>FC</t>
        </is>
      </c>
      <c r="H1639" t="inlineStr">
        <is>
          <t>VH</t>
        </is>
      </c>
      <c r="I1639" t="inlineStr">
        <is>
          <t>B</t>
        </is>
      </c>
      <c r="J1639" t="n">
        <v>19</v>
      </c>
      <c r="K1639" t="inlineStr">
        <is>
          <t>475</t>
        </is>
      </c>
      <c r="L1639" t="n">
        <v>29.5</v>
      </c>
      <c r="M1639" t="inlineStr">
        <is>
          <t>316</t>
        </is>
      </c>
      <c r="N1639" t="n">
        <v>50</v>
      </c>
      <c r="O1639" t="inlineStr">
        <is>
          <t>310</t>
        </is>
      </c>
      <c r="P1639" t="n">
        <v>39.3</v>
      </c>
      <c r="Q1639" t="inlineStr">
        <is>
          <t>358</t>
        </is>
      </c>
      <c r="R1639" t="n">
        <v>66.7</v>
      </c>
      <c r="S1639" t="inlineStr">
        <is>
          <t>295</t>
        </is>
      </c>
      <c r="T1639" t="n">
        <v>16.9</v>
      </c>
      <c r="U1639" t="inlineStr">
        <is>
          <t>587</t>
        </is>
      </c>
      <c r="V1639" t="n">
        <v>81.59999999999999</v>
      </c>
      <c r="W1639" t="inlineStr">
        <is>
          <t>294</t>
        </is>
      </c>
      <c r="X1639" t="n">
        <v>43.8</v>
      </c>
      <c r="Y1639" t="inlineStr">
        <is>
          <t>292</t>
        </is>
      </c>
      <c r="Z1639" t="n">
        <v>27.9</v>
      </c>
      <c r="AA1639" t="inlineStr">
        <is>
          <t>462=</t>
        </is>
      </c>
      <c r="AB1639" t="n">
        <v>34.1</v>
      </c>
      <c r="AC1639">
        <f>278</f>
        <v/>
      </c>
      <c r="AD1639" t="inlineStr">
        <is>
          <t>296=</t>
        </is>
      </c>
      <c r="AE1639" t="inlineStr">
        <is>
          <t>US</t>
        </is>
      </c>
      <c r="AF1639" t="inlineStr">
        <is>
          <t>United States</t>
        </is>
      </c>
      <c r="AG1639" t="inlineStr">
        <is>
          <t>L</t>
        </is>
      </c>
      <c r="AH1639" t="inlineStr">
        <is>
          <t>FC</t>
        </is>
      </c>
      <c r="AI1639" t="inlineStr">
        <is>
          <t>VH</t>
        </is>
      </c>
      <c r="AJ1639" t="n">
        <v>4</v>
      </c>
      <c r="AK1639" t="inlineStr">
        <is>
          <t>B</t>
        </is>
      </c>
      <c r="AL1639" t="n">
        <v>20.1</v>
      </c>
      <c r="AM1639" t="inlineStr">
        <is>
          <t>435</t>
        </is>
      </c>
      <c r="AN1639" t="n">
        <v>44.7</v>
      </c>
      <c r="AO1639" t="inlineStr">
        <is>
          <t>198</t>
        </is>
      </c>
      <c r="AP1639" t="n">
        <v>76.8</v>
      </c>
      <c r="AQ1639" t="inlineStr">
        <is>
          <t>155</t>
        </is>
      </c>
      <c r="AR1639" t="n">
        <v>19.2</v>
      </c>
      <c r="AS1639" t="inlineStr">
        <is>
          <t>565</t>
        </is>
      </c>
      <c r="AT1639" t="n">
        <v>84.2</v>
      </c>
      <c r="AU1639" t="inlineStr">
        <is>
          <t>215</t>
        </is>
      </c>
      <c r="AV1639" t="n">
        <v>22.8</v>
      </c>
      <c r="AW1639" t="inlineStr">
        <is>
          <t>502</t>
        </is>
      </c>
      <c r="AX1639" t="n">
        <v>55</v>
      </c>
      <c r="AY1639" t="inlineStr">
        <is>
          <t>283</t>
        </is>
      </c>
      <c r="AZ1639" t="n">
        <v>37</v>
      </c>
      <c r="BA1639" t="inlineStr">
        <is>
          <t>198</t>
        </is>
      </c>
      <c r="BB1639" t="n">
        <v>50.6</v>
      </c>
      <c r="BC1639" t="inlineStr">
        <is>
          <t>305=</t>
        </is>
      </c>
      <c r="BD1639" t="inlineStr">
        <is>
          <t>36.9</t>
        </is>
      </c>
      <c r="BE1639">
        <f>161</f>
        <v/>
      </c>
      <c r="BF1639" t="inlineStr">
        <is>
          <t>United States of America</t>
        </is>
      </c>
      <c r="BG1639" t="n">
        <v>41.7</v>
      </c>
      <c r="BH1639" t="inlineStr">
        <is>
          <t>64.0</t>
        </is>
      </c>
      <c r="BI1639" t="n">
        <v>22.3</v>
      </c>
      <c r="BJ1639" t="n">
        <v>90.09999999999999</v>
      </c>
      <c r="BK1639" t="inlineStr">
        <is>
          <t>35.5</t>
        </is>
      </c>
      <c r="BL1639" t="inlineStr">
        <is>
          <t>51.9</t>
        </is>
      </c>
      <c r="BM1639" t="inlineStr">
        <is>
          <t>15,286</t>
        </is>
      </c>
      <c r="BN1639" t="n">
        <v>5.7</v>
      </c>
      <c r="BO1639" t="inlineStr">
        <is>
          <t>14%</t>
        </is>
      </c>
      <c r="BP1639" t="inlineStr">
        <is>
          <t>50 : 50</t>
        </is>
      </c>
      <c r="BQ1639" t="n">
        <v>2016</v>
      </c>
      <c r="BR1639" t="inlineStr">
        <is>
          <t>151-200</t>
        </is>
      </c>
      <c r="BS1639" t="inlineStr">
        <is>
          <t>66-78</t>
        </is>
      </c>
      <c r="BT1639" t="inlineStr"/>
      <c r="BU1639" t="n">
        <v>0</v>
      </c>
      <c r="BV1639" t="n">
        <v>0</v>
      </c>
      <c r="BW1639" t="n">
        <v>22</v>
      </c>
      <c r="BX1639" t="n">
        <v>14.7</v>
      </c>
      <c r="BY1639" t="n">
        <v>39.5</v>
      </c>
      <c r="BZ1639" t="n">
        <v>14.8</v>
      </c>
      <c r="CA1639" t="n">
        <v>2015</v>
      </c>
      <c r="CB1639" t="inlineStr">
        <is>
          <t>QS+Times+Shanghai</t>
        </is>
      </c>
      <c r="CC1639" t="n">
        <v>324</v>
      </c>
      <c r="CD1639" t="n">
        <v>278</v>
      </c>
      <c r="CE1639" t="n">
        <v>475</v>
      </c>
      <c r="CF1639" t="n">
        <v>316</v>
      </c>
      <c r="CG1639" t="n">
        <v>310</v>
      </c>
      <c r="CH1639" t="n">
        <v>358</v>
      </c>
      <c r="CI1639" t="n">
        <v>295</v>
      </c>
      <c r="CJ1639" t="n">
        <v>587</v>
      </c>
      <c r="CK1639" t="n">
        <v>294</v>
      </c>
      <c r="CL1639" t="n">
        <v>292</v>
      </c>
      <c r="CM1639" t="n">
        <v>462</v>
      </c>
      <c r="CN1639" t="n">
        <v>278</v>
      </c>
      <c r="CO1639" t="n">
        <v>296</v>
      </c>
      <c r="CP1639" t="n">
        <v>435</v>
      </c>
      <c r="CQ1639" t="n">
        <v>198</v>
      </c>
      <c r="CR1639" t="n">
        <v>155</v>
      </c>
      <c r="CS1639" t="n">
        <v>565</v>
      </c>
      <c r="CT1639" t="n">
        <v>215</v>
      </c>
      <c r="CU1639" t="n">
        <v>502</v>
      </c>
      <c r="CV1639" t="n">
        <v>283</v>
      </c>
      <c r="CW1639" t="n">
        <v>198</v>
      </c>
      <c r="CX1639" t="n">
        <v>305</v>
      </c>
      <c r="CY1639" t="n">
        <v>161</v>
      </c>
      <c r="CZ1639" t="n">
        <v>175.5</v>
      </c>
      <c r="DA1639" t="n">
        <v>72</v>
      </c>
      <c r="DB1639" t="n">
        <v>71.91518014185256</v>
      </c>
      <c r="DC1639" t="n">
        <v>41.24055371122517</v>
      </c>
      <c r="DD1639" t="n">
        <v>5.7</v>
      </c>
      <c r="DE1639" t="inlineStr">
        <is>
          <t>Times (raw ratio)</t>
        </is>
      </c>
      <c r="DF1639" t="n">
        <v>14</v>
      </c>
      <c r="DG1639" t="inlineStr">
        <is>
          <t>Times (raw %)</t>
        </is>
      </c>
      <c r="DH1639" t="n">
        <v>19.55</v>
      </c>
      <c r="DI1639" t="n">
        <v>15.38460229422112</v>
      </c>
    </row>
    <row r="1640">
      <c r="A1640" t="inlineStr">
        <is>
          <t>university of michigan</t>
        </is>
      </c>
      <c r="B1640" t="inlineStr"/>
      <c r="C1640" t="inlineStr"/>
      <c r="D1640" t="inlineStr">
        <is>
          <t>Not Reported</t>
        </is>
      </c>
      <c r="E1640" t="inlineStr">
        <is>
          <t>Not Reported</t>
        </is>
      </c>
      <c r="F1640" t="inlineStr">
        <is>
          <t>Not Reported</t>
        </is>
      </c>
      <c r="G1640" t="inlineStr">
        <is>
          <t>Not Reported</t>
        </is>
      </c>
      <c r="H1640" t="inlineStr"/>
      <c r="I1640" t="inlineStr">
        <is>
          <t>Not Reported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>
        <is>
          <t>Not Reported</t>
        </is>
      </c>
      <c r="AF1640" t="inlineStr">
        <is>
          <t>Not Reported</t>
        </is>
      </c>
      <c r="AG1640" t="inlineStr">
        <is>
          <t>Not Reported</t>
        </is>
      </c>
      <c r="AH1640" t="inlineStr">
        <is>
          <t>Not Reported</t>
        </is>
      </c>
      <c r="AI1640" t="inlineStr"/>
      <c r="AJ1640" t="inlineStr"/>
      <c r="AK1640" t="inlineStr">
        <is>
          <t>Not Reported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>
        <is>
          <t>21</t>
        </is>
      </c>
      <c r="BF1640" t="inlineStr">
        <is>
          <t>United States of America</t>
        </is>
      </c>
      <c r="BG1640" t="n">
        <v>76.8</v>
      </c>
      <c r="BH1640" t="inlineStr">
        <is>
          <t>53.7</t>
        </is>
      </c>
      <c r="BI1640" t="n">
        <v>85.2</v>
      </c>
      <c r="BJ1640" t="n">
        <v>94.40000000000001</v>
      </c>
      <c r="BK1640" t="inlineStr">
        <is>
          <t>56.3</t>
        </is>
      </c>
      <c r="BL1640" t="inlineStr">
        <is>
          <t>82.4</t>
        </is>
      </c>
      <c r="BM1640" t="inlineStr">
        <is>
          <t>41,786</t>
        </is>
      </c>
      <c r="BN1640" t="n">
        <v>9</v>
      </c>
      <c r="BO1640" t="inlineStr">
        <is>
          <t>16%</t>
        </is>
      </c>
      <c r="BP1640" t="inlineStr">
        <is>
          <t>48 : 52</t>
        </is>
      </c>
      <c r="BQ1640" t="n">
        <v>2016</v>
      </c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>
        <is>
          <t>Times</t>
        </is>
      </c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n">
        <v>21</v>
      </c>
      <c r="CZ1640" t="inlineStr"/>
      <c r="DA1640" t="inlineStr"/>
      <c r="DB1640" t="n">
        <v>97.14081486776269</v>
      </c>
      <c r="DC1640" t="n">
        <v>89.98597109117949</v>
      </c>
      <c r="DD1640" t="n">
        <v>9</v>
      </c>
      <c r="DE1640" t="inlineStr">
        <is>
          <t>Times (raw ratio)</t>
        </is>
      </c>
      <c r="DF1640" t="n">
        <v>16</v>
      </c>
      <c r="DG1640" t="inlineStr">
        <is>
          <t>Times (raw %)</t>
        </is>
      </c>
      <c r="DH1640" t="inlineStr"/>
      <c r="DI1640" t="n">
        <v>85.63995837669096</v>
      </c>
    </row>
    <row r="1641">
      <c r="A1641" t="inlineStr">
        <is>
          <t>university of michigan-ann arbor</t>
        </is>
      </c>
      <c r="B1641" t="inlineStr">
        <is>
          <t>44</t>
        </is>
      </c>
      <c r="C1641" t="inlineStr">
        <is>
          <t>33</t>
        </is>
      </c>
      <c r="D1641" t="inlineStr">
        <is>
          <t>United States</t>
        </is>
      </c>
      <c r="E1641" t="inlineStr">
        <is>
          <t>Americas</t>
        </is>
      </c>
      <c r="F1641" t="inlineStr">
        <is>
          <t>XL</t>
        </is>
      </c>
      <c r="G1641" t="inlineStr">
        <is>
          <t>FC</t>
        </is>
      </c>
      <c r="H1641" t="inlineStr">
        <is>
          <t>VH</t>
        </is>
      </c>
      <c r="I1641" t="inlineStr">
        <is>
          <t>A</t>
        </is>
      </c>
      <c r="J1641" t="n">
        <v>97.90000000000001</v>
      </c>
      <c r="K1641" t="inlineStr">
        <is>
          <t>26</t>
        </is>
      </c>
      <c r="L1641" t="n">
        <v>92.09999999999999</v>
      </c>
      <c r="M1641" t="inlineStr">
        <is>
          <t>43</t>
        </is>
      </c>
      <c r="N1641" t="n">
        <v>80.3</v>
      </c>
      <c r="O1641" t="inlineStr">
        <is>
          <t>133</t>
        </is>
      </c>
      <c r="P1641" t="n">
        <v>47.6</v>
      </c>
      <c r="Q1641" t="inlineStr">
        <is>
          <t>284</t>
        </is>
      </c>
      <c r="R1641" t="n">
        <v>65.5</v>
      </c>
      <c r="S1641" t="inlineStr">
        <is>
          <t>299</t>
        </is>
      </c>
      <c r="T1641" t="n">
        <v>39.2</v>
      </c>
      <c r="U1641" t="inlineStr">
        <is>
          <t>359</t>
        </is>
      </c>
      <c r="V1641" t="n">
        <v>95.8</v>
      </c>
      <c r="W1641" t="inlineStr">
        <is>
          <t>63</t>
        </is>
      </c>
      <c r="X1641" t="n">
        <v>94.5</v>
      </c>
      <c r="Y1641" t="inlineStr">
        <is>
          <t>55</t>
        </is>
      </c>
      <c r="Z1641" t="n">
        <v>62.2</v>
      </c>
      <c r="AA1641" t="inlineStr">
        <is>
          <t>254=</t>
        </is>
      </c>
      <c r="AB1641" t="n">
        <v>79</v>
      </c>
      <c r="AC1641" t="inlineStr">
        <is>
          <t>33</t>
        </is>
      </c>
      <c r="AD1641" t="inlineStr">
        <is>
          <t>25</t>
        </is>
      </c>
      <c r="AE1641" t="inlineStr">
        <is>
          <t>US</t>
        </is>
      </c>
      <c r="AF1641" t="inlineStr">
        <is>
          <t>United States</t>
        </is>
      </c>
      <c r="AG1641" t="inlineStr">
        <is>
          <t>XL</t>
        </is>
      </c>
      <c r="AH1641" t="inlineStr">
        <is>
          <t>FC</t>
        </is>
      </c>
      <c r="AI1641" t="inlineStr">
        <is>
          <t>VH</t>
        </is>
      </c>
      <c r="AJ1641" t="n">
        <v>5</v>
      </c>
      <c r="AK1641" t="inlineStr">
        <is>
          <t>A</t>
        </is>
      </c>
      <c r="AL1641" t="n">
        <v>98.3</v>
      </c>
      <c r="AM1641" t="inlineStr">
        <is>
          <t>22</t>
        </is>
      </c>
      <c r="AN1641" t="n">
        <v>89.90000000000001</v>
      </c>
      <c r="AO1641" t="inlineStr">
        <is>
          <t>48</t>
        </is>
      </c>
      <c r="AP1641" t="n">
        <v>82.2</v>
      </c>
      <c r="AQ1641" t="inlineStr">
        <is>
          <t>127</t>
        </is>
      </c>
      <c r="AR1641" t="n">
        <v>56.2</v>
      </c>
      <c r="AS1641" t="inlineStr">
        <is>
          <t>231</t>
        </is>
      </c>
      <c r="AT1641" t="n">
        <v>67</v>
      </c>
      <c r="AU1641" t="inlineStr">
        <is>
          <t>292</t>
        </is>
      </c>
      <c r="AV1641" t="n">
        <v>27.6</v>
      </c>
      <c r="AW1641" t="inlineStr">
        <is>
          <t>445</t>
        </is>
      </c>
      <c r="AX1641" t="n">
        <v>95.40000000000001</v>
      </c>
      <c r="AY1641" t="inlineStr">
        <is>
          <t>48</t>
        </is>
      </c>
      <c r="AZ1641" t="n">
        <v>94.3</v>
      </c>
      <c r="BA1641" t="inlineStr">
        <is>
          <t>29</t>
        </is>
      </c>
      <c r="BB1641" t="n">
        <v>83.7</v>
      </c>
      <c r="BC1641" t="inlineStr">
        <is>
          <t>126=</t>
        </is>
      </c>
      <c r="BD1641" t="inlineStr">
        <is>
          <t>81.7</t>
        </is>
      </c>
      <c r="BE1641" t="inlineStr"/>
      <c r="BF1641" t="inlineStr">
        <is>
          <t>Not Reported</t>
        </is>
      </c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>
        <is>
          <t>22</t>
        </is>
      </c>
      <c r="BS1641" t="inlineStr">
        <is>
          <t>17</t>
        </is>
      </c>
      <c r="BT1641" t="n">
        <v>41.7</v>
      </c>
      <c r="BU1641" t="n">
        <v>34.4</v>
      </c>
      <c r="BV1641" t="n">
        <v>0</v>
      </c>
      <c r="BW1641" t="n">
        <v>56.2</v>
      </c>
      <c r="BX1641" t="n">
        <v>41.3</v>
      </c>
      <c r="BY1641" t="n">
        <v>75.90000000000001</v>
      </c>
      <c r="BZ1641" t="n">
        <v>25.6</v>
      </c>
      <c r="CA1641" t="n">
        <v>2015</v>
      </c>
      <c r="CB1641" t="inlineStr">
        <is>
          <t>QS+Shanghai</t>
        </is>
      </c>
      <c r="CC1641" t="n">
        <v>44</v>
      </c>
      <c r="CD1641" t="n">
        <v>33</v>
      </c>
      <c r="CE1641" t="n">
        <v>26</v>
      </c>
      <c r="CF1641" t="n">
        <v>43</v>
      </c>
      <c r="CG1641" t="n">
        <v>133</v>
      </c>
      <c r="CH1641" t="n">
        <v>284</v>
      </c>
      <c r="CI1641" t="n">
        <v>299</v>
      </c>
      <c r="CJ1641" t="n">
        <v>359</v>
      </c>
      <c r="CK1641" t="n">
        <v>63</v>
      </c>
      <c r="CL1641" t="n">
        <v>55</v>
      </c>
      <c r="CM1641" t="n">
        <v>254</v>
      </c>
      <c r="CN1641" t="n">
        <v>33</v>
      </c>
      <c r="CO1641" t="n">
        <v>25</v>
      </c>
      <c r="CP1641" t="n">
        <v>22</v>
      </c>
      <c r="CQ1641" t="n">
        <v>48</v>
      </c>
      <c r="CR1641" t="n">
        <v>127</v>
      </c>
      <c r="CS1641" t="n">
        <v>231</v>
      </c>
      <c r="CT1641" t="n">
        <v>292</v>
      </c>
      <c r="CU1641" t="n">
        <v>445</v>
      </c>
      <c r="CV1641" t="n">
        <v>48</v>
      </c>
      <c r="CW1641" t="n">
        <v>29</v>
      </c>
      <c r="CX1641" t="n">
        <v>126</v>
      </c>
      <c r="CY1641" t="inlineStr"/>
      <c r="CZ1641" t="n">
        <v>22</v>
      </c>
      <c r="DA1641" t="n">
        <v>17</v>
      </c>
      <c r="DB1641" t="n">
        <v>96.15912654853379</v>
      </c>
      <c r="DC1641" t="n">
        <v>59.26738583243438</v>
      </c>
      <c r="DD1641" t="inlineStr"/>
      <c r="DE1641" t="inlineStr">
        <is>
          <t>QS (score, not ratio)</t>
        </is>
      </c>
      <c r="DF1641" t="inlineStr"/>
      <c r="DG1641" t="inlineStr">
        <is>
          <t>QS (score, not %)</t>
        </is>
      </c>
      <c r="DH1641" t="n">
        <v>98.09999999999999</v>
      </c>
      <c r="DI1641" t="n">
        <v>41.15053937432578</v>
      </c>
    </row>
    <row r="1642">
      <c r="A1642" t="inlineStr">
        <is>
          <t>university of milan</t>
        </is>
      </c>
      <c r="B1642" t="inlineStr">
        <is>
          <t>285</t>
        </is>
      </c>
      <c r="C1642" t="inlineStr">
        <is>
          <t>276</t>
        </is>
      </c>
      <c r="D1642" t="inlineStr">
        <is>
          <t>Italy</t>
        </is>
      </c>
      <c r="E1642" t="inlineStr">
        <is>
          <t>Europe</t>
        </is>
      </c>
      <c r="F1642" t="inlineStr">
        <is>
          <t>XL</t>
        </is>
      </c>
      <c r="G1642" t="inlineStr">
        <is>
          <t>FC</t>
        </is>
      </c>
      <c r="H1642" t="inlineStr">
        <is>
          <t>VH</t>
        </is>
      </c>
      <c r="I1642" t="inlineStr">
        <is>
          <t>A</t>
        </is>
      </c>
      <c r="J1642" t="n">
        <v>52.8</v>
      </c>
      <c r="K1642" t="inlineStr">
        <is>
          <t>152</t>
        </is>
      </c>
      <c r="L1642" t="n">
        <v>17</v>
      </c>
      <c r="M1642" t="inlineStr">
        <is>
          <t>505</t>
        </is>
      </c>
      <c r="N1642" t="n">
        <v>6.4</v>
      </c>
      <c r="O1642" t="inlineStr">
        <is>
          <t>701+</t>
        </is>
      </c>
      <c r="P1642" t="n">
        <v>39.6</v>
      </c>
      <c r="Q1642" t="inlineStr">
        <is>
          <t>356</t>
        </is>
      </c>
      <c r="R1642" t="n">
        <v>6.5</v>
      </c>
      <c r="S1642" t="inlineStr">
        <is>
          <t>701+</t>
        </is>
      </c>
      <c r="T1642" t="n">
        <v>6.8</v>
      </c>
      <c r="U1642" t="inlineStr">
        <is>
          <t>701+</t>
        </is>
      </c>
      <c r="V1642" t="n">
        <v>85.5</v>
      </c>
      <c r="W1642" t="inlineStr">
        <is>
          <t>239</t>
        </is>
      </c>
      <c r="X1642" t="n">
        <v>44.1</v>
      </c>
      <c r="Y1642" t="inlineStr">
        <is>
          <t>290</t>
        </is>
      </c>
      <c r="Z1642" t="n">
        <v>74.8</v>
      </c>
      <c r="AA1642" t="inlineStr">
        <is>
          <t>190=</t>
        </is>
      </c>
      <c r="AB1642" t="n">
        <v>37.2</v>
      </c>
      <c r="AC1642">
        <f>276</f>
        <v/>
      </c>
      <c r="AD1642" t="inlineStr">
        <is>
          <t>324</t>
        </is>
      </c>
      <c r="AE1642" t="inlineStr">
        <is>
          <t>IT</t>
        </is>
      </c>
      <c r="AF1642" t="inlineStr">
        <is>
          <t>Italy</t>
        </is>
      </c>
      <c r="AG1642" t="inlineStr">
        <is>
          <t>XL</t>
        </is>
      </c>
      <c r="AH1642" t="inlineStr">
        <is>
          <t>FC</t>
        </is>
      </c>
      <c r="AI1642" t="inlineStr">
        <is>
          <t>VH</t>
        </is>
      </c>
      <c r="AJ1642" t="n">
        <v>4</v>
      </c>
      <c r="AK1642" t="inlineStr">
        <is>
          <t>A</t>
        </is>
      </c>
      <c r="AL1642" t="n">
        <v>51.2</v>
      </c>
      <c r="AM1642" t="inlineStr">
        <is>
          <t>159</t>
        </is>
      </c>
      <c r="AN1642" t="n">
        <v>12.7</v>
      </c>
      <c r="AO1642" t="inlineStr">
        <is>
          <t>601+</t>
        </is>
      </c>
      <c r="AP1642" t="n">
        <v>5.6</v>
      </c>
      <c r="AQ1642" t="inlineStr">
        <is>
          <t>701+</t>
        </is>
      </c>
      <c r="AR1642" t="n">
        <v>47.8</v>
      </c>
      <c r="AS1642" t="inlineStr">
        <is>
          <t>284</t>
        </is>
      </c>
      <c r="AT1642" t="n">
        <v>7.5</v>
      </c>
      <c r="AU1642" t="inlineStr">
        <is>
          <t>701+</t>
        </is>
      </c>
      <c r="AV1642" t="n">
        <v>6.8</v>
      </c>
      <c r="AW1642" t="inlineStr">
        <is>
          <t>701+</t>
        </is>
      </c>
      <c r="AX1642" t="n">
        <v>59</v>
      </c>
      <c r="AY1642" t="inlineStr">
        <is>
          <t>255</t>
        </is>
      </c>
      <c r="AZ1642" t="n">
        <v>24.2</v>
      </c>
      <c r="BA1642" t="inlineStr">
        <is>
          <t>345</t>
        </is>
      </c>
      <c r="BB1642" t="n">
        <v>92.09999999999999</v>
      </c>
      <c r="BC1642" t="inlineStr">
        <is>
          <t>77=</t>
        </is>
      </c>
      <c r="BD1642" t="inlineStr">
        <is>
          <t>37.0</t>
        </is>
      </c>
      <c r="BE1642" t="inlineStr">
        <is>
          <t>301-350</t>
        </is>
      </c>
      <c r="BF1642" t="inlineStr">
        <is>
          <t>Italy</t>
        </is>
      </c>
      <c r="BG1642" t="n">
        <v>30.5</v>
      </c>
      <c r="BH1642" t="inlineStr">
        <is>
          <t>37.7</t>
        </is>
      </c>
      <c r="BI1642" t="n">
        <v>24.2</v>
      </c>
      <c r="BJ1642" t="n">
        <v>64.8</v>
      </c>
      <c r="BK1642" t="inlineStr">
        <is>
          <t>40.9</t>
        </is>
      </c>
      <c r="BL1642" t="inlineStr">
        <is>
          <t>-</t>
        </is>
      </c>
      <c r="BM1642" t="inlineStr">
        <is>
          <t>58,618</t>
        </is>
      </c>
      <c r="BN1642" t="n">
        <v>24.3</v>
      </c>
      <c r="BO1642" t="inlineStr">
        <is>
          <t>5%</t>
        </is>
      </c>
      <c r="BP1642" t="inlineStr">
        <is>
          <t>60 : 40</t>
        </is>
      </c>
      <c r="BQ1642" t="n">
        <v>2016</v>
      </c>
      <c r="BR1642" t="inlineStr">
        <is>
          <t>151-200</t>
        </is>
      </c>
      <c r="BS1642" t="inlineStr">
        <is>
          <t>1-5</t>
        </is>
      </c>
      <c r="BT1642" t="inlineStr"/>
      <c r="BU1642" t="n">
        <v>17</v>
      </c>
      <c r="BV1642" t="n">
        <v>0</v>
      </c>
      <c r="BW1642" t="n">
        <v>14.2</v>
      </c>
      <c r="BX1642" t="n">
        <v>9.6</v>
      </c>
      <c r="BY1642" t="n">
        <v>46.3</v>
      </c>
      <c r="BZ1642" t="n">
        <v>21.2</v>
      </c>
      <c r="CA1642" t="n">
        <v>2015</v>
      </c>
      <c r="CB1642" t="inlineStr">
        <is>
          <t>QS+Times+Shanghai</t>
        </is>
      </c>
      <c r="CC1642" t="n">
        <v>285</v>
      </c>
      <c r="CD1642" t="n">
        <v>276</v>
      </c>
      <c r="CE1642" t="n">
        <v>152</v>
      </c>
      <c r="CF1642" t="n">
        <v>505</v>
      </c>
      <c r="CG1642" t="n">
        <v>701</v>
      </c>
      <c r="CH1642" t="n">
        <v>356</v>
      </c>
      <c r="CI1642" t="n">
        <v>701</v>
      </c>
      <c r="CJ1642" t="n">
        <v>701</v>
      </c>
      <c r="CK1642" t="n">
        <v>239</v>
      </c>
      <c r="CL1642" t="n">
        <v>290</v>
      </c>
      <c r="CM1642" t="n">
        <v>190</v>
      </c>
      <c r="CN1642" t="n">
        <v>276</v>
      </c>
      <c r="CO1642" t="n">
        <v>324</v>
      </c>
      <c r="CP1642" t="n">
        <v>159</v>
      </c>
      <c r="CQ1642" t="n">
        <v>601</v>
      </c>
      <c r="CR1642" t="n">
        <v>701</v>
      </c>
      <c r="CS1642" t="n">
        <v>284</v>
      </c>
      <c r="CT1642" t="n">
        <v>701</v>
      </c>
      <c r="CU1642" t="n">
        <v>701</v>
      </c>
      <c r="CV1642" t="n">
        <v>255</v>
      </c>
      <c r="CW1642" t="n">
        <v>345</v>
      </c>
      <c r="CX1642" t="n">
        <v>77</v>
      </c>
      <c r="CY1642" t="n">
        <v>325.5</v>
      </c>
      <c r="CZ1642" t="n">
        <v>175.5</v>
      </c>
      <c r="DA1642" t="n">
        <v>3</v>
      </c>
      <c r="DB1642" t="n">
        <v>65.00481899954002</v>
      </c>
      <c r="DC1642" t="n">
        <v>36.48161582347807</v>
      </c>
      <c r="DD1642" t="n">
        <v>24.3</v>
      </c>
      <c r="DE1642" t="inlineStr">
        <is>
          <t>Times (raw ratio)</t>
        </is>
      </c>
      <c r="DF1642" t="n">
        <v>5</v>
      </c>
      <c r="DG1642" t="inlineStr">
        <is>
          <t>Times (raw %)</t>
        </is>
      </c>
      <c r="DH1642" t="n">
        <v>52</v>
      </c>
      <c r="DI1642" t="n">
        <v>19.08712189635257</v>
      </c>
    </row>
    <row r="1643">
      <c r="A1643" t="inlineStr">
        <is>
          <t>university of milan-bicocca</t>
        </is>
      </c>
      <c r="B1643" t="inlineStr"/>
      <c r="C1643" t="inlineStr"/>
      <c r="D1643" t="inlineStr">
        <is>
          <t>Not Reported</t>
        </is>
      </c>
      <c r="E1643" t="inlineStr">
        <is>
          <t>Not Reported</t>
        </is>
      </c>
      <c r="F1643" t="inlineStr">
        <is>
          <t>Not Reported</t>
        </is>
      </c>
      <c r="G1643" t="inlineStr">
        <is>
          <t>Not Reported</t>
        </is>
      </c>
      <c r="H1643" t="inlineStr"/>
      <c r="I1643" t="inlineStr">
        <is>
          <t>Not Reported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>
        <is>
          <t>Not Reported</t>
        </is>
      </c>
      <c r="AF1643" t="inlineStr">
        <is>
          <t>Not Reported</t>
        </is>
      </c>
      <c r="AG1643" t="inlineStr">
        <is>
          <t>Not Reported</t>
        </is>
      </c>
      <c r="AH1643" t="inlineStr">
        <is>
          <t>Not Reported</t>
        </is>
      </c>
      <c r="AI1643" t="inlineStr"/>
      <c r="AJ1643" t="inlineStr"/>
      <c r="AK1643" t="inlineStr">
        <is>
          <t>Not Reported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>
        <is>
          <t>301-350</t>
        </is>
      </c>
      <c r="BF1643" t="inlineStr">
        <is>
          <t>Italy</t>
        </is>
      </c>
      <c r="BG1643" t="n">
        <v>24.3</v>
      </c>
      <c r="BH1643" t="inlineStr">
        <is>
          <t>34.3</t>
        </is>
      </c>
      <c r="BI1643" t="n">
        <v>25.5</v>
      </c>
      <c r="BJ1643" t="n">
        <v>65.8</v>
      </c>
      <c r="BK1643" t="inlineStr">
        <is>
          <t>46.6</t>
        </is>
      </c>
      <c r="BL1643" t="inlineStr">
        <is>
          <t>-</t>
        </is>
      </c>
      <c r="BM1643" t="inlineStr">
        <is>
          <t>33,370</t>
        </is>
      </c>
      <c r="BN1643" t="n">
        <v>72.5</v>
      </c>
      <c r="BO1643" t="inlineStr">
        <is>
          <t>5%</t>
        </is>
      </c>
      <c r="BP1643" t="inlineStr">
        <is>
          <t>60 : 40</t>
        </is>
      </c>
      <c r="BQ1643" t="n">
        <v>2016</v>
      </c>
      <c r="BR1643" t="inlineStr">
        <is>
          <t>401-500</t>
        </is>
      </c>
      <c r="BS1643" t="inlineStr">
        <is>
          <t>11-20</t>
        </is>
      </c>
      <c r="BT1643" t="inlineStr"/>
      <c r="BU1643" t="n">
        <v>0</v>
      </c>
      <c r="BV1643" t="n">
        <v>0</v>
      </c>
      <c r="BW1643" t="n">
        <v>5</v>
      </c>
      <c r="BX1643" t="n">
        <v>5.6</v>
      </c>
      <c r="BY1643" t="n">
        <v>30.9</v>
      </c>
      <c r="BZ1643" t="n">
        <v>21.4</v>
      </c>
      <c r="CA1643" t="n">
        <v>2015</v>
      </c>
      <c r="CB1643" t="inlineStr">
        <is>
          <t>Times</t>
        </is>
      </c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n">
        <v>325.5</v>
      </c>
      <c r="CZ1643" t="n">
        <v>450.5</v>
      </c>
      <c r="DA1643" t="n">
        <v>15.5</v>
      </c>
      <c r="DB1643" t="n">
        <v>27.46347751922535</v>
      </c>
      <c r="DC1643" t="n">
        <v>29.84006329412864</v>
      </c>
      <c r="DD1643" t="n">
        <v>72.5</v>
      </c>
      <c r="DE1643" t="inlineStr">
        <is>
          <t>Times (raw ratio)</t>
        </is>
      </c>
      <c r="DF1643" t="n">
        <v>5</v>
      </c>
      <c r="DG1643" t="inlineStr">
        <is>
          <t>Times (raw %)</t>
        </is>
      </c>
      <c r="DH1643" t="inlineStr"/>
      <c r="DI1643" t="n">
        <v>10.79512755837984</v>
      </c>
    </row>
    <row r="1644">
      <c r="A1644" t="inlineStr">
        <is>
          <t>university of milano-bicocca</t>
        </is>
      </c>
      <c r="B1644" t="inlineStr">
        <is>
          <t>513</t>
        </is>
      </c>
      <c r="C1644" t="inlineStr">
        <is>
          <t>481</t>
        </is>
      </c>
      <c r="D1644" t="inlineStr">
        <is>
          <t>Italy</t>
        </is>
      </c>
      <c r="E1644" t="inlineStr">
        <is>
          <t>Europe</t>
        </is>
      </c>
      <c r="F1644" t="inlineStr">
        <is>
          <t>L</t>
        </is>
      </c>
      <c r="G1644" t="inlineStr">
        <is>
          <t>FO</t>
        </is>
      </c>
      <c r="H1644" t="inlineStr">
        <is>
          <t>VH</t>
        </is>
      </c>
      <c r="I1644" t="inlineStr">
        <is>
          <t>A</t>
        </is>
      </c>
      <c r="J1644" t="n">
        <v>20.4</v>
      </c>
      <c r="K1644" t="inlineStr">
        <is>
          <t>432</t>
        </is>
      </c>
      <c r="L1644" t="n">
        <v>10.9</v>
      </c>
      <c r="M1644" t="inlineStr">
        <is>
          <t>601+</t>
        </is>
      </c>
      <c r="N1644" t="n">
        <v>3.3</v>
      </c>
      <c r="O1644" t="inlineStr">
        <is>
          <t>701+</t>
        </is>
      </c>
      <c r="P1644" t="n">
        <v>54.1</v>
      </c>
      <c r="Q1644" t="inlineStr">
        <is>
          <t>236</t>
        </is>
      </c>
      <c r="R1644" t="n">
        <v>3.5</v>
      </c>
      <c r="S1644" t="inlineStr">
        <is>
          <t>701+</t>
        </is>
      </c>
      <c r="T1644" t="n">
        <v>4.3</v>
      </c>
      <c r="U1644" t="inlineStr">
        <is>
          <t>701+</t>
        </is>
      </c>
      <c r="V1644" t="n">
        <v>81.09999999999999</v>
      </c>
      <c r="W1644" t="inlineStr">
        <is>
          <t>307</t>
        </is>
      </c>
      <c r="X1644" t="n">
        <v>11.5</v>
      </c>
      <c r="Y1644" t="inlineStr">
        <is>
          <t>701+</t>
        </is>
      </c>
      <c r="Z1644" t="n">
        <v>14.8</v>
      </c>
      <c r="AA1644" t="inlineStr">
        <is>
          <t>596</t>
        </is>
      </c>
      <c r="AB1644" t="n">
        <v>23.7</v>
      </c>
      <c r="AC1644" t="inlineStr">
        <is>
          <t>481</t>
        </is>
      </c>
      <c r="AD1644" t="inlineStr">
        <is>
          <t>601-650</t>
        </is>
      </c>
      <c r="AE1644" t="inlineStr">
        <is>
          <t>IT</t>
        </is>
      </c>
      <c r="AF1644" t="inlineStr">
        <is>
          <t>Italy</t>
        </is>
      </c>
      <c r="AG1644" t="inlineStr">
        <is>
          <t>L</t>
        </is>
      </c>
      <c r="AH1644" t="inlineStr">
        <is>
          <t>FO</t>
        </is>
      </c>
      <c r="AI1644" t="inlineStr">
        <is>
          <t>VH</t>
        </is>
      </c>
      <c r="AJ1644" t="n">
        <v>3</v>
      </c>
      <c r="AK1644" t="inlineStr">
        <is>
          <t>A</t>
        </is>
      </c>
      <c r="AL1644" t="n">
        <v>20.6</v>
      </c>
      <c r="AM1644" t="inlineStr">
        <is>
          <t>424</t>
        </is>
      </c>
      <c r="AN1644" t="n">
        <v>9.6</v>
      </c>
      <c r="AO1644" t="inlineStr">
        <is>
          <t>601+</t>
        </is>
      </c>
      <c r="AP1644" t="n">
        <v>2.9</v>
      </c>
      <c r="AQ1644" t="inlineStr">
        <is>
          <t>701+</t>
        </is>
      </c>
      <c r="AR1644" t="n">
        <v>57.1</v>
      </c>
      <c r="AS1644" t="inlineStr">
        <is>
          <t>227</t>
        </is>
      </c>
      <c r="AT1644" t="n">
        <v>3.3</v>
      </c>
      <c r="AU1644" t="inlineStr">
        <is>
          <t>701+</t>
        </is>
      </c>
      <c r="AV1644" t="n">
        <v>4.6</v>
      </c>
      <c r="AW1644" t="inlineStr">
        <is>
          <t>701+</t>
        </is>
      </c>
      <c r="AX1644" t="n">
        <v>45.2</v>
      </c>
      <c r="AY1644" t="inlineStr">
        <is>
          <t>344</t>
        </is>
      </c>
      <c r="AZ1644" t="n">
        <v>13.2</v>
      </c>
      <c r="BA1644" t="inlineStr">
        <is>
          <t>650</t>
        </is>
      </c>
      <c r="BB1644" t="n">
        <v>29.4</v>
      </c>
      <c r="BC1644" t="inlineStr">
        <is>
          <t>453=</t>
        </is>
      </c>
      <c r="BD1644" t="inlineStr">
        <is>
          <t>24.0</t>
        </is>
      </c>
      <c r="BE1644" t="inlineStr"/>
      <c r="BF1644" t="inlineStr">
        <is>
          <t>Not Reported</t>
        </is>
      </c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>
        <is>
          <t>QS</t>
        </is>
      </c>
      <c r="CC1644" t="n">
        <v>513</v>
      </c>
      <c r="CD1644" t="n">
        <v>481</v>
      </c>
      <c r="CE1644" t="n">
        <v>432</v>
      </c>
      <c r="CF1644" t="n">
        <v>601</v>
      </c>
      <c r="CG1644" t="n">
        <v>701</v>
      </c>
      <c r="CH1644" t="n">
        <v>236</v>
      </c>
      <c r="CI1644" t="n">
        <v>701</v>
      </c>
      <c r="CJ1644" t="n">
        <v>701</v>
      </c>
      <c r="CK1644" t="n">
        <v>307</v>
      </c>
      <c r="CL1644" t="n">
        <v>701</v>
      </c>
      <c r="CM1644" t="n">
        <v>596</v>
      </c>
      <c r="CN1644" t="n">
        <v>481</v>
      </c>
      <c r="CO1644" t="n">
        <v>625.5</v>
      </c>
      <c r="CP1644" t="n">
        <v>424</v>
      </c>
      <c r="CQ1644" t="n">
        <v>601</v>
      </c>
      <c r="CR1644" t="n">
        <v>701</v>
      </c>
      <c r="CS1644" t="n">
        <v>227</v>
      </c>
      <c r="CT1644" t="n">
        <v>701</v>
      </c>
      <c r="CU1644" t="n">
        <v>701</v>
      </c>
      <c r="CV1644" t="n">
        <v>344</v>
      </c>
      <c r="CW1644" t="n">
        <v>650</v>
      </c>
      <c r="CX1644" t="n">
        <v>453</v>
      </c>
      <c r="CY1644" t="inlineStr"/>
      <c r="CZ1644" t="inlineStr"/>
      <c r="DA1644" t="inlineStr"/>
      <c r="DB1644" t="n">
        <v>63.42857142857143</v>
      </c>
      <c r="DC1644" t="n">
        <v>54.1</v>
      </c>
      <c r="DD1644" t="inlineStr"/>
      <c r="DE1644" t="inlineStr">
        <is>
          <t>QS (score, not ratio)</t>
        </is>
      </c>
      <c r="DF1644" t="inlineStr"/>
      <c r="DG1644" t="inlineStr">
        <is>
          <t>QS (score, not %)</t>
        </is>
      </c>
      <c r="DH1644" t="n">
        <v>20.5</v>
      </c>
      <c r="DI1644" t="inlineStr"/>
    </row>
    <row r="1645">
      <c r="A1645" t="inlineStr">
        <is>
          <t>university of minho</t>
        </is>
      </c>
      <c r="B1645" t="inlineStr">
        <is>
          <t>611-620</t>
        </is>
      </c>
      <c r="C1645" t="inlineStr">
        <is>
          <t>611-620</t>
        </is>
      </c>
      <c r="D1645" t="inlineStr">
        <is>
          <t>Portugal</t>
        </is>
      </c>
      <c r="E1645" t="inlineStr">
        <is>
          <t>Europe</t>
        </is>
      </c>
      <c r="F1645" t="inlineStr">
        <is>
          <t>L</t>
        </is>
      </c>
      <c r="G1645" t="inlineStr">
        <is>
          <t>FC</t>
        </is>
      </c>
      <c r="H1645" t="inlineStr">
        <is>
          <t>VH</t>
        </is>
      </c>
      <c r="I1645" t="inlineStr">
        <is>
          <t>A</t>
        </is>
      </c>
      <c r="J1645" t="n">
        <v>15.6</v>
      </c>
      <c r="K1645" t="inlineStr">
        <is>
          <t>565</t>
        </is>
      </c>
      <c r="L1645" t="n">
        <v>7.1</v>
      </c>
      <c r="M1645" t="inlineStr">
        <is>
          <t>601+</t>
        </is>
      </c>
      <c r="N1645" t="n">
        <v>26.5</v>
      </c>
      <c r="O1645" t="inlineStr">
        <is>
          <t>566</t>
        </is>
      </c>
      <c r="P1645" t="n">
        <v>21</v>
      </c>
      <c r="Q1645" t="inlineStr">
        <is>
          <t>543</t>
        </is>
      </c>
      <c r="R1645" t="n">
        <v>15.9</v>
      </c>
      <c r="S1645" t="inlineStr">
        <is>
          <t>652</t>
        </is>
      </c>
      <c r="T1645" t="n">
        <v>14.9</v>
      </c>
      <c r="U1645" t="inlineStr">
        <is>
          <t>624</t>
        </is>
      </c>
      <c r="V1645" t="n">
        <v>83.7</v>
      </c>
      <c r="W1645" t="inlineStr">
        <is>
          <t>268</t>
        </is>
      </c>
      <c r="X1645" t="n">
        <v>8.6</v>
      </c>
      <c r="Y1645" t="inlineStr">
        <is>
          <t>701+</t>
        </is>
      </c>
      <c r="Z1645" t="n">
        <v>52.1</v>
      </c>
      <c r="AA1645" t="inlineStr">
        <is>
          <t>305=</t>
        </is>
      </c>
      <c r="AB1645" t="inlineStr"/>
      <c r="AC1645" t="inlineStr">
        <is>
          <t>611-620</t>
        </is>
      </c>
      <c r="AD1645" t="inlineStr">
        <is>
          <t>591-600</t>
        </is>
      </c>
      <c r="AE1645" t="inlineStr">
        <is>
          <t>PT</t>
        </is>
      </c>
      <c r="AF1645" t="inlineStr">
        <is>
          <t>Portugal</t>
        </is>
      </c>
      <c r="AG1645" t="inlineStr">
        <is>
          <t>L</t>
        </is>
      </c>
      <c r="AH1645" t="inlineStr">
        <is>
          <t>FC</t>
        </is>
      </c>
      <c r="AI1645" t="inlineStr">
        <is>
          <t>VH</t>
        </is>
      </c>
      <c r="AJ1645" t="n">
        <v>4</v>
      </c>
      <c r="AK1645" t="inlineStr">
        <is>
          <t>A</t>
        </is>
      </c>
      <c r="AL1645" t="n">
        <v>15.6</v>
      </c>
      <c r="AM1645" t="inlineStr">
        <is>
          <t>562</t>
        </is>
      </c>
      <c r="AN1645" t="n">
        <v>8.699999999999999</v>
      </c>
      <c r="AO1645" t="inlineStr">
        <is>
          <t>601+</t>
        </is>
      </c>
      <c r="AP1645" t="n">
        <v>32.8</v>
      </c>
      <c r="AQ1645" t="inlineStr">
        <is>
          <t>483</t>
        </is>
      </c>
      <c r="AR1645" t="n">
        <v>18.7</v>
      </c>
      <c r="AS1645" t="inlineStr">
        <is>
          <t>573</t>
        </is>
      </c>
      <c r="AT1645" t="n">
        <v>19.4</v>
      </c>
      <c r="AU1645" t="inlineStr">
        <is>
          <t>596</t>
        </is>
      </c>
      <c r="AV1645" t="n">
        <v>18</v>
      </c>
      <c r="AW1645" t="inlineStr">
        <is>
          <t>575</t>
        </is>
      </c>
      <c r="AX1645" t="n">
        <v>52.7</v>
      </c>
      <c r="AY1645" t="inlineStr">
        <is>
          <t>297</t>
        </is>
      </c>
      <c r="AZ1645" t="n">
        <v>10.2</v>
      </c>
      <c r="BA1645" t="inlineStr">
        <is>
          <t>701+</t>
        </is>
      </c>
      <c r="BB1645" t="n">
        <v>27.6</v>
      </c>
      <c r="BC1645" t="inlineStr">
        <is>
          <t>471=</t>
        </is>
      </c>
      <c r="BD1645" t="inlineStr">
        <is>
          <t>-</t>
        </is>
      </c>
      <c r="BE1645" t="inlineStr">
        <is>
          <t>501-600</t>
        </is>
      </c>
      <c r="BF1645" t="inlineStr">
        <is>
          <t>Portugal</t>
        </is>
      </c>
      <c r="BG1645" t="n">
        <v>23.9</v>
      </c>
      <c r="BH1645" t="inlineStr">
        <is>
          <t>43.6</t>
        </is>
      </c>
      <c r="BI1645" t="n">
        <v>20.1</v>
      </c>
      <c r="BJ1645" t="n">
        <v>35.3</v>
      </c>
      <c r="BK1645" t="inlineStr">
        <is>
          <t>51.6</t>
        </is>
      </c>
      <c r="BL1645" t="inlineStr">
        <is>
          <t>-</t>
        </is>
      </c>
      <c r="BM1645" t="inlineStr">
        <is>
          <t>19,090</t>
        </is>
      </c>
      <c r="BN1645" t="n">
        <v>18.8</v>
      </c>
      <c r="BO1645" t="inlineStr">
        <is>
          <t>9%</t>
        </is>
      </c>
      <c r="BP1645" t="inlineStr">
        <is>
          <t>52 : 48</t>
        </is>
      </c>
      <c r="BQ1645" t="n">
        <v>2016</v>
      </c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>
        <is>
          <t>QS+Times</t>
        </is>
      </c>
      <c r="CC1645" t="n">
        <v>615.5</v>
      </c>
      <c r="CD1645" t="n">
        <v>615.5</v>
      </c>
      <c r="CE1645" t="n">
        <v>565</v>
      </c>
      <c r="CF1645" t="n">
        <v>601</v>
      </c>
      <c r="CG1645" t="n">
        <v>566</v>
      </c>
      <c r="CH1645" t="n">
        <v>543</v>
      </c>
      <c r="CI1645" t="n">
        <v>652</v>
      </c>
      <c r="CJ1645" t="n">
        <v>624</v>
      </c>
      <c r="CK1645" t="n">
        <v>268</v>
      </c>
      <c r="CL1645" t="n">
        <v>701</v>
      </c>
      <c r="CM1645" t="n">
        <v>305</v>
      </c>
      <c r="CN1645" t="n">
        <v>615.5</v>
      </c>
      <c r="CO1645" t="n">
        <v>595.5</v>
      </c>
      <c r="CP1645" t="n">
        <v>562</v>
      </c>
      <c r="CQ1645" t="n">
        <v>601</v>
      </c>
      <c r="CR1645" t="n">
        <v>483</v>
      </c>
      <c r="CS1645" t="n">
        <v>573</v>
      </c>
      <c r="CT1645" t="n">
        <v>596</v>
      </c>
      <c r="CU1645" t="n">
        <v>575</v>
      </c>
      <c r="CV1645" t="n">
        <v>297</v>
      </c>
      <c r="CW1645" t="n">
        <v>701</v>
      </c>
      <c r="CX1645" t="n">
        <v>471</v>
      </c>
      <c r="CY1645" t="n">
        <v>550.5</v>
      </c>
      <c r="CZ1645" t="inlineStr"/>
      <c r="DA1645" t="inlineStr"/>
      <c r="DB1645" t="n">
        <v>38.77551567446135</v>
      </c>
      <c r="DC1645" t="n">
        <v>24.4707309777686</v>
      </c>
      <c r="DD1645" t="n">
        <v>18.8</v>
      </c>
      <c r="DE1645" t="inlineStr">
        <is>
          <t>Times (raw ratio)</t>
        </is>
      </c>
      <c r="DF1645" t="n">
        <v>9</v>
      </c>
      <c r="DG1645" t="inlineStr">
        <is>
          <t>Times (raw %)</t>
        </is>
      </c>
      <c r="DH1645" t="n">
        <v>15.6</v>
      </c>
      <c r="DI1645" t="n">
        <v>17.89802289281998</v>
      </c>
    </row>
    <row r="1646">
      <c r="A1646" t="inlineStr">
        <is>
          <t>university of minnesota</t>
        </is>
      </c>
      <c r="B1646" t="inlineStr"/>
      <c r="C1646" t="inlineStr"/>
      <c r="D1646" t="inlineStr">
        <is>
          <t>Not Reported</t>
        </is>
      </c>
      <c r="E1646" t="inlineStr">
        <is>
          <t>Not Reported</t>
        </is>
      </c>
      <c r="F1646" t="inlineStr">
        <is>
          <t>Not Reported</t>
        </is>
      </c>
      <c r="G1646" t="inlineStr">
        <is>
          <t>Not Reported</t>
        </is>
      </c>
      <c r="H1646" t="inlineStr"/>
      <c r="I1646" t="inlineStr">
        <is>
          <t>Not Reported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>
        <is>
          <t>Not Reported</t>
        </is>
      </c>
      <c r="AF1646" t="inlineStr">
        <is>
          <t>Not Reported</t>
        </is>
      </c>
      <c r="AG1646" t="inlineStr">
        <is>
          <t>Not Reported</t>
        </is>
      </c>
      <c r="AH1646" t="inlineStr">
        <is>
          <t>Not Reported</t>
        </is>
      </c>
      <c r="AI1646" t="inlineStr"/>
      <c r="AJ1646" t="inlineStr"/>
      <c r="AK1646" t="inlineStr">
        <is>
          <t>Not Reported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>
        <f>65</f>
        <v/>
      </c>
      <c r="BF1646" t="inlineStr">
        <is>
          <t>United States of America</t>
        </is>
      </c>
      <c r="BG1646" t="n">
        <v>53.5</v>
      </c>
      <c r="BH1646" t="inlineStr">
        <is>
          <t>35.3</t>
        </is>
      </c>
      <c r="BI1646" t="n">
        <v>61</v>
      </c>
      <c r="BJ1646" t="n">
        <v>88</v>
      </c>
      <c r="BK1646" t="inlineStr">
        <is>
          <t>98.5</t>
        </is>
      </c>
      <c r="BL1646" t="inlineStr">
        <is>
          <t>65.9</t>
        </is>
      </c>
      <c r="BM1646" t="inlineStr">
        <is>
          <t>46,825</t>
        </is>
      </c>
      <c r="BN1646" t="n">
        <v>18</v>
      </c>
      <c r="BO1646" t="inlineStr">
        <is>
          <t>13%</t>
        </is>
      </c>
      <c r="BP1646" t="inlineStr">
        <is>
          <t>52 : 48</t>
        </is>
      </c>
      <c r="BQ1646" t="n">
        <v>2016</v>
      </c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>
        <is>
          <t>Times</t>
        </is>
      </c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n">
        <v>65</v>
      </c>
      <c r="CZ1646" t="inlineStr"/>
      <c r="DA1646" t="inlineStr"/>
      <c r="DB1646" t="n">
        <v>90.8506075768406</v>
      </c>
      <c r="DC1646" t="n">
        <v>74.15605370586476</v>
      </c>
      <c r="DD1646" t="n">
        <v>18</v>
      </c>
      <c r="DE1646" t="inlineStr">
        <is>
          <t>Times (raw ratio)</t>
        </is>
      </c>
      <c r="DF1646" t="n">
        <v>13</v>
      </c>
      <c r="DG1646" t="inlineStr">
        <is>
          <t>Times (raw %)</t>
        </is>
      </c>
      <c r="DH1646" t="inlineStr"/>
      <c r="DI1646" t="n">
        <v>60.45785639958378</v>
      </c>
    </row>
    <row r="1647">
      <c r="A1647" t="inlineStr">
        <is>
          <t>university of minnesota twin cities</t>
        </is>
      </c>
      <c r="B1647" t="inlineStr">
        <is>
          <t>203</t>
        </is>
      </c>
      <c r="C1647" t="inlineStr">
        <is>
          <t>195</t>
        </is>
      </c>
      <c r="D1647" t="inlineStr">
        <is>
          <t>United States</t>
        </is>
      </c>
      <c r="E1647" t="inlineStr">
        <is>
          <t>Americas</t>
        </is>
      </c>
      <c r="F1647" t="inlineStr">
        <is>
          <t>XL</t>
        </is>
      </c>
      <c r="G1647" t="inlineStr">
        <is>
          <t>FC</t>
        </is>
      </c>
      <c r="H1647" t="inlineStr">
        <is>
          <t>VH</t>
        </is>
      </c>
      <c r="I1647" t="inlineStr">
        <is>
          <t>A</t>
        </is>
      </c>
      <c r="J1647" t="n">
        <v>56.8</v>
      </c>
      <c r="K1647" t="inlineStr">
        <is>
          <t>137</t>
        </is>
      </c>
      <c r="L1647" t="n">
        <v>33.1</v>
      </c>
      <c r="M1647" t="inlineStr">
        <is>
          <t>284</t>
        </is>
      </c>
      <c r="N1647" t="n">
        <v>32.4</v>
      </c>
      <c r="O1647" t="inlineStr">
        <is>
          <t>486</t>
        </is>
      </c>
      <c r="P1647" t="n">
        <v>41.9</v>
      </c>
      <c r="Q1647" t="inlineStr">
        <is>
          <t>327</t>
        </is>
      </c>
      <c r="R1647" t="n">
        <v>7.7</v>
      </c>
      <c r="S1647" t="inlineStr">
        <is>
          <t>701+</t>
        </is>
      </c>
      <c r="T1647" t="n">
        <v>8.699999999999999</v>
      </c>
      <c r="U1647" t="inlineStr">
        <is>
          <t>701+</t>
        </is>
      </c>
      <c r="V1647" t="n">
        <v>91.7</v>
      </c>
      <c r="W1647" t="inlineStr">
        <is>
          <t>145</t>
        </is>
      </c>
      <c r="X1647" t="n">
        <v>52.5</v>
      </c>
      <c r="Y1647" t="inlineStr">
        <is>
          <t>241</t>
        </is>
      </c>
      <c r="Z1647" t="n">
        <v>96.5</v>
      </c>
      <c r="AA1647" t="inlineStr">
        <is>
          <t>37=</t>
        </is>
      </c>
      <c r="AB1647" t="n">
        <v>46</v>
      </c>
      <c r="AC1647" t="inlineStr">
        <is>
          <t>195</t>
        </is>
      </c>
      <c r="AD1647" t="inlineStr">
        <is>
          <t>185=</t>
        </is>
      </c>
      <c r="AE1647" t="inlineStr">
        <is>
          <t>US</t>
        </is>
      </c>
      <c r="AF1647" t="inlineStr">
        <is>
          <t>United States</t>
        </is>
      </c>
      <c r="AG1647" t="inlineStr">
        <is>
          <t>XL</t>
        </is>
      </c>
      <c r="AH1647" t="inlineStr">
        <is>
          <t>FC</t>
        </is>
      </c>
      <c r="AI1647" t="inlineStr">
        <is>
          <t>VH</t>
        </is>
      </c>
      <c r="AJ1647" t="n">
        <v>5</v>
      </c>
      <c r="AK1647" t="inlineStr">
        <is>
          <t>A</t>
        </is>
      </c>
      <c r="AL1647" t="n">
        <v>59</v>
      </c>
      <c r="AM1647" t="inlineStr">
        <is>
          <t>127</t>
        </is>
      </c>
      <c r="AN1647" t="n">
        <v>30.2</v>
      </c>
      <c r="AO1647" t="inlineStr">
        <is>
          <t>324</t>
        </is>
      </c>
      <c r="AP1647" t="n">
        <v>30.6</v>
      </c>
      <c r="AQ1647" t="inlineStr">
        <is>
          <t>510</t>
        </is>
      </c>
      <c r="AR1647" t="n">
        <v>46.4</v>
      </c>
      <c r="AS1647" t="inlineStr">
        <is>
          <t>291</t>
        </is>
      </c>
      <c r="AT1647" t="n">
        <v>5.5</v>
      </c>
      <c r="AU1647" t="inlineStr">
        <is>
          <t>701+</t>
        </is>
      </c>
      <c r="AV1647" t="n">
        <v>9.1</v>
      </c>
      <c r="AW1647" t="inlineStr">
        <is>
          <t>701+</t>
        </is>
      </c>
      <c r="AX1647" t="n">
        <v>86.09999999999999</v>
      </c>
      <c r="AY1647" t="inlineStr">
        <is>
          <t>109</t>
        </is>
      </c>
      <c r="AZ1647" t="n">
        <v>41.9</v>
      </c>
      <c r="BA1647" t="inlineStr">
        <is>
          <t>172</t>
        </is>
      </c>
      <c r="BB1647" t="n">
        <v>88.5</v>
      </c>
      <c r="BC1647" t="inlineStr">
        <is>
          <t>101=</t>
        </is>
      </c>
      <c r="BD1647" t="inlineStr">
        <is>
          <t>46.4</t>
        </is>
      </c>
      <c r="BE1647" t="inlineStr"/>
      <c r="BF1647" t="inlineStr">
        <is>
          <t>Not Reported</t>
        </is>
      </c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>
        <is>
          <t>30</t>
        </is>
      </c>
      <c r="BS1647" t="inlineStr">
        <is>
          <t>22</t>
        </is>
      </c>
      <c r="BT1647" t="n">
        <v>38.5</v>
      </c>
      <c r="BU1647" t="n">
        <v>29.5</v>
      </c>
      <c r="BV1647" t="n">
        <v>16.3</v>
      </c>
      <c r="BW1647" t="n">
        <v>47.3</v>
      </c>
      <c r="BX1647" t="n">
        <v>32.5</v>
      </c>
      <c r="BY1647" t="n">
        <v>64</v>
      </c>
      <c r="BZ1647" t="n">
        <v>26.2</v>
      </c>
      <c r="CA1647" t="n">
        <v>2015</v>
      </c>
      <c r="CB1647" t="inlineStr">
        <is>
          <t>QS</t>
        </is>
      </c>
      <c r="CC1647" t="n">
        <v>203</v>
      </c>
      <c r="CD1647" t="n">
        <v>195</v>
      </c>
      <c r="CE1647" t="n">
        <v>137</v>
      </c>
      <c r="CF1647" t="n">
        <v>284</v>
      </c>
      <c r="CG1647" t="n">
        <v>486</v>
      </c>
      <c r="CH1647" t="n">
        <v>327</v>
      </c>
      <c r="CI1647" t="n">
        <v>701</v>
      </c>
      <c r="CJ1647" t="n">
        <v>701</v>
      </c>
      <c r="CK1647" t="n">
        <v>145</v>
      </c>
      <c r="CL1647" t="n">
        <v>241</v>
      </c>
      <c r="CM1647" t="n">
        <v>37</v>
      </c>
      <c r="CN1647" t="n">
        <v>195</v>
      </c>
      <c r="CO1647" t="n">
        <v>185</v>
      </c>
      <c r="CP1647" t="n">
        <v>127</v>
      </c>
      <c r="CQ1647" t="n">
        <v>324</v>
      </c>
      <c r="CR1647" t="n">
        <v>510</v>
      </c>
      <c r="CS1647" t="n">
        <v>291</v>
      </c>
      <c r="CT1647" t="n">
        <v>701</v>
      </c>
      <c r="CU1647" t="n">
        <v>701</v>
      </c>
      <c r="CV1647" t="n">
        <v>109</v>
      </c>
      <c r="CW1647" t="n">
        <v>172</v>
      </c>
      <c r="CX1647" t="n">
        <v>101</v>
      </c>
      <c r="CY1647" t="inlineStr"/>
      <c r="CZ1647" t="n">
        <v>30</v>
      </c>
      <c r="DA1647" t="n">
        <v>22</v>
      </c>
      <c r="DB1647" t="n">
        <v>89.60239924729495</v>
      </c>
      <c r="DC1647" t="n">
        <v>50.12168284789644</v>
      </c>
      <c r="DD1647" t="inlineStr"/>
      <c r="DE1647" t="inlineStr">
        <is>
          <t>QS (score, not ratio)</t>
        </is>
      </c>
      <c r="DF1647" t="inlineStr"/>
      <c r="DG1647" t="inlineStr">
        <is>
          <t>QS (score, not %)</t>
        </is>
      </c>
      <c r="DH1647" t="n">
        <v>57.9</v>
      </c>
      <c r="DI1647" t="n">
        <v>38.56626213592233</v>
      </c>
    </row>
    <row r="1648">
      <c r="A1648" t="inlineStr">
        <is>
          <t>university of miskolc</t>
        </is>
      </c>
      <c r="B1648" t="inlineStr">
        <is>
          <t>1201-1400</t>
        </is>
      </c>
      <c r="C1648" t="inlineStr">
        <is>
          <t>1201-1400</t>
        </is>
      </c>
      <c r="D1648" t="inlineStr">
        <is>
          <t>Hungary</t>
        </is>
      </c>
      <c r="E1648" t="inlineStr">
        <is>
          <t>Europe</t>
        </is>
      </c>
      <c r="F1648" t="inlineStr">
        <is>
          <t>M</t>
        </is>
      </c>
      <c r="G1648" t="inlineStr">
        <is>
          <t>FO</t>
        </is>
      </c>
      <c r="H1648" t="inlineStr">
        <is>
          <t>VH</t>
        </is>
      </c>
      <c r="I1648" t="inlineStr">
        <is>
          <t>B</t>
        </is>
      </c>
      <c r="J1648" t="n">
        <v>6.6</v>
      </c>
      <c r="K1648" t="inlineStr">
        <is>
          <t>601+</t>
        </is>
      </c>
      <c r="L1648" t="n">
        <v>5.7</v>
      </c>
      <c r="M1648" t="inlineStr">
        <is>
          <t>601+</t>
        </is>
      </c>
      <c r="N1648" t="n">
        <v>18.6</v>
      </c>
      <c r="O1648" t="inlineStr">
        <is>
          <t>701+</t>
        </is>
      </c>
      <c r="P1648" t="n">
        <v>2.4</v>
      </c>
      <c r="Q1648" t="inlineStr">
        <is>
          <t>701+</t>
        </is>
      </c>
      <c r="R1648" t="n">
        <v>3.1</v>
      </c>
      <c r="S1648" t="inlineStr">
        <is>
          <t>701+</t>
        </is>
      </c>
      <c r="T1648" t="n">
        <v>3.8</v>
      </c>
      <c r="U1648" t="inlineStr">
        <is>
          <t>701+</t>
        </is>
      </c>
      <c r="V1648" t="n">
        <v>19.2</v>
      </c>
      <c r="W1648" t="inlineStr">
        <is>
          <t>701+</t>
        </is>
      </c>
      <c r="X1648" t="n">
        <v>13</v>
      </c>
      <c r="Y1648" t="inlineStr">
        <is>
          <t>701+</t>
        </is>
      </c>
      <c r="Z1648" t="n">
        <v>1</v>
      </c>
      <c r="AA1648" t="inlineStr">
        <is>
          <t>701+</t>
        </is>
      </c>
      <c r="AB1648" t="inlineStr"/>
      <c r="AC1648" t="inlineStr">
        <is>
          <t>1201-1400</t>
        </is>
      </c>
      <c r="AD1648" t="inlineStr">
        <is>
          <t>1001-1200</t>
        </is>
      </c>
      <c r="AE1648" t="inlineStr">
        <is>
          <t>HU</t>
        </is>
      </c>
      <c r="AF1648" t="inlineStr">
        <is>
          <t>Hungary</t>
        </is>
      </c>
      <c r="AG1648" t="inlineStr">
        <is>
          <t>M</t>
        </is>
      </c>
      <c r="AH1648" t="inlineStr">
        <is>
          <t>CO</t>
        </is>
      </c>
      <c r="AI1648" t="inlineStr">
        <is>
          <t>HI</t>
        </is>
      </c>
      <c r="AJ1648" t="n">
        <v>5</v>
      </c>
      <c r="AK1648" t="inlineStr">
        <is>
          <t>B</t>
        </is>
      </c>
      <c r="AL1648" t="n">
        <v>6.2</v>
      </c>
      <c r="AM1648" t="inlineStr">
        <is>
          <t>601+</t>
        </is>
      </c>
      <c r="AN1648" t="n">
        <v>5.2</v>
      </c>
      <c r="AO1648" t="inlineStr">
        <is>
          <t>601+</t>
        </is>
      </c>
      <c r="AP1648" t="n">
        <v>23.6</v>
      </c>
      <c r="AQ1648" t="inlineStr">
        <is>
          <t>606</t>
        </is>
      </c>
      <c r="AR1648" t="n">
        <v>2.3</v>
      </c>
      <c r="AS1648" t="inlineStr">
        <is>
          <t>701+</t>
        </is>
      </c>
      <c r="AT1648" t="n">
        <v>3.1</v>
      </c>
      <c r="AU1648" t="inlineStr">
        <is>
          <t>701+</t>
        </is>
      </c>
      <c r="AV1648" t="n">
        <v>6.6</v>
      </c>
      <c r="AW1648" t="inlineStr">
        <is>
          <t>701+</t>
        </is>
      </c>
      <c r="AX1648" t="n">
        <v>1.2</v>
      </c>
      <c r="AY1648" t="inlineStr">
        <is>
          <t>701+</t>
        </is>
      </c>
      <c r="AZ1648" t="n">
        <v>12.7</v>
      </c>
      <c r="BA1648" t="inlineStr">
        <is>
          <t>675</t>
        </is>
      </c>
      <c r="BB1648" t="n">
        <v>1.1</v>
      </c>
      <c r="BC1648" t="inlineStr">
        <is>
          <t>701+</t>
        </is>
      </c>
      <c r="BD1648" t="inlineStr">
        <is>
          <t>-</t>
        </is>
      </c>
      <c r="BE1648" t="inlineStr"/>
      <c r="BF1648" t="inlineStr">
        <is>
          <t>Not Reported</t>
        </is>
      </c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>
        <is>
          <t>QS</t>
        </is>
      </c>
      <c r="CC1648" t="n">
        <v>1300.5</v>
      </c>
      <c r="CD1648" t="n">
        <v>1300.5</v>
      </c>
      <c r="CE1648" t="n">
        <v>601</v>
      </c>
      <c r="CF1648" t="n">
        <v>601</v>
      </c>
      <c r="CG1648" t="n">
        <v>701</v>
      </c>
      <c r="CH1648" t="n">
        <v>701</v>
      </c>
      <c r="CI1648" t="n">
        <v>701</v>
      </c>
      <c r="CJ1648" t="n">
        <v>701</v>
      </c>
      <c r="CK1648" t="n">
        <v>701</v>
      </c>
      <c r="CL1648" t="n">
        <v>701</v>
      </c>
      <c r="CM1648" t="n">
        <v>701</v>
      </c>
      <c r="CN1648" t="n">
        <v>1300.5</v>
      </c>
      <c r="CO1648" t="n">
        <v>1100.5</v>
      </c>
      <c r="CP1648" t="n">
        <v>601</v>
      </c>
      <c r="CQ1648" t="n">
        <v>601</v>
      </c>
      <c r="CR1648" t="n">
        <v>606</v>
      </c>
      <c r="CS1648" t="n">
        <v>701</v>
      </c>
      <c r="CT1648" t="n">
        <v>701</v>
      </c>
      <c r="CU1648" t="n">
        <v>701</v>
      </c>
      <c r="CV1648" t="n">
        <v>701</v>
      </c>
      <c r="CW1648" t="n">
        <v>675</v>
      </c>
      <c r="CX1648" t="n">
        <v>701</v>
      </c>
      <c r="CY1648" t="inlineStr"/>
      <c r="CZ1648" t="inlineStr"/>
      <c r="DA1648" t="inlineStr"/>
      <c r="DB1648" t="n">
        <v>7.178571428571416</v>
      </c>
      <c r="DC1648" t="n">
        <v>2.4</v>
      </c>
      <c r="DD1648" t="inlineStr"/>
      <c r="DE1648" t="inlineStr">
        <is>
          <t>QS (score, not ratio)</t>
        </is>
      </c>
      <c r="DF1648" t="inlineStr"/>
      <c r="DG1648" t="inlineStr">
        <is>
          <t>QS (score, not %)</t>
        </is>
      </c>
      <c r="DH1648" t="n">
        <v>6.4</v>
      </c>
      <c r="DI1648" t="inlineStr"/>
    </row>
    <row r="1649">
      <c r="A1649" t="inlineStr">
        <is>
          <t>university of mississippi</t>
        </is>
      </c>
      <c r="B1649" t="inlineStr">
        <is>
          <t>851-900</t>
        </is>
      </c>
      <c r="C1649" t="inlineStr">
        <is>
          <t>1001-1200</t>
        </is>
      </c>
      <c r="D1649" t="inlineStr">
        <is>
          <t>United States</t>
        </is>
      </c>
      <c r="E1649" t="inlineStr">
        <is>
          <t>Americas</t>
        </is>
      </c>
      <c r="F1649" t="inlineStr">
        <is>
          <t>L</t>
        </is>
      </c>
      <c r="G1649" t="inlineStr">
        <is>
          <t>CO</t>
        </is>
      </c>
      <c r="H1649" t="inlineStr">
        <is>
          <t>VH</t>
        </is>
      </c>
      <c r="I1649" t="inlineStr">
        <is>
          <t>A</t>
        </is>
      </c>
      <c r="J1649" t="n">
        <v>4.2</v>
      </c>
      <c r="K1649" t="inlineStr">
        <is>
          <t>601+</t>
        </is>
      </c>
      <c r="L1649" t="n">
        <v>2</v>
      </c>
      <c r="M1649" t="inlineStr">
        <is>
          <t>601+</t>
        </is>
      </c>
      <c r="N1649" t="n">
        <v>83</v>
      </c>
      <c r="O1649" t="inlineStr">
        <is>
          <t>118</t>
        </is>
      </c>
      <c r="P1649" t="n">
        <v>5.5</v>
      </c>
      <c r="Q1649" t="inlineStr">
        <is>
          <t>701+</t>
        </is>
      </c>
      <c r="R1649" t="n">
        <v>6.1</v>
      </c>
      <c r="S1649" t="inlineStr">
        <is>
          <t>701+</t>
        </is>
      </c>
      <c r="T1649" t="n">
        <v>2.9</v>
      </c>
      <c r="U1649" t="inlineStr">
        <is>
          <t>701+</t>
        </is>
      </c>
      <c r="V1649" t="n">
        <v>58</v>
      </c>
      <c r="W1649" t="inlineStr">
        <is>
          <t>655</t>
        </is>
      </c>
      <c r="X1649" t="n">
        <v>3.6</v>
      </c>
      <c r="Y1649" t="inlineStr">
        <is>
          <t>701+</t>
        </is>
      </c>
      <c r="Z1649" t="n">
        <v>1.7</v>
      </c>
      <c r="AA1649" t="inlineStr">
        <is>
          <t>701+</t>
        </is>
      </c>
      <c r="AB1649" t="inlineStr"/>
      <c r="AC1649" t="inlineStr">
        <is>
          <t>1001-1200</t>
        </is>
      </c>
      <c r="AD1649" t="inlineStr">
        <is>
          <t>801-1000</t>
        </is>
      </c>
      <c r="AE1649" t="inlineStr">
        <is>
          <t>US</t>
        </is>
      </c>
      <c r="AF1649" t="inlineStr">
        <is>
          <t>United States</t>
        </is>
      </c>
      <c r="AG1649" t="inlineStr">
        <is>
          <t>L</t>
        </is>
      </c>
      <c r="AH1649" t="inlineStr">
        <is>
          <t>CO</t>
        </is>
      </c>
      <c r="AI1649" t="inlineStr">
        <is>
          <t>VH</t>
        </is>
      </c>
      <c r="AJ1649" t="n">
        <v>5</v>
      </c>
      <c r="AK1649" t="inlineStr">
        <is>
          <t>A</t>
        </is>
      </c>
      <c r="AL1649" t="n">
        <v>4.3</v>
      </c>
      <c r="AM1649" t="inlineStr">
        <is>
          <t>601+</t>
        </is>
      </c>
      <c r="AN1649" t="n">
        <v>3.2</v>
      </c>
      <c r="AO1649" t="inlineStr">
        <is>
          <t>601+</t>
        </is>
      </c>
      <c r="AP1649" t="n">
        <v>36.6</v>
      </c>
      <c r="AQ1649" t="inlineStr">
        <is>
          <t>432</t>
        </is>
      </c>
      <c r="AR1649" t="n">
        <v>8.9</v>
      </c>
      <c r="AS1649" t="inlineStr">
        <is>
          <t>701+</t>
        </is>
      </c>
      <c r="AT1649" t="n">
        <v>14.5</v>
      </c>
      <c r="AU1649" t="inlineStr">
        <is>
          <t>675</t>
        </is>
      </c>
      <c r="AV1649" t="n">
        <v>2.9</v>
      </c>
      <c r="AW1649" t="inlineStr">
        <is>
          <t>701+</t>
        </is>
      </c>
      <c r="AX1649" t="n">
        <v>12.5</v>
      </c>
      <c r="AY1649" t="inlineStr">
        <is>
          <t>629</t>
        </is>
      </c>
      <c r="AZ1649" t="n">
        <v>8.4</v>
      </c>
      <c r="BA1649" t="inlineStr">
        <is>
          <t>701+</t>
        </is>
      </c>
      <c r="BB1649" t="n">
        <v>4.1</v>
      </c>
      <c r="BC1649" t="inlineStr">
        <is>
          <t>701+</t>
        </is>
      </c>
      <c r="BD1649" t="inlineStr">
        <is>
          <t>-</t>
        </is>
      </c>
      <c r="BE1649" t="inlineStr"/>
      <c r="BF1649" t="inlineStr">
        <is>
          <t>Not Reported</t>
        </is>
      </c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>
        <is>
          <t>401-500</t>
        </is>
      </c>
      <c r="BS1649" t="inlineStr">
        <is>
          <t>141-167</t>
        </is>
      </c>
      <c r="BT1649" t="inlineStr"/>
      <c r="BU1649" t="n">
        <v>0</v>
      </c>
      <c r="BV1649" t="n">
        <v>0</v>
      </c>
      <c r="BW1649" t="n">
        <v>7.7</v>
      </c>
      <c r="BX1649" t="n">
        <v>4.9</v>
      </c>
      <c r="BY1649" t="n">
        <v>24.1</v>
      </c>
      <c r="BZ1649" t="n">
        <v>11.7</v>
      </c>
      <c r="CA1649" t="n">
        <v>2006</v>
      </c>
      <c r="CB1649" t="inlineStr">
        <is>
          <t>QS+Shanghai</t>
        </is>
      </c>
      <c r="CC1649" t="n">
        <v>875.5</v>
      </c>
      <c r="CD1649" t="n">
        <v>1100.5</v>
      </c>
      <c r="CE1649" t="n">
        <v>601</v>
      </c>
      <c r="CF1649" t="n">
        <v>601</v>
      </c>
      <c r="CG1649" t="n">
        <v>118</v>
      </c>
      <c r="CH1649" t="n">
        <v>701</v>
      </c>
      <c r="CI1649" t="n">
        <v>701</v>
      </c>
      <c r="CJ1649" t="n">
        <v>701</v>
      </c>
      <c r="CK1649" t="n">
        <v>655</v>
      </c>
      <c r="CL1649" t="n">
        <v>701</v>
      </c>
      <c r="CM1649" t="n">
        <v>701</v>
      </c>
      <c r="CN1649" t="n">
        <v>1100.5</v>
      </c>
      <c r="CO1649" t="n">
        <v>900.5</v>
      </c>
      <c r="CP1649" t="n">
        <v>601</v>
      </c>
      <c r="CQ1649" t="n">
        <v>601</v>
      </c>
      <c r="CR1649" t="n">
        <v>432</v>
      </c>
      <c r="CS1649" t="n">
        <v>701</v>
      </c>
      <c r="CT1649" t="n">
        <v>675</v>
      </c>
      <c r="CU1649" t="n">
        <v>701</v>
      </c>
      <c r="CV1649" t="n">
        <v>629</v>
      </c>
      <c r="CW1649" t="n">
        <v>701</v>
      </c>
      <c r="CX1649" t="n">
        <v>701</v>
      </c>
      <c r="CY1649" t="inlineStr"/>
      <c r="CZ1649" t="n">
        <v>450.5</v>
      </c>
      <c r="DA1649" t="n">
        <v>154</v>
      </c>
      <c r="DB1649" t="n">
        <v>19.42647404735769</v>
      </c>
      <c r="DC1649" t="n">
        <v>10.44099244875944</v>
      </c>
      <c r="DD1649" t="inlineStr"/>
      <c r="DE1649" t="inlineStr">
        <is>
          <t>QS (score, not ratio)</t>
        </is>
      </c>
      <c r="DF1649" t="inlineStr"/>
      <c r="DG1649" t="inlineStr">
        <is>
          <t>QS (score, not %)</t>
        </is>
      </c>
      <c r="DH1649" t="n">
        <v>4.25</v>
      </c>
      <c r="DI1649" t="n">
        <v>6.455744336569579</v>
      </c>
    </row>
    <row r="1650">
      <c r="A1650" t="inlineStr">
        <is>
          <t>university of missouri</t>
        </is>
      </c>
      <c r="B1650" t="inlineStr"/>
      <c r="C1650" t="inlineStr"/>
      <c r="D1650" t="inlineStr">
        <is>
          <t>Not Reported</t>
        </is>
      </c>
      <c r="E1650" t="inlineStr">
        <is>
          <t>Not Reported</t>
        </is>
      </c>
      <c r="F1650" t="inlineStr">
        <is>
          <t>Not Reported</t>
        </is>
      </c>
      <c r="G1650" t="inlineStr">
        <is>
          <t>Not Reported</t>
        </is>
      </c>
      <c r="H1650" t="inlineStr"/>
      <c r="I1650" t="inlineStr">
        <is>
          <t>Not Reported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>
        <is>
          <t>Not Reported</t>
        </is>
      </c>
      <c r="AF1650" t="inlineStr">
        <is>
          <t>Not Reported</t>
        </is>
      </c>
      <c r="AG1650" t="inlineStr">
        <is>
          <t>Not Reported</t>
        </is>
      </c>
      <c r="AH1650" t="inlineStr">
        <is>
          <t>Not Reported</t>
        </is>
      </c>
      <c r="AI1650" t="inlineStr"/>
      <c r="AJ1650" t="inlineStr"/>
      <c r="AK1650" t="inlineStr">
        <is>
          <t>Not Reported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>
        <is>
          <t>351-400</t>
        </is>
      </c>
      <c r="BF1650" t="inlineStr">
        <is>
          <t>United States of America</t>
        </is>
      </c>
      <c r="BG1650" t="n">
        <v>31.2</v>
      </c>
      <c r="BH1650" t="inlineStr">
        <is>
          <t>31.0</t>
        </is>
      </c>
      <c r="BI1650" t="n">
        <v>21</v>
      </c>
      <c r="BJ1650" t="n">
        <v>60.2</v>
      </c>
      <c r="BK1650" t="inlineStr">
        <is>
          <t>31.1</t>
        </is>
      </c>
      <c r="BL1650" t="inlineStr">
        <is>
          <t>-</t>
        </is>
      </c>
      <c r="BM1650" t="inlineStr">
        <is>
          <t>29,885</t>
        </is>
      </c>
      <c r="BN1650" t="n">
        <v>14.1</v>
      </c>
      <c r="BO1650" t="inlineStr">
        <is>
          <t>5%</t>
        </is>
      </c>
      <c r="BP1650" t="inlineStr">
        <is>
          <t>53 : 47</t>
        </is>
      </c>
      <c r="BQ1650" t="n">
        <v>2016</v>
      </c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>
        <is>
          <t>Times</t>
        </is>
      </c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n">
        <v>375.5</v>
      </c>
      <c r="CZ1650" t="inlineStr"/>
      <c r="DA1650" t="inlineStr"/>
      <c r="DB1650" t="n">
        <v>46.46175839885633</v>
      </c>
      <c r="DC1650" t="n">
        <v>39.27557326839873</v>
      </c>
      <c r="DD1650" t="n">
        <v>14.1</v>
      </c>
      <c r="DE1650" t="inlineStr">
        <is>
          <t>Times (raw ratio)</t>
        </is>
      </c>
      <c r="DF1650" t="n">
        <v>5</v>
      </c>
      <c r="DG1650" t="inlineStr">
        <is>
          <t>Times (raw %)</t>
        </is>
      </c>
      <c r="DH1650" t="inlineStr"/>
      <c r="DI1650" t="n">
        <v>18.83454734651405</v>
      </c>
    </row>
    <row r="1651">
      <c r="A1651" t="inlineStr">
        <is>
          <t>university of missouri, columbia</t>
        </is>
      </c>
      <c r="B1651" t="inlineStr">
        <is>
          <t>641-650</t>
        </is>
      </c>
      <c r="C1651" t="inlineStr">
        <is>
          <t>586</t>
        </is>
      </c>
      <c r="D1651" t="inlineStr">
        <is>
          <t>United States</t>
        </is>
      </c>
      <c r="E1651" t="inlineStr">
        <is>
          <t>Americas</t>
        </is>
      </c>
      <c r="F1651" t="inlineStr">
        <is>
          <t>L</t>
        </is>
      </c>
      <c r="G1651" t="inlineStr">
        <is>
          <t>FC</t>
        </is>
      </c>
      <c r="H1651" t="inlineStr">
        <is>
          <t>VH</t>
        </is>
      </c>
      <c r="I1651" t="inlineStr">
        <is>
          <t>A</t>
        </is>
      </c>
      <c r="J1651" t="n">
        <v>14.3</v>
      </c>
      <c r="K1651" t="inlineStr">
        <is>
          <t>601+</t>
        </is>
      </c>
      <c r="L1651" t="n">
        <v>8</v>
      </c>
      <c r="M1651" t="inlineStr">
        <is>
          <t>601+</t>
        </is>
      </c>
      <c r="N1651" t="n">
        <v>37.8</v>
      </c>
      <c r="O1651" t="inlineStr">
        <is>
          <t>423</t>
        </is>
      </c>
      <c r="P1651" t="n">
        <v>16.5</v>
      </c>
      <c r="Q1651" t="inlineStr">
        <is>
          <t>615</t>
        </is>
      </c>
      <c r="R1651" t="n">
        <v>46.7</v>
      </c>
      <c r="S1651" t="inlineStr">
        <is>
          <t>383</t>
        </is>
      </c>
      <c r="T1651" t="n">
        <v>3.3</v>
      </c>
      <c r="U1651" t="inlineStr">
        <is>
          <t>701+</t>
        </is>
      </c>
      <c r="V1651" t="n">
        <v>66.5</v>
      </c>
      <c r="W1651" t="inlineStr">
        <is>
          <t>529</t>
        </is>
      </c>
      <c r="X1651" t="n">
        <v>30.5</v>
      </c>
      <c r="Y1651" t="inlineStr">
        <is>
          <t>413</t>
        </is>
      </c>
      <c r="Z1651" t="n">
        <v>12.3</v>
      </c>
      <c r="AA1651" t="inlineStr">
        <is>
          <t>618=</t>
        </is>
      </c>
      <c r="AB1651" t="inlineStr"/>
      <c r="AC1651">
        <f>586</f>
        <v/>
      </c>
      <c r="AD1651" t="inlineStr">
        <is>
          <t>511-520</t>
        </is>
      </c>
      <c r="AE1651" t="inlineStr">
        <is>
          <t>US</t>
        </is>
      </c>
      <c r="AF1651" t="inlineStr">
        <is>
          <t>United States</t>
        </is>
      </c>
      <c r="AG1651" t="inlineStr">
        <is>
          <t>L</t>
        </is>
      </c>
      <c r="AH1651" t="inlineStr">
        <is>
          <t>FC</t>
        </is>
      </c>
      <c r="AI1651" t="inlineStr">
        <is>
          <t>VH</t>
        </is>
      </c>
      <c r="AJ1651" t="n">
        <v>5</v>
      </c>
      <c r="AK1651" t="inlineStr">
        <is>
          <t>A</t>
        </is>
      </c>
      <c r="AL1651" t="n">
        <v>14.2</v>
      </c>
      <c r="AM1651" t="inlineStr">
        <is>
          <t>601+</t>
        </is>
      </c>
      <c r="AN1651" t="n">
        <v>9.6</v>
      </c>
      <c r="AO1651" t="inlineStr">
        <is>
          <t>601+</t>
        </is>
      </c>
      <c r="AP1651" t="n">
        <v>40.2</v>
      </c>
      <c r="AQ1651" t="inlineStr">
        <is>
          <t>392</t>
        </is>
      </c>
      <c r="AR1651" t="n">
        <v>17.4</v>
      </c>
      <c r="AS1651" t="inlineStr">
        <is>
          <t>591</t>
        </is>
      </c>
      <c r="AT1651" t="n">
        <v>56.4</v>
      </c>
      <c r="AU1651" t="inlineStr">
        <is>
          <t>329</t>
        </is>
      </c>
      <c r="AV1651" t="n">
        <v>3.3</v>
      </c>
      <c r="AW1651" t="inlineStr">
        <is>
          <t>701+</t>
        </is>
      </c>
      <c r="AX1651" t="n">
        <v>23.9</v>
      </c>
      <c r="AY1651" t="inlineStr">
        <is>
          <t>508</t>
        </is>
      </c>
      <c r="AZ1651" t="n">
        <v>24.2</v>
      </c>
      <c r="BA1651" t="inlineStr">
        <is>
          <t>346</t>
        </is>
      </c>
      <c r="BB1651" t="n">
        <v>35.5</v>
      </c>
      <c r="BC1651" t="inlineStr">
        <is>
          <t>397=</t>
        </is>
      </c>
      <c r="BD1651" t="inlineStr">
        <is>
          <t>20.2</t>
        </is>
      </c>
      <c r="BE1651" t="inlineStr"/>
      <c r="BF1651" t="inlineStr">
        <is>
          <t>Not Reported</t>
        </is>
      </c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>
        <is>
          <t>301-400</t>
        </is>
      </c>
      <c r="BS1651" t="inlineStr">
        <is>
          <t>103-125</t>
        </is>
      </c>
      <c r="BT1651" t="inlineStr"/>
      <c r="BU1651" t="n">
        <v>8.9</v>
      </c>
      <c r="BV1651" t="n">
        <v>0</v>
      </c>
      <c r="BW1651" t="n">
        <v>3.6</v>
      </c>
      <c r="BX1651" t="n">
        <v>12.5</v>
      </c>
      <c r="BY1651" t="n">
        <v>38.1</v>
      </c>
      <c r="BZ1651" t="n">
        <v>13.7</v>
      </c>
      <c r="CA1651" t="n">
        <v>2015</v>
      </c>
      <c r="CB1651" t="inlineStr">
        <is>
          <t>QS</t>
        </is>
      </c>
      <c r="CC1651" t="n">
        <v>645.5</v>
      </c>
      <c r="CD1651" t="n">
        <v>586</v>
      </c>
      <c r="CE1651" t="n">
        <v>601</v>
      </c>
      <c r="CF1651" t="n">
        <v>601</v>
      </c>
      <c r="CG1651" t="n">
        <v>423</v>
      </c>
      <c r="CH1651" t="n">
        <v>615</v>
      </c>
      <c r="CI1651" t="n">
        <v>383</v>
      </c>
      <c r="CJ1651" t="n">
        <v>701</v>
      </c>
      <c r="CK1651" t="n">
        <v>529</v>
      </c>
      <c r="CL1651" t="n">
        <v>413</v>
      </c>
      <c r="CM1651" t="n">
        <v>618</v>
      </c>
      <c r="CN1651" t="n">
        <v>586</v>
      </c>
      <c r="CO1651" t="n">
        <v>515.5</v>
      </c>
      <c r="CP1651" t="n">
        <v>601</v>
      </c>
      <c r="CQ1651" t="n">
        <v>601</v>
      </c>
      <c r="CR1651" t="n">
        <v>392</v>
      </c>
      <c r="CS1651" t="n">
        <v>591</v>
      </c>
      <c r="CT1651" t="n">
        <v>329</v>
      </c>
      <c r="CU1651" t="n">
        <v>701</v>
      </c>
      <c r="CV1651" t="n">
        <v>508</v>
      </c>
      <c r="CW1651" t="n">
        <v>346</v>
      </c>
      <c r="CX1651" t="n">
        <v>397</v>
      </c>
      <c r="CY1651" t="inlineStr"/>
      <c r="CZ1651" t="n">
        <v>350.5</v>
      </c>
      <c r="DA1651" t="n">
        <v>114</v>
      </c>
      <c r="DB1651" t="n">
        <v>38.61770816998589</v>
      </c>
      <c r="DC1651" t="n">
        <v>17.77515282272564</v>
      </c>
      <c r="DD1651" t="inlineStr"/>
      <c r="DE1651" t="inlineStr">
        <is>
          <t>QS (score, not ratio)</t>
        </is>
      </c>
      <c r="DF1651" t="inlineStr"/>
      <c r="DG1651" t="inlineStr">
        <is>
          <t>QS (score, not %)</t>
        </is>
      </c>
      <c r="DH1651" t="n">
        <v>14.25</v>
      </c>
      <c r="DI1651" t="n">
        <v>11.43136461704423</v>
      </c>
    </row>
    <row r="1652">
      <c r="A1652" t="inlineStr">
        <is>
          <t>university of missouri, kansas city</t>
        </is>
      </c>
      <c r="B1652" t="inlineStr">
        <is>
          <t>1001-1200</t>
        </is>
      </c>
      <c r="C1652" t="inlineStr">
        <is>
          <t>1001-1200</t>
        </is>
      </c>
      <c r="D1652" t="inlineStr">
        <is>
          <t>United States</t>
        </is>
      </c>
      <c r="E1652" t="inlineStr">
        <is>
          <t>Americas</t>
        </is>
      </c>
      <c r="F1652" t="inlineStr">
        <is>
          <t>M</t>
        </is>
      </c>
      <c r="G1652" t="inlineStr">
        <is>
          <t>CO</t>
        </is>
      </c>
      <c r="H1652" t="inlineStr">
        <is>
          <t>VH</t>
        </is>
      </c>
      <c r="I1652" t="inlineStr">
        <is>
          <t>A</t>
        </is>
      </c>
      <c r="J1652" t="n">
        <v>4.4</v>
      </c>
      <c r="K1652" t="inlineStr">
        <is>
          <t>601+</t>
        </is>
      </c>
      <c r="L1652" t="n">
        <v>4.4</v>
      </c>
      <c r="M1652" t="inlineStr">
        <is>
          <t>601+</t>
        </is>
      </c>
      <c r="N1652" t="n">
        <v>14.3</v>
      </c>
      <c r="O1652" t="inlineStr">
        <is>
          <t>701+</t>
        </is>
      </c>
      <c r="P1652" t="n">
        <v>16.9</v>
      </c>
      <c r="Q1652" t="inlineStr">
        <is>
          <t>606</t>
        </is>
      </c>
      <c r="R1652" t="n">
        <v>4.1</v>
      </c>
      <c r="S1652" t="inlineStr">
        <is>
          <t>701+</t>
        </is>
      </c>
      <c r="T1652" t="n">
        <v>20</v>
      </c>
      <c r="U1652" t="inlineStr">
        <is>
          <t>542</t>
        </is>
      </c>
      <c r="V1652" t="n">
        <v>29.3</v>
      </c>
      <c r="W1652" t="inlineStr">
        <is>
          <t>701+</t>
        </is>
      </c>
      <c r="X1652" t="n">
        <v>6.6</v>
      </c>
      <c r="Y1652" t="inlineStr">
        <is>
          <t>701+</t>
        </is>
      </c>
      <c r="Z1652" t="n">
        <v>1.8</v>
      </c>
      <c r="AA1652" t="inlineStr">
        <is>
          <t>701+</t>
        </is>
      </c>
      <c r="AB1652" t="inlineStr"/>
      <c r="AC1652" t="inlineStr">
        <is>
          <t>1001-1200</t>
        </is>
      </c>
      <c r="AD1652" t="inlineStr">
        <is>
          <t>1001-1200</t>
        </is>
      </c>
      <c r="AE1652" t="inlineStr">
        <is>
          <t>US</t>
        </is>
      </c>
      <c r="AF1652" t="inlineStr">
        <is>
          <t>United States</t>
        </is>
      </c>
      <c r="AG1652" t="inlineStr">
        <is>
          <t>M</t>
        </is>
      </c>
      <c r="AH1652" t="inlineStr">
        <is>
          <t>CO</t>
        </is>
      </c>
      <c r="AI1652" t="inlineStr">
        <is>
          <t>VH</t>
        </is>
      </c>
      <c r="AJ1652" t="n">
        <v>4</v>
      </c>
      <c r="AK1652" t="inlineStr">
        <is>
          <t>A</t>
        </is>
      </c>
      <c r="AL1652" t="n">
        <v>4.7</v>
      </c>
      <c r="AM1652" t="inlineStr">
        <is>
          <t>601+</t>
        </is>
      </c>
      <c r="AN1652" t="n">
        <v>5.1</v>
      </c>
      <c r="AO1652" t="inlineStr">
        <is>
          <t>601+</t>
        </is>
      </c>
      <c r="AP1652" t="n">
        <v>17.8</v>
      </c>
      <c r="AQ1652" t="inlineStr">
        <is>
          <t>701+</t>
        </is>
      </c>
      <c r="AR1652" t="n">
        <v>17.5</v>
      </c>
      <c r="AS1652" t="inlineStr">
        <is>
          <t>589</t>
        </is>
      </c>
      <c r="AT1652" t="n">
        <v>5.1</v>
      </c>
      <c r="AU1652" t="inlineStr">
        <is>
          <t>701+</t>
        </is>
      </c>
      <c r="AV1652" t="n">
        <v>13.5</v>
      </c>
      <c r="AW1652" t="inlineStr">
        <is>
          <t>653</t>
        </is>
      </c>
      <c r="AX1652" t="n">
        <v>2.5</v>
      </c>
      <c r="AY1652" t="inlineStr">
        <is>
          <t>701+</t>
        </is>
      </c>
      <c r="AZ1652" t="n">
        <v>9.699999999999999</v>
      </c>
      <c r="BA1652" t="inlineStr">
        <is>
          <t>701+</t>
        </is>
      </c>
      <c r="BB1652" t="n">
        <v>1.3</v>
      </c>
      <c r="BC1652" t="inlineStr">
        <is>
          <t>701+</t>
        </is>
      </c>
      <c r="BD1652" t="inlineStr">
        <is>
          <t>-</t>
        </is>
      </c>
      <c r="BE1652" t="inlineStr"/>
      <c r="BF1652" t="inlineStr">
        <is>
          <t>Not Reported</t>
        </is>
      </c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>
        <is>
          <t>QS</t>
        </is>
      </c>
      <c r="CC1652" t="n">
        <v>1100.5</v>
      </c>
      <c r="CD1652" t="n">
        <v>1100.5</v>
      </c>
      <c r="CE1652" t="n">
        <v>601</v>
      </c>
      <c r="CF1652" t="n">
        <v>601</v>
      </c>
      <c r="CG1652" t="n">
        <v>701</v>
      </c>
      <c r="CH1652" t="n">
        <v>606</v>
      </c>
      <c r="CI1652" t="n">
        <v>701</v>
      </c>
      <c r="CJ1652" t="n">
        <v>542</v>
      </c>
      <c r="CK1652" t="n">
        <v>701</v>
      </c>
      <c r="CL1652" t="n">
        <v>701</v>
      </c>
      <c r="CM1652" t="n">
        <v>701</v>
      </c>
      <c r="CN1652" t="n">
        <v>1100.5</v>
      </c>
      <c r="CO1652" t="n">
        <v>1100.5</v>
      </c>
      <c r="CP1652" t="n">
        <v>601</v>
      </c>
      <c r="CQ1652" t="n">
        <v>601</v>
      </c>
      <c r="CR1652" t="n">
        <v>701</v>
      </c>
      <c r="CS1652" t="n">
        <v>589</v>
      </c>
      <c r="CT1652" t="n">
        <v>701</v>
      </c>
      <c r="CU1652" t="n">
        <v>653</v>
      </c>
      <c r="CV1652" t="n">
        <v>701</v>
      </c>
      <c r="CW1652" t="n">
        <v>701</v>
      </c>
      <c r="CX1652" t="n">
        <v>701</v>
      </c>
      <c r="CY1652" t="inlineStr"/>
      <c r="CZ1652" t="inlineStr"/>
      <c r="DA1652" t="inlineStr"/>
      <c r="DB1652" t="n">
        <v>21.46428571428571</v>
      </c>
      <c r="DC1652" t="n">
        <v>16.9</v>
      </c>
      <c r="DD1652" t="inlineStr"/>
      <c r="DE1652" t="inlineStr">
        <is>
          <t>QS (score, not ratio)</t>
        </is>
      </c>
      <c r="DF1652" t="inlineStr"/>
      <c r="DG1652" t="inlineStr">
        <is>
          <t>QS (score, not %)</t>
        </is>
      </c>
      <c r="DH1652" t="n">
        <v>4.550000000000001</v>
      </c>
      <c r="DI1652" t="inlineStr"/>
    </row>
    <row r="1653">
      <c r="A1653" t="inlineStr">
        <is>
          <t>university of missouri saint louis</t>
        </is>
      </c>
      <c r="B1653" t="inlineStr">
        <is>
          <t>1201-1400</t>
        </is>
      </c>
      <c r="C1653" t="inlineStr">
        <is>
          <t>1201-1400</t>
        </is>
      </c>
      <c r="D1653" t="inlineStr">
        <is>
          <t>United States</t>
        </is>
      </c>
      <c r="E1653" t="inlineStr">
        <is>
          <t>Americas</t>
        </is>
      </c>
      <c r="F1653" t="inlineStr">
        <is>
          <t>M</t>
        </is>
      </c>
      <c r="G1653" t="inlineStr">
        <is>
          <t>SP</t>
        </is>
      </c>
      <c r="H1653" t="inlineStr">
        <is>
          <t>VH</t>
        </is>
      </c>
      <c r="I1653" t="inlineStr">
        <is>
          <t>A</t>
        </is>
      </c>
      <c r="J1653" t="n">
        <v>4.2</v>
      </c>
      <c r="K1653" t="inlineStr">
        <is>
          <t>601+</t>
        </is>
      </c>
      <c r="L1653" t="n">
        <v>4.2</v>
      </c>
      <c r="M1653" t="inlineStr">
        <is>
          <t>601+</t>
        </is>
      </c>
      <c r="N1653" t="n">
        <v>12.3</v>
      </c>
      <c r="O1653" t="inlineStr">
        <is>
          <t>701+</t>
        </is>
      </c>
      <c r="P1653" t="n">
        <v>10.5</v>
      </c>
      <c r="Q1653" t="inlineStr">
        <is>
          <t>701+</t>
        </is>
      </c>
      <c r="R1653" t="n">
        <v>3.4</v>
      </c>
      <c r="S1653" t="inlineStr">
        <is>
          <t>701+</t>
        </is>
      </c>
      <c r="T1653" t="n">
        <v>3.1</v>
      </c>
      <c r="U1653" t="inlineStr">
        <is>
          <t>701+</t>
        </is>
      </c>
      <c r="V1653" t="n">
        <v>9.800000000000001</v>
      </c>
      <c r="W1653" t="inlineStr">
        <is>
          <t>701+</t>
        </is>
      </c>
      <c r="X1653" t="n">
        <v>7.7</v>
      </c>
      <c r="Y1653" t="inlineStr">
        <is>
          <t>701+</t>
        </is>
      </c>
      <c r="Z1653" t="n">
        <v>1</v>
      </c>
      <c r="AA1653" t="inlineStr">
        <is>
          <t>701+</t>
        </is>
      </c>
      <c r="AB1653" t="inlineStr"/>
      <c r="AC1653" t="inlineStr">
        <is>
          <t>1201-1400</t>
        </is>
      </c>
      <c r="AD1653" t="inlineStr">
        <is>
          <t>1001-1200</t>
        </is>
      </c>
      <c r="AE1653" t="inlineStr">
        <is>
          <t>US</t>
        </is>
      </c>
      <c r="AF1653" t="inlineStr">
        <is>
          <t>United States</t>
        </is>
      </c>
      <c r="AG1653" t="inlineStr">
        <is>
          <t>M</t>
        </is>
      </c>
      <c r="AH1653" t="inlineStr">
        <is>
          <t>SP</t>
        </is>
      </c>
      <c r="AI1653" t="inlineStr"/>
      <c r="AJ1653" t="n">
        <v>4</v>
      </c>
      <c r="AK1653" t="inlineStr">
        <is>
          <t>A</t>
        </is>
      </c>
      <c r="AL1653" t="n">
        <v>4</v>
      </c>
      <c r="AM1653" t="inlineStr">
        <is>
          <t>601+</t>
        </is>
      </c>
      <c r="AN1653" t="n">
        <v>3.6</v>
      </c>
      <c r="AO1653" t="inlineStr">
        <is>
          <t>601+</t>
        </is>
      </c>
      <c r="AP1653" t="n">
        <v>16.2</v>
      </c>
      <c r="AQ1653" t="inlineStr">
        <is>
          <t>701+</t>
        </is>
      </c>
      <c r="AR1653" t="n">
        <v>14.2</v>
      </c>
      <c r="AS1653" t="inlineStr">
        <is>
          <t>655</t>
        </is>
      </c>
      <c r="AT1653" t="n">
        <v>4.8</v>
      </c>
      <c r="AU1653" t="inlineStr">
        <is>
          <t>701+</t>
        </is>
      </c>
      <c r="AV1653" t="n">
        <v>4.2</v>
      </c>
      <c r="AW1653" t="inlineStr">
        <is>
          <t>701+</t>
        </is>
      </c>
      <c r="AX1653" t="n">
        <v>1</v>
      </c>
      <c r="AY1653" t="inlineStr">
        <is>
          <t>701+</t>
        </is>
      </c>
      <c r="AZ1653" t="n">
        <v>11.5</v>
      </c>
      <c r="BA1653" t="inlineStr">
        <is>
          <t>701+</t>
        </is>
      </c>
      <c r="BB1653" t="inlineStr"/>
      <c r="BC1653" t="inlineStr"/>
      <c r="BD1653" t="inlineStr">
        <is>
          <t>-</t>
        </is>
      </c>
      <c r="BE1653" t="inlineStr"/>
      <c r="BF1653" t="inlineStr">
        <is>
          <t>Not Reported</t>
        </is>
      </c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>
        <is>
          <t>QS</t>
        </is>
      </c>
      <c r="CC1653" t="n">
        <v>1300.5</v>
      </c>
      <c r="CD1653" t="n">
        <v>1300.5</v>
      </c>
      <c r="CE1653" t="n">
        <v>601</v>
      </c>
      <c r="CF1653" t="n">
        <v>601</v>
      </c>
      <c r="CG1653" t="n">
        <v>701</v>
      </c>
      <c r="CH1653" t="n">
        <v>701</v>
      </c>
      <c r="CI1653" t="n">
        <v>701</v>
      </c>
      <c r="CJ1653" t="n">
        <v>701</v>
      </c>
      <c r="CK1653" t="n">
        <v>701</v>
      </c>
      <c r="CL1653" t="n">
        <v>701</v>
      </c>
      <c r="CM1653" t="n">
        <v>701</v>
      </c>
      <c r="CN1653" t="n">
        <v>1300.5</v>
      </c>
      <c r="CO1653" t="n">
        <v>1100.5</v>
      </c>
      <c r="CP1653" t="n">
        <v>601</v>
      </c>
      <c r="CQ1653" t="n">
        <v>601</v>
      </c>
      <c r="CR1653" t="n">
        <v>701</v>
      </c>
      <c r="CS1653" t="n">
        <v>655</v>
      </c>
      <c r="CT1653" t="n">
        <v>701</v>
      </c>
      <c r="CU1653" t="n">
        <v>701</v>
      </c>
      <c r="CV1653" t="n">
        <v>701</v>
      </c>
      <c r="CW1653" t="n">
        <v>701</v>
      </c>
      <c r="CX1653" t="inlineStr"/>
      <c r="CY1653" t="inlineStr"/>
      <c r="CZ1653" t="inlineStr"/>
      <c r="DA1653" t="inlineStr"/>
      <c r="DB1653" t="n">
        <v>7.178571428571416</v>
      </c>
      <c r="DC1653" t="n">
        <v>10.5</v>
      </c>
      <c r="DD1653" t="inlineStr"/>
      <c r="DE1653" t="inlineStr">
        <is>
          <t>QS (score, not ratio)</t>
        </is>
      </c>
      <c r="DF1653" t="inlineStr"/>
      <c r="DG1653" t="inlineStr">
        <is>
          <t>QS (score, not %)</t>
        </is>
      </c>
      <c r="DH1653" t="n">
        <v>4.1</v>
      </c>
      <c r="DI1653" t="inlineStr"/>
    </row>
    <row r="1654">
      <c r="A1654" t="inlineStr">
        <is>
          <t>university of modena and reggio emilia</t>
        </is>
      </c>
      <c r="B1654" t="inlineStr">
        <is>
          <t>721-730</t>
        </is>
      </c>
      <c r="C1654" t="inlineStr">
        <is>
          <t>641-650</t>
        </is>
      </c>
      <c r="D1654" t="inlineStr">
        <is>
          <t>Italy</t>
        </is>
      </c>
      <c r="E1654" t="inlineStr">
        <is>
          <t>Europe</t>
        </is>
      </c>
      <c r="F1654" t="inlineStr">
        <is>
          <t>L</t>
        </is>
      </c>
      <c r="G1654" t="inlineStr">
        <is>
          <t>FC</t>
        </is>
      </c>
      <c r="H1654" t="inlineStr">
        <is>
          <t>VH</t>
        </is>
      </c>
      <c r="I1654" t="inlineStr">
        <is>
          <t>A</t>
        </is>
      </c>
      <c r="J1654" t="n">
        <v>8.6</v>
      </c>
      <c r="K1654" t="inlineStr">
        <is>
          <t>601+</t>
        </is>
      </c>
      <c r="L1654" t="n">
        <v>4</v>
      </c>
      <c r="M1654" t="inlineStr">
        <is>
          <t>601+</t>
        </is>
      </c>
      <c r="N1654" t="n">
        <v>2.9</v>
      </c>
      <c r="O1654" t="inlineStr">
        <is>
          <t>701+</t>
        </is>
      </c>
      <c r="P1654" t="n">
        <v>49.7</v>
      </c>
      <c r="Q1654" t="inlineStr">
        <is>
          <t>266</t>
        </is>
      </c>
      <c r="R1654" t="n">
        <v>4</v>
      </c>
      <c r="S1654" t="inlineStr">
        <is>
          <t>701+</t>
        </is>
      </c>
      <c r="T1654" t="n">
        <v>3.6</v>
      </c>
      <c r="U1654" t="inlineStr">
        <is>
          <t>701+</t>
        </is>
      </c>
      <c r="V1654" t="n">
        <v>53.3</v>
      </c>
      <c r="W1654" t="inlineStr">
        <is>
          <t>701+</t>
        </is>
      </c>
      <c r="X1654" t="n">
        <v>15.2</v>
      </c>
      <c r="Y1654" t="inlineStr">
        <is>
          <t>653</t>
        </is>
      </c>
      <c r="Z1654" t="n">
        <v>23.2</v>
      </c>
      <c r="AA1654" t="inlineStr">
        <is>
          <t>505=</t>
        </is>
      </c>
      <c r="AB1654" t="inlineStr"/>
      <c r="AC1654" t="inlineStr">
        <is>
          <t>641-650</t>
        </is>
      </c>
      <c r="AD1654" t="inlineStr">
        <is>
          <t>801-1000</t>
        </is>
      </c>
      <c r="AE1654" t="inlineStr">
        <is>
          <t>IT</t>
        </is>
      </c>
      <c r="AF1654" t="inlineStr">
        <is>
          <t>Italy</t>
        </is>
      </c>
      <c r="AG1654" t="inlineStr">
        <is>
          <t>L</t>
        </is>
      </c>
      <c r="AH1654" t="inlineStr">
        <is>
          <t>FC</t>
        </is>
      </c>
      <c r="AI1654" t="inlineStr">
        <is>
          <t>VH</t>
        </is>
      </c>
      <c r="AJ1654" t="n">
        <v>5</v>
      </c>
      <c r="AK1654" t="inlineStr">
        <is>
          <t>A</t>
        </is>
      </c>
      <c r="AL1654" t="n">
        <v>8.699999999999999</v>
      </c>
      <c r="AM1654" t="inlineStr">
        <is>
          <t>601+</t>
        </is>
      </c>
      <c r="AN1654" t="n">
        <v>3.2</v>
      </c>
      <c r="AO1654" t="inlineStr">
        <is>
          <t>601+</t>
        </is>
      </c>
      <c r="AP1654" t="n">
        <v>2.3</v>
      </c>
      <c r="AQ1654" t="inlineStr">
        <is>
          <t>701+</t>
        </is>
      </c>
      <c r="AR1654" t="n">
        <v>50.3</v>
      </c>
      <c r="AS1654" t="inlineStr">
        <is>
          <t>262</t>
        </is>
      </c>
      <c r="AT1654" t="n">
        <v>3.9</v>
      </c>
      <c r="AU1654" t="inlineStr">
        <is>
          <t>701+</t>
        </is>
      </c>
      <c r="AV1654" t="n">
        <v>3.8</v>
      </c>
      <c r="AW1654" t="inlineStr">
        <is>
          <t>701+</t>
        </is>
      </c>
      <c r="AX1654" t="n">
        <v>21.4</v>
      </c>
      <c r="AY1654" t="inlineStr">
        <is>
          <t>532</t>
        </is>
      </c>
      <c r="AZ1654" t="n">
        <v>13.9</v>
      </c>
      <c r="BA1654" t="inlineStr">
        <is>
          <t>613</t>
        </is>
      </c>
      <c r="BB1654" t="n">
        <v>57.4</v>
      </c>
      <c r="BC1654" t="inlineStr">
        <is>
          <t>263=</t>
        </is>
      </c>
      <c r="BD1654" t="inlineStr">
        <is>
          <t>-</t>
        </is>
      </c>
      <c r="BE1654" t="inlineStr">
        <is>
          <t>351-400</t>
        </is>
      </c>
      <c r="BF1654" t="inlineStr">
        <is>
          <t>Italy</t>
        </is>
      </c>
      <c r="BG1654" t="n">
        <v>18.7</v>
      </c>
      <c r="BH1654" t="inlineStr">
        <is>
          <t>34.2</t>
        </is>
      </c>
      <c r="BI1654" t="n">
        <v>15.6</v>
      </c>
      <c r="BJ1654" t="n">
        <v>72.90000000000001</v>
      </c>
      <c r="BK1654" t="inlineStr">
        <is>
          <t>32.3</t>
        </is>
      </c>
      <c r="BL1654" t="inlineStr">
        <is>
          <t>-</t>
        </is>
      </c>
      <c r="BM1654" t="inlineStr">
        <is>
          <t>19,693</t>
        </is>
      </c>
      <c r="BN1654" t="n">
        <v>25.3</v>
      </c>
      <c r="BO1654" t="inlineStr">
        <is>
          <t>6%</t>
        </is>
      </c>
      <c r="BP1654" t="inlineStr">
        <is>
          <t>54 : 46</t>
        </is>
      </c>
      <c r="BQ1654" t="n">
        <v>2016</v>
      </c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>
        <is>
          <t>QS+Times</t>
        </is>
      </c>
      <c r="CC1654" t="n">
        <v>725.5</v>
      </c>
      <c r="CD1654" t="n">
        <v>645.5</v>
      </c>
      <c r="CE1654" t="n">
        <v>601</v>
      </c>
      <c r="CF1654" t="n">
        <v>601</v>
      </c>
      <c r="CG1654" t="n">
        <v>701</v>
      </c>
      <c r="CH1654" t="n">
        <v>266</v>
      </c>
      <c r="CI1654" t="n">
        <v>701</v>
      </c>
      <c r="CJ1654" t="n">
        <v>701</v>
      </c>
      <c r="CK1654" t="n">
        <v>701</v>
      </c>
      <c r="CL1654" t="n">
        <v>653</v>
      </c>
      <c r="CM1654" t="n">
        <v>505</v>
      </c>
      <c r="CN1654" t="n">
        <v>645.5</v>
      </c>
      <c r="CO1654" t="n">
        <v>900.5</v>
      </c>
      <c r="CP1654" t="n">
        <v>601</v>
      </c>
      <c r="CQ1654" t="n">
        <v>601</v>
      </c>
      <c r="CR1654" t="n">
        <v>701</v>
      </c>
      <c r="CS1654" t="n">
        <v>262</v>
      </c>
      <c r="CT1654" t="n">
        <v>701</v>
      </c>
      <c r="CU1654" t="n">
        <v>701</v>
      </c>
      <c r="CV1654" t="n">
        <v>532</v>
      </c>
      <c r="CW1654" t="n">
        <v>613</v>
      </c>
      <c r="CX1654" t="n">
        <v>263</v>
      </c>
      <c r="CY1654" t="n">
        <v>375.5</v>
      </c>
      <c r="CZ1654" t="inlineStr"/>
      <c r="DA1654" t="inlineStr"/>
      <c r="DB1654" t="n">
        <v>47.35587919942817</v>
      </c>
      <c r="DC1654" t="n">
        <v>45.16208360892626</v>
      </c>
      <c r="DD1654" t="n">
        <v>25.3</v>
      </c>
      <c r="DE1654" t="inlineStr">
        <is>
          <t>Times (raw ratio)</t>
        </is>
      </c>
      <c r="DF1654" t="n">
        <v>6</v>
      </c>
      <c r="DG1654" t="inlineStr">
        <is>
          <t>Times (raw %)</t>
        </is>
      </c>
      <c r="DH1654" t="n">
        <v>8.649999999999999</v>
      </c>
      <c r="DI1654" t="n">
        <v>13.21540062434964</v>
      </c>
    </row>
    <row r="1655">
      <c r="A1655" t="inlineStr">
        <is>
          <t>university of mons</t>
        </is>
      </c>
      <c r="B1655" t="inlineStr">
        <is>
          <t>781-790</t>
        </is>
      </c>
      <c r="C1655" t="inlineStr">
        <is>
          <t>691-700</t>
        </is>
      </c>
      <c r="D1655" t="inlineStr">
        <is>
          <t>Belgium</t>
        </is>
      </c>
      <c r="E1655" t="inlineStr">
        <is>
          <t>Europe</t>
        </is>
      </c>
      <c r="F1655" t="inlineStr">
        <is>
          <t>M</t>
        </is>
      </c>
      <c r="G1655" t="inlineStr">
        <is>
          <t>CO</t>
        </is>
      </c>
      <c r="H1655" t="inlineStr">
        <is>
          <t>VH</t>
        </is>
      </c>
      <c r="I1655" t="inlineStr">
        <is>
          <t>A</t>
        </is>
      </c>
      <c r="J1655" t="n">
        <v>7.1</v>
      </c>
      <c r="K1655" t="inlineStr">
        <is>
          <t>601+</t>
        </is>
      </c>
      <c r="L1655" t="n">
        <v>7</v>
      </c>
      <c r="M1655" t="inlineStr">
        <is>
          <t>601+</t>
        </is>
      </c>
      <c r="N1655" t="n">
        <v>3.4</v>
      </c>
      <c r="O1655" t="inlineStr">
        <is>
          <t>701+</t>
        </is>
      </c>
      <c r="P1655" t="n">
        <v>37.3</v>
      </c>
      <c r="Q1655" t="inlineStr">
        <is>
          <t>369</t>
        </is>
      </c>
      <c r="R1655" t="n">
        <v>35</v>
      </c>
      <c r="S1655" t="inlineStr">
        <is>
          <t>458</t>
        </is>
      </c>
      <c r="T1655" t="n">
        <v>33.7</v>
      </c>
      <c r="U1655" t="inlineStr">
        <is>
          <t>400</t>
        </is>
      </c>
      <c r="V1655" t="n">
        <v>43.7</v>
      </c>
      <c r="W1655" t="inlineStr">
        <is>
          <t>701+</t>
        </is>
      </c>
      <c r="X1655" t="n">
        <v>6.1</v>
      </c>
      <c r="Y1655" t="inlineStr">
        <is>
          <t>701+</t>
        </is>
      </c>
      <c r="Z1655" t="n">
        <v>1.6</v>
      </c>
      <c r="AA1655" t="inlineStr">
        <is>
          <t>701+</t>
        </is>
      </c>
      <c r="AB1655" t="inlineStr"/>
      <c r="AC1655" t="inlineStr">
        <is>
          <t>691-700</t>
        </is>
      </c>
      <c r="AD1655" t="inlineStr">
        <is>
          <t>701-750</t>
        </is>
      </c>
      <c r="AE1655" t="inlineStr">
        <is>
          <t>BE</t>
        </is>
      </c>
      <c r="AF1655" t="inlineStr">
        <is>
          <t>Belgium</t>
        </is>
      </c>
      <c r="AG1655" t="inlineStr">
        <is>
          <t>M</t>
        </is>
      </c>
      <c r="AH1655" t="inlineStr">
        <is>
          <t>CO</t>
        </is>
      </c>
      <c r="AI1655" t="inlineStr">
        <is>
          <t>VH</t>
        </is>
      </c>
      <c r="AJ1655" t="n">
        <v>2</v>
      </c>
      <c r="AK1655" t="inlineStr">
        <is>
          <t>A</t>
        </is>
      </c>
      <c r="AL1655" t="n">
        <v>6.7</v>
      </c>
      <c r="AM1655" t="inlineStr">
        <is>
          <t>601+</t>
        </is>
      </c>
      <c r="AN1655" t="n">
        <v>13</v>
      </c>
      <c r="AO1655" t="inlineStr">
        <is>
          <t>601+</t>
        </is>
      </c>
      <c r="AP1655" t="n">
        <v>3.1</v>
      </c>
      <c r="AQ1655" t="inlineStr">
        <is>
          <t>701+</t>
        </is>
      </c>
      <c r="AR1655" t="n">
        <v>40.3</v>
      </c>
      <c r="AS1655" t="inlineStr">
        <is>
          <t>343</t>
        </is>
      </c>
      <c r="AT1655" t="n">
        <v>35.9</v>
      </c>
      <c r="AU1655" t="inlineStr">
        <is>
          <t>448</t>
        </is>
      </c>
      <c r="AV1655" t="n">
        <v>43.6</v>
      </c>
      <c r="AW1655" t="inlineStr">
        <is>
          <t>331</t>
        </is>
      </c>
      <c r="AX1655" t="n">
        <v>5.2</v>
      </c>
      <c r="AY1655" t="inlineStr">
        <is>
          <t>701+</t>
        </is>
      </c>
      <c r="AZ1655" t="n">
        <v>11.3</v>
      </c>
      <c r="BA1655" t="inlineStr">
        <is>
          <t>701+</t>
        </is>
      </c>
      <c r="BB1655" t="n">
        <v>1.8</v>
      </c>
      <c r="BC1655" t="inlineStr">
        <is>
          <t>701+</t>
        </is>
      </c>
      <c r="BD1655" t="inlineStr">
        <is>
          <t>-</t>
        </is>
      </c>
      <c r="BE1655" t="inlineStr"/>
      <c r="BF1655" t="inlineStr">
        <is>
          <t>Not Reported</t>
        </is>
      </c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>
        <is>
          <t>QS</t>
        </is>
      </c>
      <c r="CC1655" t="n">
        <v>785.5</v>
      </c>
      <c r="CD1655" t="n">
        <v>695.5</v>
      </c>
      <c r="CE1655" t="n">
        <v>601</v>
      </c>
      <c r="CF1655" t="n">
        <v>601</v>
      </c>
      <c r="CG1655" t="n">
        <v>701</v>
      </c>
      <c r="CH1655" t="n">
        <v>369</v>
      </c>
      <c r="CI1655" t="n">
        <v>458</v>
      </c>
      <c r="CJ1655" t="n">
        <v>400</v>
      </c>
      <c r="CK1655" t="n">
        <v>701</v>
      </c>
      <c r="CL1655" t="n">
        <v>701</v>
      </c>
      <c r="CM1655" t="n">
        <v>701</v>
      </c>
      <c r="CN1655" t="n">
        <v>695.5</v>
      </c>
      <c r="CO1655" t="n">
        <v>725.5</v>
      </c>
      <c r="CP1655" t="n">
        <v>601</v>
      </c>
      <c r="CQ1655" t="n">
        <v>601</v>
      </c>
      <c r="CR1655" t="n">
        <v>701</v>
      </c>
      <c r="CS1655" t="n">
        <v>343</v>
      </c>
      <c r="CT1655" t="n">
        <v>448</v>
      </c>
      <c r="CU1655" t="n">
        <v>331</v>
      </c>
      <c r="CV1655" t="n">
        <v>701</v>
      </c>
      <c r="CW1655" t="n">
        <v>701</v>
      </c>
      <c r="CX1655" t="n">
        <v>701</v>
      </c>
      <c r="CY1655" t="inlineStr"/>
      <c r="CZ1655" t="inlineStr"/>
      <c r="DA1655" t="inlineStr"/>
      <c r="DB1655" t="n">
        <v>43.96428571428571</v>
      </c>
      <c r="DC1655" t="n">
        <v>37.3</v>
      </c>
      <c r="DD1655" t="inlineStr"/>
      <c r="DE1655" t="inlineStr">
        <is>
          <t>QS (score, not ratio)</t>
        </is>
      </c>
      <c r="DF1655" t="inlineStr"/>
      <c r="DG1655" t="inlineStr">
        <is>
          <t>QS (score, not %)</t>
        </is>
      </c>
      <c r="DH1655" t="n">
        <v>6.9</v>
      </c>
      <c r="DI1655" t="inlineStr"/>
    </row>
    <row r="1656">
      <c r="A1656" t="inlineStr">
        <is>
          <t>university of montana</t>
        </is>
      </c>
      <c r="B1656" t="inlineStr"/>
      <c r="C1656" t="inlineStr"/>
      <c r="D1656" t="inlineStr">
        <is>
          <t>Not Reported</t>
        </is>
      </c>
      <c r="E1656" t="inlineStr">
        <is>
          <t>Not Reported</t>
        </is>
      </c>
      <c r="F1656" t="inlineStr">
        <is>
          <t>Not Reported</t>
        </is>
      </c>
      <c r="G1656" t="inlineStr">
        <is>
          <t>Not Reported</t>
        </is>
      </c>
      <c r="H1656" t="inlineStr"/>
      <c r="I1656" t="inlineStr">
        <is>
          <t>Not Reported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>
        <is>
          <t>Not Reported</t>
        </is>
      </c>
      <c r="AF1656" t="inlineStr">
        <is>
          <t>Not Reported</t>
        </is>
      </c>
      <c r="AG1656" t="inlineStr">
        <is>
          <t>Not Reported</t>
        </is>
      </c>
      <c r="AH1656" t="inlineStr">
        <is>
          <t>Not Reported</t>
        </is>
      </c>
      <c r="AI1656" t="inlineStr"/>
      <c r="AJ1656" t="inlineStr"/>
      <c r="AK1656" t="inlineStr">
        <is>
          <t>Not Reported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>
        <is>
          <t>351-400</t>
        </is>
      </c>
      <c r="BF1656" t="inlineStr">
        <is>
          <t>United States of America</t>
        </is>
      </c>
      <c r="BG1656" t="n">
        <v>30.8</v>
      </c>
      <c r="BH1656" t="inlineStr">
        <is>
          <t>21.5</t>
        </is>
      </c>
      <c r="BI1656" t="n">
        <v>13.6</v>
      </c>
      <c r="BJ1656" t="n">
        <v>65.5</v>
      </c>
      <c r="BK1656" t="inlineStr">
        <is>
          <t>31.0</t>
        </is>
      </c>
      <c r="BL1656" t="inlineStr">
        <is>
          <t>-</t>
        </is>
      </c>
      <c r="BM1656" t="inlineStr">
        <is>
          <t>12,470</t>
        </is>
      </c>
      <c r="BN1656" t="n">
        <v>15.2</v>
      </c>
      <c r="BO1656" t="inlineStr">
        <is>
          <t>3%</t>
        </is>
      </c>
      <c r="BP1656" t="inlineStr">
        <is>
          <t>54 : 46</t>
        </is>
      </c>
      <c r="BQ1656" t="n">
        <v>2016</v>
      </c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>
        <is>
          <t>Times</t>
        </is>
      </c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n">
        <v>375.5</v>
      </c>
      <c r="CZ1656" t="inlineStr"/>
      <c r="DA1656" t="inlineStr"/>
      <c r="DB1656" t="n">
        <v>46.46175839885633</v>
      </c>
      <c r="DC1656" t="n">
        <v>38.10760341580759</v>
      </c>
      <c r="DD1656" t="n">
        <v>15.2</v>
      </c>
      <c r="DE1656" t="inlineStr">
        <is>
          <t>Times (raw ratio)</t>
        </is>
      </c>
      <c r="DF1656" t="n">
        <v>3</v>
      </c>
      <c r="DG1656" t="inlineStr">
        <is>
          <t>Times (raw %)</t>
        </is>
      </c>
      <c r="DH1656" t="inlineStr"/>
      <c r="DI1656" t="n">
        <v>11.13423517169615</v>
      </c>
    </row>
    <row r="1657">
      <c r="A1657" t="inlineStr">
        <is>
          <t>university of montana missoula</t>
        </is>
      </c>
      <c r="B1657" t="inlineStr">
        <is>
          <t>1401+</t>
        </is>
      </c>
      <c r="C1657" t="inlineStr">
        <is>
          <t>1201-1400</t>
        </is>
      </c>
      <c r="D1657" t="inlineStr">
        <is>
          <t>United States</t>
        </is>
      </c>
      <c r="E1657" t="inlineStr">
        <is>
          <t>Americas</t>
        </is>
      </c>
      <c r="F1657" t="inlineStr">
        <is>
          <t>M</t>
        </is>
      </c>
      <c r="G1657" t="inlineStr">
        <is>
          <t>CO</t>
        </is>
      </c>
      <c r="H1657" t="inlineStr">
        <is>
          <t>HI</t>
        </is>
      </c>
      <c r="I1657" t="inlineStr">
        <is>
          <t>A</t>
        </is>
      </c>
      <c r="J1657" t="n">
        <v>3</v>
      </c>
      <c r="K1657" t="inlineStr">
        <is>
          <t>601+</t>
        </is>
      </c>
      <c r="L1657" t="n">
        <v>2.2</v>
      </c>
      <c r="M1657" t="inlineStr">
        <is>
          <t>601+</t>
        </is>
      </c>
      <c r="N1657" t="n">
        <v>10.6</v>
      </c>
      <c r="O1657" t="inlineStr">
        <is>
          <t>701+</t>
        </is>
      </c>
      <c r="P1657" t="n">
        <v>6.1</v>
      </c>
      <c r="Q1657" t="inlineStr">
        <is>
          <t>701+</t>
        </is>
      </c>
      <c r="R1657" t="n">
        <v>1.3</v>
      </c>
      <c r="S1657" t="inlineStr">
        <is>
          <t>701+</t>
        </is>
      </c>
      <c r="T1657" t="n">
        <v>1.9</v>
      </c>
      <c r="U1657" t="inlineStr">
        <is>
          <t>701+</t>
        </is>
      </c>
      <c r="V1657" t="n">
        <v>6.5</v>
      </c>
      <c r="W1657" t="inlineStr">
        <is>
          <t>701+</t>
        </is>
      </c>
      <c r="X1657" t="n">
        <v>3.1</v>
      </c>
      <c r="Y1657" t="inlineStr">
        <is>
          <t>701+</t>
        </is>
      </c>
      <c r="Z1657" t="n">
        <v>1</v>
      </c>
      <c r="AA1657" t="inlineStr">
        <is>
          <t>701+</t>
        </is>
      </c>
      <c r="AB1657" t="inlineStr"/>
      <c r="AC1657" t="inlineStr">
        <is>
          <t>1201-1400</t>
        </is>
      </c>
      <c r="AD1657" t="inlineStr">
        <is>
          <t>1001-1200</t>
        </is>
      </c>
      <c r="AE1657" t="inlineStr">
        <is>
          <t>US</t>
        </is>
      </c>
      <c r="AF1657" t="inlineStr">
        <is>
          <t>United States</t>
        </is>
      </c>
      <c r="AG1657" t="inlineStr">
        <is>
          <t>M</t>
        </is>
      </c>
      <c r="AH1657" t="inlineStr">
        <is>
          <t>CO</t>
        </is>
      </c>
      <c r="AI1657" t="inlineStr">
        <is>
          <t>HI</t>
        </is>
      </c>
      <c r="AJ1657" t="n">
        <v>5</v>
      </c>
      <c r="AK1657" t="inlineStr">
        <is>
          <t>A</t>
        </is>
      </c>
      <c r="AL1657" t="n">
        <v>2.5</v>
      </c>
      <c r="AM1657" t="inlineStr">
        <is>
          <t>601+</t>
        </is>
      </c>
      <c r="AN1657" t="n">
        <v>2.6</v>
      </c>
      <c r="AO1657" t="inlineStr">
        <is>
          <t>601+</t>
        </is>
      </c>
      <c r="AP1657" t="n">
        <v>11.8</v>
      </c>
      <c r="AQ1657" t="inlineStr">
        <is>
          <t>701+</t>
        </is>
      </c>
      <c r="AR1657" t="n">
        <v>9.199999999999999</v>
      </c>
      <c r="AS1657" t="inlineStr">
        <is>
          <t>701+</t>
        </is>
      </c>
      <c r="AT1657" t="n">
        <v>1.3</v>
      </c>
      <c r="AU1657" t="inlineStr">
        <is>
          <t>701+</t>
        </is>
      </c>
      <c r="AV1657" t="n">
        <v>1.7</v>
      </c>
      <c r="AW1657" t="inlineStr">
        <is>
          <t>701+</t>
        </is>
      </c>
      <c r="AX1657" t="n">
        <v>1</v>
      </c>
      <c r="AY1657" t="inlineStr">
        <is>
          <t>701+</t>
        </is>
      </c>
      <c r="AZ1657" t="n">
        <v>8.300000000000001</v>
      </c>
      <c r="BA1657" t="inlineStr">
        <is>
          <t>701+</t>
        </is>
      </c>
      <c r="BB1657" t="n">
        <v>3.5</v>
      </c>
      <c r="BC1657" t="inlineStr">
        <is>
          <t>701+</t>
        </is>
      </c>
      <c r="BD1657" t="inlineStr">
        <is>
          <t>-</t>
        </is>
      </c>
      <c r="BE1657" t="inlineStr"/>
      <c r="BF1657" t="inlineStr">
        <is>
          <t>Not Reported</t>
        </is>
      </c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>
        <is>
          <t>301-400</t>
        </is>
      </c>
      <c r="BS1657" t="inlineStr">
        <is>
          <t>103-125</t>
        </is>
      </c>
      <c r="BT1657" t="inlineStr"/>
      <c r="BU1657" t="n">
        <v>5.1</v>
      </c>
      <c r="BV1657" t="n">
        <v>0</v>
      </c>
      <c r="BW1657" t="n">
        <v>15.9</v>
      </c>
      <c r="BX1657" t="n">
        <v>13.9</v>
      </c>
      <c r="BY1657" t="n">
        <v>17.5</v>
      </c>
      <c r="BZ1657" t="n">
        <v>17.8</v>
      </c>
      <c r="CA1657" t="n">
        <v>2015</v>
      </c>
      <c r="CB1657" t="inlineStr">
        <is>
          <t>QS</t>
        </is>
      </c>
      <c r="CC1657" t="n">
        <v>1401</v>
      </c>
      <c r="CD1657" t="n">
        <v>1300.5</v>
      </c>
      <c r="CE1657" t="n">
        <v>601</v>
      </c>
      <c r="CF1657" t="n">
        <v>601</v>
      </c>
      <c r="CG1657" t="n">
        <v>701</v>
      </c>
      <c r="CH1657" t="n">
        <v>701</v>
      </c>
      <c r="CI1657" t="n">
        <v>701</v>
      </c>
      <c r="CJ1657" t="n">
        <v>701</v>
      </c>
      <c r="CK1657" t="n">
        <v>701</v>
      </c>
      <c r="CL1657" t="n">
        <v>701</v>
      </c>
      <c r="CM1657" t="n">
        <v>701</v>
      </c>
      <c r="CN1657" t="n">
        <v>1300.5</v>
      </c>
      <c r="CO1657" t="n">
        <v>1100.5</v>
      </c>
      <c r="CP1657" t="n">
        <v>601</v>
      </c>
      <c r="CQ1657" t="n">
        <v>601</v>
      </c>
      <c r="CR1657" t="n">
        <v>701</v>
      </c>
      <c r="CS1657" t="n">
        <v>701</v>
      </c>
      <c r="CT1657" t="n">
        <v>701</v>
      </c>
      <c r="CU1657" t="n">
        <v>701</v>
      </c>
      <c r="CV1657" t="n">
        <v>701</v>
      </c>
      <c r="CW1657" t="n">
        <v>701</v>
      </c>
      <c r="CX1657" t="n">
        <v>701</v>
      </c>
      <c r="CY1657" t="inlineStr"/>
      <c r="CZ1657" t="n">
        <v>350.5</v>
      </c>
      <c r="DA1657" t="n">
        <v>114</v>
      </c>
      <c r="DB1657" t="n">
        <v>11.63556531284303</v>
      </c>
      <c r="DC1657" t="n">
        <v>11.00107874865156</v>
      </c>
      <c r="DD1657" t="inlineStr"/>
      <c r="DE1657" t="inlineStr">
        <is>
          <t>QS (score, not ratio)</t>
        </is>
      </c>
      <c r="DF1657" t="inlineStr"/>
      <c r="DG1657" t="inlineStr">
        <is>
          <t>QS (score, not %)</t>
        </is>
      </c>
      <c r="DH1657" t="n">
        <v>2.75</v>
      </c>
      <c r="DI1657" t="n">
        <v>8.000809061488672</v>
      </c>
    </row>
    <row r="1658">
      <c r="A1658" t="inlineStr">
        <is>
          <t>university of montpellier</t>
        </is>
      </c>
      <c r="B1658" t="inlineStr"/>
      <c r="C1658" t="inlineStr"/>
      <c r="D1658" t="inlineStr">
        <is>
          <t>Not Reported</t>
        </is>
      </c>
      <c r="E1658" t="inlineStr">
        <is>
          <t>Not Reported</t>
        </is>
      </c>
      <c r="F1658" t="inlineStr">
        <is>
          <t>Not Reported</t>
        </is>
      </c>
      <c r="G1658" t="inlineStr">
        <is>
          <t>Not Reported</t>
        </is>
      </c>
      <c r="H1658" t="inlineStr"/>
      <c r="I1658" t="inlineStr">
        <is>
          <t>Not Reported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>
        <is>
          <t>Not Reported</t>
        </is>
      </c>
      <c r="AF1658" t="inlineStr">
        <is>
          <t>Not Reported</t>
        </is>
      </c>
      <c r="AG1658" t="inlineStr">
        <is>
          <t>Not Reported</t>
        </is>
      </c>
      <c r="AH1658" t="inlineStr">
        <is>
          <t>Not Reported</t>
        </is>
      </c>
      <c r="AI1658" t="inlineStr"/>
      <c r="AJ1658" t="inlineStr"/>
      <c r="AK1658" t="inlineStr">
        <is>
          <t>Not Reported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>
        <is>
          <t>Not Reported</t>
        </is>
      </c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>
        <is>
          <t>201-300</t>
        </is>
      </c>
      <c r="BS1658" t="inlineStr">
        <is>
          <t>9-15</t>
        </is>
      </c>
      <c r="BT1658" t="inlineStr"/>
      <c r="BU1658" t="n">
        <v>10.3</v>
      </c>
      <c r="BV1658" t="n">
        <v>0</v>
      </c>
      <c r="BW1658" t="n">
        <v>6.3</v>
      </c>
      <c r="BX1658" t="n">
        <v>17.7</v>
      </c>
      <c r="BY1658" t="n">
        <v>35.9</v>
      </c>
      <c r="BZ1658" t="n">
        <v>14.1</v>
      </c>
      <c r="CA1658" t="n">
        <v>2015</v>
      </c>
      <c r="CB1658" t="inlineStr">
        <is>
          <t>Shanghai</t>
        </is>
      </c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n">
        <v>250.5</v>
      </c>
      <c r="DA1658" t="n">
        <v>12</v>
      </c>
      <c r="DB1658" t="n">
        <v>45.22502744237102</v>
      </c>
      <c r="DC1658" t="n">
        <v>18.57610571736785</v>
      </c>
      <c r="DD1658" t="inlineStr"/>
      <c r="DE1658" t="inlineStr">
        <is>
          <t>Missing</t>
        </is>
      </c>
      <c r="DF1658" t="inlineStr"/>
      <c r="DG1658" t="inlineStr">
        <is>
          <t>Missing</t>
        </is>
      </c>
      <c r="DH1658" t="inlineStr"/>
      <c r="DI1658" t="n">
        <v>11.86305285868393</v>
      </c>
    </row>
    <row r="1659">
      <c r="A1659" t="inlineStr">
        <is>
          <t>university of montpellier 2</t>
        </is>
      </c>
      <c r="B1659" t="inlineStr"/>
      <c r="C1659" t="inlineStr"/>
      <c r="D1659" t="inlineStr">
        <is>
          <t>Not Reported</t>
        </is>
      </c>
      <c r="E1659" t="inlineStr">
        <is>
          <t>Not Reported</t>
        </is>
      </c>
      <c r="F1659" t="inlineStr">
        <is>
          <t>Not Reported</t>
        </is>
      </c>
      <c r="G1659" t="inlineStr">
        <is>
          <t>Not Reported</t>
        </is>
      </c>
      <c r="H1659" t="inlineStr"/>
      <c r="I1659" t="inlineStr">
        <is>
          <t>Not Reported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>
        <is>
          <t>Not Reported</t>
        </is>
      </c>
      <c r="AF1659" t="inlineStr">
        <is>
          <t>Not Reported</t>
        </is>
      </c>
      <c r="AG1659" t="inlineStr">
        <is>
          <t>Not Reported</t>
        </is>
      </c>
      <c r="AH1659" t="inlineStr">
        <is>
          <t>Not Reported</t>
        </is>
      </c>
      <c r="AI1659" t="inlineStr"/>
      <c r="AJ1659" t="inlineStr"/>
      <c r="AK1659" t="inlineStr">
        <is>
          <t>Not Reported</t>
        </is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>
        <is>
          <t>Not Reported</t>
        </is>
      </c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>
        <is>
          <t>201-300</t>
        </is>
      </c>
      <c r="BS1659" t="inlineStr">
        <is>
          <t>9-14</t>
        </is>
      </c>
      <c r="BT1659" t="inlineStr"/>
      <c r="BU1659" t="n">
        <v>10.5</v>
      </c>
      <c r="BV1659" t="n">
        <v>0</v>
      </c>
      <c r="BW1659" t="n">
        <v>6.3</v>
      </c>
      <c r="BX1659" t="n">
        <v>15</v>
      </c>
      <c r="BY1659" t="n">
        <v>31.1</v>
      </c>
      <c r="BZ1659" t="n">
        <v>17.3</v>
      </c>
      <c r="CA1659" t="n">
        <v>2014</v>
      </c>
      <c r="CB1659" t="inlineStr">
        <is>
          <t>Shanghai</t>
        </is>
      </c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n">
        <v>250.5</v>
      </c>
      <c r="DA1659" t="n">
        <v>11.5</v>
      </c>
      <c r="DB1659" t="n">
        <v>45.22502744237102</v>
      </c>
      <c r="DC1659" t="n">
        <v>15.98710895361381</v>
      </c>
      <c r="DD1659" t="inlineStr"/>
      <c r="DE1659" t="inlineStr">
        <is>
          <t>Missing</t>
        </is>
      </c>
      <c r="DF1659" t="inlineStr"/>
      <c r="DG1659" t="inlineStr">
        <is>
          <t>Missing</t>
        </is>
      </c>
      <c r="DH1659" t="inlineStr"/>
      <c r="DI1659" t="n">
        <v>10.6185544768069</v>
      </c>
    </row>
    <row r="1660">
      <c r="A1660" t="inlineStr">
        <is>
          <t>university of montreal</t>
        </is>
      </c>
      <c r="B1660" t="inlineStr"/>
      <c r="C1660" t="inlineStr"/>
      <c r="D1660" t="inlineStr">
        <is>
          <t>Not Reported</t>
        </is>
      </c>
      <c r="E1660" t="inlineStr">
        <is>
          <t>Not Reported</t>
        </is>
      </c>
      <c r="F1660" t="inlineStr">
        <is>
          <t>Not Reported</t>
        </is>
      </c>
      <c r="G1660" t="inlineStr">
        <is>
          <t>Not Reported</t>
        </is>
      </c>
      <c r="H1660" t="inlineStr"/>
      <c r="I1660" t="inlineStr">
        <is>
          <t>Not Reported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>
        <is>
          <t>Not Reported</t>
        </is>
      </c>
      <c r="AF1660" t="inlineStr">
        <is>
          <t>Not Reported</t>
        </is>
      </c>
      <c r="AG1660" t="inlineStr">
        <is>
          <t>Not Reported</t>
        </is>
      </c>
      <c r="AH1660" t="inlineStr">
        <is>
          <t>Not Reported</t>
        </is>
      </c>
      <c r="AI1660" t="inlineStr"/>
      <c r="AJ1660" t="inlineStr"/>
      <c r="AK1660" t="inlineStr">
        <is>
          <t>Not Reported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>
        <f>113</f>
        <v/>
      </c>
      <c r="BF1660" t="inlineStr">
        <is>
          <t>Canada</t>
        </is>
      </c>
      <c r="BG1660" t="n">
        <v>46.3</v>
      </c>
      <c r="BH1660" t="inlineStr">
        <is>
          <t>84.2</t>
        </is>
      </c>
      <c r="BI1660" t="n">
        <v>45.5</v>
      </c>
      <c r="BJ1660" t="n">
        <v>69.59999999999999</v>
      </c>
      <c r="BK1660" t="inlineStr">
        <is>
          <t>92.6</t>
        </is>
      </c>
      <c r="BL1660" t="inlineStr">
        <is>
          <t>57.0</t>
        </is>
      </c>
      <c r="BM1660" t="inlineStr">
        <is>
          <t>38,264</t>
        </is>
      </c>
      <c r="BN1660" t="n">
        <v>20.3</v>
      </c>
      <c r="BO1660" t="inlineStr">
        <is>
          <t>25%</t>
        </is>
      </c>
      <c r="BP1660" t="inlineStr">
        <is>
          <t>57 : 43</t>
        </is>
      </c>
      <c r="BQ1660" t="n">
        <v>2016</v>
      </c>
      <c r="BR1660" t="inlineStr">
        <is>
          <t>101-150</t>
        </is>
      </c>
      <c r="BS1660" t="inlineStr">
        <is>
          <t>5-6</t>
        </is>
      </c>
      <c r="BT1660" t="inlineStr"/>
      <c r="BU1660" t="n">
        <v>11.5</v>
      </c>
      <c r="BV1660" t="n">
        <v>0</v>
      </c>
      <c r="BW1660" t="n">
        <v>17.2</v>
      </c>
      <c r="BX1660" t="n">
        <v>17.3</v>
      </c>
      <c r="BY1660" t="n">
        <v>50.6</v>
      </c>
      <c r="BZ1660" t="n">
        <v>21.7</v>
      </c>
      <c r="CA1660" t="n">
        <v>2015</v>
      </c>
      <c r="CB1660" t="inlineStr">
        <is>
          <t>Times+Shanghai</t>
        </is>
      </c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n">
        <v>113</v>
      </c>
      <c r="CZ1660" t="n">
        <v>125.5</v>
      </c>
      <c r="DA1660" t="n">
        <v>5.5</v>
      </c>
      <c r="DB1660" t="n">
        <v>78.32798086134913</v>
      </c>
      <c r="DC1660" t="n">
        <v>44.36735249625443</v>
      </c>
      <c r="DD1660" t="n">
        <v>20.3</v>
      </c>
      <c r="DE1660" t="inlineStr">
        <is>
          <t>Times (raw ratio)</t>
        </is>
      </c>
      <c r="DF1660" t="n">
        <v>25</v>
      </c>
      <c r="DG1660" t="inlineStr">
        <is>
          <t>Times (raw %)</t>
        </is>
      </c>
      <c r="DH1660" t="inlineStr"/>
      <c r="DI1660" t="n">
        <v>23.9477281508497</v>
      </c>
    </row>
    <row r="1661">
      <c r="A1661" t="inlineStr">
        <is>
          <t>university of muenster</t>
        </is>
      </c>
      <c r="B1661" t="inlineStr"/>
      <c r="C1661" t="inlineStr"/>
      <c r="D1661" t="inlineStr">
        <is>
          <t>Not Reported</t>
        </is>
      </c>
      <c r="E1661" t="inlineStr">
        <is>
          <t>Not Reported</t>
        </is>
      </c>
      <c r="F1661" t="inlineStr">
        <is>
          <t>Not Reported</t>
        </is>
      </c>
      <c r="G1661" t="inlineStr">
        <is>
          <t>Not Reported</t>
        </is>
      </c>
      <c r="H1661" t="inlineStr"/>
      <c r="I1661" t="inlineStr">
        <is>
          <t>Not Reported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>
        <is>
          <t>Not Reported</t>
        </is>
      </c>
      <c r="AF1661" t="inlineStr">
        <is>
          <t>Not Reported</t>
        </is>
      </c>
      <c r="AG1661" t="inlineStr">
        <is>
          <t>Not Reported</t>
        </is>
      </c>
      <c r="AH1661" t="inlineStr">
        <is>
          <t>Not Reported</t>
        </is>
      </c>
      <c r="AI1661" t="inlineStr"/>
      <c r="AJ1661" t="inlineStr"/>
      <c r="AK1661" t="inlineStr">
        <is>
          <t>Not Reported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>
        <is>
          <t>Not Reported</t>
        </is>
      </c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>
        <is>
          <t>101-150</t>
        </is>
      </c>
      <c r="BS1661" t="inlineStr">
        <is>
          <t>5-8</t>
        </is>
      </c>
      <c r="BT1661" t="inlineStr"/>
      <c r="BU1661" t="n">
        <v>19.2</v>
      </c>
      <c r="BV1661" t="n">
        <v>13.3</v>
      </c>
      <c r="BW1661" t="n">
        <v>14.8</v>
      </c>
      <c r="BX1661" t="n">
        <v>14.7</v>
      </c>
      <c r="BY1661" t="n">
        <v>36</v>
      </c>
      <c r="BZ1661" t="n">
        <v>22.2</v>
      </c>
      <c r="CA1661" t="n">
        <v>2015</v>
      </c>
      <c r="CB1661" t="inlineStr">
        <is>
          <t>Shanghai</t>
        </is>
      </c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n">
        <v>125.5</v>
      </c>
      <c r="DA1661" t="n">
        <v>6.5</v>
      </c>
      <c r="DB1661" t="n">
        <v>72.66739846322722</v>
      </c>
      <c r="DC1661" t="n">
        <v>22.88004314994607</v>
      </c>
      <c r="DD1661" t="inlineStr"/>
      <c r="DE1661" t="inlineStr">
        <is>
          <t>Missing</t>
        </is>
      </c>
      <c r="DF1661" t="inlineStr"/>
      <c r="DG1661" t="inlineStr">
        <is>
          <t>Missing</t>
        </is>
      </c>
      <c r="DH1661" t="inlineStr"/>
      <c r="DI1661" t="n">
        <v>19.56502157497303</v>
      </c>
    </row>
    <row r="1662">
      <c r="A1662" t="inlineStr">
        <is>
          <t>university of mumbai</t>
        </is>
      </c>
      <c r="B1662" t="inlineStr">
        <is>
          <t>711-720</t>
        </is>
      </c>
      <c r="C1662" t="inlineStr">
        <is>
          <t>751-760</t>
        </is>
      </c>
      <c r="D1662" t="inlineStr">
        <is>
          <t>India</t>
        </is>
      </c>
      <c r="E1662" t="inlineStr">
        <is>
          <t>Asia</t>
        </is>
      </c>
      <c r="F1662" t="inlineStr">
        <is>
          <t>M</t>
        </is>
      </c>
      <c r="G1662" t="inlineStr">
        <is>
          <t>FC</t>
        </is>
      </c>
      <c r="H1662" t="inlineStr">
        <is>
          <t>VH</t>
        </is>
      </c>
      <c r="I1662" t="inlineStr">
        <is>
          <t>A</t>
        </is>
      </c>
      <c r="J1662" t="n">
        <v>9.1</v>
      </c>
      <c r="K1662" t="inlineStr">
        <is>
          <t>601+</t>
        </is>
      </c>
      <c r="L1662" t="n">
        <v>28.8</v>
      </c>
      <c r="M1662" t="inlineStr">
        <is>
          <t>327</t>
        </is>
      </c>
      <c r="N1662" t="n">
        <v>2.8</v>
      </c>
      <c r="O1662" t="inlineStr">
        <is>
          <t>701+</t>
        </is>
      </c>
      <c r="P1662" t="n">
        <v>30.9</v>
      </c>
      <c r="Q1662" t="inlineStr">
        <is>
          <t>428</t>
        </is>
      </c>
      <c r="R1662" t="n">
        <v>2</v>
      </c>
      <c r="S1662" t="inlineStr">
        <is>
          <t>701+</t>
        </is>
      </c>
      <c r="T1662" t="n">
        <v>2</v>
      </c>
      <c r="U1662" t="inlineStr">
        <is>
          <t>701+</t>
        </is>
      </c>
      <c r="V1662" t="n">
        <v>18.3</v>
      </c>
      <c r="W1662" t="inlineStr">
        <is>
          <t>701+</t>
        </is>
      </c>
      <c r="X1662" t="n">
        <v>81.40000000000001</v>
      </c>
      <c r="Y1662" t="inlineStr">
        <is>
          <t>119</t>
        </is>
      </c>
      <c r="Z1662" t="n">
        <v>1.7</v>
      </c>
      <c r="AA1662" t="inlineStr">
        <is>
          <t>701+</t>
        </is>
      </c>
      <c r="AB1662" t="inlineStr"/>
      <c r="AC1662" t="inlineStr">
        <is>
          <t>751-760</t>
        </is>
      </c>
      <c r="AD1662" t="inlineStr">
        <is>
          <t>1001-1200</t>
        </is>
      </c>
      <c r="AE1662" t="inlineStr">
        <is>
          <t>IN</t>
        </is>
      </c>
      <c r="AF1662" t="inlineStr">
        <is>
          <t>India</t>
        </is>
      </c>
      <c r="AG1662" t="inlineStr">
        <is>
          <t>M</t>
        </is>
      </c>
      <c r="AH1662" t="inlineStr">
        <is>
          <t>FC</t>
        </is>
      </c>
      <c r="AI1662" t="inlineStr">
        <is>
          <t>VH</t>
        </is>
      </c>
      <c r="AJ1662" t="n">
        <v>5</v>
      </c>
      <c r="AK1662" t="inlineStr">
        <is>
          <t>A</t>
        </is>
      </c>
      <c r="AL1662" t="n">
        <v>8.1</v>
      </c>
      <c r="AM1662" t="inlineStr">
        <is>
          <t>601+</t>
        </is>
      </c>
      <c r="AN1662" t="n">
        <v>25</v>
      </c>
      <c r="AO1662" t="inlineStr">
        <is>
          <t>383</t>
        </is>
      </c>
      <c r="AP1662" t="n">
        <v>2.4</v>
      </c>
      <c r="AQ1662" t="inlineStr">
        <is>
          <t>701+</t>
        </is>
      </c>
      <c r="AR1662" t="n">
        <v>25</v>
      </c>
      <c r="AS1662" t="inlineStr">
        <is>
          <t>488</t>
        </is>
      </c>
      <c r="AT1662" t="n">
        <v>2</v>
      </c>
      <c r="AU1662" t="inlineStr">
        <is>
          <t>701+</t>
        </is>
      </c>
      <c r="AV1662" t="n">
        <v>3.5</v>
      </c>
      <c r="AW1662" t="inlineStr">
        <is>
          <t>701+</t>
        </is>
      </c>
      <c r="AX1662" t="n">
        <v>1.1</v>
      </c>
      <c r="AY1662" t="inlineStr">
        <is>
          <t>701+</t>
        </is>
      </c>
      <c r="AZ1662" t="n">
        <v>70.5</v>
      </c>
      <c r="BA1662" t="inlineStr">
        <is>
          <t>72</t>
        </is>
      </c>
      <c r="BB1662" t="n">
        <v>10.5</v>
      </c>
      <c r="BC1662" t="inlineStr">
        <is>
          <t>663=</t>
        </is>
      </c>
      <c r="BD1662" t="inlineStr">
        <is>
          <t>-</t>
        </is>
      </c>
      <c r="BE1662" t="inlineStr"/>
      <c r="BF1662" t="inlineStr">
        <is>
          <t>Not Reported</t>
        </is>
      </c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>
        <is>
          <t>QS</t>
        </is>
      </c>
      <c r="CC1662" t="n">
        <v>715.5</v>
      </c>
      <c r="CD1662" t="n">
        <v>755.5</v>
      </c>
      <c r="CE1662" t="n">
        <v>601</v>
      </c>
      <c r="CF1662" t="n">
        <v>327</v>
      </c>
      <c r="CG1662" t="n">
        <v>701</v>
      </c>
      <c r="CH1662" t="n">
        <v>428</v>
      </c>
      <c r="CI1662" t="n">
        <v>701</v>
      </c>
      <c r="CJ1662" t="n">
        <v>701</v>
      </c>
      <c r="CK1662" t="n">
        <v>701</v>
      </c>
      <c r="CL1662" t="n">
        <v>119</v>
      </c>
      <c r="CM1662" t="n">
        <v>701</v>
      </c>
      <c r="CN1662" t="n">
        <v>755.5</v>
      </c>
      <c r="CO1662" t="n">
        <v>1100.5</v>
      </c>
      <c r="CP1662" t="n">
        <v>601</v>
      </c>
      <c r="CQ1662" t="n">
        <v>383</v>
      </c>
      <c r="CR1662" t="n">
        <v>701</v>
      </c>
      <c r="CS1662" t="n">
        <v>488</v>
      </c>
      <c r="CT1662" t="n">
        <v>701</v>
      </c>
      <c r="CU1662" t="n">
        <v>701</v>
      </c>
      <c r="CV1662" t="n">
        <v>701</v>
      </c>
      <c r="CW1662" t="n">
        <v>72</v>
      </c>
      <c r="CX1662" t="n">
        <v>663</v>
      </c>
      <c r="CY1662" t="inlineStr"/>
      <c r="CZ1662" t="inlineStr"/>
      <c r="DA1662" t="inlineStr"/>
      <c r="DB1662" t="n">
        <v>48.96428571428572</v>
      </c>
      <c r="DC1662" t="n">
        <v>30.9</v>
      </c>
      <c r="DD1662" t="inlineStr"/>
      <c r="DE1662" t="inlineStr">
        <is>
          <t>QS (score, not ratio)</t>
        </is>
      </c>
      <c r="DF1662" t="inlineStr"/>
      <c r="DG1662" t="inlineStr">
        <is>
          <t>QS (score, not %)</t>
        </is>
      </c>
      <c r="DH1662" t="n">
        <v>8.6</v>
      </c>
      <c r="DI1662" t="inlineStr"/>
    </row>
    <row r="1663">
      <c r="A1663" t="inlineStr">
        <is>
          <t>university of munich</t>
        </is>
      </c>
      <c r="B1663" t="inlineStr"/>
      <c r="C1663" t="inlineStr"/>
      <c r="D1663" t="inlineStr">
        <is>
          <t>Not Reported</t>
        </is>
      </c>
      <c r="E1663" t="inlineStr">
        <is>
          <t>Not Reported</t>
        </is>
      </c>
      <c r="F1663" t="inlineStr">
        <is>
          <t>Not Reported</t>
        </is>
      </c>
      <c r="G1663" t="inlineStr">
        <is>
          <t>Not Reported</t>
        </is>
      </c>
      <c r="H1663" t="inlineStr"/>
      <c r="I1663" t="inlineStr">
        <is>
          <t>Not Reported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>
        <is>
          <t>Not Reported</t>
        </is>
      </c>
      <c r="AF1663" t="inlineStr">
        <is>
          <t>Not Reported</t>
        </is>
      </c>
      <c r="AG1663" t="inlineStr">
        <is>
          <t>Not Reported</t>
        </is>
      </c>
      <c r="AH1663" t="inlineStr">
        <is>
          <t>Not Reported</t>
        </is>
      </c>
      <c r="AI1663" t="inlineStr"/>
      <c r="AJ1663" t="inlineStr"/>
      <c r="AK1663" t="inlineStr">
        <is>
          <t>Not Reported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>
        <is>
          <t>Not Reported</t>
        </is>
      </c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>
        <is>
          <t>52</t>
        </is>
      </c>
      <c r="BS1663" t="inlineStr">
        <is>
          <t>3</t>
        </is>
      </c>
      <c r="BT1663" t="n">
        <v>30.3</v>
      </c>
      <c r="BU1663" t="n">
        <v>25.6</v>
      </c>
      <c r="BV1663" t="n">
        <v>19.1</v>
      </c>
      <c r="BW1663" t="n">
        <v>20.3</v>
      </c>
      <c r="BX1663" t="n">
        <v>28.9</v>
      </c>
      <c r="BY1663" t="n">
        <v>50.7</v>
      </c>
      <c r="BZ1663" t="n">
        <v>32.6</v>
      </c>
      <c r="CA1663" t="n">
        <v>2015</v>
      </c>
      <c r="CB1663" t="inlineStr">
        <is>
          <t>Shanghai</t>
        </is>
      </c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n">
        <v>52</v>
      </c>
      <c r="DA1663" t="n">
        <v>3</v>
      </c>
      <c r="DB1663" t="n">
        <v>88.80351262349068</v>
      </c>
      <c r="DC1663" t="n">
        <v>33.55884573894283</v>
      </c>
      <c r="DD1663" t="inlineStr"/>
      <c r="DE1663" t="inlineStr">
        <is>
          <t>Missing</t>
        </is>
      </c>
      <c r="DF1663" t="inlineStr"/>
      <c r="DG1663" t="inlineStr">
        <is>
          <t>Missing</t>
        </is>
      </c>
      <c r="DH1663" t="inlineStr"/>
      <c r="DI1663" t="n">
        <v>27.95442286947141</v>
      </c>
    </row>
    <row r="1664">
      <c r="A1664" t="inlineStr">
        <is>
          <t>university of murcia</t>
        </is>
      </c>
      <c r="B1664" t="inlineStr">
        <is>
          <t>901-950</t>
        </is>
      </c>
      <c r="C1664" t="inlineStr">
        <is>
          <t>901-950</t>
        </is>
      </c>
      <c r="D1664" t="inlineStr">
        <is>
          <t>Spain</t>
        </is>
      </c>
      <c r="E1664" t="inlineStr">
        <is>
          <t>Europe</t>
        </is>
      </c>
      <c r="F1664" t="inlineStr">
        <is>
          <t>L</t>
        </is>
      </c>
      <c r="G1664" t="inlineStr">
        <is>
          <t>FC</t>
        </is>
      </c>
      <c r="H1664" t="inlineStr">
        <is>
          <t>VH</t>
        </is>
      </c>
      <c r="I1664" t="inlineStr">
        <is>
          <t>A</t>
        </is>
      </c>
      <c r="J1664" t="n">
        <v>11.7</v>
      </c>
      <c r="K1664" t="inlineStr">
        <is>
          <t>601+</t>
        </is>
      </c>
      <c r="L1664" t="n">
        <v>2.9</v>
      </c>
      <c r="M1664" t="inlineStr">
        <is>
          <t>601+</t>
        </is>
      </c>
      <c r="N1664" t="n">
        <v>24.5</v>
      </c>
      <c r="O1664" t="inlineStr">
        <is>
          <t>599</t>
        </is>
      </c>
      <c r="P1664" t="n">
        <v>6.8</v>
      </c>
      <c r="Q1664" t="inlineStr">
        <is>
          <t>701+</t>
        </is>
      </c>
      <c r="R1664" t="n">
        <v>1.7</v>
      </c>
      <c r="S1664" t="inlineStr">
        <is>
          <t>701+</t>
        </is>
      </c>
      <c r="T1664" t="n">
        <v>3.9</v>
      </c>
      <c r="U1664" t="inlineStr">
        <is>
          <t>701+</t>
        </is>
      </c>
      <c r="V1664" t="n">
        <v>79.8</v>
      </c>
      <c r="W1664" t="inlineStr">
        <is>
          <t>326</t>
        </is>
      </c>
      <c r="X1664" t="n">
        <v>3.7</v>
      </c>
      <c r="Y1664" t="inlineStr">
        <is>
          <t>701+</t>
        </is>
      </c>
      <c r="Z1664" t="n">
        <v>44.9</v>
      </c>
      <c r="AA1664" t="inlineStr">
        <is>
          <t>338=</t>
        </is>
      </c>
      <c r="AB1664" t="inlineStr"/>
      <c r="AC1664" t="inlineStr">
        <is>
          <t>901-950</t>
        </is>
      </c>
      <c r="AD1664" t="inlineStr">
        <is>
          <t>801-1000</t>
        </is>
      </c>
      <c r="AE1664" t="inlineStr">
        <is>
          <t>ES</t>
        </is>
      </c>
      <c r="AF1664" t="inlineStr">
        <is>
          <t>Spain</t>
        </is>
      </c>
      <c r="AG1664" t="inlineStr">
        <is>
          <t>L</t>
        </is>
      </c>
      <c r="AH1664" t="inlineStr">
        <is>
          <t>FC</t>
        </is>
      </c>
      <c r="AI1664" t="inlineStr">
        <is>
          <t>VH</t>
        </is>
      </c>
      <c r="AJ1664" t="n">
        <v>5</v>
      </c>
      <c r="AK1664" t="inlineStr">
        <is>
          <t>A</t>
        </is>
      </c>
      <c r="AL1664" t="n">
        <v>12.6</v>
      </c>
      <c r="AM1664" t="inlineStr">
        <is>
          <t>601+</t>
        </is>
      </c>
      <c r="AN1664" t="n">
        <v>2.8</v>
      </c>
      <c r="AO1664" t="inlineStr">
        <is>
          <t>601+</t>
        </is>
      </c>
      <c r="AP1664" t="n">
        <v>32.5</v>
      </c>
      <c r="AQ1664" t="inlineStr">
        <is>
          <t>489</t>
        </is>
      </c>
      <c r="AR1664" t="n">
        <v>5.7</v>
      </c>
      <c r="AS1664" t="inlineStr">
        <is>
          <t>701+</t>
        </is>
      </c>
      <c r="AT1664" t="n">
        <v>3.7</v>
      </c>
      <c r="AU1664" t="inlineStr">
        <is>
          <t>701+</t>
        </is>
      </c>
      <c r="AV1664" t="n">
        <v>8.300000000000001</v>
      </c>
      <c r="AW1664" t="inlineStr">
        <is>
          <t>701+</t>
        </is>
      </c>
      <c r="AX1664" t="n">
        <v>42</v>
      </c>
      <c r="AY1664" t="inlineStr">
        <is>
          <t>363</t>
        </is>
      </c>
      <c r="AZ1664" t="n">
        <v>5.5</v>
      </c>
      <c r="BA1664" t="inlineStr">
        <is>
          <t>701+</t>
        </is>
      </c>
      <c r="BB1664" t="n">
        <v>9.4</v>
      </c>
      <c r="BC1664" t="inlineStr">
        <is>
          <t>683=</t>
        </is>
      </c>
      <c r="BD1664" t="inlineStr">
        <is>
          <t>-</t>
        </is>
      </c>
      <c r="BE1664" t="inlineStr">
        <is>
          <t>601-800</t>
        </is>
      </c>
      <c r="BF1664" t="inlineStr">
        <is>
          <t>Spain</t>
        </is>
      </c>
      <c r="BG1664" t="n">
        <v>19.3</v>
      </c>
      <c r="BH1664" t="inlineStr">
        <is>
          <t>28.3</t>
        </is>
      </c>
      <c r="BI1664" t="n">
        <v>11.7</v>
      </c>
      <c r="BJ1664" t="n">
        <v>28</v>
      </c>
      <c r="BK1664" t="inlineStr">
        <is>
          <t>29.5</t>
        </is>
      </c>
      <c r="BL1664" t="inlineStr">
        <is>
          <t>-</t>
        </is>
      </c>
      <c r="BM1664" t="inlineStr">
        <is>
          <t>31,460</t>
        </is>
      </c>
      <c r="BN1664" t="n">
        <v>15.8</v>
      </c>
      <c r="BO1664" t="inlineStr">
        <is>
          <t>6%</t>
        </is>
      </c>
      <c r="BP1664" t="inlineStr">
        <is>
          <t>62 : 38</t>
        </is>
      </c>
      <c r="BQ1664" t="n">
        <v>2016</v>
      </c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>
        <is>
          <t>QS+Times</t>
        </is>
      </c>
      <c r="CC1664" t="n">
        <v>925.5</v>
      </c>
      <c r="CD1664" t="n">
        <v>925.5</v>
      </c>
      <c r="CE1664" t="n">
        <v>601</v>
      </c>
      <c r="CF1664" t="n">
        <v>601</v>
      </c>
      <c r="CG1664" t="n">
        <v>599</v>
      </c>
      <c r="CH1664" t="n">
        <v>701</v>
      </c>
      <c r="CI1664" t="n">
        <v>701</v>
      </c>
      <c r="CJ1664" t="n">
        <v>701</v>
      </c>
      <c r="CK1664" t="n">
        <v>326</v>
      </c>
      <c r="CL1664" t="n">
        <v>701</v>
      </c>
      <c r="CM1664" t="n">
        <v>338</v>
      </c>
      <c r="CN1664" t="n">
        <v>925.5</v>
      </c>
      <c r="CO1664" t="n">
        <v>900.5</v>
      </c>
      <c r="CP1664" t="n">
        <v>601</v>
      </c>
      <c r="CQ1664" t="n">
        <v>601</v>
      </c>
      <c r="CR1664" t="n">
        <v>489</v>
      </c>
      <c r="CS1664" t="n">
        <v>701</v>
      </c>
      <c r="CT1664" t="n">
        <v>701</v>
      </c>
      <c r="CU1664" t="n">
        <v>701</v>
      </c>
      <c r="CV1664" t="n">
        <v>363</v>
      </c>
      <c r="CW1664" t="n">
        <v>701</v>
      </c>
      <c r="CX1664" t="n">
        <v>683</v>
      </c>
      <c r="CY1664" t="n">
        <v>700.5</v>
      </c>
      <c r="CZ1664" t="inlineStr"/>
      <c r="DA1664" t="inlineStr"/>
      <c r="DB1664" t="n">
        <v>16.98214285714285</v>
      </c>
      <c r="DC1664" t="n">
        <v>14.36087802151661</v>
      </c>
      <c r="DD1664" t="n">
        <v>15.8</v>
      </c>
      <c r="DE1664" t="inlineStr">
        <is>
          <t>Times (raw ratio)</t>
        </is>
      </c>
      <c r="DF1664" t="n">
        <v>6</v>
      </c>
      <c r="DG1664" t="inlineStr">
        <is>
          <t>Times (raw %)</t>
        </is>
      </c>
      <c r="DH1664" t="n">
        <v>12.15</v>
      </c>
      <c r="DI1664" t="n">
        <v>9.157127991675337</v>
      </c>
    </row>
    <row r="1665">
      <c r="A1665" t="inlineStr">
        <is>
          <t>university of münster</t>
        </is>
      </c>
      <c r="B1665" t="inlineStr"/>
      <c r="C1665" t="inlineStr"/>
      <c r="D1665" t="inlineStr">
        <is>
          <t>Not Reported</t>
        </is>
      </c>
      <c r="E1665" t="inlineStr">
        <is>
          <t>Not Reported</t>
        </is>
      </c>
      <c r="F1665" t="inlineStr">
        <is>
          <t>Not Reported</t>
        </is>
      </c>
      <c r="G1665" t="inlineStr">
        <is>
          <t>Not Reported</t>
        </is>
      </c>
      <c r="H1665" t="inlineStr"/>
      <c r="I1665" t="inlineStr">
        <is>
          <t>Not Reported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>
        <is>
          <t>Not Reported</t>
        </is>
      </c>
      <c r="AF1665" t="inlineStr">
        <is>
          <t>Not Reported</t>
        </is>
      </c>
      <c r="AG1665" t="inlineStr">
        <is>
          <t>Not Reported</t>
        </is>
      </c>
      <c r="AH1665" t="inlineStr">
        <is>
          <t>Not Reported</t>
        </is>
      </c>
      <c r="AI1665" t="inlineStr"/>
      <c r="AJ1665" t="inlineStr"/>
      <c r="AK1665" t="inlineStr">
        <is>
          <t>Not Reported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>
        <f>125</f>
        <v/>
      </c>
      <c r="BF1665" t="inlineStr">
        <is>
          <t>Germany</t>
        </is>
      </c>
      <c r="BG1665" t="n">
        <v>40.3</v>
      </c>
      <c r="BH1665" t="inlineStr">
        <is>
          <t>46.3</t>
        </is>
      </c>
      <c r="BI1665" t="n">
        <v>44.1</v>
      </c>
      <c r="BJ1665" t="n">
        <v>85.59999999999999</v>
      </c>
      <c r="BK1665" t="inlineStr">
        <is>
          <t>58.2</t>
        </is>
      </c>
      <c r="BL1665" t="inlineStr">
        <is>
          <t>55.9</t>
        </is>
      </c>
      <c r="BM1665" t="inlineStr">
        <is>
          <t>39,838</t>
        </is>
      </c>
      <c r="BN1665" t="n">
        <v>46.1</v>
      </c>
      <c r="BO1665" t="inlineStr">
        <is>
          <t>8%</t>
        </is>
      </c>
      <c r="BP1665" t="inlineStr">
        <is>
          <t>53 : 47</t>
        </is>
      </c>
      <c r="BQ1665" t="n">
        <v>2016</v>
      </c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>
        <is>
          <t>Times</t>
        </is>
      </c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n">
        <v>125</v>
      </c>
      <c r="CZ1665" t="inlineStr"/>
      <c r="DA1665" t="inlineStr"/>
      <c r="DB1665" t="n">
        <v>82.27305218012867</v>
      </c>
      <c r="DC1665" t="n">
        <v>64.14855476961836</v>
      </c>
      <c r="DD1665" t="n">
        <v>46.1</v>
      </c>
      <c r="DE1665" t="inlineStr">
        <is>
          <t>Times (raw ratio)</t>
        </is>
      </c>
      <c r="DF1665" t="n">
        <v>8</v>
      </c>
      <c r="DG1665" t="inlineStr">
        <is>
          <t>Times (raw %)</t>
        </is>
      </c>
      <c r="DH1665" t="inlineStr"/>
      <c r="DI1665" t="n">
        <v>42.87200832466181</v>
      </c>
    </row>
    <row r="1666">
      <c r="A1666" t="inlineStr">
        <is>
          <t>university of nairobi</t>
        </is>
      </c>
      <c r="B1666" t="inlineStr">
        <is>
          <t>901-950</t>
        </is>
      </c>
      <c r="C1666" t="inlineStr">
        <is>
          <t>1001-1200</t>
        </is>
      </c>
      <c r="D1666" t="inlineStr">
        <is>
          <t>Kenya</t>
        </is>
      </c>
      <c r="E1666" t="inlineStr">
        <is>
          <t>Africa</t>
        </is>
      </c>
      <c r="F1666" t="inlineStr">
        <is>
          <t>XL</t>
        </is>
      </c>
      <c r="G1666" t="inlineStr">
        <is>
          <t>FC</t>
        </is>
      </c>
      <c r="H1666" t="inlineStr">
        <is>
          <t>MD</t>
        </is>
      </c>
      <c r="I1666" t="inlineStr">
        <is>
          <t>A</t>
        </is>
      </c>
      <c r="J1666" t="n">
        <v>10</v>
      </c>
      <c r="K1666" t="inlineStr">
        <is>
          <t>601+</t>
        </is>
      </c>
      <c r="L1666" t="n">
        <v>11.7</v>
      </c>
      <c r="M1666" t="inlineStr">
        <is>
          <t>601+</t>
        </is>
      </c>
      <c r="N1666" t="n">
        <v>20.1</v>
      </c>
      <c r="O1666" t="inlineStr">
        <is>
          <t>671</t>
        </is>
      </c>
      <c r="P1666" t="n">
        <v>1.8</v>
      </c>
      <c r="Q1666" t="inlineStr">
        <is>
          <t>701+</t>
        </is>
      </c>
      <c r="R1666" t="inlineStr"/>
      <c r="S1666" t="inlineStr"/>
      <c r="T1666" t="inlineStr"/>
      <c r="U1666" t="inlineStr"/>
      <c r="V1666" t="n">
        <v>50.1</v>
      </c>
      <c r="W1666" t="inlineStr">
        <is>
          <t>701+</t>
        </is>
      </c>
      <c r="X1666" t="n">
        <v>92.5</v>
      </c>
      <c r="Y1666" t="inlineStr">
        <is>
          <t>67</t>
        </is>
      </c>
      <c r="Z1666" t="n">
        <v>1.8</v>
      </c>
      <c r="AA1666" t="inlineStr">
        <is>
          <t>701+</t>
        </is>
      </c>
      <c r="AB1666" t="inlineStr"/>
      <c r="AC1666" t="inlineStr">
        <is>
          <t>1001-1200</t>
        </is>
      </c>
      <c r="AD1666" t="inlineStr">
        <is>
          <t>1001-1200</t>
        </is>
      </c>
      <c r="AE1666" t="inlineStr">
        <is>
          <t>KE</t>
        </is>
      </c>
      <c r="AF1666" t="inlineStr">
        <is>
          <t>Kenya</t>
        </is>
      </c>
      <c r="AG1666" t="inlineStr">
        <is>
          <t>XL</t>
        </is>
      </c>
      <c r="AH1666" t="inlineStr">
        <is>
          <t>FC</t>
        </is>
      </c>
      <c r="AI1666" t="inlineStr">
        <is>
          <t>MD</t>
        </is>
      </c>
      <c r="AJ1666" t="n">
        <v>4</v>
      </c>
      <c r="AK1666" t="inlineStr">
        <is>
          <t>A</t>
        </is>
      </c>
      <c r="AL1666" t="n">
        <v>9.6</v>
      </c>
      <c r="AM1666" t="inlineStr">
        <is>
          <t>601+</t>
        </is>
      </c>
      <c r="AN1666" t="n">
        <v>14.6</v>
      </c>
      <c r="AO1666" t="inlineStr">
        <is>
          <t>557</t>
        </is>
      </c>
      <c r="AP1666" t="n">
        <v>18.1</v>
      </c>
      <c r="AQ1666" t="inlineStr">
        <is>
          <t>701+</t>
        </is>
      </c>
      <c r="AR1666" t="n">
        <v>1.7</v>
      </c>
      <c r="AS1666" t="inlineStr">
        <is>
          <t>701+</t>
        </is>
      </c>
      <c r="AT1666" t="inlineStr"/>
      <c r="AU1666" t="inlineStr"/>
      <c r="AV1666" t="inlineStr"/>
      <c r="AW1666" t="inlineStr"/>
      <c r="AX1666" t="n">
        <v>3.6</v>
      </c>
      <c r="AY1666" t="inlineStr">
        <is>
          <t>701+</t>
        </is>
      </c>
      <c r="AZ1666" t="n">
        <v>54.4</v>
      </c>
      <c r="BA1666" t="inlineStr">
        <is>
          <t>116</t>
        </is>
      </c>
      <c r="BB1666" t="n">
        <v>4.1</v>
      </c>
      <c r="BC1666" t="inlineStr">
        <is>
          <t>701+</t>
        </is>
      </c>
      <c r="BD1666" t="inlineStr">
        <is>
          <t>-</t>
        </is>
      </c>
      <c r="BE1666" t="inlineStr">
        <is>
          <t>601-800</t>
        </is>
      </c>
      <c r="BF1666" t="inlineStr">
        <is>
          <t>Kenya</t>
        </is>
      </c>
      <c r="BG1666" t="n">
        <v>13.7</v>
      </c>
      <c r="BH1666" t="inlineStr">
        <is>
          <t>45.5</t>
        </is>
      </c>
      <c r="BI1666" t="n">
        <v>9</v>
      </c>
      <c r="BJ1666" t="n">
        <v>19.5</v>
      </c>
      <c r="BK1666" t="inlineStr">
        <is>
          <t>28.0</t>
        </is>
      </c>
      <c r="BL1666" t="inlineStr">
        <is>
          <t>-</t>
        </is>
      </c>
      <c r="BM1666" t="inlineStr">
        <is>
          <t>72,676</t>
        </is>
      </c>
      <c r="BN1666" t="n">
        <v>47</v>
      </c>
      <c r="BO1666" t="inlineStr">
        <is>
          <t>1%</t>
        </is>
      </c>
      <c r="BP1666" t="inlineStr">
        <is>
          <t>40 : 60</t>
        </is>
      </c>
      <c r="BQ1666" t="n">
        <v>2016</v>
      </c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>
        <is>
          <t>QS+Times</t>
        </is>
      </c>
      <c r="CC1666" t="n">
        <v>925.5</v>
      </c>
      <c r="CD1666" t="n">
        <v>1100.5</v>
      </c>
      <c r="CE1666" t="n">
        <v>601</v>
      </c>
      <c r="CF1666" t="n">
        <v>601</v>
      </c>
      <c r="CG1666" t="n">
        <v>671</v>
      </c>
      <c r="CH1666" t="n">
        <v>701</v>
      </c>
      <c r="CI1666" t="inlineStr"/>
      <c r="CJ1666" t="inlineStr"/>
      <c r="CK1666" t="n">
        <v>701</v>
      </c>
      <c r="CL1666" t="n">
        <v>67</v>
      </c>
      <c r="CM1666" t="n">
        <v>701</v>
      </c>
      <c r="CN1666" t="n">
        <v>1100.5</v>
      </c>
      <c r="CO1666" t="n">
        <v>1100.5</v>
      </c>
      <c r="CP1666" t="n">
        <v>601</v>
      </c>
      <c r="CQ1666" t="n">
        <v>557</v>
      </c>
      <c r="CR1666" t="n">
        <v>701</v>
      </c>
      <c r="CS1666" t="n">
        <v>701</v>
      </c>
      <c r="CT1666" t="inlineStr"/>
      <c r="CU1666" t="inlineStr"/>
      <c r="CV1666" t="n">
        <v>701</v>
      </c>
      <c r="CW1666" t="n">
        <v>116</v>
      </c>
      <c r="CX1666" t="n">
        <v>701</v>
      </c>
      <c r="CY1666" t="n">
        <v>700.5</v>
      </c>
      <c r="CZ1666" t="inlineStr"/>
      <c r="DA1666" t="inlineStr"/>
      <c r="DB1666" t="n">
        <v>16.98214285714285</v>
      </c>
      <c r="DC1666" t="n">
        <v>8.889940612356954</v>
      </c>
      <c r="DD1666" t="n">
        <v>47</v>
      </c>
      <c r="DE1666" t="inlineStr">
        <is>
          <t>Times (raw ratio)</t>
        </is>
      </c>
      <c r="DF1666" t="n">
        <v>1</v>
      </c>
      <c r="DG1666" t="inlineStr">
        <is>
          <t>Times (raw %)</t>
        </is>
      </c>
      <c r="DH1666" t="n">
        <v>9.800000000000001</v>
      </c>
      <c r="DI1666" t="n">
        <v>6.347554630593131</v>
      </c>
    </row>
    <row r="1667">
      <c r="A1667" t="inlineStr">
        <is>
          <t>university of nantes</t>
        </is>
      </c>
      <c r="B1667" t="inlineStr"/>
      <c r="C1667" t="inlineStr"/>
      <c r="D1667" t="inlineStr">
        <is>
          <t>Not Reported</t>
        </is>
      </c>
      <c r="E1667" t="inlineStr">
        <is>
          <t>Not Reported</t>
        </is>
      </c>
      <c r="F1667" t="inlineStr">
        <is>
          <t>Not Reported</t>
        </is>
      </c>
      <c r="G1667" t="inlineStr">
        <is>
          <t>Not Reported</t>
        </is>
      </c>
      <c r="H1667" t="inlineStr"/>
      <c r="I1667" t="inlineStr">
        <is>
          <t>Not Reported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>
        <is>
          <t>Not Reported</t>
        </is>
      </c>
      <c r="AF1667" t="inlineStr">
        <is>
          <t>Not Reported</t>
        </is>
      </c>
      <c r="AG1667" t="inlineStr">
        <is>
          <t>Not Reported</t>
        </is>
      </c>
      <c r="AH1667" t="inlineStr">
        <is>
          <t>Not Reported</t>
        </is>
      </c>
      <c r="AI1667" t="inlineStr"/>
      <c r="AJ1667" t="inlineStr"/>
      <c r="AK1667" t="inlineStr">
        <is>
          <t>Not Reported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>
        <is>
          <t>401-500</t>
        </is>
      </c>
      <c r="BF1667" t="inlineStr">
        <is>
          <t>France</t>
        </is>
      </c>
      <c r="BG1667" t="n">
        <v>19.6</v>
      </c>
      <c r="BH1667" t="inlineStr">
        <is>
          <t>35.1</t>
        </is>
      </c>
      <c r="BI1667" t="n">
        <v>12.2</v>
      </c>
      <c r="BJ1667" t="n">
        <v>69.40000000000001</v>
      </c>
      <c r="BK1667" t="inlineStr">
        <is>
          <t>-</t>
        </is>
      </c>
      <c r="BL1667" t="inlineStr">
        <is>
          <t>-</t>
        </is>
      </c>
      <c r="BM1667" t="inlineStr">
        <is>
          <t>33,866</t>
        </is>
      </c>
      <c r="BN1667" t="n">
        <v>22.2</v>
      </c>
      <c r="BO1667" t="inlineStr">
        <is>
          <t>11%</t>
        </is>
      </c>
      <c r="BP1667" t="inlineStr">
        <is>
          <t>56 : 44</t>
        </is>
      </c>
      <c r="BQ1667" t="n">
        <v>2016</v>
      </c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>
        <is>
          <t>Times</t>
        </is>
      </c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n">
        <v>450.5</v>
      </c>
      <c r="CZ1667" t="inlineStr"/>
      <c r="DA1667" t="inlineStr"/>
      <c r="DB1667" t="n">
        <v>35.7398141529664</v>
      </c>
      <c r="DC1667" t="n">
        <v>39.35287971790518</v>
      </c>
      <c r="DD1667" t="n">
        <v>22.2</v>
      </c>
      <c r="DE1667" t="inlineStr">
        <is>
          <t>Times (raw ratio)</t>
        </is>
      </c>
      <c r="DF1667" t="n">
        <v>11</v>
      </c>
      <c r="DG1667" t="inlineStr">
        <is>
          <t>Times (raw %)</t>
        </is>
      </c>
      <c r="DH1667" t="inlineStr"/>
      <c r="DI1667" t="n">
        <v>9.67741935483871</v>
      </c>
    </row>
    <row r="1668">
      <c r="A1668" t="inlineStr">
        <is>
          <t>university of naples - federico ii</t>
        </is>
      </c>
      <c r="B1668" t="inlineStr">
        <is>
          <t>347</t>
        </is>
      </c>
      <c r="C1668" t="inlineStr">
        <is>
          <t>335</t>
        </is>
      </c>
      <c r="D1668" t="inlineStr">
        <is>
          <t>Italy</t>
        </is>
      </c>
      <c r="E1668" t="inlineStr">
        <is>
          <t>Europe</t>
        </is>
      </c>
      <c r="F1668" t="inlineStr">
        <is>
          <t>XL</t>
        </is>
      </c>
      <c r="G1668" t="inlineStr">
        <is>
          <t>FC</t>
        </is>
      </c>
      <c r="H1668" t="inlineStr">
        <is>
          <t>VH</t>
        </is>
      </c>
      <c r="I1668" t="inlineStr">
        <is>
          <t>A</t>
        </is>
      </c>
      <c r="J1668" t="n">
        <v>36.6</v>
      </c>
      <c r="K1668" t="inlineStr">
        <is>
          <t>236</t>
        </is>
      </c>
      <c r="L1668" t="n">
        <v>19.7</v>
      </c>
      <c r="M1668" t="inlineStr">
        <is>
          <t>461</t>
        </is>
      </c>
      <c r="N1668" t="n">
        <v>4.2</v>
      </c>
      <c r="O1668" t="inlineStr">
        <is>
          <t>701+</t>
        </is>
      </c>
      <c r="P1668" t="n">
        <v>65.09999999999999</v>
      </c>
      <c r="Q1668" t="inlineStr">
        <is>
          <t>172</t>
        </is>
      </c>
      <c r="R1668" t="n">
        <v>2.2</v>
      </c>
      <c r="S1668" t="inlineStr">
        <is>
          <t>701+</t>
        </is>
      </c>
      <c r="T1668" t="n">
        <v>1.1</v>
      </c>
      <c r="U1668" t="inlineStr">
        <is>
          <t>701+</t>
        </is>
      </c>
      <c r="V1668" t="n">
        <v>92.5</v>
      </c>
      <c r="W1668" t="inlineStr">
        <is>
          <t>129</t>
        </is>
      </c>
      <c r="X1668" t="n">
        <v>7.3</v>
      </c>
      <c r="Y1668" t="inlineStr">
        <is>
          <t>701+</t>
        </is>
      </c>
      <c r="Z1668" t="n">
        <v>20.1</v>
      </c>
      <c r="AA1668" t="inlineStr">
        <is>
          <t>530=</t>
        </is>
      </c>
      <c r="AB1668" t="n">
        <v>32.8</v>
      </c>
      <c r="AC1668" t="inlineStr">
        <is>
          <t>335</t>
        </is>
      </c>
      <c r="AD1668" t="inlineStr">
        <is>
          <t>416=</t>
        </is>
      </c>
      <c r="AE1668" t="inlineStr">
        <is>
          <t>IT</t>
        </is>
      </c>
      <c r="AF1668" t="inlineStr">
        <is>
          <t>Italy</t>
        </is>
      </c>
      <c r="AG1668" t="inlineStr">
        <is>
          <t>XL</t>
        </is>
      </c>
      <c r="AH1668" t="inlineStr">
        <is>
          <t>FC</t>
        </is>
      </c>
      <c r="AI1668" t="inlineStr">
        <is>
          <t>VH</t>
        </is>
      </c>
      <c r="AJ1668" t="n">
        <v>5</v>
      </c>
      <c r="AK1668" t="inlineStr">
        <is>
          <t>A</t>
        </is>
      </c>
      <c r="AL1668" t="n">
        <v>35.2</v>
      </c>
      <c r="AM1668" t="inlineStr">
        <is>
          <t>245</t>
        </is>
      </c>
      <c r="AN1668" t="n">
        <v>17</v>
      </c>
      <c r="AO1668" t="inlineStr">
        <is>
          <t>508</t>
        </is>
      </c>
      <c r="AP1668" t="n">
        <v>4.3</v>
      </c>
      <c r="AQ1668" t="inlineStr">
        <is>
          <t>701+</t>
        </is>
      </c>
      <c r="AR1668" t="n">
        <v>61.8</v>
      </c>
      <c r="AS1668" t="inlineStr">
        <is>
          <t>197</t>
        </is>
      </c>
      <c r="AT1668" t="n">
        <v>2.4</v>
      </c>
      <c r="AU1668" t="inlineStr">
        <is>
          <t>701+</t>
        </is>
      </c>
      <c r="AV1668" t="n">
        <v>1.1</v>
      </c>
      <c r="AW1668" t="inlineStr">
        <is>
          <t>701+</t>
        </is>
      </c>
      <c r="AX1668" t="n">
        <v>81.59999999999999</v>
      </c>
      <c r="AY1668" t="inlineStr">
        <is>
          <t>137</t>
        </is>
      </c>
      <c r="AZ1668" t="n">
        <v>7.1</v>
      </c>
      <c r="BA1668" t="inlineStr">
        <is>
          <t>701+</t>
        </is>
      </c>
      <c r="BB1668" t="n">
        <v>34.6</v>
      </c>
      <c r="BC1668" t="inlineStr">
        <is>
          <t>403=</t>
        </is>
      </c>
      <c r="BD1668" t="inlineStr">
        <is>
          <t>32.3</t>
        </is>
      </c>
      <c r="BE1668" t="inlineStr">
        <is>
          <t>301-350</t>
        </is>
      </c>
      <c r="BF1668" t="inlineStr">
        <is>
          <t>Not Reported</t>
        </is>
      </c>
      <c r="BG1668" t="n">
        <v>24.7</v>
      </c>
      <c r="BH1668" t="inlineStr">
        <is>
          <t>21.1</t>
        </is>
      </c>
      <c r="BI1668" t="n">
        <v>14.8</v>
      </c>
      <c r="BJ1668" t="n">
        <v>81.3</v>
      </c>
      <c r="BK1668" t="inlineStr">
        <is>
          <t>47.4</t>
        </is>
      </c>
      <c r="BL1668" t="inlineStr">
        <is>
          <t>-</t>
        </is>
      </c>
      <c r="BM1668" t="inlineStr">
        <is>
          <t>83,653</t>
        </is>
      </c>
      <c r="BN1668" t="n">
        <v>64.2</v>
      </c>
      <c r="BO1668" t="inlineStr">
        <is>
          <t>1%</t>
        </is>
      </c>
      <c r="BP1668" t="inlineStr"/>
      <c r="BQ1668" t="n">
        <v>2016</v>
      </c>
      <c r="BR1668" t="inlineStr">
        <is>
          <t>301-400</t>
        </is>
      </c>
      <c r="BS1668" t="inlineStr">
        <is>
          <t>9-10</t>
        </is>
      </c>
      <c r="BT1668" t="inlineStr"/>
      <c r="BU1668" t="n">
        <v>0</v>
      </c>
      <c r="BV1668" t="n">
        <v>0</v>
      </c>
      <c r="BW1668" t="n">
        <v>3.6</v>
      </c>
      <c r="BX1668" t="n">
        <v>4.2</v>
      </c>
      <c r="BY1668" t="n">
        <v>42</v>
      </c>
      <c r="BZ1668" t="n">
        <v>16.6</v>
      </c>
      <c r="CA1668" t="n">
        <v>2015</v>
      </c>
      <c r="CB1668" t="inlineStr">
        <is>
          <t>QS</t>
        </is>
      </c>
      <c r="CC1668" t="n">
        <v>347</v>
      </c>
      <c r="CD1668" t="n">
        <v>335</v>
      </c>
      <c r="CE1668" t="n">
        <v>236</v>
      </c>
      <c r="CF1668" t="n">
        <v>461</v>
      </c>
      <c r="CG1668" t="n">
        <v>701</v>
      </c>
      <c r="CH1668" t="n">
        <v>172</v>
      </c>
      <c r="CI1668" t="n">
        <v>701</v>
      </c>
      <c r="CJ1668" t="n">
        <v>701</v>
      </c>
      <c r="CK1668" t="n">
        <v>129</v>
      </c>
      <c r="CL1668" t="n">
        <v>701</v>
      </c>
      <c r="CM1668" t="n">
        <v>530</v>
      </c>
      <c r="CN1668" t="n">
        <v>335</v>
      </c>
      <c r="CO1668" t="n">
        <v>416</v>
      </c>
      <c r="CP1668" t="n">
        <v>245</v>
      </c>
      <c r="CQ1668" t="n">
        <v>508</v>
      </c>
      <c r="CR1668" t="n">
        <v>701</v>
      </c>
      <c r="CS1668" t="n">
        <v>197</v>
      </c>
      <c r="CT1668" t="n">
        <v>701</v>
      </c>
      <c r="CU1668" t="n">
        <v>701</v>
      </c>
      <c r="CV1668" t="n">
        <v>137</v>
      </c>
      <c r="CW1668" t="n">
        <v>701</v>
      </c>
      <c r="CX1668" t="n">
        <v>403</v>
      </c>
      <c r="CY1668" t="n">
        <v>325.5</v>
      </c>
      <c r="CZ1668" t="n">
        <v>350.5</v>
      </c>
      <c r="DA1668" t="n">
        <v>9.5</v>
      </c>
      <c r="DB1668" t="n">
        <v>50.72218871361665</v>
      </c>
      <c r="DC1668" t="n">
        <v>39.91767742929852</v>
      </c>
      <c r="DD1668" t="n">
        <v>64.2</v>
      </c>
      <c r="DE1668" t="inlineStr">
        <is>
          <t>Times (raw ratio)</t>
        </is>
      </c>
      <c r="DF1668" t="n">
        <v>1</v>
      </c>
      <c r="DG1668" t="inlineStr">
        <is>
          <t>Times (raw %)</t>
        </is>
      </c>
      <c r="DH1668" t="n">
        <v>35.90000000000001</v>
      </c>
      <c r="DI1668" t="n">
        <v>10.6831025305131</v>
      </c>
    </row>
    <row r="1669">
      <c r="A1669" t="inlineStr">
        <is>
          <t>university of naples parthenope</t>
        </is>
      </c>
      <c r="B1669" t="inlineStr">
        <is>
          <t>1001-1200</t>
        </is>
      </c>
      <c r="C1669" t="inlineStr">
        <is>
          <t>1001-1200</t>
        </is>
      </c>
      <c r="D1669" t="inlineStr">
        <is>
          <t>Italy</t>
        </is>
      </c>
      <c r="E1669" t="inlineStr">
        <is>
          <t>Europe</t>
        </is>
      </c>
      <c r="F1669" t="inlineStr">
        <is>
          <t>M</t>
        </is>
      </c>
      <c r="G1669" t="inlineStr">
        <is>
          <t>FO</t>
        </is>
      </c>
      <c r="H1669" t="inlineStr">
        <is>
          <t>VH</t>
        </is>
      </c>
      <c r="I1669" t="inlineStr">
        <is>
          <t>A</t>
        </is>
      </c>
      <c r="J1669" t="n">
        <v>3.8</v>
      </c>
      <c r="K1669" t="inlineStr">
        <is>
          <t>601+</t>
        </is>
      </c>
      <c r="L1669" t="n">
        <v>1.9</v>
      </c>
      <c r="M1669" t="inlineStr">
        <is>
          <t>601+</t>
        </is>
      </c>
      <c r="N1669" t="n">
        <v>3.3</v>
      </c>
      <c r="O1669" t="inlineStr">
        <is>
          <t>701+</t>
        </is>
      </c>
      <c r="P1669" t="n">
        <v>42.4</v>
      </c>
      <c r="Q1669" t="inlineStr">
        <is>
          <t>325</t>
        </is>
      </c>
      <c r="R1669" t="n">
        <v>1.7</v>
      </c>
      <c r="S1669" t="inlineStr">
        <is>
          <t>701+</t>
        </is>
      </c>
      <c r="T1669" t="n">
        <v>2.1</v>
      </c>
      <c r="U1669" t="inlineStr">
        <is>
          <t>701+</t>
        </is>
      </c>
      <c r="V1669" t="n">
        <v>30.8</v>
      </c>
      <c r="W1669" t="inlineStr">
        <is>
          <t>701+</t>
        </is>
      </c>
      <c r="X1669" t="n">
        <v>1.7</v>
      </c>
      <c r="Y1669" t="inlineStr">
        <is>
          <t>701+</t>
        </is>
      </c>
      <c r="Z1669" t="n">
        <v>3</v>
      </c>
      <c r="AA1669" t="inlineStr">
        <is>
          <t>701+</t>
        </is>
      </c>
      <c r="AB1669" t="inlineStr"/>
      <c r="AC1669" t="inlineStr">
        <is>
          <t>1001-1200</t>
        </is>
      </c>
      <c r="AD1669" t="inlineStr">
        <is>
          <t>1001-1200</t>
        </is>
      </c>
      <c r="AE1669" t="inlineStr">
        <is>
          <t>IT</t>
        </is>
      </c>
      <c r="AF1669" t="inlineStr">
        <is>
          <t>Italy</t>
        </is>
      </c>
      <c r="AG1669" t="inlineStr">
        <is>
          <t>M</t>
        </is>
      </c>
      <c r="AH1669" t="inlineStr">
        <is>
          <t>FO</t>
        </is>
      </c>
      <c r="AI1669" t="inlineStr">
        <is>
          <t>VH</t>
        </is>
      </c>
      <c r="AJ1669" t="n">
        <v>4</v>
      </c>
      <c r="AK1669" t="inlineStr">
        <is>
          <t>A</t>
        </is>
      </c>
      <c r="AL1669" t="n">
        <v>3.5</v>
      </c>
      <c r="AM1669" t="inlineStr">
        <is>
          <t>601+</t>
        </is>
      </c>
      <c r="AN1669" t="n">
        <v>2</v>
      </c>
      <c r="AO1669" t="inlineStr">
        <is>
          <t>601+</t>
        </is>
      </c>
      <c r="AP1669" t="n">
        <v>3.7</v>
      </c>
      <c r="AQ1669" t="inlineStr">
        <is>
          <t>701+</t>
        </is>
      </c>
      <c r="AR1669" t="n">
        <v>38.9</v>
      </c>
      <c r="AS1669" t="inlineStr">
        <is>
          <t>353</t>
        </is>
      </c>
      <c r="AT1669" t="n">
        <v>1.8</v>
      </c>
      <c r="AU1669" t="inlineStr">
        <is>
          <t>701+</t>
        </is>
      </c>
      <c r="AV1669" t="n">
        <v>1.9</v>
      </c>
      <c r="AW1669" t="inlineStr">
        <is>
          <t>701+</t>
        </is>
      </c>
      <c r="AX1669" t="n">
        <v>1.7</v>
      </c>
      <c r="AY1669" t="inlineStr">
        <is>
          <t>701+</t>
        </is>
      </c>
      <c r="AZ1669" t="n">
        <v>4.8</v>
      </c>
      <c r="BA1669" t="inlineStr">
        <is>
          <t>701+</t>
        </is>
      </c>
      <c r="BB1669" t="n">
        <v>3.4</v>
      </c>
      <c r="BC1669" t="inlineStr">
        <is>
          <t>701+</t>
        </is>
      </c>
      <c r="BD1669" t="inlineStr">
        <is>
          <t>-</t>
        </is>
      </c>
      <c r="BE1669" t="inlineStr"/>
      <c r="BF1669" t="inlineStr">
        <is>
          <t>Not Reported</t>
        </is>
      </c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>
        <is>
          <t>QS</t>
        </is>
      </c>
      <c r="CC1669" t="n">
        <v>1100.5</v>
      </c>
      <c r="CD1669" t="n">
        <v>1100.5</v>
      </c>
      <c r="CE1669" t="n">
        <v>601</v>
      </c>
      <c r="CF1669" t="n">
        <v>601</v>
      </c>
      <c r="CG1669" t="n">
        <v>701</v>
      </c>
      <c r="CH1669" t="n">
        <v>325</v>
      </c>
      <c r="CI1669" t="n">
        <v>701</v>
      </c>
      <c r="CJ1669" t="n">
        <v>701</v>
      </c>
      <c r="CK1669" t="n">
        <v>701</v>
      </c>
      <c r="CL1669" t="n">
        <v>701</v>
      </c>
      <c r="CM1669" t="n">
        <v>701</v>
      </c>
      <c r="CN1669" t="n">
        <v>1100.5</v>
      </c>
      <c r="CO1669" t="n">
        <v>1100.5</v>
      </c>
      <c r="CP1669" t="n">
        <v>601</v>
      </c>
      <c r="CQ1669" t="n">
        <v>601</v>
      </c>
      <c r="CR1669" t="n">
        <v>701</v>
      </c>
      <c r="CS1669" t="n">
        <v>353</v>
      </c>
      <c r="CT1669" t="n">
        <v>701</v>
      </c>
      <c r="CU1669" t="n">
        <v>701</v>
      </c>
      <c r="CV1669" t="n">
        <v>701</v>
      </c>
      <c r="CW1669" t="n">
        <v>701</v>
      </c>
      <c r="CX1669" t="n">
        <v>701</v>
      </c>
      <c r="CY1669" t="inlineStr"/>
      <c r="CZ1669" t="inlineStr"/>
      <c r="DA1669" t="inlineStr"/>
      <c r="DB1669" t="n">
        <v>21.46428571428571</v>
      </c>
      <c r="DC1669" t="n">
        <v>42.4</v>
      </c>
      <c r="DD1669" t="inlineStr"/>
      <c r="DE1669" t="inlineStr">
        <is>
          <t>QS (score, not ratio)</t>
        </is>
      </c>
      <c r="DF1669" t="inlineStr"/>
      <c r="DG1669" t="inlineStr">
        <is>
          <t>QS (score, not %)</t>
        </is>
      </c>
      <c r="DH1669" t="n">
        <v>3.65</v>
      </c>
      <c r="DI1669" t="inlineStr"/>
    </row>
    <row r="1670">
      <c r="A1670" t="inlineStr">
        <is>
          <t>university of navarra</t>
        </is>
      </c>
      <c r="B1670" t="inlineStr">
        <is>
          <t>249</t>
        </is>
      </c>
      <c r="C1670" t="inlineStr">
        <is>
          <t>280</t>
        </is>
      </c>
      <c r="D1670" t="inlineStr">
        <is>
          <t>Spain</t>
        </is>
      </c>
      <c r="E1670" t="inlineStr">
        <is>
          <t>Europe</t>
        </is>
      </c>
      <c r="F1670" t="inlineStr">
        <is>
          <t>L</t>
        </is>
      </c>
      <c r="G1670" t="inlineStr">
        <is>
          <t>FC</t>
        </is>
      </c>
      <c r="H1670" t="inlineStr">
        <is>
          <t>HI</t>
        </is>
      </c>
      <c r="I1670" t="inlineStr">
        <is>
          <t>B</t>
        </is>
      </c>
      <c r="J1670" t="n">
        <v>30.6</v>
      </c>
      <c r="K1670" t="inlineStr">
        <is>
          <t>291</t>
        </is>
      </c>
      <c r="L1670" t="n">
        <v>68</v>
      </c>
      <c r="M1670" t="inlineStr">
        <is>
          <t>108</t>
        </is>
      </c>
      <c r="N1670" t="n">
        <v>49.6</v>
      </c>
      <c r="O1670" t="inlineStr">
        <is>
          <t>315</t>
        </is>
      </c>
      <c r="P1670" t="n">
        <v>14.7</v>
      </c>
      <c r="Q1670" t="inlineStr">
        <is>
          <t>642</t>
        </is>
      </c>
      <c r="R1670" t="n">
        <v>24.8</v>
      </c>
      <c r="S1670" t="inlineStr">
        <is>
          <t>537</t>
        </is>
      </c>
      <c r="T1670" t="n">
        <v>73.8</v>
      </c>
      <c r="U1670" t="inlineStr">
        <is>
          <t>196</t>
        </is>
      </c>
      <c r="V1670" t="n">
        <v>63.6</v>
      </c>
      <c r="W1670" t="inlineStr">
        <is>
          <t>578</t>
        </is>
      </c>
      <c r="X1670" t="n">
        <v>75.8</v>
      </c>
      <c r="Y1670" t="inlineStr">
        <is>
          <t>137</t>
        </is>
      </c>
      <c r="Z1670" t="n">
        <v>42.3</v>
      </c>
      <c r="AA1670" t="inlineStr">
        <is>
          <t>355=</t>
        </is>
      </c>
      <c r="AB1670" t="n">
        <v>40.7</v>
      </c>
      <c r="AC1670" t="inlineStr">
        <is>
          <t>280</t>
        </is>
      </c>
      <c r="AD1670" t="inlineStr">
        <is>
          <t>253=</t>
        </is>
      </c>
      <c r="AE1670" t="inlineStr">
        <is>
          <t>ES</t>
        </is>
      </c>
      <c r="AF1670" t="inlineStr">
        <is>
          <t>Spain</t>
        </is>
      </c>
      <c r="AG1670" t="inlineStr">
        <is>
          <t>L</t>
        </is>
      </c>
      <c r="AH1670" t="inlineStr">
        <is>
          <t>FC</t>
        </is>
      </c>
      <c r="AI1670" t="inlineStr">
        <is>
          <t>HI</t>
        </is>
      </c>
      <c r="AJ1670" t="n">
        <v>4</v>
      </c>
      <c r="AK1670" t="inlineStr">
        <is>
          <t>B</t>
        </is>
      </c>
      <c r="AL1670" t="n">
        <v>29</v>
      </c>
      <c r="AM1670" t="inlineStr">
        <is>
          <t>300</t>
        </is>
      </c>
      <c r="AN1670" t="n">
        <v>61.2</v>
      </c>
      <c r="AO1670" t="inlineStr">
        <is>
          <t>130</t>
        </is>
      </c>
      <c r="AP1670" t="n">
        <v>56.5</v>
      </c>
      <c r="AQ1670" t="inlineStr">
        <is>
          <t>260</t>
        </is>
      </c>
      <c r="AR1670" t="n">
        <v>15.1</v>
      </c>
      <c r="AS1670" t="inlineStr">
        <is>
          <t>635</t>
        </is>
      </c>
      <c r="AT1670" t="n">
        <v>25.2</v>
      </c>
      <c r="AU1670" t="inlineStr">
        <is>
          <t>531</t>
        </is>
      </c>
      <c r="AV1670" t="n">
        <v>74.8</v>
      </c>
      <c r="AW1670" t="inlineStr">
        <is>
          <t>186</t>
        </is>
      </c>
      <c r="AX1670" t="n">
        <v>28.9</v>
      </c>
      <c r="AY1670" t="inlineStr">
        <is>
          <t>464</t>
        </is>
      </c>
      <c r="AZ1670" t="n">
        <v>28.4</v>
      </c>
      <c r="BA1670" t="inlineStr">
        <is>
          <t>282</t>
        </is>
      </c>
      <c r="BB1670" t="n">
        <v>45.6</v>
      </c>
      <c r="BC1670" t="inlineStr">
        <is>
          <t>333</t>
        </is>
      </c>
      <c r="BD1670" t="inlineStr">
        <is>
          <t>36.8</t>
        </is>
      </c>
      <c r="BE1670" t="inlineStr">
        <is>
          <t>301-350</t>
        </is>
      </c>
      <c r="BF1670" t="inlineStr">
        <is>
          <t>Spain</t>
        </is>
      </c>
      <c r="BG1670" t="n">
        <v>31.9</v>
      </c>
      <c r="BH1670" t="inlineStr">
        <is>
          <t>52.6</t>
        </is>
      </c>
      <c r="BI1670" t="n">
        <v>20.8</v>
      </c>
      <c r="BJ1670" t="n">
        <v>57.5</v>
      </c>
      <c r="BK1670" t="inlineStr">
        <is>
          <t>63.5</t>
        </is>
      </c>
      <c r="BL1670" t="inlineStr">
        <is>
          <t>-</t>
        </is>
      </c>
      <c r="BM1670" t="inlineStr">
        <is>
          <t>11,259</t>
        </is>
      </c>
      <c r="BN1670" t="n">
        <v>10.6</v>
      </c>
      <c r="BO1670" t="inlineStr">
        <is>
          <t>16%</t>
        </is>
      </c>
      <c r="BP1670" t="inlineStr">
        <is>
          <t>52 : 48</t>
        </is>
      </c>
      <c r="BQ1670" t="n">
        <v>2016</v>
      </c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>
        <is>
          <t>QS+Times</t>
        </is>
      </c>
      <c r="CC1670" t="n">
        <v>249</v>
      </c>
      <c r="CD1670" t="n">
        <v>280</v>
      </c>
      <c r="CE1670" t="n">
        <v>291</v>
      </c>
      <c r="CF1670" t="n">
        <v>108</v>
      </c>
      <c r="CG1670" t="n">
        <v>315</v>
      </c>
      <c r="CH1670" t="n">
        <v>642</v>
      </c>
      <c r="CI1670" t="n">
        <v>537</v>
      </c>
      <c r="CJ1670" t="n">
        <v>196</v>
      </c>
      <c r="CK1670" t="n">
        <v>578</v>
      </c>
      <c r="CL1670" t="n">
        <v>137</v>
      </c>
      <c r="CM1670" t="n">
        <v>355</v>
      </c>
      <c r="CN1670" t="n">
        <v>280</v>
      </c>
      <c r="CO1670" t="n">
        <v>253</v>
      </c>
      <c r="CP1670" t="n">
        <v>300</v>
      </c>
      <c r="CQ1670" t="n">
        <v>130</v>
      </c>
      <c r="CR1670" t="n">
        <v>260</v>
      </c>
      <c r="CS1670" t="n">
        <v>635</v>
      </c>
      <c r="CT1670" t="n">
        <v>531</v>
      </c>
      <c r="CU1670" t="n">
        <v>186</v>
      </c>
      <c r="CV1670" t="n">
        <v>464</v>
      </c>
      <c r="CW1670" t="n">
        <v>282</v>
      </c>
      <c r="CX1670" t="n">
        <v>333</v>
      </c>
      <c r="CY1670" t="n">
        <v>325.5</v>
      </c>
      <c r="CZ1670" t="inlineStr"/>
      <c r="DA1670" t="inlineStr"/>
      <c r="DB1670" t="n">
        <v>67.94771775758196</v>
      </c>
      <c r="DC1670" t="n">
        <v>30.10341215642164</v>
      </c>
      <c r="DD1670" t="n">
        <v>10.6</v>
      </c>
      <c r="DE1670" t="inlineStr">
        <is>
          <t>Times (raw ratio)</t>
        </is>
      </c>
      <c r="DF1670" t="n">
        <v>16</v>
      </c>
      <c r="DG1670" t="inlineStr">
        <is>
          <t>Times (raw %)</t>
        </is>
      </c>
      <c r="DH1670" t="n">
        <v>29.8</v>
      </c>
      <c r="DI1670" t="n">
        <v>18.6264308012487</v>
      </c>
    </row>
    <row r="1671">
      <c r="A1671" t="inlineStr">
        <is>
          <t>university of nebraska - lincoln</t>
        </is>
      </c>
      <c r="B1671" t="inlineStr">
        <is>
          <t>701-710</t>
        </is>
      </c>
      <c r="C1671" t="inlineStr">
        <is>
          <t>551</t>
        </is>
      </c>
      <c r="D1671" t="inlineStr">
        <is>
          <t>United States</t>
        </is>
      </c>
      <c r="E1671" t="inlineStr">
        <is>
          <t>Americas</t>
        </is>
      </c>
      <c r="F1671" t="inlineStr">
        <is>
          <t>L</t>
        </is>
      </c>
      <c r="G1671" t="inlineStr">
        <is>
          <t>CO</t>
        </is>
      </c>
      <c r="H1671" t="inlineStr">
        <is>
          <t>VH</t>
        </is>
      </c>
      <c r="I1671" t="inlineStr">
        <is>
          <t>A</t>
        </is>
      </c>
      <c r="J1671" t="n">
        <v>10.6</v>
      </c>
      <c r="K1671" t="inlineStr">
        <is>
          <t>601+</t>
        </is>
      </c>
      <c r="L1671" t="n">
        <v>5.8</v>
      </c>
      <c r="M1671" t="inlineStr">
        <is>
          <t>601+</t>
        </is>
      </c>
      <c r="N1671" t="n">
        <v>16.9</v>
      </c>
      <c r="O1671" t="inlineStr">
        <is>
          <t>701+</t>
        </is>
      </c>
      <c r="P1671" t="n">
        <v>30.4</v>
      </c>
      <c r="Q1671" t="inlineStr">
        <is>
          <t>434</t>
        </is>
      </c>
      <c r="R1671" t="n">
        <v>21.5</v>
      </c>
      <c r="S1671" t="inlineStr">
        <is>
          <t>575</t>
        </is>
      </c>
      <c r="T1671" t="n">
        <v>7.1</v>
      </c>
      <c r="U1671" t="inlineStr">
        <is>
          <t>701+</t>
        </is>
      </c>
      <c r="V1671" t="n">
        <v>73.09999999999999</v>
      </c>
      <c r="W1671" t="inlineStr">
        <is>
          <t>437</t>
        </is>
      </c>
      <c r="X1671" t="n">
        <v>7.2</v>
      </c>
      <c r="Y1671" t="inlineStr">
        <is>
          <t>701+</t>
        </is>
      </c>
      <c r="Z1671" t="n">
        <v>33</v>
      </c>
      <c r="AA1671" t="inlineStr">
        <is>
          <t>420=</t>
        </is>
      </c>
      <c r="AB1671" t="inlineStr"/>
      <c r="AC1671">
        <f>551</f>
        <v/>
      </c>
      <c r="AD1671" t="inlineStr">
        <is>
          <t>651-700</t>
        </is>
      </c>
      <c r="AE1671" t="inlineStr">
        <is>
          <t>US</t>
        </is>
      </c>
      <c r="AF1671" t="inlineStr">
        <is>
          <t>United States</t>
        </is>
      </c>
      <c r="AG1671" t="inlineStr">
        <is>
          <t>L</t>
        </is>
      </c>
      <c r="AH1671" t="inlineStr">
        <is>
          <t>CO</t>
        </is>
      </c>
      <c r="AI1671" t="inlineStr">
        <is>
          <t>VH</t>
        </is>
      </c>
      <c r="AJ1671" t="n">
        <v>5</v>
      </c>
      <c r="AK1671" t="inlineStr">
        <is>
          <t>A</t>
        </is>
      </c>
      <c r="AL1671" t="n">
        <v>10.8</v>
      </c>
      <c r="AM1671" t="inlineStr">
        <is>
          <t>601+</t>
        </is>
      </c>
      <c r="AN1671" t="n">
        <v>5.9</v>
      </c>
      <c r="AO1671" t="inlineStr">
        <is>
          <t>601+</t>
        </is>
      </c>
      <c r="AP1671" t="n">
        <v>18.8</v>
      </c>
      <c r="AQ1671" t="inlineStr">
        <is>
          <t>700</t>
        </is>
      </c>
      <c r="AR1671" t="n">
        <v>33.7</v>
      </c>
      <c r="AS1671" t="inlineStr">
        <is>
          <t>406</t>
        </is>
      </c>
      <c r="AT1671" t="n">
        <v>30.4</v>
      </c>
      <c r="AU1671" t="inlineStr">
        <is>
          <t>488</t>
        </is>
      </c>
      <c r="AV1671" t="n">
        <v>8.199999999999999</v>
      </c>
      <c r="AW1671" t="inlineStr">
        <is>
          <t>701+</t>
        </is>
      </c>
      <c r="AX1671" t="n">
        <v>42.6</v>
      </c>
      <c r="AY1671" t="inlineStr">
        <is>
          <t>357</t>
        </is>
      </c>
      <c r="AZ1671" t="n">
        <v>12.2</v>
      </c>
      <c r="BA1671" t="inlineStr">
        <is>
          <t>701+</t>
        </is>
      </c>
      <c r="BB1671" t="n">
        <v>79.09999999999999</v>
      </c>
      <c r="BC1671" t="inlineStr">
        <is>
          <t>156</t>
        </is>
      </c>
      <c r="BD1671" t="inlineStr">
        <is>
          <t>21.3</t>
        </is>
      </c>
      <c r="BE1671" t="inlineStr">
        <is>
          <t>301-350</t>
        </is>
      </c>
      <c r="BF1671" t="inlineStr">
        <is>
          <t>Not Reported</t>
        </is>
      </c>
      <c r="BG1671" t="n">
        <v>30.1</v>
      </c>
      <c r="BH1671" t="inlineStr">
        <is>
          <t>45.8</t>
        </is>
      </c>
      <c r="BI1671" t="n">
        <v>30.2</v>
      </c>
      <c r="BJ1671" t="n">
        <v>53.5</v>
      </c>
      <c r="BK1671" t="inlineStr">
        <is>
          <t>35.6</t>
        </is>
      </c>
      <c r="BL1671" t="inlineStr">
        <is>
          <t>-</t>
        </is>
      </c>
      <c r="BM1671" t="inlineStr">
        <is>
          <t>21,789</t>
        </is>
      </c>
      <c r="BN1671" t="n">
        <v>16.4</v>
      </c>
      <c r="BO1671" t="inlineStr">
        <is>
          <t>9%</t>
        </is>
      </c>
      <c r="BP1671" t="inlineStr">
        <is>
          <t>46 : 54</t>
        </is>
      </c>
      <c r="BQ1671" t="n">
        <v>2016</v>
      </c>
      <c r="BR1671" t="inlineStr">
        <is>
          <t>201-300</t>
        </is>
      </c>
      <c r="BS1671" t="inlineStr">
        <is>
          <t>79-102</t>
        </is>
      </c>
      <c r="BT1671" t="inlineStr"/>
      <c r="BU1671" t="n">
        <v>17</v>
      </c>
      <c r="BV1671" t="n">
        <v>0</v>
      </c>
      <c r="BW1671" t="n">
        <v>16.8</v>
      </c>
      <c r="BX1671" t="n">
        <v>11.6</v>
      </c>
      <c r="BY1671" t="n">
        <v>33.4</v>
      </c>
      <c r="BZ1671" t="n">
        <v>16.7</v>
      </c>
      <c r="CA1671" t="n">
        <v>2015</v>
      </c>
      <c r="CB1671" t="inlineStr">
        <is>
          <t>QS+Shanghai</t>
        </is>
      </c>
      <c r="CC1671" t="n">
        <v>705.5</v>
      </c>
      <c r="CD1671" t="n">
        <v>551</v>
      </c>
      <c r="CE1671" t="n">
        <v>601</v>
      </c>
      <c r="CF1671" t="n">
        <v>601</v>
      </c>
      <c r="CG1671" t="n">
        <v>701</v>
      </c>
      <c r="CH1671" t="n">
        <v>434</v>
      </c>
      <c r="CI1671" t="n">
        <v>575</v>
      </c>
      <c r="CJ1671" t="n">
        <v>701</v>
      </c>
      <c r="CK1671" t="n">
        <v>437</v>
      </c>
      <c r="CL1671" t="n">
        <v>701</v>
      </c>
      <c r="CM1671" t="n">
        <v>420</v>
      </c>
      <c r="CN1671" t="n">
        <v>551</v>
      </c>
      <c r="CO1671" t="n">
        <v>675.5</v>
      </c>
      <c r="CP1671" t="n">
        <v>601</v>
      </c>
      <c r="CQ1671" t="n">
        <v>601</v>
      </c>
      <c r="CR1671" t="n">
        <v>700</v>
      </c>
      <c r="CS1671" t="n">
        <v>406</v>
      </c>
      <c r="CT1671" t="n">
        <v>488</v>
      </c>
      <c r="CU1671" t="n">
        <v>701</v>
      </c>
      <c r="CV1671" t="n">
        <v>357</v>
      </c>
      <c r="CW1671" t="n">
        <v>701</v>
      </c>
      <c r="CX1671" t="n">
        <v>156</v>
      </c>
      <c r="CY1671" t="n">
        <v>325.5</v>
      </c>
      <c r="CZ1671" t="n">
        <v>250.5</v>
      </c>
      <c r="DA1671" t="n">
        <v>90.5</v>
      </c>
      <c r="DB1671" t="n">
        <v>49.50444003346402</v>
      </c>
      <c r="DC1671" t="n">
        <v>31.33969418132202</v>
      </c>
      <c r="DD1671" t="n">
        <v>16.4</v>
      </c>
      <c r="DE1671" t="inlineStr">
        <is>
          <t>Times (raw ratio)</t>
        </is>
      </c>
      <c r="DF1671" t="n">
        <v>9</v>
      </c>
      <c r="DG1671" t="inlineStr">
        <is>
          <t>Times (raw %)</t>
        </is>
      </c>
      <c r="DH1671" t="n">
        <v>10.7</v>
      </c>
      <c r="DI1671" t="n">
        <v>18.07264964690906</v>
      </c>
    </row>
    <row r="1672">
      <c r="A1672" t="inlineStr">
        <is>
          <t>university of nebraska medical center</t>
        </is>
      </c>
      <c r="B1672" t="inlineStr"/>
      <c r="C1672" t="inlineStr"/>
      <c r="D1672" t="inlineStr">
        <is>
          <t>Not Reported</t>
        </is>
      </c>
      <c r="E1672" t="inlineStr">
        <is>
          <t>Not Reported</t>
        </is>
      </c>
      <c r="F1672" t="inlineStr">
        <is>
          <t>Not Reported</t>
        </is>
      </c>
      <c r="G1672" t="inlineStr">
        <is>
          <t>Not Reported</t>
        </is>
      </c>
      <c r="H1672" t="inlineStr"/>
      <c r="I1672" t="inlineStr">
        <is>
          <t>Not Reported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>
        <is>
          <t>Not Reported</t>
        </is>
      </c>
      <c r="AF1672" t="inlineStr">
        <is>
          <t>Not Reported</t>
        </is>
      </c>
      <c r="AG1672" t="inlineStr">
        <is>
          <t>Not Reported</t>
        </is>
      </c>
      <c r="AH1672" t="inlineStr">
        <is>
          <t>Not Reported</t>
        </is>
      </c>
      <c r="AI1672" t="inlineStr"/>
      <c r="AJ1672" t="inlineStr"/>
      <c r="AK1672" t="inlineStr">
        <is>
          <t>Not Reported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>
        <is>
          <t>351-400</t>
        </is>
      </c>
      <c r="BF1672" t="inlineStr">
        <is>
          <t>United States of America</t>
        </is>
      </c>
      <c r="BG1672" t="n">
        <v>37</v>
      </c>
      <c r="BH1672" t="inlineStr">
        <is>
          <t>37.7</t>
        </is>
      </c>
      <c r="BI1672" t="n">
        <v>13.3</v>
      </c>
      <c r="BJ1672" t="n">
        <v>64.40000000000001</v>
      </c>
      <c r="BK1672" t="inlineStr">
        <is>
          <t>33.6</t>
        </is>
      </c>
      <c r="BL1672" t="inlineStr">
        <is>
          <t>-</t>
        </is>
      </c>
      <c r="BM1672" t="inlineStr">
        <is>
          <t>2,857</t>
        </is>
      </c>
      <c r="BN1672" t="n">
        <v>2.6</v>
      </c>
      <c r="BO1672" t="inlineStr">
        <is>
          <t>8%</t>
        </is>
      </c>
      <c r="BP1672" t="inlineStr">
        <is>
          <t>67 : 33</t>
        </is>
      </c>
      <c r="BQ1672" t="n">
        <v>2016</v>
      </c>
      <c r="BR1672" t="inlineStr">
        <is>
          <t>301-400</t>
        </is>
      </c>
      <c r="BS1672" t="inlineStr">
        <is>
          <t>111-137</t>
        </is>
      </c>
      <c r="BT1672" t="inlineStr"/>
      <c r="BU1672" t="n">
        <v>0</v>
      </c>
      <c r="BV1672" t="n">
        <v>0</v>
      </c>
      <c r="BW1672" t="n">
        <v>16.1</v>
      </c>
      <c r="BX1672" t="n">
        <v>8</v>
      </c>
      <c r="BY1672" t="n">
        <v>22.5</v>
      </c>
      <c r="BZ1672" t="n">
        <v>13.6</v>
      </c>
      <c r="CA1672" t="n">
        <v>2011</v>
      </c>
      <c r="CB1672" t="inlineStr">
        <is>
          <t>Times+Shanghai</t>
        </is>
      </c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n">
        <v>375.5</v>
      </c>
      <c r="CZ1672" t="n">
        <v>350.5</v>
      </c>
      <c r="DA1672" t="n">
        <v>124</v>
      </c>
      <c r="DB1672" t="n">
        <v>34.86644451227119</v>
      </c>
      <c r="DC1672" t="n">
        <v>26.82166279840153</v>
      </c>
      <c r="DD1672" t="n">
        <v>2.6</v>
      </c>
      <c r="DE1672" t="inlineStr">
        <is>
          <t>Times (raw ratio)</t>
        </is>
      </c>
      <c r="DF1672" t="n">
        <v>8</v>
      </c>
      <c r="DG1672" t="inlineStr">
        <is>
          <t>Times (raw %)</t>
        </is>
      </c>
      <c r="DH1672" t="inlineStr"/>
      <c r="DI1672" t="n">
        <v>8.66380797151475</v>
      </c>
    </row>
    <row r="1673">
      <c r="A1673" t="inlineStr">
        <is>
          <t>university of neuchâtel</t>
        </is>
      </c>
      <c r="B1673" t="inlineStr"/>
      <c r="C1673" t="inlineStr"/>
      <c r="D1673" t="inlineStr">
        <is>
          <t>Not Reported</t>
        </is>
      </c>
      <c r="E1673" t="inlineStr">
        <is>
          <t>Not Reported</t>
        </is>
      </c>
      <c r="F1673" t="inlineStr">
        <is>
          <t>Not Reported</t>
        </is>
      </c>
      <c r="G1673" t="inlineStr">
        <is>
          <t>Not Reported</t>
        </is>
      </c>
      <c r="H1673" t="inlineStr"/>
      <c r="I1673" t="inlineStr">
        <is>
          <t>Not Reported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>
        <is>
          <t>Not Reported</t>
        </is>
      </c>
      <c r="AF1673" t="inlineStr">
        <is>
          <t>Not Reported</t>
        </is>
      </c>
      <c r="AG1673" t="inlineStr">
        <is>
          <t>Not Reported</t>
        </is>
      </c>
      <c r="AH1673" t="inlineStr">
        <is>
          <t>Not Reported</t>
        </is>
      </c>
      <c r="AI1673" t="inlineStr"/>
      <c r="AJ1673" t="inlineStr"/>
      <c r="AK1673" t="inlineStr">
        <is>
          <t>Not Reported</t>
        </is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>
        <is>
          <t>401-500</t>
        </is>
      </c>
      <c r="BF1673" t="inlineStr">
        <is>
          <t>Switzerland</t>
        </is>
      </c>
      <c r="BG1673" t="n">
        <v>24.2</v>
      </c>
      <c r="BH1673" t="inlineStr">
        <is>
          <t>91.4</t>
        </is>
      </c>
      <c r="BI1673" t="n">
        <v>14.7</v>
      </c>
      <c r="BJ1673" t="n">
        <v>48.2</v>
      </c>
      <c r="BK1673" t="inlineStr">
        <is>
          <t>-</t>
        </is>
      </c>
      <c r="BL1673" t="inlineStr">
        <is>
          <t>-</t>
        </is>
      </c>
      <c r="BM1673" t="inlineStr">
        <is>
          <t>4,358</t>
        </is>
      </c>
      <c r="BN1673" t="n">
        <v>8.5</v>
      </c>
      <c r="BO1673" t="inlineStr">
        <is>
          <t>22%</t>
        </is>
      </c>
      <c r="BP1673" t="inlineStr">
        <is>
          <t>59 : 41</t>
        </is>
      </c>
      <c r="BQ1673" t="n">
        <v>2016</v>
      </c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>
        <is>
          <t>Times</t>
        </is>
      </c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n">
        <v>450.5</v>
      </c>
      <c r="CZ1673" t="inlineStr"/>
      <c r="DA1673" t="inlineStr"/>
      <c r="DB1673" t="n">
        <v>35.7398141529664</v>
      </c>
      <c r="DC1673" t="n">
        <v>29.92486318654236</v>
      </c>
      <c r="DD1673" t="n">
        <v>8.5</v>
      </c>
      <c r="DE1673" t="inlineStr">
        <is>
          <t>Times (raw ratio)</t>
        </is>
      </c>
      <c r="DF1673" t="n">
        <v>22</v>
      </c>
      <c r="DG1673" t="inlineStr">
        <is>
          <t>Times (raw %)</t>
        </is>
      </c>
      <c r="DH1673" t="inlineStr"/>
      <c r="DI1673" t="n">
        <v>12.27887617065557</v>
      </c>
    </row>
    <row r="1674">
      <c r="A1674" t="inlineStr">
        <is>
          <t>university of nevada - reno</t>
        </is>
      </c>
      <c r="B1674" t="inlineStr"/>
      <c r="C1674" t="inlineStr"/>
      <c r="D1674" t="inlineStr">
        <is>
          <t>Not Reported</t>
        </is>
      </c>
      <c r="E1674" t="inlineStr">
        <is>
          <t>Not Reported</t>
        </is>
      </c>
      <c r="F1674" t="inlineStr">
        <is>
          <t>Not Reported</t>
        </is>
      </c>
      <c r="G1674" t="inlineStr">
        <is>
          <t>Not Reported</t>
        </is>
      </c>
      <c r="H1674" t="inlineStr"/>
      <c r="I1674" t="inlineStr">
        <is>
          <t>Not Reported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>
        <is>
          <t>Not Reported</t>
        </is>
      </c>
      <c r="AF1674" t="inlineStr">
        <is>
          <t>Not Reported</t>
        </is>
      </c>
      <c r="AG1674" t="inlineStr">
        <is>
          <t>Not Reported</t>
        </is>
      </c>
      <c r="AH1674" t="inlineStr">
        <is>
          <t>Not Reported</t>
        </is>
      </c>
      <c r="AI1674" t="inlineStr"/>
      <c r="AJ1674" t="inlineStr"/>
      <c r="AK1674" t="inlineStr">
        <is>
          <t>Not Reported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>
        <is>
          <t>Not Reported</t>
        </is>
      </c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>
        <is>
          <t>401-500</t>
        </is>
      </c>
      <c r="BS1674" t="inlineStr">
        <is>
          <t>138-151</t>
        </is>
      </c>
      <c r="BT1674" t="inlineStr"/>
      <c r="BU1674" t="n">
        <v>0</v>
      </c>
      <c r="BV1674" t="n">
        <v>0</v>
      </c>
      <c r="BW1674" t="n">
        <v>7.2</v>
      </c>
      <c r="BX1674" t="n">
        <v>11.2</v>
      </c>
      <c r="BY1674" t="n">
        <v>22.6</v>
      </c>
      <c r="BZ1674" t="n">
        <v>12.5</v>
      </c>
      <c r="CA1674" t="n">
        <v>2011</v>
      </c>
      <c r="CB1674" t="inlineStr">
        <is>
          <t>Shanghai</t>
        </is>
      </c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n">
        <v>450.5</v>
      </c>
      <c r="DA1674" t="n">
        <v>144.5</v>
      </c>
      <c r="DB1674" t="n">
        <v>1.317233809001095</v>
      </c>
      <c r="DC1674" t="n">
        <v>11.85242718446602</v>
      </c>
      <c r="DD1674" t="inlineStr"/>
      <c r="DE1674" t="inlineStr">
        <is>
          <t>Missing</t>
        </is>
      </c>
      <c r="DF1674" t="inlineStr"/>
      <c r="DG1674" t="inlineStr">
        <is>
          <t>Missing</t>
        </is>
      </c>
      <c r="DH1674" t="inlineStr"/>
      <c r="DI1674" t="n">
        <v>5.92621359223301</v>
      </c>
    </row>
    <row r="1675">
      <c r="A1675" t="inlineStr">
        <is>
          <t>university of new brunswick</t>
        </is>
      </c>
      <c r="B1675" t="inlineStr">
        <is>
          <t>681-690</t>
        </is>
      </c>
      <c r="C1675" t="inlineStr">
        <is>
          <t>711-720</t>
        </is>
      </c>
      <c r="D1675" t="inlineStr">
        <is>
          <t>Canada</t>
        </is>
      </c>
      <c r="E1675" t="inlineStr">
        <is>
          <t>Americas</t>
        </is>
      </c>
      <c r="F1675" t="inlineStr">
        <is>
          <t>M</t>
        </is>
      </c>
      <c r="G1675" t="inlineStr">
        <is>
          <t>CO</t>
        </is>
      </c>
      <c r="H1675" t="inlineStr">
        <is>
          <t>VH</t>
        </is>
      </c>
      <c r="I1675" t="inlineStr">
        <is>
          <t>A</t>
        </is>
      </c>
      <c r="J1675" t="n">
        <v>4.9</v>
      </c>
      <c r="K1675" t="inlineStr">
        <is>
          <t>601+</t>
        </is>
      </c>
      <c r="L1675" t="n">
        <v>8.300000000000001</v>
      </c>
      <c r="M1675" t="inlineStr">
        <is>
          <t>601+</t>
        </is>
      </c>
      <c r="N1675" t="n">
        <v>19.9</v>
      </c>
      <c r="O1675" t="inlineStr">
        <is>
          <t>677</t>
        </is>
      </c>
      <c r="P1675" t="n">
        <v>27.5</v>
      </c>
      <c r="Q1675" t="inlineStr">
        <is>
          <t>470</t>
        </is>
      </c>
      <c r="R1675" t="n">
        <v>61</v>
      </c>
      <c r="S1675" t="inlineStr">
        <is>
          <t>320</t>
        </is>
      </c>
      <c r="T1675" t="n">
        <v>34.1</v>
      </c>
      <c r="U1675" t="inlineStr">
        <is>
          <t>397</t>
        </is>
      </c>
      <c r="V1675" t="n">
        <v>48.7</v>
      </c>
      <c r="W1675" t="inlineStr">
        <is>
          <t>701+</t>
        </is>
      </c>
      <c r="X1675" t="n">
        <v>17.3</v>
      </c>
      <c r="Y1675" t="inlineStr">
        <is>
          <t>613</t>
        </is>
      </c>
      <c r="Z1675" t="n">
        <v>29</v>
      </c>
      <c r="AA1675" t="inlineStr">
        <is>
          <t>453=</t>
        </is>
      </c>
      <c r="AB1675" t="inlineStr"/>
      <c r="AC1675" t="inlineStr">
        <is>
          <t>711-720</t>
        </is>
      </c>
      <c r="AD1675" t="inlineStr">
        <is>
          <t>701-750</t>
        </is>
      </c>
      <c r="AE1675" t="inlineStr">
        <is>
          <t>CA</t>
        </is>
      </c>
      <c r="AF1675" t="inlineStr">
        <is>
          <t>Canada</t>
        </is>
      </c>
      <c r="AG1675" t="inlineStr">
        <is>
          <t>M</t>
        </is>
      </c>
      <c r="AH1675" t="inlineStr">
        <is>
          <t>CO</t>
        </is>
      </c>
      <c r="AI1675" t="inlineStr">
        <is>
          <t>VH</t>
        </is>
      </c>
      <c r="AJ1675" t="n">
        <v>5</v>
      </c>
      <c r="AK1675" t="inlineStr">
        <is>
          <t>A</t>
        </is>
      </c>
      <c r="AL1675" t="n">
        <v>4.6</v>
      </c>
      <c r="AM1675" t="inlineStr">
        <is>
          <t>601+</t>
        </is>
      </c>
      <c r="AN1675" t="n">
        <v>6.9</v>
      </c>
      <c r="AO1675" t="inlineStr">
        <is>
          <t>601+</t>
        </is>
      </c>
      <c r="AP1675" t="n">
        <v>23</v>
      </c>
      <c r="AQ1675" t="inlineStr">
        <is>
          <t>618</t>
        </is>
      </c>
      <c r="AR1675" t="n">
        <v>24.9</v>
      </c>
      <c r="AS1675" t="inlineStr">
        <is>
          <t>490</t>
        </is>
      </c>
      <c r="AT1675" t="n">
        <v>63.8</v>
      </c>
      <c r="AU1675" t="inlineStr">
        <is>
          <t>303</t>
        </is>
      </c>
      <c r="AV1675" t="n">
        <v>24.8</v>
      </c>
      <c r="AW1675" t="inlineStr">
        <is>
          <t>476</t>
        </is>
      </c>
      <c r="AX1675" t="n">
        <v>5.9</v>
      </c>
      <c r="AY1675" t="inlineStr">
        <is>
          <t>701+</t>
        </is>
      </c>
      <c r="AZ1675" t="n">
        <v>14.4</v>
      </c>
      <c r="BA1675" t="inlineStr">
        <is>
          <t>583</t>
        </is>
      </c>
      <c r="BB1675" t="n">
        <v>32.7</v>
      </c>
      <c r="BC1675" t="inlineStr">
        <is>
          <t>420=</t>
        </is>
      </c>
      <c r="BD1675" t="inlineStr">
        <is>
          <t>-</t>
        </is>
      </c>
      <c r="BE1675" t="inlineStr"/>
      <c r="BF1675" t="inlineStr">
        <is>
          <t>Not Reported</t>
        </is>
      </c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>
        <is>
          <t>QS</t>
        </is>
      </c>
      <c r="CC1675" t="n">
        <v>685.5</v>
      </c>
      <c r="CD1675" t="n">
        <v>715.5</v>
      </c>
      <c r="CE1675" t="n">
        <v>601</v>
      </c>
      <c r="CF1675" t="n">
        <v>601</v>
      </c>
      <c r="CG1675" t="n">
        <v>677</v>
      </c>
      <c r="CH1675" t="n">
        <v>470</v>
      </c>
      <c r="CI1675" t="n">
        <v>320</v>
      </c>
      <c r="CJ1675" t="n">
        <v>397</v>
      </c>
      <c r="CK1675" t="n">
        <v>701</v>
      </c>
      <c r="CL1675" t="n">
        <v>613</v>
      </c>
      <c r="CM1675" t="n">
        <v>453</v>
      </c>
      <c r="CN1675" t="n">
        <v>715.5</v>
      </c>
      <c r="CO1675" t="n">
        <v>725.5</v>
      </c>
      <c r="CP1675" t="n">
        <v>601</v>
      </c>
      <c r="CQ1675" t="n">
        <v>601</v>
      </c>
      <c r="CR1675" t="n">
        <v>618</v>
      </c>
      <c r="CS1675" t="n">
        <v>490</v>
      </c>
      <c r="CT1675" t="n">
        <v>303</v>
      </c>
      <c r="CU1675" t="n">
        <v>476</v>
      </c>
      <c r="CV1675" t="n">
        <v>701</v>
      </c>
      <c r="CW1675" t="n">
        <v>583</v>
      </c>
      <c r="CX1675" t="n">
        <v>420</v>
      </c>
      <c r="CY1675" t="inlineStr"/>
      <c r="CZ1675" t="inlineStr"/>
      <c r="DA1675" t="inlineStr"/>
      <c r="DB1675" t="n">
        <v>51.10714285714285</v>
      </c>
      <c r="DC1675" t="n">
        <v>27.5</v>
      </c>
      <c r="DD1675" t="inlineStr"/>
      <c r="DE1675" t="inlineStr">
        <is>
          <t>QS (score, not ratio)</t>
        </is>
      </c>
      <c r="DF1675" t="inlineStr"/>
      <c r="DG1675" t="inlineStr">
        <is>
          <t>QS (score, not %)</t>
        </is>
      </c>
      <c r="DH1675" t="n">
        <v>4.75</v>
      </c>
      <c r="DI1675" t="inlineStr"/>
    </row>
    <row r="1676">
      <c r="A1676" t="inlineStr">
        <is>
          <t>university of new england</t>
        </is>
      </c>
      <c r="B1676" t="inlineStr"/>
      <c r="C1676" t="inlineStr"/>
      <c r="D1676" t="inlineStr">
        <is>
          <t>Not Reported</t>
        </is>
      </c>
      <c r="E1676" t="inlineStr">
        <is>
          <t>Not Reported</t>
        </is>
      </c>
      <c r="F1676" t="inlineStr">
        <is>
          <t>Not Reported</t>
        </is>
      </c>
      <c r="G1676" t="inlineStr">
        <is>
          <t>Not Reported</t>
        </is>
      </c>
      <c r="H1676" t="inlineStr"/>
      <c r="I1676" t="inlineStr">
        <is>
          <t>Not Reported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>
        <is>
          <t>Not Reported</t>
        </is>
      </c>
      <c r="AF1676" t="inlineStr">
        <is>
          <t>Not Reported</t>
        </is>
      </c>
      <c r="AG1676" t="inlineStr">
        <is>
          <t>Not Reported</t>
        </is>
      </c>
      <c r="AH1676" t="inlineStr">
        <is>
          <t>Not Reported</t>
        </is>
      </c>
      <c r="AI1676" t="inlineStr"/>
      <c r="AJ1676" t="inlineStr"/>
      <c r="AK1676" t="inlineStr">
        <is>
          <t>Not Reported</t>
        </is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>
        <is>
          <t>Not Reported</t>
        </is>
      </c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>
        <is>
          <t>403-510</t>
        </is>
      </c>
      <c r="BS1676" t="inlineStr">
        <is>
          <t>12-17</t>
        </is>
      </c>
      <c r="BT1676" t="inlineStr"/>
      <c r="BU1676" t="n">
        <v>0</v>
      </c>
      <c r="BV1676" t="n">
        <v>0</v>
      </c>
      <c r="BW1676" t="n">
        <v>7.4</v>
      </c>
      <c r="BX1676" t="n">
        <v>9.800000000000001</v>
      </c>
      <c r="BY1676" t="n">
        <v>17.2</v>
      </c>
      <c r="BZ1676" t="n">
        <v>18.2</v>
      </c>
      <c r="CA1676" t="n">
        <v>2007</v>
      </c>
      <c r="CB1676" t="inlineStr">
        <is>
          <t>Shanghai</t>
        </is>
      </c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n">
        <v>456.5</v>
      </c>
      <c r="DA1676" t="n">
        <v>14.5</v>
      </c>
      <c r="DB1676" t="n">
        <v>0</v>
      </c>
      <c r="DC1676" t="n">
        <v>9.039805825242718</v>
      </c>
      <c r="DD1676" t="inlineStr"/>
      <c r="DE1676" t="inlineStr">
        <is>
          <t>Missing</t>
        </is>
      </c>
      <c r="DF1676" t="inlineStr"/>
      <c r="DG1676" t="inlineStr">
        <is>
          <t>Missing</t>
        </is>
      </c>
      <c r="DH1676" t="inlineStr"/>
      <c r="DI1676" t="n">
        <v>4.519902912621359</v>
      </c>
    </row>
    <row r="1677">
      <c r="A1677" t="inlineStr">
        <is>
          <t>university of new england australia</t>
        </is>
      </c>
      <c r="B1677" t="inlineStr">
        <is>
          <t>1001-1200</t>
        </is>
      </c>
      <c r="C1677" t="inlineStr">
        <is>
          <t>951-1000</t>
        </is>
      </c>
      <c r="D1677" t="inlineStr">
        <is>
          <t>Australia</t>
        </is>
      </c>
      <c r="E1677" t="inlineStr">
        <is>
          <t>Oceania</t>
        </is>
      </c>
      <c r="F1677" t="inlineStr">
        <is>
          <t>L</t>
        </is>
      </c>
      <c r="G1677" t="inlineStr">
        <is>
          <t>CO</t>
        </is>
      </c>
      <c r="H1677" t="inlineStr">
        <is>
          <t>VH</t>
        </is>
      </c>
      <c r="I1677" t="inlineStr">
        <is>
          <t>A</t>
        </is>
      </c>
      <c r="J1677" t="n">
        <v>10.7</v>
      </c>
      <c r="K1677" t="inlineStr">
        <is>
          <t>601+</t>
        </is>
      </c>
      <c r="L1677" t="n">
        <v>7.2</v>
      </c>
      <c r="M1677" t="inlineStr">
        <is>
          <t>601+</t>
        </is>
      </c>
      <c r="N1677" t="n">
        <v>3.7</v>
      </c>
      <c r="O1677" t="inlineStr">
        <is>
          <t>701+</t>
        </is>
      </c>
      <c r="P1677" t="n">
        <v>14.7</v>
      </c>
      <c r="Q1677" t="inlineStr">
        <is>
          <t>641</t>
        </is>
      </c>
      <c r="R1677" t="n">
        <v>4.6</v>
      </c>
      <c r="S1677" t="inlineStr">
        <is>
          <t>701+</t>
        </is>
      </c>
      <c r="T1677" t="n">
        <v>3.3</v>
      </c>
      <c r="U1677" t="inlineStr">
        <is>
          <t>701+</t>
        </is>
      </c>
      <c r="V1677" t="n">
        <v>62.9</v>
      </c>
      <c r="W1677" t="inlineStr">
        <is>
          <t>587</t>
        </is>
      </c>
      <c r="X1677" t="n">
        <v>9.800000000000001</v>
      </c>
      <c r="Y1677" t="inlineStr">
        <is>
          <t>701+</t>
        </is>
      </c>
      <c r="Z1677" t="n">
        <v>10.8</v>
      </c>
      <c r="AA1677" t="inlineStr">
        <is>
          <t>650=</t>
        </is>
      </c>
      <c r="AB1677" t="inlineStr"/>
      <c r="AC1677" t="inlineStr">
        <is>
          <t>951-1000</t>
        </is>
      </c>
      <c r="AD1677" t="inlineStr">
        <is>
          <t>801-1000</t>
        </is>
      </c>
      <c r="AE1677" t="inlineStr">
        <is>
          <t>AU</t>
        </is>
      </c>
      <c r="AF1677" t="inlineStr">
        <is>
          <t>Australia</t>
        </is>
      </c>
      <c r="AG1677" t="inlineStr">
        <is>
          <t>L</t>
        </is>
      </c>
      <c r="AH1677" t="inlineStr">
        <is>
          <t>CO</t>
        </is>
      </c>
      <c r="AI1677" t="inlineStr">
        <is>
          <t>VH</t>
        </is>
      </c>
      <c r="AJ1677" t="n">
        <v>3</v>
      </c>
      <c r="AK1677" t="inlineStr">
        <is>
          <t>A</t>
        </is>
      </c>
      <c r="AL1677" t="n">
        <v>10.9</v>
      </c>
      <c r="AM1677" t="inlineStr">
        <is>
          <t>601+</t>
        </is>
      </c>
      <c r="AN1677" t="n">
        <v>6.3</v>
      </c>
      <c r="AO1677" t="inlineStr">
        <is>
          <t>601+</t>
        </is>
      </c>
      <c r="AP1677" t="n">
        <v>2.3</v>
      </c>
      <c r="AQ1677" t="inlineStr">
        <is>
          <t>701+</t>
        </is>
      </c>
      <c r="AR1677" t="n">
        <v>25.4</v>
      </c>
      <c r="AS1677" t="inlineStr">
        <is>
          <t>478</t>
        </is>
      </c>
      <c r="AT1677" t="n">
        <v>2.9</v>
      </c>
      <c r="AU1677" t="inlineStr">
        <is>
          <t>701+</t>
        </is>
      </c>
      <c r="AV1677" t="n">
        <v>5.5</v>
      </c>
      <c r="AW1677" t="inlineStr">
        <is>
          <t>701+</t>
        </is>
      </c>
      <c r="AX1677" t="n">
        <v>8.1</v>
      </c>
      <c r="AY1677" t="inlineStr">
        <is>
          <t>701+</t>
        </is>
      </c>
      <c r="AZ1677" t="n">
        <v>9.1</v>
      </c>
      <c r="BA1677" t="inlineStr">
        <is>
          <t>701+</t>
        </is>
      </c>
      <c r="BB1677" t="n">
        <v>14.5</v>
      </c>
      <c r="BC1677" t="inlineStr">
        <is>
          <t>617=</t>
        </is>
      </c>
      <c r="BD1677" t="inlineStr">
        <is>
          <t>-</t>
        </is>
      </c>
      <c r="BE1677" t="inlineStr"/>
      <c r="BF1677" t="inlineStr">
        <is>
          <t>Not Reported</t>
        </is>
      </c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>
        <is>
          <t>QS</t>
        </is>
      </c>
      <c r="CC1677" t="n">
        <v>1100.5</v>
      </c>
      <c r="CD1677" t="n">
        <v>975.5</v>
      </c>
      <c r="CE1677" t="n">
        <v>601</v>
      </c>
      <c r="CF1677" t="n">
        <v>601</v>
      </c>
      <c r="CG1677" t="n">
        <v>701</v>
      </c>
      <c r="CH1677" t="n">
        <v>641</v>
      </c>
      <c r="CI1677" t="n">
        <v>701</v>
      </c>
      <c r="CJ1677" t="n">
        <v>701</v>
      </c>
      <c r="CK1677" t="n">
        <v>587</v>
      </c>
      <c r="CL1677" t="n">
        <v>701</v>
      </c>
      <c r="CM1677" t="n">
        <v>650</v>
      </c>
      <c r="CN1677" t="n">
        <v>975.5</v>
      </c>
      <c r="CO1677" t="n">
        <v>900.5</v>
      </c>
      <c r="CP1677" t="n">
        <v>601</v>
      </c>
      <c r="CQ1677" t="n">
        <v>601</v>
      </c>
      <c r="CR1677" t="n">
        <v>701</v>
      </c>
      <c r="CS1677" t="n">
        <v>478</v>
      </c>
      <c r="CT1677" t="n">
        <v>701</v>
      </c>
      <c r="CU1677" t="n">
        <v>701</v>
      </c>
      <c r="CV1677" t="n">
        <v>701</v>
      </c>
      <c r="CW1677" t="n">
        <v>701</v>
      </c>
      <c r="CX1677" t="n">
        <v>617</v>
      </c>
      <c r="CY1677" t="inlineStr"/>
      <c r="CZ1677" t="inlineStr"/>
      <c r="DA1677" t="inlineStr"/>
      <c r="DB1677" t="n">
        <v>21.46428571428571</v>
      </c>
      <c r="DC1677" t="n">
        <v>14.7</v>
      </c>
      <c r="DD1677" t="inlineStr"/>
      <c r="DE1677" t="inlineStr">
        <is>
          <t>QS (score, not ratio)</t>
        </is>
      </c>
      <c r="DF1677" t="inlineStr"/>
      <c r="DG1677" t="inlineStr">
        <is>
          <t>QS (score, not %)</t>
        </is>
      </c>
      <c r="DH1677" t="n">
        <v>10.8</v>
      </c>
      <c r="DI1677" t="inlineStr"/>
    </row>
    <row r="1678">
      <c r="A1678" t="inlineStr">
        <is>
          <t>university of new hampshire</t>
        </is>
      </c>
      <c r="B1678" t="inlineStr">
        <is>
          <t>1001-1200</t>
        </is>
      </c>
      <c r="C1678" t="inlineStr">
        <is>
          <t>1001-1200</t>
        </is>
      </c>
      <c r="D1678" t="inlineStr">
        <is>
          <t>United States</t>
        </is>
      </c>
      <c r="E1678" t="inlineStr">
        <is>
          <t>Americas</t>
        </is>
      </c>
      <c r="F1678" t="inlineStr">
        <is>
          <t>L</t>
        </is>
      </c>
      <c r="G1678" t="inlineStr">
        <is>
          <t>CO</t>
        </is>
      </c>
      <c r="H1678" t="inlineStr">
        <is>
          <t>VH</t>
        </is>
      </c>
      <c r="I1678" t="inlineStr">
        <is>
          <t>A</t>
        </is>
      </c>
      <c r="J1678" t="n">
        <v>5</v>
      </c>
      <c r="K1678" t="inlineStr">
        <is>
          <t>601+</t>
        </is>
      </c>
      <c r="L1678" t="n">
        <v>4.1</v>
      </c>
      <c r="M1678" t="inlineStr">
        <is>
          <t>601+</t>
        </is>
      </c>
      <c r="N1678" t="n">
        <v>12.2</v>
      </c>
      <c r="O1678" t="inlineStr">
        <is>
          <t>701+</t>
        </is>
      </c>
      <c r="P1678" t="n">
        <v>16.9</v>
      </c>
      <c r="Q1678" t="inlineStr">
        <is>
          <t>605</t>
        </is>
      </c>
      <c r="R1678" t="n">
        <v>7</v>
      </c>
      <c r="S1678" t="inlineStr">
        <is>
          <t>701+</t>
        </is>
      </c>
      <c r="T1678" t="n">
        <v>2.5</v>
      </c>
      <c r="U1678" t="inlineStr">
        <is>
          <t>701+</t>
        </is>
      </c>
      <c r="V1678" t="n">
        <v>41.7</v>
      </c>
      <c r="W1678" t="inlineStr">
        <is>
          <t>701+</t>
        </is>
      </c>
      <c r="X1678" t="n">
        <v>7.1</v>
      </c>
      <c r="Y1678" t="inlineStr">
        <is>
          <t>701+</t>
        </is>
      </c>
      <c r="Z1678" t="n">
        <v>5.5</v>
      </c>
      <c r="AA1678" t="inlineStr">
        <is>
          <t>701+</t>
        </is>
      </c>
      <c r="AB1678" t="inlineStr"/>
      <c r="AC1678" t="inlineStr">
        <is>
          <t>1001-1200</t>
        </is>
      </c>
      <c r="AD1678" t="inlineStr">
        <is>
          <t>801-1000</t>
        </is>
      </c>
      <c r="AE1678" t="inlineStr">
        <is>
          <t>US</t>
        </is>
      </c>
      <c r="AF1678" t="inlineStr">
        <is>
          <t>United States</t>
        </is>
      </c>
      <c r="AG1678" t="inlineStr">
        <is>
          <t>L</t>
        </is>
      </c>
      <c r="AH1678" t="inlineStr">
        <is>
          <t>CO</t>
        </is>
      </c>
      <c r="AI1678" t="inlineStr">
        <is>
          <t>VH</t>
        </is>
      </c>
      <c r="AJ1678" t="n">
        <v>5</v>
      </c>
      <c r="AK1678" t="inlineStr">
        <is>
          <t>A</t>
        </is>
      </c>
      <c r="AL1678" t="n">
        <v>5.5</v>
      </c>
      <c r="AM1678" t="inlineStr">
        <is>
          <t>601+</t>
        </is>
      </c>
      <c r="AN1678" t="n">
        <v>4.3</v>
      </c>
      <c r="AO1678" t="inlineStr">
        <is>
          <t>601+</t>
        </is>
      </c>
      <c r="AP1678" t="n">
        <v>11.4</v>
      </c>
      <c r="AQ1678" t="inlineStr">
        <is>
          <t>701+</t>
        </is>
      </c>
      <c r="AR1678" t="n">
        <v>18.7</v>
      </c>
      <c r="AS1678" t="inlineStr">
        <is>
          <t>571</t>
        </is>
      </c>
      <c r="AT1678" t="n">
        <v>10.8</v>
      </c>
      <c r="AU1678" t="inlineStr">
        <is>
          <t>701+</t>
        </is>
      </c>
      <c r="AV1678" t="n">
        <v>3</v>
      </c>
      <c r="AW1678" t="inlineStr">
        <is>
          <t>701+</t>
        </is>
      </c>
      <c r="AX1678" t="n">
        <v>5.7</v>
      </c>
      <c r="AY1678" t="inlineStr">
        <is>
          <t>701+</t>
        </is>
      </c>
      <c r="AZ1678" t="n">
        <v>10.3</v>
      </c>
      <c r="BA1678" t="inlineStr">
        <is>
          <t>701+</t>
        </is>
      </c>
      <c r="BB1678" t="n">
        <v>11.6</v>
      </c>
      <c r="BC1678" t="inlineStr">
        <is>
          <t>652=</t>
        </is>
      </c>
      <c r="BD1678" t="inlineStr">
        <is>
          <t>-</t>
        </is>
      </c>
      <c r="BE1678" t="inlineStr"/>
      <c r="BF1678" t="inlineStr">
        <is>
          <t>Not Reported</t>
        </is>
      </c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>
        <is>
          <t>QS</t>
        </is>
      </c>
      <c r="CC1678" t="n">
        <v>1100.5</v>
      </c>
      <c r="CD1678" t="n">
        <v>1100.5</v>
      </c>
      <c r="CE1678" t="n">
        <v>601</v>
      </c>
      <c r="CF1678" t="n">
        <v>601</v>
      </c>
      <c r="CG1678" t="n">
        <v>701</v>
      </c>
      <c r="CH1678" t="n">
        <v>605</v>
      </c>
      <c r="CI1678" t="n">
        <v>701</v>
      </c>
      <c r="CJ1678" t="n">
        <v>701</v>
      </c>
      <c r="CK1678" t="n">
        <v>701</v>
      </c>
      <c r="CL1678" t="n">
        <v>701</v>
      </c>
      <c r="CM1678" t="n">
        <v>701</v>
      </c>
      <c r="CN1678" t="n">
        <v>1100.5</v>
      </c>
      <c r="CO1678" t="n">
        <v>900.5</v>
      </c>
      <c r="CP1678" t="n">
        <v>601</v>
      </c>
      <c r="CQ1678" t="n">
        <v>601</v>
      </c>
      <c r="CR1678" t="n">
        <v>701</v>
      </c>
      <c r="CS1678" t="n">
        <v>571</v>
      </c>
      <c r="CT1678" t="n">
        <v>701</v>
      </c>
      <c r="CU1678" t="n">
        <v>701</v>
      </c>
      <c r="CV1678" t="n">
        <v>701</v>
      </c>
      <c r="CW1678" t="n">
        <v>701</v>
      </c>
      <c r="CX1678" t="n">
        <v>652</v>
      </c>
      <c r="CY1678" t="inlineStr"/>
      <c r="CZ1678" t="inlineStr"/>
      <c r="DA1678" t="inlineStr"/>
      <c r="DB1678" t="n">
        <v>21.46428571428571</v>
      </c>
      <c r="DC1678" t="n">
        <v>16.9</v>
      </c>
      <c r="DD1678" t="inlineStr"/>
      <c r="DE1678" t="inlineStr">
        <is>
          <t>QS (score, not ratio)</t>
        </is>
      </c>
      <c r="DF1678" t="inlineStr"/>
      <c r="DG1678" t="inlineStr">
        <is>
          <t>QS (score, not %)</t>
        </is>
      </c>
      <c r="DH1678" t="n">
        <v>5.25</v>
      </c>
      <c r="DI1678" t="inlineStr"/>
    </row>
    <row r="1679">
      <c r="A1679" t="inlineStr">
        <is>
          <t>university of new hampshire - durham</t>
        </is>
      </c>
      <c r="B1679" t="inlineStr"/>
      <c r="C1679" t="inlineStr"/>
      <c r="D1679" t="inlineStr">
        <is>
          <t>Not Reported</t>
        </is>
      </c>
      <c r="E1679" t="inlineStr">
        <is>
          <t>Not Reported</t>
        </is>
      </c>
      <c r="F1679" t="inlineStr">
        <is>
          <t>Not Reported</t>
        </is>
      </c>
      <c r="G1679" t="inlineStr">
        <is>
          <t>Not Reported</t>
        </is>
      </c>
      <c r="H1679" t="inlineStr"/>
      <c r="I1679" t="inlineStr">
        <is>
          <t>Not Reported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>
        <is>
          <t>Not Reported</t>
        </is>
      </c>
      <c r="AF1679" t="inlineStr">
        <is>
          <t>Not Reported</t>
        </is>
      </c>
      <c r="AG1679" t="inlineStr">
        <is>
          <t>Not Reported</t>
        </is>
      </c>
      <c r="AH1679" t="inlineStr">
        <is>
          <t>Not Reported</t>
        </is>
      </c>
      <c r="AI1679" t="inlineStr"/>
      <c r="AJ1679" t="inlineStr"/>
      <c r="AK1679" t="inlineStr">
        <is>
          <t>Not Reported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>
        <is>
          <t>Not Reported</t>
        </is>
      </c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>
        <is>
          <t>301-400</t>
        </is>
      </c>
      <c r="BS1679" t="inlineStr">
        <is>
          <t>103-125</t>
        </is>
      </c>
      <c r="BT1679" t="inlineStr"/>
      <c r="BU1679" t="n">
        <v>0</v>
      </c>
      <c r="BV1679" t="n">
        <v>0</v>
      </c>
      <c r="BW1679" t="n">
        <v>14.3</v>
      </c>
      <c r="BX1679" t="n">
        <v>10.3</v>
      </c>
      <c r="BY1679" t="n">
        <v>22</v>
      </c>
      <c r="BZ1679" t="n">
        <v>15.8</v>
      </c>
      <c r="CA1679" t="n">
        <v>2015</v>
      </c>
      <c r="CB1679" t="inlineStr">
        <is>
          <t>Shanghai</t>
        </is>
      </c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n">
        <v>350.5</v>
      </c>
      <c r="DA1679" t="n">
        <v>114</v>
      </c>
      <c r="DB1679" t="n">
        <v>23.27113062568606</v>
      </c>
      <c r="DC1679" t="n">
        <v>15.07880258899676</v>
      </c>
      <c r="DD1679" t="inlineStr"/>
      <c r="DE1679" t="inlineStr">
        <is>
          <t>Missing</t>
        </is>
      </c>
      <c r="DF1679" t="inlineStr"/>
      <c r="DG1679" t="inlineStr">
        <is>
          <t>Missing</t>
        </is>
      </c>
      <c r="DH1679" t="inlineStr"/>
      <c r="DI1679" t="n">
        <v>7.539401294498381</v>
      </c>
    </row>
    <row r="1680">
      <c r="A1680" t="inlineStr">
        <is>
          <t>university of new mexico</t>
        </is>
      </c>
      <c r="B1680" t="inlineStr">
        <is>
          <t>791-800</t>
        </is>
      </c>
      <c r="C1680" t="inlineStr">
        <is>
          <t>631-640</t>
        </is>
      </c>
      <c r="D1680" t="inlineStr">
        <is>
          <t>United States</t>
        </is>
      </c>
      <c r="E1680" t="inlineStr">
        <is>
          <t>Americas</t>
        </is>
      </c>
      <c r="F1680" t="inlineStr">
        <is>
          <t>L</t>
        </is>
      </c>
      <c r="G1680" t="inlineStr">
        <is>
          <t>FC</t>
        </is>
      </c>
      <c r="H1680" t="inlineStr">
        <is>
          <t>VH</t>
        </is>
      </c>
      <c r="I1680" t="inlineStr">
        <is>
          <t>A</t>
        </is>
      </c>
      <c r="J1680" t="n">
        <v>10.5</v>
      </c>
      <c r="K1680" t="inlineStr">
        <is>
          <t>601+</t>
        </is>
      </c>
      <c r="L1680" t="n">
        <v>8</v>
      </c>
      <c r="M1680" t="inlineStr">
        <is>
          <t>601+</t>
        </is>
      </c>
      <c r="N1680" t="n">
        <v>43.5</v>
      </c>
      <c r="O1680" t="inlineStr">
        <is>
          <t>360</t>
        </is>
      </c>
      <c r="P1680" t="n">
        <v>14.9</v>
      </c>
      <c r="Q1680" t="inlineStr">
        <is>
          <t>637</t>
        </is>
      </c>
      <c r="R1680" t="n">
        <v>8.199999999999999</v>
      </c>
      <c r="S1680" t="inlineStr">
        <is>
          <t>701+</t>
        </is>
      </c>
      <c r="T1680" t="n">
        <v>4</v>
      </c>
      <c r="U1680" t="inlineStr">
        <is>
          <t>701+</t>
        </is>
      </c>
      <c r="V1680" t="n">
        <v>73.09999999999999</v>
      </c>
      <c r="W1680" t="inlineStr">
        <is>
          <t>436</t>
        </is>
      </c>
      <c r="X1680" t="n">
        <v>7.3</v>
      </c>
      <c r="Y1680" t="inlineStr">
        <is>
          <t>701+</t>
        </is>
      </c>
      <c r="Z1680" t="n">
        <v>11</v>
      </c>
      <c r="AA1680" t="inlineStr">
        <is>
          <t>644=</t>
        </is>
      </c>
      <c r="AB1680" t="inlineStr"/>
      <c r="AC1680" t="inlineStr">
        <is>
          <t>631-640</t>
        </is>
      </c>
      <c r="AD1680" t="inlineStr">
        <is>
          <t>701-750</t>
        </is>
      </c>
      <c r="AE1680" t="inlineStr">
        <is>
          <t>US</t>
        </is>
      </c>
      <c r="AF1680" t="inlineStr">
        <is>
          <t>United States</t>
        </is>
      </c>
      <c r="AG1680" t="inlineStr">
        <is>
          <t>L</t>
        </is>
      </c>
      <c r="AH1680" t="inlineStr">
        <is>
          <t>FC</t>
        </is>
      </c>
      <c r="AI1680" t="inlineStr">
        <is>
          <t>VH</t>
        </is>
      </c>
      <c r="AJ1680" t="n">
        <v>5</v>
      </c>
      <c r="AK1680" t="inlineStr">
        <is>
          <t>A</t>
        </is>
      </c>
      <c r="AL1680" t="n">
        <v>11.6</v>
      </c>
      <c r="AM1680" t="inlineStr">
        <is>
          <t>601+</t>
        </is>
      </c>
      <c r="AN1680" t="n">
        <v>13.9</v>
      </c>
      <c r="AO1680" t="inlineStr">
        <is>
          <t>582</t>
        </is>
      </c>
      <c r="AP1680" t="n">
        <v>38.3</v>
      </c>
      <c r="AQ1680" t="inlineStr">
        <is>
          <t>412</t>
        </is>
      </c>
      <c r="AR1680" t="n">
        <v>16.4</v>
      </c>
      <c r="AS1680" t="inlineStr">
        <is>
          <t>608</t>
        </is>
      </c>
      <c r="AT1680" t="n">
        <v>15.7</v>
      </c>
      <c r="AU1680" t="inlineStr">
        <is>
          <t>658</t>
        </is>
      </c>
      <c r="AV1680" t="n">
        <v>4</v>
      </c>
      <c r="AW1680" t="inlineStr">
        <is>
          <t>701+</t>
        </is>
      </c>
      <c r="AX1680" t="n">
        <v>57.5</v>
      </c>
      <c r="AY1680" t="inlineStr">
        <is>
          <t>263</t>
        </is>
      </c>
      <c r="AZ1680" t="n">
        <v>9.300000000000001</v>
      </c>
      <c r="BA1680" t="inlineStr">
        <is>
          <t>701+</t>
        </is>
      </c>
      <c r="BB1680" t="n">
        <v>33.8</v>
      </c>
      <c r="BC1680" t="inlineStr">
        <is>
          <t>411=</t>
        </is>
      </c>
      <c r="BD1680" t="inlineStr">
        <is>
          <t>-</t>
        </is>
      </c>
      <c r="BE1680" t="inlineStr">
        <is>
          <t>351-400</t>
        </is>
      </c>
      <c r="BF1680" t="inlineStr">
        <is>
          <t>United States of America</t>
        </is>
      </c>
      <c r="BG1680" t="n">
        <v>25.6</v>
      </c>
      <c r="BH1680" t="inlineStr">
        <is>
          <t>28.6</t>
        </is>
      </c>
      <c r="BI1680" t="n">
        <v>15.4</v>
      </c>
      <c r="BJ1680" t="n">
        <v>74.5</v>
      </c>
      <c r="BK1680" t="inlineStr">
        <is>
          <t>37.0</t>
        </is>
      </c>
      <c r="BL1680" t="inlineStr">
        <is>
          <t>-</t>
        </is>
      </c>
      <c r="BM1680" t="inlineStr"/>
      <c r="BN1680" t="inlineStr"/>
      <c r="BO1680" t="inlineStr"/>
      <c r="BP1680" t="inlineStr"/>
      <c r="BQ1680" t="n">
        <v>2016</v>
      </c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>
        <is>
          <t>QS+Times</t>
        </is>
      </c>
      <c r="CC1680" t="n">
        <v>795.5</v>
      </c>
      <c r="CD1680" t="n">
        <v>635.5</v>
      </c>
      <c r="CE1680" t="n">
        <v>601</v>
      </c>
      <c r="CF1680" t="n">
        <v>601</v>
      </c>
      <c r="CG1680" t="n">
        <v>360</v>
      </c>
      <c r="CH1680" t="n">
        <v>637</v>
      </c>
      <c r="CI1680" t="n">
        <v>701</v>
      </c>
      <c r="CJ1680" t="n">
        <v>701</v>
      </c>
      <c r="CK1680" t="n">
        <v>436</v>
      </c>
      <c r="CL1680" t="n">
        <v>701</v>
      </c>
      <c r="CM1680" t="n">
        <v>644</v>
      </c>
      <c r="CN1680" t="n">
        <v>635.5</v>
      </c>
      <c r="CO1680" t="n">
        <v>725.5</v>
      </c>
      <c r="CP1680" t="n">
        <v>601</v>
      </c>
      <c r="CQ1680" t="n">
        <v>582</v>
      </c>
      <c r="CR1680" t="n">
        <v>412</v>
      </c>
      <c r="CS1680" t="n">
        <v>608</v>
      </c>
      <c r="CT1680" t="n">
        <v>658</v>
      </c>
      <c r="CU1680" t="n">
        <v>701</v>
      </c>
      <c r="CV1680" t="n">
        <v>263</v>
      </c>
      <c r="CW1680" t="n">
        <v>701</v>
      </c>
      <c r="CX1680" t="n">
        <v>411</v>
      </c>
      <c r="CY1680" t="n">
        <v>375.5</v>
      </c>
      <c r="CZ1680" t="inlineStr"/>
      <c r="DA1680" t="inlineStr"/>
      <c r="DB1680" t="n">
        <v>44.85587919942816</v>
      </c>
      <c r="DC1680" t="n">
        <v>34.032522493298</v>
      </c>
      <c r="DD1680" t="inlineStr"/>
      <c r="DE1680" t="inlineStr">
        <is>
          <t>QS (score, not ratio)</t>
        </is>
      </c>
      <c r="DF1680" t="inlineStr"/>
      <c r="DG1680" t="inlineStr">
        <is>
          <t>QS (score, not %)</t>
        </is>
      </c>
      <c r="DH1680" t="n">
        <v>11.05</v>
      </c>
      <c r="DI1680" t="n">
        <v>13.00728407908429</v>
      </c>
    </row>
    <row r="1681">
      <c r="A1681" t="inlineStr">
        <is>
          <t>university of new south wales</t>
        </is>
      </c>
      <c r="B1681" t="inlineStr"/>
      <c r="C1681" t="inlineStr"/>
      <c r="D1681" t="inlineStr">
        <is>
          <t>Not Reported</t>
        </is>
      </c>
      <c r="E1681" t="inlineStr">
        <is>
          <t>Not Reported</t>
        </is>
      </c>
      <c r="F1681" t="inlineStr">
        <is>
          <t>Not Reported</t>
        </is>
      </c>
      <c r="G1681" t="inlineStr">
        <is>
          <t>Not Reported</t>
        </is>
      </c>
      <c r="H1681" t="inlineStr"/>
      <c r="I1681" t="inlineStr">
        <is>
          <t>Not Reported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>
        <is>
          <t>Not Reported</t>
        </is>
      </c>
      <c r="AF1681" t="inlineStr">
        <is>
          <t>Not Reported</t>
        </is>
      </c>
      <c r="AG1681" t="inlineStr">
        <is>
          <t>Not Reported</t>
        </is>
      </c>
      <c r="AH1681" t="inlineStr">
        <is>
          <t>Not Reported</t>
        </is>
      </c>
      <c r="AI1681" t="inlineStr"/>
      <c r="AJ1681" t="inlineStr"/>
      <c r="AK1681" t="inlineStr">
        <is>
          <t>Not Reported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>
        <f>82</f>
        <v/>
      </c>
      <c r="BF1681" t="inlineStr">
        <is>
          <t>Australia</t>
        </is>
      </c>
      <c r="BG1681" t="n">
        <v>40.7</v>
      </c>
      <c r="BH1681" t="inlineStr">
        <is>
          <t>89.5</t>
        </is>
      </c>
      <c r="BI1681" t="n">
        <v>53.9</v>
      </c>
      <c r="BJ1681" t="n">
        <v>82.09999999999999</v>
      </c>
      <c r="BK1681" t="inlineStr">
        <is>
          <t>50.0</t>
        </is>
      </c>
      <c r="BL1681" t="inlineStr">
        <is>
          <t>61.0</t>
        </is>
      </c>
      <c r="BM1681" t="inlineStr">
        <is>
          <t>38,309</t>
        </is>
      </c>
      <c r="BN1681" t="n">
        <v>25.9</v>
      </c>
      <c r="BO1681" t="inlineStr">
        <is>
          <t>33%</t>
        </is>
      </c>
      <c r="BP1681" t="inlineStr">
        <is>
          <t>47 : 53</t>
        </is>
      </c>
      <c r="BQ1681" t="n">
        <v>2016</v>
      </c>
      <c r="BR1681" t="inlineStr">
        <is>
          <t>101-150</t>
        </is>
      </c>
      <c r="BS1681" t="inlineStr">
        <is>
          <t>6-7</t>
        </is>
      </c>
      <c r="BT1681" t="inlineStr"/>
      <c r="BU1681" t="n">
        <v>0</v>
      </c>
      <c r="BV1681" t="n">
        <v>0</v>
      </c>
      <c r="BW1681" t="n">
        <v>20.4</v>
      </c>
      <c r="BX1681" t="n">
        <v>14.2</v>
      </c>
      <c r="BY1681" t="n">
        <v>53.5</v>
      </c>
      <c r="BZ1681" t="n">
        <v>20.8</v>
      </c>
      <c r="CA1681" t="n">
        <v>2012</v>
      </c>
      <c r="CB1681" t="inlineStr">
        <is>
          <t>Times+Shanghai</t>
        </is>
      </c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n">
        <v>82</v>
      </c>
      <c r="CZ1681" t="n">
        <v>125.5</v>
      </c>
      <c r="DA1681" t="n">
        <v>6.5</v>
      </c>
      <c r="DB1681" t="n">
        <v>80.54384933883304</v>
      </c>
      <c r="DC1681" t="n">
        <v>51.29762445951167</v>
      </c>
      <c r="DD1681" t="n">
        <v>25.9</v>
      </c>
      <c r="DE1681" t="inlineStr">
        <is>
          <t>Times (raw ratio)</t>
        </is>
      </c>
      <c r="DF1681" t="n">
        <v>33</v>
      </c>
      <c r="DG1681" t="inlineStr">
        <is>
          <t>Times (raw %)</t>
        </is>
      </c>
      <c r="DH1681" t="inlineStr"/>
      <c r="DI1681" t="n">
        <v>24.66158134898586</v>
      </c>
    </row>
    <row r="1682">
      <c r="A1682" t="inlineStr">
        <is>
          <t>university of newcastle</t>
        </is>
      </c>
      <c r="B1682" t="inlineStr"/>
      <c r="C1682" t="inlineStr"/>
      <c r="D1682" t="inlineStr">
        <is>
          <t>Not Reported</t>
        </is>
      </c>
      <c r="E1682" t="inlineStr">
        <is>
          <t>Not Reported</t>
        </is>
      </c>
      <c r="F1682" t="inlineStr">
        <is>
          <t>Not Reported</t>
        </is>
      </c>
      <c r="G1682" t="inlineStr">
        <is>
          <t>Not Reported</t>
        </is>
      </c>
      <c r="H1682" t="inlineStr"/>
      <c r="I1682" t="inlineStr">
        <is>
          <t>Not Reported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>
        <is>
          <t>Not Reported</t>
        </is>
      </c>
      <c r="AF1682" t="inlineStr">
        <is>
          <t>Not Reported</t>
        </is>
      </c>
      <c r="AG1682" t="inlineStr">
        <is>
          <t>Not Reported</t>
        </is>
      </c>
      <c r="AH1682" t="inlineStr">
        <is>
          <t>Not Reported</t>
        </is>
      </c>
      <c r="AI1682" t="inlineStr"/>
      <c r="AJ1682" t="inlineStr"/>
      <c r="AK1682" t="inlineStr">
        <is>
          <t>Not Reported</t>
        </is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>
        <is>
          <t>251-300</t>
        </is>
      </c>
      <c r="BF1682" t="inlineStr">
        <is>
          <t>Australia</t>
        </is>
      </c>
      <c r="BG1682" t="n">
        <v>27.4</v>
      </c>
      <c r="BH1682" t="inlineStr">
        <is>
          <t>75.9</t>
        </is>
      </c>
      <c r="BI1682" t="n">
        <v>26.5</v>
      </c>
      <c r="BJ1682" t="n">
        <v>67.2</v>
      </c>
      <c r="BK1682" t="inlineStr">
        <is>
          <t>64.4</t>
        </is>
      </c>
      <c r="BL1682" t="inlineStr">
        <is>
          <t>-</t>
        </is>
      </c>
      <c r="BM1682" t="inlineStr">
        <is>
          <t>23,508</t>
        </is>
      </c>
      <c r="BN1682" t="n">
        <v>21.9</v>
      </c>
      <c r="BO1682" t="inlineStr">
        <is>
          <t>18%</t>
        </is>
      </c>
      <c r="BP1682" t="inlineStr">
        <is>
          <t>56 : 44</t>
        </is>
      </c>
      <c r="BQ1682" t="n">
        <v>2016</v>
      </c>
      <c r="BR1682" t="inlineStr">
        <is>
          <t>301-400</t>
        </is>
      </c>
      <c r="BS1682" t="inlineStr">
        <is>
          <t>10-18</t>
        </is>
      </c>
      <c r="BT1682" t="inlineStr"/>
      <c r="BU1682" t="n">
        <v>0</v>
      </c>
      <c r="BV1682" t="n">
        <v>0</v>
      </c>
      <c r="BW1682" t="n">
        <v>11.1</v>
      </c>
      <c r="BX1682" t="n">
        <v>7.1</v>
      </c>
      <c r="BY1682" t="n">
        <v>31.4</v>
      </c>
      <c r="BZ1682" t="n">
        <v>21.3</v>
      </c>
      <c r="CA1682" t="n">
        <v>2014</v>
      </c>
      <c r="CB1682" t="inlineStr">
        <is>
          <t>Times+Shanghai</t>
        </is>
      </c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n">
        <v>275.5</v>
      </c>
      <c r="CZ1682" t="n">
        <v>350.5</v>
      </c>
      <c r="DA1682" t="n">
        <v>14</v>
      </c>
      <c r="DB1682" t="n">
        <v>42.01440734286447</v>
      </c>
      <c r="DC1682" t="n">
        <v>32.1143035693016</v>
      </c>
      <c r="DD1682" t="n">
        <v>21.9</v>
      </c>
      <c r="DE1682" t="inlineStr">
        <is>
          <t>Times (raw ratio)</t>
        </is>
      </c>
      <c r="DF1682" t="n">
        <v>18</v>
      </c>
      <c r="DG1682" t="inlineStr">
        <is>
          <t>Times (raw %)</t>
        </is>
      </c>
      <c r="DH1682" t="inlineStr"/>
      <c r="DI1682" t="n">
        <v>12.3311189688016</v>
      </c>
    </row>
    <row r="1683">
      <c r="A1683" t="inlineStr">
        <is>
          <t>university of nice sophia antipolis</t>
        </is>
      </c>
      <c r="B1683" t="inlineStr"/>
      <c r="C1683" t="inlineStr"/>
      <c r="D1683" t="inlineStr">
        <is>
          <t>Not Reported</t>
        </is>
      </c>
      <c r="E1683" t="inlineStr">
        <is>
          <t>Not Reported</t>
        </is>
      </c>
      <c r="F1683" t="inlineStr">
        <is>
          <t>Not Reported</t>
        </is>
      </c>
      <c r="G1683" t="inlineStr">
        <is>
          <t>Not Reported</t>
        </is>
      </c>
      <c r="H1683" t="inlineStr"/>
      <c r="I1683" t="inlineStr">
        <is>
          <t>Not Reported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>
        <is>
          <t>Not Reported</t>
        </is>
      </c>
      <c r="AF1683" t="inlineStr">
        <is>
          <t>Not Reported</t>
        </is>
      </c>
      <c r="AG1683" t="inlineStr">
        <is>
          <t>Not Reported</t>
        </is>
      </c>
      <c r="AH1683" t="inlineStr">
        <is>
          <t>Not Reported</t>
        </is>
      </c>
      <c r="AI1683" t="inlineStr"/>
      <c r="AJ1683" t="inlineStr"/>
      <c r="AK1683" t="inlineStr">
        <is>
          <t>Not Reported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>
        <is>
          <t>401-500</t>
        </is>
      </c>
      <c r="BF1683" t="inlineStr">
        <is>
          <t>France</t>
        </is>
      </c>
      <c r="BG1683" t="n">
        <v>21.4</v>
      </c>
      <c r="BH1683" t="inlineStr">
        <is>
          <t>79.5</t>
        </is>
      </c>
      <c r="BI1683" t="n">
        <v>16.1</v>
      </c>
      <c r="BJ1683" t="n">
        <v>53.7</v>
      </c>
      <c r="BK1683" t="inlineStr">
        <is>
          <t>28.5</t>
        </is>
      </c>
      <c r="BL1683" t="inlineStr">
        <is>
          <t>-</t>
        </is>
      </c>
      <c r="BM1683" t="inlineStr">
        <is>
          <t>27,304</t>
        </is>
      </c>
      <c r="BN1683" t="n">
        <v>20.3</v>
      </c>
      <c r="BO1683" t="inlineStr">
        <is>
          <t>22%</t>
        </is>
      </c>
      <c r="BP1683" t="inlineStr">
        <is>
          <t>56 : 44</t>
        </is>
      </c>
      <c r="BQ1683" t="n">
        <v>2016</v>
      </c>
      <c r="BR1683" t="inlineStr">
        <is>
          <t>401-500</t>
        </is>
      </c>
      <c r="BS1683" t="inlineStr">
        <is>
          <t>19-22</t>
        </is>
      </c>
      <c r="BT1683" t="inlineStr"/>
      <c r="BU1683" t="n">
        <v>0</v>
      </c>
      <c r="BV1683" t="n">
        <v>0</v>
      </c>
      <c r="BW1683" t="n">
        <v>3.6</v>
      </c>
      <c r="BX1683" t="n">
        <v>16.3</v>
      </c>
      <c r="BY1683" t="n">
        <v>26.2</v>
      </c>
      <c r="BZ1683" t="n">
        <v>12.7</v>
      </c>
      <c r="CA1683" t="n">
        <v>2015</v>
      </c>
      <c r="CB1683" t="inlineStr">
        <is>
          <t>Times+Shanghai</t>
        </is>
      </c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n">
        <v>450.5</v>
      </c>
      <c r="CZ1683" t="n">
        <v>450.5</v>
      </c>
      <c r="DA1683" t="n">
        <v>20.5</v>
      </c>
      <c r="DB1683" t="n">
        <v>18.52852398098375</v>
      </c>
      <c r="DC1683" t="n">
        <v>22.71542333098462</v>
      </c>
      <c r="DD1683" t="n">
        <v>20.3</v>
      </c>
      <c r="DE1683" t="inlineStr">
        <is>
          <t>Times (raw ratio)</t>
        </is>
      </c>
      <c r="DF1683" t="n">
        <v>22</v>
      </c>
      <c r="DG1683" t="inlineStr">
        <is>
          <t>Times (raw %)</t>
        </is>
      </c>
      <c r="DH1683" t="inlineStr"/>
      <c r="DI1683" t="n">
        <v>7.544808300415224</v>
      </c>
    </row>
    <row r="1684">
      <c r="A1684" t="inlineStr">
        <is>
          <t>university of ni</t>
        </is>
      </c>
      <c r="B1684" t="inlineStr">
        <is>
          <t>1201-1400</t>
        </is>
      </c>
      <c r="C1684" t="inlineStr">
        <is>
          <t>1201-1400</t>
        </is>
      </c>
      <c r="D1684" t="inlineStr">
        <is>
          <t>Serbia</t>
        </is>
      </c>
      <c r="E1684" t="inlineStr">
        <is>
          <t>Europe</t>
        </is>
      </c>
      <c r="F1684" t="inlineStr">
        <is>
          <t>L</t>
        </is>
      </c>
      <c r="G1684" t="inlineStr">
        <is>
          <t>FC</t>
        </is>
      </c>
      <c r="H1684" t="inlineStr">
        <is>
          <t>HI</t>
        </is>
      </c>
      <c r="I1684" t="inlineStr">
        <is>
          <t>A</t>
        </is>
      </c>
      <c r="J1684" t="n">
        <v>5</v>
      </c>
      <c r="K1684" t="inlineStr">
        <is>
          <t>601+</t>
        </is>
      </c>
      <c r="L1684" t="n">
        <v>5.5</v>
      </c>
      <c r="M1684" t="inlineStr">
        <is>
          <t>601+</t>
        </is>
      </c>
      <c r="N1684" t="n">
        <v>12.5</v>
      </c>
      <c r="O1684" t="inlineStr">
        <is>
          <t>701+</t>
        </is>
      </c>
      <c r="P1684" t="n">
        <v>2.4</v>
      </c>
      <c r="Q1684" t="inlineStr">
        <is>
          <t>701+</t>
        </is>
      </c>
      <c r="R1684" t="inlineStr"/>
      <c r="S1684" t="inlineStr"/>
      <c r="T1684" t="n">
        <v>5.7</v>
      </c>
      <c r="U1684" t="inlineStr">
        <is>
          <t>701+</t>
        </is>
      </c>
      <c r="V1684" t="n">
        <v>49</v>
      </c>
      <c r="W1684" t="inlineStr">
        <is>
          <t>701+</t>
        </is>
      </c>
      <c r="X1684" t="n">
        <v>4</v>
      </c>
      <c r="Y1684" t="inlineStr">
        <is>
          <t>701+</t>
        </is>
      </c>
      <c r="Z1684" t="n">
        <v>1</v>
      </c>
      <c r="AA1684" t="inlineStr">
        <is>
          <t>701+</t>
        </is>
      </c>
      <c r="AB1684" t="inlineStr"/>
      <c r="AC1684" t="inlineStr"/>
      <c r="AD1684" t="inlineStr"/>
      <c r="AE1684" t="inlineStr">
        <is>
          <t>Not Reported</t>
        </is>
      </c>
      <c r="AF1684" t="inlineStr">
        <is>
          <t>Not Reported</t>
        </is>
      </c>
      <c r="AG1684" t="inlineStr">
        <is>
          <t>Not Reported</t>
        </is>
      </c>
      <c r="AH1684" t="inlineStr">
        <is>
          <t>Not Reported</t>
        </is>
      </c>
      <c r="AI1684" t="inlineStr"/>
      <c r="AJ1684" t="inlineStr"/>
      <c r="AK1684" t="inlineStr">
        <is>
          <t>Not Reported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>
        <is>
          <t>Not Reported</t>
        </is>
      </c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>
        <is>
          <t>QS</t>
        </is>
      </c>
      <c r="CC1684" t="n">
        <v>1300.5</v>
      </c>
      <c r="CD1684" t="n">
        <v>1300.5</v>
      </c>
      <c r="CE1684" t="n">
        <v>601</v>
      </c>
      <c r="CF1684" t="n">
        <v>601</v>
      </c>
      <c r="CG1684" t="n">
        <v>701</v>
      </c>
      <c r="CH1684" t="n">
        <v>701</v>
      </c>
      <c r="CI1684" t="inlineStr"/>
      <c r="CJ1684" t="n">
        <v>701</v>
      </c>
      <c r="CK1684" t="n">
        <v>701</v>
      </c>
      <c r="CL1684" t="n">
        <v>701</v>
      </c>
      <c r="CM1684" t="n">
        <v>701</v>
      </c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n">
        <v>7.178571428571416</v>
      </c>
      <c r="DC1684" t="n">
        <v>2.4</v>
      </c>
      <c r="DD1684" t="inlineStr"/>
      <c r="DE1684" t="inlineStr">
        <is>
          <t>QS (score, not ratio)</t>
        </is>
      </c>
      <c r="DF1684" t="inlineStr"/>
      <c r="DG1684" t="inlineStr">
        <is>
          <t>QS (score, not %)</t>
        </is>
      </c>
      <c r="DH1684" t="n">
        <v>5</v>
      </c>
      <c r="DI1684" t="inlineStr"/>
    </row>
    <row r="1685">
      <c r="A1685" t="inlineStr">
        <is>
          <t>university of north carolina at chapel hill</t>
        </is>
      </c>
      <c r="B1685" t="inlineStr"/>
      <c r="C1685" t="inlineStr"/>
      <c r="D1685" t="inlineStr">
        <is>
          <t>Not Reported</t>
        </is>
      </c>
      <c r="E1685" t="inlineStr">
        <is>
          <t>Not Reported</t>
        </is>
      </c>
      <c r="F1685" t="inlineStr">
        <is>
          <t>Not Reported</t>
        </is>
      </c>
      <c r="G1685" t="inlineStr">
        <is>
          <t>Not Reported</t>
        </is>
      </c>
      <c r="H1685" t="inlineStr"/>
      <c r="I1685" t="inlineStr">
        <is>
          <t>Not Reported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>
        <is>
          <t>Not Reported</t>
        </is>
      </c>
      <c r="AF1685" t="inlineStr">
        <is>
          <t>Not Reported</t>
        </is>
      </c>
      <c r="AG1685" t="inlineStr">
        <is>
          <t>Not Reported</t>
        </is>
      </c>
      <c r="AH1685" t="inlineStr">
        <is>
          <t>Not Reported</t>
        </is>
      </c>
      <c r="AI1685" t="inlineStr"/>
      <c r="AJ1685" t="inlineStr"/>
      <c r="AK1685" t="inlineStr">
        <is>
          <t>Not Reported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>
        <is>
          <t>63</t>
        </is>
      </c>
      <c r="BF1685" t="inlineStr">
        <is>
          <t>United States of America</t>
        </is>
      </c>
      <c r="BG1685" t="n">
        <v>58</v>
      </c>
      <c r="BH1685" t="inlineStr">
        <is>
          <t>39.0</t>
        </is>
      </c>
      <c r="BI1685" t="n">
        <v>54.5</v>
      </c>
      <c r="BJ1685" t="n">
        <v>95.90000000000001</v>
      </c>
      <c r="BK1685" t="inlineStr">
        <is>
          <t>39.4</t>
        </is>
      </c>
      <c r="BL1685" t="inlineStr">
        <is>
          <t>66.4</t>
        </is>
      </c>
      <c r="BM1685" t="inlineStr">
        <is>
          <t>26,518</t>
        </is>
      </c>
      <c r="BN1685" t="n">
        <v>7.3</v>
      </c>
      <c r="BO1685" t="inlineStr">
        <is>
          <t>8%</t>
        </is>
      </c>
      <c r="BP1685" t="inlineStr">
        <is>
          <t>58 : 42</t>
        </is>
      </c>
      <c r="BQ1685" t="n">
        <v>2016</v>
      </c>
      <c r="BR1685" t="inlineStr">
        <is>
          <t>39</t>
        </is>
      </c>
      <c r="BS1685" t="inlineStr">
        <is>
          <t>29</t>
        </is>
      </c>
      <c r="BT1685" t="n">
        <v>34.4</v>
      </c>
      <c r="BU1685" t="n">
        <v>8.9</v>
      </c>
      <c r="BV1685" t="n">
        <v>16.3</v>
      </c>
      <c r="BW1685" t="n">
        <v>39.8</v>
      </c>
      <c r="BX1685" t="n">
        <v>33.5</v>
      </c>
      <c r="BY1685" t="n">
        <v>61.2</v>
      </c>
      <c r="BZ1685" t="n">
        <v>25.6</v>
      </c>
      <c r="CA1685" t="n">
        <v>2015</v>
      </c>
      <c r="CB1685" t="inlineStr">
        <is>
          <t>Times+Shanghai</t>
        </is>
      </c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n">
        <v>63</v>
      </c>
      <c r="CZ1685" t="n">
        <v>39</v>
      </c>
      <c r="DA1685" t="n">
        <v>29</v>
      </c>
      <c r="DB1685" t="n">
        <v>91.39702264986202</v>
      </c>
      <c r="DC1685" t="n">
        <v>61.87220585672983</v>
      </c>
      <c r="DD1685" t="n">
        <v>7.3</v>
      </c>
      <c r="DE1685" t="inlineStr">
        <is>
          <t>Times (raw ratio)</t>
        </is>
      </c>
      <c r="DF1685" t="n">
        <v>8</v>
      </c>
      <c r="DG1685" t="inlineStr">
        <is>
          <t>Times (raw %)</t>
        </is>
      </c>
      <c r="DH1685" t="inlineStr"/>
      <c r="DI1685" t="n">
        <v>35.3677241995539</v>
      </c>
    </row>
    <row r="1686">
      <c r="A1686" t="inlineStr">
        <is>
          <t>university of north carolina at charlotte</t>
        </is>
      </c>
      <c r="B1686" t="inlineStr">
        <is>
          <t>1001-1200</t>
        </is>
      </c>
      <c r="C1686" t="inlineStr">
        <is>
          <t>1001-1200</t>
        </is>
      </c>
      <c r="D1686" t="inlineStr">
        <is>
          <t>United States</t>
        </is>
      </c>
      <c r="E1686" t="inlineStr">
        <is>
          <t>Americas</t>
        </is>
      </c>
      <c r="F1686" t="inlineStr">
        <is>
          <t>L</t>
        </is>
      </c>
      <c r="G1686" t="inlineStr">
        <is>
          <t>CO</t>
        </is>
      </c>
      <c r="H1686" t="inlineStr">
        <is>
          <t>VH</t>
        </is>
      </c>
      <c r="I1686" t="inlineStr">
        <is>
          <t>A</t>
        </is>
      </c>
      <c r="J1686" t="n">
        <v>5.1</v>
      </c>
      <c r="K1686" t="inlineStr">
        <is>
          <t>601+</t>
        </is>
      </c>
      <c r="L1686" t="n">
        <v>5.8</v>
      </c>
      <c r="M1686" t="inlineStr">
        <is>
          <t>601+</t>
        </is>
      </c>
      <c r="N1686" t="n">
        <v>5</v>
      </c>
      <c r="O1686" t="inlineStr">
        <is>
          <t>701+</t>
        </is>
      </c>
      <c r="P1686" t="n">
        <v>13.4</v>
      </c>
      <c r="Q1686" t="inlineStr">
        <is>
          <t>662</t>
        </is>
      </c>
      <c r="R1686" t="n">
        <v>8.699999999999999</v>
      </c>
      <c r="S1686" t="inlineStr">
        <is>
          <t>701+</t>
        </is>
      </c>
      <c r="T1686" t="n">
        <v>6.2</v>
      </c>
      <c r="U1686" t="inlineStr">
        <is>
          <t>701+</t>
        </is>
      </c>
      <c r="V1686" t="n">
        <v>65</v>
      </c>
      <c r="W1686" t="inlineStr">
        <is>
          <t>556</t>
        </is>
      </c>
      <c r="X1686" t="n">
        <v>7.8</v>
      </c>
      <c r="Y1686" t="inlineStr">
        <is>
          <t>701+</t>
        </is>
      </c>
      <c r="Z1686" t="n">
        <v>4.2</v>
      </c>
      <c r="AA1686" t="inlineStr">
        <is>
          <t>701+</t>
        </is>
      </c>
      <c r="AB1686" t="inlineStr"/>
      <c r="AC1686" t="inlineStr">
        <is>
          <t>1001-1200</t>
        </is>
      </c>
      <c r="AD1686" t="inlineStr">
        <is>
          <t>1201-1400</t>
        </is>
      </c>
      <c r="AE1686" t="inlineStr">
        <is>
          <t>US</t>
        </is>
      </c>
      <c r="AF1686" t="inlineStr">
        <is>
          <t>United States</t>
        </is>
      </c>
      <c r="AG1686" t="inlineStr">
        <is>
          <t>L</t>
        </is>
      </c>
      <c r="AH1686" t="inlineStr">
        <is>
          <t>CO</t>
        </is>
      </c>
      <c r="AI1686" t="inlineStr">
        <is>
          <t>VH</t>
        </is>
      </c>
      <c r="AJ1686" t="n">
        <v>4</v>
      </c>
      <c r="AK1686" t="inlineStr">
        <is>
          <t>A</t>
        </is>
      </c>
      <c r="AL1686" t="n">
        <v>5.7</v>
      </c>
      <c r="AM1686" t="inlineStr">
        <is>
          <t>601+</t>
        </is>
      </c>
      <c r="AN1686" t="n">
        <v>4.5</v>
      </c>
      <c r="AO1686" t="inlineStr">
        <is>
          <t>601+</t>
        </is>
      </c>
      <c r="AP1686" t="n">
        <v>5</v>
      </c>
      <c r="AQ1686" t="inlineStr">
        <is>
          <t>701+</t>
        </is>
      </c>
      <c r="AR1686" t="n">
        <v>14.1</v>
      </c>
      <c r="AS1686" t="inlineStr">
        <is>
          <t>656</t>
        </is>
      </c>
      <c r="AT1686" t="n">
        <v>8.699999999999999</v>
      </c>
      <c r="AU1686" t="inlineStr">
        <is>
          <t>701+</t>
        </is>
      </c>
      <c r="AV1686" t="n">
        <v>5.5</v>
      </c>
      <c r="AW1686" t="inlineStr">
        <is>
          <t>701+</t>
        </is>
      </c>
      <c r="AX1686" t="n">
        <v>14.4</v>
      </c>
      <c r="AY1686" t="inlineStr">
        <is>
          <t>605</t>
        </is>
      </c>
      <c r="AZ1686" t="n">
        <v>10.6</v>
      </c>
      <c r="BA1686" t="inlineStr">
        <is>
          <t>701+</t>
        </is>
      </c>
      <c r="BB1686" t="n">
        <v>23</v>
      </c>
      <c r="BC1686" t="inlineStr">
        <is>
          <t>514=</t>
        </is>
      </c>
      <c r="BD1686" t="inlineStr">
        <is>
          <t>-</t>
        </is>
      </c>
      <c r="BE1686" t="inlineStr"/>
      <c r="BF1686" t="inlineStr">
        <is>
          <t>Not Reported</t>
        </is>
      </c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>
        <is>
          <t>QS</t>
        </is>
      </c>
      <c r="CC1686" t="n">
        <v>1100.5</v>
      </c>
      <c r="CD1686" t="n">
        <v>1100.5</v>
      </c>
      <c r="CE1686" t="n">
        <v>601</v>
      </c>
      <c r="CF1686" t="n">
        <v>601</v>
      </c>
      <c r="CG1686" t="n">
        <v>701</v>
      </c>
      <c r="CH1686" t="n">
        <v>662</v>
      </c>
      <c r="CI1686" t="n">
        <v>701</v>
      </c>
      <c r="CJ1686" t="n">
        <v>701</v>
      </c>
      <c r="CK1686" t="n">
        <v>556</v>
      </c>
      <c r="CL1686" t="n">
        <v>701</v>
      </c>
      <c r="CM1686" t="n">
        <v>701</v>
      </c>
      <c r="CN1686" t="n">
        <v>1100.5</v>
      </c>
      <c r="CO1686" t="n">
        <v>1300.5</v>
      </c>
      <c r="CP1686" t="n">
        <v>601</v>
      </c>
      <c r="CQ1686" t="n">
        <v>601</v>
      </c>
      <c r="CR1686" t="n">
        <v>701</v>
      </c>
      <c r="CS1686" t="n">
        <v>656</v>
      </c>
      <c r="CT1686" t="n">
        <v>701</v>
      </c>
      <c r="CU1686" t="n">
        <v>701</v>
      </c>
      <c r="CV1686" t="n">
        <v>605</v>
      </c>
      <c r="CW1686" t="n">
        <v>701</v>
      </c>
      <c r="CX1686" t="n">
        <v>514</v>
      </c>
      <c r="CY1686" t="inlineStr"/>
      <c r="CZ1686" t="inlineStr"/>
      <c r="DA1686" t="inlineStr"/>
      <c r="DB1686" t="n">
        <v>21.46428571428571</v>
      </c>
      <c r="DC1686" t="n">
        <v>13.4</v>
      </c>
      <c r="DD1686" t="inlineStr"/>
      <c r="DE1686" t="inlineStr">
        <is>
          <t>QS (score, not ratio)</t>
        </is>
      </c>
      <c r="DF1686" t="inlineStr"/>
      <c r="DG1686" t="inlineStr">
        <is>
          <t>QS (score, not %)</t>
        </is>
      </c>
      <c r="DH1686" t="n">
        <v>5.4</v>
      </c>
      <c r="DI1686" t="inlineStr"/>
    </row>
    <row r="1687">
      <c r="A1687" t="inlineStr">
        <is>
          <t>university of north carolina at greensboro</t>
        </is>
      </c>
      <c r="B1687" t="inlineStr">
        <is>
          <t>1201-1400</t>
        </is>
      </c>
      <c r="C1687" t="inlineStr">
        <is>
          <t>1201-1400</t>
        </is>
      </c>
      <c r="D1687" t="inlineStr">
        <is>
          <t>United States</t>
        </is>
      </c>
      <c r="E1687" t="inlineStr">
        <is>
          <t>Americas</t>
        </is>
      </c>
      <c r="F1687" t="inlineStr">
        <is>
          <t>L</t>
        </is>
      </c>
      <c r="G1687" t="inlineStr">
        <is>
          <t>CO</t>
        </is>
      </c>
      <c r="H1687" t="inlineStr">
        <is>
          <t>HI</t>
        </is>
      </c>
      <c r="I1687" t="inlineStr">
        <is>
          <t>A</t>
        </is>
      </c>
      <c r="J1687" t="n">
        <v>2.6</v>
      </c>
      <c r="K1687" t="inlineStr">
        <is>
          <t>601+</t>
        </is>
      </c>
      <c r="L1687" t="n">
        <v>2.4</v>
      </c>
      <c r="M1687" t="inlineStr">
        <is>
          <t>601+</t>
        </is>
      </c>
      <c r="N1687" t="n">
        <v>8.9</v>
      </c>
      <c r="O1687" t="inlineStr">
        <is>
          <t>701+</t>
        </is>
      </c>
      <c r="P1687" t="n">
        <v>10.1</v>
      </c>
      <c r="Q1687" t="inlineStr">
        <is>
          <t>701+</t>
        </is>
      </c>
      <c r="R1687" t="n">
        <v>5.9</v>
      </c>
      <c r="S1687" t="inlineStr">
        <is>
          <t>701+</t>
        </is>
      </c>
      <c r="T1687" t="n">
        <v>3.4</v>
      </c>
      <c r="U1687" t="inlineStr">
        <is>
          <t>701+</t>
        </is>
      </c>
      <c r="V1687" t="n">
        <v>50.7</v>
      </c>
      <c r="W1687" t="inlineStr">
        <is>
          <t>701+</t>
        </is>
      </c>
      <c r="X1687" t="n">
        <v>1.5</v>
      </c>
      <c r="Y1687" t="inlineStr">
        <is>
          <t>701+</t>
        </is>
      </c>
      <c r="Z1687" t="n">
        <v>1.6</v>
      </c>
      <c r="AA1687" t="inlineStr">
        <is>
          <t>701+</t>
        </is>
      </c>
      <c r="AB1687" t="inlineStr"/>
      <c r="AC1687" t="inlineStr">
        <is>
          <t>1201-1400</t>
        </is>
      </c>
      <c r="AD1687" t="inlineStr">
        <is>
          <t>1201-1400</t>
        </is>
      </c>
      <c r="AE1687" t="inlineStr">
        <is>
          <t>US</t>
        </is>
      </c>
      <c r="AF1687" t="inlineStr">
        <is>
          <t>United States</t>
        </is>
      </c>
      <c r="AG1687" t="inlineStr">
        <is>
          <t>L</t>
        </is>
      </c>
      <c r="AH1687" t="inlineStr">
        <is>
          <t>CO</t>
        </is>
      </c>
      <c r="AI1687" t="inlineStr">
        <is>
          <t>HI</t>
        </is>
      </c>
      <c r="AJ1687" t="n">
        <v>5</v>
      </c>
      <c r="AK1687" t="inlineStr">
        <is>
          <t>A</t>
        </is>
      </c>
      <c r="AL1687" t="n">
        <v>2.9</v>
      </c>
      <c r="AM1687" t="inlineStr">
        <is>
          <t>601+</t>
        </is>
      </c>
      <c r="AN1687" t="n">
        <v>2.8</v>
      </c>
      <c r="AO1687" t="inlineStr">
        <is>
          <t>601+</t>
        </is>
      </c>
      <c r="AP1687" t="n">
        <v>9.199999999999999</v>
      </c>
      <c r="AQ1687" t="inlineStr">
        <is>
          <t>701+</t>
        </is>
      </c>
      <c r="AR1687" t="n">
        <v>10.6</v>
      </c>
      <c r="AS1687" t="inlineStr">
        <is>
          <t>701+</t>
        </is>
      </c>
      <c r="AT1687" t="n">
        <v>9.699999999999999</v>
      </c>
      <c r="AU1687" t="inlineStr">
        <is>
          <t>701+</t>
        </is>
      </c>
      <c r="AV1687" t="n">
        <v>2.6</v>
      </c>
      <c r="AW1687" t="inlineStr">
        <is>
          <t>701+</t>
        </is>
      </c>
      <c r="AX1687" t="n">
        <v>7.6</v>
      </c>
      <c r="AY1687" t="inlineStr">
        <is>
          <t>701+</t>
        </is>
      </c>
      <c r="AZ1687" t="n">
        <v>7.1</v>
      </c>
      <c r="BA1687" t="inlineStr">
        <is>
          <t>701+</t>
        </is>
      </c>
      <c r="BB1687" t="inlineStr"/>
      <c r="BC1687" t="inlineStr"/>
      <c r="BD1687" t="inlineStr">
        <is>
          <t>-</t>
        </is>
      </c>
      <c r="BE1687" t="inlineStr">
        <is>
          <t>501-600</t>
        </is>
      </c>
      <c r="BF1687" t="inlineStr">
        <is>
          <t>United States of America</t>
        </is>
      </c>
      <c r="BG1687" t="n">
        <v>18.2</v>
      </c>
      <c r="BH1687" t="inlineStr">
        <is>
          <t>17.4</t>
        </is>
      </c>
      <c r="BI1687" t="n">
        <v>15.3</v>
      </c>
      <c r="BJ1687" t="n">
        <v>43.1</v>
      </c>
      <c r="BK1687" t="inlineStr">
        <is>
          <t>28.9</t>
        </is>
      </c>
      <c r="BL1687" t="inlineStr">
        <is>
          <t>-</t>
        </is>
      </c>
      <c r="BM1687" t="inlineStr">
        <is>
          <t>16,446</t>
        </is>
      </c>
      <c r="BN1687" t="n">
        <v>19.2</v>
      </c>
      <c r="BO1687" t="inlineStr">
        <is>
          <t>2%</t>
        </is>
      </c>
      <c r="BP1687" t="inlineStr">
        <is>
          <t>66 : 34</t>
        </is>
      </c>
      <c r="BQ1687" t="n">
        <v>2016</v>
      </c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>
        <is>
          <t>QS+Times</t>
        </is>
      </c>
      <c r="CC1687" t="n">
        <v>1300.5</v>
      </c>
      <c r="CD1687" t="n">
        <v>1300.5</v>
      </c>
      <c r="CE1687" t="n">
        <v>601</v>
      </c>
      <c r="CF1687" t="n">
        <v>601</v>
      </c>
      <c r="CG1687" t="n">
        <v>701</v>
      </c>
      <c r="CH1687" t="n">
        <v>701</v>
      </c>
      <c r="CI1687" t="n">
        <v>701</v>
      </c>
      <c r="CJ1687" t="n">
        <v>701</v>
      </c>
      <c r="CK1687" t="n">
        <v>701</v>
      </c>
      <c r="CL1687" t="n">
        <v>701</v>
      </c>
      <c r="CM1687" t="n">
        <v>701</v>
      </c>
      <c r="CN1687" t="n">
        <v>1300.5</v>
      </c>
      <c r="CO1687" t="n">
        <v>1300.5</v>
      </c>
      <c r="CP1687" t="n">
        <v>601</v>
      </c>
      <c r="CQ1687" t="n">
        <v>601</v>
      </c>
      <c r="CR1687" t="n">
        <v>701</v>
      </c>
      <c r="CS1687" t="n">
        <v>701</v>
      </c>
      <c r="CT1687" t="n">
        <v>701</v>
      </c>
      <c r="CU1687" t="n">
        <v>701</v>
      </c>
      <c r="CV1687" t="n">
        <v>701</v>
      </c>
      <c r="CW1687" t="n">
        <v>701</v>
      </c>
      <c r="CX1687" t="inlineStr"/>
      <c r="CY1687" t="n">
        <v>550.5</v>
      </c>
      <c r="CZ1687" t="inlineStr"/>
      <c r="DA1687" t="inlineStr"/>
      <c r="DB1687" t="n">
        <v>14.31122996017563</v>
      </c>
      <c r="DC1687" t="n">
        <v>21.8040442296809</v>
      </c>
      <c r="DD1687" t="n">
        <v>19.2</v>
      </c>
      <c r="DE1687" t="inlineStr">
        <is>
          <t>Times (raw ratio)</t>
        </is>
      </c>
      <c r="DF1687" t="n">
        <v>2</v>
      </c>
      <c r="DG1687" t="inlineStr">
        <is>
          <t>Times (raw %)</t>
        </is>
      </c>
      <c r="DH1687" t="n">
        <v>2.75</v>
      </c>
      <c r="DI1687" t="n">
        <v>12.90322580645162</v>
      </c>
    </row>
    <row r="1688">
      <c r="A1688" t="inlineStr">
        <is>
          <t>university of north carolina, chapel hill</t>
        </is>
      </c>
      <c r="B1688" t="inlineStr">
        <is>
          <t>155</t>
        </is>
      </c>
      <c r="C1688" t="inlineStr">
        <is>
          <t>132</t>
        </is>
      </c>
      <c r="D1688" t="inlineStr">
        <is>
          <t>United States</t>
        </is>
      </c>
      <c r="E1688" t="inlineStr">
        <is>
          <t>Americas</t>
        </is>
      </c>
      <c r="F1688" t="inlineStr">
        <is>
          <t>XL</t>
        </is>
      </c>
      <c r="G1688" t="inlineStr">
        <is>
          <t>FC</t>
        </is>
      </c>
      <c r="H1688" t="inlineStr">
        <is>
          <t>VH</t>
        </is>
      </c>
      <c r="I1688" t="inlineStr">
        <is>
          <t>A</t>
        </is>
      </c>
      <c r="J1688" t="n">
        <v>61.4</v>
      </c>
      <c r="K1688" t="inlineStr">
        <is>
          <t>114</t>
        </is>
      </c>
      <c r="L1688" t="n">
        <v>36.5</v>
      </c>
      <c r="M1688" t="inlineStr">
        <is>
          <t>258</t>
        </is>
      </c>
      <c r="N1688" t="n">
        <v>72.90000000000001</v>
      </c>
      <c r="O1688" t="inlineStr">
        <is>
          <t>179</t>
        </is>
      </c>
      <c r="P1688" t="n">
        <v>47.2</v>
      </c>
      <c r="Q1688" t="inlineStr">
        <is>
          <t>288</t>
        </is>
      </c>
      <c r="R1688" t="n">
        <v>23.5</v>
      </c>
      <c r="S1688" t="inlineStr">
        <is>
          <t>555</t>
        </is>
      </c>
      <c r="T1688" t="n">
        <v>11.1</v>
      </c>
      <c r="U1688" t="inlineStr">
        <is>
          <t>696</t>
        </is>
      </c>
      <c r="V1688" t="n">
        <v>91.59999999999999</v>
      </c>
      <c r="W1688" t="inlineStr">
        <is>
          <t>147</t>
        </is>
      </c>
      <c r="X1688" t="n">
        <v>55.2</v>
      </c>
      <c r="Y1688" t="inlineStr">
        <is>
          <t>225</t>
        </is>
      </c>
      <c r="Z1688" t="n">
        <v>44.6</v>
      </c>
      <c r="AA1688" t="inlineStr">
        <is>
          <t>343=</t>
        </is>
      </c>
      <c r="AB1688" t="n">
        <v>51.6</v>
      </c>
      <c r="AC1688">
        <f>132</f>
        <v/>
      </c>
      <c r="AD1688" t="inlineStr">
        <is>
          <t>102=</t>
        </is>
      </c>
      <c r="AE1688" t="inlineStr">
        <is>
          <t>US</t>
        </is>
      </c>
      <c r="AF1688" t="inlineStr">
        <is>
          <t>United States</t>
        </is>
      </c>
      <c r="AG1688" t="inlineStr">
        <is>
          <t>XL</t>
        </is>
      </c>
      <c r="AH1688" t="inlineStr">
        <is>
          <t>FC</t>
        </is>
      </c>
      <c r="AI1688" t="inlineStr">
        <is>
          <t>VH</t>
        </is>
      </c>
      <c r="AJ1688" t="n">
        <v>5</v>
      </c>
      <c r="AK1688" t="inlineStr">
        <is>
          <t>A</t>
        </is>
      </c>
      <c r="AL1688" t="n">
        <v>63</v>
      </c>
      <c r="AM1688" t="inlineStr">
        <is>
          <t>110</t>
        </is>
      </c>
      <c r="AN1688" t="n">
        <v>33.9</v>
      </c>
      <c r="AO1688" t="inlineStr">
        <is>
          <t>290</t>
        </is>
      </c>
      <c r="AP1688" t="n">
        <v>72.90000000000001</v>
      </c>
      <c r="AQ1688" t="inlineStr">
        <is>
          <t>171</t>
        </is>
      </c>
      <c r="AR1688" t="n">
        <v>42.5</v>
      </c>
      <c r="AS1688" t="inlineStr">
        <is>
          <t>316</t>
        </is>
      </c>
      <c r="AT1688" t="n">
        <v>24.7</v>
      </c>
      <c r="AU1688" t="inlineStr">
        <is>
          <t>541</t>
        </is>
      </c>
      <c r="AV1688" t="n">
        <v>10.1</v>
      </c>
      <c r="AW1688" t="inlineStr">
        <is>
          <t>701+</t>
        </is>
      </c>
      <c r="AX1688" t="n">
        <v>82.2</v>
      </c>
      <c r="AY1688" t="inlineStr">
        <is>
          <t>133</t>
        </is>
      </c>
      <c r="AZ1688" t="n">
        <v>47.9</v>
      </c>
      <c r="BA1688" t="inlineStr">
        <is>
          <t>142</t>
        </is>
      </c>
      <c r="BB1688" t="n">
        <v>96.8</v>
      </c>
      <c r="BC1688" t="inlineStr">
        <is>
          <t>38</t>
        </is>
      </c>
      <c r="BD1688" t="inlineStr">
        <is>
          <t>53.2</t>
        </is>
      </c>
      <c r="BE1688" t="inlineStr"/>
      <c r="BF1688" t="inlineStr">
        <is>
          <t>Not Reported</t>
        </is>
      </c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>
        <is>
          <t>QS</t>
        </is>
      </c>
      <c r="CC1688" t="n">
        <v>155</v>
      </c>
      <c r="CD1688" t="n">
        <v>132</v>
      </c>
      <c r="CE1688" t="n">
        <v>114</v>
      </c>
      <c r="CF1688" t="n">
        <v>258</v>
      </c>
      <c r="CG1688" t="n">
        <v>179</v>
      </c>
      <c r="CH1688" t="n">
        <v>288</v>
      </c>
      <c r="CI1688" t="n">
        <v>555</v>
      </c>
      <c r="CJ1688" t="n">
        <v>696</v>
      </c>
      <c r="CK1688" t="n">
        <v>147</v>
      </c>
      <c r="CL1688" t="n">
        <v>225</v>
      </c>
      <c r="CM1688" t="n">
        <v>343</v>
      </c>
      <c r="CN1688" t="n">
        <v>132</v>
      </c>
      <c r="CO1688" t="n">
        <v>102</v>
      </c>
      <c r="CP1688" t="n">
        <v>110</v>
      </c>
      <c r="CQ1688" t="n">
        <v>290</v>
      </c>
      <c r="CR1688" t="n">
        <v>171</v>
      </c>
      <c r="CS1688" t="n">
        <v>316</v>
      </c>
      <c r="CT1688" t="n">
        <v>541</v>
      </c>
      <c r="CU1688" t="n">
        <v>701</v>
      </c>
      <c r="CV1688" t="n">
        <v>133</v>
      </c>
      <c r="CW1688" t="n">
        <v>142</v>
      </c>
      <c r="CX1688" t="n">
        <v>38</v>
      </c>
      <c r="CY1688" t="inlineStr"/>
      <c r="CZ1688" t="inlineStr"/>
      <c r="DA1688" t="inlineStr"/>
      <c r="DB1688" t="n">
        <v>89</v>
      </c>
      <c r="DC1688" t="n">
        <v>47.2</v>
      </c>
      <c r="DD1688" t="inlineStr"/>
      <c r="DE1688" t="inlineStr">
        <is>
          <t>QS (score, not ratio)</t>
        </is>
      </c>
      <c r="DF1688" t="inlineStr"/>
      <c r="DG1688" t="inlineStr">
        <is>
          <t>QS (score, not %)</t>
        </is>
      </c>
      <c r="DH1688" t="n">
        <v>62.2</v>
      </c>
      <c r="DI1688" t="inlineStr"/>
    </row>
    <row r="1689">
      <c r="A1689" t="inlineStr">
        <is>
          <t>university of north texas</t>
        </is>
      </c>
      <c r="B1689" t="inlineStr">
        <is>
          <t>1001-1200</t>
        </is>
      </c>
      <c r="C1689" t="inlineStr">
        <is>
          <t>1001-1200</t>
        </is>
      </c>
      <c r="D1689" t="inlineStr">
        <is>
          <t>United States</t>
        </is>
      </c>
      <c r="E1689" t="inlineStr">
        <is>
          <t>Americas</t>
        </is>
      </c>
      <c r="F1689" t="inlineStr">
        <is>
          <t>XL</t>
        </is>
      </c>
      <c r="G1689" t="inlineStr">
        <is>
          <t>FC</t>
        </is>
      </c>
      <c r="H1689" t="inlineStr">
        <is>
          <t>HI</t>
        </is>
      </c>
      <c r="I1689" t="inlineStr">
        <is>
          <t>A</t>
        </is>
      </c>
      <c r="J1689" t="n">
        <v>6.9</v>
      </c>
      <c r="K1689" t="inlineStr">
        <is>
          <t>601+</t>
        </is>
      </c>
      <c r="L1689" t="n">
        <v>5</v>
      </c>
      <c r="M1689" t="inlineStr">
        <is>
          <t>601+</t>
        </is>
      </c>
      <c r="N1689" t="n">
        <v>3.1</v>
      </c>
      <c r="O1689" t="inlineStr">
        <is>
          <t>701+</t>
        </is>
      </c>
      <c r="P1689" t="n">
        <v>17.2</v>
      </c>
      <c r="Q1689" t="inlineStr">
        <is>
          <t>595</t>
        </is>
      </c>
      <c r="R1689" t="n">
        <v>3.5</v>
      </c>
      <c r="S1689" t="inlineStr">
        <is>
          <t>701+</t>
        </is>
      </c>
      <c r="T1689" t="n">
        <v>24.8</v>
      </c>
      <c r="U1689" t="inlineStr">
        <is>
          <t>480</t>
        </is>
      </c>
      <c r="V1689" t="n">
        <v>58</v>
      </c>
      <c r="W1689" t="inlineStr">
        <is>
          <t>656</t>
        </is>
      </c>
      <c r="X1689" t="n">
        <v>21.1</v>
      </c>
      <c r="Y1689" t="inlineStr">
        <is>
          <t>544</t>
        </is>
      </c>
      <c r="Z1689" t="n">
        <v>3.8</v>
      </c>
      <c r="AA1689" t="inlineStr">
        <is>
          <t>701+</t>
        </is>
      </c>
      <c r="AB1689" t="inlineStr"/>
      <c r="AC1689" t="inlineStr">
        <is>
          <t>1001-1200</t>
        </is>
      </c>
      <c r="AD1689" t="inlineStr">
        <is>
          <t>1001-1200</t>
        </is>
      </c>
      <c r="AE1689" t="inlineStr">
        <is>
          <t>US</t>
        </is>
      </c>
      <c r="AF1689" t="inlineStr">
        <is>
          <t>United States</t>
        </is>
      </c>
      <c r="AG1689" t="inlineStr">
        <is>
          <t>XL</t>
        </is>
      </c>
      <c r="AH1689" t="inlineStr">
        <is>
          <t>FC</t>
        </is>
      </c>
      <c r="AI1689" t="inlineStr">
        <is>
          <t>HI</t>
        </is>
      </c>
      <c r="AJ1689" t="n">
        <v>5</v>
      </c>
      <c r="AK1689" t="inlineStr">
        <is>
          <t>A</t>
        </is>
      </c>
      <c r="AL1689" t="n">
        <v>7</v>
      </c>
      <c r="AM1689" t="inlineStr">
        <is>
          <t>601+</t>
        </is>
      </c>
      <c r="AN1689" t="n">
        <v>6.8</v>
      </c>
      <c r="AO1689" t="inlineStr">
        <is>
          <t>601+</t>
        </is>
      </c>
      <c r="AP1689" t="n">
        <v>3.4</v>
      </c>
      <c r="AQ1689" t="inlineStr">
        <is>
          <t>701+</t>
        </is>
      </c>
      <c r="AR1689" t="n">
        <v>19.3</v>
      </c>
      <c r="AS1689" t="inlineStr">
        <is>
          <t>563</t>
        </is>
      </c>
      <c r="AT1689" t="n">
        <v>4.9</v>
      </c>
      <c r="AU1689" t="inlineStr">
        <is>
          <t>701+</t>
        </is>
      </c>
      <c r="AV1689" t="n">
        <v>14.7</v>
      </c>
      <c r="AW1689" t="inlineStr">
        <is>
          <t>625</t>
        </is>
      </c>
      <c r="AX1689" t="n">
        <v>9.6</v>
      </c>
      <c r="AY1689" t="inlineStr">
        <is>
          <t>678</t>
        </is>
      </c>
      <c r="AZ1689" t="n">
        <v>25.5</v>
      </c>
      <c r="BA1689" t="inlineStr">
        <is>
          <t>326</t>
        </is>
      </c>
      <c r="BB1689" t="n">
        <v>8.9</v>
      </c>
      <c r="BC1689" t="inlineStr">
        <is>
          <t>689=</t>
        </is>
      </c>
      <c r="BD1689" t="inlineStr">
        <is>
          <t>-</t>
        </is>
      </c>
      <c r="BE1689" t="inlineStr"/>
      <c r="BF1689" t="inlineStr">
        <is>
          <t>Not Reported</t>
        </is>
      </c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>
        <is>
          <t>QS</t>
        </is>
      </c>
      <c r="CC1689" t="n">
        <v>1100.5</v>
      </c>
      <c r="CD1689" t="n">
        <v>1100.5</v>
      </c>
      <c r="CE1689" t="n">
        <v>601</v>
      </c>
      <c r="CF1689" t="n">
        <v>601</v>
      </c>
      <c r="CG1689" t="n">
        <v>701</v>
      </c>
      <c r="CH1689" t="n">
        <v>595</v>
      </c>
      <c r="CI1689" t="n">
        <v>701</v>
      </c>
      <c r="CJ1689" t="n">
        <v>480</v>
      </c>
      <c r="CK1689" t="n">
        <v>656</v>
      </c>
      <c r="CL1689" t="n">
        <v>544</v>
      </c>
      <c r="CM1689" t="n">
        <v>701</v>
      </c>
      <c r="CN1689" t="n">
        <v>1100.5</v>
      </c>
      <c r="CO1689" t="n">
        <v>1100.5</v>
      </c>
      <c r="CP1689" t="n">
        <v>601</v>
      </c>
      <c r="CQ1689" t="n">
        <v>601</v>
      </c>
      <c r="CR1689" t="n">
        <v>701</v>
      </c>
      <c r="CS1689" t="n">
        <v>563</v>
      </c>
      <c r="CT1689" t="n">
        <v>701</v>
      </c>
      <c r="CU1689" t="n">
        <v>625</v>
      </c>
      <c r="CV1689" t="n">
        <v>678</v>
      </c>
      <c r="CW1689" t="n">
        <v>326</v>
      </c>
      <c r="CX1689" t="n">
        <v>689</v>
      </c>
      <c r="CY1689" t="inlineStr"/>
      <c r="CZ1689" t="inlineStr"/>
      <c r="DA1689" t="inlineStr"/>
      <c r="DB1689" t="n">
        <v>21.46428571428571</v>
      </c>
      <c r="DC1689" t="n">
        <v>17.2</v>
      </c>
      <c r="DD1689" t="inlineStr"/>
      <c r="DE1689" t="inlineStr">
        <is>
          <t>QS (score, not ratio)</t>
        </is>
      </c>
      <c r="DF1689" t="inlineStr"/>
      <c r="DG1689" t="inlineStr">
        <is>
          <t>QS (score, not %)</t>
        </is>
      </c>
      <c r="DH1689" t="n">
        <v>6.95</v>
      </c>
      <c r="DI1689" t="inlineStr"/>
    </row>
    <row r="1690">
      <c r="A1690" t="inlineStr">
        <is>
          <t>university of notre dame</t>
        </is>
      </c>
      <c r="B1690" t="inlineStr">
        <is>
          <t>316</t>
        </is>
      </c>
      <c r="C1690" t="inlineStr">
        <is>
          <t>304</t>
        </is>
      </c>
      <c r="D1690" t="inlineStr">
        <is>
          <t>United States</t>
        </is>
      </c>
      <c r="E1690" t="inlineStr">
        <is>
          <t>Americas</t>
        </is>
      </c>
      <c r="F1690" t="inlineStr">
        <is>
          <t>L</t>
        </is>
      </c>
      <c r="G1690" t="inlineStr">
        <is>
          <t>CO</t>
        </is>
      </c>
      <c r="H1690" t="inlineStr">
        <is>
          <t>VH</t>
        </is>
      </c>
      <c r="I1690" t="inlineStr">
        <is>
          <t>B</t>
        </is>
      </c>
      <c r="J1690" t="n">
        <v>25.8</v>
      </c>
      <c r="K1690" t="inlineStr">
        <is>
          <t>344</t>
        </is>
      </c>
      <c r="L1690" t="n">
        <v>25.2</v>
      </c>
      <c r="M1690" t="inlineStr">
        <is>
          <t>379</t>
        </is>
      </c>
      <c r="N1690" t="n">
        <v>60.8</v>
      </c>
      <c r="O1690" t="inlineStr">
        <is>
          <t>237</t>
        </is>
      </c>
      <c r="P1690" t="n">
        <v>29.2</v>
      </c>
      <c r="Q1690" t="inlineStr">
        <is>
          <t>444</t>
        </is>
      </c>
      <c r="R1690" t="n">
        <v>22.3</v>
      </c>
      <c r="S1690" t="inlineStr">
        <is>
          <t>566</t>
        </is>
      </c>
      <c r="T1690" t="n">
        <v>18.4</v>
      </c>
      <c r="U1690" t="inlineStr">
        <is>
          <t>575</t>
        </is>
      </c>
      <c r="V1690" t="n">
        <v>70.09999999999999</v>
      </c>
      <c r="W1690" t="inlineStr">
        <is>
          <t>484</t>
        </is>
      </c>
      <c r="X1690" t="n">
        <v>60.2</v>
      </c>
      <c r="Y1690" t="inlineStr">
        <is>
          <t>201</t>
        </is>
      </c>
      <c r="Z1690" t="n">
        <v>68.90000000000001</v>
      </c>
      <c r="AA1690" t="inlineStr">
        <is>
          <t>225</t>
        </is>
      </c>
      <c r="AB1690" t="n">
        <v>34.7</v>
      </c>
      <c r="AC1690">
        <f>304</f>
        <v/>
      </c>
      <c r="AD1690" t="inlineStr">
        <is>
          <t>243=</t>
        </is>
      </c>
      <c r="AE1690" t="inlineStr">
        <is>
          <t>US</t>
        </is>
      </c>
      <c r="AF1690" t="inlineStr">
        <is>
          <t>United States</t>
        </is>
      </c>
      <c r="AG1690" t="inlineStr">
        <is>
          <t>L</t>
        </is>
      </c>
      <c r="AH1690" t="inlineStr">
        <is>
          <t>CO</t>
        </is>
      </c>
      <c r="AI1690" t="inlineStr">
        <is>
          <t>VH</t>
        </is>
      </c>
      <c r="AJ1690" t="n">
        <v>5</v>
      </c>
      <c r="AK1690" t="inlineStr">
        <is>
          <t>B</t>
        </is>
      </c>
      <c r="AL1690" t="n">
        <v>26.5</v>
      </c>
      <c r="AM1690" t="inlineStr">
        <is>
          <t>331</t>
        </is>
      </c>
      <c r="AN1690" t="n">
        <v>32.2</v>
      </c>
      <c r="AO1690" t="inlineStr">
        <is>
          <t>306</t>
        </is>
      </c>
      <c r="AP1690" t="n">
        <v>59.7</v>
      </c>
      <c r="AQ1690" t="inlineStr">
        <is>
          <t>238</t>
        </is>
      </c>
      <c r="AR1690" t="n">
        <v>39.1</v>
      </c>
      <c r="AS1690" t="inlineStr">
        <is>
          <t>350</t>
        </is>
      </c>
      <c r="AT1690" t="n">
        <v>23.3</v>
      </c>
      <c r="AU1690" t="inlineStr">
        <is>
          <t>561</t>
        </is>
      </c>
      <c r="AV1690" t="n">
        <v>17.7</v>
      </c>
      <c r="AW1690" t="inlineStr">
        <is>
          <t>578</t>
        </is>
      </c>
      <c r="AX1690" t="n">
        <v>32</v>
      </c>
      <c r="AY1690" t="inlineStr">
        <is>
          <t>449</t>
        </is>
      </c>
      <c r="AZ1690" t="n">
        <v>45.2</v>
      </c>
      <c r="BA1690" t="inlineStr">
        <is>
          <t>155</t>
        </is>
      </c>
      <c r="BB1690" t="n">
        <v>34.6</v>
      </c>
      <c r="BC1690" t="inlineStr">
        <is>
          <t>403=</t>
        </is>
      </c>
      <c r="BD1690" t="inlineStr">
        <is>
          <t>34.3</t>
        </is>
      </c>
      <c r="BE1690" t="inlineStr">
        <is>
          <t>108</t>
        </is>
      </c>
      <c r="BF1690" t="inlineStr">
        <is>
          <t>United States of America</t>
        </is>
      </c>
      <c r="BG1690" t="n">
        <v>47.6</v>
      </c>
      <c r="BH1690" t="inlineStr">
        <is>
          <t>47.6</t>
        </is>
      </c>
      <c r="BI1690" t="n">
        <v>48.1</v>
      </c>
      <c r="BJ1690" t="n">
        <v>81.7</v>
      </c>
      <c r="BK1690" t="inlineStr">
        <is>
          <t>33.7</t>
        </is>
      </c>
      <c r="BL1690" t="inlineStr">
        <is>
          <t>57.6</t>
        </is>
      </c>
      <c r="BM1690" t="inlineStr">
        <is>
          <t>11,829</t>
        </is>
      </c>
      <c r="BN1690" t="n">
        <v>13.8</v>
      </c>
      <c r="BO1690" t="inlineStr">
        <is>
          <t>10%</t>
        </is>
      </c>
      <c r="BP1690" t="inlineStr">
        <is>
          <t>44 : 56</t>
        </is>
      </c>
      <c r="BQ1690" t="n">
        <v>2016</v>
      </c>
      <c r="BR1690" t="inlineStr">
        <is>
          <t>201-300</t>
        </is>
      </c>
      <c r="BS1690" t="inlineStr">
        <is>
          <t>79-102</t>
        </is>
      </c>
      <c r="BT1690" t="inlineStr"/>
      <c r="BU1690" t="n">
        <v>12.6</v>
      </c>
      <c r="BV1690" t="n">
        <v>0</v>
      </c>
      <c r="BW1690" t="n">
        <v>17.5</v>
      </c>
      <c r="BX1690" t="n">
        <v>13.9</v>
      </c>
      <c r="BY1690" t="n">
        <v>31.8</v>
      </c>
      <c r="BZ1690" t="n">
        <v>20</v>
      </c>
      <c r="CA1690" t="n">
        <v>2015</v>
      </c>
      <c r="CB1690" t="inlineStr">
        <is>
          <t>QS+Times+Shanghai</t>
        </is>
      </c>
      <c r="CC1690" t="n">
        <v>316</v>
      </c>
      <c r="CD1690" t="n">
        <v>304</v>
      </c>
      <c r="CE1690" t="n">
        <v>344</v>
      </c>
      <c r="CF1690" t="n">
        <v>379</v>
      </c>
      <c r="CG1690" t="n">
        <v>237</v>
      </c>
      <c r="CH1690" t="n">
        <v>444</v>
      </c>
      <c r="CI1690" t="n">
        <v>566</v>
      </c>
      <c r="CJ1690" t="n">
        <v>575</v>
      </c>
      <c r="CK1690" t="n">
        <v>484</v>
      </c>
      <c r="CL1690" t="n">
        <v>201</v>
      </c>
      <c r="CM1690" t="n">
        <v>225</v>
      </c>
      <c r="CN1690" t="n">
        <v>304</v>
      </c>
      <c r="CO1690" t="n">
        <v>243</v>
      </c>
      <c r="CP1690" t="n">
        <v>331</v>
      </c>
      <c r="CQ1690" t="n">
        <v>306</v>
      </c>
      <c r="CR1690" t="n">
        <v>238</v>
      </c>
      <c r="CS1690" t="n">
        <v>350</v>
      </c>
      <c r="CT1690" t="n">
        <v>561</v>
      </c>
      <c r="CU1690" t="n">
        <v>578</v>
      </c>
      <c r="CV1690" t="n">
        <v>449</v>
      </c>
      <c r="CW1690" t="n">
        <v>155</v>
      </c>
      <c r="CX1690" t="n">
        <v>403</v>
      </c>
      <c r="CY1690" t="n">
        <v>108</v>
      </c>
      <c r="CZ1690" t="n">
        <v>250.5</v>
      </c>
      <c r="DA1690" t="n">
        <v>90.5</v>
      </c>
      <c r="DB1690" t="n">
        <v>69.1427956616338</v>
      </c>
      <c r="DC1690" t="n">
        <v>40.32828279736272</v>
      </c>
      <c r="DD1690" t="n">
        <v>13.8</v>
      </c>
      <c r="DE1690" t="inlineStr">
        <is>
          <t>Times (raw ratio)</t>
        </is>
      </c>
      <c r="DF1690" t="n">
        <v>10</v>
      </c>
      <c r="DG1690" t="inlineStr">
        <is>
          <t>Times (raw %)</t>
        </is>
      </c>
      <c r="DH1690" t="n">
        <v>26.15</v>
      </c>
      <c r="DI1690" t="n">
        <v>20.71273623865827</v>
      </c>
    </row>
    <row r="1691">
      <c r="A1691" t="inlineStr">
        <is>
          <t>university of nottingham</t>
        </is>
      </c>
      <c r="B1691" t="inlineStr">
        <is>
          <t>108</t>
        </is>
      </c>
      <c r="C1691" t="inlineStr">
        <is>
          <t>100</t>
        </is>
      </c>
      <c r="D1691" t="inlineStr">
        <is>
          <t>United Kingdom</t>
        </is>
      </c>
      <c r="E1691" t="inlineStr">
        <is>
          <t>Europe</t>
        </is>
      </c>
      <c r="F1691" t="inlineStr">
        <is>
          <t>XL</t>
        </is>
      </c>
      <c r="G1691" t="inlineStr">
        <is>
          <t>FC</t>
        </is>
      </c>
      <c r="H1691" t="inlineStr">
        <is>
          <t>VH</t>
        </is>
      </c>
      <c r="I1691" t="inlineStr">
        <is>
          <t>A</t>
        </is>
      </c>
      <c r="J1691" t="n">
        <v>61.1</v>
      </c>
      <c r="K1691" t="inlineStr">
        <is>
          <t>117</t>
        </is>
      </c>
      <c r="L1691" t="n">
        <v>65.8</v>
      </c>
      <c r="M1691" t="inlineStr">
        <is>
          <t>116</t>
        </is>
      </c>
      <c r="N1691" t="n">
        <v>32.8</v>
      </c>
      <c r="O1691" t="inlineStr">
        <is>
          <t>481</t>
        </is>
      </c>
      <c r="P1691" t="n">
        <v>37.6</v>
      </c>
      <c r="Q1691" t="inlineStr">
        <is>
          <t>368</t>
        </is>
      </c>
      <c r="R1691" t="n">
        <v>89.40000000000001</v>
      </c>
      <c r="S1691" t="inlineStr">
        <is>
          <t>194</t>
        </is>
      </c>
      <c r="T1691" t="n">
        <v>70.5</v>
      </c>
      <c r="U1691" t="inlineStr">
        <is>
          <t>208</t>
        </is>
      </c>
      <c r="V1691" t="n">
        <v>98</v>
      </c>
      <c r="W1691" t="inlineStr">
        <is>
          <t>25</t>
        </is>
      </c>
      <c r="X1691" t="n">
        <v>38</v>
      </c>
      <c r="Y1691" t="inlineStr">
        <is>
          <t>339</t>
        </is>
      </c>
      <c r="Z1691" t="n">
        <v>97</v>
      </c>
      <c r="AA1691" t="inlineStr">
        <is>
          <t>33</t>
        </is>
      </c>
      <c r="AB1691" t="n">
        <v>58.5</v>
      </c>
      <c r="AC1691">
        <f>100</f>
        <v/>
      </c>
      <c r="AD1691" t="inlineStr">
        <is>
          <t>114</t>
        </is>
      </c>
      <c r="AE1691" t="inlineStr">
        <is>
          <t>UK</t>
        </is>
      </c>
      <c r="AF1691" t="inlineStr">
        <is>
          <t>United Kingdom</t>
        </is>
      </c>
      <c r="AG1691" t="inlineStr">
        <is>
          <t>XL</t>
        </is>
      </c>
      <c r="AH1691" t="inlineStr">
        <is>
          <t>FC</t>
        </is>
      </c>
      <c r="AI1691" t="inlineStr">
        <is>
          <t>VH</t>
        </is>
      </c>
      <c r="AJ1691" t="n">
        <v>5</v>
      </c>
      <c r="AK1691" t="inlineStr">
        <is>
          <t>A</t>
        </is>
      </c>
      <c r="AL1691" t="n">
        <v>60.7</v>
      </c>
      <c r="AM1691" t="inlineStr">
        <is>
          <t>116</t>
        </is>
      </c>
      <c r="AN1691" t="n">
        <v>72.09999999999999</v>
      </c>
      <c r="AO1691" t="inlineStr">
        <is>
          <t>96</t>
        </is>
      </c>
      <c r="AP1691" t="n">
        <v>32.2</v>
      </c>
      <c r="AQ1691" t="inlineStr">
        <is>
          <t>492</t>
        </is>
      </c>
      <c r="AR1691" t="n">
        <v>46.5</v>
      </c>
      <c r="AS1691" t="inlineStr">
        <is>
          <t>290</t>
        </is>
      </c>
      <c r="AT1691" t="n">
        <v>90</v>
      </c>
      <c r="AU1691" t="inlineStr">
        <is>
          <t>183</t>
        </is>
      </c>
      <c r="AV1691" t="n">
        <v>75.2</v>
      </c>
      <c r="AW1691" t="inlineStr">
        <is>
          <t>185</t>
        </is>
      </c>
      <c r="AX1691" t="n">
        <v>98.40000000000001</v>
      </c>
      <c r="AY1691" t="inlineStr">
        <is>
          <t>18</t>
        </is>
      </c>
      <c r="AZ1691" t="n">
        <v>24.4</v>
      </c>
      <c r="BA1691" t="inlineStr">
        <is>
          <t>342</t>
        </is>
      </c>
      <c r="BB1691" t="n">
        <v>80</v>
      </c>
      <c r="BC1691" t="inlineStr">
        <is>
          <t>150=</t>
        </is>
      </c>
      <c r="BD1691" t="inlineStr">
        <is>
          <t>60.4</t>
        </is>
      </c>
      <c r="BE1691" t="inlineStr">
        <is>
          <t>143</t>
        </is>
      </c>
      <c r="BF1691" t="inlineStr">
        <is>
          <t>United Kingdom</t>
        </is>
      </c>
      <c r="BG1691" t="n">
        <v>40.3</v>
      </c>
      <c r="BH1691" t="inlineStr">
        <is>
          <t>80.6</t>
        </is>
      </c>
      <c r="BI1691" t="n">
        <v>39</v>
      </c>
      <c r="BJ1691" t="n">
        <v>77.5</v>
      </c>
      <c r="BK1691" t="inlineStr">
        <is>
          <t>39.8</t>
        </is>
      </c>
      <c r="BL1691" t="inlineStr">
        <is>
          <t>54.1</t>
        </is>
      </c>
      <c r="BM1691" t="inlineStr">
        <is>
          <t>30,144</t>
        </is>
      </c>
      <c r="BN1691" t="n">
        <v>15</v>
      </c>
      <c r="BO1691" t="inlineStr">
        <is>
          <t>27%</t>
        </is>
      </c>
      <c r="BP1691" t="inlineStr">
        <is>
          <t>54 : 46</t>
        </is>
      </c>
      <c r="BQ1691" t="n">
        <v>2016</v>
      </c>
      <c r="BR1691" t="inlineStr">
        <is>
          <t>101-150</t>
        </is>
      </c>
      <c r="BS1691" t="inlineStr">
        <is>
          <t>10-17</t>
        </is>
      </c>
      <c r="BT1691" t="n">
        <v>25.6</v>
      </c>
      <c r="BU1691" t="n">
        <v>11.5</v>
      </c>
      <c r="BV1691" t="n">
        <v>20</v>
      </c>
      <c r="BW1691" t="n">
        <v>19.1</v>
      </c>
      <c r="BX1691" t="n">
        <v>15.9</v>
      </c>
      <c r="BY1691" t="n">
        <v>45.9</v>
      </c>
      <c r="BZ1691" t="n">
        <v>20.1</v>
      </c>
      <c r="CA1691" t="n">
        <v>2015</v>
      </c>
      <c r="CB1691" t="inlineStr">
        <is>
          <t>QS+Times+Shanghai</t>
        </is>
      </c>
      <c r="CC1691" t="n">
        <v>108</v>
      </c>
      <c r="CD1691" t="n">
        <v>100</v>
      </c>
      <c r="CE1691" t="n">
        <v>117</v>
      </c>
      <c r="CF1691" t="n">
        <v>116</v>
      </c>
      <c r="CG1691" t="n">
        <v>481</v>
      </c>
      <c r="CH1691" t="n">
        <v>368</v>
      </c>
      <c r="CI1691" t="n">
        <v>194</v>
      </c>
      <c r="CJ1691" t="n">
        <v>208</v>
      </c>
      <c r="CK1691" t="n">
        <v>25</v>
      </c>
      <c r="CL1691" t="n">
        <v>339</v>
      </c>
      <c r="CM1691" t="n">
        <v>33</v>
      </c>
      <c r="CN1691" t="n">
        <v>100</v>
      </c>
      <c r="CO1691" t="n">
        <v>114</v>
      </c>
      <c r="CP1691" t="n">
        <v>116</v>
      </c>
      <c r="CQ1691" t="n">
        <v>96</v>
      </c>
      <c r="CR1691" t="n">
        <v>492</v>
      </c>
      <c r="CS1691" t="n">
        <v>290</v>
      </c>
      <c r="CT1691" t="n">
        <v>183</v>
      </c>
      <c r="CU1691" t="n">
        <v>185</v>
      </c>
      <c r="CV1691" t="n">
        <v>18</v>
      </c>
      <c r="CW1691" t="n">
        <v>342</v>
      </c>
      <c r="CX1691" t="n">
        <v>150</v>
      </c>
      <c r="CY1691" t="n">
        <v>143</v>
      </c>
      <c r="CZ1691" t="n">
        <v>125.5</v>
      </c>
      <c r="DA1691" t="n">
        <v>13.5</v>
      </c>
      <c r="DB1691" t="n">
        <v>81.57477562716171</v>
      </c>
      <c r="DC1691" t="n">
        <v>42.62629100370926</v>
      </c>
      <c r="DD1691" t="n">
        <v>15</v>
      </c>
      <c r="DE1691" t="inlineStr">
        <is>
          <t>Times (raw ratio)</t>
        </is>
      </c>
      <c r="DF1691" t="n">
        <v>27</v>
      </c>
      <c r="DG1691" t="inlineStr">
        <is>
          <t>Times (raw %)</t>
        </is>
      </c>
      <c r="DH1691" t="n">
        <v>60.90000000000001</v>
      </c>
      <c r="DI1691" t="n">
        <v>25.9609468741546</v>
      </c>
    </row>
    <row r="1692">
      <c r="A1692" t="inlineStr">
        <is>
          <t>university of novi sad</t>
        </is>
      </c>
      <c r="B1692" t="inlineStr">
        <is>
          <t>1001-1200</t>
        </is>
      </c>
      <c r="C1692" t="inlineStr">
        <is>
          <t>1001-1200</t>
        </is>
      </c>
      <c r="D1692" t="inlineStr">
        <is>
          <t>Serbia</t>
        </is>
      </c>
      <c r="E1692" t="inlineStr">
        <is>
          <t>Europe</t>
        </is>
      </c>
      <c r="F1692" t="inlineStr">
        <is>
          <t>XL</t>
        </is>
      </c>
      <c r="G1692" t="inlineStr">
        <is>
          <t>FC</t>
        </is>
      </c>
      <c r="H1692" t="inlineStr">
        <is>
          <t>HI</t>
        </is>
      </c>
      <c r="I1692" t="inlineStr">
        <is>
          <t>A</t>
        </is>
      </c>
      <c r="J1692" t="n">
        <v>8.4</v>
      </c>
      <c r="K1692" t="inlineStr">
        <is>
          <t>601+</t>
        </is>
      </c>
      <c r="L1692" t="n">
        <v>5.9</v>
      </c>
      <c r="M1692" t="inlineStr">
        <is>
          <t>601+</t>
        </is>
      </c>
      <c r="N1692" t="n">
        <v>8.800000000000001</v>
      </c>
      <c r="O1692" t="inlineStr">
        <is>
          <t>701+</t>
        </is>
      </c>
      <c r="P1692" t="n">
        <v>3.6</v>
      </c>
      <c r="Q1692" t="inlineStr">
        <is>
          <t>701+</t>
        </is>
      </c>
      <c r="R1692" t="inlineStr"/>
      <c r="S1692" t="inlineStr"/>
      <c r="T1692" t="inlineStr"/>
      <c r="U1692" t="inlineStr"/>
      <c r="V1692" t="n">
        <v>79.40000000000001</v>
      </c>
      <c r="W1692" t="inlineStr">
        <is>
          <t>334</t>
        </is>
      </c>
      <c r="X1692" t="n">
        <v>21.3</v>
      </c>
      <c r="Y1692" t="inlineStr">
        <is>
          <t>538</t>
        </is>
      </c>
      <c r="Z1692" t="n">
        <v>1.2</v>
      </c>
      <c r="AA1692" t="inlineStr">
        <is>
          <t>701+</t>
        </is>
      </c>
      <c r="AB1692" t="inlineStr"/>
      <c r="AC1692" t="inlineStr">
        <is>
          <t>1001-1200</t>
        </is>
      </c>
      <c r="AD1692" t="inlineStr">
        <is>
          <t>1201-1400</t>
        </is>
      </c>
      <c r="AE1692" t="inlineStr">
        <is>
          <t>RS</t>
        </is>
      </c>
      <c r="AF1692" t="inlineStr">
        <is>
          <t>Serbia</t>
        </is>
      </c>
      <c r="AG1692" t="inlineStr">
        <is>
          <t>XL</t>
        </is>
      </c>
      <c r="AH1692" t="inlineStr">
        <is>
          <t>FC</t>
        </is>
      </c>
      <c r="AI1692" t="inlineStr">
        <is>
          <t>HI</t>
        </is>
      </c>
      <c r="AJ1692" t="n">
        <v>4</v>
      </c>
      <c r="AK1692" t="inlineStr">
        <is>
          <t>A</t>
        </is>
      </c>
      <c r="AL1692" t="n">
        <v>8.800000000000001</v>
      </c>
      <c r="AM1692" t="inlineStr">
        <is>
          <t>601+</t>
        </is>
      </c>
      <c r="AN1692" t="n">
        <v>3.6</v>
      </c>
      <c r="AO1692" t="inlineStr">
        <is>
          <t>601+</t>
        </is>
      </c>
      <c r="AP1692" t="n">
        <v>9.300000000000001</v>
      </c>
      <c r="AQ1692" t="inlineStr">
        <is>
          <t>701+</t>
        </is>
      </c>
      <c r="AR1692" t="n">
        <v>3.4</v>
      </c>
      <c r="AS1692" t="inlineStr">
        <is>
          <t>701+</t>
        </is>
      </c>
      <c r="AT1692" t="inlineStr"/>
      <c r="AU1692" t="inlineStr"/>
      <c r="AV1692" t="inlineStr"/>
      <c r="AW1692" t="inlineStr"/>
      <c r="AX1692" t="n">
        <v>47.5</v>
      </c>
      <c r="AY1692" t="inlineStr">
        <is>
          <t>330</t>
        </is>
      </c>
      <c r="AZ1692" t="n">
        <v>9</v>
      </c>
      <c r="BA1692" t="inlineStr">
        <is>
          <t>701+</t>
        </is>
      </c>
      <c r="BB1692" t="n">
        <v>2.2</v>
      </c>
      <c r="BC1692" t="inlineStr">
        <is>
          <t>701+</t>
        </is>
      </c>
      <c r="BD1692" t="inlineStr">
        <is>
          <t>-</t>
        </is>
      </c>
      <c r="BE1692" t="inlineStr"/>
      <c r="BF1692" t="inlineStr">
        <is>
          <t>Not Reported</t>
        </is>
      </c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>
        <is>
          <t>QS</t>
        </is>
      </c>
      <c r="CC1692" t="n">
        <v>1100.5</v>
      </c>
      <c r="CD1692" t="n">
        <v>1100.5</v>
      </c>
      <c r="CE1692" t="n">
        <v>601</v>
      </c>
      <c r="CF1692" t="n">
        <v>601</v>
      </c>
      <c r="CG1692" t="n">
        <v>701</v>
      </c>
      <c r="CH1692" t="n">
        <v>701</v>
      </c>
      <c r="CI1692" t="inlineStr"/>
      <c r="CJ1692" t="inlineStr"/>
      <c r="CK1692" t="n">
        <v>334</v>
      </c>
      <c r="CL1692" t="n">
        <v>538</v>
      </c>
      <c r="CM1692" t="n">
        <v>701</v>
      </c>
      <c r="CN1692" t="n">
        <v>1100.5</v>
      </c>
      <c r="CO1692" t="n">
        <v>1300.5</v>
      </c>
      <c r="CP1692" t="n">
        <v>601</v>
      </c>
      <c r="CQ1692" t="n">
        <v>601</v>
      </c>
      <c r="CR1692" t="n">
        <v>701</v>
      </c>
      <c r="CS1692" t="n">
        <v>701</v>
      </c>
      <c r="CT1692" t="inlineStr"/>
      <c r="CU1692" t="inlineStr"/>
      <c r="CV1692" t="n">
        <v>330</v>
      </c>
      <c r="CW1692" t="n">
        <v>701</v>
      </c>
      <c r="CX1692" t="n">
        <v>701</v>
      </c>
      <c r="CY1692" t="inlineStr"/>
      <c r="CZ1692" t="inlineStr"/>
      <c r="DA1692" t="inlineStr"/>
      <c r="DB1692" t="n">
        <v>21.46428571428571</v>
      </c>
      <c r="DC1692" t="n">
        <v>3.6</v>
      </c>
      <c r="DD1692" t="inlineStr"/>
      <c r="DE1692" t="inlineStr">
        <is>
          <t>QS (score, not ratio)</t>
        </is>
      </c>
      <c r="DF1692" t="inlineStr"/>
      <c r="DG1692" t="inlineStr">
        <is>
          <t>Missing</t>
        </is>
      </c>
      <c r="DH1692" t="n">
        <v>8.600000000000001</v>
      </c>
      <c r="DI1692" t="inlineStr"/>
    </row>
    <row r="1693">
      <c r="A1693" t="inlineStr">
        <is>
          <t>university of oklahoma</t>
        </is>
      </c>
      <c r="B1693" t="inlineStr">
        <is>
          <t>701-710</t>
        </is>
      </c>
      <c r="C1693" t="inlineStr">
        <is>
          <t>641-650</t>
        </is>
      </c>
      <c r="D1693" t="inlineStr">
        <is>
          <t>United States</t>
        </is>
      </c>
      <c r="E1693" t="inlineStr">
        <is>
          <t>Americas</t>
        </is>
      </c>
      <c r="F1693" t="inlineStr">
        <is>
          <t>L</t>
        </is>
      </c>
      <c r="G1693" t="inlineStr">
        <is>
          <t>FC</t>
        </is>
      </c>
      <c r="H1693" t="inlineStr">
        <is>
          <t>VH</t>
        </is>
      </c>
      <c r="I1693" t="inlineStr">
        <is>
          <t>A</t>
        </is>
      </c>
      <c r="J1693" t="n">
        <v>10.2</v>
      </c>
      <c r="K1693" t="inlineStr">
        <is>
          <t>601+</t>
        </is>
      </c>
      <c r="L1693" t="n">
        <v>9.800000000000001</v>
      </c>
      <c r="M1693" t="inlineStr">
        <is>
          <t>601+</t>
        </is>
      </c>
      <c r="N1693" t="n">
        <v>15.6</v>
      </c>
      <c r="O1693" t="inlineStr">
        <is>
          <t>701+</t>
        </is>
      </c>
      <c r="P1693" t="n">
        <v>31.1</v>
      </c>
      <c r="Q1693" t="inlineStr">
        <is>
          <t>424</t>
        </is>
      </c>
      <c r="R1693" t="n">
        <v>21.8</v>
      </c>
      <c r="S1693" t="inlineStr">
        <is>
          <t>571</t>
        </is>
      </c>
      <c r="T1693" t="n">
        <v>5.7</v>
      </c>
      <c r="U1693" t="inlineStr">
        <is>
          <t>701+</t>
        </is>
      </c>
      <c r="V1693" t="n">
        <v>69.3</v>
      </c>
      <c r="W1693" t="inlineStr">
        <is>
          <t>493</t>
        </is>
      </c>
      <c r="X1693" t="n">
        <v>22.3</v>
      </c>
      <c r="Y1693" t="inlineStr">
        <is>
          <t>514</t>
        </is>
      </c>
      <c r="Z1693" t="n">
        <v>17.7</v>
      </c>
      <c r="AA1693" t="inlineStr">
        <is>
          <t>557=</t>
        </is>
      </c>
      <c r="AB1693" t="inlineStr"/>
      <c r="AC1693" t="inlineStr">
        <is>
          <t>641-650</t>
        </is>
      </c>
      <c r="AD1693" t="inlineStr">
        <is>
          <t>701-750</t>
        </is>
      </c>
      <c r="AE1693" t="inlineStr">
        <is>
          <t>US</t>
        </is>
      </c>
      <c r="AF1693" t="inlineStr">
        <is>
          <t>United States</t>
        </is>
      </c>
      <c r="AG1693" t="inlineStr">
        <is>
          <t>L</t>
        </is>
      </c>
      <c r="AH1693" t="inlineStr">
        <is>
          <t>FC</t>
        </is>
      </c>
      <c r="AI1693" t="inlineStr">
        <is>
          <t>VH</t>
        </is>
      </c>
      <c r="AJ1693" t="n">
        <v>5</v>
      </c>
      <c r="AK1693" t="inlineStr">
        <is>
          <t>A</t>
        </is>
      </c>
      <c r="AL1693" t="n">
        <v>9.6</v>
      </c>
      <c r="AM1693" t="inlineStr">
        <is>
          <t>601+</t>
        </is>
      </c>
      <c r="AN1693" t="n">
        <v>10.6</v>
      </c>
      <c r="AO1693" t="inlineStr">
        <is>
          <t>601+</t>
        </is>
      </c>
      <c r="AP1693" t="n">
        <v>16.3</v>
      </c>
      <c r="AQ1693" t="inlineStr">
        <is>
          <t>701+</t>
        </is>
      </c>
      <c r="AR1693" t="n">
        <v>34.3</v>
      </c>
      <c r="AS1693" t="inlineStr">
        <is>
          <t>397</t>
        </is>
      </c>
      <c r="AT1693" t="n">
        <v>34.5</v>
      </c>
      <c r="AU1693" t="inlineStr">
        <is>
          <t>459</t>
        </is>
      </c>
      <c r="AV1693" t="n">
        <v>5.1</v>
      </c>
      <c r="AW1693" t="inlineStr">
        <is>
          <t>701+</t>
        </is>
      </c>
      <c r="AX1693" t="n">
        <v>17.9</v>
      </c>
      <c r="AY1693" t="inlineStr">
        <is>
          <t>562</t>
        </is>
      </c>
      <c r="AZ1693" t="n">
        <v>17.2</v>
      </c>
      <c r="BA1693" t="inlineStr">
        <is>
          <t>488</t>
        </is>
      </c>
      <c r="BB1693" t="n">
        <v>33.5</v>
      </c>
      <c r="BC1693" t="inlineStr">
        <is>
          <t>413=</t>
        </is>
      </c>
      <c r="BD1693" t="inlineStr">
        <is>
          <t>-</t>
        </is>
      </c>
      <c r="BE1693" t="inlineStr">
        <is>
          <t>301-350</t>
        </is>
      </c>
      <c r="BF1693" t="inlineStr">
        <is>
          <t>United States of America</t>
        </is>
      </c>
      <c r="BG1693" t="n">
        <v>32.6</v>
      </c>
      <c r="BH1693" t="inlineStr">
        <is>
          <t>30.0</t>
        </is>
      </c>
      <c r="BI1693" t="n">
        <v>15.7</v>
      </c>
      <c r="BJ1693" t="n">
        <v>57.5</v>
      </c>
      <c r="BK1693" t="inlineStr">
        <is>
          <t>34.5</t>
        </is>
      </c>
      <c r="BL1693" t="inlineStr">
        <is>
          <t>-</t>
        </is>
      </c>
      <c r="BM1693" t="inlineStr"/>
      <c r="BN1693" t="inlineStr"/>
      <c r="BO1693" t="inlineStr"/>
      <c r="BP1693" t="inlineStr"/>
      <c r="BQ1693" t="n">
        <v>2015</v>
      </c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>
        <is>
          <t>QS+Times</t>
        </is>
      </c>
      <c r="CC1693" t="n">
        <v>705.5</v>
      </c>
      <c r="CD1693" t="n">
        <v>645.5</v>
      </c>
      <c r="CE1693" t="n">
        <v>601</v>
      </c>
      <c r="CF1693" t="n">
        <v>601</v>
      </c>
      <c r="CG1693" t="n">
        <v>701</v>
      </c>
      <c r="CH1693" t="n">
        <v>424</v>
      </c>
      <c r="CI1693" t="n">
        <v>571</v>
      </c>
      <c r="CJ1693" t="n">
        <v>701</v>
      </c>
      <c r="CK1693" t="n">
        <v>493</v>
      </c>
      <c r="CL1693" t="n">
        <v>514</v>
      </c>
      <c r="CM1693" t="n">
        <v>557</v>
      </c>
      <c r="CN1693" t="n">
        <v>645.5</v>
      </c>
      <c r="CO1693" t="n">
        <v>725.5</v>
      </c>
      <c r="CP1693" t="n">
        <v>601</v>
      </c>
      <c r="CQ1693" t="n">
        <v>601</v>
      </c>
      <c r="CR1693" t="n">
        <v>701</v>
      </c>
      <c r="CS1693" t="n">
        <v>397</v>
      </c>
      <c r="CT1693" t="n">
        <v>459</v>
      </c>
      <c r="CU1693" t="n">
        <v>701</v>
      </c>
      <c r="CV1693" t="n">
        <v>562</v>
      </c>
      <c r="CW1693" t="n">
        <v>488</v>
      </c>
      <c r="CX1693" t="n">
        <v>413</v>
      </c>
      <c r="CY1693" t="n">
        <v>325.5</v>
      </c>
      <c r="CZ1693" t="inlineStr"/>
      <c r="DA1693" t="inlineStr"/>
      <c r="DB1693" t="n">
        <v>51.64414632901052</v>
      </c>
      <c r="DC1693" t="n">
        <v>33.80108818833283</v>
      </c>
      <c r="DD1693" t="inlineStr"/>
      <c r="DE1693" t="inlineStr">
        <is>
          <t>QS (score, not ratio)</t>
        </is>
      </c>
      <c r="DF1693" t="inlineStr"/>
      <c r="DG1693" t="inlineStr">
        <is>
          <t>QS (score, not %)</t>
        </is>
      </c>
      <c r="DH1693" t="n">
        <v>9.899999999999999</v>
      </c>
      <c r="DI1693" t="n">
        <v>13.31945889698231</v>
      </c>
    </row>
    <row r="1694">
      <c r="A1694" t="inlineStr">
        <is>
          <t>university of oklahoma - norman</t>
        </is>
      </c>
      <c r="B1694" t="inlineStr"/>
      <c r="C1694" t="inlineStr"/>
      <c r="D1694" t="inlineStr">
        <is>
          <t>Not Reported</t>
        </is>
      </c>
      <c r="E1694" t="inlineStr">
        <is>
          <t>Not Reported</t>
        </is>
      </c>
      <c r="F1694" t="inlineStr">
        <is>
          <t>Not Reported</t>
        </is>
      </c>
      <c r="G1694" t="inlineStr">
        <is>
          <t>Not Reported</t>
        </is>
      </c>
      <c r="H1694" t="inlineStr"/>
      <c r="I1694" t="inlineStr">
        <is>
          <t>Not Reported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>
        <is>
          <t>Not Reported</t>
        </is>
      </c>
      <c r="AF1694" t="inlineStr">
        <is>
          <t>Not Reported</t>
        </is>
      </c>
      <c r="AG1694" t="inlineStr">
        <is>
          <t>Not Reported</t>
        </is>
      </c>
      <c r="AH1694" t="inlineStr">
        <is>
          <t>Not Reported</t>
        </is>
      </c>
      <c r="AI1694" t="inlineStr"/>
      <c r="AJ1694" t="inlineStr"/>
      <c r="AK1694" t="inlineStr">
        <is>
          <t>Not Reported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>
        <is>
          <t>Not Reported</t>
        </is>
      </c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>
        <is>
          <t>401-500</t>
        </is>
      </c>
      <c r="BS1694" t="inlineStr">
        <is>
          <t>126-146</t>
        </is>
      </c>
      <c r="BT1694" t="inlineStr"/>
      <c r="BU1694" t="n">
        <v>0</v>
      </c>
      <c r="BV1694" t="n">
        <v>0</v>
      </c>
      <c r="BW1694" t="n">
        <v>5.1</v>
      </c>
      <c r="BX1694" t="n">
        <v>10</v>
      </c>
      <c r="BY1694" t="n">
        <v>28</v>
      </c>
      <c r="BZ1694" t="n">
        <v>14</v>
      </c>
      <c r="CA1694" t="n">
        <v>2015</v>
      </c>
      <c r="CB1694" t="inlineStr">
        <is>
          <t>Shanghai</t>
        </is>
      </c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n">
        <v>450.5</v>
      </c>
      <c r="DA1694" t="n">
        <v>136</v>
      </c>
      <c r="DB1694" t="n">
        <v>1.317233809001095</v>
      </c>
      <c r="DC1694" t="n">
        <v>13.71504854368932</v>
      </c>
      <c r="DD1694" t="inlineStr"/>
      <c r="DE1694" t="inlineStr">
        <is>
          <t>Missing</t>
        </is>
      </c>
      <c r="DF1694" t="inlineStr"/>
      <c r="DG1694" t="inlineStr">
        <is>
          <t>Missing</t>
        </is>
      </c>
      <c r="DH1694" t="inlineStr"/>
      <c r="DI1694" t="n">
        <v>6.85752427184466</v>
      </c>
    </row>
    <row r="1695">
      <c r="A1695" t="inlineStr">
        <is>
          <t>university of oradea</t>
        </is>
      </c>
      <c r="B1695" t="inlineStr">
        <is>
          <t>1401+</t>
        </is>
      </c>
      <c r="C1695" t="inlineStr">
        <is>
          <t>1401+</t>
        </is>
      </c>
      <c r="D1695" t="inlineStr">
        <is>
          <t>Romania</t>
        </is>
      </c>
      <c r="E1695" t="inlineStr">
        <is>
          <t>Europe</t>
        </is>
      </c>
      <c r="F1695" t="inlineStr">
        <is>
          <t>L</t>
        </is>
      </c>
      <c r="G1695" t="inlineStr">
        <is>
          <t>FC</t>
        </is>
      </c>
      <c r="H1695" t="inlineStr">
        <is>
          <t>MD</t>
        </is>
      </c>
      <c r="I1695" t="inlineStr">
        <is>
          <t>A</t>
        </is>
      </c>
      <c r="J1695" t="n">
        <v>5.6</v>
      </c>
      <c r="K1695" t="inlineStr">
        <is>
          <t>601+</t>
        </is>
      </c>
      <c r="L1695" t="n">
        <v>2.2</v>
      </c>
      <c r="M1695" t="inlineStr">
        <is>
          <t>601+</t>
        </is>
      </c>
      <c r="N1695" t="n">
        <v>4</v>
      </c>
      <c r="O1695" t="inlineStr">
        <is>
          <t>701+</t>
        </is>
      </c>
      <c r="P1695" t="n">
        <v>1.9</v>
      </c>
      <c r="Q1695" t="inlineStr">
        <is>
          <t>701+</t>
        </is>
      </c>
      <c r="R1695" t="n">
        <v>1.5</v>
      </c>
      <c r="S1695" t="inlineStr">
        <is>
          <t>701+</t>
        </is>
      </c>
      <c r="T1695" t="n">
        <v>5.2</v>
      </c>
      <c r="U1695" t="inlineStr">
        <is>
          <t>701+</t>
        </is>
      </c>
      <c r="V1695" t="n">
        <v>34.5</v>
      </c>
      <c r="W1695" t="inlineStr">
        <is>
          <t>701+</t>
        </is>
      </c>
      <c r="X1695" t="n">
        <v>6.2</v>
      </c>
      <c r="Y1695" t="inlineStr">
        <is>
          <t>701+</t>
        </is>
      </c>
      <c r="Z1695" t="n">
        <v>2.3</v>
      </c>
      <c r="AA1695" t="inlineStr">
        <is>
          <t>701+</t>
        </is>
      </c>
      <c r="AB1695" t="inlineStr"/>
      <c r="AC1695" t="inlineStr">
        <is>
          <t>1401+</t>
        </is>
      </c>
      <c r="AD1695" t="inlineStr">
        <is>
          <t>1401+</t>
        </is>
      </c>
      <c r="AE1695" t="inlineStr">
        <is>
          <t>RO</t>
        </is>
      </c>
      <c r="AF1695" t="inlineStr">
        <is>
          <t>Romania</t>
        </is>
      </c>
      <c r="AG1695" t="inlineStr">
        <is>
          <t>L</t>
        </is>
      </c>
      <c r="AH1695" t="inlineStr">
        <is>
          <t>FC</t>
        </is>
      </c>
      <c r="AI1695" t="inlineStr">
        <is>
          <t>MD</t>
        </is>
      </c>
      <c r="AJ1695" t="n">
        <v>4</v>
      </c>
      <c r="AK1695" t="inlineStr">
        <is>
          <t>A</t>
        </is>
      </c>
      <c r="AL1695" t="n">
        <v>5</v>
      </c>
      <c r="AM1695" t="inlineStr">
        <is>
          <t>601+</t>
        </is>
      </c>
      <c r="AN1695" t="n">
        <v>2</v>
      </c>
      <c r="AO1695" t="inlineStr">
        <is>
          <t>601+</t>
        </is>
      </c>
      <c r="AP1695" t="n">
        <v>3.6</v>
      </c>
      <c r="AQ1695" t="inlineStr">
        <is>
          <t>701+</t>
        </is>
      </c>
      <c r="AR1695" t="n">
        <v>1.7</v>
      </c>
      <c r="AS1695" t="inlineStr">
        <is>
          <t>701+</t>
        </is>
      </c>
      <c r="AT1695" t="n">
        <v>1.6</v>
      </c>
      <c r="AU1695" t="inlineStr">
        <is>
          <t>701+</t>
        </is>
      </c>
      <c r="AV1695" t="n">
        <v>7</v>
      </c>
      <c r="AW1695" t="inlineStr">
        <is>
          <t>701+</t>
        </is>
      </c>
      <c r="AX1695" t="n">
        <v>1.8</v>
      </c>
      <c r="AY1695" t="inlineStr">
        <is>
          <t>701+</t>
        </is>
      </c>
      <c r="AZ1695" t="n">
        <v>5.9</v>
      </c>
      <c r="BA1695" t="inlineStr">
        <is>
          <t>701+</t>
        </is>
      </c>
      <c r="BB1695" t="n">
        <v>2.2</v>
      </c>
      <c r="BC1695" t="inlineStr">
        <is>
          <t>701+</t>
        </is>
      </c>
      <c r="BD1695" t="inlineStr">
        <is>
          <t>-</t>
        </is>
      </c>
      <c r="BE1695" t="inlineStr"/>
      <c r="BF1695" t="inlineStr">
        <is>
          <t>Not Reported</t>
        </is>
      </c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>
        <is>
          <t>QS</t>
        </is>
      </c>
      <c r="CC1695" t="n">
        <v>1401</v>
      </c>
      <c r="CD1695" t="n">
        <v>1401</v>
      </c>
      <c r="CE1695" t="n">
        <v>601</v>
      </c>
      <c r="CF1695" t="n">
        <v>601</v>
      </c>
      <c r="CG1695" t="n">
        <v>701</v>
      </c>
      <c r="CH1695" t="n">
        <v>701</v>
      </c>
      <c r="CI1695" t="n">
        <v>701</v>
      </c>
      <c r="CJ1695" t="n">
        <v>701</v>
      </c>
      <c r="CK1695" t="n">
        <v>701</v>
      </c>
      <c r="CL1695" t="n">
        <v>701</v>
      </c>
      <c r="CM1695" t="n">
        <v>701</v>
      </c>
      <c r="CN1695" t="n">
        <v>1401</v>
      </c>
      <c r="CO1695" t="n">
        <v>1401</v>
      </c>
      <c r="CP1695" t="n">
        <v>601</v>
      </c>
      <c r="CQ1695" t="n">
        <v>601</v>
      </c>
      <c r="CR1695" t="n">
        <v>701</v>
      </c>
      <c r="CS1695" t="n">
        <v>701</v>
      </c>
      <c r="CT1695" t="n">
        <v>701</v>
      </c>
      <c r="CU1695" t="n">
        <v>701</v>
      </c>
      <c r="CV1695" t="n">
        <v>701</v>
      </c>
      <c r="CW1695" t="n">
        <v>701</v>
      </c>
      <c r="CX1695" t="n">
        <v>701</v>
      </c>
      <c r="CY1695" t="inlineStr"/>
      <c r="CZ1695" t="inlineStr"/>
      <c r="DA1695" t="inlineStr"/>
      <c r="DB1695" t="n">
        <v>0</v>
      </c>
      <c r="DC1695" t="n">
        <v>1.9</v>
      </c>
      <c r="DD1695" t="inlineStr"/>
      <c r="DE1695" t="inlineStr">
        <is>
          <t>QS (score, not ratio)</t>
        </is>
      </c>
      <c r="DF1695" t="inlineStr"/>
      <c r="DG1695" t="inlineStr">
        <is>
          <t>QS (score, not %)</t>
        </is>
      </c>
      <c r="DH1695" t="n">
        <v>5.3</v>
      </c>
      <c r="DI1695" t="inlineStr"/>
    </row>
    <row r="1696">
      <c r="A1696" t="inlineStr">
        <is>
          <t>university of oregon</t>
        </is>
      </c>
      <c r="B1696" t="inlineStr">
        <is>
          <t>801-850</t>
        </is>
      </c>
      <c r="C1696" t="inlineStr">
        <is>
          <t>721-730</t>
        </is>
      </c>
      <c r="D1696" t="inlineStr">
        <is>
          <t>United States</t>
        </is>
      </c>
      <c r="E1696" t="inlineStr">
        <is>
          <t>Americas</t>
        </is>
      </c>
      <c r="F1696" t="inlineStr">
        <is>
          <t>L</t>
        </is>
      </c>
      <c r="G1696" t="inlineStr">
        <is>
          <t>CO</t>
        </is>
      </c>
      <c r="H1696" t="inlineStr">
        <is>
          <t>VH</t>
        </is>
      </c>
      <c r="I1696" t="inlineStr">
        <is>
          <t>A</t>
        </is>
      </c>
      <c r="J1696" t="n">
        <v>18.3</v>
      </c>
      <c r="K1696" t="inlineStr">
        <is>
          <t>496</t>
        </is>
      </c>
      <c r="L1696" t="n">
        <v>9.4</v>
      </c>
      <c r="M1696" t="inlineStr">
        <is>
          <t>601+</t>
        </is>
      </c>
      <c r="N1696" t="n">
        <v>9.4</v>
      </c>
      <c r="O1696" t="inlineStr">
        <is>
          <t>701+</t>
        </is>
      </c>
      <c r="P1696" t="n">
        <v>18.5</v>
      </c>
      <c r="Q1696" t="inlineStr">
        <is>
          <t>573</t>
        </is>
      </c>
      <c r="R1696" t="n">
        <v>7.6</v>
      </c>
      <c r="S1696" t="inlineStr">
        <is>
          <t>701+</t>
        </is>
      </c>
      <c r="T1696" t="n">
        <v>3.6</v>
      </c>
      <c r="U1696" t="inlineStr">
        <is>
          <t>701+</t>
        </is>
      </c>
      <c r="V1696" t="n">
        <v>53.4</v>
      </c>
      <c r="W1696" t="inlineStr">
        <is>
          <t>701+</t>
        </is>
      </c>
      <c r="X1696" t="n">
        <v>23.3</v>
      </c>
      <c r="Y1696" t="inlineStr">
        <is>
          <t>485</t>
        </is>
      </c>
      <c r="Z1696" t="n">
        <v>16.1</v>
      </c>
      <c r="AA1696" t="inlineStr">
        <is>
          <t>577=</t>
        </is>
      </c>
      <c r="AB1696" t="inlineStr"/>
      <c r="AC1696" t="inlineStr">
        <is>
          <t>721-730</t>
        </is>
      </c>
      <c r="AD1696" t="inlineStr">
        <is>
          <t>701-750</t>
        </is>
      </c>
      <c r="AE1696" t="inlineStr">
        <is>
          <t>US</t>
        </is>
      </c>
      <c r="AF1696" t="inlineStr">
        <is>
          <t>United States</t>
        </is>
      </c>
      <c r="AG1696" t="inlineStr">
        <is>
          <t>L</t>
        </is>
      </c>
      <c r="AH1696" t="inlineStr">
        <is>
          <t>CO</t>
        </is>
      </c>
      <c r="AI1696" t="inlineStr">
        <is>
          <t>VH</t>
        </is>
      </c>
      <c r="AJ1696" t="n">
        <v>5</v>
      </c>
      <c r="AK1696" t="inlineStr">
        <is>
          <t>A</t>
        </is>
      </c>
      <c r="AL1696" t="n">
        <v>17.7</v>
      </c>
      <c r="AM1696" t="inlineStr">
        <is>
          <t>503</t>
        </is>
      </c>
      <c r="AN1696" t="n">
        <v>8.6</v>
      </c>
      <c r="AO1696" t="inlineStr">
        <is>
          <t>601+</t>
        </is>
      </c>
      <c r="AP1696" t="n">
        <v>11.2</v>
      </c>
      <c r="AQ1696" t="inlineStr">
        <is>
          <t>701+</t>
        </is>
      </c>
      <c r="AR1696" t="n">
        <v>24</v>
      </c>
      <c r="AS1696" t="inlineStr">
        <is>
          <t>502</t>
        </is>
      </c>
      <c r="AT1696" t="n">
        <v>12.5</v>
      </c>
      <c r="AU1696" t="inlineStr">
        <is>
          <t>701+</t>
        </is>
      </c>
      <c r="AV1696" t="n">
        <v>4.5</v>
      </c>
      <c r="AW1696" t="inlineStr">
        <is>
          <t>701+</t>
        </is>
      </c>
      <c r="AX1696" t="n">
        <v>8.9</v>
      </c>
      <c r="AY1696" t="inlineStr">
        <is>
          <t>699</t>
        </is>
      </c>
      <c r="AZ1696" t="n">
        <v>18.3</v>
      </c>
      <c r="BA1696" t="inlineStr">
        <is>
          <t>457</t>
        </is>
      </c>
      <c r="BB1696" t="n">
        <v>30.7</v>
      </c>
      <c r="BC1696" t="inlineStr">
        <is>
          <t>438=</t>
        </is>
      </c>
      <c r="BD1696" t="inlineStr">
        <is>
          <t>-</t>
        </is>
      </c>
      <c r="BE1696" t="inlineStr">
        <is>
          <t>301-350</t>
        </is>
      </c>
      <c r="BF1696" t="inlineStr">
        <is>
          <t>United States of America</t>
        </is>
      </c>
      <c r="BG1696" t="n">
        <v>21.2</v>
      </c>
      <c r="BH1696" t="inlineStr">
        <is>
          <t>33.5</t>
        </is>
      </c>
      <c r="BI1696" t="n">
        <v>22.7</v>
      </c>
      <c r="BJ1696" t="n">
        <v>72.59999999999999</v>
      </c>
      <c r="BK1696" t="inlineStr">
        <is>
          <t>30.8</t>
        </is>
      </c>
      <c r="BL1696" t="inlineStr">
        <is>
          <t>-</t>
        </is>
      </c>
      <c r="BM1696" t="inlineStr">
        <is>
          <t>24,418</t>
        </is>
      </c>
      <c r="BN1696" t="n">
        <v>20.2</v>
      </c>
      <c r="BO1696" t="inlineStr">
        <is>
          <t>11%</t>
        </is>
      </c>
      <c r="BP1696" t="inlineStr">
        <is>
          <t>52 : 48</t>
        </is>
      </c>
      <c r="BQ1696" t="n">
        <v>2016</v>
      </c>
      <c r="BR1696" t="inlineStr">
        <is>
          <t>301-400</t>
        </is>
      </c>
      <c r="BS1696" t="inlineStr">
        <is>
          <t>103-125</t>
        </is>
      </c>
      <c r="BT1696" t="inlineStr"/>
      <c r="BU1696" t="n">
        <v>8.9</v>
      </c>
      <c r="BV1696" t="n">
        <v>0</v>
      </c>
      <c r="BW1696" t="n">
        <v>10.1</v>
      </c>
      <c r="BX1696" t="n">
        <v>14.8</v>
      </c>
      <c r="BY1696" t="n">
        <v>27.3</v>
      </c>
      <c r="BZ1696" t="n">
        <v>18.3</v>
      </c>
      <c r="CA1696" t="n">
        <v>2015</v>
      </c>
      <c r="CB1696" t="inlineStr">
        <is>
          <t>QS+Times+Shanghai</t>
        </is>
      </c>
      <c r="CC1696" t="n">
        <v>825.5</v>
      </c>
      <c r="CD1696" t="n">
        <v>725.5</v>
      </c>
      <c r="CE1696" t="n">
        <v>496</v>
      </c>
      <c r="CF1696" t="n">
        <v>601</v>
      </c>
      <c r="CG1696" t="n">
        <v>701</v>
      </c>
      <c r="CH1696" t="n">
        <v>573</v>
      </c>
      <c r="CI1696" t="n">
        <v>701</v>
      </c>
      <c r="CJ1696" t="n">
        <v>701</v>
      </c>
      <c r="CK1696" t="n">
        <v>701</v>
      </c>
      <c r="CL1696" t="n">
        <v>485</v>
      </c>
      <c r="CM1696" t="n">
        <v>577</v>
      </c>
      <c r="CN1696" t="n">
        <v>725.5</v>
      </c>
      <c r="CO1696" t="n">
        <v>725.5</v>
      </c>
      <c r="CP1696" t="n">
        <v>503</v>
      </c>
      <c r="CQ1696" t="n">
        <v>601</v>
      </c>
      <c r="CR1696" t="n">
        <v>701</v>
      </c>
      <c r="CS1696" t="n">
        <v>502</v>
      </c>
      <c r="CT1696" t="n">
        <v>701</v>
      </c>
      <c r="CU1696" t="n">
        <v>701</v>
      </c>
      <c r="CV1696" t="n">
        <v>699</v>
      </c>
      <c r="CW1696" t="n">
        <v>457</v>
      </c>
      <c r="CX1696" t="n">
        <v>438</v>
      </c>
      <c r="CY1696" t="n">
        <v>325.5</v>
      </c>
      <c r="CZ1696" t="n">
        <v>350.5</v>
      </c>
      <c r="DA1696" t="n">
        <v>114</v>
      </c>
      <c r="DB1696" t="n">
        <v>39.32933157075951</v>
      </c>
      <c r="DC1696" t="n">
        <v>28.6091434980572</v>
      </c>
      <c r="DD1696" t="n">
        <v>20.2</v>
      </c>
      <c r="DE1696" t="inlineStr">
        <is>
          <t>Times (raw ratio)</t>
        </is>
      </c>
      <c r="DF1696" t="n">
        <v>11</v>
      </c>
      <c r="DG1696" t="inlineStr">
        <is>
          <t>Times (raw %)</t>
        </is>
      </c>
      <c r="DH1696" t="n">
        <v>18</v>
      </c>
      <c r="DI1696" t="n">
        <v>12.23570220251064</v>
      </c>
    </row>
    <row r="1697">
      <c r="A1697" t="inlineStr">
        <is>
          <t>university of oslo</t>
        </is>
      </c>
      <c r="B1697" t="inlineStr">
        <is>
          <t>119</t>
        </is>
      </c>
      <c r="C1697" t="inlineStr">
        <is>
          <t>117</t>
        </is>
      </c>
      <c r="D1697" t="inlineStr">
        <is>
          <t>Norway</t>
        </is>
      </c>
      <c r="E1697" t="inlineStr">
        <is>
          <t>Europe</t>
        </is>
      </c>
      <c r="F1697" t="inlineStr">
        <is>
          <t>L</t>
        </is>
      </c>
      <c r="G1697" t="inlineStr">
        <is>
          <t>FC</t>
        </is>
      </c>
      <c r="H1697" t="inlineStr">
        <is>
          <t>VH</t>
        </is>
      </c>
      <c r="I1697" t="inlineStr">
        <is>
          <t>A</t>
        </is>
      </c>
      <c r="J1697" t="n">
        <v>55.6</v>
      </c>
      <c r="K1697" t="inlineStr">
        <is>
          <t>139</t>
        </is>
      </c>
      <c r="L1697" t="n">
        <v>16</v>
      </c>
      <c r="M1697" t="inlineStr">
        <is>
          <t>534</t>
        </is>
      </c>
      <c r="N1697" t="n">
        <v>73.8</v>
      </c>
      <c r="O1697" t="inlineStr">
        <is>
          <t>175</t>
        </is>
      </c>
      <c r="P1697" t="n">
        <v>55.7</v>
      </c>
      <c r="Q1697" t="inlineStr">
        <is>
          <t>225</t>
        </is>
      </c>
      <c r="R1697" t="n">
        <v>91.59999999999999</v>
      </c>
      <c r="S1697" t="inlineStr">
        <is>
          <t>180</t>
        </is>
      </c>
      <c r="T1697" t="n">
        <v>31.7</v>
      </c>
      <c r="U1697" t="inlineStr">
        <is>
          <t>416</t>
        </is>
      </c>
      <c r="V1697" t="n">
        <v>97.3</v>
      </c>
      <c r="W1697" t="inlineStr">
        <is>
          <t>35</t>
        </is>
      </c>
      <c r="X1697" t="n">
        <v>80.90000000000001</v>
      </c>
      <c r="Y1697" t="inlineStr">
        <is>
          <t>121</t>
        </is>
      </c>
      <c r="Z1697" t="n">
        <v>72.09999999999999</v>
      </c>
      <c r="AA1697" t="inlineStr">
        <is>
          <t>208=</t>
        </is>
      </c>
      <c r="AB1697" t="n">
        <v>56.1</v>
      </c>
      <c r="AC1697" t="inlineStr">
        <is>
          <t>117</t>
        </is>
      </c>
      <c r="AD1697" t="inlineStr">
        <is>
          <t>101</t>
        </is>
      </c>
      <c r="AE1697" t="inlineStr">
        <is>
          <t>NO</t>
        </is>
      </c>
      <c r="AF1697" t="inlineStr">
        <is>
          <t>Norway</t>
        </is>
      </c>
      <c r="AG1697" t="inlineStr">
        <is>
          <t>L</t>
        </is>
      </c>
      <c r="AH1697" t="inlineStr">
        <is>
          <t>FC</t>
        </is>
      </c>
      <c r="AI1697" t="inlineStr">
        <is>
          <t>VH</t>
        </is>
      </c>
      <c r="AJ1697" t="n">
        <v>5</v>
      </c>
      <c r="AK1697" t="inlineStr">
        <is>
          <t>A</t>
        </is>
      </c>
      <c r="AL1697" t="n">
        <v>55.8</v>
      </c>
      <c r="AM1697" t="inlineStr">
        <is>
          <t>139</t>
        </is>
      </c>
      <c r="AN1697" t="n">
        <v>11.2</v>
      </c>
      <c r="AO1697" t="inlineStr">
        <is>
          <t>601+</t>
        </is>
      </c>
      <c r="AP1697" t="n">
        <v>81.7</v>
      </c>
      <c r="AQ1697" t="inlineStr">
        <is>
          <t>132</t>
        </is>
      </c>
      <c r="AR1697" t="n">
        <v>64.2</v>
      </c>
      <c r="AS1697" t="inlineStr">
        <is>
          <t>183</t>
        </is>
      </c>
      <c r="AT1697" t="n">
        <v>86.09999999999999</v>
      </c>
      <c r="AU1697" t="inlineStr">
        <is>
          <t>202</t>
        </is>
      </c>
      <c r="AV1697" t="n">
        <v>25.4</v>
      </c>
      <c r="AW1697" t="inlineStr">
        <is>
          <t>472</t>
        </is>
      </c>
      <c r="AX1697" t="n">
        <v>95.90000000000001</v>
      </c>
      <c r="AY1697" t="inlineStr">
        <is>
          <t>43</t>
        </is>
      </c>
      <c r="AZ1697" t="n">
        <v>41.8</v>
      </c>
      <c r="BA1697" t="inlineStr">
        <is>
          <t>173</t>
        </is>
      </c>
      <c r="BB1697" t="n">
        <v>91.8</v>
      </c>
      <c r="BC1697" t="inlineStr">
        <is>
          <t>80=</t>
        </is>
      </c>
      <c r="BD1697" t="inlineStr">
        <is>
          <t>56.9</t>
        </is>
      </c>
      <c r="BE1697" t="inlineStr">
        <is>
          <t>135</t>
        </is>
      </c>
      <c r="BF1697" t="inlineStr">
        <is>
          <t>Norway</t>
        </is>
      </c>
      <c r="BG1697" t="n">
        <v>43.3</v>
      </c>
      <c r="BH1697" t="inlineStr">
        <is>
          <t>68.2</t>
        </is>
      </c>
      <c r="BI1697" t="n">
        <v>44.7</v>
      </c>
      <c r="BJ1697" t="n">
        <v>75.5</v>
      </c>
      <c r="BK1697" t="inlineStr">
        <is>
          <t>38.3</t>
        </is>
      </c>
      <c r="BL1697" t="inlineStr">
        <is>
          <t>55.1</t>
        </is>
      </c>
      <c r="BM1697" t="inlineStr">
        <is>
          <t>27,139</t>
        </is>
      </c>
      <c r="BN1697" t="n">
        <v>18.8</v>
      </c>
      <c r="BO1697" t="inlineStr">
        <is>
          <t>18%</t>
        </is>
      </c>
      <c r="BP1697" t="inlineStr"/>
      <c r="BQ1697" t="n">
        <v>2016</v>
      </c>
      <c r="BR1697" t="inlineStr">
        <is>
          <t>58</t>
        </is>
      </c>
      <c r="BS1697" t="inlineStr">
        <is>
          <t>1</t>
        </is>
      </c>
      <c r="BT1697" t="n">
        <v>29.4</v>
      </c>
      <c r="BU1697" t="n">
        <v>28.1</v>
      </c>
      <c r="BV1697" t="n">
        <v>32.6</v>
      </c>
      <c r="BW1697" t="n">
        <v>15.9</v>
      </c>
      <c r="BX1697" t="n">
        <v>18.2</v>
      </c>
      <c r="BY1697" t="n">
        <v>49.1</v>
      </c>
      <c r="BZ1697" t="n">
        <v>26.9</v>
      </c>
      <c r="CA1697" t="n">
        <v>2015</v>
      </c>
      <c r="CB1697" t="inlineStr">
        <is>
          <t>QS+Times+Shanghai</t>
        </is>
      </c>
      <c r="CC1697" t="n">
        <v>119</v>
      </c>
      <c r="CD1697" t="n">
        <v>117</v>
      </c>
      <c r="CE1697" t="n">
        <v>139</v>
      </c>
      <c r="CF1697" t="n">
        <v>534</v>
      </c>
      <c r="CG1697" t="n">
        <v>175</v>
      </c>
      <c r="CH1697" t="n">
        <v>225</v>
      </c>
      <c r="CI1697" t="n">
        <v>180</v>
      </c>
      <c r="CJ1697" t="n">
        <v>416</v>
      </c>
      <c r="CK1697" t="n">
        <v>35</v>
      </c>
      <c r="CL1697" t="n">
        <v>121</v>
      </c>
      <c r="CM1697" t="n">
        <v>208</v>
      </c>
      <c r="CN1697" t="n">
        <v>117</v>
      </c>
      <c r="CO1697" t="n">
        <v>101</v>
      </c>
      <c r="CP1697" t="n">
        <v>139</v>
      </c>
      <c r="CQ1697" t="n">
        <v>601</v>
      </c>
      <c r="CR1697" t="n">
        <v>132</v>
      </c>
      <c r="CS1697" t="n">
        <v>183</v>
      </c>
      <c r="CT1697" t="n">
        <v>202</v>
      </c>
      <c r="CU1697" t="n">
        <v>472</v>
      </c>
      <c r="CV1697" t="n">
        <v>43</v>
      </c>
      <c r="CW1697" t="n">
        <v>173</v>
      </c>
      <c r="CX1697" t="n">
        <v>80</v>
      </c>
      <c r="CY1697" t="n">
        <v>135</v>
      </c>
      <c r="CZ1697" t="n">
        <v>58</v>
      </c>
      <c r="DA1697" t="n">
        <v>1</v>
      </c>
      <c r="DB1697" t="n">
        <v>86.63372233330938</v>
      </c>
      <c r="DC1697" t="n">
        <v>47.07809614912769</v>
      </c>
      <c r="DD1697" t="n">
        <v>18.8</v>
      </c>
      <c r="DE1697" t="inlineStr">
        <is>
          <t>Times (raw ratio)</t>
        </is>
      </c>
      <c r="DF1697" t="n">
        <v>18</v>
      </c>
      <c r="DG1697" t="inlineStr">
        <is>
          <t>Times (raw %)</t>
        </is>
      </c>
      <c r="DH1697" t="n">
        <v>55.7</v>
      </c>
      <c r="DI1697" t="n">
        <v>33.03761031916817</v>
      </c>
    </row>
    <row r="1698">
      <c r="A1698" t="inlineStr">
        <is>
          <t>university of ostrava</t>
        </is>
      </c>
      <c r="B1698" t="inlineStr">
        <is>
          <t>1201-1400</t>
        </is>
      </c>
      <c r="C1698" t="inlineStr">
        <is>
          <t>1201-1400</t>
        </is>
      </c>
      <c r="D1698" t="inlineStr">
        <is>
          <t>Czech Republic</t>
        </is>
      </c>
      <c r="E1698" t="inlineStr">
        <is>
          <t>Europe</t>
        </is>
      </c>
      <c r="F1698" t="inlineStr">
        <is>
          <t>M</t>
        </is>
      </c>
      <c r="G1698" t="inlineStr">
        <is>
          <t>FC</t>
        </is>
      </c>
      <c r="H1698" t="inlineStr">
        <is>
          <t>HI</t>
        </is>
      </c>
      <c r="I1698" t="inlineStr">
        <is>
          <t>A</t>
        </is>
      </c>
      <c r="J1698" t="n">
        <v>6.3</v>
      </c>
      <c r="K1698" t="inlineStr">
        <is>
          <t>601+</t>
        </is>
      </c>
      <c r="L1698" t="n">
        <v>1.1</v>
      </c>
      <c r="M1698" t="inlineStr">
        <is>
          <t>601+</t>
        </is>
      </c>
      <c r="N1698" t="n">
        <v>15.6</v>
      </c>
      <c r="O1698" t="inlineStr">
        <is>
          <t>701+</t>
        </is>
      </c>
      <c r="P1698" t="n">
        <v>3.6</v>
      </c>
      <c r="Q1698" t="inlineStr">
        <is>
          <t>701+</t>
        </is>
      </c>
      <c r="R1698" t="n">
        <v>27.7</v>
      </c>
      <c r="S1698" t="inlineStr">
        <is>
          <t>509</t>
        </is>
      </c>
      <c r="T1698" t="n">
        <v>16.6</v>
      </c>
      <c r="U1698" t="inlineStr">
        <is>
          <t>592</t>
        </is>
      </c>
      <c r="V1698" t="n">
        <v>27</v>
      </c>
      <c r="W1698" t="inlineStr">
        <is>
          <t>701+</t>
        </is>
      </c>
      <c r="X1698" t="n">
        <v>2.9</v>
      </c>
      <c r="Y1698" t="inlineStr">
        <is>
          <t>701+</t>
        </is>
      </c>
      <c r="Z1698" t="n">
        <v>1</v>
      </c>
      <c r="AA1698" t="inlineStr">
        <is>
          <t>701+</t>
        </is>
      </c>
      <c r="AB1698" t="inlineStr"/>
      <c r="AC1698" t="inlineStr">
        <is>
          <t>1201-1400</t>
        </is>
      </c>
      <c r="AD1698" t="inlineStr">
        <is>
          <t>1001-1200</t>
        </is>
      </c>
      <c r="AE1698" t="inlineStr">
        <is>
          <t>CZ</t>
        </is>
      </c>
      <c r="AF1698" t="inlineStr">
        <is>
          <t>Czech Republic</t>
        </is>
      </c>
      <c r="AG1698" t="inlineStr">
        <is>
          <t>M</t>
        </is>
      </c>
      <c r="AH1698" t="inlineStr">
        <is>
          <t>FO</t>
        </is>
      </c>
      <c r="AI1698" t="inlineStr">
        <is>
          <t>VH</t>
        </is>
      </c>
      <c r="AJ1698" t="n">
        <v>3</v>
      </c>
      <c r="AK1698" t="inlineStr">
        <is>
          <t>A</t>
        </is>
      </c>
      <c r="AL1698" t="n">
        <v>6</v>
      </c>
      <c r="AM1698" t="inlineStr">
        <is>
          <t>601+</t>
        </is>
      </c>
      <c r="AN1698" t="n">
        <v>1</v>
      </c>
      <c r="AO1698" t="inlineStr">
        <is>
          <t>601+</t>
        </is>
      </c>
      <c r="AP1698" t="n">
        <v>19.9</v>
      </c>
      <c r="AQ1698" t="inlineStr">
        <is>
          <t>669</t>
        </is>
      </c>
      <c r="AR1698" t="n">
        <v>4.1</v>
      </c>
      <c r="AS1698" t="inlineStr">
        <is>
          <t>701+</t>
        </is>
      </c>
      <c r="AT1698" t="n">
        <v>18.6</v>
      </c>
      <c r="AU1698" t="inlineStr">
        <is>
          <t>605</t>
        </is>
      </c>
      <c r="AV1698" t="n">
        <v>12.3</v>
      </c>
      <c r="AW1698" t="inlineStr">
        <is>
          <t>673</t>
        </is>
      </c>
      <c r="AX1698" t="n">
        <v>1.8</v>
      </c>
      <c r="AY1698" t="inlineStr">
        <is>
          <t>701+</t>
        </is>
      </c>
      <c r="AZ1698" t="n">
        <v>7.7</v>
      </c>
      <c r="BA1698" t="inlineStr">
        <is>
          <t>701+</t>
        </is>
      </c>
      <c r="BB1698" t="n">
        <v>1.2</v>
      </c>
      <c r="BC1698" t="inlineStr">
        <is>
          <t>701+</t>
        </is>
      </c>
      <c r="BD1698" t="inlineStr">
        <is>
          <t>-</t>
        </is>
      </c>
      <c r="BE1698" t="inlineStr"/>
      <c r="BF1698" t="inlineStr">
        <is>
          <t>Not Reported</t>
        </is>
      </c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>
        <is>
          <t>QS</t>
        </is>
      </c>
      <c r="CC1698" t="n">
        <v>1300.5</v>
      </c>
      <c r="CD1698" t="n">
        <v>1300.5</v>
      </c>
      <c r="CE1698" t="n">
        <v>601</v>
      </c>
      <c r="CF1698" t="n">
        <v>601</v>
      </c>
      <c r="CG1698" t="n">
        <v>701</v>
      </c>
      <c r="CH1698" t="n">
        <v>701</v>
      </c>
      <c r="CI1698" t="n">
        <v>509</v>
      </c>
      <c r="CJ1698" t="n">
        <v>592</v>
      </c>
      <c r="CK1698" t="n">
        <v>701</v>
      </c>
      <c r="CL1698" t="n">
        <v>701</v>
      </c>
      <c r="CM1698" t="n">
        <v>701</v>
      </c>
      <c r="CN1698" t="n">
        <v>1300.5</v>
      </c>
      <c r="CO1698" t="n">
        <v>1100.5</v>
      </c>
      <c r="CP1698" t="n">
        <v>601</v>
      </c>
      <c r="CQ1698" t="n">
        <v>601</v>
      </c>
      <c r="CR1698" t="n">
        <v>669</v>
      </c>
      <c r="CS1698" t="n">
        <v>701</v>
      </c>
      <c r="CT1698" t="n">
        <v>605</v>
      </c>
      <c r="CU1698" t="n">
        <v>673</v>
      </c>
      <c r="CV1698" t="n">
        <v>701</v>
      </c>
      <c r="CW1698" t="n">
        <v>701</v>
      </c>
      <c r="CX1698" t="n">
        <v>701</v>
      </c>
      <c r="CY1698" t="inlineStr"/>
      <c r="CZ1698" t="inlineStr"/>
      <c r="DA1698" t="inlineStr"/>
      <c r="DB1698" t="n">
        <v>7.178571428571416</v>
      </c>
      <c r="DC1698" t="n">
        <v>3.6</v>
      </c>
      <c r="DD1698" t="inlineStr"/>
      <c r="DE1698" t="inlineStr">
        <is>
          <t>QS (score, not ratio)</t>
        </is>
      </c>
      <c r="DF1698" t="inlineStr"/>
      <c r="DG1698" t="inlineStr">
        <is>
          <t>QS (score, not %)</t>
        </is>
      </c>
      <c r="DH1698" t="n">
        <v>6.15</v>
      </c>
      <c r="DI1698" t="inlineStr"/>
    </row>
    <row r="1699">
      <c r="A1699" t="inlineStr">
        <is>
          <t>university of otago</t>
        </is>
      </c>
      <c r="B1699" t="inlineStr">
        <is>
          <t>214</t>
        </is>
      </c>
      <c r="C1699" t="inlineStr">
        <is>
          <t>206</t>
        </is>
      </c>
      <c r="D1699" t="inlineStr">
        <is>
          <t>New Zealand</t>
        </is>
      </c>
      <c r="E1699" t="inlineStr">
        <is>
          <t>Oceania</t>
        </is>
      </c>
      <c r="F1699" t="inlineStr">
        <is>
          <t>L</t>
        </is>
      </c>
      <c r="G1699" t="inlineStr">
        <is>
          <t>FC</t>
        </is>
      </c>
      <c r="H1699" t="inlineStr">
        <is>
          <t>VH</t>
        </is>
      </c>
      <c r="I1699" t="inlineStr">
        <is>
          <t>A</t>
        </is>
      </c>
      <c r="J1699" t="n">
        <v>45</v>
      </c>
      <c r="K1699" t="inlineStr">
        <is>
          <t>187</t>
        </is>
      </c>
      <c r="L1699" t="n">
        <v>24.6</v>
      </c>
      <c r="M1699" t="inlineStr">
        <is>
          <t>388</t>
        </is>
      </c>
      <c r="N1699" t="n">
        <v>12.8</v>
      </c>
      <c r="O1699" t="inlineStr">
        <is>
          <t>701+</t>
        </is>
      </c>
      <c r="P1699" t="n">
        <v>38.8</v>
      </c>
      <c r="Q1699" t="inlineStr">
        <is>
          <t>361</t>
        </is>
      </c>
      <c r="R1699" t="n">
        <v>100</v>
      </c>
      <c r="S1699" t="inlineStr">
        <is>
          <t>50</t>
        </is>
      </c>
      <c r="T1699" t="n">
        <v>37.6</v>
      </c>
      <c r="U1699" t="inlineStr">
        <is>
          <t>375</t>
        </is>
      </c>
      <c r="V1699" t="n">
        <v>79.5</v>
      </c>
      <c r="W1699" t="inlineStr">
        <is>
          <t>332</t>
        </is>
      </c>
      <c r="X1699" t="n">
        <v>59.1</v>
      </c>
      <c r="Y1699" t="inlineStr">
        <is>
          <t>208</t>
        </is>
      </c>
      <c r="Z1699" t="n">
        <v>96</v>
      </c>
      <c r="AA1699" t="inlineStr">
        <is>
          <t>48</t>
        </is>
      </c>
      <c r="AB1699" t="n">
        <v>44.4</v>
      </c>
      <c r="AC1699" t="inlineStr">
        <is>
          <t>206</t>
        </is>
      </c>
      <c r="AD1699" t="inlineStr">
        <is>
          <t>217=</t>
        </is>
      </c>
      <c r="AE1699" t="inlineStr">
        <is>
          <t>NZ</t>
        </is>
      </c>
      <c r="AF1699" t="inlineStr">
        <is>
          <t>New Zealand</t>
        </is>
      </c>
      <c r="AG1699" t="inlineStr">
        <is>
          <t>L</t>
        </is>
      </c>
      <c r="AH1699" t="inlineStr">
        <is>
          <t>FC</t>
        </is>
      </c>
      <c r="AI1699" t="inlineStr">
        <is>
          <t>VH</t>
        </is>
      </c>
      <c r="AJ1699" t="n">
        <v>5</v>
      </c>
      <c r="AK1699" t="inlineStr">
        <is>
          <t>A</t>
        </is>
      </c>
      <c r="AL1699" t="n">
        <v>46.3</v>
      </c>
      <c r="AM1699" t="inlineStr">
        <is>
          <t>178</t>
        </is>
      </c>
      <c r="AN1699" t="n">
        <v>27.1</v>
      </c>
      <c r="AO1699" t="inlineStr">
        <is>
          <t>359</t>
        </is>
      </c>
      <c r="AP1699" t="n">
        <v>11</v>
      </c>
      <c r="AQ1699" t="inlineStr">
        <is>
          <t>701+</t>
        </is>
      </c>
      <c r="AR1699" t="n">
        <v>51</v>
      </c>
      <c r="AS1699" t="inlineStr">
        <is>
          <t>256</t>
        </is>
      </c>
      <c r="AT1699" t="n">
        <v>100</v>
      </c>
      <c r="AU1699" t="inlineStr">
        <is>
          <t>44</t>
        </is>
      </c>
      <c r="AV1699" t="n">
        <v>29.2</v>
      </c>
      <c r="AW1699" t="inlineStr">
        <is>
          <t>428</t>
        </is>
      </c>
      <c r="AX1699" t="n">
        <v>38.1</v>
      </c>
      <c r="AY1699" t="inlineStr">
        <is>
          <t>391</t>
        </is>
      </c>
      <c r="AZ1699" t="n">
        <v>44.7</v>
      </c>
      <c r="BA1699" t="inlineStr">
        <is>
          <t>159</t>
        </is>
      </c>
      <c r="BB1699" t="n">
        <v>98.09999999999999</v>
      </c>
      <c r="BC1699" t="inlineStr">
        <is>
          <t>22</t>
        </is>
      </c>
      <c r="BD1699" t="inlineStr">
        <is>
          <t>45.0</t>
        </is>
      </c>
      <c r="BE1699" t="inlineStr">
        <is>
          <t>201-250</t>
        </is>
      </c>
      <c r="BF1699" t="inlineStr">
        <is>
          <t>New Zealand</t>
        </is>
      </c>
      <c r="BG1699" t="n">
        <v>30.7</v>
      </c>
      <c r="BH1699" t="inlineStr">
        <is>
          <t>89.9</t>
        </is>
      </c>
      <c r="BI1699" t="n">
        <v>30.5</v>
      </c>
      <c r="BJ1699" t="n">
        <v>74.90000000000001</v>
      </c>
      <c r="BK1699" t="inlineStr">
        <is>
          <t>31.5</t>
        </is>
      </c>
      <c r="BL1699" t="inlineStr">
        <is>
          <t>-</t>
        </is>
      </c>
      <c r="BM1699" t="inlineStr">
        <is>
          <t>18,600</t>
        </is>
      </c>
      <c r="BN1699" t="n">
        <v>20.3</v>
      </c>
      <c r="BO1699" t="inlineStr">
        <is>
          <t>21%</t>
        </is>
      </c>
      <c r="BP1699" t="inlineStr">
        <is>
          <t>57 : 43</t>
        </is>
      </c>
      <c r="BQ1699" t="n">
        <v>2016</v>
      </c>
      <c r="BR1699" t="inlineStr">
        <is>
          <t>201-300</t>
        </is>
      </c>
      <c r="BS1699" t="inlineStr">
        <is>
          <t>1-2</t>
        </is>
      </c>
      <c r="BT1699" t="inlineStr"/>
      <c r="BU1699" t="n">
        <v>0</v>
      </c>
      <c r="BV1699" t="n">
        <v>0</v>
      </c>
      <c r="BW1699" t="n">
        <v>12.2</v>
      </c>
      <c r="BX1699" t="n">
        <v>10.1</v>
      </c>
      <c r="BY1699" t="n">
        <v>34.1</v>
      </c>
      <c r="BZ1699" t="n">
        <v>27.1</v>
      </c>
      <c r="CA1699" t="n">
        <v>2015</v>
      </c>
      <c r="CB1699" t="inlineStr">
        <is>
          <t>QS+Times+Shanghai</t>
        </is>
      </c>
      <c r="CC1699" t="n">
        <v>214</v>
      </c>
      <c r="CD1699" t="n">
        <v>206</v>
      </c>
      <c r="CE1699" t="n">
        <v>187</v>
      </c>
      <c r="CF1699" t="n">
        <v>388</v>
      </c>
      <c r="CG1699" t="n">
        <v>701</v>
      </c>
      <c r="CH1699" t="n">
        <v>361</v>
      </c>
      <c r="CI1699" t="n">
        <v>50</v>
      </c>
      <c r="CJ1699" t="n">
        <v>375</v>
      </c>
      <c r="CK1699" t="n">
        <v>332</v>
      </c>
      <c r="CL1699" t="n">
        <v>208</v>
      </c>
      <c r="CM1699" t="n">
        <v>48</v>
      </c>
      <c r="CN1699" t="n">
        <v>206</v>
      </c>
      <c r="CO1699" t="n">
        <v>217</v>
      </c>
      <c r="CP1699" t="n">
        <v>178</v>
      </c>
      <c r="CQ1699" t="n">
        <v>359</v>
      </c>
      <c r="CR1699" t="n">
        <v>701</v>
      </c>
      <c r="CS1699" t="n">
        <v>256</v>
      </c>
      <c r="CT1699" t="n">
        <v>44</v>
      </c>
      <c r="CU1699" t="n">
        <v>428</v>
      </c>
      <c r="CV1699" t="n">
        <v>391</v>
      </c>
      <c r="CW1699" t="n">
        <v>159</v>
      </c>
      <c r="CX1699" t="n">
        <v>22</v>
      </c>
      <c r="CY1699" t="n">
        <v>225.5</v>
      </c>
      <c r="CZ1699" t="n">
        <v>250.5</v>
      </c>
      <c r="DA1699" t="n">
        <v>1.5</v>
      </c>
      <c r="DB1699" t="n">
        <v>65.97212953957383</v>
      </c>
      <c r="DC1699" t="n">
        <v>36.64513776178863</v>
      </c>
      <c r="DD1699" t="n">
        <v>20.3</v>
      </c>
      <c r="DE1699" t="inlineStr">
        <is>
          <t>Times (raw ratio)</t>
        </is>
      </c>
      <c r="DF1699" t="n">
        <v>21</v>
      </c>
      <c r="DG1699" t="inlineStr">
        <is>
          <t>Times (raw %)</t>
        </is>
      </c>
      <c r="DH1699" t="n">
        <v>45.65</v>
      </c>
      <c r="DI1699" t="n">
        <v>13.96610942170765</v>
      </c>
    </row>
    <row r="1700">
      <c r="A1700" t="inlineStr">
        <is>
          <t>university of ottawa</t>
        </is>
      </c>
      <c r="B1700" t="inlineStr">
        <is>
          <t>189</t>
        </is>
      </c>
      <c r="C1700" t="inlineStr">
        <is>
          <t>203</t>
        </is>
      </c>
      <c r="D1700" t="inlineStr">
        <is>
          <t>Canada</t>
        </is>
      </c>
      <c r="E1700" t="inlineStr">
        <is>
          <t>Americas</t>
        </is>
      </c>
      <c r="F1700" t="inlineStr">
        <is>
          <t>XL</t>
        </is>
      </c>
      <c r="G1700" t="inlineStr">
        <is>
          <t>FC</t>
        </is>
      </c>
      <c r="H1700" t="inlineStr">
        <is>
          <t>VH</t>
        </is>
      </c>
      <c r="I1700" t="inlineStr">
        <is>
          <t>A</t>
        </is>
      </c>
      <c r="J1700" t="n">
        <v>26.2</v>
      </c>
      <c r="K1700" t="inlineStr">
        <is>
          <t>340</t>
        </is>
      </c>
      <c r="L1700" t="n">
        <v>23.3</v>
      </c>
      <c r="M1700" t="inlineStr">
        <is>
          <t>406</t>
        </is>
      </c>
      <c r="N1700" t="n">
        <v>3.5</v>
      </c>
      <c r="O1700" t="inlineStr">
        <is>
          <t>701+</t>
        </is>
      </c>
      <c r="P1700" t="n">
        <v>81.3</v>
      </c>
      <c r="Q1700" t="inlineStr">
        <is>
          <t>106</t>
        </is>
      </c>
      <c r="R1700" t="n">
        <v>91.7</v>
      </c>
      <c r="S1700" t="inlineStr">
        <is>
          <t>179</t>
        </is>
      </c>
      <c r="T1700" t="n">
        <v>77.8</v>
      </c>
      <c r="U1700" t="inlineStr">
        <is>
          <t>181</t>
        </is>
      </c>
      <c r="V1700" t="n">
        <v>93</v>
      </c>
      <c r="W1700" t="inlineStr">
        <is>
          <t>119</t>
        </is>
      </c>
      <c r="X1700" t="n">
        <v>39.8</v>
      </c>
      <c r="Y1700" t="inlineStr">
        <is>
          <t>323</t>
        </is>
      </c>
      <c r="Z1700" t="n">
        <v>92.90000000000001</v>
      </c>
      <c r="AA1700" t="inlineStr">
        <is>
          <t>72</t>
        </is>
      </c>
      <c r="AB1700" t="n">
        <v>47.3</v>
      </c>
      <c r="AC1700">
        <f>203</f>
        <v/>
      </c>
      <c r="AD1700" t="inlineStr">
        <is>
          <t>237=</t>
        </is>
      </c>
      <c r="AE1700" t="inlineStr">
        <is>
          <t>CA</t>
        </is>
      </c>
      <c r="AF1700" t="inlineStr">
        <is>
          <t>Canada</t>
        </is>
      </c>
      <c r="AG1700" t="inlineStr">
        <is>
          <t>XL</t>
        </is>
      </c>
      <c r="AH1700" t="inlineStr">
        <is>
          <t>FC</t>
        </is>
      </c>
      <c r="AI1700" t="inlineStr">
        <is>
          <t>VH</t>
        </is>
      </c>
      <c r="AJ1700" t="n">
        <v>5</v>
      </c>
      <c r="AK1700" t="inlineStr">
        <is>
          <t>A</t>
        </is>
      </c>
      <c r="AL1700" t="n">
        <v>26.5</v>
      </c>
      <c r="AM1700" t="inlineStr">
        <is>
          <t>329</t>
        </is>
      </c>
      <c r="AN1700" t="n">
        <v>29.7</v>
      </c>
      <c r="AO1700" t="inlineStr">
        <is>
          <t>328</t>
        </is>
      </c>
      <c r="AP1700" t="n">
        <v>3.8</v>
      </c>
      <c r="AQ1700" t="inlineStr">
        <is>
          <t>701+</t>
        </is>
      </c>
      <c r="AR1700" t="n">
        <v>79.09999999999999</v>
      </c>
      <c r="AS1700" t="inlineStr">
        <is>
          <t>116</t>
        </is>
      </c>
      <c r="AT1700" t="n">
        <v>85.90000000000001</v>
      </c>
      <c r="AU1700" t="inlineStr">
        <is>
          <t>203</t>
        </is>
      </c>
      <c r="AV1700" t="n">
        <v>75.90000000000001</v>
      </c>
      <c r="AW1700" t="inlineStr">
        <is>
          <t>182</t>
        </is>
      </c>
      <c r="AX1700" t="n">
        <v>85.8</v>
      </c>
      <c r="AY1700" t="inlineStr">
        <is>
          <t>111</t>
        </is>
      </c>
      <c r="AZ1700" t="n">
        <v>24.3</v>
      </c>
      <c r="BA1700" t="inlineStr">
        <is>
          <t>344</t>
        </is>
      </c>
      <c r="BB1700" t="n">
        <v>54.6</v>
      </c>
      <c r="BC1700" t="inlineStr">
        <is>
          <t>279=</t>
        </is>
      </c>
      <c r="BD1700" t="inlineStr">
        <is>
          <t>45.2</t>
        </is>
      </c>
      <c r="BE1700" t="inlineStr">
        <is>
          <t>201-250</t>
        </is>
      </c>
      <c r="BF1700" t="inlineStr">
        <is>
          <t>Canada</t>
        </is>
      </c>
      <c r="BG1700" t="n">
        <v>37.1</v>
      </c>
      <c r="BH1700" t="inlineStr">
        <is>
          <t>69.9</t>
        </is>
      </c>
      <c r="BI1700" t="n">
        <v>36.7</v>
      </c>
      <c r="BJ1700" t="n">
        <v>61.5</v>
      </c>
      <c r="BK1700" t="inlineStr">
        <is>
          <t>41.5</t>
        </is>
      </c>
      <c r="BL1700" t="inlineStr">
        <is>
          <t>-</t>
        </is>
      </c>
      <c r="BM1700" t="inlineStr">
        <is>
          <t>36,733</t>
        </is>
      </c>
      <c r="BN1700" t="n">
        <v>26.3</v>
      </c>
      <c r="BO1700" t="inlineStr">
        <is>
          <t>15%</t>
        </is>
      </c>
      <c r="BP1700" t="inlineStr">
        <is>
          <t>60 : 40</t>
        </is>
      </c>
      <c r="BQ1700" t="n">
        <v>2016</v>
      </c>
      <c r="BR1700" t="inlineStr">
        <is>
          <t>201-300</t>
        </is>
      </c>
      <c r="BS1700" t="inlineStr">
        <is>
          <t>7-16</t>
        </is>
      </c>
      <c r="BT1700" t="inlineStr"/>
      <c r="BU1700" t="n">
        <v>0</v>
      </c>
      <c r="BV1700" t="n">
        <v>0</v>
      </c>
      <c r="BW1700" t="n">
        <v>8.6</v>
      </c>
      <c r="BX1700" t="n">
        <v>14.9</v>
      </c>
      <c r="BY1700" t="n">
        <v>44</v>
      </c>
      <c r="BZ1700" t="n">
        <v>19.5</v>
      </c>
      <c r="CA1700" t="n">
        <v>2015</v>
      </c>
      <c r="CB1700" t="inlineStr">
        <is>
          <t>QS+Times+Shanghai</t>
        </is>
      </c>
      <c r="CC1700" t="n">
        <v>189</v>
      </c>
      <c r="CD1700" t="n">
        <v>203</v>
      </c>
      <c r="CE1700" t="n">
        <v>340</v>
      </c>
      <c r="CF1700" t="n">
        <v>406</v>
      </c>
      <c r="CG1700" t="n">
        <v>701</v>
      </c>
      <c r="CH1700" t="n">
        <v>106</v>
      </c>
      <c r="CI1700" t="n">
        <v>179</v>
      </c>
      <c r="CJ1700" t="n">
        <v>181</v>
      </c>
      <c r="CK1700" t="n">
        <v>119</v>
      </c>
      <c r="CL1700" t="n">
        <v>323</v>
      </c>
      <c r="CM1700" t="n">
        <v>72</v>
      </c>
      <c r="CN1700" t="n">
        <v>203</v>
      </c>
      <c r="CO1700" t="n">
        <v>237</v>
      </c>
      <c r="CP1700" t="n">
        <v>329</v>
      </c>
      <c r="CQ1700" t="n">
        <v>328</v>
      </c>
      <c r="CR1700" t="n">
        <v>701</v>
      </c>
      <c r="CS1700" t="n">
        <v>116</v>
      </c>
      <c r="CT1700" t="n">
        <v>203</v>
      </c>
      <c r="CU1700" t="n">
        <v>182</v>
      </c>
      <c r="CV1700" t="n">
        <v>111</v>
      </c>
      <c r="CW1700" t="n">
        <v>344</v>
      </c>
      <c r="CX1700" t="n">
        <v>279</v>
      </c>
      <c r="CY1700" t="n">
        <v>225.5</v>
      </c>
      <c r="CZ1700" t="n">
        <v>250.5</v>
      </c>
      <c r="DA1700" t="n">
        <v>11.5</v>
      </c>
      <c r="DB1700" t="n">
        <v>66.56736763481193</v>
      </c>
      <c r="DC1700" t="n">
        <v>45.13883206524342</v>
      </c>
      <c r="DD1700" t="n">
        <v>26.3</v>
      </c>
      <c r="DE1700" t="inlineStr">
        <is>
          <t>Times (raw ratio)</t>
        </is>
      </c>
      <c r="DF1700" t="n">
        <v>15</v>
      </c>
      <c r="DG1700" t="inlineStr">
        <is>
          <t>Times (raw %)</t>
        </is>
      </c>
      <c r="DH1700" t="n">
        <v>26.35</v>
      </c>
      <c r="DI1700" t="n">
        <v>16.67235433244991</v>
      </c>
    </row>
    <row r="1701">
      <c r="A1701" t="inlineStr">
        <is>
          <t>university of oulu</t>
        </is>
      </c>
      <c r="B1701" t="inlineStr">
        <is>
          <t>344</t>
        </is>
      </c>
      <c r="C1701" t="inlineStr">
        <is>
          <t>313</t>
        </is>
      </c>
      <c r="D1701" t="inlineStr">
        <is>
          <t>Finland</t>
        </is>
      </c>
      <c r="E1701" t="inlineStr">
        <is>
          <t>Europe</t>
        </is>
      </c>
      <c r="F1701" t="inlineStr">
        <is>
          <t>M</t>
        </is>
      </c>
      <c r="G1701" t="inlineStr">
        <is>
          <t>FC</t>
        </is>
      </c>
      <c r="H1701" t="inlineStr">
        <is>
          <t>VH</t>
        </is>
      </c>
      <c r="I1701" t="inlineStr">
        <is>
          <t>A</t>
        </is>
      </c>
      <c r="J1701" t="n">
        <v>15.1</v>
      </c>
      <c r="K1701" t="inlineStr">
        <is>
          <t>582</t>
        </is>
      </c>
      <c r="L1701" t="n">
        <v>13.5</v>
      </c>
      <c r="M1701" t="inlineStr">
        <is>
          <t>600</t>
        </is>
      </c>
      <c r="N1701" t="n">
        <v>25.3</v>
      </c>
      <c r="O1701" t="inlineStr">
        <is>
          <t>587</t>
        </is>
      </c>
      <c r="P1701" t="n">
        <v>59.4</v>
      </c>
      <c r="Q1701" t="inlineStr">
        <is>
          <t>207</t>
        </is>
      </c>
      <c r="R1701" t="n">
        <v>65.3</v>
      </c>
      <c r="S1701" t="inlineStr">
        <is>
          <t>300</t>
        </is>
      </c>
      <c r="T1701" t="n">
        <v>8.6</v>
      </c>
      <c r="U1701" t="inlineStr">
        <is>
          <t>701+</t>
        </is>
      </c>
      <c r="V1701" t="n">
        <v>89.40000000000001</v>
      </c>
      <c r="W1701" t="inlineStr">
        <is>
          <t>175</t>
        </is>
      </c>
      <c r="X1701" t="n">
        <v>21.7</v>
      </c>
      <c r="Y1701" t="inlineStr">
        <is>
          <t>528</t>
        </is>
      </c>
      <c r="Z1701" t="n">
        <v>68.59999999999999</v>
      </c>
      <c r="AA1701" t="inlineStr">
        <is>
          <t>226</t>
        </is>
      </c>
      <c r="AB1701" t="n">
        <v>32.9</v>
      </c>
      <c r="AC1701">
        <f>313</f>
        <v/>
      </c>
      <c r="AD1701" t="inlineStr">
        <is>
          <t>392=</t>
        </is>
      </c>
      <c r="AE1701" t="inlineStr">
        <is>
          <t>FI</t>
        </is>
      </c>
      <c r="AF1701" t="inlineStr">
        <is>
          <t>Finland</t>
        </is>
      </c>
      <c r="AG1701" t="inlineStr">
        <is>
          <t>M</t>
        </is>
      </c>
      <c r="AH1701" t="inlineStr">
        <is>
          <t>FC</t>
        </is>
      </c>
      <c r="AI1701" t="inlineStr">
        <is>
          <t>VH</t>
        </is>
      </c>
      <c r="AJ1701" t="n">
        <v>4</v>
      </c>
      <c r="AK1701" t="inlineStr">
        <is>
          <t>A</t>
        </is>
      </c>
      <c r="AL1701" t="n">
        <v>15.8</v>
      </c>
      <c r="AM1701" t="inlineStr">
        <is>
          <t>553</t>
        </is>
      </c>
      <c r="AN1701" t="n">
        <v>17.3</v>
      </c>
      <c r="AO1701" t="inlineStr">
        <is>
          <t>502</t>
        </is>
      </c>
      <c r="AP1701" t="n">
        <v>26.4</v>
      </c>
      <c r="AQ1701" t="inlineStr">
        <is>
          <t>564</t>
        </is>
      </c>
      <c r="AR1701" t="n">
        <v>56.9</v>
      </c>
      <c r="AS1701" t="inlineStr">
        <is>
          <t>228</t>
        </is>
      </c>
      <c r="AT1701" t="n">
        <v>52.5</v>
      </c>
      <c r="AU1701" t="inlineStr">
        <is>
          <t>348</t>
        </is>
      </c>
      <c r="AV1701" t="n">
        <v>9.4</v>
      </c>
      <c r="AW1701" t="inlineStr">
        <is>
          <t>701+</t>
        </is>
      </c>
      <c r="AX1701" t="n">
        <v>75.40000000000001</v>
      </c>
      <c r="AY1701" t="inlineStr">
        <is>
          <t>168</t>
        </is>
      </c>
      <c r="AZ1701" t="n">
        <v>16.6</v>
      </c>
      <c r="BA1701" t="inlineStr">
        <is>
          <t>511</t>
        </is>
      </c>
      <c r="BB1701" t="n">
        <v>88.40000000000001</v>
      </c>
      <c r="BC1701" t="inlineStr">
        <is>
          <t>103=</t>
        </is>
      </c>
      <c r="BD1701" t="inlineStr">
        <is>
          <t>33.5</t>
        </is>
      </c>
      <c r="BE1701" t="inlineStr">
        <is>
          <t>351-400</t>
        </is>
      </c>
      <c r="BF1701" t="inlineStr">
        <is>
          <t>Finland</t>
        </is>
      </c>
      <c r="BG1701" t="n">
        <v>23.1</v>
      </c>
      <c r="BH1701" t="inlineStr">
        <is>
          <t>56.9</t>
        </is>
      </c>
      <c r="BI1701" t="n">
        <v>15.9</v>
      </c>
      <c r="BJ1701" t="n">
        <v>62.3</v>
      </c>
      <c r="BK1701" t="inlineStr">
        <is>
          <t>30.9</t>
        </is>
      </c>
      <c r="BL1701" t="inlineStr">
        <is>
          <t>-</t>
        </is>
      </c>
      <c r="BM1701" t="inlineStr">
        <is>
          <t>14,056</t>
        </is>
      </c>
      <c r="BN1701" t="n">
        <v>8.5</v>
      </c>
      <c r="BO1701" t="inlineStr">
        <is>
          <t>6%</t>
        </is>
      </c>
      <c r="BP1701" t="inlineStr">
        <is>
          <t>49 : 51</t>
        </is>
      </c>
      <c r="BQ1701" t="n">
        <v>2016</v>
      </c>
      <c r="BR1701" t="inlineStr">
        <is>
          <t>301-400</t>
        </is>
      </c>
      <c r="BS1701" t="inlineStr">
        <is>
          <t>2-3</t>
        </is>
      </c>
      <c r="BT1701" t="inlineStr"/>
      <c r="BU1701" t="n">
        <v>11.5</v>
      </c>
      <c r="BV1701" t="n">
        <v>0</v>
      </c>
      <c r="BW1701" t="n">
        <v>8.6</v>
      </c>
      <c r="BX1701" t="n">
        <v>7</v>
      </c>
      <c r="BY1701" t="n">
        <v>28.5</v>
      </c>
      <c r="BZ1701" t="n">
        <v>15.4</v>
      </c>
      <c r="CA1701" t="n">
        <v>2015</v>
      </c>
      <c r="CB1701" t="inlineStr">
        <is>
          <t>QS+Times+Shanghai</t>
        </is>
      </c>
      <c r="CC1701" t="n">
        <v>344</v>
      </c>
      <c r="CD1701" t="n">
        <v>313</v>
      </c>
      <c r="CE1701" t="n">
        <v>582</v>
      </c>
      <c r="CF1701" t="n">
        <v>600</v>
      </c>
      <c r="CG1701" t="n">
        <v>587</v>
      </c>
      <c r="CH1701" t="n">
        <v>207</v>
      </c>
      <c r="CI1701" t="n">
        <v>300</v>
      </c>
      <c r="CJ1701" t="n">
        <v>701</v>
      </c>
      <c r="CK1701" t="n">
        <v>175</v>
      </c>
      <c r="CL1701" t="n">
        <v>528</v>
      </c>
      <c r="CM1701" t="n">
        <v>226</v>
      </c>
      <c r="CN1701" t="n">
        <v>313</v>
      </c>
      <c r="CO1701" t="n">
        <v>392</v>
      </c>
      <c r="CP1701" t="n">
        <v>553</v>
      </c>
      <c r="CQ1701" t="n">
        <v>502</v>
      </c>
      <c r="CR1701" t="n">
        <v>564</v>
      </c>
      <c r="CS1701" t="n">
        <v>228</v>
      </c>
      <c r="CT1701" t="n">
        <v>348</v>
      </c>
      <c r="CU1701" t="n">
        <v>701</v>
      </c>
      <c r="CV1701" t="n">
        <v>168</v>
      </c>
      <c r="CW1701" t="n">
        <v>511</v>
      </c>
      <c r="CX1701" t="n">
        <v>103</v>
      </c>
      <c r="CY1701" t="n">
        <v>375.5</v>
      </c>
      <c r="CZ1701" t="n">
        <v>350.5</v>
      </c>
      <c r="DA1701" t="n">
        <v>2.5</v>
      </c>
      <c r="DB1701" t="n">
        <v>48.41096300818079</v>
      </c>
      <c r="DC1701" t="n">
        <v>33.24783042371326</v>
      </c>
      <c r="DD1701" t="n">
        <v>8.5</v>
      </c>
      <c r="DE1701" t="inlineStr">
        <is>
          <t>Times (raw ratio)</t>
        </is>
      </c>
      <c r="DF1701" t="n">
        <v>6</v>
      </c>
      <c r="DG1701" t="inlineStr">
        <is>
          <t>Times (raw %)</t>
        </is>
      </c>
      <c r="DH1701" t="n">
        <v>15.45</v>
      </c>
      <c r="DI1701" t="n">
        <v>11.29940937108168</v>
      </c>
    </row>
    <row r="1702">
      <c r="A1702" t="inlineStr">
        <is>
          <t>university of oviedo</t>
        </is>
      </c>
      <c r="B1702" t="inlineStr"/>
      <c r="C1702" t="inlineStr"/>
      <c r="D1702" t="inlineStr">
        <is>
          <t>Not Reported</t>
        </is>
      </c>
      <c r="E1702" t="inlineStr">
        <is>
          <t>Not Reported</t>
        </is>
      </c>
      <c r="F1702" t="inlineStr">
        <is>
          <t>Not Reported</t>
        </is>
      </c>
      <c r="G1702" t="inlineStr">
        <is>
          <t>Not Reported</t>
        </is>
      </c>
      <c r="H1702" t="inlineStr"/>
      <c r="I1702" t="inlineStr">
        <is>
          <t>Not Reported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>
        <is>
          <t>Not Reported</t>
        </is>
      </c>
      <c r="AF1702" t="inlineStr">
        <is>
          <t>Not Reported</t>
        </is>
      </c>
      <c r="AG1702" t="inlineStr">
        <is>
          <t>Not Reported</t>
        </is>
      </c>
      <c r="AH1702" t="inlineStr">
        <is>
          <t>Not Reported</t>
        </is>
      </c>
      <c r="AI1702" t="inlineStr"/>
      <c r="AJ1702" t="inlineStr"/>
      <c r="AK1702" t="inlineStr">
        <is>
          <t>Not Reported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>
        <is>
          <t>501-600</t>
        </is>
      </c>
      <c r="BF1702" t="inlineStr">
        <is>
          <t>Spain</t>
        </is>
      </c>
      <c r="BG1702" t="n">
        <v>19.5</v>
      </c>
      <c r="BH1702" t="inlineStr">
        <is>
          <t>36.2</t>
        </is>
      </c>
      <c r="BI1702" t="n">
        <v>10.8</v>
      </c>
      <c r="BJ1702" t="n">
        <v>41.9</v>
      </c>
      <c r="BK1702" t="inlineStr">
        <is>
          <t>34.1</t>
        </is>
      </c>
      <c r="BL1702" t="inlineStr">
        <is>
          <t>-</t>
        </is>
      </c>
      <c r="BM1702" t="inlineStr">
        <is>
          <t>24,210</t>
        </is>
      </c>
      <c r="BN1702" t="n">
        <v>13.7</v>
      </c>
      <c r="BO1702" t="inlineStr">
        <is>
          <t>5%</t>
        </is>
      </c>
      <c r="BP1702" t="inlineStr">
        <is>
          <t>54 : 46</t>
        </is>
      </c>
      <c r="BQ1702" t="n">
        <v>2016</v>
      </c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>
        <is>
          <t>Times</t>
        </is>
      </c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n">
        <v>550.5</v>
      </c>
      <c r="CZ1702" t="inlineStr"/>
      <c r="DA1702" t="inlineStr"/>
      <c r="DB1702" t="n">
        <v>21.44388849177984</v>
      </c>
      <c r="DC1702" t="n">
        <v>24.70746776089347</v>
      </c>
      <c r="DD1702" t="n">
        <v>13.7</v>
      </c>
      <c r="DE1702" t="inlineStr">
        <is>
          <t>Times (raw ratio)</t>
        </is>
      </c>
      <c r="DF1702" t="n">
        <v>5</v>
      </c>
      <c r="DG1702" t="inlineStr">
        <is>
          <t>Times (raw %)</t>
        </is>
      </c>
      <c r="DH1702" t="inlineStr"/>
      <c r="DI1702" t="n">
        <v>8.220603537981271</v>
      </c>
    </row>
    <row r="1703">
      <c r="A1703" t="inlineStr">
        <is>
          <t>university of oxford</t>
        </is>
      </c>
      <c r="B1703" t="inlineStr">
        <is>
          <t>3</t>
        </is>
      </c>
      <c r="C1703" t="inlineStr">
        <is>
          <t>3</t>
        </is>
      </c>
      <c r="D1703" t="inlineStr">
        <is>
          <t>United Kingdom</t>
        </is>
      </c>
      <c r="E1703" t="inlineStr">
        <is>
          <t>Europe</t>
        </is>
      </c>
      <c r="F1703" t="inlineStr">
        <is>
          <t>L</t>
        </is>
      </c>
      <c r="G1703" t="inlineStr">
        <is>
          <t>FC</t>
        </is>
      </c>
      <c r="H1703" t="inlineStr">
        <is>
          <t>VH</t>
        </is>
      </c>
      <c r="I1703" t="inlineStr">
        <is>
          <t>A</t>
        </is>
      </c>
      <c r="J1703" t="n">
        <v>100</v>
      </c>
      <c r="K1703" t="inlineStr">
        <is>
          <t>2</t>
        </is>
      </c>
      <c r="L1703" t="n">
        <v>100</v>
      </c>
      <c r="M1703" t="inlineStr">
        <is>
          <t>5</t>
        </is>
      </c>
      <c r="N1703" t="n">
        <v>100</v>
      </c>
      <c r="O1703" t="inlineStr">
        <is>
          <t>8</t>
        </is>
      </c>
      <c r="P1703" t="n">
        <v>84.8</v>
      </c>
      <c r="Q1703" t="inlineStr">
        <is>
          <t>93</t>
        </is>
      </c>
      <c r="R1703" t="n">
        <v>98.09999999999999</v>
      </c>
      <c r="S1703" t="inlineStr">
        <is>
          <t>120</t>
        </is>
      </c>
      <c r="T1703" t="n">
        <v>97.7</v>
      </c>
      <c r="U1703" t="inlineStr">
        <is>
          <t>73</t>
        </is>
      </c>
      <c r="V1703" t="n">
        <v>100</v>
      </c>
      <c r="W1703" t="inlineStr">
        <is>
          <t>1</t>
        </is>
      </c>
      <c r="X1703" t="n">
        <v>100</v>
      </c>
      <c r="Y1703" t="inlineStr">
        <is>
          <t>3</t>
        </is>
      </c>
      <c r="Z1703" t="n">
        <v>85</v>
      </c>
      <c r="AA1703" t="inlineStr">
        <is>
          <t>126</t>
        </is>
      </c>
      <c r="AB1703" t="n">
        <v>96.90000000000001</v>
      </c>
      <c r="AC1703" t="inlineStr">
        <is>
          <t>3</t>
        </is>
      </c>
      <c r="AD1703" t="inlineStr">
        <is>
          <t>4</t>
        </is>
      </c>
      <c r="AE1703" t="inlineStr">
        <is>
          <t>UK</t>
        </is>
      </c>
      <c r="AF1703" t="inlineStr">
        <is>
          <t>United Kingdom</t>
        </is>
      </c>
      <c r="AG1703" t="inlineStr">
        <is>
          <t>L</t>
        </is>
      </c>
      <c r="AH1703" t="inlineStr">
        <is>
          <t>FC</t>
        </is>
      </c>
      <c r="AI1703" t="inlineStr">
        <is>
          <t>VH</t>
        </is>
      </c>
      <c r="AJ1703" t="n">
        <v>5</v>
      </c>
      <c r="AK1703" t="inlineStr">
        <is>
          <t>A</t>
        </is>
      </c>
      <c r="AL1703" t="n">
        <v>100</v>
      </c>
      <c r="AM1703" t="inlineStr">
        <is>
          <t>2</t>
        </is>
      </c>
      <c r="AN1703" t="n">
        <v>100</v>
      </c>
      <c r="AO1703" t="inlineStr">
        <is>
          <t>5</t>
        </is>
      </c>
      <c r="AP1703" t="n">
        <v>100</v>
      </c>
      <c r="AQ1703" t="inlineStr">
        <is>
          <t>8</t>
        </is>
      </c>
      <c r="AR1703" t="n">
        <v>90.59999999999999</v>
      </c>
      <c r="AS1703" t="inlineStr">
        <is>
          <t>73</t>
        </is>
      </c>
      <c r="AT1703" t="n">
        <v>98.2</v>
      </c>
      <c r="AU1703" t="inlineStr">
        <is>
          <t>110</t>
        </is>
      </c>
      <c r="AV1703" t="n">
        <v>98.2</v>
      </c>
      <c r="AW1703" t="inlineStr">
        <is>
          <t>60</t>
        </is>
      </c>
      <c r="AX1703" t="n">
        <v>100</v>
      </c>
      <c r="AY1703" t="inlineStr">
        <is>
          <t>1</t>
        </is>
      </c>
      <c r="AZ1703" t="n">
        <v>100</v>
      </c>
      <c r="BA1703" t="inlineStr">
        <is>
          <t>3</t>
        </is>
      </c>
      <c r="BB1703" t="n">
        <v>97.8</v>
      </c>
      <c r="BC1703" t="inlineStr">
        <is>
          <t>26=</t>
        </is>
      </c>
      <c r="BD1703" t="inlineStr">
        <is>
          <t>98.9</t>
        </is>
      </c>
      <c r="BE1703" t="inlineStr">
        <is>
          <t>2</t>
        </is>
      </c>
      <c r="BF1703" t="inlineStr">
        <is>
          <t>United Kingdom</t>
        </is>
      </c>
      <c r="BG1703" t="n">
        <v>86.5</v>
      </c>
      <c r="BH1703" t="inlineStr">
        <is>
          <t>94.4</t>
        </is>
      </c>
      <c r="BI1703" t="n">
        <v>98.90000000000001</v>
      </c>
      <c r="BJ1703" t="n">
        <v>98.8</v>
      </c>
      <c r="BK1703" t="inlineStr">
        <is>
          <t>73.1</t>
        </is>
      </c>
      <c r="BL1703" t="inlineStr">
        <is>
          <t>94.2</t>
        </is>
      </c>
      <c r="BM1703" t="inlineStr">
        <is>
          <t>19,919</t>
        </is>
      </c>
      <c r="BN1703" t="n">
        <v>11.6</v>
      </c>
      <c r="BO1703" t="inlineStr">
        <is>
          <t>34%</t>
        </is>
      </c>
      <c r="BP1703" t="inlineStr">
        <is>
          <t>46 : 54</t>
        </is>
      </c>
      <c r="BQ1703" t="n">
        <v>2016</v>
      </c>
      <c r="BR1703" t="inlineStr">
        <is>
          <t>10</t>
        </is>
      </c>
      <c r="BS1703" t="inlineStr">
        <is>
          <t>2</t>
        </is>
      </c>
      <c r="BT1703" t="n">
        <v>56.6</v>
      </c>
      <c r="BU1703" t="n">
        <v>49.7</v>
      </c>
      <c r="BV1703" t="n">
        <v>54.9</v>
      </c>
      <c r="BW1703" t="n">
        <v>52.3</v>
      </c>
      <c r="BX1703" t="n">
        <v>51.9</v>
      </c>
      <c r="BY1703" t="n">
        <v>70.90000000000001</v>
      </c>
      <c r="BZ1703" t="n">
        <v>43.1</v>
      </c>
      <c r="CA1703" t="n">
        <v>2015</v>
      </c>
      <c r="CB1703" t="inlineStr">
        <is>
          <t>QS+Times+Shanghai</t>
        </is>
      </c>
      <c r="CC1703" t="n">
        <v>3</v>
      </c>
      <c r="CD1703" t="n">
        <v>3</v>
      </c>
      <c r="CE1703" t="n">
        <v>2</v>
      </c>
      <c r="CF1703" t="n">
        <v>5</v>
      </c>
      <c r="CG1703" t="n">
        <v>8</v>
      </c>
      <c r="CH1703" t="n">
        <v>93</v>
      </c>
      <c r="CI1703" t="n">
        <v>120</v>
      </c>
      <c r="CJ1703" t="n">
        <v>73</v>
      </c>
      <c r="CK1703" t="n">
        <v>1</v>
      </c>
      <c r="CL1703" t="n">
        <v>3</v>
      </c>
      <c r="CM1703" t="n">
        <v>126</v>
      </c>
      <c r="CN1703" t="n">
        <v>3</v>
      </c>
      <c r="CO1703" t="n">
        <v>4</v>
      </c>
      <c r="CP1703" t="n">
        <v>2</v>
      </c>
      <c r="CQ1703" t="n">
        <v>5</v>
      </c>
      <c r="CR1703" t="n">
        <v>8</v>
      </c>
      <c r="CS1703" t="n">
        <v>73</v>
      </c>
      <c r="CT1703" t="n">
        <v>110</v>
      </c>
      <c r="CU1703" t="n">
        <v>60</v>
      </c>
      <c r="CV1703" t="n">
        <v>1</v>
      </c>
      <c r="CW1703" t="n">
        <v>3</v>
      </c>
      <c r="CX1703" t="n">
        <v>26</v>
      </c>
      <c r="CY1703" t="n">
        <v>2</v>
      </c>
      <c r="CZ1703" t="n">
        <v>10</v>
      </c>
      <c r="DA1703" t="n">
        <v>2</v>
      </c>
      <c r="DB1703" t="n">
        <v>99.24611096234311</v>
      </c>
      <c r="DC1703" t="n">
        <v>80.87795621361282</v>
      </c>
      <c r="DD1703" t="n">
        <v>11.6</v>
      </c>
      <c r="DE1703" t="inlineStr">
        <is>
          <t>Times (raw ratio)</t>
        </is>
      </c>
      <c r="DF1703" t="n">
        <v>34</v>
      </c>
      <c r="DG1703" t="inlineStr">
        <is>
          <t>Times (raw %)</t>
        </is>
      </c>
      <c r="DH1703" t="n">
        <v>100</v>
      </c>
      <c r="DI1703" t="n">
        <v>65.0808711933699</v>
      </c>
    </row>
    <row r="1704">
      <c r="A1704" t="inlineStr">
        <is>
          <t>university of padua</t>
        </is>
      </c>
      <c r="B1704" t="inlineStr"/>
      <c r="C1704" t="inlineStr"/>
      <c r="D1704" t="inlineStr">
        <is>
          <t>Not Reported</t>
        </is>
      </c>
      <c r="E1704" t="inlineStr">
        <is>
          <t>Not Reported</t>
        </is>
      </c>
      <c r="F1704" t="inlineStr">
        <is>
          <t>Not Reported</t>
        </is>
      </c>
      <c r="G1704" t="inlineStr">
        <is>
          <t>Not Reported</t>
        </is>
      </c>
      <c r="H1704" t="inlineStr"/>
      <c r="I1704" t="inlineStr">
        <is>
          <t>Not Reported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>
        <is>
          <t>Not Reported</t>
        </is>
      </c>
      <c r="AF1704" t="inlineStr">
        <is>
          <t>Not Reported</t>
        </is>
      </c>
      <c r="AG1704" t="inlineStr">
        <is>
          <t>Not Reported</t>
        </is>
      </c>
      <c r="AH1704" t="inlineStr">
        <is>
          <t>Not Reported</t>
        </is>
      </c>
      <c r="AI1704" t="inlineStr"/>
      <c r="AJ1704" t="inlineStr"/>
      <c r="AK1704" t="inlineStr">
        <is>
          <t>Not Reported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>
        <is>
          <t>301-350</t>
        </is>
      </c>
      <c r="BF1704" t="inlineStr">
        <is>
          <t>Italy</t>
        </is>
      </c>
      <c r="BG1704" t="n">
        <v>25.7</v>
      </c>
      <c r="BH1704" t="inlineStr">
        <is>
          <t>37.9</t>
        </is>
      </c>
      <c r="BI1704" t="n">
        <v>22.6</v>
      </c>
      <c r="BJ1704" t="n">
        <v>74.59999999999999</v>
      </c>
      <c r="BK1704" t="inlineStr">
        <is>
          <t>32.6</t>
        </is>
      </c>
      <c r="BL1704" t="inlineStr">
        <is>
          <t>-</t>
        </is>
      </c>
      <c r="BM1704" t="inlineStr">
        <is>
          <t>62,577</t>
        </is>
      </c>
      <c r="BN1704" t="n">
        <v>18.3</v>
      </c>
      <c r="BO1704" t="inlineStr">
        <is>
          <t>4%</t>
        </is>
      </c>
      <c r="BP1704" t="inlineStr">
        <is>
          <t>56 : 44</t>
        </is>
      </c>
      <c r="BQ1704" t="n">
        <v>2016</v>
      </c>
      <c r="BR1704" t="inlineStr">
        <is>
          <t>151-200</t>
        </is>
      </c>
      <c r="BS1704" t="inlineStr">
        <is>
          <t>1-5</t>
        </is>
      </c>
      <c r="BT1704" t="inlineStr"/>
      <c r="BU1704" t="n">
        <v>0</v>
      </c>
      <c r="BV1704" t="n">
        <v>0</v>
      </c>
      <c r="BW1704" t="n">
        <v>11.3</v>
      </c>
      <c r="BX1704" t="n">
        <v>16.1</v>
      </c>
      <c r="BY1704" t="n">
        <v>48.2</v>
      </c>
      <c r="BZ1704" t="n">
        <v>22</v>
      </c>
      <c r="CA1704" t="n">
        <v>2015</v>
      </c>
      <c r="CB1704" t="inlineStr">
        <is>
          <t>Times+Shanghai</t>
        </is>
      </c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n">
        <v>325.5</v>
      </c>
      <c r="CZ1704" t="n">
        <v>175.5</v>
      </c>
      <c r="DA1704" t="n">
        <v>3</v>
      </c>
      <c r="DB1704" t="n">
        <v>57.65008564216718</v>
      </c>
      <c r="DC1704" t="n">
        <v>37.55294938333014</v>
      </c>
      <c r="DD1704" t="n">
        <v>18.3</v>
      </c>
      <c r="DE1704" t="inlineStr">
        <is>
          <t>Times (raw ratio)</t>
        </is>
      </c>
      <c r="DF1704" t="n">
        <v>4</v>
      </c>
      <c r="DG1704" t="inlineStr">
        <is>
          <t>Times (raw %)</t>
        </is>
      </c>
      <c r="DH1704" t="inlineStr"/>
      <c r="DI1704" t="n">
        <v>15.18405991152241</v>
      </c>
    </row>
    <row r="1705">
      <c r="A1705" t="inlineStr">
        <is>
          <t>university of palermo</t>
        </is>
      </c>
      <c r="B1705" t="inlineStr">
        <is>
          <t>851-900</t>
        </is>
      </c>
      <c r="C1705" t="inlineStr">
        <is>
          <t>851-900</t>
        </is>
      </c>
      <c r="D1705" t="inlineStr">
        <is>
          <t>Italy</t>
        </is>
      </c>
      <c r="E1705" t="inlineStr">
        <is>
          <t>Europe</t>
        </is>
      </c>
      <c r="F1705" t="inlineStr">
        <is>
          <t>L</t>
        </is>
      </c>
      <c r="G1705" t="inlineStr">
        <is>
          <t>CO</t>
        </is>
      </c>
      <c r="H1705" t="inlineStr">
        <is>
          <t>VH</t>
        </is>
      </c>
      <c r="I1705" t="inlineStr">
        <is>
          <t>A</t>
        </is>
      </c>
      <c r="J1705" t="n">
        <v>11.1</v>
      </c>
      <c r="K1705" t="inlineStr">
        <is>
          <t>601+</t>
        </is>
      </c>
      <c r="L1705" t="n">
        <v>2.3</v>
      </c>
      <c r="M1705" t="inlineStr">
        <is>
          <t>601+</t>
        </is>
      </c>
      <c r="N1705" t="n">
        <v>4.4</v>
      </c>
      <c r="O1705" t="inlineStr">
        <is>
          <t>701+</t>
        </is>
      </c>
      <c r="P1705" t="n">
        <v>32.2</v>
      </c>
      <c r="Q1705" t="inlineStr">
        <is>
          <t>408</t>
        </is>
      </c>
      <c r="R1705" t="n">
        <v>2.4</v>
      </c>
      <c r="S1705" t="inlineStr">
        <is>
          <t>701+</t>
        </is>
      </c>
      <c r="T1705" t="n">
        <v>1.9</v>
      </c>
      <c r="U1705" t="inlineStr">
        <is>
          <t>701+</t>
        </is>
      </c>
      <c r="V1705" t="n">
        <v>81.59999999999999</v>
      </c>
      <c r="W1705" t="inlineStr">
        <is>
          <t>293</t>
        </is>
      </c>
      <c r="X1705" t="n">
        <v>4.5</v>
      </c>
      <c r="Y1705" t="inlineStr">
        <is>
          <t>701+</t>
        </is>
      </c>
      <c r="Z1705" t="n">
        <v>5.7</v>
      </c>
      <c r="AA1705" t="inlineStr">
        <is>
          <t>701+</t>
        </is>
      </c>
      <c r="AB1705" t="inlineStr"/>
      <c r="AC1705" t="inlineStr">
        <is>
          <t>851-900</t>
        </is>
      </c>
      <c r="AD1705" t="inlineStr">
        <is>
          <t>1001-1200</t>
        </is>
      </c>
      <c r="AE1705" t="inlineStr">
        <is>
          <t>IT</t>
        </is>
      </c>
      <c r="AF1705" t="inlineStr">
        <is>
          <t>Italy</t>
        </is>
      </c>
      <c r="AG1705" t="inlineStr">
        <is>
          <t>L</t>
        </is>
      </c>
      <c r="AH1705" t="inlineStr">
        <is>
          <t>CO</t>
        </is>
      </c>
      <c r="AI1705" t="inlineStr">
        <is>
          <t>VH</t>
        </is>
      </c>
      <c r="AJ1705" t="n">
        <v>5</v>
      </c>
      <c r="AK1705" t="inlineStr">
        <is>
          <t>A</t>
        </is>
      </c>
      <c r="AL1705" t="n">
        <v>10.9</v>
      </c>
      <c r="AM1705" t="inlineStr">
        <is>
          <t>601+</t>
        </is>
      </c>
      <c r="AN1705" t="n">
        <v>2.4</v>
      </c>
      <c r="AO1705" t="inlineStr">
        <is>
          <t>601+</t>
        </is>
      </c>
      <c r="AP1705" t="n">
        <v>5.1</v>
      </c>
      <c r="AQ1705" t="inlineStr">
        <is>
          <t>701+</t>
        </is>
      </c>
      <c r="AR1705" t="n">
        <v>27.5</v>
      </c>
      <c r="AS1705" t="inlineStr">
        <is>
          <t>455</t>
        </is>
      </c>
      <c r="AT1705" t="n">
        <v>2.4</v>
      </c>
      <c r="AU1705" t="inlineStr">
        <is>
          <t>701+</t>
        </is>
      </c>
      <c r="AV1705" t="n">
        <v>1.9</v>
      </c>
      <c r="AW1705" t="inlineStr">
        <is>
          <t>701+</t>
        </is>
      </c>
      <c r="AX1705" t="n">
        <v>53.3</v>
      </c>
      <c r="AY1705" t="inlineStr">
        <is>
          <t>295</t>
        </is>
      </c>
      <c r="AZ1705" t="n">
        <v>5.1</v>
      </c>
      <c r="BA1705" t="inlineStr">
        <is>
          <t>701+</t>
        </is>
      </c>
      <c r="BB1705" t="n">
        <v>9.699999999999999</v>
      </c>
      <c r="BC1705" t="inlineStr">
        <is>
          <t>673=</t>
        </is>
      </c>
      <c r="BD1705" t="inlineStr">
        <is>
          <t>-</t>
        </is>
      </c>
      <c r="BE1705" t="inlineStr">
        <is>
          <t>401-500</t>
        </is>
      </c>
      <c r="BF1705" t="inlineStr">
        <is>
          <t>Italy</t>
        </is>
      </c>
      <c r="BG1705" t="n">
        <v>15.3</v>
      </c>
      <c r="BH1705" t="inlineStr">
        <is>
          <t>23.6</t>
        </is>
      </c>
      <c r="BI1705" t="n">
        <v>9.1</v>
      </c>
      <c r="BJ1705" t="n">
        <v>77.40000000000001</v>
      </c>
      <c r="BK1705" t="inlineStr">
        <is>
          <t>28.0</t>
        </is>
      </c>
      <c r="BL1705" t="inlineStr">
        <is>
          <t>-</t>
        </is>
      </c>
      <c r="BM1705" t="inlineStr">
        <is>
          <t>43,875</t>
        </is>
      </c>
      <c r="BN1705" t="n">
        <v>22.4</v>
      </c>
      <c r="BO1705" t="inlineStr">
        <is>
          <t>1%</t>
        </is>
      </c>
      <c r="BP1705" t="inlineStr">
        <is>
          <t>60 : 40</t>
        </is>
      </c>
      <c r="BQ1705" t="n">
        <v>2016</v>
      </c>
      <c r="BR1705" t="inlineStr">
        <is>
          <t>401-500</t>
        </is>
      </c>
      <c r="BS1705" t="inlineStr">
        <is>
          <t>11-20</t>
        </is>
      </c>
      <c r="BT1705" t="inlineStr"/>
      <c r="BU1705" t="n">
        <v>0</v>
      </c>
      <c r="BV1705" t="n">
        <v>0</v>
      </c>
      <c r="BW1705" t="n">
        <v>6.3</v>
      </c>
      <c r="BX1705" t="n">
        <v>6.6</v>
      </c>
      <c r="BY1705" t="n">
        <v>28.2</v>
      </c>
      <c r="BZ1705" t="n">
        <v>14.8</v>
      </c>
      <c r="CA1705" t="n">
        <v>2015</v>
      </c>
      <c r="CB1705" t="inlineStr">
        <is>
          <t>QS+Times+Shanghai</t>
        </is>
      </c>
      <c r="CC1705" t="n">
        <v>875.5</v>
      </c>
      <c r="CD1705" t="n">
        <v>875.5</v>
      </c>
      <c r="CE1705" t="n">
        <v>601</v>
      </c>
      <c r="CF1705" t="n">
        <v>601</v>
      </c>
      <c r="CG1705" t="n">
        <v>701</v>
      </c>
      <c r="CH1705" t="n">
        <v>408</v>
      </c>
      <c r="CI1705" t="n">
        <v>701</v>
      </c>
      <c r="CJ1705" t="n">
        <v>701</v>
      </c>
      <c r="CK1705" t="n">
        <v>293</v>
      </c>
      <c r="CL1705" t="n">
        <v>701</v>
      </c>
      <c r="CM1705" t="n">
        <v>701</v>
      </c>
      <c r="CN1705" t="n">
        <v>875.5</v>
      </c>
      <c r="CO1705" t="n">
        <v>1100.5</v>
      </c>
      <c r="CP1705" t="n">
        <v>601</v>
      </c>
      <c r="CQ1705" t="n">
        <v>601</v>
      </c>
      <c r="CR1705" t="n">
        <v>701</v>
      </c>
      <c r="CS1705" t="n">
        <v>455</v>
      </c>
      <c r="CT1705" t="n">
        <v>701</v>
      </c>
      <c r="CU1705" t="n">
        <v>701</v>
      </c>
      <c r="CV1705" t="n">
        <v>295</v>
      </c>
      <c r="CW1705" t="n">
        <v>701</v>
      </c>
      <c r="CX1705" t="n">
        <v>673</v>
      </c>
      <c r="CY1705" t="n">
        <v>450.5</v>
      </c>
      <c r="CZ1705" t="n">
        <v>450.5</v>
      </c>
      <c r="DA1705" t="n">
        <v>15.5</v>
      </c>
      <c r="DB1705" t="n">
        <v>24.86425408256059</v>
      </c>
      <c r="DC1705" t="n">
        <v>28.92459315875836</v>
      </c>
      <c r="DD1705" t="n">
        <v>22.4</v>
      </c>
      <c r="DE1705" t="inlineStr">
        <is>
          <t>Times (raw ratio)</t>
        </is>
      </c>
      <c r="DF1705" t="n">
        <v>1</v>
      </c>
      <c r="DG1705" t="inlineStr">
        <is>
          <t>Times (raw %)</t>
        </is>
      </c>
      <c r="DH1705" t="n">
        <v>11</v>
      </c>
      <c r="DI1705" t="n">
        <v>7.059491944183456</v>
      </c>
    </row>
    <row r="1706">
      <c r="A1706" t="inlineStr">
        <is>
          <t>university of pannonia</t>
        </is>
      </c>
      <c r="B1706" t="inlineStr">
        <is>
          <t>1201-1400</t>
        </is>
      </c>
      <c r="C1706" t="inlineStr">
        <is>
          <t>1201-1400</t>
        </is>
      </c>
      <c r="D1706" t="inlineStr">
        <is>
          <t>Hungary</t>
        </is>
      </c>
      <c r="E1706" t="inlineStr">
        <is>
          <t>Europe</t>
        </is>
      </c>
      <c r="F1706" t="inlineStr">
        <is>
          <t>S</t>
        </is>
      </c>
      <c r="G1706" t="inlineStr">
        <is>
          <t>FO</t>
        </is>
      </c>
      <c r="H1706" t="inlineStr">
        <is>
          <t>VH</t>
        </is>
      </c>
      <c r="I1706" t="inlineStr">
        <is>
          <t>A</t>
        </is>
      </c>
      <c r="J1706" t="n">
        <v>4.2</v>
      </c>
      <c r="K1706" t="inlineStr">
        <is>
          <t>601+</t>
        </is>
      </c>
      <c r="L1706" t="n">
        <v>4</v>
      </c>
      <c r="M1706" t="inlineStr">
        <is>
          <t>601+</t>
        </is>
      </c>
      <c r="N1706" t="n">
        <v>22</v>
      </c>
      <c r="O1706" t="inlineStr">
        <is>
          <t>637</t>
        </is>
      </c>
      <c r="P1706" t="n">
        <v>8.5</v>
      </c>
      <c r="Q1706" t="inlineStr">
        <is>
          <t>701+</t>
        </is>
      </c>
      <c r="R1706" t="n">
        <v>3.3</v>
      </c>
      <c r="S1706" t="inlineStr">
        <is>
          <t>701+</t>
        </is>
      </c>
      <c r="T1706" t="n">
        <v>8.300000000000001</v>
      </c>
      <c r="U1706" t="inlineStr">
        <is>
          <t>701+</t>
        </is>
      </c>
      <c r="V1706" t="n">
        <v>44.7</v>
      </c>
      <c r="W1706" t="inlineStr">
        <is>
          <t>701+</t>
        </is>
      </c>
      <c r="X1706" t="n">
        <v>4</v>
      </c>
      <c r="Y1706" t="inlineStr">
        <is>
          <t>701+</t>
        </is>
      </c>
      <c r="Z1706" t="n">
        <v>1</v>
      </c>
      <c r="AA1706" t="inlineStr">
        <is>
          <t>701+</t>
        </is>
      </c>
      <c r="AB1706" t="inlineStr"/>
      <c r="AC1706" t="inlineStr">
        <is>
          <t>1201-1400</t>
        </is>
      </c>
      <c r="AD1706" t="inlineStr">
        <is>
          <t>1001-1200</t>
        </is>
      </c>
      <c r="AE1706" t="inlineStr">
        <is>
          <t>HU</t>
        </is>
      </c>
      <c r="AF1706" t="inlineStr">
        <is>
          <t>Hungary</t>
        </is>
      </c>
      <c r="AG1706" t="inlineStr">
        <is>
          <t>S</t>
        </is>
      </c>
      <c r="AH1706" t="inlineStr">
        <is>
          <t>FO</t>
        </is>
      </c>
      <c r="AI1706" t="inlineStr">
        <is>
          <t>VH</t>
        </is>
      </c>
      <c r="AJ1706" t="n">
        <v>4</v>
      </c>
      <c r="AK1706" t="inlineStr">
        <is>
          <t>A</t>
        </is>
      </c>
      <c r="AL1706" t="n">
        <v>4.5</v>
      </c>
      <c r="AM1706" t="inlineStr">
        <is>
          <t>601+</t>
        </is>
      </c>
      <c r="AN1706" t="n">
        <v>3.5</v>
      </c>
      <c r="AO1706" t="inlineStr">
        <is>
          <t>601+</t>
        </is>
      </c>
      <c r="AP1706" t="n">
        <v>23.7</v>
      </c>
      <c r="AQ1706" t="inlineStr">
        <is>
          <t>603</t>
        </is>
      </c>
      <c r="AR1706" t="n">
        <v>8.300000000000001</v>
      </c>
      <c r="AS1706" t="inlineStr">
        <is>
          <t>701+</t>
        </is>
      </c>
      <c r="AT1706" t="inlineStr"/>
      <c r="AU1706" t="inlineStr"/>
      <c r="AV1706" t="n">
        <v>9.199999999999999</v>
      </c>
      <c r="AW1706" t="inlineStr">
        <is>
          <t>701+</t>
        </is>
      </c>
      <c r="AX1706" t="n">
        <v>5.9</v>
      </c>
      <c r="AY1706" t="inlineStr">
        <is>
          <t>701+</t>
        </is>
      </c>
      <c r="AZ1706" t="n">
        <v>5.8</v>
      </c>
      <c r="BA1706" t="inlineStr">
        <is>
          <t>701+</t>
        </is>
      </c>
      <c r="BB1706" t="n">
        <v>1</v>
      </c>
      <c r="BC1706" t="inlineStr">
        <is>
          <t>701+</t>
        </is>
      </c>
      <c r="BD1706" t="inlineStr">
        <is>
          <t>-</t>
        </is>
      </c>
      <c r="BE1706" t="inlineStr"/>
      <c r="BF1706" t="inlineStr">
        <is>
          <t>Not Reported</t>
        </is>
      </c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>
        <is>
          <t>QS</t>
        </is>
      </c>
      <c r="CC1706" t="n">
        <v>1300.5</v>
      </c>
      <c r="CD1706" t="n">
        <v>1300.5</v>
      </c>
      <c r="CE1706" t="n">
        <v>601</v>
      </c>
      <c r="CF1706" t="n">
        <v>601</v>
      </c>
      <c r="CG1706" t="n">
        <v>637</v>
      </c>
      <c r="CH1706" t="n">
        <v>701</v>
      </c>
      <c r="CI1706" t="n">
        <v>701</v>
      </c>
      <c r="CJ1706" t="n">
        <v>701</v>
      </c>
      <c r="CK1706" t="n">
        <v>701</v>
      </c>
      <c r="CL1706" t="n">
        <v>701</v>
      </c>
      <c r="CM1706" t="n">
        <v>701</v>
      </c>
      <c r="CN1706" t="n">
        <v>1300.5</v>
      </c>
      <c r="CO1706" t="n">
        <v>1100.5</v>
      </c>
      <c r="CP1706" t="n">
        <v>601</v>
      </c>
      <c r="CQ1706" t="n">
        <v>601</v>
      </c>
      <c r="CR1706" t="n">
        <v>603</v>
      </c>
      <c r="CS1706" t="n">
        <v>701</v>
      </c>
      <c r="CT1706" t="inlineStr"/>
      <c r="CU1706" t="n">
        <v>701</v>
      </c>
      <c r="CV1706" t="n">
        <v>701</v>
      </c>
      <c r="CW1706" t="n">
        <v>701</v>
      </c>
      <c r="CX1706" t="n">
        <v>701</v>
      </c>
      <c r="CY1706" t="inlineStr"/>
      <c r="CZ1706" t="inlineStr"/>
      <c r="DA1706" t="inlineStr"/>
      <c r="DB1706" t="n">
        <v>7.178571428571416</v>
      </c>
      <c r="DC1706" t="n">
        <v>8.5</v>
      </c>
      <c r="DD1706" t="inlineStr"/>
      <c r="DE1706" t="inlineStr">
        <is>
          <t>QS (score, not ratio)</t>
        </is>
      </c>
      <c r="DF1706" t="inlineStr"/>
      <c r="DG1706" t="inlineStr">
        <is>
          <t>QS (score, not %)</t>
        </is>
      </c>
      <c r="DH1706" t="n">
        <v>4.35</v>
      </c>
      <c r="DI1706" t="inlineStr"/>
    </row>
    <row r="1707">
      <c r="A1707" t="inlineStr">
        <is>
          <t>university of pardubice</t>
        </is>
      </c>
      <c r="B1707" t="inlineStr">
        <is>
          <t>1201-1400</t>
        </is>
      </c>
      <c r="C1707" t="inlineStr">
        <is>
          <t>1001-1200</t>
        </is>
      </c>
      <c r="D1707" t="inlineStr">
        <is>
          <t>Czech Republic</t>
        </is>
      </c>
      <c r="E1707" t="inlineStr">
        <is>
          <t>Europe</t>
        </is>
      </c>
      <c r="F1707" t="inlineStr">
        <is>
          <t>M</t>
        </is>
      </c>
      <c r="G1707" t="inlineStr">
        <is>
          <t>FO</t>
        </is>
      </c>
      <c r="H1707" t="inlineStr">
        <is>
          <t>VH</t>
        </is>
      </c>
      <c r="I1707" t="inlineStr">
        <is>
          <t>A</t>
        </is>
      </c>
      <c r="J1707" t="n">
        <v>4.5</v>
      </c>
      <c r="K1707" t="inlineStr">
        <is>
          <t>601+</t>
        </is>
      </c>
      <c r="L1707" t="n">
        <v>2.3</v>
      </c>
      <c r="M1707" t="inlineStr">
        <is>
          <t>601+</t>
        </is>
      </c>
      <c r="N1707" t="n">
        <v>44.5</v>
      </c>
      <c r="O1707" t="inlineStr">
        <is>
          <t>348</t>
        </is>
      </c>
      <c r="P1707" t="n">
        <v>3.1</v>
      </c>
      <c r="Q1707" t="inlineStr">
        <is>
          <t>701+</t>
        </is>
      </c>
      <c r="R1707" t="n">
        <v>9.699999999999999</v>
      </c>
      <c r="S1707" t="inlineStr">
        <is>
          <t>701+</t>
        </is>
      </c>
      <c r="T1707" t="n">
        <v>8.800000000000001</v>
      </c>
      <c r="U1707" t="inlineStr">
        <is>
          <t>701+</t>
        </is>
      </c>
      <c r="V1707" t="n">
        <v>18.7</v>
      </c>
      <c r="W1707" t="inlineStr">
        <is>
          <t>701+</t>
        </is>
      </c>
      <c r="X1707" t="n">
        <v>1.7</v>
      </c>
      <c r="Y1707" t="inlineStr">
        <is>
          <t>701+</t>
        </is>
      </c>
      <c r="Z1707" t="n">
        <v>1</v>
      </c>
      <c r="AA1707" t="inlineStr">
        <is>
          <t>701+</t>
        </is>
      </c>
      <c r="AB1707" t="inlineStr"/>
      <c r="AC1707" t="inlineStr">
        <is>
          <t>1001-1200</t>
        </is>
      </c>
      <c r="AD1707" t="inlineStr">
        <is>
          <t>1001-1200</t>
        </is>
      </c>
      <c r="AE1707" t="inlineStr">
        <is>
          <t>CZ</t>
        </is>
      </c>
      <c r="AF1707" t="inlineStr">
        <is>
          <t>Czech Republic</t>
        </is>
      </c>
      <c r="AG1707" t="inlineStr">
        <is>
          <t>M</t>
        </is>
      </c>
      <c r="AH1707" t="inlineStr">
        <is>
          <t>FO</t>
        </is>
      </c>
      <c r="AI1707" t="inlineStr">
        <is>
          <t>VH</t>
        </is>
      </c>
      <c r="AJ1707" t="n">
        <v>4</v>
      </c>
      <c r="AK1707" t="inlineStr">
        <is>
          <t>A</t>
        </is>
      </c>
      <c r="AL1707" t="n">
        <v>4.8</v>
      </c>
      <c r="AM1707" t="inlineStr">
        <is>
          <t>601+</t>
        </is>
      </c>
      <c r="AN1707" t="n">
        <v>2.6</v>
      </c>
      <c r="AO1707" t="inlineStr">
        <is>
          <t>601+</t>
        </is>
      </c>
      <c r="AP1707" t="n">
        <v>39.8</v>
      </c>
      <c r="AQ1707" t="inlineStr">
        <is>
          <t>398</t>
        </is>
      </c>
      <c r="AR1707" t="n">
        <v>3.3</v>
      </c>
      <c r="AS1707" t="inlineStr">
        <is>
          <t>701+</t>
        </is>
      </c>
      <c r="AT1707" t="n">
        <v>11.5</v>
      </c>
      <c r="AU1707" t="inlineStr">
        <is>
          <t>701+</t>
        </is>
      </c>
      <c r="AV1707" t="n">
        <v>11.1</v>
      </c>
      <c r="AW1707" t="inlineStr">
        <is>
          <t>689</t>
        </is>
      </c>
      <c r="AX1707" t="n">
        <v>1.1</v>
      </c>
      <c r="AY1707" t="inlineStr">
        <is>
          <t>701+</t>
        </is>
      </c>
      <c r="AZ1707" t="n">
        <v>7.8</v>
      </c>
      <c r="BA1707" t="inlineStr">
        <is>
          <t>701+</t>
        </is>
      </c>
      <c r="BB1707" t="n">
        <v>1</v>
      </c>
      <c r="BC1707" t="inlineStr">
        <is>
          <t>701+</t>
        </is>
      </c>
      <c r="BD1707" t="inlineStr">
        <is>
          <t>-</t>
        </is>
      </c>
      <c r="BE1707" t="inlineStr">
        <is>
          <t>601-800</t>
        </is>
      </c>
      <c r="BF1707" t="inlineStr">
        <is>
          <t>Czech Republic</t>
        </is>
      </c>
      <c r="BG1707" t="n">
        <v>15.9</v>
      </c>
      <c r="BH1707" t="inlineStr">
        <is>
          <t>23.4</t>
        </is>
      </c>
      <c r="BI1707" t="n">
        <v>11.9</v>
      </c>
      <c r="BJ1707" t="n">
        <v>11.1</v>
      </c>
      <c r="BK1707" t="inlineStr">
        <is>
          <t>28.3</t>
        </is>
      </c>
      <c r="BL1707" t="inlineStr">
        <is>
          <t>-</t>
        </is>
      </c>
      <c r="BM1707" t="inlineStr">
        <is>
          <t>10,671</t>
        </is>
      </c>
      <c r="BN1707" t="n">
        <v>19.8</v>
      </c>
      <c r="BO1707" t="inlineStr">
        <is>
          <t>4%</t>
        </is>
      </c>
      <c r="BP1707" t="inlineStr">
        <is>
          <t>55 : 45</t>
        </is>
      </c>
      <c r="BQ1707" t="n">
        <v>2016</v>
      </c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>
        <is>
          <t>QS+Times</t>
        </is>
      </c>
      <c r="CC1707" t="n">
        <v>1300.5</v>
      </c>
      <c r="CD1707" t="n">
        <v>1100.5</v>
      </c>
      <c r="CE1707" t="n">
        <v>601</v>
      </c>
      <c r="CF1707" t="n">
        <v>601</v>
      </c>
      <c r="CG1707" t="n">
        <v>348</v>
      </c>
      <c r="CH1707" t="n">
        <v>701</v>
      </c>
      <c r="CI1707" t="n">
        <v>701</v>
      </c>
      <c r="CJ1707" t="n">
        <v>701</v>
      </c>
      <c r="CK1707" t="n">
        <v>701</v>
      </c>
      <c r="CL1707" t="n">
        <v>701</v>
      </c>
      <c r="CM1707" t="n">
        <v>701</v>
      </c>
      <c r="CN1707" t="n">
        <v>1100.5</v>
      </c>
      <c r="CO1707" t="n">
        <v>1100.5</v>
      </c>
      <c r="CP1707" t="n">
        <v>601</v>
      </c>
      <c r="CQ1707" t="n">
        <v>601</v>
      </c>
      <c r="CR1707" t="n">
        <v>398</v>
      </c>
      <c r="CS1707" t="n">
        <v>701</v>
      </c>
      <c r="CT1707" t="n">
        <v>701</v>
      </c>
      <c r="CU1707" t="n">
        <v>689</v>
      </c>
      <c r="CV1707" t="n">
        <v>701</v>
      </c>
      <c r="CW1707" t="n">
        <v>701</v>
      </c>
      <c r="CX1707" t="n">
        <v>701</v>
      </c>
      <c r="CY1707" t="n">
        <v>700.5</v>
      </c>
      <c r="CZ1707" t="inlineStr"/>
      <c r="DA1707" t="inlineStr"/>
      <c r="DB1707" t="n">
        <v>3.589285714285708</v>
      </c>
      <c r="DC1707" t="n">
        <v>7.495162483973481</v>
      </c>
      <c r="DD1707" t="n">
        <v>19.8</v>
      </c>
      <c r="DE1707" t="inlineStr">
        <is>
          <t>Times (raw ratio)</t>
        </is>
      </c>
      <c r="DF1707" t="n">
        <v>4</v>
      </c>
      <c r="DG1707" t="inlineStr">
        <is>
          <t>Times (raw %)</t>
        </is>
      </c>
      <c r="DH1707" t="n">
        <v>4.65</v>
      </c>
      <c r="DI1707" t="n">
        <v>9.365244536940686</v>
      </c>
    </row>
    <row r="1708">
      <c r="A1708" t="inlineStr">
        <is>
          <t>university of paris dauphine (paris 9)</t>
        </is>
      </c>
      <c r="B1708" t="inlineStr"/>
      <c r="C1708" t="inlineStr"/>
      <c r="D1708" t="inlineStr">
        <is>
          <t>Not Reported</t>
        </is>
      </c>
      <c r="E1708" t="inlineStr">
        <is>
          <t>Not Reported</t>
        </is>
      </c>
      <c r="F1708" t="inlineStr">
        <is>
          <t>Not Reported</t>
        </is>
      </c>
      <c r="G1708" t="inlineStr">
        <is>
          <t>Not Reported</t>
        </is>
      </c>
      <c r="H1708" t="inlineStr"/>
      <c r="I1708" t="inlineStr">
        <is>
          <t>Not Reported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>
        <is>
          <t>Not Reported</t>
        </is>
      </c>
      <c r="AF1708" t="inlineStr">
        <is>
          <t>Not Reported</t>
        </is>
      </c>
      <c r="AG1708" t="inlineStr">
        <is>
          <t>Not Reported</t>
        </is>
      </c>
      <c r="AH1708" t="inlineStr">
        <is>
          <t>Not Reported</t>
        </is>
      </c>
      <c r="AI1708" t="inlineStr"/>
      <c r="AJ1708" t="inlineStr"/>
      <c r="AK1708" t="inlineStr">
        <is>
          <t>Not Reported</t>
        </is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>
        <is>
          <t>Not Reported</t>
        </is>
      </c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>
        <is>
          <t>301-400</t>
        </is>
      </c>
      <c r="BS1708" t="inlineStr">
        <is>
          <t>15-17</t>
        </is>
      </c>
      <c r="BT1708" t="inlineStr"/>
      <c r="BU1708" t="n">
        <v>15.8</v>
      </c>
      <c r="BV1708" t="n">
        <v>26.6</v>
      </c>
      <c r="BW1708" t="n">
        <v>3.6</v>
      </c>
      <c r="BX1708" t="n">
        <v>0</v>
      </c>
      <c r="BY1708" t="n">
        <v>13.6</v>
      </c>
      <c r="BZ1708" t="n">
        <v>23.1</v>
      </c>
      <c r="CA1708" t="n">
        <v>2014</v>
      </c>
      <c r="CB1708" t="inlineStr">
        <is>
          <t>Shanghai</t>
        </is>
      </c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n">
        <v>350.5</v>
      </c>
      <c r="DA1708" t="n">
        <v>16</v>
      </c>
      <c r="DB1708" t="n">
        <v>23.27113062568606</v>
      </c>
      <c r="DC1708" t="n">
        <v>5.198058252427185</v>
      </c>
      <c r="DD1708" t="inlineStr"/>
      <c r="DE1708" t="inlineStr">
        <is>
          <t>Missing</t>
        </is>
      </c>
      <c r="DF1708" t="inlineStr"/>
      <c r="DG1708" t="inlineStr">
        <is>
          <t>Missing</t>
        </is>
      </c>
      <c r="DH1708" t="inlineStr"/>
      <c r="DI1708" t="n">
        <v>13.19902912621359</v>
      </c>
    </row>
    <row r="1709">
      <c r="A1709" t="inlineStr">
        <is>
          <t>university of paris descartes (paris 5)</t>
        </is>
      </c>
      <c r="B1709" t="inlineStr"/>
      <c r="C1709" t="inlineStr"/>
      <c r="D1709" t="inlineStr">
        <is>
          <t>Not Reported</t>
        </is>
      </c>
      <c r="E1709" t="inlineStr">
        <is>
          <t>Not Reported</t>
        </is>
      </c>
      <c r="F1709" t="inlineStr">
        <is>
          <t>Not Reported</t>
        </is>
      </c>
      <c r="G1709" t="inlineStr">
        <is>
          <t>Not Reported</t>
        </is>
      </c>
      <c r="H1709" t="inlineStr"/>
      <c r="I1709" t="inlineStr">
        <is>
          <t>Not Reported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>
        <is>
          <t>Not Reported</t>
        </is>
      </c>
      <c r="AF1709" t="inlineStr">
        <is>
          <t>Not Reported</t>
        </is>
      </c>
      <c r="AG1709" t="inlineStr">
        <is>
          <t>Not Reported</t>
        </is>
      </c>
      <c r="AH1709" t="inlineStr">
        <is>
          <t>Not Reported</t>
        </is>
      </c>
      <c r="AI1709" t="inlineStr"/>
      <c r="AJ1709" t="inlineStr"/>
      <c r="AK1709" t="inlineStr">
        <is>
          <t>Not Reported</t>
        </is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>
        <is>
          <t>Not Reported</t>
        </is>
      </c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>
        <is>
          <t>151-200</t>
        </is>
      </c>
      <c r="BS1709" t="inlineStr">
        <is>
          <t>7-8</t>
        </is>
      </c>
      <c r="BT1709" t="inlineStr"/>
      <c r="BU1709" t="n">
        <v>11.5</v>
      </c>
      <c r="BV1709" t="n">
        <v>9.4</v>
      </c>
      <c r="BW1709" t="n">
        <v>12.2</v>
      </c>
      <c r="BX1709" t="n">
        <v>13.5</v>
      </c>
      <c r="BY1709" t="n">
        <v>40.1</v>
      </c>
      <c r="BZ1709" t="n">
        <v>15.7</v>
      </c>
      <c r="CA1709" t="n">
        <v>2015</v>
      </c>
      <c r="CB1709" t="inlineStr">
        <is>
          <t>Shanghai</t>
        </is>
      </c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n">
        <v>175.5</v>
      </c>
      <c r="DA1709" t="n">
        <v>7.5</v>
      </c>
      <c r="DB1709" t="n">
        <v>61.69045005488474</v>
      </c>
      <c r="DC1709" t="n">
        <v>23.79147788565265</v>
      </c>
      <c r="DD1709" t="inlineStr"/>
      <c r="DE1709" t="inlineStr">
        <is>
          <t>Missing</t>
        </is>
      </c>
      <c r="DF1709" t="inlineStr"/>
      <c r="DG1709" t="inlineStr">
        <is>
          <t>Missing</t>
        </is>
      </c>
      <c r="DH1709" t="inlineStr"/>
      <c r="DI1709" t="n">
        <v>17.12073894282632</v>
      </c>
    </row>
    <row r="1710">
      <c r="A1710" t="inlineStr">
        <is>
          <t>university of paris diderot (paris 7)</t>
        </is>
      </c>
      <c r="B1710" t="inlineStr"/>
      <c r="C1710" t="inlineStr"/>
      <c r="D1710" t="inlineStr">
        <is>
          <t>Not Reported</t>
        </is>
      </c>
      <c r="E1710" t="inlineStr">
        <is>
          <t>Not Reported</t>
        </is>
      </c>
      <c r="F1710" t="inlineStr">
        <is>
          <t>Not Reported</t>
        </is>
      </c>
      <c r="G1710" t="inlineStr">
        <is>
          <t>Not Reported</t>
        </is>
      </c>
      <c r="H1710" t="inlineStr"/>
      <c r="I1710" t="inlineStr">
        <is>
          <t>Not Reported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>
        <is>
          <t>Not Reported</t>
        </is>
      </c>
      <c r="AF1710" t="inlineStr">
        <is>
          <t>Not Reported</t>
        </is>
      </c>
      <c r="AG1710" t="inlineStr">
        <is>
          <t>Not Reported</t>
        </is>
      </c>
      <c r="AH1710" t="inlineStr">
        <is>
          <t>Not Reported</t>
        </is>
      </c>
      <c r="AI1710" t="inlineStr"/>
      <c r="AJ1710" t="inlineStr"/>
      <c r="AK1710" t="inlineStr">
        <is>
          <t>Not Reported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>
        <is>
          <t>Not Reported</t>
        </is>
      </c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>
        <is>
          <t>101-150</t>
        </is>
      </c>
      <c r="BS1710" t="inlineStr">
        <is>
          <t>4-7</t>
        </is>
      </c>
      <c r="BT1710" t="inlineStr"/>
      <c r="BU1710" t="n">
        <v>12.1</v>
      </c>
      <c r="BV1710" t="n">
        <v>9.699999999999999</v>
      </c>
      <c r="BW1710" t="n">
        <v>12.5</v>
      </c>
      <c r="BX1710" t="n">
        <v>26.8</v>
      </c>
      <c r="BY1710" t="n">
        <v>44.3</v>
      </c>
      <c r="BZ1710" t="n">
        <v>17.1</v>
      </c>
      <c r="CA1710" t="n">
        <v>2012</v>
      </c>
      <c r="CB1710" t="inlineStr">
        <is>
          <t>Shanghai</t>
        </is>
      </c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n">
        <v>125.5</v>
      </c>
      <c r="DA1710" t="n">
        <v>5.5</v>
      </c>
      <c r="DB1710" t="n">
        <v>72.66739846322722</v>
      </c>
      <c r="DC1710" t="n">
        <v>26.20685005393743</v>
      </c>
      <c r="DD1710" t="inlineStr"/>
      <c r="DE1710" t="inlineStr">
        <is>
          <t>Missing</t>
        </is>
      </c>
      <c r="DF1710" t="inlineStr"/>
      <c r="DG1710" t="inlineStr">
        <is>
          <t>Missing</t>
        </is>
      </c>
      <c r="DH1710" t="inlineStr"/>
      <c r="DI1710" t="n">
        <v>18.55342502696871</v>
      </c>
    </row>
    <row r="1711">
      <c r="A1711" t="inlineStr">
        <is>
          <t>university of paris north – paris 13</t>
        </is>
      </c>
      <c r="B1711" t="inlineStr"/>
      <c r="C1711" t="inlineStr"/>
      <c r="D1711" t="inlineStr">
        <is>
          <t>Not Reported</t>
        </is>
      </c>
      <c r="E1711" t="inlineStr">
        <is>
          <t>Not Reported</t>
        </is>
      </c>
      <c r="F1711" t="inlineStr">
        <is>
          <t>Not Reported</t>
        </is>
      </c>
      <c r="G1711" t="inlineStr">
        <is>
          <t>Not Reported</t>
        </is>
      </c>
      <c r="H1711" t="inlineStr"/>
      <c r="I1711" t="inlineStr">
        <is>
          <t>Not Reported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>
        <is>
          <t>Not Reported</t>
        </is>
      </c>
      <c r="AF1711" t="inlineStr">
        <is>
          <t>Not Reported</t>
        </is>
      </c>
      <c r="AG1711" t="inlineStr">
        <is>
          <t>Not Reported</t>
        </is>
      </c>
      <c r="AH1711" t="inlineStr">
        <is>
          <t>Not Reported</t>
        </is>
      </c>
      <c r="AI1711" t="inlineStr"/>
      <c r="AJ1711" t="inlineStr"/>
      <c r="AK1711" t="inlineStr">
        <is>
          <t>Not Reported</t>
        </is>
      </c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>
        <is>
          <t>601-800</t>
        </is>
      </c>
      <c r="BF1711" t="inlineStr">
        <is>
          <t>France</t>
        </is>
      </c>
      <c r="BG1711" t="n">
        <v>17.5</v>
      </c>
      <c r="BH1711" t="inlineStr">
        <is>
          <t>46.4</t>
        </is>
      </c>
      <c r="BI1711" t="n">
        <v>11.6</v>
      </c>
      <c r="BJ1711" t="n">
        <v>36.2</v>
      </c>
      <c r="BK1711" t="inlineStr">
        <is>
          <t>28.0</t>
        </is>
      </c>
      <c r="BL1711" t="inlineStr">
        <is>
          <t>-</t>
        </is>
      </c>
      <c r="BM1711" t="inlineStr">
        <is>
          <t>23,026</t>
        </is>
      </c>
      <c r="BN1711" t="n">
        <v>23.4</v>
      </c>
      <c r="BO1711" t="inlineStr">
        <is>
          <t>22%</t>
        </is>
      </c>
      <c r="BP1711" t="inlineStr">
        <is>
          <t>60 : 40</t>
        </is>
      </c>
      <c r="BQ1711" t="n">
        <v>2016</v>
      </c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>
        <is>
          <t>Times</t>
        </is>
      </c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n">
        <v>700.5</v>
      </c>
      <c r="CZ1711" t="inlineStr"/>
      <c r="DA1711" t="inlineStr"/>
      <c r="DB1711" t="n">
        <v>0</v>
      </c>
      <c r="DC1711" t="n">
        <v>22.23908546680878</v>
      </c>
      <c r="DD1711" t="n">
        <v>23.4</v>
      </c>
      <c r="DE1711" t="inlineStr">
        <is>
          <t>Times (raw ratio)</t>
        </is>
      </c>
      <c r="DF1711" t="n">
        <v>22</v>
      </c>
      <c r="DG1711" t="inlineStr">
        <is>
          <t>Times (raw %)</t>
        </is>
      </c>
      <c r="DH1711" t="inlineStr"/>
      <c r="DI1711" t="n">
        <v>9.053069719042664</v>
      </c>
    </row>
    <row r="1712">
      <c r="A1712" t="inlineStr">
        <is>
          <t>university of paris sud (paris 11)</t>
        </is>
      </c>
      <c r="B1712" t="inlineStr"/>
      <c r="C1712" t="inlineStr"/>
      <c r="D1712" t="inlineStr">
        <is>
          <t>Not Reported</t>
        </is>
      </c>
      <c r="E1712" t="inlineStr">
        <is>
          <t>Not Reported</t>
        </is>
      </c>
      <c r="F1712" t="inlineStr">
        <is>
          <t>Not Reported</t>
        </is>
      </c>
      <c r="G1712" t="inlineStr">
        <is>
          <t>Not Reported</t>
        </is>
      </c>
      <c r="H1712" t="inlineStr"/>
      <c r="I1712" t="inlineStr">
        <is>
          <t>Not Reported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>
        <is>
          <t>Not Reported</t>
        </is>
      </c>
      <c r="AF1712" t="inlineStr">
        <is>
          <t>Not Reported</t>
        </is>
      </c>
      <c r="AG1712" t="inlineStr">
        <is>
          <t>Not Reported</t>
        </is>
      </c>
      <c r="AH1712" t="inlineStr">
        <is>
          <t>Not Reported</t>
        </is>
      </c>
      <c r="AI1712" t="inlineStr"/>
      <c r="AJ1712" t="inlineStr"/>
      <c r="AK1712" t="inlineStr">
        <is>
          <t>Not Reported</t>
        </is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>
        <is>
          <t>Not Reported</t>
        </is>
      </c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>
        <is>
          <t>42</t>
        </is>
      </c>
      <c r="BS1712" t="inlineStr">
        <is>
          <t>2</t>
        </is>
      </c>
      <c r="BT1712" t="n">
        <v>34.2</v>
      </c>
      <c r="BU1712" t="n">
        <v>31.1</v>
      </c>
      <c r="BV1712" t="n">
        <v>54.3</v>
      </c>
      <c r="BW1712" t="n">
        <v>16.8</v>
      </c>
      <c r="BX1712" t="n">
        <v>18.5</v>
      </c>
      <c r="BY1712" t="n">
        <v>48.4</v>
      </c>
      <c r="BZ1712" t="n">
        <v>26.5</v>
      </c>
      <c r="CA1712" t="n">
        <v>2014</v>
      </c>
      <c r="CB1712" t="inlineStr">
        <is>
          <t>Shanghai</t>
        </is>
      </c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n">
        <v>42</v>
      </c>
      <c r="DA1712" t="n">
        <v>2</v>
      </c>
      <c r="DB1712" t="n">
        <v>90.99890230515916</v>
      </c>
      <c r="DC1712" t="n">
        <v>30.56828478964401</v>
      </c>
      <c r="DD1712" t="inlineStr"/>
      <c r="DE1712" t="inlineStr">
        <is>
          <t>Missing</t>
        </is>
      </c>
      <c r="DF1712" t="inlineStr"/>
      <c r="DG1712" t="inlineStr">
        <is>
          <t>Missing</t>
        </is>
      </c>
      <c r="DH1712" t="inlineStr"/>
      <c r="DI1712" t="n">
        <v>36.634142394822</v>
      </c>
    </row>
    <row r="1713">
      <c r="A1713" t="inlineStr">
        <is>
          <t>university of parma</t>
        </is>
      </c>
      <c r="B1713" t="inlineStr">
        <is>
          <t>951-1000</t>
        </is>
      </c>
      <c r="C1713" t="inlineStr">
        <is>
          <t>851-900</t>
        </is>
      </c>
      <c r="D1713" t="inlineStr">
        <is>
          <t>Italy</t>
        </is>
      </c>
      <c r="E1713" t="inlineStr">
        <is>
          <t>Europe</t>
        </is>
      </c>
      <c r="F1713" t="inlineStr">
        <is>
          <t>XL</t>
        </is>
      </c>
      <c r="G1713" t="inlineStr">
        <is>
          <t>FC</t>
        </is>
      </c>
      <c r="H1713" t="inlineStr">
        <is>
          <t>HI</t>
        </is>
      </c>
      <c r="I1713" t="inlineStr">
        <is>
          <t>A</t>
        </is>
      </c>
      <c r="J1713" t="n">
        <v>9.5</v>
      </c>
      <c r="K1713" t="inlineStr">
        <is>
          <t>601+</t>
        </is>
      </c>
      <c r="L1713" t="n">
        <v>2.7</v>
      </c>
      <c r="M1713" t="inlineStr">
        <is>
          <t>601+</t>
        </is>
      </c>
      <c r="N1713" t="n">
        <v>2.9</v>
      </c>
      <c r="O1713" t="inlineStr">
        <is>
          <t>701+</t>
        </is>
      </c>
      <c r="P1713" t="n">
        <v>25.4</v>
      </c>
      <c r="Q1713" t="inlineStr">
        <is>
          <t>492</t>
        </is>
      </c>
      <c r="R1713" t="n">
        <v>3.8</v>
      </c>
      <c r="S1713" t="inlineStr">
        <is>
          <t>701+</t>
        </is>
      </c>
      <c r="T1713" t="n">
        <v>9.1</v>
      </c>
      <c r="U1713" t="inlineStr">
        <is>
          <t>701+</t>
        </is>
      </c>
      <c r="V1713" t="n">
        <v>69.40000000000001</v>
      </c>
      <c r="W1713" t="inlineStr">
        <is>
          <t>491</t>
        </is>
      </c>
      <c r="X1713" t="n">
        <v>9.199999999999999</v>
      </c>
      <c r="Y1713" t="inlineStr">
        <is>
          <t>701+</t>
        </is>
      </c>
      <c r="Z1713" t="n">
        <v>2.3</v>
      </c>
      <c r="AA1713" t="inlineStr">
        <is>
          <t>701+</t>
        </is>
      </c>
      <c r="AB1713" t="inlineStr"/>
      <c r="AC1713" t="inlineStr">
        <is>
          <t>851-900</t>
        </is>
      </c>
      <c r="AD1713" t="inlineStr">
        <is>
          <t>801-1000</t>
        </is>
      </c>
      <c r="AE1713" t="inlineStr">
        <is>
          <t>IT</t>
        </is>
      </c>
      <c r="AF1713" t="inlineStr">
        <is>
          <t>Italy</t>
        </is>
      </c>
      <c r="AG1713" t="inlineStr">
        <is>
          <t>L</t>
        </is>
      </c>
      <c r="AH1713" t="inlineStr">
        <is>
          <t>FC</t>
        </is>
      </c>
      <c r="AI1713" t="inlineStr">
        <is>
          <t>VH</t>
        </is>
      </c>
      <c r="AJ1713" t="n">
        <v>5</v>
      </c>
      <c r="AK1713" t="inlineStr">
        <is>
          <t>A</t>
        </is>
      </c>
      <c r="AL1713" t="n">
        <v>9.4</v>
      </c>
      <c r="AM1713" t="inlineStr">
        <is>
          <t>601+</t>
        </is>
      </c>
      <c r="AN1713" t="n">
        <v>2.7</v>
      </c>
      <c r="AO1713" t="inlineStr">
        <is>
          <t>601+</t>
        </is>
      </c>
      <c r="AP1713" t="n">
        <v>2.6</v>
      </c>
      <c r="AQ1713" t="inlineStr">
        <is>
          <t>701+</t>
        </is>
      </c>
      <c r="AR1713" t="n">
        <v>34.6</v>
      </c>
      <c r="AS1713" t="inlineStr">
        <is>
          <t>393</t>
        </is>
      </c>
      <c r="AT1713" t="n">
        <v>2</v>
      </c>
      <c r="AU1713" t="inlineStr">
        <is>
          <t>701+</t>
        </is>
      </c>
      <c r="AV1713" t="n">
        <v>6.3</v>
      </c>
      <c r="AW1713" t="inlineStr">
        <is>
          <t>701+</t>
        </is>
      </c>
      <c r="AX1713" t="n">
        <v>35.1</v>
      </c>
      <c r="AY1713" t="inlineStr">
        <is>
          <t>419</t>
        </is>
      </c>
      <c r="AZ1713" t="n">
        <v>10.2</v>
      </c>
      <c r="BA1713" t="inlineStr">
        <is>
          <t>701+</t>
        </is>
      </c>
      <c r="BB1713" t="n">
        <v>3.7</v>
      </c>
      <c r="BC1713" t="inlineStr">
        <is>
          <t>701+</t>
        </is>
      </c>
      <c r="BD1713" t="inlineStr">
        <is>
          <t>-</t>
        </is>
      </c>
      <c r="BE1713" t="inlineStr">
        <is>
          <t>401-500</t>
        </is>
      </c>
      <c r="BF1713" t="inlineStr">
        <is>
          <t>Italy</t>
        </is>
      </c>
      <c r="BG1713" t="n">
        <v>17.7</v>
      </c>
      <c r="BH1713" t="inlineStr">
        <is>
          <t>36.8</t>
        </is>
      </c>
      <c r="BI1713" t="n">
        <v>16.6</v>
      </c>
      <c r="BJ1713" t="n">
        <v>56.4</v>
      </c>
      <c r="BK1713" t="inlineStr">
        <is>
          <t>37.1</t>
        </is>
      </c>
      <c r="BL1713" t="inlineStr">
        <is>
          <t>-</t>
        </is>
      </c>
      <c r="BM1713" t="inlineStr">
        <is>
          <t>26,937</t>
        </is>
      </c>
      <c r="BN1713" t="n">
        <v>29.1</v>
      </c>
      <c r="BO1713" t="inlineStr">
        <is>
          <t>7%</t>
        </is>
      </c>
      <c r="BP1713" t="inlineStr">
        <is>
          <t>56 : 44</t>
        </is>
      </c>
      <c r="BQ1713" t="n">
        <v>2016</v>
      </c>
      <c r="BR1713" t="inlineStr">
        <is>
          <t>401-500</t>
        </is>
      </c>
      <c r="BS1713" t="inlineStr">
        <is>
          <t>11-20</t>
        </is>
      </c>
      <c r="BT1713" t="inlineStr"/>
      <c r="BU1713" t="n">
        <v>0</v>
      </c>
      <c r="BV1713" t="n">
        <v>0</v>
      </c>
      <c r="BW1713" t="n">
        <v>13.6</v>
      </c>
      <c r="BX1713" t="n">
        <v>2.1</v>
      </c>
      <c r="BY1713" t="n">
        <v>26.7</v>
      </c>
      <c r="BZ1713" t="n">
        <v>19.6</v>
      </c>
      <c r="CA1713" t="n">
        <v>2015</v>
      </c>
      <c r="CB1713" t="inlineStr">
        <is>
          <t>QS+Times+Shanghai</t>
        </is>
      </c>
      <c r="CC1713" t="n">
        <v>975.5</v>
      </c>
      <c r="CD1713" t="n">
        <v>875.5</v>
      </c>
      <c r="CE1713" t="n">
        <v>601</v>
      </c>
      <c r="CF1713" t="n">
        <v>601</v>
      </c>
      <c r="CG1713" t="n">
        <v>701</v>
      </c>
      <c r="CH1713" t="n">
        <v>492</v>
      </c>
      <c r="CI1713" t="n">
        <v>701</v>
      </c>
      <c r="CJ1713" t="n">
        <v>701</v>
      </c>
      <c r="CK1713" t="n">
        <v>491</v>
      </c>
      <c r="CL1713" t="n">
        <v>701</v>
      </c>
      <c r="CM1713" t="n">
        <v>701</v>
      </c>
      <c r="CN1713" t="n">
        <v>875.5</v>
      </c>
      <c r="CO1713" t="n">
        <v>900.5</v>
      </c>
      <c r="CP1713" t="n">
        <v>601</v>
      </c>
      <c r="CQ1713" t="n">
        <v>601</v>
      </c>
      <c r="CR1713" t="n">
        <v>701</v>
      </c>
      <c r="CS1713" t="n">
        <v>393</v>
      </c>
      <c r="CT1713" t="n">
        <v>701</v>
      </c>
      <c r="CU1713" t="n">
        <v>701</v>
      </c>
      <c r="CV1713" t="n">
        <v>419</v>
      </c>
      <c r="CW1713" t="n">
        <v>701</v>
      </c>
      <c r="CX1713" t="n">
        <v>701</v>
      </c>
      <c r="CY1713" t="n">
        <v>450.5</v>
      </c>
      <c r="CZ1713" t="n">
        <v>450.5</v>
      </c>
      <c r="DA1713" t="n">
        <v>15.5</v>
      </c>
      <c r="DB1713" t="n">
        <v>22.48330170160821</v>
      </c>
      <c r="DC1713" t="n">
        <v>26.01083050703023</v>
      </c>
      <c r="DD1713" t="n">
        <v>29.1</v>
      </c>
      <c r="DE1713" t="inlineStr">
        <is>
          <t>Times (raw ratio)</t>
        </is>
      </c>
      <c r="DF1713" t="n">
        <v>7</v>
      </c>
      <c r="DG1713" t="inlineStr">
        <is>
          <t>Times (raw %)</t>
        </is>
      </c>
      <c r="DH1713" t="n">
        <v>9.449999999999999</v>
      </c>
      <c r="DI1713" t="n">
        <v>9.756741438204317</v>
      </c>
    </row>
    <row r="1714">
      <c r="A1714" t="inlineStr">
        <is>
          <t>university of patras</t>
        </is>
      </c>
      <c r="B1714" t="inlineStr">
        <is>
          <t>761-770</t>
        </is>
      </c>
      <c r="C1714" t="inlineStr">
        <is>
          <t>791-800</t>
        </is>
      </c>
      <c r="D1714" t="inlineStr">
        <is>
          <t>Greece</t>
        </is>
      </c>
      <c r="E1714" t="inlineStr">
        <is>
          <t>Europe</t>
        </is>
      </c>
      <c r="F1714" t="inlineStr">
        <is>
          <t>L</t>
        </is>
      </c>
      <c r="G1714" t="inlineStr">
        <is>
          <t>FC</t>
        </is>
      </c>
      <c r="H1714" t="inlineStr">
        <is>
          <t>VH</t>
        </is>
      </c>
      <c r="I1714" t="inlineStr">
        <is>
          <t>A</t>
        </is>
      </c>
      <c r="J1714" t="n">
        <v>11.7</v>
      </c>
      <c r="K1714" t="inlineStr">
        <is>
          <t>601+</t>
        </is>
      </c>
      <c r="L1714" t="n">
        <v>17.1</v>
      </c>
      <c r="M1714" t="inlineStr">
        <is>
          <t>502</t>
        </is>
      </c>
      <c r="N1714" t="n">
        <v>2.7</v>
      </c>
      <c r="O1714" t="inlineStr">
        <is>
          <t>701+</t>
        </is>
      </c>
      <c r="P1714" t="n">
        <v>27</v>
      </c>
      <c r="Q1714" t="inlineStr">
        <is>
          <t>475</t>
        </is>
      </c>
      <c r="R1714" t="n">
        <v>1.4</v>
      </c>
      <c r="S1714" t="inlineStr">
        <is>
          <t>701+</t>
        </is>
      </c>
      <c r="T1714" t="n">
        <v>4.8</v>
      </c>
      <c r="U1714" t="inlineStr">
        <is>
          <t>701+</t>
        </is>
      </c>
      <c r="V1714" t="n">
        <v>60.6</v>
      </c>
      <c r="W1714" t="inlineStr">
        <is>
          <t>626</t>
        </is>
      </c>
      <c r="X1714" t="n">
        <v>3.7</v>
      </c>
      <c r="Y1714" t="inlineStr">
        <is>
          <t>701+</t>
        </is>
      </c>
      <c r="Z1714" t="n">
        <v>44.9</v>
      </c>
      <c r="AA1714" t="inlineStr">
        <is>
          <t>338=</t>
        </is>
      </c>
      <c r="AB1714" t="inlineStr"/>
      <c r="AC1714" t="inlineStr">
        <is>
          <t>791-800</t>
        </is>
      </c>
      <c r="AD1714" t="inlineStr">
        <is>
          <t>801-1000</t>
        </is>
      </c>
      <c r="AE1714" t="inlineStr">
        <is>
          <t>GR</t>
        </is>
      </c>
      <c r="AF1714" t="inlineStr">
        <is>
          <t>Greece</t>
        </is>
      </c>
      <c r="AG1714" t="inlineStr">
        <is>
          <t>L</t>
        </is>
      </c>
      <c r="AH1714" t="inlineStr">
        <is>
          <t>FC</t>
        </is>
      </c>
      <c r="AI1714" t="inlineStr">
        <is>
          <t>HI</t>
        </is>
      </c>
      <c r="AJ1714" t="n">
        <v>4</v>
      </c>
      <c r="AK1714" t="inlineStr">
        <is>
          <t>A</t>
        </is>
      </c>
      <c r="AL1714" t="n">
        <v>12.1</v>
      </c>
      <c r="AM1714" t="inlineStr">
        <is>
          <t>601+</t>
        </is>
      </c>
      <c r="AN1714" t="n">
        <v>17.7</v>
      </c>
      <c r="AO1714" t="inlineStr">
        <is>
          <t>496</t>
        </is>
      </c>
      <c r="AP1714" t="n">
        <v>2.7</v>
      </c>
      <c r="AQ1714" t="inlineStr">
        <is>
          <t>701+</t>
        </is>
      </c>
      <c r="AR1714" t="n">
        <v>24</v>
      </c>
      <c r="AS1714" t="inlineStr">
        <is>
          <t>501</t>
        </is>
      </c>
      <c r="AT1714" t="n">
        <v>1.5</v>
      </c>
      <c r="AU1714" t="inlineStr">
        <is>
          <t>701+</t>
        </is>
      </c>
      <c r="AV1714" t="n">
        <v>5.1</v>
      </c>
      <c r="AW1714" t="inlineStr">
        <is>
          <t>701+</t>
        </is>
      </c>
      <c r="AX1714" t="n">
        <v>12.4</v>
      </c>
      <c r="AY1714" t="inlineStr">
        <is>
          <t>631</t>
        </is>
      </c>
      <c r="AZ1714" t="n">
        <v>8.4</v>
      </c>
      <c r="BA1714" t="inlineStr">
        <is>
          <t>701+</t>
        </is>
      </c>
      <c r="BB1714" t="n">
        <v>41.1</v>
      </c>
      <c r="BC1714" t="inlineStr">
        <is>
          <t>358=</t>
        </is>
      </c>
      <c r="BD1714" t="inlineStr">
        <is>
          <t>-</t>
        </is>
      </c>
      <c r="BE1714" t="inlineStr">
        <is>
          <t>601-800</t>
        </is>
      </c>
      <c r="BF1714" t="inlineStr">
        <is>
          <t>Greece</t>
        </is>
      </c>
      <c r="BG1714" t="n">
        <v>18.5</v>
      </c>
      <c r="BH1714" t="inlineStr">
        <is>
          <t>30.6</t>
        </is>
      </c>
      <c r="BI1714" t="n">
        <v>12.1</v>
      </c>
      <c r="BJ1714" t="n">
        <v>28.8</v>
      </c>
      <c r="BK1714" t="inlineStr">
        <is>
          <t>48.3</t>
        </is>
      </c>
      <c r="BL1714" t="inlineStr">
        <is>
          <t>-</t>
        </is>
      </c>
      <c r="BM1714" t="inlineStr">
        <is>
          <t>29,251</t>
        </is>
      </c>
      <c r="BN1714" t="n">
        <v>40.9</v>
      </c>
      <c r="BO1714" t="inlineStr">
        <is>
          <t>4%</t>
        </is>
      </c>
      <c r="BP1714" t="inlineStr">
        <is>
          <t>46 : 54</t>
        </is>
      </c>
      <c r="BQ1714" t="n">
        <v>2016</v>
      </c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>
        <is>
          <t>QS+Times</t>
        </is>
      </c>
      <c r="CC1714" t="n">
        <v>765.5</v>
      </c>
      <c r="CD1714" t="n">
        <v>795.5</v>
      </c>
      <c r="CE1714" t="n">
        <v>601</v>
      </c>
      <c r="CF1714" t="n">
        <v>502</v>
      </c>
      <c r="CG1714" t="n">
        <v>701</v>
      </c>
      <c r="CH1714" t="n">
        <v>475</v>
      </c>
      <c r="CI1714" t="n">
        <v>701</v>
      </c>
      <c r="CJ1714" t="n">
        <v>701</v>
      </c>
      <c r="CK1714" t="n">
        <v>626</v>
      </c>
      <c r="CL1714" t="n">
        <v>701</v>
      </c>
      <c r="CM1714" t="n">
        <v>338</v>
      </c>
      <c r="CN1714" t="n">
        <v>795.5</v>
      </c>
      <c r="CO1714" t="n">
        <v>900.5</v>
      </c>
      <c r="CP1714" t="n">
        <v>601</v>
      </c>
      <c r="CQ1714" t="n">
        <v>496</v>
      </c>
      <c r="CR1714" t="n">
        <v>701</v>
      </c>
      <c r="CS1714" t="n">
        <v>501</v>
      </c>
      <c r="CT1714" t="n">
        <v>701</v>
      </c>
      <c r="CU1714" t="n">
        <v>701</v>
      </c>
      <c r="CV1714" t="n">
        <v>631</v>
      </c>
      <c r="CW1714" t="n">
        <v>701</v>
      </c>
      <c r="CX1714" t="n">
        <v>358</v>
      </c>
      <c r="CY1714" t="n">
        <v>700.5</v>
      </c>
      <c r="CZ1714" t="inlineStr"/>
      <c r="DA1714" t="inlineStr"/>
      <c r="DB1714" t="n">
        <v>22.69642857142857</v>
      </c>
      <c r="DC1714" t="n">
        <v>21.50286125142361</v>
      </c>
      <c r="DD1714" t="n">
        <v>40.9</v>
      </c>
      <c r="DE1714" t="inlineStr">
        <is>
          <t>Times (raw ratio)</t>
        </is>
      </c>
      <c r="DF1714" t="n">
        <v>4</v>
      </c>
      <c r="DG1714" t="inlineStr">
        <is>
          <t>Times (raw %)</t>
        </is>
      </c>
      <c r="DH1714" t="n">
        <v>11.9</v>
      </c>
      <c r="DI1714" t="n">
        <v>9.573361082206034</v>
      </c>
    </row>
    <row r="1715">
      <c r="A1715" t="inlineStr">
        <is>
          <t>university of pavia</t>
        </is>
      </c>
      <c r="B1715" t="inlineStr"/>
      <c r="C1715" t="inlineStr"/>
      <c r="D1715" t="inlineStr">
        <is>
          <t>Not Reported</t>
        </is>
      </c>
      <c r="E1715" t="inlineStr">
        <is>
          <t>Not Reported</t>
        </is>
      </c>
      <c r="F1715" t="inlineStr">
        <is>
          <t>Not Reported</t>
        </is>
      </c>
      <c r="G1715" t="inlineStr">
        <is>
          <t>Not Reported</t>
        </is>
      </c>
      <c r="H1715" t="inlineStr"/>
      <c r="I1715" t="inlineStr">
        <is>
          <t>Not Reported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>
        <is>
          <t>Not Reported</t>
        </is>
      </c>
      <c r="AF1715" t="inlineStr">
        <is>
          <t>Not Reported</t>
        </is>
      </c>
      <c r="AG1715" t="inlineStr">
        <is>
          <t>Not Reported</t>
        </is>
      </c>
      <c r="AH1715" t="inlineStr">
        <is>
          <t>Not Reported</t>
        </is>
      </c>
      <c r="AI1715" t="inlineStr"/>
      <c r="AJ1715" t="inlineStr"/>
      <c r="AK1715" t="inlineStr">
        <is>
          <t>Not Reported</t>
        </is>
      </c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>
        <is>
          <t>301-350</t>
        </is>
      </c>
      <c r="BF1715" t="inlineStr">
        <is>
          <t>Italy</t>
        </is>
      </c>
      <c r="BG1715" t="n">
        <v>25</v>
      </c>
      <c r="BH1715" t="inlineStr">
        <is>
          <t>40.5</t>
        </is>
      </c>
      <c r="BI1715" t="n">
        <v>22.5</v>
      </c>
      <c r="BJ1715" t="n">
        <v>65.09999999999999</v>
      </c>
      <c r="BK1715" t="inlineStr">
        <is>
          <t>69.4</t>
        </is>
      </c>
      <c r="BL1715" t="inlineStr">
        <is>
          <t>-</t>
        </is>
      </c>
      <c r="BM1715" t="inlineStr">
        <is>
          <t>22,958</t>
        </is>
      </c>
      <c r="BN1715" t="n">
        <v>40.6</v>
      </c>
      <c r="BO1715" t="inlineStr">
        <is>
          <t>6%</t>
        </is>
      </c>
      <c r="BP1715" t="inlineStr">
        <is>
          <t>56 : 44</t>
        </is>
      </c>
      <c r="BQ1715" t="n">
        <v>2016</v>
      </c>
      <c r="BR1715" t="inlineStr">
        <is>
          <t>401-500</t>
        </is>
      </c>
      <c r="BS1715" t="inlineStr">
        <is>
          <t>11-20</t>
        </is>
      </c>
      <c r="BT1715" t="inlineStr"/>
      <c r="BU1715" t="n">
        <v>0</v>
      </c>
      <c r="BV1715" t="n">
        <v>0</v>
      </c>
      <c r="BW1715" t="n">
        <v>5</v>
      </c>
      <c r="BX1715" t="n">
        <v>5.7</v>
      </c>
      <c r="BY1715" t="n">
        <v>30.7</v>
      </c>
      <c r="BZ1715" t="n">
        <v>19.7</v>
      </c>
      <c r="CA1715" t="n">
        <v>2015</v>
      </c>
      <c r="CB1715" t="inlineStr">
        <is>
          <t>Times+Shanghai</t>
        </is>
      </c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n">
        <v>325.5</v>
      </c>
      <c r="CZ1715" t="n">
        <v>450.5</v>
      </c>
      <c r="DA1715" t="n">
        <v>15.5</v>
      </c>
      <c r="DB1715" t="n">
        <v>27.46347751922535</v>
      </c>
      <c r="DC1715" t="n">
        <v>28.8285633107325</v>
      </c>
      <c r="DD1715" t="n">
        <v>40.6</v>
      </c>
      <c r="DE1715" t="inlineStr">
        <is>
          <t>Times (raw ratio)</t>
        </is>
      </c>
      <c r="DF1715" t="n">
        <v>6</v>
      </c>
      <c r="DG1715" t="inlineStr">
        <is>
          <t>Times (raw %)</t>
        </is>
      </c>
      <c r="DH1715" t="inlineStr"/>
      <c r="DI1715" t="n">
        <v>10.12762797652122</v>
      </c>
    </row>
    <row r="1716">
      <c r="A1716" t="inlineStr">
        <is>
          <t>university of pecs</t>
        </is>
      </c>
      <c r="B1716" t="inlineStr">
        <is>
          <t>771-780</t>
        </is>
      </c>
      <c r="C1716" t="inlineStr">
        <is>
          <t>801-850</t>
        </is>
      </c>
      <c r="D1716" t="inlineStr">
        <is>
          <t>Hungary</t>
        </is>
      </c>
      <c r="E1716" t="inlineStr">
        <is>
          <t>Europe</t>
        </is>
      </c>
      <c r="F1716" t="inlineStr">
        <is>
          <t>L</t>
        </is>
      </c>
      <c r="G1716" t="inlineStr">
        <is>
          <t>FC</t>
        </is>
      </c>
      <c r="H1716" t="inlineStr">
        <is>
          <t>HI</t>
        </is>
      </c>
      <c r="I1716" t="inlineStr">
        <is>
          <t>A</t>
        </is>
      </c>
      <c r="J1716" t="n">
        <v>14.3</v>
      </c>
      <c r="K1716" t="inlineStr">
        <is>
          <t>601+</t>
        </is>
      </c>
      <c r="L1716" t="n">
        <v>11.9</v>
      </c>
      <c r="M1716" t="inlineStr">
        <is>
          <t>601+</t>
        </is>
      </c>
      <c r="N1716" t="n">
        <v>41.4</v>
      </c>
      <c r="O1716" t="inlineStr">
        <is>
          <t>377</t>
        </is>
      </c>
      <c r="P1716" t="n">
        <v>2.8</v>
      </c>
      <c r="Q1716" t="inlineStr">
        <is>
          <t>701+</t>
        </is>
      </c>
      <c r="R1716" t="n">
        <v>9.300000000000001</v>
      </c>
      <c r="S1716" t="inlineStr">
        <is>
          <t>701+</t>
        </is>
      </c>
      <c r="T1716" t="n">
        <v>64.3</v>
      </c>
      <c r="U1716" t="inlineStr">
        <is>
          <t>233</t>
        </is>
      </c>
      <c r="V1716" t="n">
        <v>40.3</v>
      </c>
      <c r="W1716" t="inlineStr">
        <is>
          <t>701+</t>
        </is>
      </c>
      <c r="X1716" t="n">
        <v>4</v>
      </c>
      <c r="Y1716" t="inlineStr">
        <is>
          <t>701+</t>
        </is>
      </c>
      <c r="Z1716" t="n">
        <v>11.3</v>
      </c>
      <c r="AA1716" t="inlineStr">
        <is>
          <t>636=</t>
        </is>
      </c>
      <c r="AB1716" t="inlineStr"/>
      <c r="AC1716" t="inlineStr">
        <is>
          <t>801-850</t>
        </is>
      </c>
      <c r="AD1716" t="inlineStr">
        <is>
          <t>701-750</t>
        </is>
      </c>
      <c r="AE1716" t="inlineStr">
        <is>
          <t>HU</t>
        </is>
      </c>
      <c r="AF1716" t="inlineStr">
        <is>
          <t>Hungary</t>
        </is>
      </c>
      <c r="AG1716" t="inlineStr">
        <is>
          <t>L</t>
        </is>
      </c>
      <c r="AH1716" t="inlineStr">
        <is>
          <t>FC</t>
        </is>
      </c>
      <c r="AI1716" t="inlineStr">
        <is>
          <t>HI</t>
        </is>
      </c>
      <c r="AJ1716" t="n">
        <v>5</v>
      </c>
      <c r="AK1716" t="inlineStr">
        <is>
          <t>A</t>
        </is>
      </c>
      <c r="AL1716" t="n">
        <v>13.2</v>
      </c>
      <c r="AM1716" t="inlineStr">
        <is>
          <t>601+</t>
        </is>
      </c>
      <c r="AN1716" t="n">
        <v>8.800000000000001</v>
      </c>
      <c r="AO1716" t="inlineStr">
        <is>
          <t>601+</t>
        </is>
      </c>
      <c r="AP1716" t="n">
        <v>38.1</v>
      </c>
      <c r="AQ1716" t="inlineStr">
        <is>
          <t>414</t>
        </is>
      </c>
      <c r="AR1716" t="n">
        <v>2.7</v>
      </c>
      <c r="AS1716" t="inlineStr">
        <is>
          <t>701+</t>
        </is>
      </c>
      <c r="AT1716" t="n">
        <v>9.1</v>
      </c>
      <c r="AU1716" t="inlineStr">
        <is>
          <t>701+</t>
        </is>
      </c>
      <c r="AV1716" t="n">
        <v>62.4</v>
      </c>
      <c r="AW1716" t="inlineStr">
        <is>
          <t>240</t>
        </is>
      </c>
      <c r="AX1716" t="n">
        <v>4.8</v>
      </c>
      <c r="AY1716" t="inlineStr">
        <is>
          <t>701+</t>
        </is>
      </c>
      <c r="AZ1716" t="n">
        <v>9.6</v>
      </c>
      <c r="BA1716" t="inlineStr">
        <is>
          <t>701+</t>
        </is>
      </c>
      <c r="BB1716" t="n">
        <v>3</v>
      </c>
      <c r="BC1716" t="inlineStr">
        <is>
          <t>701+</t>
        </is>
      </c>
      <c r="BD1716" t="inlineStr">
        <is>
          <t>-</t>
        </is>
      </c>
      <c r="BE1716" t="inlineStr"/>
      <c r="BF1716" t="inlineStr">
        <is>
          <t>Not Reported</t>
        </is>
      </c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>
        <is>
          <t>QS</t>
        </is>
      </c>
      <c r="CC1716" t="n">
        <v>775.5</v>
      </c>
      <c r="CD1716" t="n">
        <v>825.5</v>
      </c>
      <c r="CE1716" t="n">
        <v>601</v>
      </c>
      <c r="CF1716" t="n">
        <v>601</v>
      </c>
      <c r="CG1716" t="n">
        <v>377</v>
      </c>
      <c r="CH1716" t="n">
        <v>701</v>
      </c>
      <c r="CI1716" t="n">
        <v>701</v>
      </c>
      <c r="CJ1716" t="n">
        <v>233</v>
      </c>
      <c r="CK1716" t="n">
        <v>701</v>
      </c>
      <c r="CL1716" t="n">
        <v>701</v>
      </c>
      <c r="CM1716" t="n">
        <v>636</v>
      </c>
      <c r="CN1716" t="n">
        <v>825.5</v>
      </c>
      <c r="CO1716" t="n">
        <v>725.5</v>
      </c>
      <c r="CP1716" t="n">
        <v>601</v>
      </c>
      <c r="CQ1716" t="n">
        <v>601</v>
      </c>
      <c r="CR1716" t="n">
        <v>414</v>
      </c>
      <c r="CS1716" t="n">
        <v>701</v>
      </c>
      <c r="CT1716" t="n">
        <v>701</v>
      </c>
      <c r="CU1716" t="n">
        <v>240</v>
      </c>
      <c r="CV1716" t="n">
        <v>701</v>
      </c>
      <c r="CW1716" t="n">
        <v>701</v>
      </c>
      <c r="CX1716" t="n">
        <v>701</v>
      </c>
      <c r="CY1716" t="inlineStr"/>
      <c r="CZ1716" t="inlineStr"/>
      <c r="DA1716" t="inlineStr"/>
      <c r="DB1716" t="n">
        <v>44.67857142857142</v>
      </c>
      <c r="DC1716" t="n">
        <v>2.8</v>
      </c>
      <c r="DD1716" t="inlineStr"/>
      <c r="DE1716" t="inlineStr">
        <is>
          <t>QS (score, not ratio)</t>
        </is>
      </c>
      <c r="DF1716" t="inlineStr"/>
      <c r="DG1716" t="inlineStr">
        <is>
          <t>QS (score, not %)</t>
        </is>
      </c>
      <c r="DH1716" t="n">
        <v>13.75</v>
      </c>
      <c r="DI1716" t="inlineStr"/>
    </row>
    <row r="1717">
      <c r="A1717" t="inlineStr">
        <is>
          <t>university of pennsylvania</t>
        </is>
      </c>
      <c r="B1717" t="inlineStr">
        <is>
          <t>11</t>
        </is>
      </c>
      <c r="C1717" t="inlineStr">
        <is>
          <t>12</t>
        </is>
      </c>
      <c r="D1717" t="inlineStr">
        <is>
          <t>United States</t>
        </is>
      </c>
      <c r="E1717" t="inlineStr">
        <is>
          <t>Americas</t>
        </is>
      </c>
      <c r="F1717" t="inlineStr">
        <is>
          <t>L</t>
        </is>
      </c>
      <c r="G1717" t="inlineStr">
        <is>
          <t>FC</t>
        </is>
      </c>
      <c r="H1717" t="inlineStr">
        <is>
          <t>VH</t>
        </is>
      </c>
      <c r="I1717" t="inlineStr">
        <is>
          <t>B</t>
        </is>
      </c>
      <c r="J1717" t="n">
        <v>96.3</v>
      </c>
      <c r="K1717" t="inlineStr">
        <is>
          <t>31</t>
        </is>
      </c>
      <c r="L1717" t="n">
        <v>91.90000000000001</v>
      </c>
      <c r="M1717" t="inlineStr">
        <is>
          <t>45</t>
        </is>
      </c>
      <c r="N1717" t="n">
        <v>99.8</v>
      </c>
      <c r="O1717" t="inlineStr">
        <is>
          <t>28</t>
        </is>
      </c>
      <c r="P1717" t="n">
        <v>74</v>
      </c>
      <c r="Q1717" t="inlineStr">
        <is>
          <t>138</t>
        </is>
      </c>
      <c r="R1717" t="n">
        <v>90.90000000000001</v>
      </c>
      <c r="S1717" t="inlineStr">
        <is>
          <t>188</t>
        </is>
      </c>
      <c r="T1717" t="n">
        <v>66.2</v>
      </c>
      <c r="U1717" t="inlineStr">
        <is>
          <t>226</t>
        </is>
      </c>
      <c r="V1717" t="n">
        <v>91.90000000000001</v>
      </c>
      <c r="W1717" t="inlineStr">
        <is>
          <t>137</t>
        </is>
      </c>
      <c r="X1717" t="n">
        <v>100</v>
      </c>
      <c r="Y1717" t="inlineStr">
        <is>
          <t>7</t>
        </is>
      </c>
      <c r="Z1717" t="n">
        <v>93</v>
      </c>
      <c r="AA1717" t="inlineStr">
        <is>
          <t>71</t>
        </is>
      </c>
      <c r="AB1717" t="n">
        <v>90.3</v>
      </c>
      <c r="AC1717" t="inlineStr">
        <is>
          <t>12</t>
        </is>
      </c>
      <c r="AD1717" t="inlineStr">
        <is>
          <t>13</t>
        </is>
      </c>
      <c r="AE1717" t="inlineStr">
        <is>
          <t>US</t>
        </is>
      </c>
      <c r="AF1717" t="inlineStr">
        <is>
          <t>United States</t>
        </is>
      </c>
      <c r="AG1717" t="inlineStr">
        <is>
          <t>L</t>
        </is>
      </c>
      <c r="AH1717" t="inlineStr">
        <is>
          <t>FC</t>
        </is>
      </c>
      <c r="AI1717" t="inlineStr">
        <is>
          <t>VH</t>
        </is>
      </c>
      <c r="AJ1717" t="n">
        <v>5</v>
      </c>
      <c r="AK1717" t="inlineStr">
        <is>
          <t>B</t>
        </is>
      </c>
      <c r="AL1717" t="n">
        <v>96.40000000000001</v>
      </c>
      <c r="AM1717" t="inlineStr">
        <is>
          <t>29</t>
        </is>
      </c>
      <c r="AN1717" t="n">
        <v>89.09999999999999</v>
      </c>
      <c r="AO1717" t="inlineStr">
        <is>
          <t>52</t>
        </is>
      </c>
      <c r="AP1717" t="n">
        <v>99.90000000000001</v>
      </c>
      <c r="AQ1717" t="inlineStr">
        <is>
          <t>24</t>
        </is>
      </c>
      <c r="AR1717" t="n">
        <v>68.40000000000001</v>
      </c>
      <c r="AS1717" t="inlineStr">
        <is>
          <t>153</t>
        </is>
      </c>
      <c r="AT1717" t="n">
        <v>96</v>
      </c>
      <c r="AU1717" t="inlineStr">
        <is>
          <t>140</t>
        </is>
      </c>
      <c r="AV1717" t="n">
        <v>70.3</v>
      </c>
      <c r="AW1717" t="inlineStr">
        <is>
          <t>208</t>
        </is>
      </c>
      <c r="AX1717" t="n">
        <v>83.3</v>
      </c>
      <c r="AY1717" t="inlineStr">
        <is>
          <t>129</t>
        </is>
      </c>
      <c r="AZ1717" t="n">
        <v>100</v>
      </c>
      <c r="BA1717" t="inlineStr">
        <is>
          <t>5</t>
        </is>
      </c>
      <c r="BB1717" t="n">
        <v>99.90000000000001</v>
      </c>
      <c r="BC1717" t="inlineStr">
        <is>
          <t>3=</t>
        </is>
      </c>
      <c r="BD1717" t="inlineStr">
        <is>
          <t>89.4</t>
        </is>
      </c>
      <c r="BE1717" t="inlineStr">
        <is>
          <t>17</t>
        </is>
      </c>
      <c r="BF1717" t="inlineStr">
        <is>
          <t>United States of America</t>
        </is>
      </c>
      <c r="BG1717" t="n">
        <v>82</v>
      </c>
      <c r="BH1717" t="inlineStr">
        <is>
          <t>49.5</t>
        </is>
      </c>
      <c r="BI1717" t="n">
        <v>86.90000000000001</v>
      </c>
      <c r="BJ1717" t="n">
        <v>98.59999999999999</v>
      </c>
      <c r="BK1717" t="inlineStr">
        <is>
          <t>47.9</t>
        </is>
      </c>
      <c r="BL1717" t="inlineStr">
        <is>
          <t>85.2</t>
        </is>
      </c>
      <c r="BM1717" t="inlineStr">
        <is>
          <t>20,376</t>
        </is>
      </c>
      <c r="BN1717" t="n">
        <v>6.5</v>
      </c>
      <c r="BO1717" t="inlineStr">
        <is>
          <t>20%</t>
        </is>
      </c>
      <c r="BP1717" t="inlineStr">
        <is>
          <t>51 : 49</t>
        </is>
      </c>
      <c r="BQ1717" t="n">
        <v>2016</v>
      </c>
      <c r="BR1717" t="inlineStr">
        <is>
          <t>17</t>
        </is>
      </c>
      <c r="BS1717" t="inlineStr">
        <is>
          <t>15</t>
        </is>
      </c>
      <c r="BT1717" t="n">
        <v>46.1</v>
      </c>
      <c r="BU1717" t="n">
        <v>31.6</v>
      </c>
      <c r="BV1717" t="n">
        <v>33.8</v>
      </c>
      <c r="BW1717" t="n">
        <v>49.6</v>
      </c>
      <c r="BX1717" t="n">
        <v>39.6</v>
      </c>
      <c r="BY1717" t="n">
        <v>67.7</v>
      </c>
      <c r="BZ1717" t="n">
        <v>37.4</v>
      </c>
      <c r="CA1717" t="n">
        <v>2015</v>
      </c>
      <c r="CB1717" t="inlineStr">
        <is>
          <t>QS+Times+Shanghai</t>
        </is>
      </c>
      <c r="CC1717" t="n">
        <v>11</v>
      </c>
      <c r="CD1717" t="n">
        <v>12</v>
      </c>
      <c r="CE1717" t="n">
        <v>31</v>
      </c>
      <c r="CF1717" t="n">
        <v>45</v>
      </c>
      <c r="CG1717" t="n">
        <v>28</v>
      </c>
      <c r="CH1717" t="n">
        <v>138</v>
      </c>
      <c r="CI1717" t="n">
        <v>188</v>
      </c>
      <c r="CJ1717" t="n">
        <v>226</v>
      </c>
      <c r="CK1717" t="n">
        <v>137</v>
      </c>
      <c r="CL1717" t="n">
        <v>7</v>
      </c>
      <c r="CM1717" t="n">
        <v>71</v>
      </c>
      <c r="CN1717" t="n">
        <v>12</v>
      </c>
      <c r="CO1717" t="n">
        <v>13</v>
      </c>
      <c r="CP1717" t="n">
        <v>29</v>
      </c>
      <c r="CQ1717" t="n">
        <v>52</v>
      </c>
      <c r="CR1717" t="n">
        <v>24</v>
      </c>
      <c r="CS1717" t="n">
        <v>153</v>
      </c>
      <c r="CT1717" t="n">
        <v>140</v>
      </c>
      <c r="CU1717" t="n">
        <v>208</v>
      </c>
      <c r="CV1717" t="n">
        <v>129</v>
      </c>
      <c r="CW1717" t="n">
        <v>5</v>
      </c>
      <c r="CX1717" t="n">
        <v>3</v>
      </c>
      <c r="CY1717" t="n">
        <v>17</v>
      </c>
      <c r="CZ1717" t="n">
        <v>17</v>
      </c>
      <c r="DA1717" t="n">
        <v>15</v>
      </c>
      <c r="DB1717" t="n">
        <v>97.82858089641827</v>
      </c>
      <c r="DC1717" t="n">
        <v>74.94967270346805</v>
      </c>
      <c r="DD1717" t="n">
        <v>6.5</v>
      </c>
      <c r="DE1717" t="inlineStr">
        <is>
          <t>Times (raw ratio)</t>
        </is>
      </c>
      <c r="DF1717" t="n">
        <v>20</v>
      </c>
      <c r="DG1717" t="inlineStr">
        <is>
          <t>Times (raw %)</t>
        </is>
      </c>
      <c r="DH1717" t="n">
        <v>96.34999999999999</v>
      </c>
      <c r="DI1717" t="n">
        <v>53.51307351318464</v>
      </c>
    </row>
    <row r="1718">
      <c r="A1718" t="inlineStr">
        <is>
          <t>university of peradeniya</t>
        </is>
      </c>
      <c r="B1718" t="inlineStr">
        <is>
          <t>1201-1400</t>
        </is>
      </c>
      <c r="C1718" t="inlineStr">
        <is>
          <t>1201-1400</t>
        </is>
      </c>
      <c r="D1718" t="inlineStr">
        <is>
          <t>Sri Lanka</t>
        </is>
      </c>
      <c r="E1718" t="inlineStr">
        <is>
          <t>Asia</t>
        </is>
      </c>
      <c r="F1718" t="inlineStr">
        <is>
          <t>L</t>
        </is>
      </c>
      <c r="G1718" t="inlineStr">
        <is>
          <t>CO</t>
        </is>
      </c>
      <c r="H1718" t="inlineStr">
        <is>
          <t>HI</t>
        </is>
      </c>
      <c r="I1718" t="inlineStr">
        <is>
          <t>A</t>
        </is>
      </c>
      <c r="J1718" t="n">
        <v>9</v>
      </c>
      <c r="K1718" t="inlineStr">
        <is>
          <t>601+</t>
        </is>
      </c>
      <c r="L1718" t="n">
        <v>11.6</v>
      </c>
      <c r="M1718" t="inlineStr">
        <is>
          <t>601+</t>
        </is>
      </c>
      <c r="N1718" t="n">
        <v>12</v>
      </c>
      <c r="O1718" t="inlineStr">
        <is>
          <t>701+</t>
        </is>
      </c>
      <c r="P1718" t="n">
        <v>2</v>
      </c>
      <c r="Q1718" t="inlineStr">
        <is>
          <t>701+</t>
        </is>
      </c>
      <c r="R1718" t="n">
        <v>1</v>
      </c>
      <c r="S1718" t="inlineStr">
        <is>
          <t>701+</t>
        </is>
      </c>
      <c r="T1718" t="n">
        <v>1.3</v>
      </c>
      <c r="U1718" t="inlineStr">
        <is>
          <t>701+</t>
        </is>
      </c>
      <c r="V1718" t="n">
        <v>22.7</v>
      </c>
      <c r="W1718" t="inlineStr">
        <is>
          <t>701+</t>
        </is>
      </c>
      <c r="X1718" t="n">
        <v>10.9</v>
      </c>
      <c r="Y1718" t="inlineStr">
        <is>
          <t>701+</t>
        </is>
      </c>
      <c r="Z1718" t="n">
        <v>5.8</v>
      </c>
      <c r="AA1718" t="inlineStr">
        <is>
          <t>701+</t>
        </is>
      </c>
      <c r="AB1718" t="inlineStr"/>
      <c r="AC1718" t="inlineStr">
        <is>
          <t>1201-1400</t>
        </is>
      </c>
      <c r="AD1718" t="inlineStr">
        <is>
          <t>1001-1200</t>
        </is>
      </c>
      <c r="AE1718" t="inlineStr">
        <is>
          <t>LK</t>
        </is>
      </c>
      <c r="AF1718" t="inlineStr">
        <is>
          <t>Sri Lanka</t>
        </is>
      </c>
      <c r="AG1718" t="inlineStr">
        <is>
          <t>L</t>
        </is>
      </c>
      <c r="AH1718" t="inlineStr">
        <is>
          <t>CO</t>
        </is>
      </c>
      <c r="AI1718" t="inlineStr">
        <is>
          <t>HI</t>
        </is>
      </c>
      <c r="AJ1718" t="n">
        <v>3</v>
      </c>
      <c r="AK1718" t="inlineStr">
        <is>
          <t>A</t>
        </is>
      </c>
      <c r="AL1718" t="n">
        <v>7.8</v>
      </c>
      <c r="AM1718" t="inlineStr">
        <is>
          <t>601+</t>
        </is>
      </c>
      <c r="AN1718" t="n">
        <v>9.9</v>
      </c>
      <c r="AO1718" t="inlineStr">
        <is>
          <t>601+</t>
        </is>
      </c>
      <c r="AP1718" t="n">
        <v>14.9</v>
      </c>
      <c r="AQ1718" t="inlineStr">
        <is>
          <t>701+</t>
        </is>
      </c>
      <c r="AR1718" t="n">
        <v>2</v>
      </c>
      <c r="AS1718" t="inlineStr">
        <is>
          <t>701+</t>
        </is>
      </c>
      <c r="AT1718" t="n">
        <v>1</v>
      </c>
      <c r="AU1718" t="inlineStr">
        <is>
          <t>701+</t>
        </is>
      </c>
      <c r="AV1718" t="n">
        <v>1.3</v>
      </c>
      <c r="AW1718" t="inlineStr">
        <is>
          <t>701+</t>
        </is>
      </c>
      <c r="AX1718" t="n">
        <v>2.2</v>
      </c>
      <c r="AY1718" t="inlineStr">
        <is>
          <t>701+</t>
        </is>
      </c>
      <c r="AZ1718" t="n">
        <v>10.8</v>
      </c>
      <c r="BA1718" t="inlineStr">
        <is>
          <t>701+</t>
        </is>
      </c>
      <c r="BB1718" t="n">
        <v>2.2</v>
      </c>
      <c r="BC1718" t="inlineStr">
        <is>
          <t>701+</t>
        </is>
      </c>
      <c r="BD1718" t="inlineStr">
        <is>
          <t>-</t>
        </is>
      </c>
      <c r="BE1718" t="inlineStr"/>
      <c r="BF1718" t="inlineStr">
        <is>
          <t>Not Reported</t>
        </is>
      </c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>
        <is>
          <t>QS</t>
        </is>
      </c>
      <c r="CC1718" t="n">
        <v>1300.5</v>
      </c>
      <c r="CD1718" t="n">
        <v>1300.5</v>
      </c>
      <c r="CE1718" t="n">
        <v>601</v>
      </c>
      <c r="CF1718" t="n">
        <v>601</v>
      </c>
      <c r="CG1718" t="n">
        <v>701</v>
      </c>
      <c r="CH1718" t="n">
        <v>701</v>
      </c>
      <c r="CI1718" t="n">
        <v>701</v>
      </c>
      <c r="CJ1718" t="n">
        <v>701</v>
      </c>
      <c r="CK1718" t="n">
        <v>701</v>
      </c>
      <c r="CL1718" t="n">
        <v>701</v>
      </c>
      <c r="CM1718" t="n">
        <v>701</v>
      </c>
      <c r="CN1718" t="n">
        <v>1300.5</v>
      </c>
      <c r="CO1718" t="n">
        <v>1100.5</v>
      </c>
      <c r="CP1718" t="n">
        <v>601</v>
      </c>
      <c r="CQ1718" t="n">
        <v>601</v>
      </c>
      <c r="CR1718" t="n">
        <v>701</v>
      </c>
      <c r="CS1718" t="n">
        <v>701</v>
      </c>
      <c r="CT1718" t="n">
        <v>701</v>
      </c>
      <c r="CU1718" t="n">
        <v>701</v>
      </c>
      <c r="CV1718" t="n">
        <v>701</v>
      </c>
      <c r="CW1718" t="n">
        <v>701</v>
      </c>
      <c r="CX1718" t="n">
        <v>701</v>
      </c>
      <c r="CY1718" t="inlineStr"/>
      <c r="CZ1718" t="inlineStr"/>
      <c r="DA1718" t="inlineStr"/>
      <c r="DB1718" t="n">
        <v>7.178571428571416</v>
      </c>
      <c r="DC1718" t="n">
        <v>2</v>
      </c>
      <c r="DD1718" t="inlineStr"/>
      <c r="DE1718" t="inlineStr">
        <is>
          <t>QS (score, not ratio)</t>
        </is>
      </c>
      <c r="DF1718" t="inlineStr"/>
      <c r="DG1718" t="inlineStr">
        <is>
          <t>QS (score, not %)</t>
        </is>
      </c>
      <c r="DH1718" t="n">
        <v>8.4</v>
      </c>
      <c r="DI1718" t="inlineStr"/>
    </row>
    <row r="1719">
      <c r="A1719" t="inlineStr">
        <is>
          <t>university of perugia</t>
        </is>
      </c>
      <c r="B1719" t="inlineStr"/>
      <c r="C1719" t="inlineStr"/>
      <c r="D1719" t="inlineStr">
        <is>
          <t>Not Reported</t>
        </is>
      </c>
      <c r="E1719" t="inlineStr">
        <is>
          <t>Not Reported</t>
        </is>
      </c>
      <c r="F1719" t="inlineStr">
        <is>
          <t>Not Reported</t>
        </is>
      </c>
      <c r="G1719" t="inlineStr">
        <is>
          <t>Not Reported</t>
        </is>
      </c>
      <c r="H1719" t="inlineStr"/>
      <c r="I1719" t="inlineStr">
        <is>
          <t>Not Reported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>
        <is>
          <t>Not Reported</t>
        </is>
      </c>
      <c r="AF1719" t="inlineStr">
        <is>
          <t>Not Reported</t>
        </is>
      </c>
      <c r="AG1719" t="inlineStr">
        <is>
          <t>Not Reported</t>
        </is>
      </c>
      <c r="AH1719" t="inlineStr">
        <is>
          <t>Not Reported</t>
        </is>
      </c>
      <c r="AI1719" t="inlineStr"/>
      <c r="AJ1719" t="inlineStr"/>
      <c r="AK1719" t="inlineStr">
        <is>
          <t>Not Reported</t>
        </is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>
        <is>
          <t>Not Reported</t>
        </is>
      </c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>
        <is>
          <t>401-500</t>
        </is>
      </c>
      <c r="BS1719" t="inlineStr">
        <is>
          <t>11-20</t>
        </is>
      </c>
      <c r="BT1719" t="inlineStr"/>
      <c r="BU1719" t="n">
        <v>0</v>
      </c>
      <c r="BV1719" t="n">
        <v>0</v>
      </c>
      <c r="BW1719" t="n">
        <v>3.6</v>
      </c>
      <c r="BX1719" t="n">
        <v>7.5</v>
      </c>
      <c r="BY1719" t="n">
        <v>29.3</v>
      </c>
      <c r="BZ1719" t="n">
        <v>18.5</v>
      </c>
      <c r="CA1719" t="n">
        <v>2015</v>
      </c>
      <c r="CB1719" t="inlineStr">
        <is>
          <t>Shanghai</t>
        </is>
      </c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n">
        <v>450.5</v>
      </c>
      <c r="DA1719" t="n">
        <v>15.5</v>
      </c>
      <c r="DB1719" t="n">
        <v>1.317233809001095</v>
      </c>
      <c r="DC1719" t="n">
        <v>13.66623516720604</v>
      </c>
      <c r="DD1719" t="inlineStr"/>
      <c r="DE1719" t="inlineStr">
        <is>
          <t>Missing</t>
        </is>
      </c>
      <c r="DF1719" t="inlineStr"/>
      <c r="DG1719" t="inlineStr">
        <is>
          <t>Missing</t>
        </is>
      </c>
      <c r="DH1719" t="inlineStr"/>
      <c r="DI1719" t="n">
        <v>6.833117583603021</v>
      </c>
    </row>
    <row r="1720">
      <c r="A1720" t="inlineStr">
        <is>
          <t>university of peshawar</t>
        </is>
      </c>
      <c r="B1720" t="inlineStr">
        <is>
          <t>901-950</t>
        </is>
      </c>
      <c r="C1720" t="inlineStr">
        <is>
          <t>951-1000</t>
        </is>
      </c>
      <c r="D1720" t="inlineStr">
        <is>
          <t>Pakistan</t>
        </is>
      </c>
      <c r="E1720" t="inlineStr">
        <is>
          <t>Asia</t>
        </is>
      </c>
      <c r="F1720" t="inlineStr">
        <is>
          <t>M</t>
        </is>
      </c>
      <c r="G1720" t="inlineStr">
        <is>
          <t>FO</t>
        </is>
      </c>
      <c r="H1720" t="inlineStr">
        <is>
          <t>VH</t>
        </is>
      </c>
      <c r="I1720" t="inlineStr">
        <is>
          <t>A</t>
        </is>
      </c>
      <c r="J1720" t="n">
        <v>6.9</v>
      </c>
      <c r="K1720" t="inlineStr">
        <is>
          <t>601+</t>
        </is>
      </c>
      <c r="L1720" t="n">
        <v>9.9</v>
      </c>
      <c r="M1720" t="inlineStr">
        <is>
          <t>601+</t>
        </is>
      </c>
      <c r="N1720" t="n">
        <v>34.3</v>
      </c>
      <c r="O1720" t="inlineStr">
        <is>
          <t>462</t>
        </is>
      </c>
      <c r="P1720" t="n">
        <v>21.4</v>
      </c>
      <c r="Q1720" t="inlineStr">
        <is>
          <t>541</t>
        </is>
      </c>
      <c r="R1720" t="inlineStr"/>
      <c r="S1720" t="inlineStr"/>
      <c r="T1720" t="n">
        <v>1.9</v>
      </c>
      <c r="U1720" t="inlineStr">
        <is>
          <t>701+</t>
        </is>
      </c>
      <c r="V1720" t="n">
        <v>42.9</v>
      </c>
      <c r="W1720" t="inlineStr">
        <is>
          <t>701+</t>
        </is>
      </c>
      <c r="X1720" t="n">
        <v>15.3</v>
      </c>
      <c r="Y1720" t="inlineStr">
        <is>
          <t>649</t>
        </is>
      </c>
      <c r="Z1720" t="n">
        <v>1.1</v>
      </c>
      <c r="AA1720" t="inlineStr">
        <is>
          <t>701+</t>
        </is>
      </c>
      <c r="AB1720" t="inlineStr"/>
      <c r="AC1720" t="inlineStr">
        <is>
          <t>951-1000</t>
        </is>
      </c>
      <c r="AD1720" t="inlineStr">
        <is>
          <t>801-1000</t>
        </is>
      </c>
      <c r="AE1720" t="inlineStr">
        <is>
          <t>PK</t>
        </is>
      </c>
      <c r="AF1720" t="inlineStr">
        <is>
          <t>Pakistan</t>
        </is>
      </c>
      <c r="AG1720" t="inlineStr">
        <is>
          <t>M</t>
        </is>
      </c>
      <c r="AH1720" t="inlineStr">
        <is>
          <t>FO</t>
        </is>
      </c>
      <c r="AI1720" t="inlineStr">
        <is>
          <t>VH</t>
        </is>
      </c>
      <c r="AJ1720" t="n">
        <v>4</v>
      </c>
      <c r="AK1720" t="inlineStr">
        <is>
          <t>A</t>
        </is>
      </c>
      <c r="AL1720" t="n">
        <v>6</v>
      </c>
      <c r="AM1720" t="inlineStr">
        <is>
          <t>601+</t>
        </is>
      </c>
      <c r="AN1720" t="n">
        <v>9</v>
      </c>
      <c r="AO1720" t="inlineStr">
        <is>
          <t>601+</t>
        </is>
      </c>
      <c r="AP1720" t="n">
        <v>36</v>
      </c>
      <c r="AQ1720" t="inlineStr">
        <is>
          <t>442</t>
        </is>
      </c>
      <c r="AR1720" t="n">
        <v>17.4</v>
      </c>
      <c r="AS1720" t="inlineStr">
        <is>
          <t>592</t>
        </is>
      </c>
      <c r="AT1720" t="inlineStr"/>
      <c r="AU1720" t="inlineStr"/>
      <c r="AV1720" t="n">
        <v>2</v>
      </c>
      <c r="AW1720" t="inlineStr">
        <is>
          <t>701+</t>
        </is>
      </c>
      <c r="AX1720" t="n">
        <v>3.7</v>
      </c>
      <c r="AY1720" t="inlineStr">
        <is>
          <t>701+</t>
        </is>
      </c>
      <c r="AZ1720" t="n">
        <v>5.9</v>
      </c>
      <c r="BA1720" t="inlineStr">
        <is>
          <t>701+</t>
        </is>
      </c>
      <c r="BB1720" t="n">
        <v>1.2</v>
      </c>
      <c r="BC1720" t="inlineStr">
        <is>
          <t>701+</t>
        </is>
      </c>
      <c r="BD1720" t="inlineStr">
        <is>
          <t>-</t>
        </is>
      </c>
      <c r="BE1720" t="inlineStr"/>
      <c r="BF1720" t="inlineStr">
        <is>
          <t>Not Reported</t>
        </is>
      </c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>
        <is>
          <t>QS</t>
        </is>
      </c>
      <c r="CC1720" t="n">
        <v>925.5</v>
      </c>
      <c r="CD1720" t="n">
        <v>975.5</v>
      </c>
      <c r="CE1720" t="n">
        <v>601</v>
      </c>
      <c r="CF1720" t="n">
        <v>601</v>
      </c>
      <c r="CG1720" t="n">
        <v>462</v>
      </c>
      <c r="CH1720" t="n">
        <v>541</v>
      </c>
      <c r="CI1720" t="inlineStr"/>
      <c r="CJ1720" t="n">
        <v>701</v>
      </c>
      <c r="CK1720" t="n">
        <v>701</v>
      </c>
      <c r="CL1720" t="n">
        <v>649</v>
      </c>
      <c r="CM1720" t="n">
        <v>701</v>
      </c>
      <c r="CN1720" t="n">
        <v>975.5</v>
      </c>
      <c r="CO1720" t="n">
        <v>900.5</v>
      </c>
      <c r="CP1720" t="n">
        <v>601</v>
      </c>
      <c r="CQ1720" t="n">
        <v>601</v>
      </c>
      <c r="CR1720" t="n">
        <v>442</v>
      </c>
      <c r="CS1720" t="n">
        <v>592</v>
      </c>
      <c r="CT1720" t="inlineStr"/>
      <c r="CU1720" t="n">
        <v>701</v>
      </c>
      <c r="CV1720" t="n">
        <v>701</v>
      </c>
      <c r="CW1720" t="n">
        <v>701</v>
      </c>
      <c r="CX1720" t="n">
        <v>701</v>
      </c>
      <c r="CY1720" t="inlineStr"/>
      <c r="CZ1720" t="inlineStr"/>
      <c r="DA1720" t="inlineStr"/>
      <c r="DB1720" t="n">
        <v>33.96428571428571</v>
      </c>
      <c r="DC1720" t="n">
        <v>21.4</v>
      </c>
      <c r="DD1720" t="inlineStr"/>
      <c r="DE1720" t="inlineStr">
        <is>
          <t>QS (score, not ratio)</t>
        </is>
      </c>
      <c r="DF1720" t="inlineStr"/>
      <c r="DG1720" t="inlineStr">
        <is>
          <t>QS (score, not %)</t>
        </is>
      </c>
      <c r="DH1720" t="n">
        <v>6.45</v>
      </c>
      <c r="DI1720" t="inlineStr"/>
    </row>
    <row r="1721">
      <c r="A1721" t="inlineStr">
        <is>
          <t>university of petroleum and energy studies (upes)</t>
        </is>
      </c>
      <c r="B1721" t="inlineStr">
        <is>
          <t>801-850</t>
        </is>
      </c>
      <c r="C1721" t="inlineStr">
        <is>
          <t>901-950</t>
        </is>
      </c>
      <c r="D1721" t="inlineStr">
        <is>
          <t>India</t>
        </is>
      </c>
      <c r="E1721" t="inlineStr">
        <is>
          <t>Asia</t>
        </is>
      </c>
      <c r="F1721" t="inlineStr">
        <is>
          <t>M</t>
        </is>
      </c>
      <c r="G1721" t="inlineStr">
        <is>
          <t>FO</t>
        </is>
      </c>
      <c r="H1721" t="inlineStr">
        <is>
          <t>VH</t>
        </is>
      </c>
      <c r="I1721" t="inlineStr">
        <is>
          <t>C</t>
        </is>
      </c>
      <c r="J1721" t="n">
        <v>21.8</v>
      </c>
      <c r="K1721" t="inlineStr">
        <is>
          <t>405</t>
        </is>
      </c>
      <c r="L1721" t="n">
        <v>6.1</v>
      </c>
      <c r="M1721" t="inlineStr">
        <is>
          <t>601+</t>
        </is>
      </c>
      <c r="N1721" t="n">
        <v>39.5</v>
      </c>
      <c r="O1721" t="inlineStr">
        <is>
          <t>391</t>
        </is>
      </c>
      <c r="P1721" t="n">
        <v>3.4</v>
      </c>
      <c r="Q1721" t="inlineStr">
        <is>
          <t>701+</t>
        </is>
      </c>
      <c r="R1721" t="n">
        <v>18.2</v>
      </c>
      <c r="S1721" t="inlineStr">
        <is>
          <t>622</t>
        </is>
      </c>
      <c r="T1721" t="n">
        <v>1.2</v>
      </c>
      <c r="U1721" t="inlineStr">
        <is>
          <t>701+</t>
        </is>
      </c>
      <c r="V1721" t="n">
        <v>56.9</v>
      </c>
      <c r="W1721" t="inlineStr">
        <is>
          <t>666</t>
        </is>
      </c>
      <c r="X1721" t="n">
        <v>1.9</v>
      </c>
      <c r="Y1721" t="inlineStr">
        <is>
          <t>701+</t>
        </is>
      </c>
      <c r="Z1721" t="n">
        <v>1</v>
      </c>
      <c r="AA1721" t="inlineStr">
        <is>
          <t>701+</t>
        </is>
      </c>
      <c r="AB1721" t="inlineStr"/>
      <c r="AC1721" t="inlineStr">
        <is>
          <t>901-950</t>
        </is>
      </c>
      <c r="AD1721" t="inlineStr"/>
      <c r="AE1721" t="inlineStr">
        <is>
          <t>IN</t>
        </is>
      </c>
      <c r="AF1721" t="inlineStr">
        <is>
          <t>India</t>
        </is>
      </c>
      <c r="AG1721" t="inlineStr">
        <is>
          <t>M</t>
        </is>
      </c>
      <c r="AH1721" t="inlineStr">
        <is>
          <t>FO</t>
        </is>
      </c>
      <c r="AI1721" t="inlineStr">
        <is>
          <t>VH</t>
        </is>
      </c>
      <c r="AJ1721" t="inlineStr"/>
      <c r="AK1721" t="inlineStr">
        <is>
          <t>C</t>
        </is>
      </c>
      <c r="AL1721" t="n">
        <v>18.2</v>
      </c>
      <c r="AM1721" t="inlineStr">
        <is>
          <t>490</t>
        </is>
      </c>
      <c r="AN1721" t="n">
        <v>3.7</v>
      </c>
      <c r="AO1721" t="inlineStr">
        <is>
          <t>601+</t>
        </is>
      </c>
      <c r="AP1721" t="n">
        <v>39.2</v>
      </c>
      <c r="AQ1721" t="inlineStr">
        <is>
          <t>406</t>
        </is>
      </c>
      <c r="AR1721" t="n">
        <v>2.8</v>
      </c>
      <c r="AS1721" t="inlineStr">
        <is>
          <t>701+</t>
        </is>
      </c>
      <c r="AT1721" t="n">
        <v>18.1</v>
      </c>
      <c r="AU1721" t="inlineStr">
        <is>
          <t>613</t>
        </is>
      </c>
      <c r="AV1721" t="n">
        <v>1.1</v>
      </c>
      <c r="AW1721" t="inlineStr">
        <is>
          <t>701+</t>
        </is>
      </c>
      <c r="AX1721" t="n">
        <v>1.5</v>
      </c>
      <c r="AY1721" t="inlineStr">
        <is>
          <t>701+</t>
        </is>
      </c>
      <c r="AZ1721" t="n">
        <v>8.1</v>
      </c>
      <c r="BA1721" t="inlineStr">
        <is>
          <t>701+</t>
        </is>
      </c>
      <c r="BB1721" t="inlineStr"/>
      <c r="BC1721" t="inlineStr"/>
      <c r="BD1721" t="inlineStr">
        <is>
          <t>-</t>
        </is>
      </c>
      <c r="BE1721" t="inlineStr"/>
      <c r="BF1721" t="inlineStr">
        <is>
          <t>Not Reported</t>
        </is>
      </c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>
        <is>
          <t>QS</t>
        </is>
      </c>
      <c r="CC1721" t="n">
        <v>825.5</v>
      </c>
      <c r="CD1721" t="n">
        <v>925.5</v>
      </c>
      <c r="CE1721" t="n">
        <v>405</v>
      </c>
      <c r="CF1721" t="n">
        <v>601</v>
      </c>
      <c r="CG1721" t="n">
        <v>391</v>
      </c>
      <c r="CH1721" t="n">
        <v>701</v>
      </c>
      <c r="CI1721" t="n">
        <v>622</v>
      </c>
      <c r="CJ1721" t="n">
        <v>701</v>
      </c>
      <c r="CK1721" t="n">
        <v>666</v>
      </c>
      <c r="CL1721" t="n">
        <v>701</v>
      </c>
      <c r="CM1721" t="n">
        <v>701</v>
      </c>
      <c r="CN1721" t="n">
        <v>925.5</v>
      </c>
      <c r="CO1721" t="inlineStr"/>
      <c r="CP1721" t="n">
        <v>490</v>
      </c>
      <c r="CQ1721" t="n">
        <v>601</v>
      </c>
      <c r="CR1721" t="n">
        <v>406</v>
      </c>
      <c r="CS1721" t="n">
        <v>701</v>
      </c>
      <c r="CT1721" t="n">
        <v>613</v>
      </c>
      <c r="CU1721" t="n">
        <v>701</v>
      </c>
      <c r="CV1721" t="n">
        <v>701</v>
      </c>
      <c r="CW1721" t="n">
        <v>701</v>
      </c>
      <c r="CX1721" t="inlineStr"/>
      <c r="CY1721" t="inlineStr"/>
      <c r="CZ1721" t="inlineStr"/>
      <c r="DA1721" t="inlineStr"/>
      <c r="DB1721" t="n">
        <v>41.10714285714285</v>
      </c>
      <c r="DC1721" t="n">
        <v>3.4</v>
      </c>
      <c r="DD1721" t="inlineStr"/>
      <c r="DE1721" t="inlineStr">
        <is>
          <t>QS (score, not ratio)</t>
        </is>
      </c>
      <c r="DF1721" t="inlineStr"/>
      <c r="DG1721" t="inlineStr">
        <is>
          <t>QS (score, not %)</t>
        </is>
      </c>
      <c r="DH1721" t="n">
        <v>20</v>
      </c>
      <c r="DI1721" t="inlineStr"/>
    </row>
    <row r="1722">
      <c r="A1722" t="inlineStr">
        <is>
          <t>university of pisa</t>
        </is>
      </c>
      <c r="B1722" t="inlineStr">
        <is>
          <t>382</t>
        </is>
      </c>
      <c r="C1722" t="inlineStr">
        <is>
          <t>349</t>
        </is>
      </c>
      <c r="D1722" t="inlineStr">
        <is>
          <t>Italy</t>
        </is>
      </c>
      <c r="E1722" t="inlineStr">
        <is>
          <t>Europe</t>
        </is>
      </c>
      <c r="F1722" t="inlineStr">
        <is>
          <t>L</t>
        </is>
      </c>
      <c r="G1722" t="inlineStr">
        <is>
          <t>FC</t>
        </is>
      </c>
      <c r="H1722" t="inlineStr">
        <is>
          <t>VH</t>
        </is>
      </c>
      <c r="I1722" t="inlineStr">
        <is>
          <t>A</t>
        </is>
      </c>
      <c r="J1722" t="n">
        <v>40.4</v>
      </c>
      <c r="K1722" t="inlineStr">
        <is>
          <t>212</t>
        </is>
      </c>
      <c r="L1722" t="n">
        <v>15.1</v>
      </c>
      <c r="M1722" t="inlineStr">
        <is>
          <t>556</t>
        </is>
      </c>
      <c r="N1722" t="n">
        <v>8.6</v>
      </c>
      <c r="O1722" t="inlineStr">
        <is>
          <t>701+</t>
        </is>
      </c>
      <c r="P1722" t="n">
        <v>38.8</v>
      </c>
      <c r="Q1722" t="inlineStr">
        <is>
          <t>359</t>
        </is>
      </c>
      <c r="R1722" t="n">
        <v>5.9</v>
      </c>
      <c r="S1722" t="inlineStr">
        <is>
          <t>701+</t>
        </is>
      </c>
      <c r="T1722" t="n">
        <v>4.2</v>
      </c>
      <c r="U1722" t="inlineStr">
        <is>
          <t>701+</t>
        </is>
      </c>
      <c r="V1722" t="n">
        <v>88.3</v>
      </c>
      <c r="W1722" t="inlineStr">
        <is>
          <t>193</t>
        </is>
      </c>
      <c r="X1722" t="n">
        <v>15</v>
      </c>
      <c r="Y1722" t="inlineStr">
        <is>
          <t>665</t>
        </is>
      </c>
      <c r="Z1722" t="n">
        <v>56.7</v>
      </c>
      <c r="AA1722" t="inlineStr">
        <is>
          <t>281</t>
        </is>
      </c>
      <c r="AB1722" t="n">
        <v>30.7</v>
      </c>
      <c r="AC1722">
        <f>349</f>
        <v/>
      </c>
      <c r="AD1722" t="inlineStr">
        <is>
          <t>404</t>
        </is>
      </c>
      <c r="AE1722" t="inlineStr">
        <is>
          <t>IT</t>
        </is>
      </c>
      <c r="AF1722" t="inlineStr">
        <is>
          <t>Italy</t>
        </is>
      </c>
      <c r="AG1722" t="inlineStr">
        <is>
          <t>L</t>
        </is>
      </c>
      <c r="AH1722" t="inlineStr">
        <is>
          <t>FC</t>
        </is>
      </c>
      <c r="AI1722" t="inlineStr">
        <is>
          <t>VH</t>
        </is>
      </c>
      <c r="AJ1722" t="n">
        <v>5</v>
      </c>
      <c r="AK1722" t="inlineStr">
        <is>
          <t>A</t>
        </is>
      </c>
      <c r="AL1722" t="n">
        <v>40.4</v>
      </c>
      <c r="AM1722" t="inlineStr">
        <is>
          <t>211</t>
        </is>
      </c>
      <c r="AN1722" t="n">
        <v>12.7</v>
      </c>
      <c r="AO1722" t="inlineStr">
        <is>
          <t>601+</t>
        </is>
      </c>
      <c r="AP1722" t="n">
        <v>7.5</v>
      </c>
      <c r="AQ1722" t="inlineStr">
        <is>
          <t>701+</t>
        </is>
      </c>
      <c r="AR1722" t="n">
        <v>41.1</v>
      </c>
      <c r="AS1722" t="inlineStr">
        <is>
          <t>333</t>
        </is>
      </c>
      <c r="AT1722" t="n">
        <v>5.9</v>
      </c>
      <c r="AU1722" t="inlineStr">
        <is>
          <t>701+</t>
        </is>
      </c>
      <c r="AV1722" t="n">
        <v>4.1</v>
      </c>
      <c r="AW1722" t="inlineStr">
        <is>
          <t>701+</t>
        </is>
      </c>
      <c r="AX1722" t="n">
        <v>67.59999999999999</v>
      </c>
      <c r="AY1722" t="inlineStr">
        <is>
          <t>209</t>
        </is>
      </c>
      <c r="AZ1722" t="n">
        <v>13.4</v>
      </c>
      <c r="BA1722" t="inlineStr">
        <is>
          <t>642</t>
        </is>
      </c>
      <c r="BB1722" t="n">
        <v>73.59999999999999</v>
      </c>
      <c r="BC1722" t="inlineStr">
        <is>
          <t>182=</t>
        </is>
      </c>
      <c r="BD1722" t="inlineStr">
        <is>
          <t>31.3</t>
        </is>
      </c>
      <c r="BE1722" t="inlineStr">
        <is>
          <t>401-500</t>
        </is>
      </c>
      <c r="BF1722" t="inlineStr">
        <is>
          <t>Italy</t>
        </is>
      </c>
      <c r="BG1722" t="n">
        <v>21.6</v>
      </c>
      <c r="BH1722" t="inlineStr">
        <is>
          <t>31.1</t>
        </is>
      </c>
      <c r="BI1722" t="n">
        <v>18.9</v>
      </c>
      <c r="BJ1722" t="n">
        <v>64.5</v>
      </c>
      <c r="BK1722" t="inlineStr">
        <is>
          <t>31.4</t>
        </is>
      </c>
      <c r="BL1722" t="inlineStr">
        <is>
          <t>-</t>
        </is>
      </c>
      <c r="BM1722" t="inlineStr">
        <is>
          <t>47,247</t>
        </is>
      </c>
      <c r="BN1722" t="n">
        <v>18</v>
      </c>
      <c r="BO1722" t="inlineStr">
        <is>
          <t>4%</t>
        </is>
      </c>
      <c r="BP1722" t="inlineStr">
        <is>
          <t>52 : 48</t>
        </is>
      </c>
      <c r="BQ1722" t="n">
        <v>2016</v>
      </c>
      <c r="BR1722" t="inlineStr">
        <is>
          <t>151-200</t>
        </is>
      </c>
      <c r="BS1722" t="inlineStr">
        <is>
          <t>1-5</t>
        </is>
      </c>
      <c r="BT1722" t="inlineStr"/>
      <c r="BU1722" t="n">
        <v>13.6</v>
      </c>
      <c r="BV1722" t="n">
        <v>23.1</v>
      </c>
      <c r="BW1722" t="n">
        <v>7.2</v>
      </c>
      <c r="BX1722" t="n">
        <v>6.5</v>
      </c>
      <c r="BY1722" t="n">
        <v>37</v>
      </c>
      <c r="BZ1722" t="n">
        <v>22.1</v>
      </c>
      <c r="CA1722" t="n">
        <v>2015</v>
      </c>
      <c r="CB1722" t="inlineStr">
        <is>
          <t>QS+Times+Shanghai</t>
        </is>
      </c>
      <c r="CC1722" t="n">
        <v>382</v>
      </c>
      <c r="CD1722" t="n">
        <v>349</v>
      </c>
      <c r="CE1722" t="n">
        <v>212</v>
      </c>
      <c r="CF1722" t="n">
        <v>556</v>
      </c>
      <c r="CG1722" t="n">
        <v>701</v>
      </c>
      <c r="CH1722" t="n">
        <v>359</v>
      </c>
      <c r="CI1722" t="n">
        <v>701</v>
      </c>
      <c r="CJ1722" t="n">
        <v>701</v>
      </c>
      <c r="CK1722" t="n">
        <v>193</v>
      </c>
      <c r="CL1722" t="n">
        <v>665</v>
      </c>
      <c r="CM1722" t="n">
        <v>281</v>
      </c>
      <c r="CN1722" t="n">
        <v>349</v>
      </c>
      <c r="CO1722" t="n">
        <v>404</v>
      </c>
      <c r="CP1722" t="n">
        <v>211</v>
      </c>
      <c r="CQ1722" t="n">
        <v>601</v>
      </c>
      <c r="CR1722" t="n">
        <v>701</v>
      </c>
      <c r="CS1722" t="n">
        <v>333</v>
      </c>
      <c r="CT1722" t="n">
        <v>701</v>
      </c>
      <c r="CU1722" t="n">
        <v>701</v>
      </c>
      <c r="CV1722" t="n">
        <v>209</v>
      </c>
      <c r="CW1722" t="n">
        <v>642</v>
      </c>
      <c r="CX1722" t="n">
        <v>182</v>
      </c>
      <c r="CY1722" t="n">
        <v>450.5</v>
      </c>
      <c r="CZ1722" t="n">
        <v>175.5</v>
      </c>
      <c r="DA1722" t="n">
        <v>3</v>
      </c>
      <c r="DB1722" t="n">
        <v>56.73865949785515</v>
      </c>
      <c r="DC1722" t="n">
        <v>31.75139689672307</v>
      </c>
      <c r="DD1722" t="n">
        <v>18</v>
      </c>
      <c r="DE1722" t="inlineStr">
        <is>
          <t>Times (raw ratio)</t>
        </is>
      </c>
      <c r="DF1722" t="n">
        <v>4</v>
      </c>
      <c r="DG1722" t="inlineStr">
        <is>
          <t>Times (raw %)</t>
        </is>
      </c>
      <c r="DH1722" t="n">
        <v>40.4</v>
      </c>
      <c r="DI1722" t="n">
        <v>18.51763171453684</v>
      </c>
    </row>
    <row r="1723">
      <c r="A1723" t="inlineStr">
        <is>
          <t>university of pittsburgh</t>
        </is>
      </c>
      <c r="B1723" t="inlineStr">
        <is>
          <t>275</t>
        </is>
      </c>
      <c r="C1723" t="inlineStr">
        <is>
          <t>222</t>
        </is>
      </c>
      <c r="D1723" t="inlineStr">
        <is>
          <t>United States</t>
        </is>
      </c>
      <c r="E1723" t="inlineStr">
        <is>
          <t>Americas</t>
        </is>
      </c>
      <c r="F1723" t="inlineStr">
        <is>
          <t>L</t>
        </is>
      </c>
      <c r="G1723" t="inlineStr">
        <is>
          <t>FC</t>
        </is>
      </c>
      <c r="H1723" t="inlineStr">
        <is>
          <t>VH</t>
        </is>
      </c>
      <c r="I1723" t="inlineStr">
        <is>
          <t>A</t>
        </is>
      </c>
      <c r="J1723" t="n">
        <v>35</v>
      </c>
      <c r="K1723" t="inlineStr">
        <is>
          <t>251</t>
        </is>
      </c>
      <c r="L1723" t="n">
        <v>12.7</v>
      </c>
      <c r="M1723" t="inlineStr">
        <is>
          <t>601+</t>
        </is>
      </c>
      <c r="N1723" t="n">
        <v>96.3</v>
      </c>
      <c r="O1723" t="inlineStr">
        <is>
          <t>52</t>
        </is>
      </c>
      <c r="P1723" t="n">
        <v>31.3</v>
      </c>
      <c r="Q1723" t="inlineStr">
        <is>
          <t>420</t>
        </is>
      </c>
      <c r="R1723" t="n">
        <v>9.5</v>
      </c>
      <c r="S1723" t="inlineStr">
        <is>
          <t>701+</t>
        </is>
      </c>
      <c r="T1723" t="n">
        <v>13.5</v>
      </c>
      <c r="U1723" t="inlineStr">
        <is>
          <t>650</t>
        </is>
      </c>
      <c r="V1723" t="n">
        <v>91.7</v>
      </c>
      <c r="W1723" t="inlineStr">
        <is>
          <t>141</t>
        </is>
      </c>
      <c r="X1723" t="n">
        <v>42.6</v>
      </c>
      <c r="Y1723" t="inlineStr">
        <is>
          <t>303</t>
        </is>
      </c>
      <c r="Z1723" t="n">
        <v>53.5</v>
      </c>
      <c r="AA1723" t="inlineStr">
        <is>
          <t>295=</t>
        </is>
      </c>
      <c r="AB1723" t="n">
        <v>38.2</v>
      </c>
      <c r="AC1723">
        <f>222</f>
        <v/>
      </c>
      <c r="AD1723" t="inlineStr">
        <is>
          <t>181=</t>
        </is>
      </c>
      <c r="AE1723" t="inlineStr">
        <is>
          <t>US</t>
        </is>
      </c>
      <c r="AF1723" t="inlineStr">
        <is>
          <t>United States</t>
        </is>
      </c>
      <c r="AG1723" t="inlineStr">
        <is>
          <t>L</t>
        </is>
      </c>
      <c r="AH1723" t="inlineStr">
        <is>
          <t>FC</t>
        </is>
      </c>
      <c r="AI1723" t="inlineStr">
        <is>
          <t>VH</t>
        </is>
      </c>
      <c r="AJ1723" t="n">
        <v>5</v>
      </c>
      <c r="AK1723" t="inlineStr">
        <is>
          <t>A</t>
        </is>
      </c>
      <c r="AL1723" t="n">
        <v>37.9</v>
      </c>
      <c r="AM1723" t="inlineStr">
        <is>
          <t>228</t>
        </is>
      </c>
      <c r="AN1723" t="n">
        <v>15.2</v>
      </c>
      <c r="AO1723" t="inlineStr">
        <is>
          <t>541</t>
        </is>
      </c>
      <c r="AP1723" t="n">
        <v>96.09999999999999</v>
      </c>
      <c r="AQ1723" t="inlineStr">
        <is>
          <t>56</t>
        </is>
      </c>
      <c r="AR1723" t="n">
        <v>38.7</v>
      </c>
      <c r="AS1723" t="inlineStr">
        <is>
          <t>357</t>
        </is>
      </c>
      <c r="AT1723" t="n">
        <v>7</v>
      </c>
      <c r="AU1723" t="inlineStr">
        <is>
          <t>701+</t>
        </is>
      </c>
      <c r="AV1723" t="n">
        <v>14.9</v>
      </c>
      <c r="AW1723" t="inlineStr">
        <is>
          <t>621</t>
        </is>
      </c>
      <c r="AX1723" t="n">
        <v>81.09999999999999</v>
      </c>
      <c r="AY1723" t="inlineStr">
        <is>
          <t>140</t>
        </is>
      </c>
      <c r="AZ1723" t="n">
        <v>33.1</v>
      </c>
      <c r="BA1723" t="inlineStr">
        <is>
          <t>232</t>
        </is>
      </c>
      <c r="BB1723" t="n">
        <v>90.5</v>
      </c>
      <c r="BC1723" t="inlineStr">
        <is>
          <t>91</t>
        </is>
      </c>
      <c r="BD1723" t="inlineStr">
        <is>
          <t>42.5</t>
        </is>
      </c>
      <c r="BE1723" t="inlineStr">
        <is>
          <t>79</t>
        </is>
      </c>
      <c r="BF1723" t="inlineStr">
        <is>
          <t>United States of America</t>
        </is>
      </c>
      <c r="BG1723" t="n">
        <v>50.6</v>
      </c>
      <c r="BH1723" t="inlineStr">
        <is>
          <t>33.9</t>
        </is>
      </c>
      <c r="BI1723" t="n">
        <v>50.3</v>
      </c>
      <c r="BJ1723" t="n">
        <v>92.3</v>
      </c>
      <c r="BK1723" t="inlineStr">
        <is>
          <t>39.3</t>
        </is>
      </c>
      <c r="BL1723" t="inlineStr">
        <is>
          <t>61.5</t>
        </is>
      </c>
      <c r="BM1723" t="inlineStr">
        <is>
          <t>26,485</t>
        </is>
      </c>
      <c r="BN1723" t="n">
        <v>5.8</v>
      </c>
      <c r="BO1723" t="inlineStr">
        <is>
          <t>10%</t>
        </is>
      </c>
      <c r="BP1723" t="inlineStr">
        <is>
          <t>51 : 49</t>
        </is>
      </c>
      <c r="BQ1723" t="n">
        <v>2016</v>
      </c>
      <c r="BR1723" t="inlineStr">
        <is>
          <t>61</t>
        </is>
      </c>
      <c r="BS1723" t="inlineStr">
        <is>
          <t>39.0</t>
        </is>
      </c>
      <c r="BT1723" t="n">
        <v>29.5</v>
      </c>
      <c r="BU1723" t="n">
        <v>19.3</v>
      </c>
      <c r="BV1723" t="n">
        <v>0</v>
      </c>
      <c r="BW1723" t="n">
        <v>42.2</v>
      </c>
      <c r="BX1723" t="n">
        <v>21.8</v>
      </c>
      <c r="BY1723" t="n">
        <v>60.8</v>
      </c>
      <c r="BZ1723" t="n">
        <v>18</v>
      </c>
      <c r="CA1723" t="n">
        <v>2013</v>
      </c>
      <c r="CB1723" t="inlineStr">
        <is>
          <t>QS+Times+Shanghai</t>
        </is>
      </c>
      <c r="CC1723" t="n">
        <v>275</v>
      </c>
      <c r="CD1723" t="n">
        <v>222</v>
      </c>
      <c r="CE1723" t="n">
        <v>251</v>
      </c>
      <c r="CF1723" t="n">
        <v>601</v>
      </c>
      <c r="CG1723" t="n">
        <v>52</v>
      </c>
      <c r="CH1723" t="n">
        <v>420</v>
      </c>
      <c r="CI1723" t="n">
        <v>701</v>
      </c>
      <c r="CJ1723" t="n">
        <v>650</v>
      </c>
      <c r="CK1723" t="n">
        <v>141</v>
      </c>
      <c r="CL1723" t="n">
        <v>303</v>
      </c>
      <c r="CM1723" t="n">
        <v>295</v>
      </c>
      <c r="CN1723" t="n">
        <v>222</v>
      </c>
      <c r="CO1723" t="n">
        <v>181</v>
      </c>
      <c r="CP1723" t="n">
        <v>228</v>
      </c>
      <c r="CQ1723" t="n">
        <v>541</v>
      </c>
      <c r="CR1723" t="n">
        <v>56</v>
      </c>
      <c r="CS1723" t="n">
        <v>357</v>
      </c>
      <c r="CT1723" t="n">
        <v>701</v>
      </c>
      <c r="CU1723" t="n">
        <v>621</v>
      </c>
      <c r="CV1723" t="n">
        <v>140</v>
      </c>
      <c r="CW1723" t="n">
        <v>232</v>
      </c>
      <c r="CX1723" t="n">
        <v>91</v>
      </c>
      <c r="CY1723" t="n">
        <v>79</v>
      </c>
      <c r="CZ1723" t="n">
        <v>61</v>
      </c>
      <c r="DA1723" t="n">
        <v>39</v>
      </c>
      <c r="DB1723" t="n">
        <v>85.36847044094498</v>
      </c>
      <c r="DC1723" t="n">
        <v>54.54863036387301</v>
      </c>
      <c r="DD1723" t="n">
        <v>5.8</v>
      </c>
      <c r="DE1723" t="inlineStr">
        <is>
          <t>Times (raw ratio)</t>
        </is>
      </c>
      <c r="DF1723" t="n">
        <v>10</v>
      </c>
      <c r="DG1723" t="inlineStr">
        <is>
          <t>Times (raw %)</t>
        </is>
      </c>
      <c r="DH1723" t="n">
        <v>36.45</v>
      </c>
      <c r="DI1723" t="n">
        <v>33.7073348173143</v>
      </c>
    </row>
    <row r="1724">
      <c r="A1724" t="inlineStr">
        <is>
          <t>university of pittsburgh, pittsburgh campus</t>
        </is>
      </c>
      <c r="B1724" t="inlineStr"/>
      <c r="C1724" t="inlineStr"/>
      <c r="D1724" t="inlineStr">
        <is>
          <t>Not Reported</t>
        </is>
      </c>
      <c r="E1724" t="inlineStr">
        <is>
          <t>Not Reported</t>
        </is>
      </c>
      <c r="F1724" t="inlineStr">
        <is>
          <t>Not Reported</t>
        </is>
      </c>
      <c r="G1724" t="inlineStr">
        <is>
          <t>Not Reported</t>
        </is>
      </c>
      <c r="H1724" t="inlineStr"/>
      <c r="I1724" t="inlineStr">
        <is>
          <t>Not Reported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>
        <is>
          <t>Not Reported</t>
        </is>
      </c>
      <c r="AF1724" t="inlineStr">
        <is>
          <t>Not Reported</t>
        </is>
      </c>
      <c r="AG1724" t="inlineStr">
        <is>
          <t>Not Reported</t>
        </is>
      </c>
      <c r="AH1724" t="inlineStr">
        <is>
          <t>Not Reported</t>
        </is>
      </c>
      <c r="AI1724" t="inlineStr"/>
      <c r="AJ1724" t="inlineStr"/>
      <c r="AK1724" t="inlineStr">
        <is>
          <t>Not Reported</t>
        </is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>
        <is>
          <t>Not Reported</t>
        </is>
      </c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>
        <is>
          <t>70</t>
        </is>
      </c>
      <c r="BS1724" t="inlineStr">
        <is>
          <t>41</t>
        </is>
      </c>
      <c r="BT1724" t="n">
        <v>28.1</v>
      </c>
      <c r="BU1724" t="n">
        <v>18.5</v>
      </c>
      <c r="BV1724" t="n">
        <v>0</v>
      </c>
      <c r="BW1724" t="n">
        <v>39.8</v>
      </c>
      <c r="BX1724" t="n">
        <v>19.2</v>
      </c>
      <c r="BY1724" t="n">
        <v>59.6</v>
      </c>
      <c r="BZ1724" t="n">
        <v>18.3</v>
      </c>
      <c r="CA1724" t="n">
        <v>2015</v>
      </c>
      <c r="CB1724" t="inlineStr">
        <is>
          <t>Shanghai</t>
        </is>
      </c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n">
        <v>70</v>
      </c>
      <c r="DA1724" t="n">
        <v>41</v>
      </c>
      <c r="DB1724" t="n">
        <v>84.85181119648738</v>
      </c>
      <c r="DC1724" t="n">
        <v>48.10927723840345</v>
      </c>
      <c r="DD1724" t="inlineStr"/>
      <c r="DE1724" t="inlineStr">
        <is>
          <t>Missing</t>
        </is>
      </c>
      <c r="DF1724" t="inlineStr"/>
      <c r="DG1724" t="inlineStr">
        <is>
          <t>Missing</t>
        </is>
      </c>
      <c r="DH1724" t="inlineStr"/>
      <c r="DI1724" t="n">
        <v>28.67963861920173</v>
      </c>
    </row>
    <row r="1725">
      <c r="A1725" t="inlineStr">
        <is>
          <t>university of plymouth</t>
        </is>
      </c>
      <c r="B1725" t="inlineStr">
        <is>
          <t>661-670</t>
        </is>
      </c>
      <c r="C1725" t="inlineStr">
        <is>
          <t>561</t>
        </is>
      </c>
      <c r="D1725" t="inlineStr">
        <is>
          <t>United Kingdom</t>
        </is>
      </c>
      <c r="E1725" t="inlineStr">
        <is>
          <t>Europe</t>
        </is>
      </c>
      <c r="F1725" t="inlineStr">
        <is>
          <t>L</t>
        </is>
      </c>
      <c r="G1725" t="inlineStr">
        <is>
          <t>FC</t>
        </is>
      </c>
      <c r="H1725" t="inlineStr">
        <is>
          <t>HI</t>
        </is>
      </c>
      <c r="I1725" t="inlineStr">
        <is>
          <t>A</t>
        </is>
      </c>
      <c r="J1725" t="n">
        <v>8.9</v>
      </c>
      <c r="K1725" t="inlineStr">
        <is>
          <t>601+</t>
        </is>
      </c>
      <c r="L1725" t="n">
        <v>8.9</v>
      </c>
      <c r="M1725" t="inlineStr">
        <is>
          <t>601+</t>
        </is>
      </c>
      <c r="N1725" t="n">
        <v>11.6</v>
      </c>
      <c r="O1725" t="inlineStr">
        <is>
          <t>701+</t>
        </is>
      </c>
      <c r="P1725" t="n">
        <v>25.9</v>
      </c>
      <c r="Q1725" t="inlineStr">
        <is>
          <t>487</t>
        </is>
      </c>
      <c r="R1725" t="n">
        <v>49.8</v>
      </c>
      <c r="S1725" t="inlineStr">
        <is>
          <t>368</t>
        </is>
      </c>
      <c r="T1725" t="n">
        <v>36.2</v>
      </c>
      <c r="U1725" t="inlineStr">
        <is>
          <t>381</t>
        </is>
      </c>
      <c r="V1725" t="n">
        <v>80.09999999999999</v>
      </c>
      <c r="W1725" t="inlineStr">
        <is>
          <t>320</t>
        </is>
      </c>
      <c r="X1725" t="n">
        <v>7.3</v>
      </c>
      <c r="Y1725" t="inlineStr">
        <is>
          <t>701+</t>
        </is>
      </c>
      <c r="Z1725" t="n">
        <v>21.5</v>
      </c>
      <c r="AA1725" t="inlineStr">
        <is>
          <t>518=</t>
        </is>
      </c>
      <c r="AB1725" t="inlineStr"/>
      <c r="AC1725">
        <f>561</f>
        <v/>
      </c>
      <c r="AD1725" t="inlineStr">
        <is>
          <t>651-700</t>
        </is>
      </c>
      <c r="AE1725" t="inlineStr">
        <is>
          <t>UK</t>
        </is>
      </c>
      <c r="AF1725" t="inlineStr">
        <is>
          <t>United Kingdom</t>
        </is>
      </c>
      <c r="AG1725" t="inlineStr">
        <is>
          <t>L</t>
        </is>
      </c>
      <c r="AH1725" t="inlineStr">
        <is>
          <t>FC</t>
        </is>
      </c>
      <c r="AI1725" t="inlineStr">
        <is>
          <t>HI</t>
        </is>
      </c>
      <c r="AJ1725" t="n">
        <v>5</v>
      </c>
      <c r="AK1725" t="inlineStr">
        <is>
          <t>A</t>
        </is>
      </c>
      <c r="AL1725" t="n">
        <v>9</v>
      </c>
      <c r="AM1725" t="inlineStr">
        <is>
          <t>601+</t>
        </is>
      </c>
      <c r="AN1725" t="n">
        <v>12.1</v>
      </c>
      <c r="AO1725" t="inlineStr">
        <is>
          <t>601+</t>
        </is>
      </c>
      <c r="AP1725" t="n">
        <v>12.2</v>
      </c>
      <c r="AQ1725" t="inlineStr">
        <is>
          <t>701+</t>
        </is>
      </c>
      <c r="AR1725" t="n">
        <v>29.1</v>
      </c>
      <c r="AS1725" t="inlineStr">
        <is>
          <t>443</t>
        </is>
      </c>
      <c r="AT1725" t="n">
        <v>51.3</v>
      </c>
      <c r="AU1725" t="inlineStr">
        <is>
          <t>352</t>
        </is>
      </c>
      <c r="AV1725" t="n">
        <v>38.9</v>
      </c>
      <c r="AW1725" t="inlineStr">
        <is>
          <t>352</t>
        </is>
      </c>
      <c r="AX1725" t="n">
        <v>45.4</v>
      </c>
      <c r="AY1725" t="inlineStr">
        <is>
          <t>342</t>
        </is>
      </c>
      <c r="AZ1725" t="n">
        <v>11.2</v>
      </c>
      <c r="BA1725" t="inlineStr">
        <is>
          <t>701+</t>
        </is>
      </c>
      <c r="BB1725" t="n">
        <v>45</v>
      </c>
      <c r="BC1725" t="inlineStr">
        <is>
          <t>335</t>
        </is>
      </c>
      <c r="BD1725" t="inlineStr">
        <is>
          <t>21.0</t>
        </is>
      </c>
      <c r="BE1725" t="inlineStr"/>
      <c r="BF1725" t="inlineStr">
        <is>
          <t>Not Reported</t>
        </is>
      </c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>
        <is>
          <t>QS</t>
        </is>
      </c>
      <c r="CC1725" t="n">
        <v>665.5</v>
      </c>
      <c r="CD1725" t="n">
        <v>561</v>
      </c>
      <c r="CE1725" t="n">
        <v>601</v>
      </c>
      <c r="CF1725" t="n">
        <v>601</v>
      </c>
      <c r="CG1725" t="n">
        <v>701</v>
      </c>
      <c r="CH1725" t="n">
        <v>487</v>
      </c>
      <c r="CI1725" t="n">
        <v>368</v>
      </c>
      <c r="CJ1725" t="n">
        <v>381</v>
      </c>
      <c r="CK1725" t="n">
        <v>320</v>
      </c>
      <c r="CL1725" t="n">
        <v>701</v>
      </c>
      <c r="CM1725" t="n">
        <v>518</v>
      </c>
      <c r="CN1725" t="n">
        <v>561</v>
      </c>
      <c r="CO1725" t="n">
        <v>675.5</v>
      </c>
      <c r="CP1725" t="n">
        <v>601</v>
      </c>
      <c r="CQ1725" t="n">
        <v>601</v>
      </c>
      <c r="CR1725" t="n">
        <v>701</v>
      </c>
      <c r="CS1725" t="n">
        <v>443</v>
      </c>
      <c r="CT1725" t="n">
        <v>352</v>
      </c>
      <c r="CU1725" t="n">
        <v>352</v>
      </c>
      <c r="CV1725" t="n">
        <v>342</v>
      </c>
      <c r="CW1725" t="n">
        <v>701</v>
      </c>
      <c r="CX1725" t="n">
        <v>335</v>
      </c>
      <c r="CY1725" t="inlineStr"/>
      <c r="CZ1725" t="inlineStr"/>
      <c r="DA1725" t="inlineStr"/>
      <c r="DB1725" t="n">
        <v>52.53571428571428</v>
      </c>
      <c r="DC1725" t="n">
        <v>25.9</v>
      </c>
      <c r="DD1725" t="inlineStr"/>
      <c r="DE1725" t="inlineStr">
        <is>
          <t>QS (score, not ratio)</t>
        </is>
      </c>
      <c r="DF1725" t="inlineStr"/>
      <c r="DG1725" t="inlineStr">
        <is>
          <t>QS (score, not %)</t>
        </is>
      </c>
      <c r="DH1725" t="n">
        <v>8.949999999999999</v>
      </c>
      <c r="DI1725" t="inlineStr"/>
    </row>
    <row r="1726">
      <c r="A1726" t="inlineStr">
        <is>
          <t>university of pompeu fabra</t>
        </is>
      </c>
      <c r="B1726" t="inlineStr"/>
      <c r="C1726" t="inlineStr"/>
      <c r="D1726" t="inlineStr">
        <is>
          <t>Not Reported</t>
        </is>
      </c>
      <c r="E1726" t="inlineStr">
        <is>
          <t>Not Reported</t>
        </is>
      </c>
      <c r="F1726" t="inlineStr">
        <is>
          <t>Not Reported</t>
        </is>
      </c>
      <c r="G1726" t="inlineStr">
        <is>
          <t>Not Reported</t>
        </is>
      </c>
      <c r="H1726" t="inlineStr"/>
      <c r="I1726" t="inlineStr">
        <is>
          <t>Not Reported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>
        <is>
          <t>Not Reported</t>
        </is>
      </c>
      <c r="AF1726" t="inlineStr">
        <is>
          <t>Not Reported</t>
        </is>
      </c>
      <c r="AG1726" t="inlineStr">
        <is>
          <t>Not Reported</t>
        </is>
      </c>
      <c r="AH1726" t="inlineStr">
        <is>
          <t>Not Reported</t>
        </is>
      </c>
      <c r="AI1726" t="inlineStr"/>
      <c r="AJ1726" t="inlineStr"/>
      <c r="AK1726" t="inlineStr">
        <is>
          <t>Not Reported</t>
        </is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>
        <is>
          <t>Not Reported</t>
        </is>
      </c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>
        <is>
          <t>301-400</t>
        </is>
      </c>
      <c r="BS1726" t="inlineStr">
        <is>
          <t>5-8</t>
        </is>
      </c>
      <c r="BT1726" t="inlineStr"/>
      <c r="BU1726" t="n">
        <v>0</v>
      </c>
      <c r="BV1726" t="n">
        <v>0</v>
      </c>
      <c r="BW1726" t="n">
        <v>5</v>
      </c>
      <c r="BX1726" t="n">
        <v>17.2</v>
      </c>
      <c r="BY1726" t="n">
        <v>26.2</v>
      </c>
      <c r="BZ1726" t="n">
        <v>31.4</v>
      </c>
      <c r="CA1726" t="n">
        <v>2014</v>
      </c>
      <c r="CB1726" t="inlineStr">
        <is>
          <t>Shanghai</t>
        </is>
      </c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n">
        <v>350.5</v>
      </c>
      <c r="DA1726" t="n">
        <v>6.5</v>
      </c>
      <c r="DB1726" t="n">
        <v>23.27113062568606</v>
      </c>
      <c r="DC1726" t="n">
        <v>12.69417475728155</v>
      </c>
      <c r="DD1726" t="inlineStr"/>
      <c r="DE1726" t="inlineStr">
        <is>
          <t>Missing</t>
        </is>
      </c>
      <c r="DF1726" t="inlineStr"/>
      <c r="DG1726" t="inlineStr">
        <is>
          <t>Missing</t>
        </is>
      </c>
      <c r="DH1726" t="inlineStr"/>
      <c r="DI1726" t="n">
        <v>6.347087378640776</v>
      </c>
    </row>
    <row r="1727">
      <c r="A1727" t="inlineStr">
        <is>
          <t>university of porto</t>
        </is>
      </c>
      <c r="B1727" t="inlineStr">
        <is>
          <t>278</t>
        </is>
      </c>
      <c r="C1727" t="inlineStr">
        <is>
          <t>253</t>
        </is>
      </c>
      <c r="D1727" t="inlineStr">
        <is>
          <t>Portugal</t>
        </is>
      </c>
      <c r="E1727" t="inlineStr">
        <is>
          <t>Europe</t>
        </is>
      </c>
      <c r="F1727" t="inlineStr">
        <is>
          <t>XL</t>
        </is>
      </c>
      <c r="G1727" t="inlineStr">
        <is>
          <t>FC</t>
        </is>
      </c>
      <c r="H1727" t="inlineStr">
        <is>
          <t>VH</t>
        </is>
      </c>
      <c r="I1727" t="inlineStr">
        <is>
          <t>A</t>
        </is>
      </c>
      <c r="J1727" t="n">
        <v>41.3</v>
      </c>
      <c r="K1727" t="inlineStr">
        <is>
          <t>206</t>
        </is>
      </c>
      <c r="L1727" t="n">
        <v>17.9</v>
      </c>
      <c r="M1727" t="inlineStr">
        <is>
          <t>492</t>
        </is>
      </c>
      <c r="N1727" t="n">
        <v>10.8</v>
      </c>
      <c r="O1727" t="inlineStr">
        <is>
          <t>701+</t>
        </is>
      </c>
      <c r="P1727" t="n">
        <v>59.6</v>
      </c>
      <c r="Q1727" t="inlineStr">
        <is>
          <t>205</t>
        </is>
      </c>
      <c r="R1727" t="n">
        <v>6.6</v>
      </c>
      <c r="S1727" t="inlineStr">
        <is>
          <t>701+</t>
        </is>
      </c>
      <c r="T1727" t="n">
        <v>19.8</v>
      </c>
      <c r="U1727" t="inlineStr">
        <is>
          <t>543</t>
        </is>
      </c>
      <c r="V1727" t="n">
        <v>95.09999999999999</v>
      </c>
      <c r="W1727" t="inlineStr">
        <is>
          <t>77</t>
        </is>
      </c>
      <c r="X1727" t="n">
        <v>39.1</v>
      </c>
      <c r="Y1727" t="inlineStr">
        <is>
          <t>327</t>
        </is>
      </c>
      <c r="Z1727" t="n">
        <v>53.1</v>
      </c>
      <c r="AA1727" t="inlineStr">
        <is>
          <t>298=</t>
        </is>
      </c>
      <c r="AB1727" t="n">
        <v>38.1</v>
      </c>
      <c r="AC1727" t="inlineStr">
        <is>
          <t>253</t>
        </is>
      </c>
      <c r="AD1727" t="inlineStr">
        <is>
          <t>274</t>
        </is>
      </c>
      <c r="AE1727" t="inlineStr">
        <is>
          <t>PT</t>
        </is>
      </c>
      <c r="AF1727" t="inlineStr">
        <is>
          <t>Portugal</t>
        </is>
      </c>
      <c r="AG1727" t="inlineStr">
        <is>
          <t>XL</t>
        </is>
      </c>
      <c r="AH1727" t="inlineStr">
        <is>
          <t>FC</t>
        </is>
      </c>
      <c r="AI1727" t="inlineStr">
        <is>
          <t>VH</t>
        </is>
      </c>
      <c r="AJ1727" t="n">
        <v>5</v>
      </c>
      <c r="AK1727" t="inlineStr">
        <is>
          <t>A</t>
        </is>
      </c>
      <c r="AL1727" t="n">
        <v>39.8</v>
      </c>
      <c r="AM1727" t="inlineStr">
        <is>
          <t>214</t>
        </is>
      </c>
      <c r="AN1727" t="n">
        <v>22.9</v>
      </c>
      <c r="AO1727" t="inlineStr">
        <is>
          <t>414</t>
        </is>
      </c>
      <c r="AP1727" t="n">
        <v>11.1</v>
      </c>
      <c r="AQ1727" t="inlineStr">
        <is>
          <t>701+</t>
        </is>
      </c>
      <c r="AR1727" t="n">
        <v>58.1</v>
      </c>
      <c r="AS1727" t="inlineStr">
        <is>
          <t>219</t>
        </is>
      </c>
      <c r="AT1727" t="n">
        <v>7.3</v>
      </c>
      <c r="AU1727" t="inlineStr">
        <is>
          <t>701+</t>
        </is>
      </c>
      <c r="AV1727" t="n">
        <v>18.7</v>
      </c>
      <c r="AW1727" t="inlineStr">
        <is>
          <t>564</t>
        </is>
      </c>
      <c r="AX1727" t="n">
        <v>93.8</v>
      </c>
      <c r="AY1727" t="inlineStr">
        <is>
          <t>60</t>
        </is>
      </c>
      <c r="AZ1727" t="n">
        <v>17.6</v>
      </c>
      <c r="BA1727" t="inlineStr">
        <is>
          <t>473</t>
        </is>
      </c>
      <c r="BB1727" t="n">
        <v>77.3</v>
      </c>
      <c r="BC1727" t="inlineStr">
        <is>
          <t>167=</t>
        </is>
      </c>
      <c r="BD1727" t="inlineStr">
        <is>
          <t>39.0</t>
        </is>
      </c>
      <c r="BE1727" t="inlineStr">
        <is>
          <t>401-500</t>
        </is>
      </c>
      <c r="BF1727" t="inlineStr">
        <is>
          <t>Portugal</t>
        </is>
      </c>
      <c r="BG1727" t="n">
        <v>32</v>
      </c>
      <c r="BH1727" t="inlineStr">
        <is>
          <t>45.4</t>
        </is>
      </c>
      <c r="BI1727" t="n">
        <v>28.2</v>
      </c>
      <c r="BJ1727" t="n">
        <v>37.2</v>
      </c>
      <c r="BK1727" t="inlineStr">
        <is>
          <t>38.7</t>
        </is>
      </c>
      <c r="BL1727" t="inlineStr">
        <is>
          <t>-</t>
        </is>
      </c>
      <c r="BM1727" t="inlineStr">
        <is>
          <t>32,720</t>
        </is>
      </c>
      <c r="BN1727" t="n">
        <v>18.8</v>
      </c>
      <c r="BO1727" t="inlineStr">
        <is>
          <t>9%</t>
        </is>
      </c>
      <c r="BP1727" t="inlineStr">
        <is>
          <t>54 : 46</t>
        </is>
      </c>
      <c r="BQ1727" t="n">
        <v>2016</v>
      </c>
      <c r="BR1727" t="inlineStr">
        <is>
          <t>301-400</t>
        </is>
      </c>
      <c r="BS1727" t="inlineStr">
        <is>
          <t>2</t>
        </is>
      </c>
      <c r="BT1727" t="inlineStr"/>
      <c r="BU1727" t="n">
        <v>0</v>
      </c>
      <c r="BV1727" t="n">
        <v>0</v>
      </c>
      <c r="BW1727" t="n">
        <v>0</v>
      </c>
      <c r="BX1727" t="n">
        <v>10.7</v>
      </c>
      <c r="BY1727" t="n">
        <v>42.2</v>
      </c>
      <c r="BZ1727" t="n">
        <v>21.1</v>
      </c>
      <c r="CA1727" t="n">
        <v>2015</v>
      </c>
      <c r="CB1727" t="inlineStr">
        <is>
          <t>QS+Times+Shanghai</t>
        </is>
      </c>
      <c r="CC1727" t="n">
        <v>278</v>
      </c>
      <c r="CD1727" t="n">
        <v>253</v>
      </c>
      <c r="CE1727" t="n">
        <v>206</v>
      </c>
      <c r="CF1727" t="n">
        <v>492</v>
      </c>
      <c r="CG1727" t="n">
        <v>701</v>
      </c>
      <c r="CH1727" t="n">
        <v>205</v>
      </c>
      <c r="CI1727" t="n">
        <v>701</v>
      </c>
      <c r="CJ1727" t="n">
        <v>543</v>
      </c>
      <c r="CK1727" t="n">
        <v>77</v>
      </c>
      <c r="CL1727" t="n">
        <v>327</v>
      </c>
      <c r="CM1727" t="n">
        <v>298</v>
      </c>
      <c r="CN1727" t="n">
        <v>253</v>
      </c>
      <c r="CO1727" t="n">
        <v>274</v>
      </c>
      <c r="CP1727" t="n">
        <v>214</v>
      </c>
      <c r="CQ1727" t="n">
        <v>414</v>
      </c>
      <c r="CR1727" t="n">
        <v>701</v>
      </c>
      <c r="CS1727" t="n">
        <v>219</v>
      </c>
      <c r="CT1727" t="n">
        <v>701</v>
      </c>
      <c r="CU1727" t="n">
        <v>564</v>
      </c>
      <c r="CV1727" t="n">
        <v>60</v>
      </c>
      <c r="CW1727" t="n">
        <v>473</v>
      </c>
      <c r="CX1727" t="n">
        <v>167</v>
      </c>
      <c r="CY1727" t="n">
        <v>450.5</v>
      </c>
      <c r="CZ1727" t="n">
        <v>350.5</v>
      </c>
      <c r="DA1727" t="n">
        <v>2</v>
      </c>
      <c r="DB1727" t="n">
        <v>46.40841016431273</v>
      </c>
      <c r="DC1727" t="n">
        <v>32.00246357584389</v>
      </c>
      <c r="DD1727" t="n">
        <v>18.8</v>
      </c>
      <c r="DE1727" t="inlineStr">
        <is>
          <t>Times (raw ratio)</t>
        </is>
      </c>
      <c r="DF1727" t="n">
        <v>9</v>
      </c>
      <c r="DG1727" t="inlineStr">
        <is>
          <t>Times (raw %)</t>
        </is>
      </c>
      <c r="DH1727" t="n">
        <v>40.55</v>
      </c>
      <c r="DI1727" t="n">
        <v>12.79501418313134</v>
      </c>
    </row>
    <row r="1728">
      <c r="A1728" t="inlineStr">
        <is>
          <t>university of portsmouth</t>
        </is>
      </c>
      <c r="B1728" t="inlineStr">
        <is>
          <t>631-640</t>
        </is>
      </c>
      <c r="C1728" t="inlineStr">
        <is>
          <t>502</t>
        </is>
      </c>
      <c r="D1728" t="inlineStr">
        <is>
          <t>United Kingdom</t>
        </is>
      </c>
      <c r="E1728" t="inlineStr">
        <is>
          <t>Europe</t>
        </is>
      </c>
      <c r="F1728" t="inlineStr">
        <is>
          <t>L</t>
        </is>
      </c>
      <c r="G1728" t="inlineStr">
        <is>
          <t>CO</t>
        </is>
      </c>
      <c r="H1728" t="inlineStr">
        <is>
          <t>VH</t>
        </is>
      </c>
      <c r="I1728" t="inlineStr">
        <is>
          <t>A</t>
        </is>
      </c>
      <c r="J1728" t="n">
        <v>8.1</v>
      </c>
      <c r="K1728" t="inlineStr">
        <is>
          <t>601+</t>
        </is>
      </c>
      <c r="L1728" t="n">
        <v>7.3</v>
      </c>
      <c r="M1728" t="inlineStr">
        <is>
          <t>601+</t>
        </is>
      </c>
      <c r="N1728" t="n">
        <v>8.6</v>
      </c>
      <c r="O1728" t="inlineStr">
        <is>
          <t>701+</t>
        </is>
      </c>
      <c r="P1728" t="n">
        <v>15.1</v>
      </c>
      <c r="Q1728" t="inlineStr">
        <is>
          <t>634</t>
        </is>
      </c>
      <c r="R1728" t="n">
        <v>74</v>
      </c>
      <c r="S1728" t="inlineStr">
        <is>
          <t>270</t>
        </is>
      </c>
      <c r="T1728" t="n">
        <v>85.3</v>
      </c>
      <c r="U1728" t="inlineStr">
        <is>
          <t>151</t>
        </is>
      </c>
      <c r="V1728" t="n">
        <v>75.40000000000001</v>
      </c>
      <c r="W1728" t="inlineStr">
        <is>
          <t>399</t>
        </is>
      </c>
      <c r="X1728" t="n">
        <v>8.9</v>
      </c>
      <c r="Y1728" t="inlineStr">
        <is>
          <t>701+</t>
        </is>
      </c>
      <c r="Z1728" t="n">
        <v>21.1</v>
      </c>
      <c r="AA1728" t="inlineStr">
        <is>
          <t>525=</t>
        </is>
      </c>
      <c r="AB1728" t="inlineStr"/>
      <c r="AC1728">
        <f>502</f>
        <v/>
      </c>
      <c r="AD1728" t="inlineStr">
        <is>
          <t>701-750</t>
        </is>
      </c>
      <c r="AE1728" t="inlineStr">
        <is>
          <t>UK</t>
        </is>
      </c>
      <c r="AF1728" t="inlineStr">
        <is>
          <t>United Kingdom</t>
        </is>
      </c>
      <c r="AG1728" t="inlineStr">
        <is>
          <t>L</t>
        </is>
      </c>
      <c r="AH1728" t="inlineStr">
        <is>
          <t>CO</t>
        </is>
      </c>
      <c r="AI1728" t="inlineStr">
        <is>
          <t>VH</t>
        </is>
      </c>
      <c r="AJ1728" t="n">
        <v>3</v>
      </c>
      <c r="AK1728" t="inlineStr">
        <is>
          <t>A</t>
        </is>
      </c>
      <c r="AL1728" t="n">
        <v>8.4</v>
      </c>
      <c r="AM1728" t="inlineStr">
        <is>
          <t>601+</t>
        </is>
      </c>
      <c r="AN1728" t="n">
        <v>9.6</v>
      </c>
      <c r="AO1728" t="inlineStr">
        <is>
          <t>601+</t>
        </is>
      </c>
      <c r="AP1728" t="n">
        <v>8.699999999999999</v>
      </c>
      <c r="AQ1728" t="inlineStr">
        <is>
          <t>701+</t>
        </is>
      </c>
      <c r="AR1728" t="n">
        <v>18.7</v>
      </c>
      <c r="AS1728" t="inlineStr">
        <is>
          <t>572</t>
        </is>
      </c>
      <c r="AT1728" t="n">
        <v>75.09999999999999</v>
      </c>
      <c r="AU1728" t="inlineStr">
        <is>
          <t>253</t>
        </is>
      </c>
      <c r="AV1728" t="n">
        <v>87.3</v>
      </c>
      <c r="AW1728" t="inlineStr">
        <is>
          <t>134</t>
        </is>
      </c>
      <c r="AX1728" t="n">
        <v>44.8</v>
      </c>
      <c r="AY1728" t="inlineStr">
        <is>
          <t>348</t>
        </is>
      </c>
      <c r="AZ1728" t="n">
        <v>12.6</v>
      </c>
      <c r="BA1728" t="inlineStr">
        <is>
          <t>690</t>
        </is>
      </c>
      <c r="BB1728" t="n">
        <v>73.09999999999999</v>
      </c>
      <c r="BC1728" t="inlineStr">
        <is>
          <t>187=</t>
        </is>
      </c>
      <c r="BD1728" t="inlineStr">
        <is>
          <t>23.1</t>
        </is>
      </c>
      <c r="BE1728" t="inlineStr">
        <is>
          <t>401-500</t>
        </is>
      </c>
      <c r="BF1728" t="inlineStr">
        <is>
          <t>United Kingdom</t>
        </is>
      </c>
      <c r="BG1728" t="n">
        <v>17.2</v>
      </c>
      <c r="BH1728" t="inlineStr">
        <is>
          <t>79.3</t>
        </is>
      </c>
      <c r="BI1728" t="n">
        <v>10.9</v>
      </c>
      <c r="BJ1728" t="n">
        <v>58.2</v>
      </c>
      <c r="BK1728" t="inlineStr">
        <is>
          <t>28.9</t>
        </is>
      </c>
      <c r="BL1728" t="inlineStr">
        <is>
          <t>-</t>
        </is>
      </c>
      <c r="BM1728" t="inlineStr">
        <is>
          <t>20,161</t>
        </is>
      </c>
      <c r="BN1728" t="n">
        <v>19.1</v>
      </c>
      <c r="BO1728" t="inlineStr">
        <is>
          <t>23%</t>
        </is>
      </c>
      <c r="BP1728" t="inlineStr">
        <is>
          <t>45 : 55</t>
        </is>
      </c>
      <c r="BQ1728" t="n">
        <v>2016</v>
      </c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>
        <is>
          <t>QS+Times</t>
        </is>
      </c>
      <c r="CC1728" t="n">
        <v>635.5</v>
      </c>
      <c r="CD1728" t="n">
        <v>502</v>
      </c>
      <c r="CE1728" t="n">
        <v>601</v>
      </c>
      <c r="CF1728" t="n">
        <v>601</v>
      </c>
      <c r="CG1728" t="n">
        <v>701</v>
      </c>
      <c r="CH1728" t="n">
        <v>634</v>
      </c>
      <c r="CI1728" t="n">
        <v>270</v>
      </c>
      <c r="CJ1728" t="n">
        <v>151</v>
      </c>
      <c r="CK1728" t="n">
        <v>399</v>
      </c>
      <c r="CL1728" t="n">
        <v>701</v>
      </c>
      <c r="CM1728" t="n">
        <v>525</v>
      </c>
      <c r="CN1728" t="n">
        <v>502</v>
      </c>
      <c r="CO1728" t="n">
        <v>725.5</v>
      </c>
      <c r="CP1728" t="n">
        <v>601</v>
      </c>
      <c r="CQ1728" t="n">
        <v>601</v>
      </c>
      <c r="CR1728" t="n">
        <v>701</v>
      </c>
      <c r="CS1728" t="n">
        <v>572</v>
      </c>
      <c r="CT1728" t="n">
        <v>253</v>
      </c>
      <c r="CU1728" t="n">
        <v>134</v>
      </c>
      <c r="CV1728" t="n">
        <v>348</v>
      </c>
      <c r="CW1728" t="n">
        <v>690</v>
      </c>
      <c r="CX1728" t="n">
        <v>187</v>
      </c>
      <c r="CY1728" t="n">
        <v>450.5</v>
      </c>
      <c r="CZ1728" t="inlineStr"/>
      <c r="DA1728" t="inlineStr"/>
      <c r="DB1728" t="n">
        <v>45.20919279076891</v>
      </c>
      <c r="DC1728" t="n">
        <v>27.03898983430722</v>
      </c>
      <c r="DD1728" t="n">
        <v>19.1</v>
      </c>
      <c r="DE1728" t="inlineStr">
        <is>
          <t>Times (raw ratio)</t>
        </is>
      </c>
      <c r="DF1728" t="n">
        <v>23</v>
      </c>
      <c r="DG1728" t="inlineStr">
        <is>
          <t>Times (raw %)</t>
        </is>
      </c>
      <c r="DH1728" t="n">
        <v>8.25</v>
      </c>
      <c r="DI1728" t="n">
        <v>8.324661810613945</v>
      </c>
    </row>
    <row r="1729">
      <c r="A1729" t="inlineStr">
        <is>
          <t>university of pretoria</t>
        </is>
      </c>
      <c r="B1729" t="inlineStr">
        <is>
          <t>354</t>
        </is>
      </c>
      <c r="C1729" t="inlineStr">
        <is>
          <t>323</t>
        </is>
      </c>
      <c r="D1729" t="inlineStr">
        <is>
          <t>South Africa</t>
        </is>
      </c>
      <c r="E1729" t="inlineStr">
        <is>
          <t>Africa</t>
        </is>
      </c>
      <c r="F1729" t="inlineStr">
        <is>
          <t>XL</t>
        </is>
      </c>
      <c r="G1729" t="inlineStr">
        <is>
          <t>FC</t>
        </is>
      </c>
      <c r="H1729" t="inlineStr">
        <is>
          <t>VH</t>
        </is>
      </c>
      <c r="I1729" t="inlineStr">
        <is>
          <t>A</t>
        </is>
      </c>
      <c r="J1729" t="n">
        <v>23.9</v>
      </c>
      <c r="K1729" t="inlineStr">
        <is>
          <t>368</t>
        </is>
      </c>
      <c r="L1729" t="n">
        <v>48.8</v>
      </c>
      <c r="M1729" t="inlineStr">
        <is>
          <t>185</t>
        </is>
      </c>
      <c r="N1729" t="n">
        <v>4</v>
      </c>
      <c r="O1729" t="inlineStr">
        <is>
          <t>701+</t>
        </is>
      </c>
      <c r="P1729" t="n">
        <v>15.5</v>
      </c>
      <c r="Q1729" t="inlineStr">
        <is>
          <t>629</t>
        </is>
      </c>
      <c r="R1729" t="n">
        <v>33.3</v>
      </c>
      <c r="S1729" t="inlineStr">
        <is>
          <t>474</t>
        </is>
      </c>
      <c r="T1729" t="n">
        <v>8.199999999999999</v>
      </c>
      <c r="U1729" t="inlineStr">
        <is>
          <t>701+</t>
        </is>
      </c>
      <c r="V1729" t="n">
        <v>98.09999999999999</v>
      </c>
      <c r="W1729" t="inlineStr">
        <is>
          <t>24</t>
        </is>
      </c>
      <c r="X1729" t="n">
        <v>80.09999999999999</v>
      </c>
      <c r="Y1729" t="inlineStr">
        <is>
          <t>122</t>
        </is>
      </c>
      <c r="Z1729" t="n">
        <v>79.59999999999999</v>
      </c>
      <c r="AA1729" t="inlineStr">
        <is>
          <t>156=</t>
        </is>
      </c>
      <c r="AB1729" t="n">
        <v>32.2</v>
      </c>
      <c r="AC1729">
        <f>323</f>
        <v/>
      </c>
      <c r="AD1729" t="inlineStr">
        <is>
          <t>591-600</t>
        </is>
      </c>
      <c r="AE1729" t="inlineStr">
        <is>
          <t>ZA</t>
        </is>
      </c>
      <c r="AF1729" t="inlineStr">
        <is>
          <t>South Africa</t>
        </is>
      </c>
      <c r="AG1729" t="inlineStr">
        <is>
          <t>XL</t>
        </is>
      </c>
      <c r="AH1729" t="inlineStr">
        <is>
          <t>FC</t>
        </is>
      </c>
      <c r="AI1729" t="inlineStr">
        <is>
          <t>VH</t>
        </is>
      </c>
      <c r="AJ1729" t="n">
        <v>5</v>
      </c>
      <c r="AK1729" t="inlineStr">
        <is>
          <t>A</t>
        </is>
      </c>
      <c r="AL1729" t="n">
        <v>23.6</v>
      </c>
      <c r="AM1729" t="inlineStr">
        <is>
          <t>365</t>
        </is>
      </c>
      <c r="AN1729" t="n">
        <v>52.3</v>
      </c>
      <c r="AO1729" t="inlineStr">
        <is>
          <t>155</t>
        </is>
      </c>
      <c r="AP1729" t="n">
        <v>3.5</v>
      </c>
      <c r="AQ1729" t="inlineStr">
        <is>
          <t>701+</t>
        </is>
      </c>
      <c r="AR1729" t="n">
        <v>20.7</v>
      </c>
      <c r="AS1729" t="inlineStr">
        <is>
          <t>550</t>
        </is>
      </c>
      <c r="AT1729" t="n">
        <v>25</v>
      </c>
      <c r="AU1729" t="inlineStr">
        <is>
          <t>535</t>
        </is>
      </c>
      <c r="AV1729" t="n">
        <v>6.4</v>
      </c>
      <c r="AW1729" t="inlineStr">
        <is>
          <t>701+</t>
        </is>
      </c>
      <c r="AX1729" t="n">
        <v>97.59999999999999</v>
      </c>
      <c r="AY1729" t="inlineStr">
        <is>
          <t>26</t>
        </is>
      </c>
      <c r="AZ1729" t="n">
        <v>58.4</v>
      </c>
      <c r="BA1729" t="inlineStr">
        <is>
          <t>104</t>
        </is>
      </c>
      <c r="BB1729" t="n">
        <v>78.40000000000001</v>
      </c>
      <c r="BC1729" t="inlineStr">
        <is>
          <t>158=</t>
        </is>
      </c>
      <c r="BD1729" t="inlineStr">
        <is>
          <t>32.8</t>
        </is>
      </c>
      <c r="BE1729" t="inlineStr">
        <is>
          <t>501-600</t>
        </is>
      </c>
      <c r="BF1729" t="inlineStr">
        <is>
          <t>South Africa</t>
        </is>
      </c>
      <c r="BG1729" t="n">
        <v>25.6</v>
      </c>
      <c r="BH1729" t="inlineStr">
        <is>
          <t>46.0</t>
        </is>
      </c>
      <c r="BI1729" t="n">
        <v>21.2</v>
      </c>
      <c r="BJ1729" t="n">
        <v>17.5</v>
      </c>
      <c r="BK1729" t="inlineStr">
        <is>
          <t>52.4</t>
        </is>
      </c>
      <c r="BL1729" t="inlineStr">
        <is>
          <t>-</t>
        </is>
      </c>
      <c r="BM1729" t="inlineStr">
        <is>
          <t>37,314</t>
        </is>
      </c>
      <c r="BN1729" t="n">
        <v>20</v>
      </c>
      <c r="BO1729" t="inlineStr">
        <is>
          <t>8%</t>
        </is>
      </c>
      <c r="BP1729" t="inlineStr">
        <is>
          <t>57 : 43</t>
        </is>
      </c>
      <c r="BQ1729" t="n">
        <v>2016</v>
      </c>
      <c r="BR1729" t="inlineStr">
        <is>
          <t>403-510</t>
        </is>
      </c>
      <c r="BS1729" t="inlineStr">
        <is>
          <t>3</t>
        </is>
      </c>
      <c r="BT1729" t="inlineStr"/>
      <c r="BU1729" t="n">
        <v>0</v>
      </c>
      <c r="BV1729" t="n">
        <v>0</v>
      </c>
      <c r="BW1729" t="n">
        <v>0</v>
      </c>
      <c r="BX1729" t="n">
        <v>9.6</v>
      </c>
      <c r="BY1729" t="n">
        <v>26.5</v>
      </c>
      <c r="BZ1729" t="n">
        <v>12.7</v>
      </c>
      <c r="CA1729" t="n">
        <v>2007</v>
      </c>
      <c r="CB1729" t="inlineStr">
        <is>
          <t>QS+Times+Shanghai</t>
        </is>
      </c>
      <c r="CC1729" t="n">
        <v>354</v>
      </c>
      <c r="CD1729" t="n">
        <v>323</v>
      </c>
      <c r="CE1729" t="n">
        <v>368</v>
      </c>
      <c r="CF1729" t="n">
        <v>185</v>
      </c>
      <c r="CG1729" t="n">
        <v>701</v>
      </c>
      <c r="CH1729" t="n">
        <v>629</v>
      </c>
      <c r="CI1729" t="n">
        <v>474</v>
      </c>
      <c r="CJ1729" t="n">
        <v>701</v>
      </c>
      <c r="CK1729" t="n">
        <v>24</v>
      </c>
      <c r="CL1729" t="n">
        <v>122</v>
      </c>
      <c r="CM1729" t="n">
        <v>156</v>
      </c>
      <c r="CN1729" t="n">
        <v>323</v>
      </c>
      <c r="CO1729" t="n">
        <v>595.5</v>
      </c>
      <c r="CP1729" t="n">
        <v>365</v>
      </c>
      <c r="CQ1729" t="n">
        <v>155</v>
      </c>
      <c r="CR1729" t="n">
        <v>701</v>
      </c>
      <c r="CS1729" t="n">
        <v>550</v>
      </c>
      <c r="CT1729" t="n">
        <v>535</v>
      </c>
      <c r="CU1729" t="n">
        <v>701</v>
      </c>
      <c r="CV1729" t="n">
        <v>26</v>
      </c>
      <c r="CW1729" t="n">
        <v>104</v>
      </c>
      <c r="CX1729" t="n">
        <v>158</v>
      </c>
      <c r="CY1729" t="n">
        <v>550.5</v>
      </c>
      <c r="CZ1729" t="n">
        <v>456.5</v>
      </c>
      <c r="DA1729" t="n">
        <v>3</v>
      </c>
      <c r="DB1729" t="n">
        <v>32.07653425916471</v>
      </c>
      <c r="DC1729" t="n">
        <v>14.35052274206276</v>
      </c>
      <c r="DD1729" t="n">
        <v>20</v>
      </c>
      <c r="DE1729" t="inlineStr">
        <is>
          <t>Times (raw ratio)</t>
        </is>
      </c>
      <c r="DF1729" t="n">
        <v>8</v>
      </c>
      <c r="DG1729" t="inlineStr">
        <is>
          <t>Times (raw %)</t>
        </is>
      </c>
      <c r="DH1729" t="n">
        <v>23.75</v>
      </c>
      <c r="DI1729" t="n">
        <v>7.950927600362351</v>
      </c>
    </row>
    <row r="1730">
      <c r="A1730" t="inlineStr">
        <is>
          <t>university of primorska</t>
        </is>
      </c>
      <c r="B1730" t="inlineStr">
        <is>
          <t>1201-1400</t>
        </is>
      </c>
      <c r="C1730" t="inlineStr">
        <is>
          <t>1001-1200</t>
        </is>
      </c>
      <c r="D1730" t="inlineStr">
        <is>
          <t>Slovenia</t>
        </is>
      </c>
      <c r="E1730" t="inlineStr">
        <is>
          <t>Europe</t>
        </is>
      </c>
      <c r="F1730" t="inlineStr">
        <is>
          <t>M</t>
        </is>
      </c>
      <c r="G1730" t="inlineStr">
        <is>
          <t>CO</t>
        </is>
      </c>
      <c r="H1730" t="inlineStr">
        <is>
          <t>HI</t>
        </is>
      </c>
      <c r="I1730" t="inlineStr">
        <is>
          <t>A</t>
        </is>
      </c>
      <c r="J1730" t="n">
        <v>3.7</v>
      </c>
      <c r="K1730" t="inlineStr">
        <is>
          <t>601+</t>
        </is>
      </c>
      <c r="L1730" t="n">
        <v>2.5</v>
      </c>
      <c r="M1730" t="inlineStr">
        <is>
          <t>601+</t>
        </is>
      </c>
      <c r="N1730" t="n">
        <v>8.9</v>
      </c>
      <c r="O1730" t="inlineStr">
        <is>
          <t>701+</t>
        </is>
      </c>
      <c r="P1730" t="n">
        <v>4.1</v>
      </c>
      <c r="Q1730" t="inlineStr">
        <is>
          <t>701+</t>
        </is>
      </c>
      <c r="R1730" t="n">
        <v>25</v>
      </c>
      <c r="S1730" t="inlineStr">
        <is>
          <t>534</t>
        </is>
      </c>
      <c r="T1730" t="n">
        <v>26.4</v>
      </c>
      <c r="U1730" t="inlineStr">
        <is>
          <t>459</t>
        </is>
      </c>
      <c r="V1730" t="n">
        <v>46.3</v>
      </c>
      <c r="W1730" t="inlineStr">
        <is>
          <t>701+</t>
        </is>
      </c>
      <c r="X1730" t="n">
        <v>4.2</v>
      </c>
      <c r="Y1730" t="inlineStr">
        <is>
          <t>701+</t>
        </is>
      </c>
      <c r="Z1730" t="n">
        <v>1</v>
      </c>
      <c r="AA1730" t="inlineStr">
        <is>
          <t>701+</t>
        </is>
      </c>
      <c r="AB1730" t="inlineStr"/>
      <c r="AC1730" t="inlineStr">
        <is>
          <t>1001-1200</t>
        </is>
      </c>
      <c r="AD1730" t="inlineStr">
        <is>
          <t>1001-1200</t>
        </is>
      </c>
      <c r="AE1730" t="inlineStr">
        <is>
          <t>SI</t>
        </is>
      </c>
      <c r="AF1730" t="inlineStr">
        <is>
          <t>Slovenia</t>
        </is>
      </c>
      <c r="AG1730" t="inlineStr">
        <is>
          <t>M</t>
        </is>
      </c>
      <c r="AH1730" t="inlineStr">
        <is>
          <t>CO</t>
        </is>
      </c>
      <c r="AI1730" t="inlineStr">
        <is>
          <t>HI</t>
        </is>
      </c>
      <c r="AJ1730" t="n">
        <v>3</v>
      </c>
      <c r="AK1730" t="inlineStr">
        <is>
          <t>A</t>
        </is>
      </c>
      <c r="AL1730" t="n">
        <v>3.1</v>
      </c>
      <c r="AM1730" t="inlineStr">
        <is>
          <t>601+</t>
        </is>
      </c>
      <c r="AN1730" t="n">
        <v>2.3</v>
      </c>
      <c r="AO1730" t="inlineStr">
        <is>
          <t>601+</t>
        </is>
      </c>
      <c r="AP1730" t="n">
        <v>9.4</v>
      </c>
      <c r="AQ1730" t="inlineStr">
        <is>
          <t>701+</t>
        </is>
      </c>
      <c r="AR1730" t="n">
        <v>5.1</v>
      </c>
      <c r="AS1730" t="inlineStr">
        <is>
          <t>701+</t>
        </is>
      </c>
      <c r="AT1730" t="n">
        <v>26.3</v>
      </c>
      <c r="AU1730" t="inlineStr">
        <is>
          <t>520</t>
        </is>
      </c>
      <c r="AV1730" t="n">
        <v>28.6</v>
      </c>
      <c r="AW1730" t="inlineStr">
        <is>
          <t>435</t>
        </is>
      </c>
      <c r="AX1730" t="n">
        <v>5.7</v>
      </c>
      <c r="AY1730" t="inlineStr">
        <is>
          <t>701+</t>
        </is>
      </c>
      <c r="AZ1730" t="n">
        <v>67.8</v>
      </c>
      <c r="BA1730" t="inlineStr">
        <is>
          <t>80</t>
        </is>
      </c>
      <c r="BB1730" t="n">
        <v>1.4</v>
      </c>
      <c r="BC1730" t="inlineStr">
        <is>
          <t>701+</t>
        </is>
      </c>
      <c r="BD1730" t="inlineStr">
        <is>
          <t>-</t>
        </is>
      </c>
      <c r="BE1730" t="inlineStr"/>
      <c r="BF1730" t="inlineStr">
        <is>
          <t>Not Reported</t>
        </is>
      </c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>
        <is>
          <t>QS</t>
        </is>
      </c>
      <c r="CC1730" t="n">
        <v>1300.5</v>
      </c>
      <c r="CD1730" t="n">
        <v>1100.5</v>
      </c>
      <c r="CE1730" t="n">
        <v>601</v>
      </c>
      <c r="CF1730" t="n">
        <v>601</v>
      </c>
      <c r="CG1730" t="n">
        <v>701</v>
      </c>
      <c r="CH1730" t="n">
        <v>701</v>
      </c>
      <c r="CI1730" t="n">
        <v>534</v>
      </c>
      <c r="CJ1730" t="n">
        <v>459</v>
      </c>
      <c r="CK1730" t="n">
        <v>701</v>
      </c>
      <c r="CL1730" t="n">
        <v>701</v>
      </c>
      <c r="CM1730" t="n">
        <v>701</v>
      </c>
      <c r="CN1730" t="n">
        <v>1100.5</v>
      </c>
      <c r="CO1730" t="n">
        <v>1100.5</v>
      </c>
      <c r="CP1730" t="n">
        <v>601</v>
      </c>
      <c r="CQ1730" t="n">
        <v>601</v>
      </c>
      <c r="CR1730" t="n">
        <v>701</v>
      </c>
      <c r="CS1730" t="n">
        <v>701</v>
      </c>
      <c r="CT1730" t="n">
        <v>520</v>
      </c>
      <c r="CU1730" t="n">
        <v>435</v>
      </c>
      <c r="CV1730" t="n">
        <v>701</v>
      </c>
      <c r="CW1730" t="n">
        <v>80</v>
      </c>
      <c r="CX1730" t="n">
        <v>701</v>
      </c>
      <c r="CY1730" t="inlineStr"/>
      <c r="CZ1730" t="inlineStr"/>
      <c r="DA1730" t="inlineStr"/>
      <c r="DB1730" t="n">
        <v>7.178571428571416</v>
      </c>
      <c r="DC1730" t="n">
        <v>4.1</v>
      </c>
      <c r="DD1730" t="inlineStr"/>
      <c r="DE1730" t="inlineStr">
        <is>
          <t>QS (score, not ratio)</t>
        </is>
      </c>
      <c r="DF1730" t="inlineStr"/>
      <c r="DG1730" t="inlineStr">
        <is>
          <t>QS (score, not %)</t>
        </is>
      </c>
      <c r="DH1730" t="n">
        <v>3.4</v>
      </c>
      <c r="DI1730" t="inlineStr"/>
    </row>
    <row r="1731">
      <c r="A1731" t="inlineStr">
        <is>
          <t>university of provence (aix-marseille 1)</t>
        </is>
      </c>
      <c r="B1731" t="inlineStr"/>
      <c r="C1731" t="inlineStr"/>
      <c r="D1731" t="inlineStr">
        <is>
          <t>Not Reported</t>
        </is>
      </c>
      <c r="E1731" t="inlineStr">
        <is>
          <t>Not Reported</t>
        </is>
      </c>
      <c r="F1731" t="inlineStr">
        <is>
          <t>Not Reported</t>
        </is>
      </c>
      <c r="G1731" t="inlineStr">
        <is>
          <t>Not Reported</t>
        </is>
      </c>
      <c r="H1731" t="inlineStr"/>
      <c r="I1731" t="inlineStr">
        <is>
          <t>Not Reported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>
        <is>
          <t>Not Reported</t>
        </is>
      </c>
      <c r="AF1731" t="inlineStr">
        <is>
          <t>Not Reported</t>
        </is>
      </c>
      <c r="AG1731" t="inlineStr">
        <is>
          <t>Not Reported</t>
        </is>
      </c>
      <c r="AH1731" t="inlineStr">
        <is>
          <t>Not Reported</t>
        </is>
      </c>
      <c r="AI1731" t="inlineStr"/>
      <c r="AJ1731" t="inlineStr"/>
      <c r="AK1731" t="inlineStr">
        <is>
          <t>Not Reported</t>
        </is>
      </c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>
        <is>
          <t>Not Reported</t>
        </is>
      </c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>
        <is>
          <t>301-400</t>
        </is>
      </c>
      <c r="BS1731" t="inlineStr">
        <is>
          <t>14-18</t>
        </is>
      </c>
      <c r="BT1731" t="inlineStr"/>
      <c r="BU1731" t="n">
        <v>16</v>
      </c>
      <c r="BV1731" t="n">
        <v>0</v>
      </c>
      <c r="BW1731" t="n">
        <v>7.2</v>
      </c>
      <c r="BX1731" t="n">
        <v>10.1</v>
      </c>
      <c r="BY1731" t="n">
        <v>22.3</v>
      </c>
      <c r="BZ1731" t="n">
        <v>11.3</v>
      </c>
      <c r="CA1731" t="n">
        <v>2010</v>
      </c>
      <c r="CB1731" t="inlineStr">
        <is>
          <t>Shanghai</t>
        </is>
      </c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n">
        <v>350.5</v>
      </c>
      <c r="DA1731" t="n">
        <v>16</v>
      </c>
      <c r="DB1731" t="n">
        <v>23.27113062568606</v>
      </c>
      <c r="DC1731" t="n">
        <v>11.69061488673139</v>
      </c>
      <c r="DD1731" t="inlineStr"/>
      <c r="DE1731" t="inlineStr">
        <is>
          <t>Missing</t>
        </is>
      </c>
      <c r="DF1731" t="inlineStr"/>
      <c r="DG1731" t="inlineStr">
        <is>
          <t>Missing</t>
        </is>
      </c>
      <c r="DH1731" t="inlineStr"/>
      <c r="DI1731" t="n">
        <v>9.845307443365696</v>
      </c>
    </row>
    <row r="1732">
      <c r="A1732" t="inlineStr">
        <is>
          <t>university of pécs</t>
        </is>
      </c>
      <c r="B1732" t="inlineStr"/>
      <c r="C1732" t="inlineStr"/>
      <c r="D1732" t="inlineStr">
        <is>
          <t>Not Reported</t>
        </is>
      </c>
      <c r="E1732" t="inlineStr">
        <is>
          <t>Not Reported</t>
        </is>
      </c>
      <c r="F1732" t="inlineStr">
        <is>
          <t>Not Reported</t>
        </is>
      </c>
      <c r="G1732" t="inlineStr">
        <is>
          <t>Not Reported</t>
        </is>
      </c>
      <c r="H1732" t="inlineStr"/>
      <c r="I1732" t="inlineStr">
        <is>
          <t>Not Reported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>
        <is>
          <t>Not Reported</t>
        </is>
      </c>
      <c r="AF1732" t="inlineStr">
        <is>
          <t>Not Reported</t>
        </is>
      </c>
      <c r="AG1732" t="inlineStr">
        <is>
          <t>Not Reported</t>
        </is>
      </c>
      <c r="AH1732" t="inlineStr">
        <is>
          <t>Not Reported</t>
        </is>
      </c>
      <c r="AI1732" t="inlineStr"/>
      <c r="AJ1732" t="inlineStr"/>
      <c r="AK1732" t="inlineStr">
        <is>
          <t>Not Reported</t>
        </is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>
        <is>
          <t>601-800</t>
        </is>
      </c>
      <c r="BF1732" t="inlineStr">
        <is>
          <t>Hungary</t>
        </is>
      </c>
      <c r="BG1732" t="n">
        <v>19.7</v>
      </c>
      <c r="BH1732" t="inlineStr">
        <is>
          <t>50.8</t>
        </is>
      </c>
      <c r="BI1732" t="n">
        <v>9</v>
      </c>
      <c r="BJ1732" t="n">
        <v>23.4</v>
      </c>
      <c r="BK1732" t="inlineStr">
        <is>
          <t>28.4</t>
        </is>
      </c>
      <c r="BL1732" t="inlineStr">
        <is>
          <t>-</t>
        </is>
      </c>
      <c r="BM1732" t="inlineStr">
        <is>
          <t>21,819</t>
        </is>
      </c>
      <c r="BN1732" t="n">
        <v>15.4</v>
      </c>
      <c r="BO1732" t="inlineStr">
        <is>
          <t>10%</t>
        </is>
      </c>
      <c r="BP1732" t="inlineStr"/>
      <c r="BQ1732" t="n">
        <v>2016</v>
      </c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>
        <is>
          <t>Times</t>
        </is>
      </c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n">
        <v>700.5</v>
      </c>
      <c r="CZ1732" t="inlineStr"/>
      <c r="DA1732" t="inlineStr"/>
      <c r="DB1732" t="n">
        <v>0</v>
      </c>
      <c r="DC1732" t="n">
        <v>14.40859512906175</v>
      </c>
      <c r="DD1732" t="n">
        <v>15.4</v>
      </c>
      <c r="DE1732" t="inlineStr">
        <is>
          <t>Times (raw ratio)</t>
        </is>
      </c>
      <c r="DF1732" t="n">
        <v>10</v>
      </c>
      <c r="DG1732" t="inlineStr">
        <is>
          <t>Times (raw %)</t>
        </is>
      </c>
      <c r="DH1732" t="inlineStr"/>
      <c r="DI1732" t="n">
        <v>6.347554630593131</v>
      </c>
    </row>
    <row r="1733">
      <c r="A1733" t="inlineStr">
        <is>
          <t>university of quebec</t>
        </is>
      </c>
      <c r="B1733" t="inlineStr"/>
      <c r="C1733" t="inlineStr"/>
      <c r="D1733" t="inlineStr">
        <is>
          <t>Not Reported</t>
        </is>
      </c>
      <c r="E1733" t="inlineStr">
        <is>
          <t>Not Reported</t>
        </is>
      </c>
      <c r="F1733" t="inlineStr">
        <is>
          <t>Not Reported</t>
        </is>
      </c>
      <c r="G1733" t="inlineStr">
        <is>
          <t>Not Reported</t>
        </is>
      </c>
      <c r="H1733" t="inlineStr"/>
      <c r="I1733" t="inlineStr">
        <is>
          <t>Not Reported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>
        <is>
          <t>Not Reported</t>
        </is>
      </c>
      <c r="AF1733" t="inlineStr">
        <is>
          <t>Not Reported</t>
        </is>
      </c>
      <c r="AG1733" t="inlineStr">
        <is>
          <t>Not Reported</t>
        </is>
      </c>
      <c r="AH1733" t="inlineStr">
        <is>
          <t>Not Reported</t>
        </is>
      </c>
      <c r="AI1733" t="inlineStr"/>
      <c r="AJ1733" t="inlineStr"/>
      <c r="AK1733" t="inlineStr">
        <is>
          <t>Not Reported</t>
        </is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>
        <is>
          <t>Not Reported</t>
        </is>
      </c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>
        <is>
          <t>401-500</t>
        </is>
      </c>
      <c r="BS1733" t="inlineStr">
        <is>
          <t>19-20</t>
        </is>
      </c>
      <c r="BT1733" t="inlineStr"/>
      <c r="BU1733" t="n">
        <v>0</v>
      </c>
      <c r="BV1733" t="n">
        <v>0</v>
      </c>
      <c r="BW1733" t="n">
        <v>0</v>
      </c>
      <c r="BX1733" t="n">
        <v>9.800000000000001</v>
      </c>
      <c r="BY1733" t="n">
        <v>33.3</v>
      </c>
      <c r="BZ1733" t="n">
        <v>16.8</v>
      </c>
      <c r="CA1733" t="n">
        <v>2015</v>
      </c>
      <c r="CB1733" t="inlineStr">
        <is>
          <t>Shanghai</t>
        </is>
      </c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n">
        <v>450.5</v>
      </c>
      <c r="DA1733" t="n">
        <v>19.5</v>
      </c>
      <c r="DB1733" t="n">
        <v>1.317233809001095</v>
      </c>
      <c r="DC1733" t="n">
        <v>14.02373247033441</v>
      </c>
      <c r="DD1733" t="inlineStr"/>
      <c r="DE1733" t="inlineStr">
        <is>
          <t>Missing</t>
        </is>
      </c>
      <c r="DF1733" t="inlineStr"/>
      <c r="DG1733" t="inlineStr">
        <is>
          <t>Missing</t>
        </is>
      </c>
      <c r="DH1733" t="inlineStr"/>
      <c r="DI1733" t="n">
        <v>7.011866235167205</v>
      </c>
    </row>
    <row r="1734">
      <c r="A1734" t="inlineStr">
        <is>
          <t>university of reading</t>
        </is>
      </c>
      <c r="B1734" t="inlineStr">
        <is>
          <t>172</t>
        </is>
      </c>
      <c r="C1734" t="inlineStr">
        <is>
          <t>169</t>
        </is>
      </c>
      <c r="D1734" t="inlineStr">
        <is>
          <t>United Kingdom</t>
        </is>
      </c>
      <c r="E1734" t="inlineStr">
        <is>
          <t>Europe</t>
        </is>
      </c>
      <c r="F1734" t="inlineStr">
        <is>
          <t>L</t>
        </is>
      </c>
      <c r="G1734" t="inlineStr">
        <is>
          <t>CO</t>
        </is>
      </c>
      <c r="H1734" t="inlineStr">
        <is>
          <t>VH</t>
        </is>
      </c>
      <c r="I1734" t="inlineStr">
        <is>
          <t>A</t>
        </is>
      </c>
      <c r="J1734" t="n">
        <v>32.2</v>
      </c>
      <c r="K1734" t="inlineStr">
        <is>
          <t>273</t>
        </is>
      </c>
      <c r="L1734" t="n">
        <v>41.7</v>
      </c>
      <c r="M1734" t="inlineStr">
        <is>
          <t>226</t>
        </is>
      </c>
      <c r="N1734" t="n">
        <v>13.1</v>
      </c>
      <c r="O1734" t="inlineStr">
        <is>
          <t>701+</t>
        </is>
      </c>
      <c r="P1734" t="n">
        <v>65.7</v>
      </c>
      <c r="Q1734" t="inlineStr">
        <is>
          <t>169</t>
        </is>
      </c>
      <c r="R1734" t="n">
        <v>86.2</v>
      </c>
      <c r="S1734" t="inlineStr">
        <is>
          <t>214</t>
        </is>
      </c>
      <c r="T1734" t="n">
        <v>78.59999999999999</v>
      </c>
      <c r="U1734" t="inlineStr">
        <is>
          <t>177</t>
        </is>
      </c>
      <c r="V1734" t="n">
        <v>91.7</v>
      </c>
      <c r="W1734" t="inlineStr">
        <is>
          <t>142</t>
        </is>
      </c>
      <c r="X1734" t="n">
        <v>47.8</v>
      </c>
      <c r="Y1734" t="inlineStr">
        <is>
          <t>268</t>
        </is>
      </c>
      <c r="Z1734" t="n">
        <v>94</v>
      </c>
      <c r="AA1734" t="inlineStr">
        <is>
          <t>61</t>
        </is>
      </c>
      <c r="AB1734" t="n">
        <v>49.9</v>
      </c>
      <c r="AC1734">
        <f>169</f>
        <v/>
      </c>
      <c r="AD1734" t="inlineStr">
        <is>
          <t>229</t>
        </is>
      </c>
      <c r="AE1734" t="inlineStr">
        <is>
          <t>UK</t>
        </is>
      </c>
      <c r="AF1734" t="inlineStr">
        <is>
          <t>United Kingdom</t>
        </is>
      </c>
      <c r="AG1734" t="inlineStr">
        <is>
          <t>L</t>
        </is>
      </c>
      <c r="AH1734" t="inlineStr">
        <is>
          <t>CO</t>
        </is>
      </c>
      <c r="AI1734" t="inlineStr">
        <is>
          <t>VH</t>
        </is>
      </c>
      <c r="AJ1734" t="n">
        <v>5</v>
      </c>
      <c r="AK1734" t="inlineStr">
        <is>
          <t>A</t>
        </is>
      </c>
      <c r="AL1734" t="n">
        <v>33.2</v>
      </c>
      <c r="AM1734" t="inlineStr">
        <is>
          <t>263</t>
        </is>
      </c>
      <c r="AN1734" t="n">
        <v>39.3</v>
      </c>
      <c r="AO1734" t="inlineStr">
        <is>
          <t>241</t>
        </is>
      </c>
      <c r="AP1734" t="n">
        <v>16.1</v>
      </c>
      <c r="AQ1734" t="inlineStr">
        <is>
          <t>701+</t>
        </is>
      </c>
      <c r="AR1734" t="n">
        <v>67.40000000000001</v>
      </c>
      <c r="AS1734" t="inlineStr">
        <is>
          <t>161</t>
        </is>
      </c>
      <c r="AT1734" t="n">
        <v>88.40000000000001</v>
      </c>
      <c r="AU1734" t="inlineStr">
        <is>
          <t>189</t>
        </is>
      </c>
      <c r="AV1734" t="n">
        <v>81</v>
      </c>
      <c r="AW1734" t="inlineStr">
        <is>
          <t>158</t>
        </is>
      </c>
      <c r="AX1734" t="n">
        <v>77.8</v>
      </c>
      <c r="AY1734" t="inlineStr">
        <is>
          <t>158</t>
        </is>
      </c>
      <c r="AZ1734" t="n">
        <v>32.3</v>
      </c>
      <c r="BA1734" t="inlineStr">
        <is>
          <t>237</t>
        </is>
      </c>
      <c r="BB1734" t="n">
        <v>72.5</v>
      </c>
      <c r="BC1734" t="inlineStr">
        <is>
          <t>189=</t>
        </is>
      </c>
      <c r="BD1734" t="inlineStr">
        <is>
          <t>48.9</t>
        </is>
      </c>
      <c r="BE1734">
        <f>164</f>
        <v/>
      </c>
      <c r="BF1734" t="inlineStr">
        <is>
          <t>United Kingdom</t>
        </is>
      </c>
      <c r="BG1734" t="n">
        <v>39.3</v>
      </c>
      <c r="BH1734" t="inlineStr">
        <is>
          <t>85.1</t>
        </is>
      </c>
      <c r="BI1734" t="n">
        <v>37.3</v>
      </c>
      <c r="BJ1734" t="n">
        <v>69.90000000000001</v>
      </c>
      <c r="BK1734" t="inlineStr">
        <is>
          <t>34.2</t>
        </is>
      </c>
      <c r="BL1734" t="inlineStr">
        <is>
          <t>51.2</t>
        </is>
      </c>
      <c r="BM1734" t="inlineStr">
        <is>
          <t>12,050</t>
        </is>
      </c>
      <c r="BN1734" t="n">
        <v>14.8</v>
      </c>
      <c r="BO1734" t="inlineStr">
        <is>
          <t>28%</t>
        </is>
      </c>
      <c r="BP1734" t="inlineStr">
        <is>
          <t>55 : 45</t>
        </is>
      </c>
      <c r="BQ1734" t="n">
        <v>2016</v>
      </c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>
        <is>
          <t>QS+Times</t>
        </is>
      </c>
      <c r="CC1734" t="n">
        <v>172</v>
      </c>
      <c r="CD1734" t="n">
        <v>169</v>
      </c>
      <c r="CE1734" t="n">
        <v>273</v>
      </c>
      <c r="CF1734" t="n">
        <v>226</v>
      </c>
      <c r="CG1734" t="n">
        <v>701</v>
      </c>
      <c r="CH1734" t="n">
        <v>169</v>
      </c>
      <c r="CI1734" t="n">
        <v>214</v>
      </c>
      <c r="CJ1734" t="n">
        <v>177</v>
      </c>
      <c r="CK1734" t="n">
        <v>142</v>
      </c>
      <c r="CL1734" t="n">
        <v>268</v>
      </c>
      <c r="CM1734" t="n">
        <v>61</v>
      </c>
      <c r="CN1734" t="n">
        <v>169</v>
      </c>
      <c r="CO1734" t="n">
        <v>229</v>
      </c>
      <c r="CP1734" t="n">
        <v>263</v>
      </c>
      <c r="CQ1734" t="n">
        <v>241</v>
      </c>
      <c r="CR1734" t="n">
        <v>701</v>
      </c>
      <c r="CS1734" t="n">
        <v>161</v>
      </c>
      <c r="CT1734" t="n">
        <v>189</v>
      </c>
      <c r="CU1734" t="n">
        <v>158</v>
      </c>
      <c r="CV1734" t="n">
        <v>158</v>
      </c>
      <c r="CW1734" t="n">
        <v>237</v>
      </c>
      <c r="CX1734" t="n">
        <v>189</v>
      </c>
      <c r="CY1734" t="n">
        <v>164</v>
      </c>
      <c r="CZ1734" t="inlineStr"/>
      <c r="DA1734" t="inlineStr"/>
      <c r="DB1734" t="n">
        <v>82.2416777289901</v>
      </c>
      <c r="DC1734" t="n">
        <v>57.01015291370185</v>
      </c>
      <c r="DD1734" t="n">
        <v>14.8</v>
      </c>
      <c r="DE1734" t="inlineStr">
        <is>
          <t>Times (raw ratio)</t>
        </is>
      </c>
      <c r="DF1734" t="n">
        <v>28</v>
      </c>
      <c r="DG1734" t="inlineStr">
        <is>
          <t>Times (raw %)</t>
        </is>
      </c>
      <c r="DH1734" t="n">
        <v>32.7</v>
      </c>
      <c r="DI1734" t="n">
        <v>35.79604578563995</v>
      </c>
    </row>
    <row r="1735">
      <c r="A1735" t="inlineStr">
        <is>
          <t>university of regensburg</t>
        </is>
      </c>
      <c r="B1735" t="inlineStr"/>
      <c r="C1735" t="inlineStr"/>
      <c r="D1735" t="inlineStr">
        <is>
          <t>Not Reported</t>
        </is>
      </c>
      <c r="E1735" t="inlineStr">
        <is>
          <t>Not Reported</t>
        </is>
      </c>
      <c r="F1735" t="inlineStr">
        <is>
          <t>Not Reported</t>
        </is>
      </c>
      <c r="G1735" t="inlineStr">
        <is>
          <t>Not Reported</t>
        </is>
      </c>
      <c r="H1735" t="inlineStr"/>
      <c r="I1735" t="inlineStr">
        <is>
          <t>Not Reported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>
        <is>
          <t>Not Reported</t>
        </is>
      </c>
      <c r="AF1735" t="inlineStr">
        <is>
          <t>Not Reported</t>
        </is>
      </c>
      <c r="AG1735" t="inlineStr">
        <is>
          <t>Not Reported</t>
        </is>
      </c>
      <c r="AH1735" t="inlineStr">
        <is>
          <t>Not Reported</t>
        </is>
      </c>
      <c r="AI1735" t="inlineStr"/>
      <c r="AJ1735" t="inlineStr"/>
      <c r="AK1735" t="inlineStr">
        <is>
          <t>Not Reported</t>
        </is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>
        <is>
          <t>Not Reported</t>
        </is>
      </c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>
        <is>
          <t>401-500</t>
        </is>
      </c>
      <c r="BS1735" t="inlineStr">
        <is>
          <t>29-39</t>
        </is>
      </c>
      <c r="BT1735" t="inlineStr"/>
      <c r="BU1735" t="n">
        <v>0</v>
      </c>
      <c r="BV1735" t="n">
        <v>0</v>
      </c>
      <c r="BW1735" t="n">
        <v>3.6</v>
      </c>
      <c r="BX1735" t="n">
        <v>13.9</v>
      </c>
      <c r="BY1735" t="n">
        <v>27.7</v>
      </c>
      <c r="BZ1735" t="n">
        <v>15.2</v>
      </c>
      <c r="CA1735" t="n">
        <v>2015</v>
      </c>
      <c r="CB1735" t="inlineStr">
        <is>
          <t>Shanghai</t>
        </is>
      </c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n">
        <v>450.5</v>
      </c>
      <c r="DA1735" t="n">
        <v>34</v>
      </c>
      <c r="DB1735" t="n">
        <v>1.317233809001095</v>
      </c>
      <c r="DC1735" t="n">
        <v>12.80323624595469</v>
      </c>
      <c r="DD1735" t="inlineStr"/>
      <c r="DE1735" t="inlineStr">
        <is>
          <t>Missing</t>
        </is>
      </c>
      <c r="DF1735" t="inlineStr"/>
      <c r="DG1735" t="inlineStr">
        <is>
          <t>Missing</t>
        </is>
      </c>
      <c r="DH1735" t="inlineStr"/>
      <c r="DI1735" t="n">
        <v>6.401618122977346</v>
      </c>
    </row>
    <row r="1736">
      <c r="A1736" t="inlineStr">
        <is>
          <t>university of regina</t>
        </is>
      </c>
      <c r="B1736" t="inlineStr">
        <is>
          <t>951-1000</t>
        </is>
      </c>
      <c r="C1736" t="inlineStr">
        <is>
          <t>1001-1200</t>
        </is>
      </c>
      <c r="D1736" t="inlineStr">
        <is>
          <t>Canada</t>
        </is>
      </c>
      <c r="E1736" t="inlineStr">
        <is>
          <t>Americas</t>
        </is>
      </c>
      <c r="F1736" t="inlineStr">
        <is>
          <t>L</t>
        </is>
      </c>
      <c r="G1736" t="inlineStr">
        <is>
          <t>CO</t>
        </is>
      </c>
      <c r="H1736" t="inlineStr">
        <is>
          <t>HI</t>
        </is>
      </c>
      <c r="I1736" t="inlineStr">
        <is>
          <t>A</t>
        </is>
      </c>
      <c r="J1736" t="n">
        <v>3.3</v>
      </c>
      <c r="K1736" t="inlineStr">
        <is>
          <t>601+</t>
        </is>
      </c>
      <c r="L1736" t="n">
        <v>2.5</v>
      </c>
      <c r="M1736" t="inlineStr">
        <is>
          <t>601+</t>
        </is>
      </c>
      <c r="N1736" t="n">
        <v>3.9</v>
      </c>
      <c r="O1736" t="inlineStr">
        <is>
          <t>701+</t>
        </is>
      </c>
      <c r="P1736" t="n">
        <v>21</v>
      </c>
      <c r="Q1736" t="inlineStr">
        <is>
          <t>544</t>
        </is>
      </c>
      <c r="R1736" t="n">
        <v>7.3</v>
      </c>
      <c r="S1736" t="inlineStr">
        <is>
          <t>701+</t>
        </is>
      </c>
      <c r="T1736" t="n">
        <v>38.3</v>
      </c>
      <c r="U1736" t="inlineStr">
        <is>
          <t>365</t>
        </is>
      </c>
      <c r="V1736" t="n">
        <v>39.1</v>
      </c>
      <c r="W1736" t="inlineStr">
        <is>
          <t>701+</t>
        </is>
      </c>
      <c r="X1736" t="n">
        <v>4.1</v>
      </c>
      <c r="Y1736" t="inlineStr">
        <is>
          <t>701+</t>
        </is>
      </c>
      <c r="Z1736" t="n">
        <v>44.6</v>
      </c>
      <c r="AA1736" t="inlineStr">
        <is>
          <t>343=</t>
        </is>
      </c>
      <c r="AB1736" t="inlineStr"/>
      <c r="AC1736" t="inlineStr">
        <is>
          <t>1001-1200</t>
        </is>
      </c>
      <c r="AD1736" t="inlineStr">
        <is>
          <t>1001-1200</t>
        </is>
      </c>
      <c r="AE1736" t="inlineStr">
        <is>
          <t>CA</t>
        </is>
      </c>
      <c r="AF1736" t="inlineStr">
        <is>
          <t>Canada</t>
        </is>
      </c>
      <c r="AG1736" t="inlineStr">
        <is>
          <t>L</t>
        </is>
      </c>
      <c r="AH1736" t="inlineStr">
        <is>
          <t>CO</t>
        </is>
      </c>
      <c r="AI1736" t="inlineStr">
        <is>
          <t>HI</t>
        </is>
      </c>
      <c r="AJ1736" t="n">
        <v>3</v>
      </c>
      <c r="AK1736" t="inlineStr">
        <is>
          <t>A</t>
        </is>
      </c>
      <c r="AL1736" t="n">
        <v>3.5</v>
      </c>
      <c r="AM1736" t="inlineStr">
        <is>
          <t>601+</t>
        </is>
      </c>
      <c r="AN1736" t="n">
        <v>2.9</v>
      </c>
      <c r="AO1736" t="inlineStr">
        <is>
          <t>601+</t>
        </is>
      </c>
      <c r="AP1736" t="n">
        <v>4</v>
      </c>
      <c r="AQ1736" t="inlineStr">
        <is>
          <t>701+</t>
        </is>
      </c>
      <c r="AR1736" t="n">
        <v>21.2</v>
      </c>
      <c r="AS1736" t="inlineStr">
        <is>
          <t>542</t>
        </is>
      </c>
      <c r="AT1736" t="n">
        <v>8.800000000000001</v>
      </c>
      <c r="AU1736" t="inlineStr">
        <is>
          <t>701+</t>
        </is>
      </c>
      <c r="AV1736" t="n">
        <v>41.1</v>
      </c>
      <c r="AW1736" t="inlineStr">
        <is>
          <t>338</t>
        </is>
      </c>
      <c r="AX1736" t="n">
        <v>5.7</v>
      </c>
      <c r="AY1736" t="inlineStr">
        <is>
          <t>701+</t>
        </is>
      </c>
      <c r="AZ1736" t="n">
        <v>8.300000000000001</v>
      </c>
      <c r="BA1736" t="inlineStr">
        <is>
          <t>701+</t>
        </is>
      </c>
      <c r="BB1736" t="inlineStr"/>
      <c r="BC1736" t="inlineStr"/>
      <c r="BD1736" t="inlineStr">
        <is>
          <t>-</t>
        </is>
      </c>
      <c r="BE1736" t="inlineStr">
        <is>
          <t>501-600</t>
        </is>
      </c>
      <c r="BF1736" t="inlineStr">
        <is>
          <t>Canada</t>
        </is>
      </c>
      <c r="BG1736" t="n">
        <v>15.6</v>
      </c>
      <c r="BH1736" t="inlineStr">
        <is>
          <t>47.7</t>
        </is>
      </c>
      <c r="BI1736" t="n">
        <v>15.8</v>
      </c>
      <c r="BJ1736" t="n">
        <v>34.2</v>
      </c>
      <c r="BK1736" t="inlineStr">
        <is>
          <t>34.4</t>
        </is>
      </c>
      <c r="BL1736" t="inlineStr">
        <is>
          <t>-</t>
        </is>
      </c>
      <c r="BM1736" t="inlineStr">
        <is>
          <t>11,550</t>
        </is>
      </c>
      <c r="BN1736" t="n">
        <v>22.8</v>
      </c>
      <c r="BO1736" t="inlineStr">
        <is>
          <t>12%</t>
        </is>
      </c>
      <c r="BP1736" t="inlineStr">
        <is>
          <t>61 : 39</t>
        </is>
      </c>
      <c r="BQ1736" t="n">
        <v>2016</v>
      </c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>
        <is>
          <t>QS+Times</t>
        </is>
      </c>
      <c r="CC1736" t="n">
        <v>975.5</v>
      </c>
      <c r="CD1736" t="n">
        <v>1100.5</v>
      </c>
      <c r="CE1736" t="n">
        <v>601</v>
      </c>
      <c r="CF1736" t="n">
        <v>601</v>
      </c>
      <c r="CG1736" t="n">
        <v>701</v>
      </c>
      <c r="CH1736" t="n">
        <v>544</v>
      </c>
      <c r="CI1736" t="n">
        <v>701</v>
      </c>
      <c r="CJ1736" t="n">
        <v>365</v>
      </c>
      <c r="CK1736" t="n">
        <v>701</v>
      </c>
      <c r="CL1736" t="n">
        <v>701</v>
      </c>
      <c r="CM1736" t="n">
        <v>343</v>
      </c>
      <c r="CN1736" t="n">
        <v>1100.5</v>
      </c>
      <c r="CO1736" t="n">
        <v>1100.5</v>
      </c>
      <c r="CP1736" t="n">
        <v>601</v>
      </c>
      <c r="CQ1736" t="n">
        <v>601</v>
      </c>
      <c r="CR1736" t="n">
        <v>701</v>
      </c>
      <c r="CS1736" t="n">
        <v>542</v>
      </c>
      <c r="CT1736" t="n">
        <v>701</v>
      </c>
      <c r="CU1736" t="n">
        <v>338</v>
      </c>
      <c r="CV1736" t="n">
        <v>701</v>
      </c>
      <c r="CW1736" t="n">
        <v>701</v>
      </c>
      <c r="CX1736" t="inlineStr"/>
      <c r="CY1736" t="n">
        <v>550.5</v>
      </c>
      <c r="CZ1736" t="inlineStr"/>
      <c r="DA1736" t="inlineStr"/>
      <c r="DB1736" t="n">
        <v>25.91837281731849</v>
      </c>
      <c r="DC1736" t="n">
        <v>22.60810896207139</v>
      </c>
      <c r="DD1736" t="n">
        <v>22.8</v>
      </c>
      <c r="DE1736" t="inlineStr">
        <is>
          <t>Times (raw ratio)</t>
        </is>
      </c>
      <c r="DF1736" t="n">
        <v>12</v>
      </c>
      <c r="DG1736" t="inlineStr">
        <is>
          <t>Times (raw %)</t>
        </is>
      </c>
      <c r="DH1736" t="n">
        <v>3.4</v>
      </c>
      <c r="DI1736" t="n">
        <v>13.42351716961499</v>
      </c>
    </row>
    <row r="1737">
      <c r="A1737" t="inlineStr">
        <is>
          <t>university of rennes 1</t>
        </is>
      </c>
      <c r="B1737" t="inlineStr"/>
      <c r="C1737" t="inlineStr"/>
      <c r="D1737" t="inlineStr">
        <is>
          <t>Not Reported</t>
        </is>
      </c>
      <c r="E1737" t="inlineStr">
        <is>
          <t>Not Reported</t>
        </is>
      </c>
      <c r="F1737" t="inlineStr">
        <is>
          <t>Not Reported</t>
        </is>
      </c>
      <c r="G1737" t="inlineStr">
        <is>
          <t>Not Reported</t>
        </is>
      </c>
      <c r="H1737" t="inlineStr"/>
      <c r="I1737" t="inlineStr">
        <is>
          <t>Not Reported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>
        <is>
          <t>Not Reported</t>
        </is>
      </c>
      <c r="AF1737" t="inlineStr">
        <is>
          <t>Not Reported</t>
        </is>
      </c>
      <c r="AG1737" t="inlineStr">
        <is>
          <t>Not Reported</t>
        </is>
      </c>
      <c r="AH1737" t="inlineStr">
        <is>
          <t>Not Reported</t>
        </is>
      </c>
      <c r="AI1737" t="inlineStr"/>
      <c r="AJ1737" t="inlineStr"/>
      <c r="AK1737" t="inlineStr">
        <is>
          <t>Not Reported</t>
        </is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>
        <is>
          <t>501-600</t>
        </is>
      </c>
      <c r="BF1737" t="inlineStr">
        <is>
          <t>France</t>
        </is>
      </c>
      <c r="BG1737" t="n">
        <v>17.8</v>
      </c>
      <c r="BH1737" t="inlineStr">
        <is>
          <t>53.0</t>
        </is>
      </c>
      <c r="BI1737" t="n">
        <v>10.3</v>
      </c>
      <c r="BJ1737" t="n">
        <v>44.7</v>
      </c>
      <c r="BK1737" t="inlineStr">
        <is>
          <t>31.7</t>
        </is>
      </c>
      <c r="BL1737" t="inlineStr">
        <is>
          <t>-</t>
        </is>
      </c>
      <c r="BM1737" t="inlineStr">
        <is>
          <t>22,186</t>
        </is>
      </c>
      <c r="BN1737" t="n">
        <v>13.9</v>
      </c>
      <c r="BO1737" t="inlineStr">
        <is>
          <t>12%</t>
        </is>
      </c>
      <c r="BP1737" t="inlineStr">
        <is>
          <t>50 : 50</t>
        </is>
      </c>
      <c r="BQ1737" t="n">
        <v>2016</v>
      </c>
      <c r="BR1737" t="inlineStr">
        <is>
          <t>401-500</t>
        </is>
      </c>
      <c r="BS1737" t="inlineStr">
        <is>
          <t>19-22</t>
        </is>
      </c>
      <c r="BT1737" t="inlineStr"/>
      <c r="BU1737" t="n">
        <v>0</v>
      </c>
      <c r="BV1737" t="n">
        <v>0</v>
      </c>
      <c r="BW1737" t="n">
        <v>3.6</v>
      </c>
      <c r="BX1737" t="n">
        <v>9.199999999999999</v>
      </c>
      <c r="BY1737" t="n">
        <v>28.1</v>
      </c>
      <c r="BZ1737" t="n">
        <v>11.2</v>
      </c>
      <c r="CA1737" t="n">
        <v>2015</v>
      </c>
      <c r="CB1737" t="inlineStr">
        <is>
          <t>Times+Shanghai</t>
        </is>
      </c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n">
        <v>550.5</v>
      </c>
      <c r="CZ1737" t="n">
        <v>450.5</v>
      </c>
      <c r="DA1737" t="n">
        <v>20.5</v>
      </c>
      <c r="DB1737" t="n">
        <v>11.38056115039047</v>
      </c>
      <c r="DC1737" t="n">
        <v>19.44165605208115</v>
      </c>
      <c r="DD1737" t="n">
        <v>13.9</v>
      </c>
      <c r="DE1737" t="inlineStr">
        <is>
          <t>Times (raw ratio)</t>
        </is>
      </c>
      <c r="DF1737" t="n">
        <v>12</v>
      </c>
      <c r="DG1737" t="inlineStr">
        <is>
          <t>Times (raw %)</t>
        </is>
      </c>
      <c r="DH1737" t="inlineStr"/>
      <c r="DI1737" t="n">
        <v>6.747656825470592</v>
      </c>
    </row>
    <row r="1738">
      <c r="A1738" t="inlineStr">
        <is>
          <t>university of rhode island</t>
        </is>
      </c>
      <c r="B1738" t="inlineStr">
        <is>
          <t>1001-1200</t>
        </is>
      </c>
      <c r="C1738" t="inlineStr">
        <is>
          <t>1001-1200</t>
        </is>
      </c>
      <c r="D1738" t="inlineStr">
        <is>
          <t>United States</t>
        </is>
      </c>
      <c r="E1738" t="inlineStr">
        <is>
          <t>Americas</t>
        </is>
      </c>
      <c r="F1738" t="inlineStr">
        <is>
          <t>L</t>
        </is>
      </c>
      <c r="G1738" t="inlineStr">
        <is>
          <t>CO</t>
        </is>
      </c>
      <c r="H1738" t="inlineStr">
        <is>
          <t>VH</t>
        </is>
      </c>
      <c r="I1738" t="inlineStr">
        <is>
          <t>A</t>
        </is>
      </c>
      <c r="J1738" t="n">
        <v>5.6</v>
      </c>
      <c r="K1738" t="inlineStr">
        <is>
          <t>601+</t>
        </is>
      </c>
      <c r="L1738" t="n">
        <v>3.5</v>
      </c>
      <c r="M1738" t="inlineStr">
        <is>
          <t>601+</t>
        </is>
      </c>
      <c r="N1738" t="n">
        <v>6.7</v>
      </c>
      <c r="O1738" t="inlineStr">
        <is>
          <t>701+</t>
        </is>
      </c>
      <c r="P1738" t="n">
        <v>16.2</v>
      </c>
      <c r="Q1738" t="inlineStr">
        <is>
          <t>618</t>
        </is>
      </c>
      <c r="R1738" t="n">
        <v>5.2</v>
      </c>
      <c r="S1738" t="inlineStr">
        <is>
          <t>701+</t>
        </is>
      </c>
      <c r="T1738" t="n">
        <v>2.6</v>
      </c>
      <c r="U1738" t="inlineStr">
        <is>
          <t>701+</t>
        </is>
      </c>
      <c r="V1738" t="n">
        <v>48.9</v>
      </c>
      <c r="W1738" t="inlineStr">
        <is>
          <t>701+</t>
        </is>
      </c>
      <c r="X1738" t="n">
        <v>11.8</v>
      </c>
      <c r="Y1738" t="inlineStr">
        <is>
          <t>701+</t>
        </is>
      </c>
      <c r="Z1738" t="n">
        <v>54.1</v>
      </c>
      <c r="AA1738" t="inlineStr">
        <is>
          <t>294</t>
        </is>
      </c>
      <c r="AB1738" t="inlineStr"/>
      <c r="AC1738" t="inlineStr">
        <is>
          <t>1001-1200</t>
        </is>
      </c>
      <c r="AD1738" t="inlineStr">
        <is>
          <t>1001-1200</t>
        </is>
      </c>
      <c r="AE1738" t="inlineStr">
        <is>
          <t>US</t>
        </is>
      </c>
      <c r="AF1738" t="inlineStr">
        <is>
          <t>United States</t>
        </is>
      </c>
      <c r="AG1738" t="inlineStr">
        <is>
          <t>L</t>
        </is>
      </c>
      <c r="AH1738" t="inlineStr">
        <is>
          <t>CO</t>
        </is>
      </c>
      <c r="AI1738" t="inlineStr">
        <is>
          <t>VH</t>
        </is>
      </c>
      <c r="AJ1738" t="n">
        <v>5</v>
      </c>
      <c r="AK1738" t="inlineStr">
        <is>
          <t>A</t>
        </is>
      </c>
      <c r="AL1738" t="n">
        <v>5.6</v>
      </c>
      <c r="AM1738" t="inlineStr">
        <is>
          <t>601+</t>
        </is>
      </c>
      <c r="AN1738" t="n">
        <v>2.8</v>
      </c>
      <c r="AO1738" t="inlineStr">
        <is>
          <t>601+</t>
        </is>
      </c>
      <c r="AP1738" t="n">
        <v>6.9</v>
      </c>
      <c r="AQ1738" t="inlineStr">
        <is>
          <t>701+</t>
        </is>
      </c>
      <c r="AR1738" t="n">
        <v>16.7</v>
      </c>
      <c r="AS1738" t="inlineStr">
        <is>
          <t>605</t>
        </is>
      </c>
      <c r="AT1738" t="n">
        <v>5.1</v>
      </c>
      <c r="AU1738" t="inlineStr">
        <is>
          <t>701+</t>
        </is>
      </c>
      <c r="AV1738" t="n">
        <v>2.7</v>
      </c>
      <c r="AW1738" t="inlineStr">
        <is>
          <t>701+</t>
        </is>
      </c>
      <c r="AX1738" t="n">
        <v>3.3</v>
      </c>
      <c r="AY1738" t="inlineStr">
        <is>
          <t>701+</t>
        </is>
      </c>
      <c r="AZ1738" t="n">
        <v>12.7</v>
      </c>
      <c r="BA1738" t="inlineStr">
        <is>
          <t>684</t>
        </is>
      </c>
      <c r="BB1738" t="n">
        <v>58.6</v>
      </c>
      <c r="BC1738" t="inlineStr">
        <is>
          <t>255=</t>
        </is>
      </c>
      <c r="BD1738" t="inlineStr">
        <is>
          <t>-</t>
        </is>
      </c>
      <c r="BE1738" t="inlineStr"/>
      <c r="BF1738" t="inlineStr">
        <is>
          <t>Not Reported</t>
        </is>
      </c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>
        <is>
          <t>401-500</t>
        </is>
      </c>
      <c r="BS1738" t="inlineStr">
        <is>
          <t>126-146</t>
        </is>
      </c>
      <c r="BT1738" t="inlineStr"/>
      <c r="BU1738" t="n">
        <v>0</v>
      </c>
      <c r="BV1738" t="n">
        <v>0</v>
      </c>
      <c r="BW1738" t="n">
        <v>15.2</v>
      </c>
      <c r="BX1738" t="n">
        <v>6.1</v>
      </c>
      <c r="BY1738" t="n">
        <v>21.1</v>
      </c>
      <c r="BZ1738" t="n">
        <v>16</v>
      </c>
      <c r="CA1738" t="n">
        <v>2015</v>
      </c>
      <c r="CB1738" t="inlineStr">
        <is>
          <t>QS+Shanghai</t>
        </is>
      </c>
      <c r="CC1738" t="n">
        <v>1100.5</v>
      </c>
      <c r="CD1738" t="n">
        <v>1100.5</v>
      </c>
      <c r="CE1738" t="n">
        <v>601</v>
      </c>
      <c r="CF1738" t="n">
        <v>601</v>
      </c>
      <c r="CG1738" t="n">
        <v>701</v>
      </c>
      <c r="CH1738" t="n">
        <v>618</v>
      </c>
      <c r="CI1738" t="n">
        <v>701</v>
      </c>
      <c r="CJ1738" t="n">
        <v>701</v>
      </c>
      <c r="CK1738" t="n">
        <v>701</v>
      </c>
      <c r="CL1738" t="n">
        <v>701</v>
      </c>
      <c r="CM1738" t="n">
        <v>294</v>
      </c>
      <c r="CN1738" t="n">
        <v>1100.5</v>
      </c>
      <c r="CO1738" t="n">
        <v>1100.5</v>
      </c>
      <c r="CP1738" t="n">
        <v>601</v>
      </c>
      <c r="CQ1738" t="n">
        <v>601</v>
      </c>
      <c r="CR1738" t="n">
        <v>701</v>
      </c>
      <c r="CS1738" t="n">
        <v>605</v>
      </c>
      <c r="CT1738" t="n">
        <v>701</v>
      </c>
      <c r="CU1738" t="n">
        <v>701</v>
      </c>
      <c r="CV1738" t="n">
        <v>701</v>
      </c>
      <c r="CW1738" t="n">
        <v>684</v>
      </c>
      <c r="CX1738" t="n">
        <v>255</v>
      </c>
      <c r="CY1738" t="inlineStr"/>
      <c r="CZ1738" t="n">
        <v>450.5</v>
      </c>
      <c r="DA1738" t="n">
        <v>136</v>
      </c>
      <c r="DB1738" t="n">
        <v>11.3907597616434</v>
      </c>
      <c r="DC1738" t="n">
        <v>15.42891046386192</v>
      </c>
      <c r="DD1738" t="inlineStr"/>
      <c r="DE1738" t="inlineStr">
        <is>
          <t>QS (score, not ratio)</t>
        </is>
      </c>
      <c r="DF1738" t="inlineStr"/>
      <c r="DG1738" t="inlineStr">
        <is>
          <t>QS (score, not %)</t>
        </is>
      </c>
      <c r="DH1738" t="n">
        <v>5.6</v>
      </c>
      <c r="DI1738" t="n">
        <v>7.52168284789644</v>
      </c>
    </row>
    <row r="1739">
      <c r="A1739" t="inlineStr">
        <is>
          <t>university of rijeka</t>
        </is>
      </c>
      <c r="B1739" t="inlineStr">
        <is>
          <t>1201-1400</t>
        </is>
      </c>
      <c r="C1739" t="inlineStr">
        <is>
          <t>1201-1400</t>
        </is>
      </c>
      <c r="D1739" t="inlineStr">
        <is>
          <t>Croatia</t>
        </is>
      </c>
      <c r="E1739" t="inlineStr">
        <is>
          <t>Europe</t>
        </is>
      </c>
      <c r="F1739" t="inlineStr">
        <is>
          <t>L</t>
        </is>
      </c>
      <c r="G1739" t="inlineStr">
        <is>
          <t>CO</t>
        </is>
      </c>
      <c r="H1739" t="inlineStr">
        <is>
          <t>HI</t>
        </is>
      </c>
      <c r="I1739" t="inlineStr">
        <is>
          <t>A</t>
        </is>
      </c>
      <c r="J1739" t="n">
        <v>6.1</v>
      </c>
      <c r="K1739" t="inlineStr">
        <is>
          <t>601+</t>
        </is>
      </c>
      <c r="L1739" t="n">
        <v>4.3</v>
      </c>
      <c r="M1739" t="inlineStr">
        <is>
          <t>601+</t>
        </is>
      </c>
      <c r="N1739" t="n">
        <v>13.8</v>
      </c>
      <c r="O1739" t="inlineStr">
        <is>
          <t>701+</t>
        </is>
      </c>
      <c r="P1739" t="n">
        <v>4.3</v>
      </c>
      <c r="Q1739" t="inlineStr">
        <is>
          <t>701+</t>
        </is>
      </c>
      <c r="R1739" t="n">
        <v>2.5</v>
      </c>
      <c r="S1739" t="inlineStr">
        <is>
          <t>701+</t>
        </is>
      </c>
      <c r="T1739" t="n">
        <v>1.8</v>
      </c>
      <c r="U1739" t="inlineStr">
        <is>
          <t>701+</t>
        </is>
      </c>
      <c r="V1739" t="n">
        <v>45.8</v>
      </c>
      <c r="W1739" t="inlineStr">
        <is>
          <t>701+</t>
        </is>
      </c>
      <c r="X1739" t="n">
        <v>12</v>
      </c>
      <c r="Y1739" t="inlineStr">
        <is>
          <t>701+</t>
        </is>
      </c>
      <c r="Z1739" t="n">
        <v>2.9</v>
      </c>
      <c r="AA1739" t="inlineStr">
        <is>
          <t>701+</t>
        </is>
      </c>
      <c r="AB1739" t="inlineStr"/>
      <c r="AC1739" t="inlineStr">
        <is>
          <t>1201-1400</t>
        </is>
      </c>
      <c r="AD1739" t="inlineStr">
        <is>
          <t>1001-1200</t>
        </is>
      </c>
      <c r="AE1739" t="inlineStr">
        <is>
          <t>HR</t>
        </is>
      </c>
      <c r="AF1739" t="inlineStr">
        <is>
          <t>Croatia</t>
        </is>
      </c>
      <c r="AG1739" t="inlineStr">
        <is>
          <t>L</t>
        </is>
      </c>
      <c r="AH1739" t="inlineStr">
        <is>
          <t>CO</t>
        </is>
      </c>
      <c r="AI1739" t="inlineStr">
        <is>
          <t>HI</t>
        </is>
      </c>
      <c r="AJ1739" t="n">
        <v>4</v>
      </c>
      <c r="AK1739" t="inlineStr">
        <is>
          <t>A</t>
        </is>
      </c>
      <c r="AL1739" t="n">
        <v>5.9</v>
      </c>
      <c r="AM1739" t="inlineStr">
        <is>
          <t>601+</t>
        </is>
      </c>
      <c r="AN1739" t="n">
        <v>2.7</v>
      </c>
      <c r="AO1739" t="inlineStr">
        <is>
          <t>601+</t>
        </is>
      </c>
      <c r="AP1739" t="n">
        <v>17.1</v>
      </c>
      <c r="AQ1739" t="inlineStr">
        <is>
          <t>701+</t>
        </is>
      </c>
      <c r="AR1739" t="n">
        <v>4.3</v>
      </c>
      <c r="AS1739" t="inlineStr">
        <is>
          <t>701+</t>
        </is>
      </c>
      <c r="AT1739" t="n">
        <v>2.6</v>
      </c>
      <c r="AU1739" t="inlineStr">
        <is>
          <t>701+</t>
        </is>
      </c>
      <c r="AV1739" t="n">
        <v>1.9</v>
      </c>
      <c r="AW1739" t="inlineStr">
        <is>
          <t>701+</t>
        </is>
      </c>
      <c r="AX1739" t="n">
        <v>5.7</v>
      </c>
      <c r="AY1739" t="inlineStr">
        <is>
          <t>701+</t>
        </is>
      </c>
      <c r="AZ1739" t="n">
        <v>10.1</v>
      </c>
      <c r="BA1739" t="inlineStr">
        <is>
          <t>701+</t>
        </is>
      </c>
      <c r="BB1739" t="n">
        <v>2.6</v>
      </c>
      <c r="BC1739" t="inlineStr">
        <is>
          <t>701+</t>
        </is>
      </c>
      <c r="BD1739" t="inlineStr">
        <is>
          <t>-</t>
        </is>
      </c>
      <c r="BE1739" t="inlineStr"/>
      <c r="BF1739" t="inlineStr">
        <is>
          <t>Not Reported</t>
        </is>
      </c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>
        <is>
          <t>QS</t>
        </is>
      </c>
      <c r="CC1739" t="n">
        <v>1300.5</v>
      </c>
      <c r="CD1739" t="n">
        <v>1300.5</v>
      </c>
      <c r="CE1739" t="n">
        <v>601</v>
      </c>
      <c r="CF1739" t="n">
        <v>601</v>
      </c>
      <c r="CG1739" t="n">
        <v>701</v>
      </c>
      <c r="CH1739" t="n">
        <v>701</v>
      </c>
      <c r="CI1739" t="n">
        <v>701</v>
      </c>
      <c r="CJ1739" t="n">
        <v>701</v>
      </c>
      <c r="CK1739" t="n">
        <v>701</v>
      </c>
      <c r="CL1739" t="n">
        <v>701</v>
      </c>
      <c r="CM1739" t="n">
        <v>701</v>
      </c>
      <c r="CN1739" t="n">
        <v>1300.5</v>
      </c>
      <c r="CO1739" t="n">
        <v>1100.5</v>
      </c>
      <c r="CP1739" t="n">
        <v>601</v>
      </c>
      <c r="CQ1739" t="n">
        <v>601</v>
      </c>
      <c r="CR1739" t="n">
        <v>701</v>
      </c>
      <c r="CS1739" t="n">
        <v>701</v>
      </c>
      <c r="CT1739" t="n">
        <v>701</v>
      </c>
      <c r="CU1739" t="n">
        <v>701</v>
      </c>
      <c r="CV1739" t="n">
        <v>701</v>
      </c>
      <c r="CW1739" t="n">
        <v>701</v>
      </c>
      <c r="CX1739" t="n">
        <v>701</v>
      </c>
      <c r="CY1739" t="inlineStr"/>
      <c r="CZ1739" t="inlineStr"/>
      <c r="DA1739" t="inlineStr"/>
      <c r="DB1739" t="n">
        <v>7.178571428571416</v>
      </c>
      <c r="DC1739" t="n">
        <v>4.3</v>
      </c>
      <c r="DD1739" t="inlineStr"/>
      <c r="DE1739" t="inlineStr">
        <is>
          <t>QS (score, not ratio)</t>
        </is>
      </c>
      <c r="DF1739" t="inlineStr"/>
      <c r="DG1739" t="inlineStr">
        <is>
          <t>QS (score, not %)</t>
        </is>
      </c>
      <c r="DH1739" t="n">
        <v>6</v>
      </c>
      <c r="DI1739" t="inlineStr"/>
    </row>
    <row r="1740">
      <c r="A1740" t="inlineStr">
        <is>
          <t>university of rochester</t>
        </is>
      </c>
      <c r="B1740" t="inlineStr">
        <is>
          <t>236</t>
        </is>
      </c>
      <c r="C1740" t="inlineStr">
        <is>
          <t>224</t>
        </is>
      </c>
      <c r="D1740" t="inlineStr">
        <is>
          <t>United States</t>
        </is>
      </c>
      <c r="E1740" t="inlineStr">
        <is>
          <t>Americas</t>
        </is>
      </c>
      <c r="F1740" t="inlineStr">
        <is>
          <t>M</t>
        </is>
      </c>
      <c r="G1740" t="inlineStr">
        <is>
          <t>FC</t>
        </is>
      </c>
      <c r="H1740" t="inlineStr">
        <is>
          <t>VH</t>
        </is>
      </c>
      <c r="I1740" t="inlineStr">
        <is>
          <t>B</t>
        </is>
      </c>
      <c r="J1740" t="n">
        <v>22.6</v>
      </c>
      <c r="K1740" t="inlineStr">
        <is>
          <t>396</t>
        </is>
      </c>
      <c r="L1740" t="n">
        <v>20.8</v>
      </c>
      <c r="M1740" t="inlineStr">
        <is>
          <t>441</t>
        </is>
      </c>
      <c r="N1740" t="n">
        <v>99.09999999999999</v>
      </c>
      <c r="O1740" t="inlineStr">
        <is>
          <t>35</t>
        </is>
      </c>
      <c r="P1740" t="n">
        <v>33.6</v>
      </c>
      <c r="Q1740" t="inlineStr">
        <is>
          <t>395</t>
        </is>
      </c>
      <c r="R1740" t="n">
        <v>63.9</v>
      </c>
      <c r="S1740" t="inlineStr">
        <is>
          <t>306</t>
        </is>
      </c>
      <c r="T1740" t="n">
        <v>93.8</v>
      </c>
      <c r="U1740" t="inlineStr">
        <is>
          <t>100</t>
        </is>
      </c>
      <c r="V1740" t="n">
        <v>64.3</v>
      </c>
      <c r="W1740" t="inlineStr">
        <is>
          <t>568</t>
        </is>
      </c>
      <c r="X1740" t="n">
        <v>40.4</v>
      </c>
      <c r="Y1740" t="inlineStr">
        <is>
          <t>316</t>
        </is>
      </c>
      <c r="Z1740" t="n">
        <v>63.7</v>
      </c>
      <c r="AA1740" t="inlineStr">
        <is>
          <t>247=</t>
        </is>
      </c>
      <c r="AB1740" t="n">
        <v>42.3</v>
      </c>
      <c r="AC1740" t="inlineStr">
        <is>
          <t>224</t>
        </is>
      </c>
      <c r="AD1740" t="inlineStr">
        <is>
          <t>147=</t>
        </is>
      </c>
      <c r="AE1740" t="inlineStr">
        <is>
          <t>US</t>
        </is>
      </c>
      <c r="AF1740" t="inlineStr">
        <is>
          <t>United States</t>
        </is>
      </c>
      <c r="AG1740" t="inlineStr">
        <is>
          <t>M</t>
        </is>
      </c>
      <c r="AH1740" t="inlineStr">
        <is>
          <t>FC</t>
        </is>
      </c>
      <c r="AI1740" t="inlineStr">
        <is>
          <t>VH</t>
        </is>
      </c>
      <c r="AJ1740" t="n">
        <v>5</v>
      </c>
      <c r="AK1740" t="inlineStr">
        <is>
          <t>B</t>
        </is>
      </c>
      <c r="AL1740" t="n">
        <v>22.1</v>
      </c>
      <c r="AM1740" t="inlineStr">
        <is>
          <t>398</t>
        </is>
      </c>
      <c r="AN1740" t="n">
        <v>18.4</v>
      </c>
      <c r="AO1740" t="inlineStr">
        <is>
          <t>477</t>
        </is>
      </c>
      <c r="AP1740" t="n">
        <v>97.90000000000001</v>
      </c>
      <c r="AQ1740" t="inlineStr">
        <is>
          <t>48</t>
        </is>
      </c>
      <c r="AR1740" t="n">
        <v>51.6</v>
      </c>
      <c r="AS1740" t="inlineStr">
        <is>
          <t>252</t>
        </is>
      </c>
      <c r="AT1740" t="n">
        <v>71.40000000000001</v>
      </c>
      <c r="AU1740" t="inlineStr">
        <is>
          <t>269</t>
        </is>
      </c>
      <c r="AV1740" t="n">
        <v>91.7</v>
      </c>
      <c r="AW1740" t="inlineStr">
        <is>
          <t>106</t>
        </is>
      </c>
      <c r="AX1740" t="n">
        <v>31.3</v>
      </c>
      <c r="AY1740" t="inlineStr">
        <is>
          <t>451</t>
        </is>
      </c>
      <c r="AZ1740" t="n">
        <v>26.6</v>
      </c>
      <c r="BA1740" t="inlineStr">
        <is>
          <t>308</t>
        </is>
      </c>
      <c r="BB1740" t="n">
        <v>33.2</v>
      </c>
      <c r="BC1740" t="inlineStr">
        <is>
          <t>416=</t>
        </is>
      </c>
      <c r="BD1740" t="inlineStr">
        <is>
          <t>42.4</t>
        </is>
      </c>
      <c r="BE1740">
        <f>158</f>
        <v/>
      </c>
      <c r="BF1740" t="inlineStr">
        <is>
          <t>United States of America</t>
        </is>
      </c>
      <c r="BG1740" t="n">
        <v>39.7</v>
      </c>
      <c r="BH1740" t="inlineStr">
        <is>
          <t>55.8</t>
        </is>
      </c>
      <c r="BI1740" t="n">
        <v>27.9</v>
      </c>
      <c r="BJ1740" t="n">
        <v>89</v>
      </c>
      <c r="BK1740" t="inlineStr">
        <is>
          <t>37.0</t>
        </is>
      </c>
      <c r="BL1740" t="inlineStr">
        <is>
          <t>52.1</t>
        </is>
      </c>
      <c r="BM1740" t="inlineStr">
        <is>
          <t>9,390</t>
        </is>
      </c>
      <c r="BN1740" t="n">
        <v>4.5</v>
      </c>
      <c r="BO1740" t="inlineStr">
        <is>
          <t>26%</t>
        </is>
      </c>
      <c r="BP1740" t="inlineStr">
        <is>
          <t>49 : 51</t>
        </is>
      </c>
      <c r="BQ1740" t="n">
        <v>2016</v>
      </c>
      <c r="BR1740" t="inlineStr">
        <is>
          <t>101-150</t>
        </is>
      </c>
      <c r="BS1740" t="inlineStr">
        <is>
          <t>52-65</t>
        </is>
      </c>
      <c r="BT1740" t="n">
        <v>24.8</v>
      </c>
      <c r="BU1740" t="n">
        <v>24.6</v>
      </c>
      <c r="BV1740" t="n">
        <v>7.7</v>
      </c>
      <c r="BW1740" t="n">
        <v>25.2</v>
      </c>
      <c r="BX1740" t="n">
        <v>20.8</v>
      </c>
      <c r="BY1740" t="n">
        <v>39</v>
      </c>
      <c r="BZ1740" t="n">
        <v>20.8</v>
      </c>
      <c r="CA1740" t="n">
        <v>2015</v>
      </c>
      <c r="CB1740" t="inlineStr">
        <is>
          <t>QS+Times+Shanghai</t>
        </is>
      </c>
      <c r="CC1740" t="n">
        <v>236</v>
      </c>
      <c r="CD1740" t="n">
        <v>224</v>
      </c>
      <c r="CE1740" t="n">
        <v>396</v>
      </c>
      <c r="CF1740" t="n">
        <v>441</v>
      </c>
      <c r="CG1740" t="n">
        <v>35</v>
      </c>
      <c r="CH1740" t="n">
        <v>395</v>
      </c>
      <c r="CI1740" t="n">
        <v>306</v>
      </c>
      <c r="CJ1740" t="n">
        <v>100</v>
      </c>
      <c r="CK1740" t="n">
        <v>568</v>
      </c>
      <c r="CL1740" t="n">
        <v>316</v>
      </c>
      <c r="CM1740" t="n">
        <v>247</v>
      </c>
      <c r="CN1740" t="n">
        <v>224</v>
      </c>
      <c r="CO1740" t="n">
        <v>147</v>
      </c>
      <c r="CP1740" t="n">
        <v>398</v>
      </c>
      <c r="CQ1740" t="n">
        <v>477</v>
      </c>
      <c r="CR1740" t="n">
        <v>48</v>
      </c>
      <c r="CS1740" t="n">
        <v>252</v>
      </c>
      <c r="CT1740" t="n">
        <v>269</v>
      </c>
      <c r="CU1740" t="n">
        <v>106</v>
      </c>
      <c r="CV1740" t="n">
        <v>451</v>
      </c>
      <c r="CW1740" t="n">
        <v>308</v>
      </c>
      <c r="CX1740" t="n">
        <v>416</v>
      </c>
      <c r="CY1740" t="n">
        <v>158</v>
      </c>
      <c r="CZ1740" t="n">
        <v>125.5</v>
      </c>
      <c r="DA1740" t="n">
        <v>58.5</v>
      </c>
      <c r="DB1740" t="n">
        <v>77.81236029648333</v>
      </c>
      <c r="DC1740" t="n">
        <v>41.57545943477737</v>
      </c>
      <c r="DD1740" t="n">
        <v>4.5</v>
      </c>
      <c r="DE1740" t="inlineStr">
        <is>
          <t>Times (raw ratio)</t>
        </is>
      </c>
      <c r="DF1740" t="n">
        <v>26</v>
      </c>
      <c r="DG1740" t="inlineStr">
        <is>
          <t>Times (raw %)</t>
        </is>
      </c>
      <c r="DH1740" t="n">
        <v>22.35</v>
      </c>
      <c r="DI1740" t="n">
        <v>23.54218008255065</v>
      </c>
    </row>
    <row r="1741">
      <c r="A1741" t="inlineStr">
        <is>
          <t>university of roma - la sapienza</t>
        </is>
      </c>
      <c r="B1741" t="inlineStr"/>
      <c r="C1741" t="inlineStr"/>
      <c r="D1741" t="inlineStr">
        <is>
          <t>Not Reported</t>
        </is>
      </c>
      <c r="E1741" t="inlineStr">
        <is>
          <t>Not Reported</t>
        </is>
      </c>
      <c r="F1741" t="inlineStr">
        <is>
          <t>Not Reported</t>
        </is>
      </c>
      <c r="G1741" t="inlineStr">
        <is>
          <t>Not Reported</t>
        </is>
      </c>
      <c r="H1741" t="inlineStr"/>
      <c r="I1741" t="inlineStr">
        <is>
          <t>Not Reported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>
        <is>
          <t>Not Reported</t>
        </is>
      </c>
      <c r="AF1741" t="inlineStr">
        <is>
          <t>Not Reported</t>
        </is>
      </c>
      <c r="AG1741" t="inlineStr">
        <is>
          <t>Not Reported</t>
        </is>
      </c>
      <c r="AH1741" t="inlineStr">
        <is>
          <t>Not Reported</t>
        </is>
      </c>
      <c r="AI1741" t="inlineStr"/>
      <c r="AJ1741" t="inlineStr"/>
      <c r="AK1741" t="inlineStr">
        <is>
          <t>Not Reported</t>
        </is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>
        <is>
          <t>Not Reported</t>
        </is>
      </c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>
        <is>
          <t>151-200</t>
        </is>
      </c>
      <c r="BS1741" t="inlineStr">
        <is>
          <t>1-6</t>
        </is>
      </c>
      <c r="BT1741" t="n">
        <v>23.5</v>
      </c>
      <c r="BU1741" t="n">
        <v>11.8</v>
      </c>
      <c r="BV1741" t="n">
        <v>13.3</v>
      </c>
      <c r="BW1741" t="n">
        <v>5.1</v>
      </c>
      <c r="BX1741" t="n">
        <v>11.6</v>
      </c>
      <c r="BY1741" t="n">
        <v>53.4</v>
      </c>
      <c r="BZ1741" t="n">
        <v>17.9</v>
      </c>
      <c r="CA1741" t="n">
        <v>2014</v>
      </c>
      <c r="CB1741" t="inlineStr">
        <is>
          <t>Shanghai</t>
        </is>
      </c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n">
        <v>175.5</v>
      </c>
      <c r="DA1741" t="n">
        <v>3.5</v>
      </c>
      <c r="DB1741" t="n">
        <v>61.69045005488474</v>
      </c>
      <c r="DC1741" t="n">
        <v>27.41515641855448</v>
      </c>
      <c r="DD1741" t="inlineStr"/>
      <c r="DE1741" t="inlineStr">
        <is>
          <t>Missing</t>
        </is>
      </c>
      <c r="DF1741" t="inlineStr"/>
      <c r="DG1741" t="inlineStr">
        <is>
          <t>Missing</t>
        </is>
      </c>
      <c r="DH1741" t="inlineStr"/>
      <c r="DI1741" t="n">
        <v>19.98257820927724</v>
      </c>
    </row>
    <row r="1742">
      <c r="A1742" t="inlineStr">
        <is>
          <t>university of roma - tor vergata</t>
        </is>
      </c>
      <c r="B1742" t="inlineStr"/>
      <c r="C1742" t="inlineStr"/>
      <c r="D1742" t="inlineStr">
        <is>
          <t>Not Reported</t>
        </is>
      </c>
      <c r="E1742" t="inlineStr">
        <is>
          <t>Not Reported</t>
        </is>
      </c>
      <c r="F1742" t="inlineStr">
        <is>
          <t>Not Reported</t>
        </is>
      </c>
      <c r="G1742" t="inlineStr">
        <is>
          <t>Not Reported</t>
        </is>
      </c>
      <c r="H1742" t="inlineStr"/>
      <c r="I1742" t="inlineStr">
        <is>
          <t>Not Reported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>
        <is>
          <t>Not Reported</t>
        </is>
      </c>
      <c r="AF1742" t="inlineStr">
        <is>
          <t>Not Reported</t>
        </is>
      </c>
      <c r="AG1742" t="inlineStr">
        <is>
          <t>Not Reported</t>
        </is>
      </c>
      <c r="AH1742" t="inlineStr">
        <is>
          <t>Not Reported</t>
        </is>
      </c>
      <c r="AI1742" t="inlineStr"/>
      <c r="AJ1742" t="inlineStr"/>
      <c r="AK1742" t="inlineStr">
        <is>
          <t>Not Reported</t>
        </is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>
        <is>
          <t>Not Reported</t>
        </is>
      </c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>
        <is>
          <t>401-500</t>
        </is>
      </c>
      <c r="BS1742" t="inlineStr">
        <is>
          <t>11-20</t>
        </is>
      </c>
      <c r="BT1742" t="inlineStr"/>
      <c r="BU1742" t="n">
        <v>0</v>
      </c>
      <c r="BV1742" t="n">
        <v>0</v>
      </c>
      <c r="BW1742" t="n">
        <v>0</v>
      </c>
      <c r="BX1742" t="n">
        <v>8.800000000000001</v>
      </c>
      <c r="BY1742" t="n">
        <v>33.7</v>
      </c>
      <c r="BZ1742" t="n">
        <v>19.2</v>
      </c>
      <c r="CA1742" t="n">
        <v>2015</v>
      </c>
      <c r="CB1742" t="inlineStr">
        <is>
          <t>Shanghai</t>
        </is>
      </c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n">
        <v>450.5</v>
      </c>
      <c r="DA1742" t="n">
        <v>15.5</v>
      </c>
      <c r="DB1742" t="n">
        <v>1.317233809001095</v>
      </c>
      <c r="DC1742" t="n">
        <v>14.23948220064725</v>
      </c>
      <c r="DD1742" t="inlineStr"/>
      <c r="DE1742" t="inlineStr">
        <is>
          <t>Missing</t>
        </is>
      </c>
      <c r="DF1742" t="inlineStr"/>
      <c r="DG1742" t="inlineStr">
        <is>
          <t>Missing</t>
        </is>
      </c>
      <c r="DH1742" t="inlineStr"/>
      <c r="DI1742" t="n">
        <v>7.119741100323624</v>
      </c>
    </row>
    <row r="1743">
      <c r="A1743" t="inlineStr">
        <is>
          <t>university of rome "tor vergata"</t>
        </is>
      </c>
      <c r="B1743" t="inlineStr">
        <is>
          <t>393</t>
        </is>
      </c>
      <c r="C1743" t="inlineStr">
        <is>
          <t>489</t>
        </is>
      </c>
      <c r="D1743" t="inlineStr">
        <is>
          <t>Italy</t>
        </is>
      </c>
      <c r="E1743" t="inlineStr">
        <is>
          <t>Europe</t>
        </is>
      </c>
      <c r="F1743" t="inlineStr">
        <is>
          <t>L</t>
        </is>
      </c>
      <c r="G1743" t="inlineStr">
        <is>
          <t>CO</t>
        </is>
      </c>
      <c r="H1743" t="inlineStr">
        <is>
          <t>VH</t>
        </is>
      </c>
      <c r="I1743" t="inlineStr">
        <is>
          <t>A</t>
        </is>
      </c>
      <c r="J1743" t="n">
        <v>31.3</v>
      </c>
      <c r="K1743" t="inlineStr">
        <is>
          <t>285</t>
        </is>
      </c>
      <c r="L1743" t="n">
        <v>15.4</v>
      </c>
      <c r="M1743" t="inlineStr">
        <is>
          <t>547</t>
        </is>
      </c>
      <c r="N1743" t="n">
        <v>9</v>
      </c>
      <c r="O1743" t="inlineStr">
        <is>
          <t>701+</t>
        </is>
      </c>
      <c r="P1743" t="n">
        <v>47.2</v>
      </c>
      <c r="Q1743" t="inlineStr">
        <is>
          <t>287</t>
        </is>
      </c>
      <c r="R1743" t="n">
        <v>9.6</v>
      </c>
      <c r="S1743" t="inlineStr">
        <is>
          <t>701+</t>
        </is>
      </c>
      <c r="T1743" t="n">
        <v>30.8</v>
      </c>
      <c r="U1743" t="inlineStr">
        <is>
          <t>422</t>
        </is>
      </c>
      <c r="V1743" t="n">
        <v>69.09999999999999</v>
      </c>
      <c r="W1743" t="inlineStr">
        <is>
          <t>495</t>
        </is>
      </c>
      <c r="X1743" t="n">
        <v>6.3</v>
      </c>
      <c r="Y1743" t="inlineStr">
        <is>
          <t>701+</t>
        </is>
      </c>
      <c r="Z1743" t="n">
        <v>57.7</v>
      </c>
      <c r="AA1743" t="inlineStr">
        <is>
          <t>276=</t>
        </is>
      </c>
      <c r="AB1743" t="n">
        <v>29.9</v>
      </c>
      <c r="AC1743">
        <f>489</f>
        <v/>
      </c>
      <c r="AD1743" t="inlineStr">
        <is>
          <t>499=</t>
        </is>
      </c>
      <c r="AE1743" t="inlineStr">
        <is>
          <t>IT</t>
        </is>
      </c>
      <c r="AF1743" t="inlineStr">
        <is>
          <t>Italy</t>
        </is>
      </c>
      <c r="AG1743" t="inlineStr">
        <is>
          <t>L</t>
        </is>
      </c>
      <c r="AH1743" t="inlineStr">
        <is>
          <t>CO</t>
        </is>
      </c>
      <c r="AI1743" t="inlineStr">
        <is>
          <t>VH</t>
        </is>
      </c>
      <c r="AJ1743" t="n">
        <v>3</v>
      </c>
      <c r="AK1743" t="inlineStr">
        <is>
          <t>A</t>
        </is>
      </c>
      <c r="AL1743" t="n">
        <v>31.5</v>
      </c>
      <c r="AM1743" t="inlineStr">
        <is>
          <t>277</t>
        </is>
      </c>
      <c r="AN1743" t="n">
        <v>12.6</v>
      </c>
      <c r="AO1743" t="inlineStr">
        <is>
          <t>601+</t>
        </is>
      </c>
      <c r="AP1743" t="n">
        <v>7.6</v>
      </c>
      <c r="AQ1743" t="inlineStr">
        <is>
          <t>701+</t>
        </is>
      </c>
      <c r="AR1743" t="n">
        <v>38.1</v>
      </c>
      <c r="AS1743" t="inlineStr">
        <is>
          <t>367</t>
        </is>
      </c>
      <c r="AT1743" t="n">
        <v>7.1</v>
      </c>
      <c r="AU1743" t="inlineStr">
        <is>
          <t>701+</t>
        </is>
      </c>
      <c r="AV1743" t="n">
        <v>16.2</v>
      </c>
      <c r="AW1743" t="inlineStr">
        <is>
          <t>596</t>
        </is>
      </c>
      <c r="AX1743" t="n">
        <v>32.8</v>
      </c>
      <c r="AY1743" t="inlineStr">
        <is>
          <t>435</t>
        </is>
      </c>
      <c r="AZ1743" t="n">
        <v>7.8</v>
      </c>
      <c r="BA1743" t="inlineStr">
        <is>
          <t>701+</t>
        </is>
      </c>
      <c r="BB1743" t="n">
        <v>15.2</v>
      </c>
      <c r="BC1743" t="inlineStr">
        <is>
          <t>608=</t>
        </is>
      </c>
      <c r="BD1743" t="inlineStr">
        <is>
          <t>23.6</t>
        </is>
      </c>
      <c r="BE1743" t="inlineStr"/>
      <c r="BF1743" t="inlineStr">
        <is>
          <t>Not Reported</t>
        </is>
      </c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>
        <is>
          <t>QS</t>
        </is>
      </c>
      <c r="CC1743" t="n">
        <v>393</v>
      </c>
      <c r="CD1743" t="n">
        <v>489</v>
      </c>
      <c r="CE1743" t="n">
        <v>285</v>
      </c>
      <c r="CF1743" t="n">
        <v>547</v>
      </c>
      <c r="CG1743" t="n">
        <v>701</v>
      </c>
      <c r="CH1743" t="n">
        <v>287</v>
      </c>
      <c r="CI1743" t="n">
        <v>701</v>
      </c>
      <c r="CJ1743" t="n">
        <v>422</v>
      </c>
      <c r="CK1743" t="n">
        <v>495</v>
      </c>
      <c r="CL1743" t="n">
        <v>701</v>
      </c>
      <c r="CM1743" t="n">
        <v>276</v>
      </c>
      <c r="CN1743" t="n">
        <v>489</v>
      </c>
      <c r="CO1743" t="n">
        <v>499</v>
      </c>
      <c r="CP1743" t="n">
        <v>277</v>
      </c>
      <c r="CQ1743" t="n">
        <v>601</v>
      </c>
      <c r="CR1743" t="n">
        <v>701</v>
      </c>
      <c r="CS1743" t="n">
        <v>367</v>
      </c>
      <c r="CT1743" t="n">
        <v>701</v>
      </c>
      <c r="CU1743" t="n">
        <v>596</v>
      </c>
      <c r="CV1743" t="n">
        <v>435</v>
      </c>
      <c r="CW1743" t="n">
        <v>701</v>
      </c>
      <c r="CX1743" t="n">
        <v>608</v>
      </c>
      <c r="CY1743" t="inlineStr"/>
      <c r="CZ1743" t="inlineStr"/>
      <c r="DA1743" t="inlineStr"/>
      <c r="DB1743" t="n">
        <v>72</v>
      </c>
      <c r="DC1743" t="n">
        <v>47.2</v>
      </c>
      <c r="DD1743" t="inlineStr"/>
      <c r="DE1743" t="inlineStr">
        <is>
          <t>QS (score, not ratio)</t>
        </is>
      </c>
      <c r="DF1743" t="inlineStr"/>
      <c r="DG1743" t="inlineStr">
        <is>
          <t>QS (score, not %)</t>
        </is>
      </c>
      <c r="DH1743" t="n">
        <v>31.4</v>
      </c>
      <c r="DI1743" t="inlineStr"/>
    </row>
    <row r="1744">
      <c r="A1744" t="inlineStr">
        <is>
          <t>university of rome ii – tor vergata</t>
        </is>
      </c>
      <c r="B1744" t="inlineStr"/>
      <c r="C1744" t="inlineStr"/>
      <c r="D1744" t="inlineStr">
        <is>
          <t>Not Reported</t>
        </is>
      </c>
      <c r="E1744" t="inlineStr">
        <is>
          <t>Not Reported</t>
        </is>
      </c>
      <c r="F1744" t="inlineStr">
        <is>
          <t>Not Reported</t>
        </is>
      </c>
      <c r="G1744" t="inlineStr">
        <is>
          <t>Not Reported</t>
        </is>
      </c>
      <c r="H1744" t="inlineStr"/>
      <c r="I1744" t="inlineStr">
        <is>
          <t>Not Reported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>
        <is>
          <t>Not Reported</t>
        </is>
      </c>
      <c r="AF1744" t="inlineStr">
        <is>
          <t>Not Reported</t>
        </is>
      </c>
      <c r="AG1744" t="inlineStr">
        <is>
          <t>Not Reported</t>
        </is>
      </c>
      <c r="AH1744" t="inlineStr">
        <is>
          <t>Not Reported</t>
        </is>
      </c>
      <c r="AI1744" t="inlineStr"/>
      <c r="AJ1744" t="inlineStr"/>
      <c r="AK1744" t="inlineStr">
        <is>
          <t>Not Reported</t>
        </is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>
        <is>
          <t>401-500</t>
        </is>
      </c>
      <c r="BF1744" t="inlineStr">
        <is>
          <t>Italy</t>
        </is>
      </c>
      <c r="BG1744" t="n">
        <v>23.5</v>
      </c>
      <c r="BH1744" t="inlineStr">
        <is>
          <t>36.5</t>
        </is>
      </c>
      <c r="BI1744" t="n">
        <v>17.2</v>
      </c>
      <c r="BJ1744" t="n">
        <v>64.5</v>
      </c>
      <c r="BK1744" t="inlineStr">
        <is>
          <t>34.7</t>
        </is>
      </c>
      <c r="BL1744" t="inlineStr">
        <is>
          <t>-</t>
        </is>
      </c>
      <c r="BM1744" t="inlineStr">
        <is>
          <t>33,504</t>
        </is>
      </c>
      <c r="BN1744" t="n">
        <v>26.5</v>
      </c>
      <c r="BO1744" t="inlineStr">
        <is>
          <t>6%</t>
        </is>
      </c>
      <c r="BP1744" t="inlineStr">
        <is>
          <t>52 : 48</t>
        </is>
      </c>
      <c r="BQ1744" t="n">
        <v>2016</v>
      </c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>
        <is>
          <t>Times</t>
        </is>
      </c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n">
        <v>450.5</v>
      </c>
      <c r="CZ1744" t="inlineStr"/>
      <c r="DA1744" t="inlineStr"/>
      <c r="DB1744" t="n">
        <v>35.7398141529664</v>
      </c>
      <c r="DC1744" t="n">
        <v>39.4745794487018</v>
      </c>
      <c r="DD1744" t="n">
        <v>26.5</v>
      </c>
      <c r="DE1744" t="inlineStr">
        <is>
          <t>Times (raw ratio)</t>
        </is>
      </c>
      <c r="DF1744" t="n">
        <v>6</v>
      </c>
      <c r="DG1744" t="inlineStr">
        <is>
          <t>Times (raw %)</t>
        </is>
      </c>
      <c r="DH1744" t="inlineStr"/>
      <c r="DI1744" t="n">
        <v>14.88033298647242</v>
      </c>
    </row>
    <row r="1745">
      <c r="A1745" t="inlineStr">
        <is>
          <t>university of rome iii</t>
        </is>
      </c>
      <c r="B1745" t="inlineStr"/>
      <c r="C1745" t="inlineStr"/>
      <c r="D1745" t="inlineStr">
        <is>
          <t>Not Reported</t>
        </is>
      </c>
      <c r="E1745" t="inlineStr">
        <is>
          <t>Not Reported</t>
        </is>
      </c>
      <c r="F1745" t="inlineStr">
        <is>
          <t>Not Reported</t>
        </is>
      </c>
      <c r="G1745" t="inlineStr">
        <is>
          <t>Not Reported</t>
        </is>
      </c>
      <c r="H1745" t="inlineStr"/>
      <c r="I1745" t="inlineStr">
        <is>
          <t>Not Reported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>
        <is>
          <t>Not Reported</t>
        </is>
      </c>
      <c r="AF1745" t="inlineStr">
        <is>
          <t>Not Reported</t>
        </is>
      </c>
      <c r="AG1745" t="inlineStr">
        <is>
          <t>Not Reported</t>
        </is>
      </c>
      <c r="AH1745" t="inlineStr">
        <is>
          <t>Not Reported</t>
        </is>
      </c>
      <c r="AI1745" t="inlineStr"/>
      <c r="AJ1745" t="inlineStr"/>
      <c r="AK1745" t="inlineStr">
        <is>
          <t>Not Reported</t>
        </is>
      </c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>
        <is>
          <t>351-400</t>
        </is>
      </c>
      <c r="BF1745" t="inlineStr">
        <is>
          <t>Italy</t>
        </is>
      </c>
      <c r="BG1745" t="n">
        <v>23.1</v>
      </c>
      <c r="BH1745" t="inlineStr">
        <is>
          <t>35.9</t>
        </is>
      </c>
      <c r="BI1745" t="n">
        <v>21</v>
      </c>
      <c r="BJ1745" t="n">
        <v>64.8</v>
      </c>
      <c r="BK1745" t="inlineStr">
        <is>
          <t>37.5</t>
        </is>
      </c>
      <c r="BL1745" t="inlineStr">
        <is>
          <t>-</t>
        </is>
      </c>
      <c r="BM1745" t="inlineStr">
        <is>
          <t>36,353</t>
        </is>
      </c>
      <c r="BN1745" t="n">
        <v>61.2</v>
      </c>
      <c r="BO1745" t="inlineStr">
        <is>
          <t>5%</t>
        </is>
      </c>
      <c r="BP1745" t="inlineStr">
        <is>
          <t>59 : 41</t>
        </is>
      </c>
      <c r="BQ1745" t="n">
        <v>2016</v>
      </c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>
        <is>
          <t>Times</t>
        </is>
      </c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n">
        <v>375.5</v>
      </c>
      <c r="CZ1745" t="inlineStr"/>
      <c r="DA1745" t="inlineStr"/>
      <c r="DB1745" t="n">
        <v>46.46175839885633</v>
      </c>
      <c r="DC1745" t="n">
        <v>41.60350849107078</v>
      </c>
      <c r="DD1745" t="n">
        <v>61.2</v>
      </c>
      <c r="DE1745" t="inlineStr">
        <is>
          <t>Times (raw ratio)</t>
        </is>
      </c>
      <c r="DF1745" t="n">
        <v>5</v>
      </c>
      <c r="DG1745" t="inlineStr">
        <is>
          <t>Times (raw %)</t>
        </is>
      </c>
      <c r="DH1745" t="inlineStr"/>
      <c r="DI1745" t="n">
        <v>18.83454734651405</v>
      </c>
    </row>
    <row r="1746">
      <c r="A1746" t="inlineStr">
        <is>
          <t>university of rostock</t>
        </is>
      </c>
      <c r="B1746" t="inlineStr"/>
      <c r="C1746" t="inlineStr"/>
      <c r="D1746" t="inlineStr">
        <is>
          <t>Not Reported</t>
        </is>
      </c>
      <c r="E1746" t="inlineStr">
        <is>
          <t>Not Reported</t>
        </is>
      </c>
      <c r="F1746" t="inlineStr">
        <is>
          <t>Not Reported</t>
        </is>
      </c>
      <c r="G1746" t="inlineStr">
        <is>
          <t>Not Reported</t>
        </is>
      </c>
      <c r="H1746" t="inlineStr"/>
      <c r="I1746" t="inlineStr">
        <is>
          <t>Not Reported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>
        <is>
          <t>Not Reported</t>
        </is>
      </c>
      <c r="AF1746" t="inlineStr">
        <is>
          <t>Not Reported</t>
        </is>
      </c>
      <c r="AG1746" t="inlineStr">
        <is>
          <t>Not Reported</t>
        </is>
      </c>
      <c r="AH1746" t="inlineStr">
        <is>
          <t>Not Reported</t>
        </is>
      </c>
      <c r="AI1746" t="inlineStr"/>
      <c r="AJ1746" t="inlineStr"/>
      <c r="AK1746" t="inlineStr">
        <is>
          <t>Not Reported</t>
        </is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>
        <is>
          <t>Not Reported</t>
        </is>
      </c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>
        <is>
          <t>401-500</t>
        </is>
      </c>
      <c r="BS1746" t="inlineStr">
        <is>
          <t>29-39</t>
        </is>
      </c>
      <c r="BT1746" t="inlineStr"/>
      <c r="BU1746" t="n">
        <v>0</v>
      </c>
      <c r="BV1746" t="n">
        <v>0</v>
      </c>
      <c r="BW1746" t="n">
        <v>8.6</v>
      </c>
      <c r="BX1746" t="n">
        <v>8.4</v>
      </c>
      <c r="BY1746" t="n">
        <v>25</v>
      </c>
      <c r="BZ1746" t="n">
        <v>13.5</v>
      </c>
      <c r="CA1746" t="n">
        <v>2015</v>
      </c>
      <c r="CB1746" t="inlineStr">
        <is>
          <t>Shanghai</t>
        </is>
      </c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n">
        <v>450.5</v>
      </c>
      <c r="DA1746" t="n">
        <v>34</v>
      </c>
      <c r="DB1746" t="n">
        <v>1.317233809001095</v>
      </c>
      <c r="DC1746" t="n">
        <v>13.84692556634304</v>
      </c>
      <c r="DD1746" t="inlineStr"/>
      <c r="DE1746" t="inlineStr">
        <is>
          <t>Missing</t>
        </is>
      </c>
      <c r="DF1746" t="inlineStr"/>
      <c r="DG1746" t="inlineStr">
        <is>
          <t>Missing</t>
        </is>
      </c>
      <c r="DH1746" t="inlineStr"/>
      <c r="DI1746" t="n">
        <v>6.923462783171521</v>
      </c>
    </row>
    <row r="1747">
      <c r="A1747" t="inlineStr">
        <is>
          <t>university of rovira i virgili</t>
        </is>
      </c>
      <c r="B1747" t="inlineStr"/>
      <c r="C1747" t="inlineStr"/>
      <c r="D1747" t="inlineStr">
        <is>
          <t>Not Reported</t>
        </is>
      </c>
      <c r="E1747" t="inlineStr">
        <is>
          <t>Not Reported</t>
        </is>
      </c>
      <c r="F1747" t="inlineStr">
        <is>
          <t>Not Reported</t>
        </is>
      </c>
      <c r="G1747" t="inlineStr">
        <is>
          <t>Not Reported</t>
        </is>
      </c>
      <c r="H1747" t="inlineStr"/>
      <c r="I1747" t="inlineStr">
        <is>
          <t>Not Reported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>
        <is>
          <t>Not Reported</t>
        </is>
      </c>
      <c r="AF1747" t="inlineStr">
        <is>
          <t>Not Reported</t>
        </is>
      </c>
      <c r="AG1747" t="inlineStr">
        <is>
          <t>Not Reported</t>
        </is>
      </c>
      <c r="AH1747" t="inlineStr">
        <is>
          <t>Not Reported</t>
        </is>
      </c>
      <c r="AI1747" t="inlineStr"/>
      <c r="AJ1747" t="inlineStr"/>
      <c r="AK1747" t="inlineStr">
        <is>
          <t>Not Reported</t>
        </is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>
        <is>
          <t>401-500</t>
        </is>
      </c>
      <c r="BF1747" t="inlineStr">
        <is>
          <t>Spain</t>
        </is>
      </c>
      <c r="BG1747" t="n">
        <v>20.8</v>
      </c>
      <c r="BH1747" t="inlineStr">
        <is>
          <t>41.5</t>
        </is>
      </c>
      <c r="BI1747" t="n">
        <v>14.8</v>
      </c>
      <c r="BJ1747" t="n">
        <v>66.90000000000001</v>
      </c>
      <c r="BK1747" t="inlineStr">
        <is>
          <t>30.9</t>
        </is>
      </c>
      <c r="BL1747" t="inlineStr">
        <is>
          <t>-</t>
        </is>
      </c>
      <c r="BM1747" t="inlineStr">
        <is>
          <t>12,533</t>
        </is>
      </c>
      <c r="BN1747" t="n">
        <v>12.8</v>
      </c>
      <c r="BO1747" t="inlineStr">
        <is>
          <t>9%</t>
        </is>
      </c>
      <c r="BP1747" t="inlineStr">
        <is>
          <t>61 : 39</t>
        </is>
      </c>
      <c r="BQ1747" t="n">
        <v>2016</v>
      </c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>
        <is>
          <t>Times</t>
        </is>
      </c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n">
        <v>450.5</v>
      </c>
      <c r="CZ1747" t="inlineStr"/>
      <c r="DA1747" t="inlineStr"/>
      <c r="DB1747" t="n">
        <v>35.7398141529664</v>
      </c>
      <c r="DC1747" t="n">
        <v>39.44045507589514</v>
      </c>
      <c r="DD1747" t="n">
        <v>12.8</v>
      </c>
      <c r="DE1747" t="inlineStr">
        <is>
          <t>Times (raw ratio)</t>
        </is>
      </c>
      <c r="DF1747" t="n">
        <v>9</v>
      </c>
      <c r="DG1747" t="inlineStr">
        <is>
          <t>Times (raw %)</t>
        </is>
      </c>
      <c r="DH1747" t="inlineStr"/>
      <c r="DI1747" t="n">
        <v>12.38293444328824</v>
      </c>
    </row>
    <row r="1748">
      <c r="A1748" t="inlineStr">
        <is>
          <t>university of rzeszów</t>
        </is>
      </c>
      <c r="B1748" t="inlineStr">
        <is>
          <t>1201-1400</t>
        </is>
      </c>
      <c r="C1748" t="inlineStr">
        <is>
          <t>1201-1400</t>
        </is>
      </c>
      <c r="D1748" t="inlineStr">
        <is>
          <t>Poland</t>
        </is>
      </c>
      <c r="E1748" t="inlineStr">
        <is>
          <t>Europe</t>
        </is>
      </c>
      <c r="F1748" t="inlineStr">
        <is>
          <t>L</t>
        </is>
      </c>
      <c r="G1748" t="inlineStr">
        <is>
          <t>FC</t>
        </is>
      </c>
      <c r="H1748" t="inlineStr">
        <is>
          <t>HI</t>
        </is>
      </c>
      <c r="I1748" t="inlineStr">
        <is>
          <t>A</t>
        </is>
      </c>
      <c r="J1748" t="n">
        <v>5.2</v>
      </c>
      <c r="K1748" t="inlineStr">
        <is>
          <t>601+</t>
        </is>
      </c>
      <c r="L1748" t="n">
        <v>1.8</v>
      </c>
      <c r="M1748" t="inlineStr">
        <is>
          <t>601+</t>
        </is>
      </c>
      <c r="N1748" t="n">
        <v>15.1</v>
      </c>
      <c r="O1748" t="inlineStr">
        <is>
          <t>701+</t>
        </is>
      </c>
      <c r="P1748" t="n">
        <v>2.7</v>
      </c>
      <c r="Q1748" t="inlineStr">
        <is>
          <t>701+</t>
        </is>
      </c>
      <c r="R1748" t="inlineStr"/>
      <c r="S1748" t="inlineStr"/>
      <c r="T1748" t="n">
        <v>1.7</v>
      </c>
      <c r="U1748" t="inlineStr">
        <is>
          <t>701+</t>
        </is>
      </c>
      <c r="V1748" t="n">
        <v>28.3</v>
      </c>
      <c r="W1748" t="inlineStr">
        <is>
          <t>701+</t>
        </is>
      </c>
      <c r="X1748" t="n">
        <v>3</v>
      </c>
      <c r="Y1748" t="inlineStr">
        <is>
          <t>701+</t>
        </is>
      </c>
      <c r="Z1748" t="n">
        <v>1</v>
      </c>
      <c r="AA1748" t="inlineStr">
        <is>
          <t>701+</t>
        </is>
      </c>
      <c r="AB1748" t="inlineStr"/>
      <c r="AC1748" t="inlineStr"/>
      <c r="AD1748" t="inlineStr"/>
      <c r="AE1748" t="inlineStr">
        <is>
          <t>Not Reported</t>
        </is>
      </c>
      <c r="AF1748" t="inlineStr">
        <is>
          <t>Not Reported</t>
        </is>
      </c>
      <c r="AG1748" t="inlineStr">
        <is>
          <t>Not Reported</t>
        </is>
      </c>
      <c r="AH1748" t="inlineStr">
        <is>
          <t>Not Reported</t>
        </is>
      </c>
      <c r="AI1748" t="inlineStr"/>
      <c r="AJ1748" t="inlineStr"/>
      <c r="AK1748" t="inlineStr">
        <is>
          <t>Not Reported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>
        <is>
          <t>Not Reported</t>
        </is>
      </c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>
        <is>
          <t>QS</t>
        </is>
      </c>
      <c r="CC1748" t="n">
        <v>1300.5</v>
      </c>
      <c r="CD1748" t="n">
        <v>1300.5</v>
      </c>
      <c r="CE1748" t="n">
        <v>601</v>
      </c>
      <c r="CF1748" t="n">
        <v>601</v>
      </c>
      <c r="CG1748" t="n">
        <v>701</v>
      </c>
      <c r="CH1748" t="n">
        <v>701</v>
      </c>
      <c r="CI1748" t="inlineStr"/>
      <c r="CJ1748" t="n">
        <v>701</v>
      </c>
      <c r="CK1748" t="n">
        <v>701</v>
      </c>
      <c r="CL1748" t="n">
        <v>701</v>
      </c>
      <c r="CM1748" t="n">
        <v>701</v>
      </c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n">
        <v>7.178571428571416</v>
      </c>
      <c r="DC1748" t="n">
        <v>2.7</v>
      </c>
      <c r="DD1748" t="inlineStr"/>
      <c r="DE1748" t="inlineStr">
        <is>
          <t>QS (score, not ratio)</t>
        </is>
      </c>
      <c r="DF1748" t="inlineStr"/>
      <c r="DG1748" t="inlineStr">
        <is>
          <t>QS (score, not %)</t>
        </is>
      </c>
      <c r="DH1748" t="n">
        <v>5.2</v>
      </c>
      <c r="DI1748" t="inlineStr"/>
    </row>
    <row r="1749">
      <c r="A1749" t="inlineStr">
        <is>
          <t>university of salamanca</t>
        </is>
      </c>
      <c r="B1749" t="inlineStr">
        <is>
          <t>539</t>
        </is>
      </c>
      <c r="C1749" t="inlineStr">
        <is>
          <t>534</t>
        </is>
      </c>
      <c r="D1749" t="inlineStr">
        <is>
          <t>Spain</t>
        </is>
      </c>
      <c r="E1749" t="inlineStr">
        <is>
          <t>Europe</t>
        </is>
      </c>
      <c r="F1749" t="inlineStr">
        <is>
          <t>L</t>
        </is>
      </c>
      <c r="G1749" t="inlineStr">
        <is>
          <t>FC</t>
        </is>
      </c>
      <c r="H1749" t="inlineStr">
        <is>
          <t>VH</t>
        </is>
      </c>
      <c r="I1749" t="inlineStr">
        <is>
          <t>A</t>
        </is>
      </c>
      <c r="J1749" t="n">
        <v>26.9</v>
      </c>
      <c r="K1749" t="inlineStr">
        <is>
          <t>328</t>
        </is>
      </c>
      <c r="L1749" t="n">
        <v>14.6</v>
      </c>
      <c r="M1749" t="inlineStr">
        <is>
          <t>567</t>
        </is>
      </c>
      <c r="N1749" t="n">
        <v>26</v>
      </c>
      <c r="O1749" t="inlineStr">
        <is>
          <t>570</t>
        </is>
      </c>
      <c r="P1749" t="n">
        <v>6.2</v>
      </c>
      <c r="Q1749" t="inlineStr">
        <is>
          <t>701+</t>
        </is>
      </c>
      <c r="R1749" t="n">
        <v>6.9</v>
      </c>
      <c r="S1749" t="inlineStr">
        <is>
          <t>701+</t>
        </is>
      </c>
      <c r="T1749" t="n">
        <v>14.9</v>
      </c>
      <c r="U1749" t="inlineStr">
        <is>
          <t>625</t>
        </is>
      </c>
      <c r="V1749" t="n">
        <v>80</v>
      </c>
      <c r="W1749" t="inlineStr">
        <is>
          <t>322</t>
        </is>
      </c>
      <c r="X1749" t="n">
        <v>23.4</v>
      </c>
      <c r="Y1749" t="inlineStr">
        <is>
          <t>484</t>
        </is>
      </c>
      <c r="Z1749" t="n">
        <v>69.5</v>
      </c>
      <c r="AA1749" t="inlineStr">
        <is>
          <t>223=</t>
        </is>
      </c>
      <c r="AB1749" t="n">
        <v>22.8</v>
      </c>
      <c r="AC1749">
        <f>534</f>
        <v/>
      </c>
      <c r="AD1749" t="inlineStr">
        <is>
          <t>601-650</t>
        </is>
      </c>
      <c r="AE1749" t="inlineStr">
        <is>
          <t>ES</t>
        </is>
      </c>
      <c r="AF1749" t="inlineStr">
        <is>
          <t>Spain</t>
        </is>
      </c>
      <c r="AG1749" t="inlineStr">
        <is>
          <t>L</t>
        </is>
      </c>
      <c r="AH1749" t="inlineStr">
        <is>
          <t>FC</t>
        </is>
      </c>
      <c r="AI1749" t="inlineStr">
        <is>
          <t>VH</t>
        </is>
      </c>
      <c r="AJ1749" t="n">
        <v>5</v>
      </c>
      <c r="AK1749" t="inlineStr">
        <is>
          <t>A</t>
        </is>
      </c>
      <c r="AL1749" t="n">
        <v>26.8</v>
      </c>
      <c r="AM1749" t="inlineStr">
        <is>
          <t>324</t>
        </is>
      </c>
      <c r="AN1749" t="n">
        <v>15</v>
      </c>
      <c r="AO1749" t="inlineStr">
        <is>
          <t>550</t>
        </is>
      </c>
      <c r="AP1749" t="n">
        <v>23.2</v>
      </c>
      <c r="AQ1749" t="inlineStr">
        <is>
          <t>611</t>
        </is>
      </c>
      <c r="AR1749" t="n">
        <v>6.9</v>
      </c>
      <c r="AS1749" t="inlineStr">
        <is>
          <t>701+</t>
        </is>
      </c>
      <c r="AT1749" t="n">
        <v>6.7</v>
      </c>
      <c r="AU1749" t="inlineStr">
        <is>
          <t>701+</t>
        </is>
      </c>
      <c r="AV1749" t="n">
        <v>22.4</v>
      </c>
      <c r="AW1749" t="inlineStr">
        <is>
          <t>510</t>
        </is>
      </c>
      <c r="AX1749" t="n">
        <v>45.3</v>
      </c>
      <c r="AY1749" t="inlineStr">
        <is>
          <t>343</t>
        </is>
      </c>
      <c r="AZ1749" t="n">
        <v>15.3</v>
      </c>
      <c r="BA1749" t="inlineStr">
        <is>
          <t>550</t>
        </is>
      </c>
      <c r="BB1749" t="n">
        <v>72.5</v>
      </c>
      <c r="BC1749" t="inlineStr">
        <is>
          <t>189=</t>
        </is>
      </c>
      <c r="BD1749" t="inlineStr">
        <is>
          <t>22.0</t>
        </is>
      </c>
      <c r="BE1749" t="inlineStr">
        <is>
          <t>501-600</t>
        </is>
      </c>
      <c r="BF1749" t="inlineStr">
        <is>
          <t>Spain</t>
        </is>
      </c>
      <c r="BG1749" t="n">
        <v>26.1</v>
      </c>
      <c r="BH1749" t="inlineStr">
        <is>
          <t>40.8</t>
        </is>
      </c>
      <c r="BI1749" t="n">
        <v>16.9</v>
      </c>
      <c r="BJ1749" t="n">
        <v>25.9</v>
      </c>
      <c r="BK1749" t="inlineStr">
        <is>
          <t>31.6</t>
        </is>
      </c>
      <c r="BL1749" t="inlineStr">
        <is>
          <t>-</t>
        </is>
      </c>
      <c r="BM1749" t="inlineStr">
        <is>
          <t>31,035</t>
        </is>
      </c>
      <c r="BN1749" t="n">
        <v>17.9</v>
      </c>
      <c r="BO1749" t="inlineStr">
        <is>
          <t>12%</t>
        </is>
      </c>
      <c r="BP1749" t="inlineStr">
        <is>
          <t>58 : 42</t>
        </is>
      </c>
      <c r="BQ1749" t="n">
        <v>2016</v>
      </c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>
        <is>
          <t>QS+Times</t>
        </is>
      </c>
      <c r="CC1749" t="n">
        <v>539</v>
      </c>
      <c r="CD1749" t="n">
        <v>534</v>
      </c>
      <c r="CE1749" t="n">
        <v>328</v>
      </c>
      <c r="CF1749" t="n">
        <v>567</v>
      </c>
      <c r="CG1749" t="n">
        <v>570</v>
      </c>
      <c r="CH1749" t="n">
        <v>701</v>
      </c>
      <c r="CI1749" t="n">
        <v>701</v>
      </c>
      <c r="CJ1749" t="n">
        <v>625</v>
      </c>
      <c r="CK1749" t="n">
        <v>322</v>
      </c>
      <c r="CL1749" t="n">
        <v>484</v>
      </c>
      <c r="CM1749" t="n">
        <v>223</v>
      </c>
      <c r="CN1749" t="n">
        <v>534</v>
      </c>
      <c r="CO1749" t="n">
        <v>625.5</v>
      </c>
      <c r="CP1749" t="n">
        <v>324</v>
      </c>
      <c r="CQ1749" t="n">
        <v>550</v>
      </c>
      <c r="CR1749" t="n">
        <v>611</v>
      </c>
      <c r="CS1749" t="n">
        <v>701</v>
      </c>
      <c r="CT1749" t="n">
        <v>701</v>
      </c>
      <c r="CU1749" t="n">
        <v>510</v>
      </c>
      <c r="CV1749" t="n">
        <v>343</v>
      </c>
      <c r="CW1749" t="n">
        <v>550</v>
      </c>
      <c r="CX1749" t="n">
        <v>189</v>
      </c>
      <c r="CY1749" t="n">
        <v>550.5</v>
      </c>
      <c r="CZ1749" t="inlineStr"/>
      <c r="DA1749" t="inlineStr"/>
      <c r="DB1749" t="n">
        <v>41.50765853160421</v>
      </c>
      <c r="DC1749" t="n">
        <v>15.25605272285813</v>
      </c>
      <c r="DD1749" t="n">
        <v>17.9</v>
      </c>
      <c r="DE1749" t="inlineStr">
        <is>
          <t>Times (raw ratio)</t>
        </is>
      </c>
      <c r="DF1749" t="n">
        <v>12</v>
      </c>
      <c r="DG1749" t="inlineStr">
        <is>
          <t>Times (raw %)</t>
        </is>
      </c>
      <c r="DH1749" t="n">
        <v>26.85</v>
      </c>
      <c r="DI1749" t="n">
        <v>14.5681581685744</v>
      </c>
    </row>
    <row r="1750">
      <c r="A1750" t="inlineStr">
        <is>
          <t>university of salento</t>
        </is>
      </c>
      <c r="B1750" t="inlineStr"/>
      <c r="C1750" t="inlineStr"/>
      <c r="D1750" t="inlineStr">
        <is>
          <t>Not Reported</t>
        </is>
      </c>
      <c r="E1750" t="inlineStr">
        <is>
          <t>Not Reported</t>
        </is>
      </c>
      <c r="F1750" t="inlineStr">
        <is>
          <t>Not Reported</t>
        </is>
      </c>
      <c r="G1750" t="inlineStr">
        <is>
          <t>Not Reported</t>
        </is>
      </c>
      <c r="H1750" t="inlineStr"/>
      <c r="I1750" t="inlineStr">
        <is>
          <t>Not Reported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>
        <is>
          <t>Not Reported</t>
        </is>
      </c>
      <c r="AF1750" t="inlineStr">
        <is>
          <t>Not Reported</t>
        </is>
      </c>
      <c r="AG1750" t="inlineStr">
        <is>
          <t>Not Reported</t>
        </is>
      </c>
      <c r="AH1750" t="inlineStr">
        <is>
          <t>Not Reported</t>
        </is>
      </c>
      <c r="AI1750" t="inlineStr"/>
      <c r="AJ1750" t="inlineStr"/>
      <c r="AK1750" t="inlineStr">
        <is>
          <t>Not Reported</t>
        </is>
      </c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>
        <is>
          <t>401-500</t>
        </is>
      </c>
      <c r="BF1750" t="inlineStr">
        <is>
          <t>Italy</t>
        </is>
      </c>
      <c r="BG1750" t="n">
        <v>29.6</v>
      </c>
      <c r="BH1750" t="inlineStr">
        <is>
          <t>24.5</t>
        </is>
      </c>
      <c r="BI1750" t="n">
        <v>13.2</v>
      </c>
      <c r="BJ1750" t="n">
        <v>53</v>
      </c>
      <c r="BK1750" t="inlineStr">
        <is>
          <t>36.2</t>
        </is>
      </c>
      <c r="BL1750" t="inlineStr">
        <is>
          <t>-</t>
        </is>
      </c>
      <c r="BM1750" t="inlineStr">
        <is>
          <t>19,959</t>
        </is>
      </c>
      <c r="BN1750" t="n">
        <v>58.4</v>
      </c>
      <c r="BO1750" t="inlineStr">
        <is>
          <t>1%</t>
        </is>
      </c>
      <c r="BP1750" t="inlineStr">
        <is>
          <t>64 : 36</t>
        </is>
      </c>
      <c r="BQ1750" t="n">
        <v>2016</v>
      </c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>
        <is>
          <t>Times</t>
        </is>
      </c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n">
        <v>450.5</v>
      </c>
      <c r="CZ1750" t="inlineStr"/>
      <c r="DA1750" t="inlineStr"/>
      <c r="DB1750" t="n">
        <v>35.7398141529664</v>
      </c>
      <c r="DC1750" t="n">
        <v>31.57357593936815</v>
      </c>
      <c r="DD1750" t="n">
        <v>58.4</v>
      </c>
      <c r="DE1750" t="inlineStr">
        <is>
          <t>Times (raw ratio)</t>
        </is>
      </c>
      <c r="DF1750" t="n">
        <v>1</v>
      </c>
      <c r="DG1750" t="inlineStr">
        <is>
          <t>Times (raw %)</t>
        </is>
      </c>
      <c r="DH1750" t="inlineStr"/>
      <c r="DI1750" t="n">
        <v>10.71800208116545</v>
      </c>
    </row>
    <row r="1751">
      <c r="A1751" t="inlineStr">
        <is>
          <t>university of salerno</t>
        </is>
      </c>
      <c r="B1751" t="inlineStr">
        <is>
          <t>801-850</t>
        </is>
      </c>
      <c r="C1751" t="inlineStr">
        <is>
          <t>801-850</t>
        </is>
      </c>
      <c r="D1751" t="inlineStr">
        <is>
          <t>Italy</t>
        </is>
      </c>
      <c r="E1751" t="inlineStr">
        <is>
          <t>Europe</t>
        </is>
      </c>
      <c r="F1751" t="inlineStr">
        <is>
          <t>L</t>
        </is>
      </c>
      <c r="G1751" t="inlineStr">
        <is>
          <t>FC</t>
        </is>
      </c>
      <c r="H1751" t="inlineStr">
        <is>
          <t>VH</t>
        </is>
      </c>
      <c r="I1751" t="inlineStr">
        <is>
          <t>A</t>
        </is>
      </c>
      <c r="J1751" t="n">
        <v>8.6</v>
      </c>
      <c r="K1751" t="inlineStr">
        <is>
          <t>601+</t>
        </is>
      </c>
      <c r="L1751" t="n">
        <v>2.4</v>
      </c>
      <c r="M1751" t="inlineStr">
        <is>
          <t>601+</t>
        </is>
      </c>
      <c r="N1751" t="n">
        <v>5.6</v>
      </c>
      <c r="O1751" t="inlineStr">
        <is>
          <t>701+</t>
        </is>
      </c>
      <c r="P1751" t="n">
        <v>37.1</v>
      </c>
      <c r="Q1751" t="inlineStr">
        <is>
          <t>370</t>
        </is>
      </c>
      <c r="R1751" t="n">
        <v>3.3</v>
      </c>
      <c r="S1751" t="inlineStr">
        <is>
          <t>701+</t>
        </is>
      </c>
      <c r="T1751" t="n">
        <v>1.6</v>
      </c>
      <c r="U1751" t="inlineStr">
        <is>
          <t>701+</t>
        </is>
      </c>
      <c r="V1751" t="n">
        <v>87.40000000000001</v>
      </c>
      <c r="W1751" t="inlineStr">
        <is>
          <t>205</t>
        </is>
      </c>
      <c r="X1751" t="n">
        <v>4</v>
      </c>
      <c r="Y1751" t="inlineStr">
        <is>
          <t>701+</t>
        </is>
      </c>
      <c r="Z1751" t="n">
        <v>19.2</v>
      </c>
      <c r="AA1751" t="inlineStr">
        <is>
          <t>545=</t>
        </is>
      </c>
      <c r="AB1751" t="inlineStr"/>
      <c r="AC1751" t="inlineStr">
        <is>
          <t>801-850</t>
        </is>
      </c>
      <c r="AD1751" t="inlineStr">
        <is>
          <t>1001-1200</t>
        </is>
      </c>
      <c r="AE1751" t="inlineStr">
        <is>
          <t>IT</t>
        </is>
      </c>
      <c r="AF1751" t="inlineStr">
        <is>
          <t>Italy</t>
        </is>
      </c>
      <c r="AG1751" t="inlineStr">
        <is>
          <t>L</t>
        </is>
      </c>
      <c r="AH1751" t="inlineStr">
        <is>
          <t>FC</t>
        </is>
      </c>
      <c r="AI1751" t="inlineStr">
        <is>
          <t>VH</t>
        </is>
      </c>
      <c r="AJ1751" t="n">
        <v>4</v>
      </c>
      <c r="AK1751" t="inlineStr">
        <is>
          <t>A</t>
        </is>
      </c>
      <c r="AL1751" t="n">
        <v>7.9</v>
      </c>
      <c r="AM1751" t="inlineStr">
        <is>
          <t>601+</t>
        </is>
      </c>
      <c r="AN1751" t="n">
        <v>2.1</v>
      </c>
      <c r="AO1751" t="inlineStr">
        <is>
          <t>601+</t>
        </is>
      </c>
      <c r="AP1751" t="n">
        <v>4.8</v>
      </c>
      <c r="AQ1751" t="inlineStr">
        <is>
          <t>701+</t>
        </is>
      </c>
      <c r="AR1751" t="n">
        <v>31.9</v>
      </c>
      <c r="AS1751" t="inlineStr">
        <is>
          <t>421</t>
        </is>
      </c>
      <c r="AT1751" t="n">
        <v>3.4</v>
      </c>
      <c r="AU1751" t="inlineStr">
        <is>
          <t>701+</t>
        </is>
      </c>
      <c r="AV1751" t="n">
        <v>1.8</v>
      </c>
      <c r="AW1751" t="inlineStr">
        <is>
          <t>701+</t>
        </is>
      </c>
      <c r="AX1751" t="n">
        <v>64.8</v>
      </c>
      <c r="AY1751" t="inlineStr">
        <is>
          <t>217</t>
        </is>
      </c>
      <c r="AZ1751" t="n">
        <v>5.4</v>
      </c>
      <c r="BA1751" t="inlineStr">
        <is>
          <t>701+</t>
        </is>
      </c>
      <c r="BB1751" t="n">
        <v>7.6</v>
      </c>
      <c r="BC1751" t="inlineStr">
        <is>
          <t>701+</t>
        </is>
      </c>
      <c r="BD1751" t="inlineStr">
        <is>
          <t>-</t>
        </is>
      </c>
      <c r="BE1751" t="inlineStr"/>
      <c r="BF1751" t="inlineStr">
        <is>
          <t>Not Reported</t>
        </is>
      </c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>
        <is>
          <t>QS</t>
        </is>
      </c>
      <c r="CC1751" t="n">
        <v>825.5</v>
      </c>
      <c r="CD1751" t="n">
        <v>825.5</v>
      </c>
      <c r="CE1751" t="n">
        <v>601</v>
      </c>
      <c r="CF1751" t="n">
        <v>601</v>
      </c>
      <c r="CG1751" t="n">
        <v>701</v>
      </c>
      <c r="CH1751" t="n">
        <v>370</v>
      </c>
      <c r="CI1751" t="n">
        <v>701</v>
      </c>
      <c r="CJ1751" t="n">
        <v>701</v>
      </c>
      <c r="CK1751" t="n">
        <v>205</v>
      </c>
      <c r="CL1751" t="n">
        <v>701</v>
      </c>
      <c r="CM1751" t="n">
        <v>545</v>
      </c>
      <c r="CN1751" t="n">
        <v>825.5</v>
      </c>
      <c r="CO1751" t="n">
        <v>1100.5</v>
      </c>
      <c r="CP1751" t="n">
        <v>601</v>
      </c>
      <c r="CQ1751" t="n">
        <v>601</v>
      </c>
      <c r="CR1751" t="n">
        <v>701</v>
      </c>
      <c r="CS1751" t="n">
        <v>421</v>
      </c>
      <c r="CT1751" t="n">
        <v>701</v>
      </c>
      <c r="CU1751" t="n">
        <v>701</v>
      </c>
      <c r="CV1751" t="n">
        <v>217</v>
      </c>
      <c r="CW1751" t="n">
        <v>701</v>
      </c>
      <c r="CX1751" t="n">
        <v>701</v>
      </c>
      <c r="CY1751" t="inlineStr"/>
      <c r="CZ1751" t="inlineStr"/>
      <c r="DA1751" t="inlineStr"/>
      <c r="DB1751" t="n">
        <v>41.10714285714285</v>
      </c>
      <c r="DC1751" t="n">
        <v>37.1</v>
      </c>
      <c r="DD1751" t="inlineStr"/>
      <c r="DE1751" t="inlineStr">
        <is>
          <t>QS (score, not ratio)</t>
        </is>
      </c>
      <c r="DF1751" t="inlineStr"/>
      <c r="DG1751" t="inlineStr">
        <is>
          <t>QS (score, not %)</t>
        </is>
      </c>
      <c r="DH1751" t="n">
        <v>8.25</v>
      </c>
      <c r="DI1751" t="inlineStr"/>
    </row>
    <row r="1752">
      <c r="A1752" t="inlineStr">
        <is>
          <t>university of salford</t>
        </is>
      </c>
      <c r="B1752" t="inlineStr">
        <is>
          <t>901-950</t>
        </is>
      </c>
      <c r="C1752" t="inlineStr">
        <is>
          <t>851-900</t>
        </is>
      </c>
      <c r="D1752" t="inlineStr">
        <is>
          <t>United Kingdom</t>
        </is>
      </c>
      <c r="E1752" t="inlineStr">
        <is>
          <t>Europe</t>
        </is>
      </c>
      <c r="F1752" t="inlineStr">
        <is>
          <t>L</t>
        </is>
      </c>
      <c r="G1752" t="inlineStr">
        <is>
          <t>CO</t>
        </is>
      </c>
      <c r="H1752" t="inlineStr">
        <is>
          <t>HI</t>
        </is>
      </c>
      <c r="I1752" t="inlineStr">
        <is>
          <t>A</t>
        </is>
      </c>
      <c r="J1752" t="n">
        <v>6.8</v>
      </c>
      <c r="K1752" t="inlineStr">
        <is>
          <t>601+</t>
        </is>
      </c>
      <c r="L1752" t="n">
        <v>3.9</v>
      </c>
      <c r="M1752" t="inlineStr">
        <is>
          <t>601+</t>
        </is>
      </c>
      <c r="N1752" t="n">
        <v>6.4</v>
      </c>
      <c r="O1752" t="inlineStr">
        <is>
          <t>701+</t>
        </is>
      </c>
      <c r="P1752" t="n">
        <v>6.9</v>
      </c>
      <c r="Q1752" t="inlineStr">
        <is>
          <t>701+</t>
        </is>
      </c>
      <c r="R1752" t="n">
        <v>36.7</v>
      </c>
      <c r="S1752" t="inlineStr">
        <is>
          <t>435</t>
        </is>
      </c>
      <c r="T1752" t="n">
        <v>69.8</v>
      </c>
      <c r="U1752" t="inlineStr">
        <is>
          <t>212</t>
        </is>
      </c>
      <c r="V1752" t="n">
        <v>63.6</v>
      </c>
      <c r="W1752" t="inlineStr">
        <is>
          <t>579</t>
        </is>
      </c>
      <c r="X1752" t="n">
        <v>9.6</v>
      </c>
      <c r="Y1752" t="inlineStr">
        <is>
          <t>701+</t>
        </is>
      </c>
      <c r="Z1752" t="n">
        <v>5.8</v>
      </c>
      <c r="AA1752" t="inlineStr">
        <is>
          <t>701+</t>
        </is>
      </c>
      <c r="AB1752" t="inlineStr"/>
      <c r="AC1752" t="inlineStr">
        <is>
          <t>851-900</t>
        </is>
      </c>
      <c r="AD1752" t="inlineStr">
        <is>
          <t>801-1000</t>
        </is>
      </c>
      <c r="AE1752" t="inlineStr">
        <is>
          <t>UK</t>
        </is>
      </c>
      <c r="AF1752" t="inlineStr">
        <is>
          <t>United Kingdom</t>
        </is>
      </c>
      <c r="AG1752" t="inlineStr">
        <is>
          <t>L</t>
        </is>
      </c>
      <c r="AH1752" t="inlineStr">
        <is>
          <t>CO</t>
        </is>
      </c>
      <c r="AI1752" t="inlineStr">
        <is>
          <t>HI</t>
        </is>
      </c>
      <c r="AJ1752" t="n">
        <v>4</v>
      </c>
      <c r="AK1752" t="inlineStr">
        <is>
          <t>A</t>
        </is>
      </c>
      <c r="AL1752" t="n">
        <v>7.4</v>
      </c>
      <c r="AM1752" t="inlineStr">
        <is>
          <t>601+</t>
        </is>
      </c>
      <c r="AN1752" t="n">
        <v>4</v>
      </c>
      <c r="AO1752" t="inlineStr">
        <is>
          <t>601+</t>
        </is>
      </c>
      <c r="AP1752" t="n">
        <v>6.7</v>
      </c>
      <c r="AQ1752" t="inlineStr">
        <is>
          <t>701+</t>
        </is>
      </c>
      <c r="AR1752" t="n">
        <v>7.8</v>
      </c>
      <c r="AS1752" t="inlineStr">
        <is>
          <t>701+</t>
        </is>
      </c>
      <c r="AT1752" t="n">
        <v>38.1</v>
      </c>
      <c r="AU1752" t="inlineStr">
        <is>
          <t>422</t>
        </is>
      </c>
      <c r="AV1752" t="n">
        <v>70.09999999999999</v>
      </c>
      <c r="AW1752" t="inlineStr">
        <is>
          <t>210</t>
        </is>
      </c>
      <c r="AX1752" t="n">
        <v>20.8</v>
      </c>
      <c r="AY1752" t="inlineStr">
        <is>
          <t>539</t>
        </is>
      </c>
      <c r="AZ1752" t="n">
        <v>11.8</v>
      </c>
      <c r="BA1752" t="inlineStr">
        <is>
          <t>701+</t>
        </is>
      </c>
      <c r="BB1752" t="n">
        <v>9.800000000000001</v>
      </c>
      <c r="BC1752" t="inlineStr">
        <is>
          <t>669=</t>
        </is>
      </c>
      <c r="BD1752" t="inlineStr">
        <is>
          <t>-</t>
        </is>
      </c>
      <c r="BE1752" t="inlineStr">
        <is>
          <t>601-800</t>
        </is>
      </c>
      <c r="BF1752" t="inlineStr">
        <is>
          <t>United Kingdom</t>
        </is>
      </c>
      <c r="BG1752" t="n">
        <v>20.8</v>
      </c>
      <c r="BH1752" t="inlineStr">
        <is>
          <t>66.4</t>
        </is>
      </c>
      <c r="BI1752" t="n">
        <v>12.1</v>
      </c>
      <c r="BJ1752" t="n">
        <v>21.2</v>
      </c>
      <c r="BK1752" t="inlineStr">
        <is>
          <t>28.8</t>
        </is>
      </c>
      <c r="BL1752" t="inlineStr">
        <is>
          <t>-</t>
        </is>
      </c>
      <c r="BM1752" t="inlineStr">
        <is>
          <t>16,152</t>
        </is>
      </c>
      <c r="BN1752" t="n">
        <v>17</v>
      </c>
      <c r="BO1752" t="inlineStr">
        <is>
          <t>25%</t>
        </is>
      </c>
      <c r="BP1752" t="inlineStr">
        <is>
          <t>51 : 49</t>
        </is>
      </c>
      <c r="BQ1752" t="n">
        <v>2016</v>
      </c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>
        <is>
          <t>QS+Times</t>
        </is>
      </c>
      <c r="CC1752" t="n">
        <v>925.5</v>
      </c>
      <c r="CD1752" t="n">
        <v>875.5</v>
      </c>
      <c r="CE1752" t="n">
        <v>601</v>
      </c>
      <c r="CF1752" t="n">
        <v>601</v>
      </c>
      <c r="CG1752" t="n">
        <v>701</v>
      </c>
      <c r="CH1752" t="n">
        <v>701</v>
      </c>
      <c r="CI1752" t="n">
        <v>435</v>
      </c>
      <c r="CJ1752" t="n">
        <v>212</v>
      </c>
      <c r="CK1752" t="n">
        <v>579</v>
      </c>
      <c r="CL1752" t="n">
        <v>701</v>
      </c>
      <c r="CM1752" t="n">
        <v>701</v>
      </c>
      <c r="CN1752" t="n">
        <v>875.5</v>
      </c>
      <c r="CO1752" t="n">
        <v>900.5</v>
      </c>
      <c r="CP1752" t="n">
        <v>601</v>
      </c>
      <c r="CQ1752" t="n">
        <v>601</v>
      </c>
      <c r="CR1752" t="n">
        <v>701</v>
      </c>
      <c r="CS1752" t="n">
        <v>701</v>
      </c>
      <c r="CT1752" t="n">
        <v>422</v>
      </c>
      <c r="CU1752" t="n">
        <v>210</v>
      </c>
      <c r="CV1752" t="n">
        <v>539</v>
      </c>
      <c r="CW1752" t="n">
        <v>701</v>
      </c>
      <c r="CX1752" t="n">
        <v>669</v>
      </c>
      <c r="CY1752" t="n">
        <v>700.5</v>
      </c>
      <c r="CZ1752" t="inlineStr"/>
      <c r="DA1752" t="inlineStr"/>
      <c r="DB1752" t="n">
        <v>16.98214285714285</v>
      </c>
      <c r="DC1752" t="n">
        <v>12.23875868732104</v>
      </c>
      <c r="DD1752" t="n">
        <v>17</v>
      </c>
      <c r="DE1752" t="inlineStr">
        <is>
          <t>Times (raw ratio)</t>
        </is>
      </c>
      <c r="DF1752" t="n">
        <v>25</v>
      </c>
      <c r="DG1752" t="inlineStr">
        <is>
          <t>Times (raw %)</t>
        </is>
      </c>
      <c r="DH1752" t="n">
        <v>7.1</v>
      </c>
      <c r="DI1752" t="n">
        <v>9.573361082206034</v>
      </c>
    </row>
    <row r="1753">
      <c r="A1753" t="inlineStr">
        <is>
          <t>university of san carlos</t>
        </is>
      </c>
      <c r="B1753" t="inlineStr">
        <is>
          <t>1401+</t>
        </is>
      </c>
      <c r="C1753" t="inlineStr">
        <is>
          <t>1201-1400</t>
        </is>
      </c>
      <c r="D1753" t="inlineStr">
        <is>
          <t>Philippines</t>
        </is>
      </c>
      <c r="E1753" t="inlineStr">
        <is>
          <t>Asia</t>
        </is>
      </c>
      <c r="F1753" t="inlineStr">
        <is>
          <t>M</t>
        </is>
      </c>
      <c r="G1753" t="inlineStr">
        <is>
          <t>CO</t>
        </is>
      </c>
      <c r="H1753" t="inlineStr">
        <is>
          <t>MD</t>
        </is>
      </c>
      <c r="I1753" t="inlineStr">
        <is>
          <t>C</t>
        </is>
      </c>
      <c r="J1753" t="n">
        <v>7.2</v>
      </c>
      <c r="K1753" t="inlineStr">
        <is>
          <t>601+</t>
        </is>
      </c>
      <c r="L1753" t="n">
        <v>9.4</v>
      </c>
      <c r="M1753" t="inlineStr">
        <is>
          <t>601+</t>
        </is>
      </c>
      <c r="N1753" t="n">
        <v>3.3</v>
      </c>
      <c r="O1753" t="inlineStr">
        <is>
          <t>701+</t>
        </is>
      </c>
      <c r="P1753" t="n">
        <v>1.8</v>
      </c>
      <c r="Q1753" t="inlineStr">
        <is>
          <t>701+</t>
        </is>
      </c>
      <c r="R1753" t="n">
        <v>2.1</v>
      </c>
      <c r="S1753" t="inlineStr">
        <is>
          <t>701+</t>
        </is>
      </c>
      <c r="T1753" t="n">
        <v>2.1</v>
      </c>
      <c r="U1753" t="inlineStr">
        <is>
          <t>701+</t>
        </is>
      </c>
      <c r="V1753" t="n">
        <v>6.4</v>
      </c>
      <c r="W1753" t="inlineStr">
        <is>
          <t>701+</t>
        </is>
      </c>
      <c r="X1753" t="n">
        <v>9.6</v>
      </c>
      <c r="Y1753" t="inlineStr">
        <is>
          <t>701+</t>
        </is>
      </c>
      <c r="Z1753" t="n">
        <v>1</v>
      </c>
      <c r="AA1753" t="inlineStr">
        <is>
          <t>701+</t>
        </is>
      </c>
      <c r="AB1753" t="inlineStr"/>
      <c r="AC1753" t="inlineStr">
        <is>
          <t>1201-1400</t>
        </is>
      </c>
      <c r="AD1753" t="inlineStr"/>
      <c r="AE1753" t="inlineStr">
        <is>
          <t>PH</t>
        </is>
      </c>
      <c r="AF1753" t="inlineStr">
        <is>
          <t>Philippines</t>
        </is>
      </c>
      <c r="AG1753" t="inlineStr">
        <is>
          <t>M</t>
        </is>
      </c>
      <c r="AH1753" t="inlineStr">
        <is>
          <t>FO</t>
        </is>
      </c>
      <c r="AI1753" t="inlineStr">
        <is>
          <t>HI</t>
        </is>
      </c>
      <c r="AJ1753" t="n">
        <v>4</v>
      </c>
      <c r="AK1753" t="inlineStr">
        <is>
          <t>C</t>
        </is>
      </c>
      <c r="AL1753" t="n">
        <v>6.2</v>
      </c>
      <c r="AM1753" t="inlineStr">
        <is>
          <t>601+</t>
        </is>
      </c>
      <c r="AN1753" t="n">
        <v>8.6</v>
      </c>
      <c r="AO1753" t="inlineStr">
        <is>
          <t>601+</t>
        </is>
      </c>
      <c r="AP1753" t="n">
        <v>3.4</v>
      </c>
      <c r="AQ1753" t="inlineStr">
        <is>
          <t>701+</t>
        </is>
      </c>
      <c r="AR1753" t="n">
        <v>1.8</v>
      </c>
      <c r="AS1753" t="inlineStr">
        <is>
          <t>701+</t>
        </is>
      </c>
      <c r="AT1753" t="n">
        <v>1.9</v>
      </c>
      <c r="AU1753" t="inlineStr">
        <is>
          <t>701+</t>
        </is>
      </c>
      <c r="AV1753" t="n">
        <v>2.2</v>
      </c>
      <c r="AW1753" t="inlineStr">
        <is>
          <t>701+</t>
        </is>
      </c>
      <c r="AX1753" t="n">
        <v>1</v>
      </c>
      <c r="AY1753" t="inlineStr">
        <is>
          <t>701+</t>
        </is>
      </c>
      <c r="AZ1753" t="n">
        <v>9.4</v>
      </c>
      <c r="BA1753" t="inlineStr">
        <is>
          <t>701+</t>
        </is>
      </c>
      <c r="BB1753" t="inlineStr"/>
      <c r="BC1753" t="inlineStr"/>
      <c r="BD1753" t="inlineStr">
        <is>
          <t>-</t>
        </is>
      </c>
      <c r="BE1753" t="inlineStr"/>
      <c r="BF1753" t="inlineStr">
        <is>
          <t>Not Reported</t>
        </is>
      </c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>
        <is>
          <t>QS</t>
        </is>
      </c>
      <c r="CC1753" t="n">
        <v>1401</v>
      </c>
      <c r="CD1753" t="n">
        <v>1300.5</v>
      </c>
      <c r="CE1753" t="n">
        <v>601</v>
      </c>
      <c r="CF1753" t="n">
        <v>601</v>
      </c>
      <c r="CG1753" t="n">
        <v>701</v>
      </c>
      <c r="CH1753" t="n">
        <v>701</v>
      </c>
      <c r="CI1753" t="n">
        <v>701</v>
      </c>
      <c r="CJ1753" t="n">
        <v>701</v>
      </c>
      <c r="CK1753" t="n">
        <v>701</v>
      </c>
      <c r="CL1753" t="n">
        <v>701</v>
      </c>
      <c r="CM1753" t="n">
        <v>701</v>
      </c>
      <c r="CN1753" t="n">
        <v>1300.5</v>
      </c>
      <c r="CO1753" t="inlineStr"/>
      <c r="CP1753" t="n">
        <v>601</v>
      </c>
      <c r="CQ1753" t="n">
        <v>601</v>
      </c>
      <c r="CR1753" t="n">
        <v>701</v>
      </c>
      <c r="CS1753" t="n">
        <v>701</v>
      </c>
      <c r="CT1753" t="n">
        <v>701</v>
      </c>
      <c r="CU1753" t="n">
        <v>701</v>
      </c>
      <c r="CV1753" t="n">
        <v>701</v>
      </c>
      <c r="CW1753" t="n">
        <v>701</v>
      </c>
      <c r="CX1753" t="inlineStr"/>
      <c r="CY1753" t="inlineStr"/>
      <c r="CZ1753" t="inlineStr"/>
      <c r="DA1753" t="inlineStr"/>
      <c r="DB1753" t="n">
        <v>0</v>
      </c>
      <c r="DC1753" t="n">
        <v>1.8</v>
      </c>
      <c r="DD1753" t="inlineStr"/>
      <c r="DE1753" t="inlineStr">
        <is>
          <t>QS (score, not ratio)</t>
        </is>
      </c>
      <c r="DF1753" t="inlineStr"/>
      <c r="DG1753" t="inlineStr">
        <is>
          <t>QS (score, not %)</t>
        </is>
      </c>
      <c r="DH1753" t="n">
        <v>6.7</v>
      </c>
      <c r="DI1753" t="inlineStr"/>
    </row>
    <row r="1754">
      <c r="A1754" t="inlineStr">
        <is>
          <t>university of san diego</t>
        </is>
      </c>
      <c r="B1754" t="inlineStr">
        <is>
          <t>1201-1400</t>
        </is>
      </c>
      <c r="C1754" t="inlineStr">
        <is>
          <t>1201-1400</t>
        </is>
      </c>
      <c r="D1754" t="inlineStr">
        <is>
          <t>United States</t>
        </is>
      </c>
      <c r="E1754" t="inlineStr">
        <is>
          <t>Americas</t>
        </is>
      </c>
      <c r="F1754" t="inlineStr">
        <is>
          <t>M</t>
        </is>
      </c>
      <c r="G1754" t="inlineStr">
        <is>
          <t>CO</t>
        </is>
      </c>
      <c r="H1754" t="inlineStr">
        <is>
          <t>HI</t>
        </is>
      </c>
      <c r="I1754" t="inlineStr">
        <is>
          <t>B</t>
        </is>
      </c>
      <c r="J1754" t="n">
        <v>6.2</v>
      </c>
      <c r="K1754" t="inlineStr">
        <is>
          <t>601+</t>
        </is>
      </c>
      <c r="L1754" t="n">
        <v>7</v>
      </c>
      <c r="M1754" t="inlineStr">
        <is>
          <t>601+</t>
        </is>
      </c>
      <c r="N1754" t="n">
        <v>25.5</v>
      </c>
      <c r="O1754" t="inlineStr">
        <is>
          <t>581</t>
        </is>
      </c>
      <c r="P1754" t="n">
        <v>2.7</v>
      </c>
      <c r="Q1754" t="inlineStr">
        <is>
          <t>701+</t>
        </is>
      </c>
      <c r="R1754" t="n">
        <v>3.1</v>
      </c>
      <c r="S1754" t="inlineStr">
        <is>
          <t>701+</t>
        </is>
      </c>
      <c r="T1754" t="n">
        <v>6.8</v>
      </c>
      <c r="U1754" t="inlineStr">
        <is>
          <t>701+</t>
        </is>
      </c>
      <c r="V1754" t="n">
        <v>5.5</v>
      </c>
      <c r="W1754" t="inlineStr">
        <is>
          <t>701+</t>
        </is>
      </c>
      <c r="X1754" t="n">
        <v>12.2</v>
      </c>
      <c r="Y1754" t="inlineStr">
        <is>
          <t>701+</t>
        </is>
      </c>
      <c r="Z1754" t="n">
        <v>1</v>
      </c>
      <c r="AA1754" t="inlineStr">
        <is>
          <t>701+</t>
        </is>
      </c>
      <c r="AB1754" t="inlineStr"/>
      <c r="AC1754" t="inlineStr">
        <is>
          <t>1201-1400</t>
        </is>
      </c>
      <c r="AD1754" t="inlineStr">
        <is>
          <t>1001-1200</t>
        </is>
      </c>
      <c r="AE1754" t="inlineStr">
        <is>
          <t>US</t>
        </is>
      </c>
      <c r="AF1754" t="inlineStr">
        <is>
          <t>United States</t>
        </is>
      </c>
      <c r="AG1754" t="inlineStr">
        <is>
          <t>M</t>
        </is>
      </c>
      <c r="AH1754" t="inlineStr">
        <is>
          <t>CO</t>
        </is>
      </c>
      <c r="AI1754" t="inlineStr">
        <is>
          <t>HI</t>
        </is>
      </c>
      <c r="AJ1754" t="n">
        <v>4</v>
      </c>
      <c r="AK1754" t="inlineStr">
        <is>
          <t>B</t>
        </is>
      </c>
      <c r="AL1754" t="n">
        <v>6.8</v>
      </c>
      <c r="AM1754" t="inlineStr">
        <is>
          <t>601+</t>
        </is>
      </c>
      <c r="AN1754" t="n">
        <v>4.4</v>
      </c>
      <c r="AO1754" t="inlineStr">
        <is>
          <t>601+</t>
        </is>
      </c>
      <c r="AP1754" t="n">
        <v>24.9</v>
      </c>
      <c r="AQ1754" t="inlineStr">
        <is>
          <t>588</t>
        </is>
      </c>
      <c r="AR1754" t="n">
        <v>2.8</v>
      </c>
      <c r="AS1754" t="inlineStr">
        <is>
          <t>701+</t>
        </is>
      </c>
      <c r="AT1754" t="n">
        <v>3.1</v>
      </c>
      <c r="AU1754" t="inlineStr">
        <is>
          <t>701+</t>
        </is>
      </c>
      <c r="AV1754" t="n">
        <v>6</v>
      </c>
      <c r="AW1754" t="inlineStr">
        <is>
          <t>701+</t>
        </is>
      </c>
      <c r="AX1754" t="n">
        <v>1</v>
      </c>
      <c r="AY1754" t="inlineStr">
        <is>
          <t>701+</t>
        </is>
      </c>
      <c r="AZ1754" t="n">
        <v>17.2</v>
      </c>
      <c r="BA1754" t="inlineStr">
        <is>
          <t>489</t>
        </is>
      </c>
      <c r="BB1754" t="n">
        <v>1</v>
      </c>
      <c r="BC1754" t="inlineStr">
        <is>
          <t>701+</t>
        </is>
      </c>
      <c r="BD1754" t="inlineStr">
        <is>
          <t>-</t>
        </is>
      </c>
      <c r="BE1754" t="inlineStr"/>
      <c r="BF1754" t="inlineStr">
        <is>
          <t>Not Reported</t>
        </is>
      </c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>
        <is>
          <t>QS</t>
        </is>
      </c>
      <c r="CC1754" t="n">
        <v>1300.5</v>
      </c>
      <c r="CD1754" t="n">
        <v>1300.5</v>
      </c>
      <c r="CE1754" t="n">
        <v>601</v>
      </c>
      <c r="CF1754" t="n">
        <v>601</v>
      </c>
      <c r="CG1754" t="n">
        <v>581</v>
      </c>
      <c r="CH1754" t="n">
        <v>701</v>
      </c>
      <c r="CI1754" t="n">
        <v>701</v>
      </c>
      <c r="CJ1754" t="n">
        <v>701</v>
      </c>
      <c r="CK1754" t="n">
        <v>701</v>
      </c>
      <c r="CL1754" t="n">
        <v>701</v>
      </c>
      <c r="CM1754" t="n">
        <v>701</v>
      </c>
      <c r="CN1754" t="n">
        <v>1300.5</v>
      </c>
      <c r="CO1754" t="n">
        <v>1100.5</v>
      </c>
      <c r="CP1754" t="n">
        <v>601</v>
      </c>
      <c r="CQ1754" t="n">
        <v>601</v>
      </c>
      <c r="CR1754" t="n">
        <v>588</v>
      </c>
      <c r="CS1754" t="n">
        <v>701</v>
      </c>
      <c r="CT1754" t="n">
        <v>701</v>
      </c>
      <c r="CU1754" t="n">
        <v>701</v>
      </c>
      <c r="CV1754" t="n">
        <v>701</v>
      </c>
      <c r="CW1754" t="n">
        <v>489</v>
      </c>
      <c r="CX1754" t="n">
        <v>701</v>
      </c>
      <c r="CY1754" t="inlineStr"/>
      <c r="CZ1754" t="inlineStr"/>
      <c r="DA1754" t="inlineStr"/>
      <c r="DB1754" t="n">
        <v>7.178571428571416</v>
      </c>
      <c r="DC1754" t="n">
        <v>2.7</v>
      </c>
      <c r="DD1754" t="inlineStr"/>
      <c r="DE1754" t="inlineStr">
        <is>
          <t>QS (score, not ratio)</t>
        </is>
      </c>
      <c r="DF1754" t="inlineStr"/>
      <c r="DG1754" t="inlineStr">
        <is>
          <t>QS (score, not %)</t>
        </is>
      </c>
      <c r="DH1754" t="n">
        <v>6.5</v>
      </c>
      <c r="DI1754" t="inlineStr"/>
    </row>
    <row r="1755">
      <c r="A1755" t="inlineStr">
        <is>
          <t>university of san francisco</t>
        </is>
      </c>
      <c r="B1755" t="inlineStr">
        <is>
          <t>1201-1400</t>
        </is>
      </c>
      <c r="C1755" t="inlineStr">
        <is>
          <t>1001-1200</t>
        </is>
      </c>
      <c r="D1755" t="inlineStr">
        <is>
          <t>United States</t>
        </is>
      </c>
      <c r="E1755" t="inlineStr">
        <is>
          <t>Americas</t>
        </is>
      </c>
      <c r="F1755" t="inlineStr">
        <is>
          <t>M</t>
        </is>
      </c>
      <c r="G1755" t="inlineStr">
        <is>
          <t>CO</t>
        </is>
      </c>
      <c r="H1755" t="inlineStr">
        <is>
          <t>HI</t>
        </is>
      </c>
      <c r="I1755" t="inlineStr">
        <is>
          <t>B</t>
        </is>
      </c>
      <c r="J1755" t="n">
        <v>5.9</v>
      </c>
      <c r="K1755" t="inlineStr">
        <is>
          <t>601+</t>
        </is>
      </c>
      <c r="L1755" t="n">
        <v>4.4</v>
      </c>
      <c r="M1755" t="inlineStr">
        <is>
          <t>601+</t>
        </is>
      </c>
      <c r="N1755" t="n">
        <v>18.7</v>
      </c>
      <c r="O1755" t="inlineStr">
        <is>
          <t>701+</t>
        </is>
      </c>
      <c r="P1755" t="n">
        <v>3.6</v>
      </c>
      <c r="Q1755" t="inlineStr">
        <is>
          <t>701+</t>
        </is>
      </c>
      <c r="R1755" t="n">
        <v>2.3</v>
      </c>
      <c r="S1755" t="inlineStr">
        <is>
          <t>701+</t>
        </is>
      </c>
      <c r="T1755" t="n">
        <v>20.2</v>
      </c>
      <c r="U1755" t="inlineStr">
        <is>
          <t>534</t>
        </is>
      </c>
      <c r="V1755" t="n">
        <v>6</v>
      </c>
      <c r="W1755" t="inlineStr">
        <is>
          <t>701+</t>
        </is>
      </c>
      <c r="X1755" t="n">
        <v>29.5</v>
      </c>
      <c r="Y1755" t="inlineStr">
        <is>
          <t>422</t>
        </is>
      </c>
      <c r="Z1755" t="n">
        <v>1.2</v>
      </c>
      <c r="AA1755" t="inlineStr">
        <is>
          <t>701+</t>
        </is>
      </c>
      <c r="AB1755" t="inlineStr"/>
      <c r="AC1755" t="inlineStr">
        <is>
          <t>1001-1200</t>
        </is>
      </c>
      <c r="AD1755" t="inlineStr">
        <is>
          <t>1001-1200</t>
        </is>
      </c>
      <c r="AE1755" t="inlineStr">
        <is>
          <t>US</t>
        </is>
      </c>
      <c r="AF1755" t="inlineStr">
        <is>
          <t>United States</t>
        </is>
      </c>
      <c r="AG1755" t="inlineStr">
        <is>
          <t>M</t>
        </is>
      </c>
      <c r="AH1755" t="inlineStr">
        <is>
          <t>CO</t>
        </is>
      </c>
      <c r="AI1755" t="inlineStr">
        <is>
          <t>HI</t>
        </is>
      </c>
      <c r="AJ1755" t="n">
        <v>5</v>
      </c>
      <c r="AK1755" t="inlineStr">
        <is>
          <t>B</t>
        </is>
      </c>
      <c r="AL1755" t="n">
        <v>6.6</v>
      </c>
      <c r="AM1755" t="inlineStr">
        <is>
          <t>601+</t>
        </is>
      </c>
      <c r="AN1755" t="n">
        <v>4</v>
      </c>
      <c r="AO1755" t="inlineStr">
        <is>
          <t>601+</t>
        </is>
      </c>
      <c r="AP1755" t="n">
        <v>17</v>
      </c>
      <c r="AQ1755" t="inlineStr">
        <is>
          <t>701+</t>
        </is>
      </c>
      <c r="AR1755" t="n">
        <v>4.5</v>
      </c>
      <c r="AS1755" t="inlineStr">
        <is>
          <t>701+</t>
        </is>
      </c>
      <c r="AT1755" t="n">
        <v>1.8</v>
      </c>
      <c r="AU1755" t="inlineStr">
        <is>
          <t>701+</t>
        </is>
      </c>
      <c r="AV1755" t="n">
        <v>20.3</v>
      </c>
      <c r="AW1755" t="inlineStr">
        <is>
          <t>543</t>
        </is>
      </c>
      <c r="AX1755" t="n">
        <v>1</v>
      </c>
      <c r="AY1755" t="inlineStr">
        <is>
          <t>701+</t>
        </is>
      </c>
      <c r="AZ1755" t="n">
        <v>22.8</v>
      </c>
      <c r="BA1755" t="inlineStr">
        <is>
          <t>366</t>
        </is>
      </c>
      <c r="BB1755" t="n">
        <v>1.1</v>
      </c>
      <c r="BC1755" t="inlineStr">
        <is>
          <t>701+</t>
        </is>
      </c>
      <c r="BD1755" t="inlineStr">
        <is>
          <t>-</t>
        </is>
      </c>
      <c r="BE1755" t="inlineStr">
        <is>
          <t>401-500</t>
        </is>
      </c>
      <c r="BF1755" t="inlineStr">
        <is>
          <t>United States of America</t>
        </is>
      </c>
      <c r="BG1755" t="n">
        <v>34.2</v>
      </c>
      <c r="BH1755" t="inlineStr">
        <is>
          <t>40.1</t>
        </is>
      </c>
      <c r="BI1755" t="n">
        <v>12.9</v>
      </c>
      <c r="BJ1755" t="n">
        <v>43.8</v>
      </c>
      <c r="BK1755" t="inlineStr">
        <is>
          <t>28.6</t>
        </is>
      </c>
      <c r="BL1755" t="inlineStr">
        <is>
          <t>-</t>
        </is>
      </c>
      <c r="BM1755" t="inlineStr">
        <is>
          <t>10,788</t>
        </is>
      </c>
      <c r="BN1755" t="n">
        <v>17</v>
      </c>
      <c r="BO1755" t="inlineStr">
        <is>
          <t>17%</t>
        </is>
      </c>
      <c r="BP1755" t="inlineStr">
        <is>
          <t>63 : 37</t>
        </is>
      </c>
      <c r="BQ1755" t="n">
        <v>2016</v>
      </c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>
        <is>
          <t>QS+Times</t>
        </is>
      </c>
      <c r="CC1755" t="n">
        <v>1300.5</v>
      </c>
      <c r="CD1755" t="n">
        <v>1100.5</v>
      </c>
      <c r="CE1755" t="n">
        <v>601</v>
      </c>
      <c r="CF1755" t="n">
        <v>601</v>
      </c>
      <c r="CG1755" t="n">
        <v>701</v>
      </c>
      <c r="CH1755" t="n">
        <v>701</v>
      </c>
      <c r="CI1755" t="n">
        <v>701</v>
      </c>
      <c r="CJ1755" t="n">
        <v>534</v>
      </c>
      <c r="CK1755" t="n">
        <v>701</v>
      </c>
      <c r="CL1755" t="n">
        <v>422</v>
      </c>
      <c r="CM1755" t="n">
        <v>701</v>
      </c>
      <c r="CN1755" t="n">
        <v>1100.5</v>
      </c>
      <c r="CO1755" t="n">
        <v>1100.5</v>
      </c>
      <c r="CP1755" t="n">
        <v>601</v>
      </c>
      <c r="CQ1755" t="n">
        <v>601</v>
      </c>
      <c r="CR1755" t="n">
        <v>701</v>
      </c>
      <c r="CS1755" t="n">
        <v>701</v>
      </c>
      <c r="CT1755" t="n">
        <v>701</v>
      </c>
      <c r="CU1755" t="n">
        <v>543</v>
      </c>
      <c r="CV1755" t="n">
        <v>701</v>
      </c>
      <c r="CW1755" t="n">
        <v>366</v>
      </c>
      <c r="CX1755" t="n">
        <v>701</v>
      </c>
      <c r="CY1755" t="n">
        <v>450.5</v>
      </c>
      <c r="CZ1755" t="inlineStr"/>
      <c r="DA1755" t="inlineStr"/>
      <c r="DB1755" t="n">
        <v>21.45919279076891</v>
      </c>
      <c r="DC1755" t="n">
        <v>19.04107872338334</v>
      </c>
      <c r="DD1755" t="n">
        <v>17</v>
      </c>
      <c r="DE1755" t="inlineStr">
        <is>
          <t>Times (raw ratio)</t>
        </is>
      </c>
      <c r="DF1755" t="n">
        <v>17</v>
      </c>
      <c r="DG1755" t="inlineStr">
        <is>
          <t>Times (raw %)</t>
        </is>
      </c>
      <c r="DH1755" t="n">
        <v>6.25</v>
      </c>
      <c r="DI1755" t="n">
        <v>10.40582726326743</v>
      </c>
    </row>
    <row r="1756">
      <c r="A1756" t="inlineStr">
        <is>
          <t>university of santiago, chile (usach)</t>
        </is>
      </c>
      <c r="B1756" t="inlineStr"/>
      <c r="C1756" t="inlineStr"/>
      <c r="D1756" t="inlineStr">
        <is>
          <t>Not Reported</t>
        </is>
      </c>
      <c r="E1756" t="inlineStr">
        <is>
          <t>Not Reported</t>
        </is>
      </c>
      <c r="F1756" t="inlineStr">
        <is>
          <t>Not Reported</t>
        </is>
      </c>
      <c r="G1756" t="inlineStr">
        <is>
          <t>Not Reported</t>
        </is>
      </c>
      <c r="H1756" t="inlineStr"/>
      <c r="I1756" t="inlineStr">
        <is>
          <t>Not Reported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>
        <is>
          <t>Not Reported</t>
        </is>
      </c>
      <c r="AF1756" t="inlineStr">
        <is>
          <t>Not Reported</t>
        </is>
      </c>
      <c r="AG1756" t="inlineStr">
        <is>
          <t>Not Reported</t>
        </is>
      </c>
      <c r="AH1756" t="inlineStr">
        <is>
          <t>Not Reported</t>
        </is>
      </c>
      <c r="AI1756" t="inlineStr"/>
      <c r="AJ1756" t="inlineStr"/>
      <c r="AK1756" t="inlineStr">
        <is>
          <t>Not Reported</t>
        </is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>
        <is>
          <t>601-800</t>
        </is>
      </c>
      <c r="BF1756" t="inlineStr">
        <is>
          <t>Chile</t>
        </is>
      </c>
      <c r="BG1756" t="n">
        <v>17.6</v>
      </c>
      <c r="BH1756" t="inlineStr">
        <is>
          <t>40.4</t>
        </is>
      </c>
      <c r="BI1756" t="n">
        <v>11.3</v>
      </c>
      <c r="BJ1756" t="n">
        <v>10.2</v>
      </c>
      <c r="BK1756" t="inlineStr">
        <is>
          <t>31.0</t>
        </is>
      </c>
      <c r="BL1756" t="inlineStr">
        <is>
          <t>-</t>
        </is>
      </c>
      <c r="BM1756" t="inlineStr">
        <is>
          <t>22,739</t>
        </is>
      </c>
      <c r="BN1756" t="n">
        <v>23.6</v>
      </c>
      <c r="BO1756" t="inlineStr">
        <is>
          <t>1%</t>
        </is>
      </c>
      <c r="BP1756" t="inlineStr">
        <is>
          <t>39 : 61</t>
        </is>
      </c>
      <c r="BQ1756" t="n">
        <v>2016</v>
      </c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>
        <is>
          <t>Times</t>
        </is>
      </c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n">
        <v>700.5</v>
      </c>
      <c r="CZ1756" t="inlineStr"/>
      <c r="DA1756" t="inlineStr"/>
      <c r="DB1756" t="n">
        <v>0</v>
      </c>
      <c r="DC1756" t="n">
        <v>8.925103321017664</v>
      </c>
      <c r="DD1756" t="n">
        <v>23.6</v>
      </c>
      <c r="DE1756" t="inlineStr">
        <is>
          <t>Times (raw ratio)</t>
        </is>
      </c>
      <c r="DF1756" t="n">
        <v>1</v>
      </c>
      <c r="DG1756" t="inlineStr">
        <is>
          <t>Times (raw %)</t>
        </is>
      </c>
      <c r="DH1756" t="inlineStr"/>
      <c r="DI1756" t="n">
        <v>8.740894901144641</v>
      </c>
    </row>
    <row r="1757">
      <c r="A1757" t="inlineStr">
        <is>
          <t>university of santiago compostela</t>
        </is>
      </c>
      <c r="B1757" t="inlineStr"/>
      <c r="C1757" t="inlineStr"/>
      <c r="D1757" t="inlineStr">
        <is>
          <t>Not Reported</t>
        </is>
      </c>
      <c r="E1757" t="inlineStr">
        <is>
          <t>Not Reported</t>
        </is>
      </c>
      <c r="F1757" t="inlineStr">
        <is>
          <t>Not Reported</t>
        </is>
      </c>
      <c r="G1757" t="inlineStr">
        <is>
          <t>Not Reported</t>
        </is>
      </c>
      <c r="H1757" t="inlineStr"/>
      <c r="I1757" t="inlineStr">
        <is>
          <t>Not Reported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>
        <is>
          <t>Not Reported</t>
        </is>
      </c>
      <c r="AF1757" t="inlineStr">
        <is>
          <t>Not Reported</t>
        </is>
      </c>
      <c r="AG1757" t="inlineStr">
        <is>
          <t>Not Reported</t>
        </is>
      </c>
      <c r="AH1757" t="inlineStr">
        <is>
          <t>Not Reported</t>
        </is>
      </c>
      <c r="AI1757" t="inlineStr"/>
      <c r="AJ1757" t="inlineStr"/>
      <c r="AK1757" t="inlineStr">
        <is>
          <t>Not Reported</t>
        </is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>
        <is>
          <t>Not Reported</t>
        </is>
      </c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>
        <is>
          <t>401-500</t>
        </is>
      </c>
      <c r="BS1757" t="inlineStr">
        <is>
          <t>9-13</t>
        </is>
      </c>
      <c r="BT1757" t="inlineStr"/>
      <c r="BU1757" t="n">
        <v>0</v>
      </c>
      <c r="BV1757" t="n">
        <v>0</v>
      </c>
      <c r="BW1757" t="n">
        <v>7.1</v>
      </c>
      <c r="BX1757" t="n">
        <v>6.1</v>
      </c>
      <c r="BY1757" t="n">
        <v>31.1</v>
      </c>
      <c r="BZ1757" t="n">
        <v>13.2</v>
      </c>
      <c r="CA1757" t="n">
        <v>2015</v>
      </c>
      <c r="CB1757" t="inlineStr">
        <is>
          <t>Shanghai</t>
        </is>
      </c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n">
        <v>450.5</v>
      </c>
      <c r="DA1757" t="n">
        <v>11</v>
      </c>
      <c r="DB1757" t="n">
        <v>1.317233809001095</v>
      </c>
      <c r="DC1757" t="n">
        <v>16.38710895361381</v>
      </c>
      <c r="DD1757" t="inlineStr"/>
      <c r="DE1757" t="inlineStr">
        <is>
          <t>Missing</t>
        </is>
      </c>
      <c r="DF1757" t="inlineStr"/>
      <c r="DG1757" t="inlineStr">
        <is>
          <t>Missing</t>
        </is>
      </c>
      <c r="DH1757" t="inlineStr"/>
      <c r="DI1757" t="n">
        <v>8.193554476806904</v>
      </c>
    </row>
    <row r="1758">
      <c r="A1758" t="inlineStr">
        <is>
          <t>university of santiago de compostela</t>
        </is>
      </c>
      <c r="B1758" t="inlineStr"/>
      <c r="C1758" t="inlineStr"/>
      <c r="D1758" t="inlineStr">
        <is>
          <t>Not Reported</t>
        </is>
      </c>
      <c r="E1758" t="inlineStr">
        <is>
          <t>Not Reported</t>
        </is>
      </c>
      <c r="F1758" t="inlineStr">
        <is>
          <t>Not Reported</t>
        </is>
      </c>
      <c r="G1758" t="inlineStr">
        <is>
          <t>Not Reported</t>
        </is>
      </c>
      <c r="H1758" t="inlineStr"/>
      <c r="I1758" t="inlineStr">
        <is>
          <t>Not Reported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>
        <is>
          <t>Not Reported</t>
        </is>
      </c>
      <c r="AF1758" t="inlineStr">
        <is>
          <t>Not Reported</t>
        </is>
      </c>
      <c r="AG1758" t="inlineStr">
        <is>
          <t>Not Reported</t>
        </is>
      </c>
      <c r="AH1758" t="inlineStr">
        <is>
          <t>Not Reported</t>
        </is>
      </c>
      <c r="AI1758" t="inlineStr"/>
      <c r="AJ1758" t="inlineStr"/>
      <c r="AK1758" t="inlineStr">
        <is>
          <t>Not Reported</t>
        </is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>
        <is>
          <t>501-600</t>
        </is>
      </c>
      <c r="BF1758" t="inlineStr">
        <is>
          <t>Spain</t>
        </is>
      </c>
      <c r="BG1758" t="n">
        <v>22.9</v>
      </c>
      <c r="BH1758" t="inlineStr">
        <is>
          <t>37.1</t>
        </is>
      </c>
      <c r="BI1758" t="n">
        <v>14.1</v>
      </c>
      <c r="BJ1758" t="n">
        <v>46.9</v>
      </c>
      <c r="BK1758" t="inlineStr">
        <is>
          <t>32.3</t>
        </is>
      </c>
      <c r="BL1758" t="inlineStr">
        <is>
          <t>-</t>
        </is>
      </c>
      <c r="BM1758" t="inlineStr">
        <is>
          <t>29,085</t>
        </is>
      </c>
      <c r="BN1758" t="n">
        <v>15.3</v>
      </c>
      <c r="BO1758" t="inlineStr">
        <is>
          <t>6%</t>
        </is>
      </c>
      <c r="BP1758" t="inlineStr">
        <is>
          <t>63 : 37</t>
        </is>
      </c>
      <c r="BQ1758" t="n">
        <v>2016</v>
      </c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>
        <is>
          <t>Times</t>
        </is>
      </c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n">
        <v>550.5</v>
      </c>
      <c r="CZ1758" t="inlineStr"/>
      <c r="DA1758" t="inlineStr"/>
      <c r="DB1758" t="n">
        <v>21.44388849177984</v>
      </c>
      <c r="DC1758" t="n">
        <v>28.95479363180223</v>
      </c>
      <c r="DD1758" t="n">
        <v>15.3</v>
      </c>
      <c r="DE1758" t="inlineStr">
        <is>
          <t>Times (raw ratio)</t>
        </is>
      </c>
      <c r="DF1758" t="n">
        <v>6</v>
      </c>
      <c r="DG1758" t="inlineStr">
        <is>
          <t>Times (raw %)</t>
        </is>
      </c>
      <c r="DH1758" t="inlineStr"/>
      <c r="DI1758" t="n">
        <v>11.65452653485952</v>
      </c>
    </row>
    <row r="1759">
      <c r="A1759" t="inlineStr">
        <is>
          <t>university of santo tomas</t>
        </is>
      </c>
      <c r="B1759" t="inlineStr">
        <is>
          <t>851-900</t>
        </is>
      </c>
      <c r="C1759" t="inlineStr">
        <is>
          <t>801-850</t>
        </is>
      </c>
      <c r="D1759" t="inlineStr">
        <is>
          <t>Philippines</t>
        </is>
      </c>
      <c r="E1759" t="inlineStr">
        <is>
          <t>Asia</t>
        </is>
      </c>
      <c r="F1759" t="inlineStr">
        <is>
          <t>XL</t>
        </is>
      </c>
      <c r="G1759" t="inlineStr">
        <is>
          <t>FC</t>
        </is>
      </c>
      <c r="H1759" t="inlineStr">
        <is>
          <t>MD</t>
        </is>
      </c>
      <c r="I1759" t="inlineStr">
        <is>
          <t>B</t>
        </is>
      </c>
      <c r="J1759" t="n">
        <v>12.8</v>
      </c>
      <c r="K1759" t="inlineStr">
        <is>
          <t>601+</t>
        </is>
      </c>
      <c r="L1759" t="n">
        <v>39.9</v>
      </c>
      <c r="M1759" t="inlineStr">
        <is>
          <t>237</t>
        </is>
      </c>
      <c r="N1759" t="n">
        <v>12.5</v>
      </c>
      <c r="O1759" t="inlineStr">
        <is>
          <t>701+</t>
        </is>
      </c>
      <c r="P1759" t="n">
        <v>1.3</v>
      </c>
      <c r="Q1759" t="inlineStr">
        <is>
          <t>701+</t>
        </is>
      </c>
      <c r="R1759" t="n">
        <v>34.9</v>
      </c>
      <c r="S1759" t="inlineStr">
        <is>
          <t>459</t>
        </is>
      </c>
      <c r="T1759" t="n">
        <v>5.8</v>
      </c>
      <c r="U1759" t="inlineStr">
        <is>
          <t>701+</t>
        </is>
      </c>
      <c r="V1759" t="n">
        <v>18.1</v>
      </c>
      <c r="W1759" t="inlineStr">
        <is>
          <t>701+</t>
        </is>
      </c>
      <c r="X1759" t="n">
        <v>14.1</v>
      </c>
      <c r="Y1759" t="inlineStr">
        <is>
          <t>690</t>
        </is>
      </c>
      <c r="Z1759" t="n">
        <v>2.4</v>
      </c>
      <c r="AA1759" t="inlineStr">
        <is>
          <t>701+</t>
        </is>
      </c>
      <c r="AB1759" t="inlineStr"/>
      <c r="AC1759" t="inlineStr">
        <is>
          <t>801-850</t>
        </is>
      </c>
      <c r="AD1759" t="inlineStr">
        <is>
          <t>801-1000</t>
        </is>
      </c>
      <c r="AE1759" t="inlineStr">
        <is>
          <t>PH</t>
        </is>
      </c>
      <c r="AF1759" t="inlineStr">
        <is>
          <t>Philippines</t>
        </is>
      </c>
      <c r="AG1759" t="inlineStr">
        <is>
          <t>L</t>
        </is>
      </c>
      <c r="AH1759" t="inlineStr">
        <is>
          <t>FC</t>
        </is>
      </c>
      <c r="AI1759" t="inlineStr">
        <is>
          <t>MD</t>
        </is>
      </c>
      <c r="AJ1759" t="n">
        <v>5</v>
      </c>
      <c r="AK1759" t="inlineStr">
        <is>
          <t>B</t>
        </is>
      </c>
      <c r="AL1759" t="n">
        <v>11.5</v>
      </c>
      <c r="AM1759" t="inlineStr">
        <is>
          <t>601+</t>
        </is>
      </c>
      <c r="AN1759" t="n">
        <v>33.5</v>
      </c>
      <c r="AO1759" t="inlineStr">
        <is>
          <t>293</t>
        </is>
      </c>
      <c r="AP1759" t="n">
        <v>15.7</v>
      </c>
      <c r="AQ1759" t="inlineStr">
        <is>
          <t>701+</t>
        </is>
      </c>
      <c r="AR1759" t="n">
        <v>1.3</v>
      </c>
      <c r="AS1759" t="inlineStr">
        <is>
          <t>701+</t>
        </is>
      </c>
      <c r="AT1759" t="n">
        <v>41.4</v>
      </c>
      <c r="AU1759" t="inlineStr">
        <is>
          <t>401</t>
        </is>
      </c>
      <c r="AV1759" t="n">
        <v>8.199999999999999</v>
      </c>
      <c r="AW1759" t="inlineStr">
        <is>
          <t>701+</t>
        </is>
      </c>
      <c r="AX1759" t="n">
        <v>1</v>
      </c>
      <c r="AY1759" t="inlineStr">
        <is>
          <t>701+</t>
        </is>
      </c>
      <c r="AZ1759" t="n">
        <v>12.5</v>
      </c>
      <c r="BA1759" t="inlineStr">
        <is>
          <t>697</t>
        </is>
      </c>
      <c r="BB1759" t="n">
        <v>1.1</v>
      </c>
      <c r="BC1759" t="inlineStr">
        <is>
          <t>701+</t>
        </is>
      </c>
      <c r="BD1759" t="inlineStr">
        <is>
          <t>-</t>
        </is>
      </c>
      <c r="BE1759" t="inlineStr"/>
      <c r="BF1759" t="inlineStr">
        <is>
          <t>Not Reported</t>
        </is>
      </c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>
        <is>
          <t>QS</t>
        </is>
      </c>
      <c r="CC1759" t="n">
        <v>875.5</v>
      </c>
      <c r="CD1759" t="n">
        <v>825.5</v>
      </c>
      <c r="CE1759" t="n">
        <v>601</v>
      </c>
      <c r="CF1759" t="n">
        <v>237</v>
      </c>
      <c r="CG1759" t="n">
        <v>701</v>
      </c>
      <c r="CH1759" t="n">
        <v>701</v>
      </c>
      <c r="CI1759" t="n">
        <v>459</v>
      </c>
      <c r="CJ1759" t="n">
        <v>701</v>
      </c>
      <c r="CK1759" t="n">
        <v>701</v>
      </c>
      <c r="CL1759" t="n">
        <v>690</v>
      </c>
      <c r="CM1759" t="n">
        <v>701</v>
      </c>
      <c r="CN1759" t="n">
        <v>825.5</v>
      </c>
      <c r="CO1759" t="n">
        <v>900.5</v>
      </c>
      <c r="CP1759" t="n">
        <v>601</v>
      </c>
      <c r="CQ1759" t="n">
        <v>293</v>
      </c>
      <c r="CR1759" t="n">
        <v>701</v>
      </c>
      <c r="CS1759" t="n">
        <v>701</v>
      </c>
      <c r="CT1759" t="n">
        <v>401</v>
      </c>
      <c r="CU1759" t="n">
        <v>701</v>
      </c>
      <c r="CV1759" t="n">
        <v>701</v>
      </c>
      <c r="CW1759" t="n">
        <v>697</v>
      </c>
      <c r="CX1759" t="n">
        <v>701</v>
      </c>
      <c r="CY1759" t="inlineStr"/>
      <c r="CZ1759" t="inlineStr"/>
      <c r="DA1759" t="inlineStr"/>
      <c r="DB1759" t="n">
        <v>37.53571428571428</v>
      </c>
      <c r="DC1759" t="n">
        <v>1.3</v>
      </c>
      <c r="DD1759" t="inlineStr"/>
      <c r="DE1759" t="inlineStr">
        <is>
          <t>QS (score, not ratio)</t>
        </is>
      </c>
      <c r="DF1759" t="inlineStr"/>
      <c r="DG1759" t="inlineStr">
        <is>
          <t>QS (score, not %)</t>
        </is>
      </c>
      <c r="DH1759" t="n">
        <v>12.15</v>
      </c>
      <c r="DI1759" t="inlineStr"/>
    </row>
    <row r="1760">
      <c r="A1760" t="inlineStr">
        <is>
          <t>university of sao paulo</t>
        </is>
      </c>
      <c r="B1760" t="inlineStr"/>
      <c r="C1760" t="inlineStr"/>
      <c r="D1760" t="inlineStr">
        <is>
          <t>Not Reported</t>
        </is>
      </c>
      <c r="E1760" t="inlineStr">
        <is>
          <t>Not Reported</t>
        </is>
      </c>
      <c r="F1760" t="inlineStr">
        <is>
          <t>Not Reported</t>
        </is>
      </c>
      <c r="G1760" t="inlineStr">
        <is>
          <t>Not Reported</t>
        </is>
      </c>
      <c r="H1760" t="inlineStr"/>
      <c r="I1760" t="inlineStr">
        <is>
          <t>Not Reported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>
        <is>
          <t>Not Reported</t>
        </is>
      </c>
      <c r="AF1760" t="inlineStr">
        <is>
          <t>Not Reported</t>
        </is>
      </c>
      <c r="AG1760" t="inlineStr">
        <is>
          <t>Not Reported</t>
        </is>
      </c>
      <c r="AH1760" t="inlineStr">
        <is>
          <t>Not Reported</t>
        </is>
      </c>
      <c r="AI1760" t="inlineStr"/>
      <c r="AJ1760" t="inlineStr"/>
      <c r="AK1760" t="inlineStr">
        <is>
          <t>Not Reported</t>
        </is>
      </c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>
        <is>
          <t>Not Reported</t>
        </is>
      </c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>
        <is>
          <t>101-150</t>
        </is>
      </c>
      <c r="BS1760" t="inlineStr">
        <is>
          <t>1</t>
        </is>
      </c>
      <c r="BT1760" t="inlineStr"/>
      <c r="BU1760" t="n">
        <v>0</v>
      </c>
      <c r="BV1760" t="n">
        <v>0</v>
      </c>
      <c r="BW1760" t="n">
        <v>12.2</v>
      </c>
      <c r="BX1760" t="n">
        <v>12.1</v>
      </c>
      <c r="BY1760" t="n">
        <v>72</v>
      </c>
      <c r="BZ1760" t="n">
        <v>15.5</v>
      </c>
      <c r="CA1760" t="n">
        <v>2015</v>
      </c>
      <c r="CB1760" t="inlineStr">
        <is>
          <t>Shanghai</t>
        </is>
      </c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n">
        <v>125.5</v>
      </c>
      <c r="DA1760" t="n">
        <v>1</v>
      </c>
      <c r="DB1760" t="n">
        <v>72.66739846322722</v>
      </c>
      <c r="DC1760" t="n">
        <v>40.9975188781014</v>
      </c>
      <c r="DD1760" t="inlineStr"/>
      <c r="DE1760" t="inlineStr">
        <is>
          <t>Missing</t>
        </is>
      </c>
      <c r="DF1760" t="inlineStr"/>
      <c r="DG1760" t="inlineStr">
        <is>
          <t>Missing</t>
        </is>
      </c>
      <c r="DH1760" t="inlineStr"/>
      <c r="DI1760" t="n">
        <v>20.4987594390507</v>
      </c>
    </row>
    <row r="1761">
      <c r="A1761" t="inlineStr">
        <is>
          <t>university of sarajevo</t>
        </is>
      </c>
      <c r="B1761" t="inlineStr">
        <is>
          <t>1001-1200</t>
        </is>
      </c>
      <c r="C1761" t="inlineStr">
        <is>
          <t>1201-1400</t>
        </is>
      </c>
      <c r="D1761" t="inlineStr">
        <is>
          <t>Bosnia and Herzegovina</t>
        </is>
      </c>
      <c r="E1761" t="inlineStr">
        <is>
          <t>Europe</t>
        </is>
      </c>
      <c r="F1761" t="inlineStr">
        <is>
          <t>L</t>
        </is>
      </c>
      <c r="G1761" t="inlineStr">
        <is>
          <t>CO</t>
        </is>
      </c>
      <c r="H1761" t="inlineStr">
        <is>
          <t>HI</t>
        </is>
      </c>
      <c r="I1761" t="inlineStr">
        <is>
          <t>A</t>
        </is>
      </c>
      <c r="J1761" t="n">
        <v>4.4</v>
      </c>
      <c r="K1761" t="inlineStr">
        <is>
          <t>601+</t>
        </is>
      </c>
      <c r="L1761" t="n">
        <v>1.6</v>
      </c>
      <c r="M1761" t="inlineStr">
        <is>
          <t>601+</t>
        </is>
      </c>
      <c r="N1761" t="n">
        <v>4.6</v>
      </c>
      <c r="O1761" t="inlineStr">
        <is>
          <t>701+</t>
        </is>
      </c>
      <c r="P1761" t="n">
        <v>1.9</v>
      </c>
      <c r="Q1761" t="inlineStr">
        <is>
          <t>701+</t>
        </is>
      </c>
      <c r="R1761" t="inlineStr"/>
      <c r="S1761" t="inlineStr"/>
      <c r="T1761" t="n">
        <v>2.8</v>
      </c>
      <c r="U1761" t="inlineStr">
        <is>
          <t>701+</t>
        </is>
      </c>
      <c r="V1761" t="n">
        <v>46.5</v>
      </c>
      <c r="W1761" t="inlineStr">
        <is>
          <t>701+</t>
        </is>
      </c>
      <c r="X1761" t="n">
        <v>83.59999999999999</v>
      </c>
      <c r="Y1761" t="inlineStr">
        <is>
          <t>107</t>
        </is>
      </c>
      <c r="Z1761" t="n">
        <v>1</v>
      </c>
      <c r="AA1761" t="inlineStr">
        <is>
          <t>701+</t>
        </is>
      </c>
      <c r="AB1761" t="inlineStr"/>
      <c r="AC1761" t="inlineStr">
        <is>
          <t>1201-1400</t>
        </is>
      </c>
      <c r="AD1761" t="inlineStr">
        <is>
          <t>1201-1400</t>
        </is>
      </c>
      <c r="AE1761" t="inlineStr">
        <is>
          <t>BA</t>
        </is>
      </c>
      <c r="AF1761" t="inlineStr">
        <is>
          <t>Bosnia and Herzegovina</t>
        </is>
      </c>
      <c r="AG1761" t="inlineStr">
        <is>
          <t>L</t>
        </is>
      </c>
      <c r="AH1761" t="inlineStr">
        <is>
          <t>CO</t>
        </is>
      </c>
      <c r="AI1761" t="inlineStr">
        <is>
          <t>HI</t>
        </is>
      </c>
      <c r="AJ1761" t="n">
        <v>4</v>
      </c>
      <c r="AK1761" t="inlineStr">
        <is>
          <t>A</t>
        </is>
      </c>
      <c r="AL1761" t="n">
        <v>4.2</v>
      </c>
      <c r="AM1761" t="inlineStr">
        <is>
          <t>601+</t>
        </is>
      </c>
      <c r="AN1761" t="n">
        <v>3.5</v>
      </c>
      <c r="AO1761" t="inlineStr">
        <is>
          <t>601+</t>
        </is>
      </c>
      <c r="AP1761" t="n">
        <v>3.8</v>
      </c>
      <c r="AQ1761" t="inlineStr">
        <is>
          <t>701+</t>
        </is>
      </c>
      <c r="AR1761" t="n">
        <v>2</v>
      </c>
      <c r="AS1761" t="inlineStr">
        <is>
          <t>701+</t>
        </is>
      </c>
      <c r="AT1761" t="inlineStr"/>
      <c r="AU1761" t="inlineStr"/>
      <c r="AV1761" t="n">
        <v>3</v>
      </c>
      <c r="AW1761" t="inlineStr">
        <is>
          <t>701+</t>
        </is>
      </c>
      <c r="AX1761" t="n">
        <v>7</v>
      </c>
      <c r="AY1761" t="inlineStr">
        <is>
          <t>701+</t>
        </is>
      </c>
      <c r="AZ1761" t="n">
        <v>38.2</v>
      </c>
      <c r="BA1761" t="inlineStr">
        <is>
          <t>192</t>
        </is>
      </c>
      <c r="BB1761" t="n">
        <v>1</v>
      </c>
      <c r="BC1761" t="inlineStr">
        <is>
          <t>701+</t>
        </is>
      </c>
      <c r="BD1761" t="inlineStr">
        <is>
          <t>-</t>
        </is>
      </c>
      <c r="BE1761" t="inlineStr"/>
      <c r="BF1761" t="inlineStr">
        <is>
          <t>Not Reported</t>
        </is>
      </c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>
        <is>
          <t>QS</t>
        </is>
      </c>
      <c r="CC1761" t="n">
        <v>1100.5</v>
      </c>
      <c r="CD1761" t="n">
        <v>1300.5</v>
      </c>
      <c r="CE1761" t="n">
        <v>601</v>
      </c>
      <c r="CF1761" t="n">
        <v>601</v>
      </c>
      <c r="CG1761" t="n">
        <v>701</v>
      </c>
      <c r="CH1761" t="n">
        <v>701</v>
      </c>
      <c r="CI1761" t="inlineStr"/>
      <c r="CJ1761" t="n">
        <v>701</v>
      </c>
      <c r="CK1761" t="n">
        <v>701</v>
      </c>
      <c r="CL1761" t="n">
        <v>107</v>
      </c>
      <c r="CM1761" t="n">
        <v>701</v>
      </c>
      <c r="CN1761" t="n">
        <v>1300.5</v>
      </c>
      <c r="CO1761" t="n">
        <v>1300.5</v>
      </c>
      <c r="CP1761" t="n">
        <v>601</v>
      </c>
      <c r="CQ1761" t="n">
        <v>601</v>
      </c>
      <c r="CR1761" t="n">
        <v>701</v>
      </c>
      <c r="CS1761" t="n">
        <v>701</v>
      </c>
      <c r="CT1761" t="inlineStr"/>
      <c r="CU1761" t="n">
        <v>701</v>
      </c>
      <c r="CV1761" t="n">
        <v>701</v>
      </c>
      <c r="CW1761" t="n">
        <v>192</v>
      </c>
      <c r="CX1761" t="n">
        <v>701</v>
      </c>
      <c r="CY1761" t="inlineStr"/>
      <c r="CZ1761" t="inlineStr"/>
      <c r="DA1761" t="inlineStr"/>
      <c r="DB1761" t="n">
        <v>21.46428571428571</v>
      </c>
      <c r="DC1761" t="n">
        <v>1.9</v>
      </c>
      <c r="DD1761" t="inlineStr"/>
      <c r="DE1761" t="inlineStr">
        <is>
          <t>QS (score, not ratio)</t>
        </is>
      </c>
      <c r="DF1761" t="inlineStr"/>
      <c r="DG1761" t="inlineStr">
        <is>
          <t>QS (score, not %)</t>
        </is>
      </c>
      <c r="DH1761" t="n">
        <v>4.300000000000001</v>
      </c>
      <c r="DI1761" t="inlineStr"/>
    </row>
    <row r="1762">
      <c r="A1762" t="inlineStr">
        <is>
          <t>university of saskatchewan</t>
        </is>
      </c>
      <c r="B1762" t="inlineStr">
        <is>
          <t>340</t>
        </is>
      </c>
      <c r="C1762" t="inlineStr">
        <is>
          <t>345</t>
        </is>
      </c>
      <c r="D1762" t="inlineStr">
        <is>
          <t>Canada</t>
        </is>
      </c>
      <c r="E1762" t="inlineStr">
        <is>
          <t>Americas</t>
        </is>
      </c>
      <c r="F1762" t="inlineStr">
        <is>
          <t>L</t>
        </is>
      </c>
      <c r="G1762" t="inlineStr">
        <is>
          <t>FC</t>
        </is>
      </c>
      <c r="H1762" t="inlineStr">
        <is>
          <t>VH</t>
        </is>
      </c>
      <c r="I1762" t="inlineStr">
        <is>
          <t>A</t>
        </is>
      </c>
      <c r="J1762" t="n">
        <v>11.1</v>
      </c>
      <c r="K1762" t="inlineStr">
        <is>
          <t>601+</t>
        </is>
      </c>
      <c r="L1762" t="n">
        <v>5.3</v>
      </c>
      <c r="M1762" t="inlineStr">
        <is>
          <t>601+</t>
        </is>
      </c>
      <c r="N1762" t="n">
        <v>18.2</v>
      </c>
      <c r="O1762" t="inlineStr">
        <is>
          <t>701+</t>
        </is>
      </c>
      <c r="P1762" t="n">
        <v>57</v>
      </c>
      <c r="Q1762" t="inlineStr">
        <is>
          <t>219</t>
        </is>
      </c>
      <c r="R1762" t="n">
        <v>77.3</v>
      </c>
      <c r="S1762" t="inlineStr">
        <is>
          <t>251</t>
        </is>
      </c>
      <c r="T1762" t="n">
        <v>49.5</v>
      </c>
      <c r="U1762" t="inlineStr">
        <is>
          <t>298</t>
        </is>
      </c>
      <c r="V1762" t="n">
        <v>82.3</v>
      </c>
      <c r="W1762" t="inlineStr">
        <is>
          <t>287</t>
        </is>
      </c>
      <c r="X1762" t="n">
        <v>32.1</v>
      </c>
      <c r="Y1762" t="inlineStr">
        <is>
          <t>394</t>
        </is>
      </c>
      <c r="Z1762" t="n">
        <v>90.7</v>
      </c>
      <c r="AA1762" t="inlineStr">
        <is>
          <t>89=</t>
        </is>
      </c>
      <c r="AB1762" t="n">
        <v>33.2</v>
      </c>
      <c r="AC1762">
        <f>345</f>
        <v/>
      </c>
      <c r="AD1762" t="inlineStr">
        <is>
          <t>473=</t>
        </is>
      </c>
      <c r="AE1762" t="inlineStr">
        <is>
          <t>CA</t>
        </is>
      </c>
      <c r="AF1762" t="inlineStr">
        <is>
          <t>Canada</t>
        </is>
      </c>
      <c r="AG1762" t="inlineStr">
        <is>
          <t>L</t>
        </is>
      </c>
      <c r="AH1762" t="inlineStr">
        <is>
          <t>FC</t>
        </is>
      </c>
      <c r="AI1762" t="inlineStr">
        <is>
          <t>VH</t>
        </is>
      </c>
      <c r="AJ1762" t="n">
        <v>5</v>
      </c>
      <c r="AK1762" t="inlineStr">
        <is>
          <t>A</t>
        </is>
      </c>
      <c r="AL1762" t="n">
        <v>12</v>
      </c>
      <c r="AM1762" t="inlineStr">
        <is>
          <t>601+</t>
        </is>
      </c>
      <c r="AN1762" t="n">
        <v>6.8</v>
      </c>
      <c r="AO1762" t="inlineStr">
        <is>
          <t>601+</t>
        </is>
      </c>
      <c r="AP1762" t="n">
        <v>17.3</v>
      </c>
      <c r="AQ1762" t="inlineStr">
        <is>
          <t>701+</t>
        </is>
      </c>
      <c r="AR1762" t="n">
        <v>54.3</v>
      </c>
      <c r="AS1762" t="inlineStr">
        <is>
          <t>237</t>
        </is>
      </c>
      <c r="AT1762" t="n">
        <v>70</v>
      </c>
      <c r="AU1762" t="inlineStr">
        <is>
          <t>279</t>
        </is>
      </c>
      <c r="AV1762" t="n">
        <v>51.8</v>
      </c>
      <c r="AW1762" t="inlineStr">
        <is>
          <t>280</t>
        </is>
      </c>
      <c r="AX1762" t="n">
        <v>47.2</v>
      </c>
      <c r="AY1762" t="inlineStr">
        <is>
          <t>331</t>
        </is>
      </c>
      <c r="AZ1762" t="n">
        <v>20.9</v>
      </c>
      <c r="BA1762" t="inlineStr">
        <is>
          <t>396</t>
        </is>
      </c>
      <c r="BB1762" t="n">
        <v>94.90000000000001</v>
      </c>
      <c r="BC1762" t="inlineStr">
        <is>
          <t>56</t>
        </is>
      </c>
      <c r="BD1762" t="inlineStr">
        <is>
          <t>31.5</t>
        </is>
      </c>
      <c r="BE1762" t="inlineStr">
        <is>
          <t>401-500</t>
        </is>
      </c>
      <c r="BF1762" t="inlineStr">
        <is>
          <t>Canada</t>
        </is>
      </c>
      <c r="BG1762" t="n">
        <v>30.8</v>
      </c>
      <c r="BH1762" t="inlineStr">
        <is>
          <t>52.9</t>
        </is>
      </c>
      <c r="BI1762" t="n">
        <v>22.4</v>
      </c>
      <c r="BJ1762" t="n">
        <v>39.7</v>
      </c>
      <c r="BK1762" t="inlineStr">
        <is>
          <t>62.9</t>
        </is>
      </c>
      <c r="BL1762" t="inlineStr">
        <is>
          <t>-</t>
        </is>
      </c>
      <c r="BM1762" t="inlineStr">
        <is>
          <t>19,028</t>
        </is>
      </c>
      <c r="BN1762" t="n">
        <v>16.3</v>
      </c>
      <c r="BO1762" t="inlineStr">
        <is>
          <t>14%</t>
        </is>
      </c>
      <c r="BP1762" t="inlineStr">
        <is>
          <t>57 : 43</t>
        </is>
      </c>
      <c r="BQ1762" t="n">
        <v>2016</v>
      </c>
      <c r="BR1762" t="inlineStr">
        <is>
          <t>301-400</t>
        </is>
      </c>
      <c r="BS1762" t="inlineStr">
        <is>
          <t>17-18</t>
        </is>
      </c>
      <c r="BT1762" t="inlineStr"/>
      <c r="BU1762" t="n">
        <v>8.9</v>
      </c>
      <c r="BV1762" t="n">
        <v>0</v>
      </c>
      <c r="BW1762" t="n">
        <v>7.9</v>
      </c>
      <c r="BX1762" t="n">
        <v>7.6</v>
      </c>
      <c r="BY1762" t="n">
        <v>32.3</v>
      </c>
      <c r="BZ1762" t="n">
        <v>15.6</v>
      </c>
      <c r="CA1762" t="n">
        <v>2015</v>
      </c>
      <c r="CB1762" t="inlineStr">
        <is>
          <t>QS+Times+Shanghai</t>
        </is>
      </c>
      <c r="CC1762" t="n">
        <v>340</v>
      </c>
      <c r="CD1762" t="n">
        <v>345</v>
      </c>
      <c r="CE1762" t="n">
        <v>601</v>
      </c>
      <c r="CF1762" t="n">
        <v>601</v>
      </c>
      <c r="CG1762" t="n">
        <v>701</v>
      </c>
      <c r="CH1762" t="n">
        <v>219</v>
      </c>
      <c r="CI1762" t="n">
        <v>251</v>
      </c>
      <c r="CJ1762" t="n">
        <v>298</v>
      </c>
      <c r="CK1762" t="n">
        <v>287</v>
      </c>
      <c r="CL1762" t="n">
        <v>394</v>
      </c>
      <c r="CM1762" t="n">
        <v>89</v>
      </c>
      <c r="CN1762" t="n">
        <v>345</v>
      </c>
      <c r="CO1762" t="n">
        <v>473</v>
      </c>
      <c r="CP1762" t="n">
        <v>601</v>
      </c>
      <c r="CQ1762" t="n">
        <v>601</v>
      </c>
      <c r="CR1762" t="n">
        <v>701</v>
      </c>
      <c r="CS1762" t="n">
        <v>237</v>
      </c>
      <c r="CT1762" t="n">
        <v>279</v>
      </c>
      <c r="CU1762" t="n">
        <v>280</v>
      </c>
      <c r="CV1762" t="n">
        <v>331</v>
      </c>
      <c r="CW1762" t="n">
        <v>396</v>
      </c>
      <c r="CX1762" t="n">
        <v>56</v>
      </c>
      <c r="CY1762" t="n">
        <v>450.5</v>
      </c>
      <c r="CZ1762" t="n">
        <v>350.5</v>
      </c>
      <c r="DA1762" t="n">
        <v>17.5</v>
      </c>
      <c r="DB1762" t="n">
        <v>44.93221968812225</v>
      </c>
      <c r="DC1762" t="n">
        <v>30.2255381577017</v>
      </c>
      <c r="DD1762" t="n">
        <v>16.3</v>
      </c>
      <c r="DE1762" t="inlineStr">
        <is>
          <t>Times (raw ratio)</t>
        </is>
      </c>
      <c r="DF1762" t="n">
        <v>14</v>
      </c>
      <c r="DG1762" t="inlineStr">
        <is>
          <t>Times (raw %)</t>
        </is>
      </c>
      <c r="DH1762" t="n">
        <v>11.55</v>
      </c>
      <c r="DI1762" t="n">
        <v>12.81201589049522</v>
      </c>
    </row>
    <row r="1763">
      <c r="A1763" t="inlineStr">
        <is>
          <t>university of science and technology beijing</t>
        </is>
      </c>
      <c r="B1763" t="inlineStr">
        <is>
          <t>430</t>
        </is>
      </c>
      <c r="C1763" t="inlineStr">
        <is>
          <t>436</t>
        </is>
      </c>
      <c r="D1763" t="inlineStr">
        <is>
          <t>China (Mainland)</t>
        </is>
      </c>
      <c r="E1763" t="inlineStr">
        <is>
          <t>Asia</t>
        </is>
      </c>
      <c r="F1763" t="inlineStr">
        <is>
          <t>L</t>
        </is>
      </c>
      <c r="G1763" t="inlineStr">
        <is>
          <t>CO</t>
        </is>
      </c>
      <c r="H1763" t="inlineStr">
        <is>
          <t>VH</t>
        </is>
      </c>
      <c r="I1763" t="inlineStr">
        <is>
          <t>A</t>
        </is>
      </c>
      <c r="J1763" t="n">
        <v>11.8</v>
      </c>
      <c r="K1763" t="inlineStr">
        <is>
          <t>601+</t>
        </is>
      </c>
      <c r="L1763" t="n">
        <v>4.2</v>
      </c>
      <c r="M1763" t="inlineStr">
        <is>
          <t>601+</t>
        </is>
      </c>
      <c r="N1763" t="n">
        <v>10.2</v>
      </c>
      <c r="O1763" t="inlineStr">
        <is>
          <t>701+</t>
        </is>
      </c>
      <c r="P1763" t="n">
        <v>99.40000000000001</v>
      </c>
      <c r="Q1763" t="inlineStr">
        <is>
          <t>21</t>
        </is>
      </c>
      <c r="R1763" t="n">
        <v>3.1</v>
      </c>
      <c r="S1763" t="inlineStr">
        <is>
          <t>701+</t>
        </is>
      </c>
      <c r="T1763" t="n">
        <v>2.8</v>
      </c>
      <c r="U1763" t="inlineStr">
        <is>
          <t>701+</t>
        </is>
      </c>
      <c r="V1763" t="n">
        <v>56.8</v>
      </c>
      <c r="W1763" t="inlineStr">
        <is>
          <t>668</t>
        </is>
      </c>
      <c r="X1763" t="n">
        <v>4.9</v>
      </c>
      <c r="Y1763" t="inlineStr">
        <is>
          <t>701+</t>
        </is>
      </c>
      <c r="Z1763" t="n">
        <v>3.6</v>
      </c>
      <c r="AA1763" t="inlineStr">
        <is>
          <t>701+</t>
        </is>
      </c>
      <c r="AB1763" t="n">
        <v>27.7</v>
      </c>
      <c r="AC1763">
        <f>436</f>
        <v/>
      </c>
      <c r="AD1763" t="inlineStr">
        <is>
          <t>428=</t>
        </is>
      </c>
      <c r="AE1763" t="inlineStr">
        <is>
          <t>CN</t>
        </is>
      </c>
      <c r="AF1763" t="inlineStr">
        <is>
          <t>China (Mainland)</t>
        </is>
      </c>
      <c r="AG1763" t="inlineStr">
        <is>
          <t>L</t>
        </is>
      </c>
      <c r="AH1763" t="inlineStr">
        <is>
          <t>CO</t>
        </is>
      </c>
      <c r="AI1763" t="inlineStr">
        <is>
          <t>VH</t>
        </is>
      </c>
      <c r="AJ1763" t="n">
        <v>3</v>
      </c>
      <c r="AK1763" t="inlineStr">
        <is>
          <t>A</t>
        </is>
      </c>
      <c r="AL1763" t="n">
        <v>12.6</v>
      </c>
      <c r="AM1763" t="inlineStr">
        <is>
          <t>601+</t>
        </is>
      </c>
      <c r="AN1763" t="n">
        <v>3</v>
      </c>
      <c r="AO1763" t="inlineStr">
        <is>
          <t>601+</t>
        </is>
      </c>
      <c r="AP1763" t="n">
        <v>10.7</v>
      </c>
      <c r="AQ1763" t="inlineStr">
        <is>
          <t>701+</t>
        </is>
      </c>
      <c r="AR1763" t="n">
        <v>97.3</v>
      </c>
      <c r="AS1763" t="inlineStr">
        <is>
          <t>39</t>
        </is>
      </c>
      <c r="AT1763" t="n">
        <v>3.3</v>
      </c>
      <c r="AU1763" t="inlineStr">
        <is>
          <t>701+</t>
        </is>
      </c>
      <c r="AV1763" t="n">
        <v>3</v>
      </c>
      <c r="AW1763" t="inlineStr">
        <is>
          <t>701+</t>
        </is>
      </c>
      <c r="AX1763" t="n">
        <v>9.199999999999999</v>
      </c>
      <c r="AY1763" t="inlineStr">
        <is>
          <t>691</t>
        </is>
      </c>
      <c r="AZ1763" t="n">
        <v>6.2</v>
      </c>
      <c r="BA1763" t="inlineStr">
        <is>
          <t>701+</t>
        </is>
      </c>
      <c r="BB1763" t="n">
        <v>3.3</v>
      </c>
      <c r="BC1763" t="inlineStr">
        <is>
          <t>701+</t>
        </is>
      </c>
      <c r="BD1763" t="inlineStr">
        <is>
          <t>26.0</t>
        </is>
      </c>
      <c r="BE1763" t="inlineStr">
        <is>
          <t>601-800</t>
        </is>
      </c>
      <c r="BF1763" t="inlineStr">
        <is>
          <t>China</t>
        </is>
      </c>
      <c r="BG1763" t="n">
        <v>25.1</v>
      </c>
      <c r="BH1763" t="inlineStr">
        <is>
          <t>15.6</t>
        </is>
      </c>
      <c r="BI1763" t="n">
        <v>22.4</v>
      </c>
      <c r="BJ1763" t="n">
        <v>6.9</v>
      </c>
      <c r="BK1763" t="inlineStr">
        <is>
          <t>89.7</t>
        </is>
      </c>
      <c r="BL1763" t="inlineStr">
        <is>
          <t>-</t>
        </is>
      </c>
      <c r="BM1763" t="inlineStr">
        <is>
          <t>22,780</t>
        </is>
      </c>
      <c r="BN1763" t="n">
        <v>15.1</v>
      </c>
      <c r="BO1763" t="inlineStr">
        <is>
          <t>4%</t>
        </is>
      </c>
      <c r="BP1763" t="inlineStr">
        <is>
          <t>36 : 64</t>
        </is>
      </c>
      <c r="BQ1763" t="n">
        <v>2016</v>
      </c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>
        <is>
          <t>QS+Times</t>
        </is>
      </c>
      <c r="CC1763" t="n">
        <v>430</v>
      </c>
      <c r="CD1763" t="n">
        <v>436</v>
      </c>
      <c r="CE1763" t="n">
        <v>601</v>
      </c>
      <c r="CF1763" t="n">
        <v>601</v>
      </c>
      <c r="CG1763" t="n">
        <v>701</v>
      </c>
      <c r="CH1763" t="n">
        <v>21</v>
      </c>
      <c r="CI1763" t="n">
        <v>701</v>
      </c>
      <c r="CJ1763" t="n">
        <v>701</v>
      </c>
      <c r="CK1763" t="n">
        <v>668</v>
      </c>
      <c r="CL1763" t="n">
        <v>701</v>
      </c>
      <c r="CM1763" t="n">
        <v>701</v>
      </c>
      <c r="CN1763" t="n">
        <v>436</v>
      </c>
      <c r="CO1763" t="n">
        <v>428</v>
      </c>
      <c r="CP1763" t="n">
        <v>601</v>
      </c>
      <c r="CQ1763" t="n">
        <v>601</v>
      </c>
      <c r="CR1763" t="n">
        <v>701</v>
      </c>
      <c r="CS1763" t="n">
        <v>39</v>
      </c>
      <c r="CT1763" t="n">
        <v>701</v>
      </c>
      <c r="CU1763" t="n">
        <v>701</v>
      </c>
      <c r="CV1763" t="n">
        <v>691</v>
      </c>
      <c r="CW1763" t="n">
        <v>701</v>
      </c>
      <c r="CX1763" t="n">
        <v>701</v>
      </c>
      <c r="CY1763" t="n">
        <v>700.5</v>
      </c>
      <c r="CZ1763" t="inlineStr"/>
      <c r="DA1763" t="inlineStr"/>
      <c r="DB1763" t="n">
        <v>34.67857142857143</v>
      </c>
      <c r="DC1763" t="n">
        <v>41.82019797753409</v>
      </c>
      <c r="DD1763" t="n">
        <v>15.1</v>
      </c>
      <c r="DE1763" t="inlineStr">
        <is>
          <t>Times (raw ratio)</t>
        </is>
      </c>
      <c r="DF1763" t="n">
        <v>4</v>
      </c>
      <c r="DG1763" t="inlineStr">
        <is>
          <t>Times (raw %)</t>
        </is>
      </c>
      <c r="DH1763" t="n">
        <v>12.2</v>
      </c>
      <c r="DI1763" t="n">
        <v>20.29136316337149</v>
      </c>
    </row>
    <row r="1764">
      <c r="A1764" t="inlineStr">
        <is>
          <t>university of science and technology of china</t>
        </is>
      </c>
      <c r="B1764" t="inlineStr">
        <is>
          <t>133</t>
        </is>
      </c>
      <c r="C1764" t="inlineStr">
        <is>
          <t>137</t>
        </is>
      </c>
      <c r="D1764" t="inlineStr">
        <is>
          <t>China (Mainland)</t>
        </is>
      </c>
      <c r="E1764" t="inlineStr">
        <is>
          <t>Asia</t>
        </is>
      </c>
      <c r="F1764" t="inlineStr">
        <is>
          <t>L</t>
        </is>
      </c>
      <c r="G1764" t="inlineStr">
        <is>
          <t>CO</t>
        </is>
      </c>
      <c r="H1764" t="inlineStr">
        <is>
          <t>VH</t>
        </is>
      </c>
      <c r="I1764" t="inlineStr">
        <is>
          <t>A</t>
        </is>
      </c>
      <c r="J1764" t="n">
        <v>50</v>
      </c>
      <c r="K1764" t="inlineStr">
        <is>
          <t>162</t>
        </is>
      </c>
      <c r="L1764" t="n">
        <v>23.7</v>
      </c>
      <c r="M1764" t="inlineStr">
        <is>
          <t>402</t>
        </is>
      </c>
      <c r="N1764" t="n">
        <v>94.7</v>
      </c>
      <c r="O1764" t="inlineStr">
        <is>
          <t>63</t>
        </is>
      </c>
      <c r="P1764" t="n">
        <v>97.7</v>
      </c>
      <c r="Q1764" t="inlineStr">
        <is>
          <t>38</t>
        </is>
      </c>
      <c r="R1764" t="n">
        <v>11.6</v>
      </c>
      <c r="S1764" t="inlineStr">
        <is>
          <t>701+</t>
        </is>
      </c>
      <c r="T1764" t="n">
        <v>5.1</v>
      </c>
      <c r="U1764" t="inlineStr">
        <is>
          <t>701+</t>
        </is>
      </c>
      <c r="V1764" t="n">
        <v>75.7</v>
      </c>
      <c r="W1764" t="inlineStr">
        <is>
          <t>393</t>
        </is>
      </c>
      <c r="X1764" t="n">
        <v>31.9</v>
      </c>
      <c r="Y1764" t="inlineStr">
        <is>
          <t>395</t>
        </is>
      </c>
      <c r="Z1764" t="n">
        <v>11.9</v>
      </c>
      <c r="AA1764" t="inlineStr">
        <is>
          <t>622</t>
        </is>
      </c>
      <c r="AB1764" t="n">
        <v>54.1</v>
      </c>
      <c r="AC1764">
        <f>137</f>
        <v/>
      </c>
      <c r="AD1764" t="inlineStr">
        <is>
          <t>94</t>
        </is>
      </c>
      <c r="AE1764" t="inlineStr">
        <is>
          <t>CN</t>
        </is>
      </c>
      <c r="AF1764" t="inlineStr">
        <is>
          <t>China (Mainland)</t>
        </is>
      </c>
      <c r="AG1764" t="inlineStr">
        <is>
          <t>L</t>
        </is>
      </c>
      <c r="AH1764" t="inlineStr">
        <is>
          <t>CO</t>
        </is>
      </c>
      <c r="AI1764" t="inlineStr">
        <is>
          <t>VH</t>
        </is>
      </c>
      <c r="AJ1764" t="n">
        <v>4</v>
      </c>
      <c r="AK1764" t="inlineStr">
        <is>
          <t>A</t>
        </is>
      </c>
      <c r="AL1764" t="n">
        <v>52.5</v>
      </c>
      <c r="AM1764" t="inlineStr">
        <is>
          <t>149</t>
        </is>
      </c>
      <c r="AN1764" t="n">
        <v>17.5</v>
      </c>
      <c r="AO1764" t="inlineStr">
        <is>
          <t>500</t>
        </is>
      </c>
      <c r="AP1764" t="n">
        <v>91.2</v>
      </c>
      <c r="AQ1764" t="inlineStr">
        <is>
          <t>80</t>
        </is>
      </c>
      <c r="AR1764" t="n">
        <v>98.5</v>
      </c>
      <c r="AS1764" t="inlineStr">
        <is>
          <t>26</t>
        </is>
      </c>
      <c r="AT1764" t="n">
        <v>16.8</v>
      </c>
      <c r="AU1764" t="inlineStr">
        <is>
          <t>639</t>
        </is>
      </c>
      <c r="AV1764" t="n">
        <v>5.2</v>
      </c>
      <c r="AW1764" t="inlineStr">
        <is>
          <t>701+</t>
        </is>
      </c>
      <c r="AX1764" t="n">
        <v>32.2</v>
      </c>
      <c r="AY1764" t="inlineStr">
        <is>
          <t>444</t>
        </is>
      </c>
      <c r="AZ1764" t="n">
        <v>24.8</v>
      </c>
      <c r="BA1764" t="inlineStr">
        <is>
          <t>335</t>
        </is>
      </c>
      <c r="BB1764" t="n">
        <v>21.6</v>
      </c>
      <c r="BC1764" t="inlineStr">
        <is>
          <t>528=</t>
        </is>
      </c>
      <c r="BD1764" t="inlineStr">
        <is>
          <t>52.6</t>
        </is>
      </c>
      <c r="BE1764" t="inlineStr">
        <is>
          <t>201-250</t>
        </is>
      </c>
      <c r="BF1764" t="inlineStr">
        <is>
          <t>China</t>
        </is>
      </c>
      <c r="BG1764" t="n">
        <v>46.7</v>
      </c>
      <c r="BH1764" t="inlineStr">
        <is>
          <t>21.4</t>
        </is>
      </c>
      <c r="BI1764" t="n">
        <v>36.6</v>
      </c>
      <c r="BJ1764" t="n">
        <v>67.2</v>
      </c>
      <c r="BK1764" t="inlineStr">
        <is>
          <t>80.3</t>
        </is>
      </c>
      <c r="BL1764" t="inlineStr">
        <is>
          <t>-</t>
        </is>
      </c>
      <c r="BM1764" t="inlineStr">
        <is>
          <t>14,290</t>
        </is>
      </c>
      <c r="BN1764" t="n">
        <v>7.9</v>
      </c>
      <c r="BO1764" t="inlineStr">
        <is>
          <t>2%</t>
        </is>
      </c>
      <c r="BP1764" t="inlineStr"/>
      <c r="BQ1764" t="n">
        <v>2016</v>
      </c>
      <c r="BR1764" t="inlineStr">
        <is>
          <t>151-200</t>
        </is>
      </c>
      <c r="BS1764" t="inlineStr">
        <is>
          <t>5-7</t>
        </is>
      </c>
      <c r="BT1764" t="inlineStr"/>
      <c r="BU1764" t="n">
        <v>0</v>
      </c>
      <c r="BV1764" t="n">
        <v>0</v>
      </c>
      <c r="BW1764" t="n">
        <v>15.9</v>
      </c>
      <c r="BX1764" t="n">
        <v>13.9</v>
      </c>
      <c r="BY1764" t="n">
        <v>50.8</v>
      </c>
      <c r="BZ1764" t="n">
        <v>25.5</v>
      </c>
      <c r="CA1764" t="n">
        <v>2015</v>
      </c>
      <c r="CB1764" t="inlineStr">
        <is>
          <t>QS+Times+Shanghai</t>
        </is>
      </c>
      <c r="CC1764" t="n">
        <v>133</v>
      </c>
      <c r="CD1764" t="n">
        <v>137</v>
      </c>
      <c r="CE1764" t="n">
        <v>162</v>
      </c>
      <c r="CF1764" t="n">
        <v>402</v>
      </c>
      <c r="CG1764" t="n">
        <v>63</v>
      </c>
      <c r="CH1764" t="n">
        <v>38</v>
      </c>
      <c r="CI1764" t="n">
        <v>701</v>
      </c>
      <c r="CJ1764" t="n">
        <v>701</v>
      </c>
      <c r="CK1764" t="n">
        <v>393</v>
      </c>
      <c r="CL1764" t="n">
        <v>395</v>
      </c>
      <c r="CM1764" t="n">
        <v>622</v>
      </c>
      <c r="CN1764" t="n">
        <v>137</v>
      </c>
      <c r="CO1764" t="n">
        <v>94</v>
      </c>
      <c r="CP1764" t="n">
        <v>149</v>
      </c>
      <c r="CQ1764" t="n">
        <v>500</v>
      </c>
      <c r="CR1764" t="n">
        <v>80</v>
      </c>
      <c r="CS1764" t="n">
        <v>26</v>
      </c>
      <c r="CT1764" t="n">
        <v>639</v>
      </c>
      <c r="CU1764" t="n">
        <v>701</v>
      </c>
      <c r="CV1764" t="n">
        <v>444</v>
      </c>
      <c r="CW1764" t="n">
        <v>335</v>
      </c>
      <c r="CX1764" t="n">
        <v>528</v>
      </c>
      <c r="CY1764" t="n">
        <v>225.5</v>
      </c>
      <c r="CZ1764" t="n">
        <v>175.5</v>
      </c>
      <c r="DA1764" t="n">
        <v>6</v>
      </c>
      <c r="DB1764" t="n">
        <v>73.3891751723165</v>
      </c>
      <c r="DC1764" t="n">
        <v>52.47896473069034</v>
      </c>
      <c r="DD1764" t="n">
        <v>7.9</v>
      </c>
      <c r="DE1764" t="inlineStr">
        <is>
          <t>Times (raw ratio)</t>
        </is>
      </c>
      <c r="DF1764" t="n">
        <v>2</v>
      </c>
      <c r="DG1764" t="inlineStr">
        <is>
          <t>Times (raw %)</t>
        </is>
      </c>
      <c r="DH1764" t="n">
        <v>51.25</v>
      </c>
      <c r="DI1764" t="n">
        <v>19.57864084405066</v>
      </c>
    </row>
    <row r="1765">
      <c r="A1765" t="inlineStr">
        <is>
          <t>university of science, malaysia</t>
        </is>
      </c>
      <c r="B1765" t="inlineStr"/>
      <c r="C1765" t="inlineStr"/>
      <c r="D1765" t="inlineStr">
        <is>
          <t>Not Reported</t>
        </is>
      </c>
      <c r="E1765" t="inlineStr">
        <is>
          <t>Not Reported</t>
        </is>
      </c>
      <c r="F1765" t="inlineStr">
        <is>
          <t>Not Reported</t>
        </is>
      </c>
      <c r="G1765" t="inlineStr">
        <is>
          <t>Not Reported</t>
        </is>
      </c>
      <c r="H1765" t="inlineStr"/>
      <c r="I1765" t="inlineStr">
        <is>
          <t>Not Reported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>
        <is>
          <t>Not Reported</t>
        </is>
      </c>
      <c r="AF1765" t="inlineStr">
        <is>
          <t>Not Reported</t>
        </is>
      </c>
      <c r="AG1765" t="inlineStr">
        <is>
          <t>Not Reported</t>
        </is>
      </c>
      <c r="AH1765" t="inlineStr">
        <is>
          <t>Not Reported</t>
        </is>
      </c>
      <c r="AI1765" t="inlineStr"/>
      <c r="AJ1765" t="inlineStr"/>
      <c r="AK1765" t="inlineStr">
        <is>
          <t>Not Reported</t>
        </is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>
        <is>
          <t>Not Reported</t>
        </is>
      </c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>
        <is>
          <t>401-500</t>
        </is>
      </c>
      <c r="BS1765" t="inlineStr">
        <is>
          <t>2</t>
        </is>
      </c>
      <c r="BT1765" t="inlineStr"/>
      <c r="BU1765" t="n">
        <v>0</v>
      </c>
      <c r="BV1765" t="n">
        <v>0</v>
      </c>
      <c r="BW1765" t="n">
        <v>7.1</v>
      </c>
      <c r="BX1765" t="n">
        <v>3.3</v>
      </c>
      <c r="BY1765" t="n">
        <v>30.6</v>
      </c>
      <c r="BZ1765" t="n">
        <v>15.7</v>
      </c>
      <c r="CA1765" t="n">
        <v>2015</v>
      </c>
      <c r="CB1765" t="inlineStr">
        <is>
          <t>Shanghai</t>
        </is>
      </c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n">
        <v>450.5</v>
      </c>
      <c r="DA1765" t="n">
        <v>2</v>
      </c>
      <c r="DB1765" t="n">
        <v>1.317233809001095</v>
      </c>
      <c r="DC1765" t="n">
        <v>16.11742179072276</v>
      </c>
      <c r="DD1765" t="inlineStr"/>
      <c r="DE1765" t="inlineStr">
        <is>
          <t>Missing</t>
        </is>
      </c>
      <c r="DF1765" t="inlineStr"/>
      <c r="DG1765" t="inlineStr">
        <is>
          <t>Missing</t>
        </is>
      </c>
      <c r="DH1765" t="inlineStr"/>
      <c r="DI1765" t="n">
        <v>8.058710895361379</v>
      </c>
    </row>
    <row r="1766">
      <c r="A1766" t="inlineStr">
        <is>
          <t>university of seoul</t>
        </is>
      </c>
      <c r="B1766" t="inlineStr">
        <is>
          <t>1001-1200</t>
        </is>
      </c>
      <c r="C1766" t="inlineStr">
        <is>
          <t>951-1000</t>
        </is>
      </c>
      <c r="D1766" t="inlineStr">
        <is>
          <t>South Korea</t>
        </is>
      </c>
      <c r="E1766" t="inlineStr">
        <is>
          <t>Asia</t>
        </is>
      </c>
      <c r="F1766" t="inlineStr">
        <is>
          <t>M</t>
        </is>
      </c>
      <c r="G1766" t="inlineStr">
        <is>
          <t>CO</t>
        </is>
      </c>
      <c r="H1766" t="inlineStr">
        <is>
          <t>VH</t>
        </is>
      </c>
      <c r="I1766" t="inlineStr">
        <is>
          <t>A</t>
        </is>
      </c>
      <c r="J1766" t="n">
        <v>11</v>
      </c>
      <c r="K1766" t="inlineStr">
        <is>
          <t>601+</t>
        </is>
      </c>
      <c r="L1766" t="n">
        <v>9.699999999999999</v>
      </c>
      <c r="M1766" t="inlineStr">
        <is>
          <t>601+</t>
        </is>
      </c>
      <c r="N1766" t="n">
        <v>36.7</v>
      </c>
      <c r="O1766" t="inlineStr">
        <is>
          <t>436</t>
        </is>
      </c>
      <c r="P1766" t="n">
        <v>8.800000000000001</v>
      </c>
      <c r="Q1766" t="inlineStr">
        <is>
          <t>701+</t>
        </is>
      </c>
      <c r="R1766" t="n">
        <v>5.5</v>
      </c>
      <c r="S1766" t="inlineStr">
        <is>
          <t>701+</t>
        </is>
      </c>
      <c r="T1766" t="n">
        <v>6.9</v>
      </c>
      <c r="U1766" t="inlineStr">
        <is>
          <t>701+</t>
        </is>
      </c>
      <c r="V1766" t="n">
        <v>24</v>
      </c>
      <c r="W1766" t="inlineStr">
        <is>
          <t>701+</t>
        </is>
      </c>
      <c r="X1766" t="n">
        <v>5.3</v>
      </c>
      <c r="Y1766" t="inlineStr">
        <is>
          <t>701+</t>
        </is>
      </c>
      <c r="Z1766" t="n">
        <v>4.9</v>
      </c>
      <c r="AA1766" t="inlineStr">
        <is>
          <t>701+</t>
        </is>
      </c>
      <c r="AB1766" t="inlineStr"/>
      <c r="AC1766" t="inlineStr">
        <is>
          <t>951-1000</t>
        </is>
      </c>
      <c r="AD1766" t="inlineStr">
        <is>
          <t>801-1000</t>
        </is>
      </c>
      <c r="AE1766" t="inlineStr">
        <is>
          <t>KR</t>
        </is>
      </c>
      <c r="AF1766" t="inlineStr">
        <is>
          <t>South Korea</t>
        </is>
      </c>
      <c r="AG1766" t="inlineStr">
        <is>
          <t>M</t>
        </is>
      </c>
      <c r="AH1766" t="inlineStr">
        <is>
          <t>CO</t>
        </is>
      </c>
      <c r="AI1766" t="inlineStr">
        <is>
          <t>VH</t>
        </is>
      </c>
      <c r="AJ1766" t="n">
        <v>3</v>
      </c>
      <c r="AK1766" t="inlineStr">
        <is>
          <t>A</t>
        </is>
      </c>
      <c r="AL1766" t="n">
        <v>12.1</v>
      </c>
      <c r="AM1766" t="inlineStr">
        <is>
          <t>601+</t>
        </is>
      </c>
      <c r="AN1766" t="n">
        <v>10</v>
      </c>
      <c r="AO1766" t="inlineStr">
        <is>
          <t>601+</t>
        </is>
      </c>
      <c r="AP1766" t="n">
        <v>37.2</v>
      </c>
      <c r="AQ1766" t="inlineStr">
        <is>
          <t>424</t>
        </is>
      </c>
      <c r="AR1766" t="n">
        <v>8.199999999999999</v>
      </c>
      <c r="AS1766" t="inlineStr">
        <is>
          <t>701+</t>
        </is>
      </c>
      <c r="AT1766" t="n">
        <v>3.2</v>
      </c>
      <c r="AU1766" t="inlineStr">
        <is>
          <t>701+</t>
        </is>
      </c>
      <c r="AV1766" t="n">
        <v>5.8</v>
      </c>
      <c r="AW1766" t="inlineStr">
        <is>
          <t>701+</t>
        </is>
      </c>
      <c r="AX1766" t="n">
        <v>1.3</v>
      </c>
      <c r="AY1766" t="inlineStr">
        <is>
          <t>701+</t>
        </is>
      </c>
      <c r="AZ1766" t="n">
        <v>9.199999999999999</v>
      </c>
      <c r="BA1766" t="inlineStr">
        <is>
          <t>701+</t>
        </is>
      </c>
      <c r="BB1766" t="n">
        <v>1.4</v>
      </c>
      <c r="BC1766" t="inlineStr">
        <is>
          <t>701+</t>
        </is>
      </c>
      <c r="BD1766" t="inlineStr">
        <is>
          <t>-</t>
        </is>
      </c>
      <c r="BE1766" t="inlineStr">
        <is>
          <t>601-800</t>
        </is>
      </c>
      <c r="BF1766" t="inlineStr">
        <is>
          <t>South Korea</t>
        </is>
      </c>
      <c r="BG1766" t="n">
        <v>22.8</v>
      </c>
      <c r="BH1766" t="inlineStr">
        <is>
          <t>18.7</t>
        </is>
      </c>
      <c r="BI1766" t="n">
        <v>17.5</v>
      </c>
      <c r="BJ1766" t="n">
        <v>21.4</v>
      </c>
      <c r="BK1766" t="inlineStr">
        <is>
          <t>28.9</t>
        </is>
      </c>
      <c r="BL1766" t="inlineStr">
        <is>
          <t>-</t>
        </is>
      </c>
      <c r="BM1766" t="inlineStr">
        <is>
          <t>10,243</t>
        </is>
      </c>
      <c r="BN1766" t="n">
        <v>19</v>
      </c>
      <c r="BO1766" t="inlineStr">
        <is>
          <t>3%</t>
        </is>
      </c>
      <c r="BP1766" t="inlineStr">
        <is>
          <t>36 : 64</t>
        </is>
      </c>
      <c r="BQ1766" t="n">
        <v>2016</v>
      </c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>
        <is>
          <t>QS+Times</t>
        </is>
      </c>
      <c r="CC1766" t="n">
        <v>1100.5</v>
      </c>
      <c r="CD1766" t="n">
        <v>975.5</v>
      </c>
      <c r="CE1766" t="n">
        <v>601</v>
      </c>
      <c r="CF1766" t="n">
        <v>601</v>
      </c>
      <c r="CG1766" t="n">
        <v>436</v>
      </c>
      <c r="CH1766" t="n">
        <v>701</v>
      </c>
      <c r="CI1766" t="n">
        <v>701</v>
      </c>
      <c r="CJ1766" t="n">
        <v>701</v>
      </c>
      <c r="CK1766" t="n">
        <v>701</v>
      </c>
      <c r="CL1766" t="n">
        <v>701</v>
      </c>
      <c r="CM1766" t="n">
        <v>701</v>
      </c>
      <c r="CN1766" t="n">
        <v>975.5</v>
      </c>
      <c r="CO1766" t="n">
        <v>900.5</v>
      </c>
      <c r="CP1766" t="n">
        <v>601</v>
      </c>
      <c r="CQ1766" t="n">
        <v>601</v>
      </c>
      <c r="CR1766" t="n">
        <v>424</v>
      </c>
      <c r="CS1766" t="n">
        <v>701</v>
      </c>
      <c r="CT1766" t="n">
        <v>701</v>
      </c>
      <c r="CU1766" t="n">
        <v>701</v>
      </c>
      <c r="CV1766" t="n">
        <v>701</v>
      </c>
      <c r="CW1766" t="n">
        <v>701</v>
      </c>
      <c r="CX1766" t="n">
        <v>701</v>
      </c>
      <c r="CY1766" t="n">
        <v>700.5</v>
      </c>
      <c r="CZ1766" t="inlineStr"/>
      <c r="DA1766" t="inlineStr"/>
      <c r="DB1766" t="n">
        <v>10.73214285714285</v>
      </c>
      <c r="DC1766" t="n">
        <v>14.81261731130837</v>
      </c>
      <c r="DD1766" t="n">
        <v>19</v>
      </c>
      <c r="DE1766" t="inlineStr">
        <is>
          <t>Times (raw ratio)</t>
        </is>
      </c>
      <c r="DF1766" t="n">
        <v>3</v>
      </c>
      <c r="DG1766" t="inlineStr">
        <is>
          <t>Times (raw %)</t>
        </is>
      </c>
      <c r="DH1766" t="n">
        <v>11.55</v>
      </c>
      <c r="DI1766" t="n">
        <v>15.19250780437045</v>
      </c>
    </row>
    <row r="1767">
      <c r="A1767" t="inlineStr">
        <is>
          <t>university of sevilla</t>
        </is>
      </c>
      <c r="B1767" t="inlineStr"/>
      <c r="C1767" t="inlineStr"/>
      <c r="D1767" t="inlineStr">
        <is>
          <t>Not Reported</t>
        </is>
      </c>
      <c r="E1767" t="inlineStr">
        <is>
          <t>Not Reported</t>
        </is>
      </c>
      <c r="F1767" t="inlineStr">
        <is>
          <t>Not Reported</t>
        </is>
      </c>
      <c r="G1767" t="inlineStr">
        <is>
          <t>Not Reported</t>
        </is>
      </c>
      <c r="H1767" t="inlineStr"/>
      <c r="I1767" t="inlineStr">
        <is>
          <t>Not Reported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>
        <is>
          <t>Not Reported</t>
        </is>
      </c>
      <c r="AF1767" t="inlineStr">
        <is>
          <t>Not Reported</t>
        </is>
      </c>
      <c r="AG1767" t="inlineStr">
        <is>
          <t>Not Reported</t>
        </is>
      </c>
      <c r="AH1767" t="inlineStr">
        <is>
          <t>Not Reported</t>
        </is>
      </c>
      <c r="AI1767" t="inlineStr"/>
      <c r="AJ1767" t="inlineStr"/>
      <c r="AK1767" t="inlineStr">
        <is>
          <t>Not Reported</t>
        </is>
      </c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>
        <is>
          <t>Not Reported</t>
        </is>
      </c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>
        <is>
          <t>402-501</t>
        </is>
      </c>
      <c r="BS1767" t="inlineStr">
        <is>
          <t>7-11</t>
        </is>
      </c>
      <c r="BT1767" t="inlineStr"/>
      <c r="BU1767" t="n">
        <v>0</v>
      </c>
      <c r="BV1767" t="n">
        <v>0</v>
      </c>
      <c r="BW1767" t="n">
        <v>0</v>
      </c>
      <c r="BX1767" t="n">
        <v>7.4</v>
      </c>
      <c r="BY1767" t="n">
        <v>30.4</v>
      </c>
      <c r="BZ1767" t="n">
        <v>14.4</v>
      </c>
      <c r="CA1767" t="n">
        <v>2009</v>
      </c>
      <c r="CB1767" t="inlineStr">
        <is>
          <t>Shanghai</t>
        </is>
      </c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n">
        <v>451.5</v>
      </c>
      <c r="DA1767" t="n">
        <v>9</v>
      </c>
      <c r="DB1767" t="n">
        <v>1.097694840834251</v>
      </c>
      <c r="DC1767" t="n">
        <v>12.45954692556634</v>
      </c>
      <c r="DD1767" t="inlineStr"/>
      <c r="DE1767" t="inlineStr">
        <is>
          <t>Missing</t>
        </is>
      </c>
      <c r="DF1767" t="inlineStr"/>
      <c r="DG1767" t="inlineStr">
        <is>
          <t>Missing</t>
        </is>
      </c>
      <c r="DH1767" t="inlineStr"/>
      <c r="DI1767" t="n">
        <v>6.229773462783171</v>
      </c>
    </row>
    <row r="1768">
      <c r="A1768" t="inlineStr">
        <is>
          <t>university of seville</t>
        </is>
      </c>
      <c r="B1768" t="inlineStr"/>
      <c r="C1768" t="inlineStr"/>
      <c r="D1768" t="inlineStr">
        <is>
          <t>Not Reported</t>
        </is>
      </c>
      <c r="E1768" t="inlineStr">
        <is>
          <t>Not Reported</t>
        </is>
      </c>
      <c r="F1768" t="inlineStr">
        <is>
          <t>Not Reported</t>
        </is>
      </c>
      <c r="G1768" t="inlineStr">
        <is>
          <t>Not Reported</t>
        </is>
      </c>
      <c r="H1768" t="inlineStr"/>
      <c r="I1768" t="inlineStr">
        <is>
          <t>Not Reported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>
        <is>
          <t>Not Reported</t>
        </is>
      </c>
      <c r="AF1768" t="inlineStr">
        <is>
          <t>Not Reported</t>
        </is>
      </c>
      <c r="AG1768" t="inlineStr">
        <is>
          <t>Not Reported</t>
        </is>
      </c>
      <c r="AH1768" t="inlineStr">
        <is>
          <t>Not Reported</t>
        </is>
      </c>
      <c r="AI1768" t="inlineStr"/>
      <c r="AJ1768" t="inlineStr"/>
      <c r="AK1768" t="inlineStr">
        <is>
          <t>Not Reported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>
        <is>
          <t>501-600</t>
        </is>
      </c>
      <c r="BF1768" t="inlineStr">
        <is>
          <t>Spain</t>
        </is>
      </c>
      <c r="BG1768" t="n">
        <v>21.5</v>
      </c>
      <c r="BH1768" t="inlineStr">
        <is>
          <t>32.0</t>
        </is>
      </c>
      <c r="BI1768" t="n">
        <v>14.9</v>
      </c>
      <c r="BJ1768" t="n">
        <v>32.6</v>
      </c>
      <c r="BK1768" t="inlineStr">
        <is>
          <t>36.7</t>
        </is>
      </c>
      <c r="BL1768" t="inlineStr">
        <is>
          <t>-</t>
        </is>
      </c>
      <c r="BM1768" t="inlineStr">
        <is>
          <t>64,931</t>
        </is>
      </c>
      <c r="BN1768" t="n">
        <v>17.5</v>
      </c>
      <c r="BO1768" t="inlineStr">
        <is>
          <t>7%</t>
        </is>
      </c>
      <c r="BP1768" t="inlineStr">
        <is>
          <t>55 : 45</t>
        </is>
      </c>
      <c r="BQ1768" t="n">
        <v>2016</v>
      </c>
      <c r="BR1768" t="inlineStr">
        <is>
          <t>401-500</t>
        </is>
      </c>
      <c r="BS1768" t="inlineStr">
        <is>
          <t>9-13</t>
        </is>
      </c>
      <c r="BT1768" t="inlineStr"/>
      <c r="BU1768" t="n">
        <v>0</v>
      </c>
      <c r="BV1768" t="n">
        <v>0</v>
      </c>
      <c r="BW1768" t="n">
        <v>0</v>
      </c>
      <c r="BX1768" t="n">
        <v>7.5</v>
      </c>
      <c r="BY1768" t="n">
        <v>33.7</v>
      </c>
      <c r="BZ1768" t="n">
        <v>11.3</v>
      </c>
      <c r="CA1768" t="n">
        <v>2015</v>
      </c>
      <c r="CB1768" t="inlineStr">
        <is>
          <t>Times+Shanghai</t>
        </is>
      </c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n">
        <v>550.5</v>
      </c>
      <c r="CZ1768" t="n">
        <v>450.5</v>
      </c>
      <c r="DA1768" t="n">
        <v>11</v>
      </c>
      <c r="DB1768" t="n">
        <v>11.38056115039047</v>
      </c>
      <c r="DC1768" t="n">
        <v>18.18683340885851</v>
      </c>
      <c r="DD1768" t="n">
        <v>17.5</v>
      </c>
      <c r="DE1768" t="inlineStr">
        <is>
          <t>Times (raw ratio)</t>
        </is>
      </c>
      <c r="DF1768" t="n">
        <v>7</v>
      </c>
      <c r="DG1768" t="inlineStr">
        <is>
          <t>Times (raw %)</t>
        </is>
      </c>
      <c r="DH1768" t="inlineStr"/>
      <c r="DI1768" t="n">
        <v>8.193191423443082</v>
      </c>
    </row>
    <row r="1769">
      <c r="A1769" t="inlineStr">
        <is>
          <t>university of sharjah</t>
        </is>
      </c>
      <c r="B1769" t="inlineStr">
        <is>
          <t>434</t>
        </is>
      </c>
      <c r="C1769" t="inlineStr">
        <is>
          <t>465</t>
        </is>
      </c>
      <c r="D1769" t="inlineStr">
        <is>
          <t>United Arab Emirates</t>
        </is>
      </c>
      <c r="E1769" t="inlineStr">
        <is>
          <t>Asia</t>
        </is>
      </c>
      <c r="F1769" t="inlineStr">
        <is>
          <t>L</t>
        </is>
      </c>
      <c r="G1769" t="inlineStr">
        <is>
          <t>CO</t>
        </is>
      </c>
      <c r="H1769" t="inlineStr">
        <is>
          <t>VH</t>
        </is>
      </c>
      <c r="I1769" t="inlineStr">
        <is>
          <t>B</t>
        </is>
      </c>
      <c r="J1769" t="n">
        <v>18.1</v>
      </c>
      <c r="K1769" t="inlineStr">
        <is>
          <t>501</t>
        </is>
      </c>
      <c r="L1769" t="n">
        <v>17.3</v>
      </c>
      <c r="M1769" t="inlineStr">
        <is>
          <t>496</t>
        </is>
      </c>
      <c r="N1769" t="n">
        <v>6</v>
      </c>
      <c r="O1769" t="inlineStr">
        <is>
          <t>701+</t>
        </is>
      </c>
      <c r="P1769" t="n">
        <v>22</v>
      </c>
      <c r="Q1769" t="inlineStr">
        <is>
          <t>532</t>
        </is>
      </c>
      <c r="R1769" t="n">
        <v>100</v>
      </c>
      <c r="S1769" t="inlineStr">
        <is>
          <t>8</t>
        </is>
      </c>
      <c r="T1769" t="n">
        <v>100</v>
      </c>
      <c r="U1769" t="inlineStr">
        <is>
          <t>31</t>
        </is>
      </c>
      <c r="V1769" t="n">
        <v>84.8</v>
      </c>
      <c r="W1769" t="inlineStr">
        <is>
          <t>250</t>
        </is>
      </c>
      <c r="X1769" t="n">
        <v>11.2</v>
      </c>
      <c r="Y1769" t="inlineStr">
        <is>
          <t>701+</t>
        </is>
      </c>
      <c r="Z1769" t="n">
        <v>11.8</v>
      </c>
      <c r="AA1769" t="inlineStr">
        <is>
          <t>623=</t>
        </is>
      </c>
      <c r="AB1769" t="n">
        <v>27.5</v>
      </c>
      <c r="AC1769">
        <f>465</f>
        <v/>
      </c>
      <c r="AD1769" t="inlineStr">
        <is>
          <t>601-650</t>
        </is>
      </c>
      <c r="AE1769" t="inlineStr">
        <is>
          <t>AE</t>
        </is>
      </c>
      <c r="AF1769" t="inlineStr">
        <is>
          <t>United Arab Emirates</t>
        </is>
      </c>
      <c r="AG1769" t="inlineStr">
        <is>
          <t>L</t>
        </is>
      </c>
      <c r="AH1769" t="inlineStr">
        <is>
          <t>CO</t>
        </is>
      </c>
      <c r="AI1769" t="inlineStr">
        <is>
          <t>VH</t>
        </is>
      </c>
      <c r="AJ1769" t="n">
        <v>3</v>
      </c>
      <c r="AK1769" t="inlineStr">
        <is>
          <t>B</t>
        </is>
      </c>
      <c r="AL1769" t="n">
        <v>16.7</v>
      </c>
      <c r="AM1769" t="inlineStr">
        <is>
          <t>530</t>
        </is>
      </c>
      <c r="AN1769" t="n">
        <v>18.8</v>
      </c>
      <c r="AO1769" t="inlineStr">
        <is>
          <t>473</t>
        </is>
      </c>
      <c r="AP1769" t="n">
        <v>5.5</v>
      </c>
      <c r="AQ1769" t="inlineStr">
        <is>
          <t>701+</t>
        </is>
      </c>
      <c r="AR1769" t="n">
        <v>13.5</v>
      </c>
      <c r="AS1769" t="inlineStr">
        <is>
          <t>668</t>
        </is>
      </c>
      <c r="AT1769" t="n">
        <v>100</v>
      </c>
      <c r="AU1769" t="inlineStr">
        <is>
          <t>9</t>
        </is>
      </c>
      <c r="AV1769" t="n">
        <v>99.7</v>
      </c>
      <c r="AW1769" t="inlineStr">
        <is>
          <t>35</t>
        </is>
      </c>
      <c r="AX1769" t="n">
        <v>35.9</v>
      </c>
      <c r="AY1769" t="inlineStr">
        <is>
          <t>413</t>
        </is>
      </c>
      <c r="AZ1769" t="n">
        <v>14.1</v>
      </c>
      <c r="BA1769" t="inlineStr">
        <is>
          <t>600</t>
        </is>
      </c>
      <c r="BB1769" t="n">
        <v>24.6</v>
      </c>
      <c r="BC1769" t="inlineStr">
        <is>
          <t>495=</t>
        </is>
      </c>
      <c r="BD1769" t="inlineStr">
        <is>
          <t>24.7</t>
        </is>
      </c>
      <c r="BE1769" t="inlineStr"/>
      <c r="BF1769" t="inlineStr">
        <is>
          <t>Not Reported</t>
        </is>
      </c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>
        <is>
          <t>QS</t>
        </is>
      </c>
      <c r="CC1769" t="n">
        <v>434</v>
      </c>
      <c r="CD1769" t="n">
        <v>465</v>
      </c>
      <c r="CE1769" t="n">
        <v>501</v>
      </c>
      <c r="CF1769" t="n">
        <v>496</v>
      </c>
      <c r="CG1769" t="n">
        <v>701</v>
      </c>
      <c r="CH1769" t="n">
        <v>532</v>
      </c>
      <c r="CI1769" t="n">
        <v>8</v>
      </c>
      <c r="CJ1769" t="n">
        <v>31</v>
      </c>
      <c r="CK1769" t="n">
        <v>250</v>
      </c>
      <c r="CL1769" t="n">
        <v>701</v>
      </c>
      <c r="CM1769" t="n">
        <v>623</v>
      </c>
      <c r="CN1769" t="n">
        <v>465</v>
      </c>
      <c r="CO1769" t="n">
        <v>625.5</v>
      </c>
      <c r="CP1769" t="n">
        <v>530</v>
      </c>
      <c r="CQ1769" t="n">
        <v>473</v>
      </c>
      <c r="CR1769" t="n">
        <v>701</v>
      </c>
      <c r="CS1769" t="n">
        <v>668</v>
      </c>
      <c r="CT1769" t="n">
        <v>9</v>
      </c>
      <c r="CU1769" t="n">
        <v>35</v>
      </c>
      <c r="CV1769" t="n">
        <v>413</v>
      </c>
      <c r="CW1769" t="n">
        <v>600</v>
      </c>
      <c r="CX1769" t="n">
        <v>495</v>
      </c>
      <c r="CY1769" t="inlineStr"/>
      <c r="CZ1769" t="inlineStr"/>
      <c r="DA1769" t="inlineStr"/>
      <c r="DB1769" t="n">
        <v>69.07142857142857</v>
      </c>
      <c r="DC1769" t="n">
        <v>22</v>
      </c>
      <c r="DD1769" t="inlineStr"/>
      <c r="DE1769" t="inlineStr">
        <is>
          <t>QS (score, not ratio)</t>
        </is>
      </c>
      <c r="DF1769" t="inlineStr"/>
      <c r="DG1769" t="inlineStr">
        <is>
          <t>QS (score, not %)</t>
        </is>
      </c>
      <c r="DH1769" t="n">
        <v>17.4</v>
      </c>
      <c r="DI1769" t="inlineStr"/>
    </row>
    <row r="1770">
      <c r="A1770" t="inlineStr">
        <is>
          <t>university of sheffield</t>
        </is>
      </c>
      <c r="B1770" t="inlineStr"/>
      <c r="C1770" t="inlineStr"/>
      <c r="D1770" t="inlineStr">
        <is>
          <t>Not Reported</t>
        </is>
      </c>
      <c r="E1770" t="inlineStr">
        <is>
          <t>Not Reported</t>
        </is>
      </c>
      <c r="F1770" t="inlineStr">
        <is>
          <t>Not Reported</t>
        </is>
      </c>
      <c r="G1770" t="inlineStr">
        <is>
          <t>Not Reported</t>
        </is>
      </c>
      <c r="H1770" t="inlineStr"/>
      <c r="I1770" t="inlineStr">
        <is>
          <t>Not Reported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>
        <is>
          <t>Not Reported</t>
        </is>
      </c>
      <c r="AF1770" t="inlineStr">
        <is>
          <t>Not Reported</t>
        </is>
      </c>
      <c r="AG1770" t="inlineStr">
        <is>
          <t>Not Reported</t>
        </is>
      </c>
      <c r="AH1770" t="inlineStr">
        <is>
          <t>Not Reported</t>
        </is>
      </c>
      <c r="AI1770" t="inlineStr"/>
      <c r="AJ1770" t="inlineStr"/>
      <c r="AK1770" t="inlineStr">
        <is>
          <t>Not Reported</t>
        </is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>
        <is>
          <t>97</t>
        </is>
      </c>
      <c r="BF1770" t="inlineStr">
        <is>
          <t>United Kingdom</t>
        </is>
      </c>
      <c r="BG1770" t="n">
        <v>42.4</v>
      </c>
      <c r="BH1770" t="inlineStr">
        <is>
          <t>81.9</t>
        </is>
      </c>
      <c r="BI1770" t="n">
        <v>48.8</v>
      </c>
      <c r="BJ1770" t="n">
        <v>80.09999999999999</v>
      </c>
      <c r="BK1770" t="inlineStr">
        <is>
          <t>43.4</t>
        </is>
      </c>
      <c r="BL1770" t="inlineStr">
        <is>
          <t>58.6</t>
        </is>
      </c>
      <c r="BM1770" t="inlineStr">
        <is>
          <t>23,311</t>
        </is>
      </c>
      <c r="BN1770" t="n">
        <v>15.5</v>
      </c>
      <c r="BO1770" t="inlineStr">
        <is>
          <t>31%</t>
        </is>
      </c>
      <c r="BP1770" t="inlineStr">
        <is>
          <t>50 : 50</t>
        </is>
      </c>
      <c r="BQ1770" t="n">
        <v>2016</v>
      </c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>
        <is>
          <t>Times</t>
        </is>
      </c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n">
        <v>97</v>
      </c>
      <c r="CZ1770" t="inlineStr"/>
      <c r="DA1770" t="inlineStr"/>
      <c r="DB1770" t="n">
        <v>86.2759113652609</v>
      </c>
      <c r="DC1770" t="n">
        <v>63.8105233667696</v>
      </c>
      <c r="DD1770" t="n">
        <v>15.5</v>
      </c>
      <c r="DE1770" t="inlineStr">
        <is>
          <t>Times (raw ratio)</t>
        </is>
      </c>
      <c r="DF1770" t="n">
        <v>31</v>
      </c>
      <c r="DG1770" t="inlineStr">
        <is>
          <t>Times (raw %)</t>
        </is>
      </c>
      <c r="DH1770" t="inlineStr"/>
      <c r="DI1770" t="n">
        <v>47.76274713839751</v>
      </c>
    </row>
    <row r="1771">
      <c r="A1771" t="inlineStr">
        <is>
          <t>university of sherbrooke</t>
        </is>
      </c>
      <c r="B1771" t="inlineStr"/>
      <c r="C1771" t="inlineStr"/>
      <c r="D1771" t="inlineStr">
        <is>
          <t>Not Reported</t>
        </is>
      </c>
      <c r="E1771" t="inlineStr">
        <is>
          <t>Not Reported</t>
        </is>
      </c>
      <c r="F1771" t="inlineStr">
        <is>
          <t>Not Reported</t>
        </is>
      </c>
      <c r="G1771" t="inlineStr">
        <is>
          <t>Not Reported</t>
        </is>
      </c>
      <c r="H1771" t="inlineStr"/>
      <c r="I1771" t="inlineStr">
        <is>
          <t>Not Reported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>
        <is>
          <t>Not Reported</t>
        </is>
      </c>
      <c r="AF1771" t="inlineStr">
        <is>
          <t>Not Reported</t>
        </is>
      </c>
      <c r="AG1771" t="inlineStr">
        <is>
          <t>Not Reported</t>
        </is>
      </c>
      <c r="AH1771" t="inlineStr">
        <is>
          <t>Not Reported</t>
        </is>
      </c>
      <c r="AI1771" t="inlineStr"/>
      <c r="AJ1771" t="inlineStr"/>
      <c r="AK1771" t="inlineStr">
        <is>
          <t>Not Reported</t>
        </is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>
        <is>
          <t>Not Reported</t>
        </is>
      </c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>
        <is>
          <t>401-500</t>
        </is>
      </c>
      <c r="BS1771" t="inlineStr">
        <is>
          <t>19-22</t>
        </is>
      </c>
      <c r="BT1771" t="inlineStr"/>
      <c r="BU1771" t="n">
        <v>0</v>
      </c>
      <c r="BV1771" t="n">
        <v>0</v>
      </c>
      <c r="BW1771" t="n">
        <v>7.2</v>
      </c>
      <c r="BX1771" t="n">
        <v>12.1</v>
      </c>
      <c r="BY1771" t="n">
        <v>25.3</v>
      </c>
      <c r="BZ1771" t="n">
        <v>12.1</v>
      </c>
      <c r="CA1771" t="n">
        <v>2011</v>
      </c>
      <c r="CB1771" t="inlineStr">
        <is>
          <t>Shanghai</t>
        </is>
      </c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n">
        <v>450.5</v>
      </c>
      <c r="DA1771" t="n">
        <v>20.5</v>
      </c>
      <c r="DB1771" t="n">
        <v>1.317233809001095</v>
      </c>
      <c r="DC1771" t="n">
        <v>13.30873786407767</v>
      </c>
      <c r="DD1771" t="inlineStr"/>
      <c r="DE1771" t="inlineStr">
        <is>
          <t>Missing</t>
        </is>
      </c>
      <c r="DF1771" t="inlineStr"/>
      <c r="DG1771" t="inlineStr">
        <is>
          <t>Missing</t>
        </is>
      </c>
      <c r="DH1771" t="inlineStr"/>
      <c r="DI1771" t="n">
        <v>6.654368932038835</v>
      </c>
    </row>
    <row r="1772">
      <c r="A1772" t="inlineStr">
        <is>
          <t>university of siena</t>
        </is>
      </c>
      <c r="B1772" t="inlineStr">
        <is>
          <t>691-700</t>
        </is>
      </c>
      <c r="C1772" t="inlineStr">
        <is>
          <t>731-740</t>
        </is>
      </c>
      <c r="D1772" t="inlineStr">
        <is>
          <t>Italy</t>
        </is>
      </c>
      <c r="E1772" t="inlineStr">
        <is>
          <t>Europe</t>
        </is>
      </c>
      <c r="F1772" t="inlineStr">
        <is>
          <t>M</t>
        </is>
      </c>
      <c r="G1772" t="inlineStr">
        <is>
          <t>FC</t>
        </is>
      </c>
      <c r="H1772" t="inlineStr">
        <is>
          <t>VH</t>
        </is>
      </c>
      <c r="I1772" t="inlineStr">
        <is>
          <t>A</t>
        </is>
      </c>
      <c r="J1772" t="n">
        <v>13.6</v>
      </c>
      <c r="K1772" t="inlineStr">
        <is>
          <t>601+</t>
        </is>
      </c>
      <c r="L1772" t="n">
        <v>3.5</v>
      </c>
      <c r="M1772" t="inlineStr">
        <is>
          <t>601+</t>
        </is>
      </c>
      <c r="N1772" t="n">
        <v>9.699999999999999</v>
      </c>
      <c r="O1772" t="inlineStr">
        <is>
          <t>701+</t>
        </is>
      </c>
      <c r="P1772" t="n">
        <v>40.4</v>
      </c>
      <c r="Q1772" t="inlineStr">
        <is>
          <t>349</t>
        </is>
      </c>
      <c r="R1772" t="n">
        <v>2.9</v>
      </c>
      <c r="S1772" t="inlineStr">
        <is>
          <t>701+</t>
        </is>
      </c>
      <c r="T1772" t="n">
        <v>10.8</v>
      </c>
      <c r="U1772" t="inlineStr">
        <is>
          <t>701+</t>
        </is>
      </c>
      <c r="V1772" t="n">
        <v>61</v>
      </c>
      <c r="W1772" t="inlineStr">
        <is>
          <t>621</t>
        </is>
      </c>
      <c r="X1772" t="n">
        <v>9.300000000000001</v>
      </c>
      <c r="Y1772" t="inlineStr">
        <is>
          <t>701+</t>
        </is>
      </c>
      <c r="Z1772" t="n">
        <v>27.9</v>
      </c>
      <c r="AA1772" t="inlineStr">
        <is>
          <t>462=</t>
        </is>
      </c>
      <c r="AB1772" t="inlineStr"/>
      <c r="AC1772" t="inlineStr">
        <is>
          <t>731-740</t>
        </is>
      </c>
      <c r="AD1772" t="inlineStr">
        <is>
          <t>751-800</t>
        </is>
      </c>
      <c r="AE1772" t="inlineStr">
        <is>
          <t>IT</t>
        </is>
      </c>
      <c r="AF1772" t="inlineStr">
        <is>
          <t>Italy</t>
        </is>
      </c>
      <c r="AG1772" t="inlineStr">
        <is>
          <t>L</t>
        </is>
      </c>
      <c r="AH1772" t="inlineStr">
        <is>
          <t>FC</t>
        </is>
      </c>
      <c r="AI1772" t="inlineStr">
        <is>
          <t>HI</t>
        </is>
      </c>
      <c r="AJ1772" t="n">
        <v>5</v>
      </c>
      <c r="AK1772" t="inlineStr">
        <is>
          <t>A</t>
        </is>
      </c>
      <c r="AL1772" t="n">
        <v>12.5</v>
      </c>
      <c r="AM1772" t="inlineStr">
        <is>
          <t>601+</t>
        </is>
      </c>
      <c r="AN1772" t="n">
        <v>2.6</v>
      </c>
      <c r="AO1772" t="inlineStr">
        <is>
          <t>601+</t>
        </is>
      </c>
      <c r="AP1772" t="n">
        <v>8.6</v>
      </c>
      <c r="AQ1772" t="inlineStr">
        <is>
          <t>701+</t>
        </is>
      </c>
      <c r="AR1772" t="n">
        <v>33.2</v>
      </c>
      <c r="AS1772" t="inlineStr">
        <is>
          <t>411</t>
        </is>
      </c>
      <c r="AT1772" t="n">
        <v>2.1</v>
      </c>
      <c r="AU1772" t="inlineStr">
        <is>
          <t>701+</t>
        </is>
      </c>
      <c r="AV1772" t="n">
        <v>15.1</v>
      </c>
      <c r="AW1772" t="inlineStr">
        <is>
          <t>617</t>
        </is>
      </c>
      <c r="AX1772" t="n">
        <v>16</v>
      </c>
      <c r="AY1772" t="inlineStr">
        <is>
          <t>585</t>
        </is>
      </c>
      <c r="AZ1772" t="n">
        <v>8.300000000000001</v>
      </c>
      <c r="BA1772" t="inlineStr">
        <is>
          <t>701+</t>
        </is>
      </c>
      <c r="BB1772" t="n">
        <v>49.4</v>
      </c>
      <c r="BC1772" t="inlineStr">
        <is>
          <t>312=</t>
        </is>
      </c>
      <c r="BD1772" t="inlineStr">
        <is>
          <t>-</t>
        </is>
      </c>
      <c r="BE1772" t="inlineStr">
        <is>
          <t>401-500</t>
        </is>
      </c>
      <c r="BF1772" t="inlineStr">
        <is>
          <t>Italy</t>
        </is>
      </c>
      <c r="BG1772" t="n">
        <v>23.7</v>
      </c>
      <c r="BH1772" t="inlineStr">
        <is>
          <t>39.0</t>
        </is>
      </c>
      <c r="BI1772" t="n">
        <v>17.8</v>
      </c>
      <c r="BJ1772" t="n">
        <v>45.2</v>
      </c>
      <c r="BK1772" t="inlineStr">
        <is>
          <t>33.2</t>
        </is>
      </c>
      <c r="BL1772" t="inlineStr">
        <is>
          <t>-</t>
        </is>
      </c>
      <c r="BM1772" t="inlineStr">
        <is>
          <t>18,846</t>
        </is>
      </c>
      <c r="BN1772" t="n">
        <v>23.6</v>
      </c>
      <c r="BO1772" t="inlineStr">
        <is>
          <t>5%</t>
        </is>
      </c>
      <c r="BP1772" t="inlineStr">
        <is>
          <t>59 : 41</t>
        </is>
      </c>
      <c r="BQ1772" t="n">
        <v>2016</v>
      </c>
      <c r="BR1772" t="inlineStr">
        <is>
          <t>401-500</t>
        </is>
      </c>
      <c r="BS1772" t="inlineStr">
        <is>
          <t>14-22</t>
        </is>
      </c>
      <c r="BT1772" t="inlineStr"/>
      <c r="BU1772" t="n">
        <v>0</v>
      </c>
      <c r="BV1772" t="n">
        <v>0</v>
      </c>
      <c r="BW1772" t="n">
        <v>0</v>
      </c>
      <c r="BX1772" t="n">
        <v>9.699999999999999</v>
      </c>
      <c r="BY1772" t="n">
        <v>27.6</v>
      </c>
      <c r="BZ1772" t="n">
        <v>17.6</v>
      </c>
      <c r="CA1772" t="n">
        <v>2011</v>
      </c>
      <c r="CB1772" t="inlineStr">
        <is>
          <t>QS+Times+Shanghai</t>
        </is>
      </c>
      <c r="CC1772" t="n">
        <v>695.5</v>
      </c>
      <c r="CD1772" t="n">
        <v>735.5</v>
      </c>
      <c r="CE1772" t="n">
        <v>601</v>
      </c>
      <c r="CF1772" t="n">
        <v>601</v>
      </c>
      <c r="CG1772" t="n">
        <v>701</v>
      </c>
      <c r="CH1772" t="n">
        <v>349</v>
      </c>
      <c r="CI1772" t="n">
        <v>701</v>
      </c>
      <c r="CJ1772" t="n">
        <v>701</v>
      </c>
      <c r="CK1772" t="n">
        <v>621</v>
      </c>
      <c r="CL1772" t="n">
        <v>701</v>
      </c>
      <c r="CM1772" t="n">
        <v>462</v>
      </c>
      <c r="CN1772" t="n">
        <v>735.5</v>
      </c>
      <c r="CO1772" t="n">
        <v>775.5</v>
      </c>
      <c r="CP1772" t="n">
        <v>601</v>
      </c>
      <c r="CQ1772" t="n">
        <v>601</v>
      </c>
      <c r="CR1772" t="n">
        <v>701</v>
      </c>
      <c r="CS1772" t="n">
        <v>411</v>
      </c>
      <c r="CT1772" t="n">
        <v>701</v>
      </c>
      <c r="CU1772" t="n">
        <v>617</v>
      </c>
      <c r="CV1772" t="n">
        <v>585</v>
      </c>
      <c r="CW1772" t="n">
        <v>701</v>
      </c>
      <c r="CX1772" t="n">
        <v>312</v>
      </c>
      <c r="CY1772" t="n">
        <v>450.5</v>
      </c>
      <c r="CZ1772" t="n">
        <v>450.5</v>
      </c>
      <c r="DA1772" t="n">
        <v>18</v>
      </c>
      <c r="DB1772" t="n">
        <v>29.14996836827488</v>
      </c>
      <c r="DC1772" t="n">
        <v>24.46753864089741</v>
      </c>
      <c r="DD1772" t="n">
        <v>23.6</v>
      </c>
      <c r="DE1772" t="inlineStr">
        <is>
          <t>Times (raw ratio)</t>
        </is>
      </c>
      <c r="DF1772" t="n">
        <v>5</v>
      </c>
      <c r="DG1772" t="inlineStr">
        <is>
          <t>Times (raw %)</t>
        </is>
      </c>
      <c r="DH1772" t="n">
        <v>13.05</v>
      </c>
      <c r="DI1772" t="n">
        <v>7.480656049804287</v>
      </c>
    </row>
    <row r="1773">
      <c r="A1773" t="inlineStr">
        <is>
          <t>university of silesia in katowice</t>
        </is>
      </c>
      <c r="B1773" t="inlineStr">
        <is>
          <t>1201-1400</t>
        </is>
      </c>
      <c r="C1773" t="inlineStr">
        <is>
          <t>1201-1400</t>
        </is>
      </c>
      <c r="D1773" t="inlineStr">
        <is>
          <t>Poland</t>
        </is>
      </c>
      <c r="E1773" t="inlineStr">
        <is>
          <t>Europe</t>
        </is>
      </c>
      <c r="F1773" t="inlineStr">
        <is>
          <t>L</t>
        </is>
      </c>
      <c r="G1773" t="inlineStr">
        <is>
          <t>CO</t>
        </is>
      </c>
      <c r="H1773" t="inlineStr">
        <is>
          <t>VH</t>
        </is>
      </c>
      <c r="I1773" t="inlineStr">
        <is>
          <t>A</t>
        </is>
      </c>
      <c r="J1773" t="n">
        <v>5.4</v>
      </c>
      <c r="K1773" t="inlineStr">
        <is>
          <t>601+</t>
        </is>
      </c>
      <c r="L1773" t="n">
        <v>4.2</v>
      </c>
      <c r="M1773" t="inlineStr">
        <is>
          <t>601+</t>
        </is>
      </c>
      <c r="N1773" t="n">
        <v>20.3</v>
      </c>
      <c r="O1773" t="inlineStr">
        <is>
          <t>664</t>
        </is>
      </c>
      <c r="P1773" t="n">
        <v>3.1</v>
      </c>
      <c r="Q1773" t="inlineStr">
        <is>
          <t>701+</t>
        </is>
      </c>
      <c r="R1773" t="n">
        <v>3.5</v>
      </c>
      <c r="S1773" t="inlineStr">
        <is>
          <t>701+</t>
        </is>
      </c>
      <c r="T1773" t="n">
        <v>3.9</v>
      </c>
      <c r="U1773" t="inlineStr">
        <is>
          <t>701+</t>
        </is>
      </c>
      <c r="V1773" t="n">
        <v>52.5</v>
      </c>
      <c r="W1773" t="inlineStr">
        <is>
          <t>701+</t>
        </is>
      </c>
      <c r="X1773" t="n">
        <v>7.4</v>
      </c>
      <c r="Y1773" t="inlineStr">
        <is>
          <t>701+</t>
        </is>
      </c>
      <c r="Z1773" t="n">
        <v>2.4</v>
      </c>
      <c r="AA1773" t="inlineStr">
        <is>
          <t>701+</t>
        </is>
      </c>
      <c r="AB1773" t="inlineStr"/>
      <c r="AC1773" t="inlineStr">
        <is>
          <t>1201-1400</t>
        </is>
      </c>
      <c r="AD1773" t="inlineStr">
        <is>
          <t>1201-1400</t>
        </is>
      </c>
      <c r="AE1773" t="inlineStr">
        <is>
          <t>PL</t>
        </is>
      </c>
      <c r="AF1773" t="inlineStr">
        <is>
          <t>Poland</t>
        </is>
      </c>
      <c r="AG1773" t="inlineStr">
        <is>
          <t>L</t>
        </is>
      </c>
      <c r="AH1773" t="inlineStr">
        <is>
          <t>CO</t>
        </is>
      </c>
      <c r="AI1773" t="inlineStr">
        <is>
          <t>VH</t>
        </is>
      </c>
      <c r="AJ1773" t="n">
        <v>4</v>
      </c>
      <c r="AK1773" t="inlineStr">
        <is>
          <t>A</t>
        </is>
      </c>
      <c r="AL1773" t="n">
        <v>5.3</v>
      </c>
      <c r="AM1773" t="inlineStr">
        <is>
          <t>601+</t>
        </is>
      </c>
      <c r="AN1773" t="n">
        <v>4.3</v>
      </c>
      <c r="AO1773" t="inlineStr">
        <is>
          <t>601+</t>
        </is>
      </c>
      <c r="AP1773" t="n">
        <v>17.2</v>
      </c>
      <c r="AQ1773" t="inlineStr">
        <is>
          <t>701+</t>
        </is>
      </c>
      <c r="AR1773" t="n">
        <v>3.3</v>
      </c>
      <c r="AS1773" t="inlineStr">
        <is>
          <t>701+</t>
        </is>
      </c>
      <c r="AT1773" t="n">
        <v>3.3</v>
      </c>
      <c r="AU1773" t="inlineStr">
        <is>
          <t>701+</t>
        </is>
      </c>
      <c r="AV1773" t="n">
        <v>3.3</v>
      </c>
      <c r="AW1773" t="inlineStr">
        <is>
          <t>701+</t>
        </is>
      </c>
      <c r="AX1773" t="n">
        <v>11.5</v>
      </c>
      <c r="AY1773" t="inlineStr">
        <is>
          <t>644</t>
        </is>
      </c>
      <c r="AZ1773" t="n">
        <v>8.300000000000001</v>
      </c>
      <c r="BA1773" t="inlineStr">
        <is>
          <t>701+</t>
        </is>
      </c>
      <c r="BB1773" t="n">
        <v>1.4</v>
      </c>
      <c r="BC1773" t="inlineStr">
        <is>
          <t>701+</t>
        </is>
      </c>
      <c r="BD1773" t="inlineStr">
        <is>
          <t>-</t>
        </is>
      </c>
      <c r="BE1773" t="inlineStr">
        <is>
          <t>601-800</t>
        </is>
      </c>
      <c r="BF1773" t="inlineStr">
        <is>
          <t>Poland</t>
        </is>
      </c>
      <c r="BG1773" t="n">
        <v>17.7</v>
      </c>
      <c r="BH1773" t="inlineStr">
        <is>
          <t>18.5</t>
        </is>
      </c>
      <c r="BI1773" t="n">
        <v>8</v>
      </c>
      <c r="BJ1773" t="n">
        <v>20.4</v>
      </c>
      <c r="BK1773" t="inlineStr">
        <is>
          <t>28.1</t>
        </is>
      </c>
      <c r="BL1773" t="inlineStr">
        <is>
          <t>-</t>
        </is>
      </c>
      <c r="BM1773" t="inlineStr">
        <is>
          <t>32,764</t>
        </is>
      </c>
      <c r="BN1773" t="n">
        <v>17.3</v>
      </c>
      <c r="BO1773" t="inlineStr">
        <is>
          <t>1%</t>
        </is>
      </c>
      <c r="BP1773" t="inlineStr">
        <is>
          <t>65 : 35</t>
        </is>
      </c>
      <c r="BQ1773" t="n">
        <v>2016</v>
      </c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>
        <is>
          <t>QS+Times</t>
        </is>
      </c>
      <c r="CC1773" t="n">
        <v>1300.5</v>
      </c>
      <c r="CD1773" t="n">
        <v>1300.5</v>
      </c>
      <c r="CE1773" t="n">
        <v>601</v>
      </c>
      <c r="CF1773" t="n">
        <v>601</v>
      </c>
      <c r="CG1773" t="n">
        <v>664</v>
      </c>
      <c r="CH1773" t="n">
        <v>701</v>
      </c>
      <c r="CI1773" t="n">
        <v>701</v>
      </c>
      <c r="CJ1773" t="n">
        <v>701</v>
      </c>
      <c r="CK1773" t="n">
        <v>701</v>
      </c>
      <c r="CL1773" t="n">
        <v>701</v>
      </c>
      <c r="CM1773" t="n">
        <v>701</v>
      </c>
      <c r="CN1773" t="n">
        <v>1300.5</v>
      </c>
      <c r="CO1773" t="n">
        <v>1300.5</v>
      </c>
      <c r="CP1773" t="n">
        <v>601</v>
      </c>
      <c r="CQ1773" t="n">
        <v>601</v>
      </c>
      <c r="CR1773" t="n">
        <v>701</v>
      </c>
      <c r="CS1773" t="n">
        <v>701</v>
      </c>
      <c r="CT1773" t="n">
        <v>701</v>
      </c>
      <c r="CU1773" t="n">
        <v>701</v>
      </c>
      <c r="CV1773" t="n">
        <v>644</v>
      </c>
      <c r="CW1773" t="n">
        <v>701</v>
      </c>
      <c r="CX1773" t="n">
        <v>701</v>
      </c>
      <c r="CY1773" t="n">
        <v>700.5</v>
      </c>
      <c r="CZ1773" t="inlineStr"/>
      <c r="DA1773" t="inlineStr"/>
      <c r="DB1773" t="n">
        <v>3.589285714285708</v>
      </c>
      <c r="DC1773" t="n">
        <v>9.280056761611064</v>
      </c>
      <c r="DD1773" t="n">
        <v>17.3</v>
      </c>
      <c r="DE1773" t="inlineStr">
        <is>
          <t>Times (raw ratio)</t>
        </is>
      </c>
      <c r="DF1773" t="n">
        <v>1</v>
      </c>
      <c r="DG1773" t="inlineStr">
        <is>
          <t>Times (raw %)</t>
        </is>
      </c>
      <c r="DH1773" t="n">
        <v>5.35</v>
      </c>
      <c r="DI1773" t="n">
        <v>5.30697190426639</v>
      </c>
    </row>
    <row r="1774">
      <c r="A1774" t="inlineStr">
        <is>
          <t>university of south africa</t>
        </is>
      </c>
      <c r="B1774" t="inlineStr">
        <is>
          <t>851-900</t>
        </is>
      </c>
      <c r="C1774" t="inlineStr">
        <is>
          <t>851-900</t>
        </is>
      </c>
      <c r="D1774" t="inlineStr">
        <is>
          <t>South Africa</t>
        </is>
      </c>
      <c r="E1774" t="inlineStr">
        <is>
          <t>Africa</t>
        </is>
      </c>
      <c r="F1774" t="inlineStr">
        <is>
          <t>XL</t>
        </is>
      </c>
      <c r="G1774" t="inlineStr">
        <is>
          <t>CO</t>
        </is>
      </c>
      <c r="H1774" t="inlineStr">
        <is>
          <t>VH</t>
        </is>
      </c>
      <c r="I1774" t="inlineStr">
        <is>
          <t>A</t>
        </is>
      </c>
      <c r="J1774" t="n">
        <v>10.6</v>
      </c>
      <c r="K1774" t="inlineStr">
        <is>
          <t>601+</t>
        </is>
      </c>
      <c r="L1774" t="n">
        <v>7.2</v>
      </c>
      <c r="M1774" t="inlineStr">
        <is>
          <t>601+</t>
        </is>
      </c>
      <c r="N1774" t="n">
        <v>1.1</v>
      </c>
      <c r="O1774" t="inlineStr">
        <is>
          <t>701+</t>
        </is>
      </c>
      <c r="P1774" t="n">
        <v>7.3</v>
      </c>
      <c r="Q1774" t="inlineStr">
        <is>
          <t>701+</t>
        </is>
      </c>
      <c r="R1774" t="inlineStr"/>
      <c r="S1774" t="inlineStr"/>
      <c r="T1774" t="n">
        <v>7.3</v>
      </c>
      <c r="U1774" t="inlineStr">
        <is>
          <t>701+</t>
        </is>
      </c>
      <c r="V1774" t="n">
        <v>91</v>
      </c>
      <c r="W1774" t="inlineStr">
        <is>
          <t>156</t>
        </is>
      </c>
      <c r="X1774" t="n">
        <v>92.8</v>
      </c>
      <c r="Y1774" t="inlineStr">
        <is>
          <t>65</t>
        </is>
      </c>
      <c r="Z1774" t="n">
        <v>3.1</v>
      </c>
      <c r="AA1774" t="inlineStr">
        <is>
          <t>701+</t>
        </is>
      </c>
      <c r="AB1774" t="inlineStr"/>
      <c r="AC1774" t="inlineStr">
        <is>
          <t>851-900</t>
        </is>
      </c>
      <c r="AD1774" t="inlineStr"/>
      <c r="AE1774" t="inlineStr">
        <is>
          <t>ZA</t>
        </is>
      </c>
      <c r="AF1774" t="inlineStr">
        <is>
          <t>South Africa</t>
        </is>
      </c>
      <c r="AG1774" t="inlineStr">
        <is>
          <t>XL</t>
        </is>
      </c>
      <c r="AH1774" t="inlineStr">
        <is>
          <t>CO</t>
        </is>
      </c>
      <c r="AI1774" t="inlineStr">
        <is>
          <t>VH</t>
        </is>
      </c>
      <c r="AJ1774" t="n">
        <v>5</v>
      </c>
      <c r="AK1774" t="inlineStr">
        <is>
          <t>A</t>
        </is>
      </c>
      <c r="AL1774" t="n">
        <v>9.6</v>
      </c>
      <c r="AM1774" t="inlineStr">
        <is>
          <t>601+</t>
        </is>
      </c>
      <c r="AN1774" t="n">
        <v>4.9</v>
      </c>
      <c r="AO1774" t="inlineStr">
        <is>
          <t>601+</t>
        </is>
      </c>
      <c r="AP1774" t="n">
        <v>1</v>
      </c>
      <c r="AQ1774" t="inlineStr">
        <is>
          <t>701+</t>
        </is>
      </c>
      <c r="AR1774" t="n">
        <v>8.800000000000001</v>
      </c>
      <c r="AS1774" t="inlineStr">
        <is>
          <t>701+</t>
        </is>
      </c>
      <c r="AT1774" t="inlineStr"/>
      <c r="AU1774" t="inlineStr"/>
      <c r="AV1774" t="n">
        <v>8</v>
      </c>
      <c r="AW1774" t="inlineStr">
        <is>
          <t>701+</t>
        </is>
      </c>
      <c r="AX1774" t="n">
        <v>81.8</v>
      </c>
      <c r="AY1774" t="inlineStr">
        <is>
          <t>136</t>
        </is>
      </c>
      <c r="AZ1774" t="n">
        <v>66.59999999999999</v>
      </c>
      <c r="BA1774" t="inlineStr">
        <is>
          <t>81</t>
        </is>
      </c>
      <c r="BB1774" t="inlineStr"/>
      <c r="BC1774" t="inlineStr"/>
      <c r="BD1774" t="inlineStr">
        <is>
          <t>-</t>
        </is>
      </c>
      <c r="BE1774" t="inlineStr">
        <is>
          <t>601-800</t>
        </is>
      </c>
      <c r="BF1774" t="inlineStr">
        <is>
          <t>South Africa</t>
        </is>
      </c>
      <c r="BG1774" t="n">
        <v>18.4</v>
      </c>
      <c r="BH1774" t="inlineStr">
        <is>
          <t>28.7</t>
        </is>
      </c>
      <c r="BI1774" t="n">
        <v>11.3</v>
      </c>
      <c r="BJ1774" t="n">
        <v>9.4</v>
      </c>
      <c r="BK1774" t="inlineStr">
        <is>
          <t>28.8</t>
        </is>
      </c>
      <c r="BL1774" t="inlineStr">
        <is>
          <t>-</t>
        </is>
      </c>
      <c r="BM1774" t="inlineStr">
        <is>
          <t>197,102</t>
        </is>
      </c>
      <c r="BN1774" t="n">
        <v>108.5</v>
      </c>
      <c r="BO1774" t="inlineStr">
        <is>
          <t>9%</t>
        </is>
      </c>
      <c r="BP1774" t="inlineStr">
        <is>
          <t>65 : 35</t>
        </is>
      </c>
      <c r="BQ1774" t="n">
        <v>2016</v>
      </c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>
        <is>
          <t>QS+Times</t>
        </is>
      </c>
      <c r="CC1774" t="n">
        <v>875.5</v>
      </c>
      <c r="CD1774" t="n">
        <v>875.5</v>
      </c>
      <c r="CE1774" t="n">
        <v>601</v>
      </c>
      <c r="CF1774" t="n">
        <v>601</v>
      </c>
      <c r="CG1774" t="n">
        <v>701</v>
      </c>
      <c r="CH1774" t="n">
        <v>701</v>
      </c>
      <c r="CI1774" t="inlineStr"/>
      <c r="CJ1774" t="n">
        <v>701</v>
      </c>
      <c r="CK1774" t="n">
        <v>156</v>
      </c>
      <c r="CL1774" t="n">
        <v>65</v>
      </c>
      <c r="CM1774" t="n">
        <v>701</v>
      </c>
      <c r="CN1774" t="n">
        <v>875.5</v>
      </c>
      <c r="CO1774" t="inlineStr"/>
      <c r="CP1774" t="n">
        <v>601</v>
      </c>
      <c r="CQ1774" t="n">
        <v>601</v>
      </c>
      <c r="CR1774" t="n">
        <v>701</v>
      </c>
      <c r="CS1774" t="n">
        <v>701</v>
      </c>
      <c r="CT1774" t="inlineStr"/>
      <c r="CU1774" t="n">
        <v>701</v>
      </c>
      <c r="CV1774" t="n">
        <v>136</v>
      </c>
      <c r="CW1774" t="n">
        <v>81</v>
      </c>
      <c r="CX1774" t="inlineStr"/>
      <c r="CY1774" t="n">
        <v>700.5</v>
      </c>
      <c r="CZ1774" t="inlineStr"/>
      <c r="DA1774" t="inlineStr"/>
      <c r="DB1774" t="n">
        <v>18.76785714285714</v>
      </c>
      <c r="DC1774" t="n">
        <v>8.11349668094835</v>
      </c>
      <c r="DD1774" t="n">
        <v>108.5</v>
      </c>
      <c r="DE1774" t="inlineStr">
        <is>
          <t>Times (raw ratio)</t>
        </is>
      </c>
      <c r="DF1774" t="n">
        <v>9</v>
      </c>
      <c r="DG1774" t="inlineStr">
        <is>
          <t>Times (raw %)</t>
        </is>
      </c>
      <c r="DH1774" t="n">
        <v>10.1</v>
      </c>
      <c r="DI1774" t="n">
        <v>8.740894901144641</v>
      </c>
    </row>
    <row r="1775">
      <c r="A1775" t="inlineStr">
        <is>
          <t>university of south alabama (usa)</t>
        </is>
      </c>
      <c r="B1775" t="inlineStr">
        <is>
          <t>1201-1400</t>
        </is>
      </c>
      <c r="C1775" t="inlineStr">
        <is>
          <t>1201-1400</t>
        </is>
      </c>
      <c r="D1775" t="inlineStr">
        <is>
          <t>United States</t>
        </is>
      </c>
      <c r="E1775" t="inlineStr">
        <is>
          <t>Americas</t>
        </is>
      </c>
      <c r="F1775" t="inlineStr">
        <is>
          <t>M</t>
        </is>
      </c>
      <c r="G1775" t="inlineStr">
        <is>
          <t>CO</t>
        </is>
      </c>
      <c r="H1775" t="inlineStr">
        <is>
          <t>VH</t>
        </is>
      </c>
      <c r="I1775" t="inlineStr">
        <is>
          <t>A</t>
        </is>
      </c>
      <c r="J1775" t="n">
        <v>4.7</v>
      </c>
      <c r="K1775" t="inlineStr">
        <is>
          <t>601+</t>
        </is>
      </c>
      <c r="L1775" t="n">
        <v>5.9</v>
      </c>
      <c r="M1775" t="inlineStr">
        <is>
          <t>601+</t>
        </is>
      </c>
      <c r="N1775" t="n">
        <v>19</v>
      </c>
      <c r="O1775" t="inlineStr">
        <is>
          <t>700</t>
        </is>
      </c>
      <c r="P1775" t="n">
        <v>6.1</v>
      </c>
      <c r="Q1775" t="inlineStr">
        <is>
          <t>701+</t>
        </is>
      </c>
      <c r="R1775" t="inlineStr"/>
      <c r="S1775" t="inlineStr"/>
      <c r="T1775" t="n">
        <v>2.1</v>
      </c>
      <c r="U1775" t="inlineStr">
        <is>
          <t>701+</t>
        </is>
      </c>
      <c r="V1775" t="n">
        <v>13.6</v>
      </c>
      <c r="W1775" t="inlineStr">
        <is>
          <t>701+</t>
        </is>
      </c>
      <c r="X1775" t="n">
        <v>2.3</v>
      </c>
      <c r="Y1775" t="inlineStr">
        <is>
          <t>701+</t>
        </is>
      </c>
      <c r="Z1775" t="n">
        <v>1.2</v>
      </c>
      <c r="AA1775" t="inlineStr">
        <is>
          <t>701+</t>
        </is>
      </c>
      <c r="AB1775" t="inlineStr"/>
      <c r="AC1775" t="inlineStr">
        <is>
          <t>1201-1400</t>
        </is>
      </c>
      <c r="AD1775" t="inlineStr">
        <is>
          <t>1201-1400</t>
        </is>
      </c>
      <c r="AE1775" t="inlineStr">
        <is>
          <t>US</t>
        </is>
      </c>
      <c r="AF1775" t="inlineStr">
        <is>
          <t>United States</t>
        </is>
      </c>
      <c r="AG1775" t="inlineStr">
        <is>
          <t>L</t>
        </is>
      </c>
      <c r="AH1775" t="inlineStr">
        <is>
          <t>CO</t>
        </is>
      </c>
      <c r="AI1775" t="inlineStr">
        <is>
          <t>HI</t>
        </is>
      </c>
      <c r="AJ1775" t="n">
        <v>4</v>
      </c>
      <c r="AK1775" t="inlineStr">
        <is>
          <t>A</t>
        </is>
      </c>
      <c r="AL1775" t="n">
        <v>5.3</v>
      </c>
      <c r="AM1775" t="inlineStr">
        <is>
          <t>601+</t>
        </is>
      </c>
      <c r="AN1775" t="n">
        <v>4.4</v>
      </c>
      <c r="AO1775" t="inlineStr">
        <is>
          <t>601+</t>
        </is>
      </c>
      <c r="AP1775" t="n">
        <v>17.3</v>
      </c>
      <c r="AQ1775" t="inlineStr">
        <is>
          <t>701+</t>
        </is>
      </c>
      <c r="AR1775" t="n">
        <v>6.5</v>
      </c>
      <c r="AS1775" t="inlineStr">
        <is>
          <t>701+</t>
        </is>
      </c>
      <c r="AT1775" t="inlineStr"/>
      <c r="AU1775" t="inlineStr"/>
      <c r="AV1775" t="n">
        <v>1.8</v>
      </c>
      <c r="AW1775" t="inlineStr">
        <is>
          <t>701+</t>
        </is>
      </c>
      <c r="AX1775" t="n">
        <v>1.1</v>
      </c>
      <c r="AY1775" t="inlineStr">
        <is>
          <t>701+</t>
        </is>
      </c>
      <c r="AZ1775" t="n">
        <v>7.6</v>
      </c>
      <c r="BA1775" t="inlineStr">
        <is>
          <t>701+</t>
        </is>
      </c>
      <c r="BB1775" t="n">
        <v>1.2</v>
      </c>
      <c r="BC1775" t="inlineStr">
        <is>
          <t>701+</t>
        </is>
      </c>
      <c r="BD1775" t="inlineStr">
        <is>
          <t>-</t>
        </is>
      </c>
      <c r="BE1775" t="inlineStr"/>
      <c r="BF1775" t="inlineStr">
        <is>
          <t>Not Reported</t>
        </is>
      </c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>
        <is>
          <t>QS</t>
        </is>
      </c>
      <c r="CC1775" t="n">
        <v>1300.5</v>
      </c>
      <c r="CD1775" t="n">
        <v>1300.5</v>
      </c>
      <c r="CE1775" t="n">
        <v>601</v>
      </c>
      <c r="CF1775" t="n">
        <v>601</v>
      </c>
      <c r="CG1775" t="n">
        <v>700</v>
      </c>
      <c r="CH1775" t="n">
        <v>701</v>
      </c>
      <c r="CI1775" t="inlineStr"/>
      <c r="CJ1775" t="n">
        <v>701</v>
      </c>
      <c r="CK1775" t="n">
        <v>701</v>
      </c>
      <c r="CL1775" t="n">
        <v>701</v>
      </c>
      <c r="CM1775" t="n">
        <v>701</v>
      </c>
      <c r="CN1775" t="n">
        <v>1300.5</v>
      </c>
      <c r="CO1775" t="n">
        <v>1300.5</v>
      </c>
      <c r="CP1775" t="n">
        <v>601</v>
      </c>
      <c r="CQ1775" t="n">
        <v>601</v>
      </c>
      <c r="CR1775" t="n">
        <v>701</v>
      </c>
      <c r="CS1775" t="n">
        <v>701</v>
      </c>
      <c r="CT1775" t="inlineStr"/>
      <c r="CU1775" t="n">
        <v>701</v>
      </c>
      <c r="CV1775" t="n">
        <v>701</v>
      </c>
      <c r="CW1775" t="n">
        <v>701</v>
      </c>
      <c r="CX1775" t="n">
        <v>701</v>
      </c>
      <c r="CY1775" t="inlineStr"/>
      <c r="CZ1775" t="inlineStr"/>
      <c r="DA1775" t="inlineStr"/>
      <c r="DB1775" t="n">
        <v>7.178571428571416</v>
      </c>
      <c r="DC1775" t="n">
        <v>6.1</v>
      </c>
      <c r="DD1775" t="inlineStr"/>
      <c r="DE1775" t="inlineStr">
        <is>
          <t>QS (score, not ratio)</t>
        </is>
      </c>
      <c r="DF1775" t="inlineStr"/>
      <c r="DG1775" t="inlineStr">
        <is>
          <t>QS (score, not %)</t>
        </is>
      </c>
      <c r="DH1775" t="n">
        <v>5</v>
      </c>
      <c r="DI1775" t="inlineStr"/>
    </row>
    <row r="1776">
      <c r="A1776" t="inlineStr">
        <is>
          <t>university of south australia</t>
        </is>
      </c>
      <c r="B1776" t="inlineStr">
        <is>
          <t>340</t>
        </is>
      </c>
      <c r="C1776" t="inlineStr">
        <is>
          <t>326</t>
        </is>
      </c>
      <c r="D1776" t="inlineStr">
        <is>
          <t>Australia</t>
        </is>
      </c>
      <c r="E1776" t="inlineStr">
        <is>
          <t>Oceania</t>
        </is>
      </c>
      <c r="F1776" t="inlineStr">
        <is>
          <t>L</t>
        </is>
      </c>
      <c r="G1776" t="inlineStr">
        <is>
          <t>CO</t>
        </is>
      </c>
      <c r="H1776" t="inlineStr">
        <is>
          <t>VH</t>
        </is>
      </c>
      <c r="I1776" t="inlineStr">
        <is>
          <t>A</t>
        </is>
      </c>
      <c r="J1776" t="n">
        <v>21.3</v>
      </c>
      <c r="K1776" t="inlineStr">
        <is>
          <t>411</t>
        </is>
      </c>
      <c r="L1776" t="n">
        <v>12.7</v>
      </c>
      <c r="M1776" t="inlineStr">
        <is>
          <t>601+</t>
        </is>
      </c>
      <c r="N1776" t="n">
        <v>24.9</v>
      </c>
      <c r="O1776" t="inlineStr">
        <is>
          <t>594</t>
        </is>
      </c>
      <c r="P1776" t="n">
        <v>31.9</v>
      </c>
      <c r="Q1776" t="inlineStr">
        <is>
          <t>413</t>
        </is>
      </c>
      <c r="R1776" t="n">
        <v>99.8</v>
      </c>
      <c r="S1776" t="inlineStr">
        <is>
          <t>92</t>
        </is>
      </c>
      <c r="T1776" t="n">
        <v>50.9</v>
      </c>
      <c r="U1776" t="inlineStr">
        <is>
          <t>290</t>
        </is>
      </c>
      <c r="V1776" t="n">
        <v>85.5</v>
      </c>
      <c r="W1776" t="inlineStr">
        <is>
          <t>238</t>
        </is>
      </c>
      <c r="X1776" t="n">
        <v>15.5</v>
      </c>
      <c r="Y1776" t="inlineStr">
        <is>
          <t>644</t>
        </is>
      </c>
      <c r="Z1776" t="n">
        <v>83.59999999999999</v>
      </c>
      <c r="AA1776" t="inlineStr">
        <is>
          <t>132=</t>
        </is>
      </c>
      <c r="AB1776" t="n">
        <v>33.2</v>
      </c>
      <c r="AC1776">
        <f>326</f>
        <v/>
      </c>
      <c r="AD1776" t="inlineStr">
        <is>
          <t>363=</t>
        </is>
      </c>
      <c r="AE1776" t="inlineStr">
        <is>
          <t>AU</t>
        </is>
      </c>
      <c r="AF1776" t="inlineStr">
        <is>
          <t>Australia</t>
        </is>
      </c>
      <c r="AG1776" t="inlineStr">
        <is>
          <t>L</t>
        </is>
      </c>
      <c r="AH1776" t="inlineStr">
        <is>
          <t>CO</t>
        </is>
      </c>
      <c r="AI1776" t="inlineStr">
        <is>
          <t>VH</t>
        </is>
      </c>
      <c r="AJ1776" t="n">
        <v>3</v>
      </c>
      <c r="AK1776" t="inlineStr">
        <is>
          <t>A</t>
        </is>
      </c>
      <c r="AL1776" t="n">
        <v>22.5</v>
      </c>
      <c r="AM1776" t="inlineStr">
        <is>
          <t>390</t>
        </is>
      </c>
      <c r="AN1776" t="n">
        <v>14</v>
      </c>
      <c r="AO1776" t="inlineStr">
        <is>
          <t>580</t>
        </is>
      </c>
      <c r="AP1776" t="n">
        <v>22.4</v>
      </c>
      <c r="AQ1776" t="inlineStr">
        <is>
          <t>625</t>
        </is>
      </c>
      <c r="AR1776" t="n">
        <v>32.8</v>
      </c>
      <c r="AS1776" t="inlineStr">
        <is>
          <t>415</t>
        </is>
      </c>
      <c r="AT1776" t="n">
        <v>99.8</v>
      </c>
      <c r="AU1776" t="inlineStr">
        <is>
          <t>80</t>
        </is>
      </c>
      <c r="AV1776" t="n">
        <v>45.1</v>
      </c>
      <c r="AW1776" t="inlineStr">
        <is>
          <t>322</t>
        </is>
      </c>
      <c r="AX1776" t="n">
        <v>58.6</v>
      </c>
      <c r="AY1776" t="inlineStr">
        <is>
          <t>256</t>
        </is>
      </c>
      <c r="AZ1776" t="n">
        <v>15.4</v>
      </c>
      <c r="BA1776" t="inlineStr">
        <is>
          <t>544</t>
        </is>
      </c>
      <c r="BB1776" t="n">
        <v>81.7</v>
      </c>
      <c r="BC1776" t="inlineStr">
        <is>
          <t>137=</t>
        </is>
      </c>
      <c r="BD1776" t="inlineStr">
        <is>
          <t>32.7</t>
        </is>
      </c>
      <c r="BE1776" t="inlineStr">
        <is>
          <t>351-400</t>
        </is>
      </c>
      <c r="BF1776" t="inlineStr">
        <is>
          <t>Australia</t>
        </is>
      </c>
      <c r="BG1776" t="n">
        <v>26.4</v>
      </c>
      <c r="BH1776" t="inlineStr">
        <is>
          <t>89.0</t>
        </is>
      </c>
      <c r="BI1776" t="n">
        <v>26.7</v>
      </c>
      <c r="BJ1776" t="n">
        <v>41.2</v>
      </c>
      <c r="BK1776" t="inlineStr">
        <is>
          <t>85.9</t>
        </is>
      </c>
      <c r="BL1776" t="inlineStr">
        <is>
          <t>-</t>
        </is>
      </c>
      <c r="BM1776" t="inlineStr">
        <is>
          <t>18,971</t>
        </is>
      </c>
      <c r="BN1776" t="n">
        <v>26.2</v>
      </c>
      <c r="BO1776" t="inlineStr">
        <is>
          <t>32%</t>
        </is>
      </c>
      <c r="BP1776" t="inlineStr">
        <is>
          <t>59 : 41</t>
        </is>
      </c>
      <c r="BQ1776" t="n">
        <v>2016</v>
      </c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>
        <is>
          <t>QS+Times</t>
        </is>
      </c>
      <c r="CC1776" t="n">
        <v>340</v>
      </c>
      <c r="CD1776" t="n">
        <v>326</v>
      </c>
      <c r="CE1776" t="n">
        <v>411</v>
      </c>
      <c r="CF1776" t="n">
        <v>601</v>
      </c>
      <c r="CG1776" t="n">
        <v>594</v>
      </c>
      <c r="CH1776" t="n">
        <v>413</v>
      </c>
      <c r="CI1776" t="n">
        <v>92</v>
      </c>
      <c r="CJ1776" t="n">
        <v>290</v>
      </c>
      <c r="CK1776" t="n">
        <v>238</v>
      </c>
      <c r="CL1776" t="n">
        <v>644</v>
      </c>
      <c r="CM1776" t="n">
        <v>132</v>
      </c>
      <c r="CN1776" t="n">
        <v>326</v>
      </c>
      <c r="CO1776" t="n">
        <v>363</v>
      </c>
      <c r="CP1776" t="n">
        <v>390</v>
      </c>
      <c r="CQ1776" t="n">
        <v>580</v>
      </c>
      <c r="CR1776" t="n">
        <v>625</v>
      </c>
      <c r="CS1776" t="n">
        <v>415</v>
      </c>
      <c r="CT1776" t="n">
        <v>80</v>
      </c>
      <c r="CU1776" t="n">
        <v>322</v>
      </c>
      <c r="CV1776" t="n">
        <v>256</v>
      </c>
      <c r="CW1776" t="n">
        <v>544</v>
      </c>
      <c r="CX1776" t="n">
        <v>137</v>
      </c>
      <c r="CY1776" t="n">
        <v>375.5</v>
      </c>
      <c r="CZ1776" t="inlineStr"/>
      <c r="DA1776" t="inlineStr"/>
      <c r="DB1776" t="n">
        <v>61.12373634228531</v>
      </c>
      <c r="DC1776" t="n">
        <v>32.38389961536355</v>
      </c>
      <c r="DD1776" t="n">
        <v>26.2</v>
      </c>
      <c r="DE1776" t="inlineStr">
        <is>
          <t>Times (raw ratio)</t>
        </is>
      </c>
      <c r="DF1776" t="n">
        <v>32</v>
      </c>
      <c r="DG1776" t="inlineStr">
        <is>
          <t>Times (raw %)</t>
        </is>
      </c>
      <c r="DH1776" t="n">
        <v>21.9</v>
      </c>
      <c r="DI1776" t="n">
        <v>24.76586888657648</v>
      </c>
    </row>
    <row r="1777">
      <c r="A1777" t="inlineStr">
        <is>
          <t>university of south bohemia</t>
        </is>
      </c>
      <c r="B1777" t="inlineStr">
        <is>
          <t>951-1000</t>
        </is>
      </c>
      <c r="C1777" t="inlineStr">
        <is>
          <t>1001-1200</t>
        </is>
      </c>
      <c r="D1777" t="inlineStr">
        <is>
          <t>Czech Republic</t>
        </is>
      </c>
      <c r="E1777" t="inlineStr">
        <is>
          <t>Europe</t>
        </is>
      </c>
      <c r="F1777" t="inlineStr">
        <is>
          <t>M</t>
        </is>
      </c>
      <c r="G1777" t="inlineStr">
        <is>
          <t>FO</t>
        </is>
      </c>
      <c r="H1777" t="inlineStr">
        <is>
          <t>VH</t>
        </is>
      </c>
      <c r="I1777" t="inlineStr">
        <is>
          <t>A</t>
        </is>
      </c>
      <c r="J1777" t="n">
        <v>5.2</v>
      </c>
      <c r="K1777" t="inlineStr">
        <is>
          <t>601+</t>
        </is>
      </c>
      <c r="L1777" t="n">
        <v>2.3</v>
      </c>
      <c r="M1777" t="inlineStr">
        <is>
          <t>601+</t>
        </is>
      </c>
      <c r="N1777" t="n">
        <v>56</v>
      </c>
      <c r="O1777" t="inlineStr">
        <is>
          <t>264</t>
        </is>
      </c>
      <c r="P1777" t="n">
        <v>5.7</v>
      </c>
      <c r="Q1777" t="inlineStr">
        <is>
          <t>701+</t>
        </is>
      </c>
      <c r="R1777" t="n">
        <v>21.5</v>
      </c>
      <c r="S1777" t="inlineStr">
        <is>
          <t>577</t>
        </is>
      </c>
      <c r="T1777" t="n">
        <v>11.4</v>
      </c>
      <c r="U1777" t="inlineStr">
        <is>
          <t>687</t>
        </is>
      </c>
      <c r="V1777" t="n">
        <v>55.3</v>
      </c>
      <c r="W1777" t="inlineStr">
        <is>
          <t>690</t>
        </is>
      </c>
      <c r="X1777" t="n">
        <v>1.6</v>
      </c>
      <c r="Y1777" t="inlineStr">
        <is>
          <t>701+</t>
        </is>
      </c>
      <c r="Z1777" t="n">
        <v>5.7</v>
      </c>
      <c r="AA1777" t="inlineStr">
        <is>
          <t>701+</t>
        </is>
      </c>
      <c r="AB1777" t="inlineStr"/>
      <c r="AC1777" t="inlineStr">
        <is>
          <t>1001-1200</t>
        </is>
      </c>
      <c r="AD1777" t="inlineStr">
        <is>
          <t>701-750</t>
        </is>
      </c>
      <c r="AE1777" t="inlineStr">
        <is>
          <t>CZ</t>
        </is>
      </c>
      <c r="AF1777" t="inlineStr">
        <is>
          <t>Czech Republic</t>
        </is>
      </c>
      <c r="AG1777" t="inlineStr">
        <is>
          <t>M</t>
        </is>
      </c>
      <c r="AH1777" t="inlineStr">
        <is>
          <t>FO</t>
        </is>
      </c>
      <c r="AI1777" t="inlineStr">
        <is>
          <t>VH</t>
        </is>
      </c>
      <c r="AJ1777" t="n">
        <v>3</v>
      </c>
      <c r="AK1777" t="inlineStr">
        <is>
          <t>A</t>
        </is>
      </c>
      <c r="AL1777" t="n">
        <v>5.5</v>
      </c>
      <c r="AM1777" t="inlineStr">
        <is>
          <t>601+</t>
        </is>
      </c>
      <c r="AN1777" t="n">
        <v>2.6</v>
      </c>
      <c r="AO1777" t="inlineStr">
        <is>
          <t>601+</t>
        </is>
      </c>
      <c r="AP1777" t="n">
        <v>68.7</v>
      </c>
      <c r="AQ1777" t="inlineStr">
        <is>
          <t>190</t>
        </is>
      </c>
      <c r="AR1777" t="n">
        <v>4.8</v>
      </c>
      <c r="AS1777" t="inlineStr">
        <is>
          <t>701+</t>
        </is>
      </c>
      <c r="AT1777" t="inlineStr"/>
      <c r="AU1777" t="inlineStr"/>
      <c r="AV1777" t="inlineStr"/>
      <c r="AW1777" t="inlineStr"/>
      <c r="AX1777" t="n">
        <v>5.9</v>
      </c>
      <c r="AY1777" t="inlineStr">
        <is>
          <t>701+</t>
        </is>
      </c>
      <c r="AZ1777" t="n">
        <v>7.7</v>
      </c>
      <c r="BA1777" t="inlineStr">
        <is>
          <t>701+</t>
        </is>
      </c>
      <c r="BB1777" t="n">
        <v>1.2</v>
      </c>
      <c r="BC1777" t="inlineStr">
        <is>
          <t>701+</t>
        </is>
      </c>
      <c r="BD1777" t="inlineStr">
        <is>
          <t>-</t>
        </is>
      </c>
      <c r="BE1777" t="inlineStr"/>
      <c r="BF1777" t="inlineStr">
        <is>
          <t>Not Reported</t>
        </is>
      </c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>
        <is>
          <t>QS</t>
        </is>
      </c>
      <c r="CC1777" t="n">
        <v>975.5</v>
      </c>
      <c r="CD1777" t="n">
        <v>1100.5</v>
      </c>
      <c r="CE1777" t="n">
        <v>601</v>
      </c>
      <c r="CF1777" t="n">
        <v>601</v>
      </c>
      <c r="CG1777" t="n">
        <v>264</v>
      </c>
      <c r="CH1777" t="n">
        <v>701</v>
      </c>
      <c r="CI1777" t="n">
        <v>577</v>
      </c>
      <c r="CJ1777" t="n">
        <v>687</v>
      </c>
      <c r="CK1777" t="n">
        <v>690</v>
      </c>
      <c r="CL1777" t="n">
        <v>701</v>
      </c>
      <c r="CM1777" t="n">
        <v>701</v>
      </c>
      <c r="CN1777" t="n">
        <v>1100.5</v>
      </c>
      <c r="CO1777" t="n">
        <v>725.5</v>
      </c>
      <c r="CP1777" t="n">
        <v>601</v>
      </c>
      <c r="CQ1777" t="n">
        <v>601</v>
      </c>
      <c r="CR1777" t="n">
        <v>190</v>
      </c>
      <c r="CS1777" t="n">
        <v>701</v>
      </c>
      <c r="CT1777" t="inlineStr"/>
      <c r="CU1777" t="inlineStr"/>
      <c r="CV1777" t="n">
        <v>701</v>
      </c>
      <c r="CW1777" t="n">
        <v>701</v>
      </c>
      <c r="CX1777" t="n">
        <v>701</v>
      </c>
      <c r="CY1777" t="inlineStr"/>
      <c r="CZ1777" t="inlineStr"/>
      <c r="DA1777" t="inlineStr"/>
      <c r="DB1777" t="n">
        <v>30.39285714285714</v>
      </c>
      <c r="DC1777" t="n">
        <v>5.7</v>
      </c>
      <c r="DD1777" t="inlineStr"/>
      <c r="DE1777" t="inlineStr">
        <is>
          <t>QS (score, not ratio)</t>
        </is>
      </c>
      <c r="DF1777" t="inlineStr"/>
      <c r="DG1777" t="inlineStr">
        <is>
          <t>QS (score, not %)</t>
        </is>
      </c>
      <c r="DH1777" t="n">
        <v>5.35</v>
      </c>
      <c r="DI1777" t="inlineStr"/>
    </row>
    <row r="1778">
      <c r="A1778" t="inlineStr">
        <is>
          <t>university of south carolina</t>
        </is>
      </c>
      <c r="B1778" t="inlineStr">
        <is>
          <t>601-610</t>
        </is>
      </c>
      <c r="C1778" t="inlineStr">
        <is>
          <t>575</t>
        </is>
      </c>
      <c r="D1778" t="inlineStr">
        <is>
          <t>United States</t>
        </is>
      </c>
      <c r="E1778" t="inlineStr">
        <is>
          <t>Americas</t>
        </is>
      </c>
      <c r="F1778" t="inlineStr">
        <is>
          <t>XL</t>
        </is>
      </c>
      <c r="G1778" t="inlineStr">
        <is>
          <t>FC</t>
        </is>
      </c>
      <c r="H1778" t="inlineStr">
        <is>
          <t>VH</t>
        </is>
      </c>
      <c r="I1778" t="inlineStr">
        <is>
          <t>A</t>
        </is>
      </c>
      <c r="J1778" t="n">
        <v>13.8</v>
      </c>
      <c r="K1778" t="inlineStr">
        <is>
          <t>601+</t>
        </is>
      </c>
      <c r="L1778" t="n">
        <v>9.4</v>
      </c>
      <c r="M1778" t="inlineStr">
        <is>
          <t>601+</t>
        </is>
      </c>
      <c r="N1778" t="n">
        <v>9.699999999999999</v>
      </c>
      <c r="O1778" t="inlineStr">
        <is>
          <t>701+</t>
        </is>
      </c>
      <c r="P1778" t="n">
        <v>28.3</v>
      </c>
      <c r="Q1778" t="inlineStr">
        <is>
          <t>461</t>
        </is>
      </c>
      <c r="R1778" t="n">
        <v>30.4</v>
      </c>
      <c r="S1778" t="inlineStr">
        <is>
          <t>491</t>
        </is>
      </c>
      <c r="T1778" t="n">
        <v>3.2</v>
      </c>
      <c r="U1778" t="inlineStr">
        <is>
          <t>701+</t>
        </is>
      </c>
      <c r="V1778" t="n">
        <v>71.90000000000001</v>
      </c>
      <c r="W1778" t="inlineStr">
        <is>
          <t>451</t>
        </is>
      </c>
      <c r="X1778" t="n">
        <v>17.3</v>
      </c>
      <c r="Y1778" t="inlineStr">
        <is>
          <t>611</t>
        </is>
      </c>
      <c r="Z1778" t="n">
        <v>63.1</v>
      </c>
      <c r="AA1778" t="inlineStr">
        <is>
          <t>250=</t>
        </is>
      </c>
      <c r="AB1778" t="inlineStr"/>
      <c r="AC1778">
        <f>575</f>
        <v/>
      </c>
      <c r="AD1778" t="inlineStr">
        <is>
          <t>701-750</t>
        </is>
      </c>
      <c r="AE1778" t="inlineStr">
        <is>
          <t>US</t>
        </is>
      </c>
      <c r="AF1778" t="inlineStr">
        <is>
          <t>United States</t>
        </is>
      </c>
      <c r="AG1778" t="inlineStr">
        <is>
          <t>XL</t>
        </is>
      </c>
      <c r="AH1778" t="inlineStr">
        <is>
          <t>FC</t>
        </is>
      </c>
      <c r="AI1778" t="inlineStr">
        <is>
          <t>VH</t>
        </is>
      </c>
      <c r="AJ1778" t="n">
        <v>5</v>
      </c>
      <c r="AK1778" t="inlineStr">
        <is>
          <t>A</t>
        </is>
      </c>
      <c r="AL1778" t="n">
        <v>14.7</v>
      </c>
      <c r="AM1778" t="inlineStr">
        <is>
          <t>590</t>
        </is>
      </c>
      <c r="AN1778" t="n">
        <v>11.8</v>
      </c>
      <c r="AO1778" t="inlineStr">
        <is>
          <t>601+</t>
        </is>
      </c>
      <c r="AP1778" t="n">
        <v>8.9</v>
      </c>
      <c r="AQ1778" t="inlineStr">
        <is>
          <t>701+</t>
        </is>
      </c>
      <c r="AR1778" t="n">
        <v>33.6</v>
      </c>
      <c r="AS1778" t="inlineStr">
        <is>
          <t>407</t>
        </is>
      </c>
      <c r="AT1778" t="n">
        <v>37.8</v>
      </c>
      <c r="AU1778" t="inlineStr">
        <is>
          <t>424</t>
        </is>
      </c>
      <c r="AV1778" t="n">
        <v>3.5</v>
      </c>
      <c r="AW1778" t="inlineStr">
        <is>
          <t>701+</t>
        </is>
      </c>
      <c r="AX1778" t="n">
        <v>40.8</v>
      </c>
      <c r="AY1778" t="inlineStr">
        <is>
          <t>370</t>
        </is>
      </c>
      <c r="AZ1778" t="n">
        <v>17.1</v>
      </c>
      <c r="BA1778" t="inlineStr">
        <is>
          <t>494</t>
        </is>
      </c>
      <c r="BB1778" t="n">
        <v>39.6</v>
      </c>
      <c r="BC1778" t="inlineStr">
        <is>
          <t>365</t>
        </is>
      </c>
      <c r="BD1778" t="inlineStr">
        <is>
          <t>20.6</t>
        </is>
      </c>
      <c r="BE1778" t="inlineStr">
        <is>
          <t>351-400</t>
        </is>
      </c>
      <c r="BF1778" t="inlineStr">
        <is>
          <t>United States of America</t>
        </is>
      </c>
      <c r="BG1778" t="n">
        <v>31.1</v>
      </c>
      <c r="BH1778" t="inlineStr">
        <is>
          <t>24.5</t>
        </is>
      </c>
      <c r="BI1778" t="n">
        <v>21.5</v>
      </c>
      <c r="BJ1778" t="n">
        <v>58.7</v>
      </c>
      <c r="BK1778" t="inlineStr">
        <is>
          <t>30.3</t>
        </is>
      </c>
      <c r="BL1778" t="inlineStr">
        <is>
          <t>-</t>
        </is>
      </c>
      <c r="BM1778" t="inlineStr">
        <is>
          <t>29,336</t>
        </is>
      </c>
      <c r="BN1778" t="n">
        <v>16.3</v>
      </c>
      <c r="BO1778" t="inlineStr">
        <is>
          <t>1%</t>
        </is>
      </c>
      <c r="BP1778" t="inlineStr">
        <is>
          <t>55 : 45</t>
        </is>
      </c>
      <c r="BQ1778" t="n">
        <v>2016</v>
      </c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>
        <is>
          <t>QS+Times</t>
        </is>
      </c>
      <c r="CC1778" t="n">
        <v>605.5</v>
      </c>
      <c r="CD1778" t="n">
        <v>575</v>
      </c>
      <c r="CE1778" t="n">
        <v>601</v>
      </c>
      <c r="CF1778" t="n">
        <v>601</v>
      </c>
      <c r="CG1778" t="n">
        <v>701</v>
      </c>
      <c r="CH1778" t="n">
        <v>461</v>
      </c>
      <c r="CI1778" t="n">
        <v>491</v>
      </c>
      <c r="CJ1778" t="n">
        <v>701</v>
      </c>
      <c r="CK1778" t="n">
        <v>451</v>
      </c>
      <c r="CL1778" t="n">
        <v>611</v>
      </c>
      <c r="CM1778" t="n">
        <v>250</v>
      </c>
      <c r="CN1778" t="n">
        <v>575</v>
      </c>
      <c r="CO1778" t="n">
        <v>725.5</v>
      </c>
      <c r="CP1778" t="n">
        <v>590</v>
      </c>
      <c r="CQ1778" t="n">
        <v>601</v>
      </c>
      <c r="CR1778" t="n">
        <v>701</v>
      </c>
      <c r="CS1778" t="n">
        <v>407</v>
      </c>
      <c r="CT1778" t="n">
        <v>424</v>
      </c>
      <c r="CU1778" t="n">
        <v>701</v>
      </c>
      <c r="CV1778" t="n">
        <v>370</v>
      </c>
      <c r="CW1778" t="n">
        <v>494</v>
      </c>
      <c r="CX1778" t="n">
        <v>365</v>
      </c>
      <c r="CY1778" t="n">
        <v>375.5</v>
      </c>
      <c r="CZ1778" t="inlineStr"/>
      <c r="DA1778" t="inlineStr"/>
      <c r="DB1778" t="n">
        <v>51.64159348514245</v>
      </c>
      <c r="DC1778" t="n">
        <v>35.28440642549302</v>
      </c>
      <c r="DD1778" t="n">
        <v>16.3</v>
      </c>
      <c r="DE1778" t="inlineStr">
        <is>
          <t>Times (raw ratio)</t>
        </is>
      </c>
      <c r="DF1778" t="n">
        <v>1</v>
      </c>
      <c r="DG1778" t="inlineStr">
        <is>
          <t>Times (raw %)</t>
        </is>
      </c>
      <c r="DH1778" t="n">
        <v>14.25</v>
      </c>
      <c r="DI1778" t="n">
        <v>19.35483870967742</v>
      </c>
    </row>
    <row r="1779">
      <c r="A1779" t="inlineStr">
        <is>
          <t>university of south carolina - columbia</t>
        </is>
      </c>
      <c r="B1779" t="inlineStr"/>
      <c r="C1779" t="inlineStr"/>
      <c r="D1779" t="inlineStr">
        <is>
          <t>Not Reported</t>
        </is>
      </c>
      <c r="E1779" t="inlineStr">
        <is>
          <t>Not Reported</t>
        </is>
      </c>
      <c r="F1779" t="inlineStr">
        <is>
          <t>Not Reported</t>
        </is>
      </c>
      <c r="G1779" t="inlineStr">
        <is>
          <t>Not Reported</t>
        </is>
      </c>
      <c r="H1779" t="inlineStr"/>
      <c r="I1779" t="inlineStr">
        <is>
          <t>Not Reported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>
        <is>
          <t>Not Reported</t>
        </is>
      </c>
      <c r="AF1779" t="inlineStr">
        <is>
          <t>Not Reported</t>
        </is>
      </c>
      <c r="AG1779" t="inlineStr">
        <is>
          <t>Not Reported</t>
        </is>
      </c>
      <c r="AH1779" t="inlineStr">
        <is>
          <t>Not Reported</t>
        </is>
      </c>
      <c r="AI1779" t="inlineStr"/>
      <c r="AJ1779" t="inlineStr"/>
      <c r="AK1779" t="inlineStr">
        <is>
          <t>Not Reported</t>
        </is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>
        <is>
          <t>Not Reported</t>
        </is>
      </c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>
        <is>
          <t>201-300</t>
        </is>
      </c>
      <c r="BS1779" t="inlineStr">
        <is>
          <t>79-102</t>
        </is>
      </c>
      <c r="BT1779" t="inlineStr"/>
      <c r="BU1779" t="n">
        <v>0</v>
      </c>
      <c r="BV1779" t="n">
        <v>0</v>
      </c>
      <c r="BW1779" t="n">
        <v>16.8</v>
      </c>
      <c r="BX1779" t="n">
        <v>8.4</v>
      </c>
      <c r="BY1779" t="n">
        <v>35.9</v>
      </c>
      <c r="BZ1779" t="n">
        <v>16.1</v>
      </c>
      <c r="CA1779" t="n">
        <v>2015</v>
      </c>
      <c r="CB1779" t="inlineStr">
        <is>
          <t>Shanghai</t>
        </is>
      </c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n">
        <v>250.5</v>
      </c>
      <c r="DA1779" t="n">
        <v>90.5</v>
      </c>
      <c r="DB1779" t="n">
        <v>45.22502744237102</v>
      </c>
      <c r="DC1779" t="n">
        <v>23.82610571736785</v>
      </c>
      <c r="DD1779" t="inlineStr"/>
      <c r="DE1779" t="inlineStr">
        <is>
          <t>Missing</t>
        </is>
      </c>
      <c r="DF1779" t="inlineStr"/>
      <c r="DG1779" t="inlineStr">
        <is>
          <t>Missing</t>
        </is>
      </c>
      <c r="DH1779" t="inlineStr"/>
      <c r="DI1779" t="n">
        <v>11.91305285868393</v>
      </c>
    </row>
    <row r="1780">
      <c r="A1780" t="inlineStr">
        <is>
          <t>university of south dakota</t>
        </is>
      </c>
      <c r="B1780" t="inlineStr"/>
      <c r="C1780" t="inlineStr"/>
      <c r="D1780" t="inlineStr">
        <is>
          <t>Not Reported</t>
        </is>
      </c>
      <c r="E1780" t="inlineStr">
        <is>
          <t>Not Reported</t>
        </is>
      </c>
      <c r="F1780" t="inlineStr">
        <is>
          <t>Not Reported</t>
        </is>
      </c>
      <c r="G1780" t="inlineStr">
        <is>
          <t>Not Reported</t>
        </is>
      </c>
      <c r="H1780" t="inlineStr"/>
      <c r="I1780" t="inlineStr">
        <is>
          <t>Not Reported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>
        <is>
          <t>Not Reported</t>
        </is>
      </c>
      <c r="AF1780" t="inlineStr">
        <is>
          <t>Not Reported</t>
        </is>
      </c>
      <c r="AG1780" t="inlineStr">
        <is>
          <t>Not Reported</t>
        </is>
      </c>
      <c r="AH1780" t="inlineStr">
        <is>
          <t>Not Reported</t>
        </is>
      </c>
      <c r="AI1780" t="inlineStr"/>
      <c r="AJ1780" t="inlineStr"/>
      <c r="AK1780" t="inlineStr">
        <is>
          <t>Not Reported</t>
        </is>
      </c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>
        <is>
          <t>351-400</t>
        </is>
      </c>
      <c r="BF1780" t="inlineStr">
        <is>
          <t>United States of America</t>
        </is>
      </c>
      <c r="BG1780" t="n">
        <v>29.3</v>
      </c>
      <c r="BH1780" t="inlineStr">
        <is>
          <t>17.1</t>
        </is>
      </c>
      <c r="BI1780" t="n">
        <v>12.1</v>
      </c>
      <c r="BJ1780" t="n">
        <v>70.40000000000001</v>
      </c>
      <c r="BK1780" t="inlineStr">
        <is>
          <t>28.0</t>
        </is>
      </c>
      <c r="BL1780" t="inlineStr">
        <is>
          <t>-</t>
        </is>
      </c>
      <c r="BM1780" t="inlineStr">
        <is>
          <t>8,003</t>
        </is>
      </c>
      <c r="BN1780" t="n">
        <v>17.1</v>
      </c>
      <c r="BO1780" t="inlineStr">
        <is>
          <t>2%</t>
        </is>
      </c>
      <c r="BP1780" t="inlineStr">
        <is>
          <t>61 : 39</t>
        </is>
      </c>
      <c r="BQ1780" t="n">
        <v>2016</v>
      </c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>
        <is>
          <t>Times</t>
        </is>
      </c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n">
        <v>375.5</v>
      </c>
      <c r="CZ1780" t="inlineStr"/>
      <c r="DA1780" t="inlineStr"/>
      <c r="DB1780" t="n">
        <v>46.46175839885633</v>
      </c>
      <c r="DC1780" t="n">
        <v>39.80692345608278</v>
      </c>
      <c r="DD1780" t="n">
        <v>17.1</v>
      </c>
      <c r="DE1780" t="inlineStr">
        <is>
          <t>Times (raw ratio)</t>
        </is>
      </c>
      <c r="DF1780" t="n">
        <v>2</v>
      </c>
      <c r="DG1780" t="inlineStr">
        <is>
          <t>Times (raw %)</t>
        </is>
      </c>
      <c r="DH1780" t="inlineStr"/>
      <c r="DI1780" t="n">
        <v>9.573361082206034</v>
      </c>
    </row>
    <row r="1781">
      <c r="A1781" t="inlineStr">
        <is>
          <t>university of south florida</t>
        </is>
      </c>
      <c r="B1781" t="inlineStr">
        <is>
          <t>621-630</t>
        </is>
      </c>
      <c r="C1781" t="inlineStr">
        <is>
          <t>563</t>
        </is>
      </c>
      <c r="D1781" t="inlineStr">
        <is>
          <t>United States</t>
        </is>
      </c>
      <c r="E1781" t="inlineStr">
        <is>
          <t>Americas</t>
        </is>
      </c>
      <c r="F1781" t="inlineStr">
        <is>
          <t>XL</t>
        </is>
      </c>
      <c r="G1781" t="inlineStr">
        <is>
          <t>CO</t>
        </is>
      </c>
      <c r="H1781" t="inlineStr">
        <is>
          <t>VH</t>
        </is>
      </c>
      <c r="I1781" t="inlineStr">
        <is>
          <t>A</t>
        </is>
      </c>
      <c r="J1781" t="n">
        <v>12.9</v>
      </c>
      <c r="K1781" t="inlineStr">
        <is>
          <t>601+</t>
        </is>
      </c>
      <c r="L1781" t="n">
        <v>9.5</v>
      </c>
      <c r="M1781" t="inlineStr">
        <is>
          <t>601+</t>
        </is>
      </c>
      <c r="N1781" t="n">
        <v>8.800000000000001</v>
      </c>
      <c r="O1781" t="inlineStr">
        <is>
          <t>701+</t>
        </is>
      </c>
      <c r="P1781" t="n">
        <v>36.3</v>
      </c>
      <c r="Q1781" t="inlineStr">
        <is>
          <t>377</t>
        </is>
      </c>
      <c r="R1781" t="n">
        <v>19.9</v>
      </c>
      <c r="S1781" t="inlineStr">
        <is>
          <t>599</t>
        </is>
      </c>
      <c r="T1781" t="n">
        <v>22.2</v>
      </c>
      <c r="U1781" t="inlineStr">
        <is>
          <t>516</t>
        </is>
      </c>
      <c r="V1781" t="n">
        <v>86.7</v>
      </c>
      <c r="W1781" t="inlineStr">
        <is>
          <t>219</t>
        </is>
      </c>
      <c r="X1781" t="n">
        <v>6.1</v>
      </c>
      <c r="Y1781" t="inlineStr">
        <is>
          <t>701+</t>
        </is>
      </c>
      <c r="Z1781" t="n">
        <v>15.9</v>
      </c>
      <c r="AA1781" t="inlineStr">
        <is>
          <t>581=</t>
        </is>
      </c>
      <c r="AB1781" t="inlineStr"/>
      <c r="AC1781">
        <f>563</f>
        <v/>
      </c>
      <c r="AD1781" t="inlineStr">
        <is>
          <t>601-650</t>
        </is>
      </c>
      <c r="AE1781" t="inlineStr">
        <is>
          <t>US</t>
        </is>
      </c>
      <c r="AF1781" t="inlineStr">
        <is>
          <t>United States</t>
        </is>
      </c>
      <c r="AG1781" t="inlineStr">
        <is>
          <t>XL</t>
        </is>
      </c>
      <c r="AH1781" t="inlineStr">
        <is>
          <t>CO</t>
        </is>
      </c>
      <c r="AI1781" t="inlineStr">
        <is>
          <t>VH</t>
        </is>
      </c>
      <c r="AJ1781" t="n">
        <v>4</v>
      </c>
      <c r="AK1781" t="inlineStr">
        <is>
          <t>A</t>
        </is>
      </c>
      <c r="AL1781" t="n">
        <v>13.2</v>
      </c>
      <c r="AM1781" t="inlineStr">
        <is>
          <t>601+</t>
        </is>
      </c>
      <c r="AN1781" t="n">
        <v>10.2</v>
      </c>
      <c r="AO1781" t="inlineStr">
        <is>
          <t>601+</t>
        </is>
      </c>
      <c r="AP1781" t="n">
        <v>7.9</v>
      </c>
      <c r="AQ1781" t="inlineStr">
        <is>
          <t>701+</t>
        </is>
      </c>
      <c r="AR1781" t="n">
        <v>36.6</v>
      </c>
      <c r="AS1781" t="inlineStr">
        <is>
          <t>381</t>
        </is>
      </c>
      <c r="AT1781" t="n">
        <v>30.7</v>
      </c>
      <c r="AU1781" t="inlineStr">
        <is>
          <t>485</t>
        </is>
      </c>
      <c r="AV1781" t="n">
        <v>13.8</v>
      </c>
      <c r="AW1781" t="inlineStr">
        <is>
          <t>646</t>
        </is>
      </c>
      <c r="AX1781" t="n">
        <v>57.8</v>
      </c>
      <c r="AY1781" t="inlineStr">
        <is>
          <t>261</t>
        </is>
      </c>
      <c r="AZ1781" t="n">
        <v>10.6</v>
      </c>
      <c r="BA1781" t="inlineStr">
        <is>
          <t>701+</t>
        </is>
      </c>
      <c r="BB1781" t="n">
        <v>34.9</v>
      </c>
      <c r="BC1781" t="inlineStr">
        <is>
          <t>400=</t>
        </is>
      </c>
      <c r="BD1781" t="inlineStr">
        <is>
          <t>20.9</t>
        </is>
      </c>
      <c r="BE1781" t="inlineStr">
        <is>
          <t>201-250</t>
        </is>
      </c>
      <c r="BF1781" t="inlineStr">
        <is>
          <t>United States of America</t>
        </is>
      </c>
      <c r="BG1781" t="n">
        <v>24.8</v>
      </c>
      <c r="BH1781" t="inlineStr">
        <is>
          <t>45.1</t>
        </is>
      </c>
      <c r="BI1781" t="n">
        <v>35.7</v>
      </c>
      <c r="BJ1781" t="n">
        <v>73.40000000000001</v>
      </c>
      <c r="BK1781" t="inlineStr">
        <is>
          <t>99.8</t>
        </is>
      </c>
      <c r="BL1781" t="inlineStr">
        <is>
          <t>-</t>
        </is>
      </c>
      <c r="BM1781" t="inlineStr">
        <is>
          <t>31,424</t>
        </is>
      </c>
      <c r="BN1781" t="n">
        <v>21.5</v>
      </c>
      <c r="BO1781" t="inlineStr">
        <is>
          <t>10%</t>
        </is>
      </c>
      <c r="BP1781" t="inlineStr"/>
      <c r="BQ1781" t="n">
        <v>2016</v>
      </c>
      <c r="BR1781" t="inlineStr">
        <is>
          <t>201-300</t>
        </is>
      </c>
      <c r="BS1781" t="inlineStr">
        <is>
          <t>79-102</t>
        </is>
      </c>
      <c r="BT1781" t="inlineStr"/>
      <c r="BU1781" t="n">
        <v>0</v>
      </c>
      <c r="BV1781" t="n">
        <v>0</v>
      </c>
      <c r="BW1781" t="n">
        <v>16.3</v>
      </c>
      <c r="BX1781" t="n">
        <v>10.4</v>
      </c>
      <c r="BY1781" t="n">
        <v>40.2</v>
      </c>
      <c r="BZ1781" t="n">
        <v>18.5</v>
      </c>
      <c r="CA1781" t="n">
        <v>2015</v>
      </c>
      <c r="CB1781" t="inlineStr">
        <is>
          <t>QS+Times+Shanghai</t>
        </is>
      </c>
      <c r="CC1781" t="n">
        <v>625.5</v>
      </c>
      <c r="CD1781" t="n">
        <v>563</v>
      </c>
      <c r="CE1781" t="n">
        <v>601</v>
      </c>
      <c r="CF1781" t="n">
        <v>601</v>
      </c>
      <c r="CG1781" t="n">
        <v>701</v>
      </c>
      <c r="CH1781" t="n">
        <v>377</v>
      </c>
      <c r="CI1781" t="n">
        <v>599</v>
      </c>
      <c r="CJ1781" t="n">
        <v>516</v>
      </c>
      <c r="CK1781" t="n">
        <v>219</v>
      </c>
      <c r="CL1781" t="n">
        <v>701</v>
      </c>
      <c r="CM1781" t="n">
        <v>581</v>
      </c>
      <c r="CN1781" t="n">
        <v>563</v>
      </c>
      <c r="CO1781" t="n">
        <v>625.5</v>
      </c>
      <c r="CP1781" t="n">
        <v>601</v>
      </c>
      <c r="CQ1781" t="n">
        <v>601</v>
      </c>
      <c r="CR1781" t="n">
        <v>701</v>
      </c>
      <c r="CS1781" t="n">
        <v>381</v>
      </c>
      <c r="CT1781" t="n">
        <v>485</v>
      </c>
      <c r="CU1781" t="n">
        <v>646</v>
      </c>
      <c r="CV1781" t="n">
        <v>261</v>
      </c>
      <c r="CW1781" t="n">
        <v>701</v>
      </c>
      <c r="CX1781" t="n">
        <v>400</v>
      </c>
      <c r="CY1781" t="n">
        <v>225.5</v>
      </c>
      <c r="CZ1781" t="n">
        <v>250.5</v>
      </c>
      <c r="DA1781" t="n">
        <v>90.5</v>
      </c>
      <c r="DB1781" t="n">
        <v>56.17451049195478</v>
      </c>
      <c r="DC1781" t="n">
        <v>39.05977342738039</v>
      </c>
      <c r="DD1781" t="n">
        <v>21.5</v>
      </c>
      <c r="DE1781" t="inlineStr">
        <is>
          <t>Times (raw ratio)</t>
        </is>
      </c>
      <c r="DF1781" t="n">
        <v>10</v>
      </c>
      <c r="DG1781" t="inlineStr">
        <is>
          <t>Times (raw %)</t>
        </is>
      </c>
      <c r="DH1781" t="n">
        <v>13.05</v>
      </c>
      <c r="DI1781" t="n">
        <v>17.18438881199578</v>
      </c>
    </row>
    <row r="1782">
      <c r="A1782" t="inlineStr">
        <is>
          <t>university of southampton</t>
        </is>
      </c>
      <c r="B1782" t="inlineStr">
        <is>
          <t>80</t>
        </is>
      </c>
      <c r="C1782" t="inlineStr">
        <is>
          <t>81</t>
        </is>
      </c>
      <c r="D1782" t="inlineStr">
        <is>
          <t>United Kingdom</t>
        </is>
      </c>
      <c r="E1782" t="inlineStr">
        <is>
          <t>Europe</t>
        </is>
      </c>
      <c r="F1782" t="inlineStr">
        <is>
          <t>L</t>
        </is>
      </c>
      <c r="G1782" t="inlineStr">
        <is>
          <t>FC</t>
        </is>
      </c>
      <c r="H1782" t="inlineStr">
        <is>
          <t>VH</t>
        </is>
      </c>
      <c r="I1782" t="inlineStr">
        <is>
          <t>A</t>
        </is>
      </c>
      <c r="J1782" t="n">
        <v>50.1</v>
      </c>
      <c r="K1782" t="inlineStr">
        <is>
          <t>161</t>
        </is>
      </c>
      <c r="L1782" t="n">
        <v>44.3</v>
      </c>
      <c r="M1782" t="inlineStr">
        <is>
          <t>208</t>
        </is>
      </c>
      <c r="N1782" t="n">
        <v>40.7</v>
      </c>
      <c r="O1782" t="inlineStr">
        <is>
          <t>385</t>
        </is>
      </c>
      <c r="P1782" t="n">
        <v>83.40000000000001</v>
      </c>
      <c r="Q1782" t="inlineStr">
        <is>
          <t>100</t>
        </is>
      </c>
      <c r="R1782" t="n">
        <v>92.5</v>
      </c>
      <c r="S1782" t="inlineStr">
        <is>
          <t>173</t>
        </is>
      </c>
      <c r="T1782" t="n">
        <v>98</v>
      </c>
      <c r="U1782" t="inlineStr">
        <is>
          <t>70</t>
        </is>
      </c>
      <c r="V1782" t="n">
        <v>97.09999999999999</v>
      </c>
      <c r="W1782" t="inlineStr">
        <is>
          <t>40</t>
        </is>
      </c>
      <c r="X1782" t="n">
        <v>49.2</v>
      </c>
      <c r="Y1782" t="inlineStr">
        <is>
          <t>261</t>
        </is>
      </c>
      <c r="Z1782" t="n">
        <v>96.90000000000001</v>
      </c>
      <c r="AA1782" t="inlineStr">
        <is>
          <t>34</t>
        </is>
      </c>
      <c r="AB1782" t="n">
        <v>64.09999999999999</v>
      </c>
      <c r="AC1782">
        <f>81</f>
        <v/>
      </c>
      <c r="AD1782" t="inlineStr">
        <is>
          <t>78</t>
        </is>
      </c>
      <c r="AE1782" t="inlineStr">
        <is>
          <t>UK</t>
        </is>
      </c>
      <c r="AF1782" t="inlineStr">
        <is>
          <t>United Kingdom</t>
        </is>
      </c>
      <c r="AG1782" t="inlineStr">
        <is>
          <t>L</t>
        </is>
      </c>
      <c r="AH1782" t="inlineStr">
        <is>
          <t>FC</t>
        </is>
      </c>
      <c r="AI1782" t="inlineStr">
        <is>
          <t>VH</t>
        </is>
      </c>
      <c r="AJ1782" t="n">
        <v>5</v>
      </c>
      <c r="AK1782" t="inlineStr">
        <is>
          <t>A</t>
        </is>
      </c>
      <c r="AL1782" t="n">
        <v>51.5</v>
      </c>
      <c r="AM1782" t="inlineStr">
        <is>
          <t>154</t>
        </is>
      </c>
      <c r="AN1782" t="n">
        <v>51.2</v>
      </c>
      <c r="AO1782" t="inlineStr">
        <is>
          <t>160</t>
        </is>
      </c>
      <c r="AP1782" t="n">
        <v>52.8</v>
      </c>
      <c r="AQ1782" t="inlineStr">
        <is>
          <t>298</t>
        </is>
      </c>
      <c r="AR1782" t="n">
        <v>71.40000000000001</v>
      </c>
      <c r="AS1782" t="inlineStr">
        <is>
          <t>140</t>
        </is>
      </c>
      <c r="AT1782" t="n">
        <v>96.09999999999999</v>
      </c>
      <c r="AU1782" t="inlineStr">
        <is>
          <t>138</t>
        </is>
      </c>
      <c r="AV1782" t="n">
        <v>97.40000000000001</v>
      </c>
      <c r="AW1782" t="inlineStr">
        <is>
          <t>70</t>
        </is>
      </c>
      <c r="AX1782" t="n">
        <v>97</v>
      </c>
      <c r="AY1782" t="inlineStr">
        <is>
          <t>31</t>
        </is>
      </c>
      <c r="AZ1782" t="n">
        <v>32.5</v>
      </c>
      <c r="BA1782" t="inlineStr">
        <is>
          <t>235</t>
        </is>
      </c>
      <c r="BB1782" t="n">
        <v>82.7</v>
      </c>
      <c r="BC1782" t="inlineStr">
        <is>
          <t>133=</t>
        </is>
      </c>
      <c r="BD1782" t="inlineStr">
        <is>
          <t>63.5</t>
        </is>
      </c>
      <c r="BE1782">
        <f>110</f>
        <v/>
      </c>
      <c r="BF1782" t="inlineStr">
        <is>
          <t>United Kingdom</t>
        </is>
      </c>
      <c r="BG1782" t="n">
        <v>39.8</v>
      </c>
      <c r="BH1782" t="inlineStr">
        <is>
          <t>88.4</t>
        </is>
      </c>
      <c r="BI1782" t="n">
        <v>43.6</v>
      </c>
      <c r="BJ1782" t="n">
        <v>82</v>
      </c>
      <c r="BK1782" t="inlineStr">
        <is>
          <t>37.5</t>
        </is>
      </c>
      <c r="BL1782" t="inlineStr">
        <is>
          <t>57.2</t>
        </is>
      </c>
      <c r="BM1782" t="inlineStr">
        <is>
          <t>20,925</t>
        </is>
      </c>
      <c r="BN1782" t="n">
        <v>13.5</v>
      </c>
      <c r="BO1782" t="inlineStr">
        <is>
          <t>29%</t>
        </is>
      </c>
      <c r="BP1782" t="inlineStr">
        <is>
          <t>53 : 47</t>
        </is>
      </c>
      <c r="BQ1782" t="n">
        <v>2016</v>
      </c>
      <c r="BR1782" t="inlineStr">
        <is>
          <t>101-150</t>
        </is>
      </c>
      <c r="BS1782" t="inlineStr">
        <is>
          <t>10-17</t>
        </is>
      </c>
      <c r="BT1782" t="inlineStr"/>
      <c r="BU1782" t="n">
        <v>0</v>
      </c>
      <c r="BV1782" t="n">
        <v>0</v>
      </c>
      <c r="BW1782" t="n">
        <v>24.6</v>
      </c>
      <c r="BX1782" t="n">
        <v>19.5</v>
      </c>
      <c r="BY1782" t="n">
        <v>46.2</v>
      </c>
      <c r="BZ1782" t="n">
        <v>24.3</v>
      </c>
      <c r="CA1782" t="n">
        <v>2015</v>
      </c>
      <c r="CB1782" t="inlineStr">
        <is>
          <t>QS+Times+Shanghai</t>
        </is>
      </c>
      <c r="CC1782" t="n">
        <v>80</v>
      </c>
      <c r="CD1782" t="n">
        <v>81</v>
      </c>
      <c r="CE1782" t="n">
        <v>161</v>
      </c>
      <c r="CF1782" t="n">
        <v>208</v>
      </c>
      <c r="CG1782" t="n">
        <v>385</v>
      </c>
      <c r="CH1782" t="n">
        <v>100</v>
      </c>
      <c r="CI1782" t="n">
        <v>173</v>
      </c>
      <c r="CJ1782" t="n">
        <v>70</v>
      </c>
      <c r="CK1782" t="n">
        <v>40</v>
      </c>
      <c r="CL1782" t="n">
        <v>261</v>
      </c>
      <c r="CM1782" t="n">
        <v>34</v>
      </c>
      <c r="CN1782" t="n">
        <v>81</v>
      </c>
      <c r="CO1782" t="n">
        <v>78</v>
      </c>
      <c r="CP1782" t="n">
        <v>154</v>
      </c>
      <c r="CQ1782" t="n">
        <v>160</v>
      </c>
      <c r="CR1782" t="n">
        <v>298</v>
      </c>
      <c r="CS1782" t="n">
        <v>140</v>
      </c>
      <c r="CT1782" t="n">
        <v>138</v>
      </c>
      <c r="CU1782" t="n">
        <v>70</v>
      </c>
      <c r="CV1782" t="n">
        <v>31</v>
      </c>
      <c r="CW1782" t="n">
        <v>235</v>
      </c>
      <c r="CX1782" t="n">
        <v>133</v>
      </c>
      <c r="CY1782" t="n">
        <v>110</v>
      </c>
      <c r="CZ1782" t="n">
        <v>125.5</v>
      </c>
      <c r="DA1782" t="n">
        <v>13.5</v>
      </c>
      <c r="DB1782" t="n">
        <v>83.8139941165589</v>
      </c>
      <c r="DC1782" t="n">
        <v>54.81928320511279</v>
      </c>
      <c r="DD1782" t="n">
        <v>13.5</v>
      </c>
      <c r="DE1782" t="inlineStr">
        <is>
          <t>Times (raw ratio)</t>
        </is>
      </c>
      <c r="DF1782" t="n">
        <v>29</v>
      </c>
      <c r="DG1782" t="inlineStr">
        <is>
          <t>Times (raw %)</t>
        </is>
      </c>
      <c r="DH1782" t="n">
        <v>50.8</v>
      </c>
      <c r="DI1782" t="n">
        <v>21.78300790146906</v>
      </c>
    </row>
    <row r="1783">
      <c r="A1783" t="inlineStr">
        <is>
          <t>university of southern california</t>
        </is>
      </c>
      <c r="B1783" t="inlineStr">
        <is>
          <t>125</t>
        </is>
      </c>
      <c r="C1783" t="inlineStr">
        <is>
          <t>116</t>
        </is>
      </c>
      <c r="D1783" t="inlineStr">
        <is>
          <t>United States</t>
        </is>
      </c>
      <c r="E1783" t="inlineStr">
        <is>
          <t>Americas</t>
        </is>
      </c>
      <c r="F1783" t="inlineStr">
        <is>
          <t>XL</t>
        </is>
      </c>
      <c r="G1783" t="inlineStr">
        <is>
          <t>FC</t>
        </is>
      </c>
      <c r="H1783" t="inlineStr">
        <is>
          <t>VH</t>
        </is>
      </c>
      <c r="I1783" t="inlineStr">
        <is>
          <t>B</t>
        </is>
      </c>
      <c r="J1783" t="n">
        <v>50.4</v>
      </c>
      <c r="K1783" t="inlineStr">
        <is>
          <t>160</t>
        </is>
      </c>
      <c r="L1783" t="n">
        <v>54.5</v>
      </c>
      <c r="M1783" t="inlineStr">
        <is>
          <t>156</t>
        </is>
      </c>
      <c r="N1783" t="n">
        <v>17.3</v>
      </c>
      <c r="O1783" t="inlineStr">
        <is>
          <t>701+</t>
        </is>
      </c>
      <c r="P1783" t="n">
        <v>58</v>
      </c>
      <c r="Q1783" t="inlineStr">
        <is>
          <t>211</t>
        </is>
      </c>
      <c r="R1783" t="n">
        <v>26</v>
      </c>
      <c r="S1783" t="inlineStr">
        <is>
          <t>523</t>
        </is>
      </c>
      <c r="T1783" t="n">
        <v>74.09999999999999</v>
      </c>
      <c r="U1783" t="inlineStr">
        <is>
          <t>192</t>
        </is>
      </c>
      <c r="V1783" t="n">
        <v>85.8</v>
      </c>
      <c r="W1783" t="inlineStr">
        <is>
          <t>235</t>
        </is>
      </c>
      <c r="X1783" t="n">
        <v>92.59999999999999</v>
      </c>
      <c r="Y1783" t="inlineStr">
        <is>
          <t>66</t>
        </is>
      </c>
      <c r="Z1783" t="n">
        <v>97.7</v>
      </c>
      <c r="AA1783" t="inlineStr">
        <is>
          <t>24=</t>
        </is>
      </c>
      <c r="AB1783" t="n">
        <v>55.2</v>
      </c>
      <c r="AC1783" t="inlineStr">
        <is>
          <t>116</t>
        </is>
      </c>
      <c r="AD1783" t="inlineStr">
        <is>
          <t>134</t>
        </is>
      </c>
      <c r="AE1783" t="inlineStr">
        <is>
          <t>US</t>
        </is>
      </c>
      <c r="AF1783" t="inlineStr">
        <is>
          <t>United States</t>
        </is>
      </c>
      <c r="AG1783" t="inlineStr">
        <is>
          <t>XL</t>
        </is>
      </c>
      <c r="AH1783" t="inlineStr">
        <is>
          <t>FC</t>
        </is>
      </c>
      <c r="AI1783" t="inlineStr">
        <is>
          <t>VH</t>
        </is>
      </c>
      <c r="AJ1783" t="n">
        <v>5</v>
      </c>
      <c r="AK1783" t="inlineStr">
        <is>
          <t>B</t>
        </is>
      </c>
      <c r="AL1783" t="n">
        <v>52.5</v>
      </c>
      <c r="AM1783" t="inlineStr">
        <is>
          <t>150</t>
        </is>
      </c>
      <c r="AN1783" t="n">
        <v>47.6</v>
      </c>
      <c r="AO1783" t="inlineStr">
        <is>
          <t>183</t>
        </is>
      </c>
      <c r="AP1783" t="n">
        <v>21.7</v>
      </c>
      <c r="AQ1783" t="inlineStr">
        <is>
          <t>634</t>
        </is>
      </c>
      <c r="AR1783" t="n">
        <v>68</v>
      </c>
      <c r="AS1783" t="inlineStr">
        <is>
          <t>157</t>
        </is>
      </c>
      <c r="AT1783" t="n">
        <v>31.8</v>
      </c>
      <c r="AU1783" t="inlineStr">
        <is>
          <t>474</t>
        </is>
      </c>
      <c r="AV1783" t="n">
        <v>73.5</v>
      </c>
      <c r="AW1783" t="inlineStr">
        <is>
          <t>191</t>
        </is>
      </c>
      <c r="AX1783" t="n">
        <v>62.8</v>
      </c>
      <c r="AY1783" t="inlineStr">
        <is>
          <t>228</t>
        </is>
      </c>
      <c r="AZ1783" t="n">
        <v>93.09999999999999</v>
      </c>
      <c r="BA1783" t="inlineStr">
        <is>
          <t>32</t>
        </is>
      </c>
      <c r="BB1783" t="n">
        <v>98.90000000000001</v>
      </c>
      <c r="BC1783" t="inlineStr">
        <is>
          <t>15</t>
        </is>
      </c>
      <c r="BD1783" t="inlineStr">
        <is>
          <t>57.1</t>
        </is>
      </c>
      <c r="BE1783" t="inlineStr">
        <is>
          <t>68</t>
        </is>
      </c>
      <c r="BF1783" t="inlineStr">
        <is>
          <t>United States of America</t>
        </is>
      </c>
      <c r="BG1783" t="n">
        <v>49.3</v>
      </c>
      <c r="BH1783" t="inlineStr">
        <is>
          <t>56.3</t>
        </is>
      </c>
      <c r="BI1783" t="n">
        <v>58.9</v>
      </c>
      <c r="BJ1783" t="n">
        <v>93</v>
      </c>
      <c r="BK1783" t="inlineStr">
        <is>
          <t>38.0</t>
        </is>
      </c>
      <c r="BL1783" t="inlineStr">
        <is>
          <t>65.5</t>
        </is>
      </c>
      <c r="BM1783" t="inlineStr">
        <is>
          <t>36,534</t>
        </is>
      </c>
      <c r="BN1783" t="n">
        <v>12.9</v>
      </c>
      <c r="BO1783" t="inlineStr">
        <is>
          <t>20%</t>
        </is>
      </c>
      <c r="BP1783" t="inlineStr">
        <is>
          <t>52 : 48</t>
        </is>
      </c>
      <c r="BQ1783" t="n">
        <v>2016</v>
      </c>
      <c r="BR1783" t="inlineStr">
        <is>
          <t>49</t>
        </is>
      </c>
      <c r="BS1783" t="inlineStr">
        <is>
          <t>32</t>
        </is>
      </c>
      <c r="BT1783" t="n">
        <v>31.3</v>
      </c>
      <c r="BU1783" t="n">
        <v>0</v>
      </c>
      <c r="BV1783" t="n">
        <v>31.7</v>
      </c>
      <c r="BW1783" t="n">
        <v>35.6</v>
      </c>
      <c r="BX1783" t="n">
        <v>22.1</v>
      </c>
      <c r="BY1783" t="n">
        <v>53.2</v>
      </c>
      <c r="BZ1783" t="n">
        <v>20.3</v>
      </c>
      <c r="CA1783" t="n">
        <v>2015</v>
      </c>
      <c r="CB1783" t="inlineStr">
        <is>
          <t>QS+Times+Shanghai</t>
        </is>
      </c>
      <c r="CC1783" t="n">
        <v>125</v>
      </c>
      <c r="CD1783" t="n">
        <v>116</v>
      </c>
      <c r="CE1783" t="n">
        <v>160</v>
      </c>
      <c r="CF1783" t="n">
        <v>156</v>
      </c>
      <c r="CG1783" t="n">
        <v>701</v>
      </c>
      <c r="CH1783" t="n">
        <v>211</v>
      </c>
      <c r="CI1783" t="n">
        <v>523</v>
      </c>
      <c r="CJ1783" t="n">
        <v>192</v>
      </c>
      <c r="CK1783" t="n">
        <v>235</v>
      </c>
      <c r="CL1783" t="n">
        <v>66</v>
      </c>
      <c r="CM1783" t="n">
        <v>24</v>
      </c>
      <c r="CN1783" t="n">
        <v>116</v>
      </c>
      <c r="CO1783" t="n">
        <v>134</v>
      </c>
      <c r="CP1783" t="n">
        <v>150</v>
      </c>
      <c r="CQ1783" t="n">
        <v>183</v>
      </c>
      <c r="CR1783" t="n">
        <v>634</v>
      </c>
      <c r="CS1783" t="n">
        <v>157</v>
      </c>
      <c r="CT1783" t="n">
        <v>474</v>
      </c>
      <c r="CU1783" t="n">
        <v>191</v>
      </c>
      <c r="CV1783" t="n">
        <v>228</v>
      </c>
      <c r="CW1783" t="n">
        <v>32</v>
      </c>
      <c r="CX1783" t="n">
        <v>15</v>
      </c>
      <c r="CY1783" t="n">
        <v>68</v>
      </c>
      <c r="CZ1783" t="n">
        <v>49</v>
      </c>
      <c r="DA1783" t="n">
        <v>32</v>
      </c>
      <c r="DB1783" t="n">
        <v>90.34223882595113</v>
      </c>
      <c r="DC1783" t="n">
        <v>58.86043510763576</v>
      </c>
      <c r="DD1783" t="n">
        <v>12.9</v>
      </c>
      <c r="DE1783" t="inlineStr">
        <is>
          <t>Times (raw ratio)</t>
        </is>
      </c>
      <c r="DF1783" t="n">
        <v>20</v>
      </c>
      <c r="DG1783" t="inlineStr">
        <is>
          <t>Times (raw %)</t>
        </is>
      </c>
      <c r="DH1783" t="n">
        <v>51.45</v>
      </c>
      <c r="DI1783" t="n">
        <v>35.01743915621874</v>
      </c>
    </row>
    <row r="1784">
      <c r="A1784" t="inlineStr">
        <is>
          <t>university of southern denmark</t>
        </is>
      </c>
      <c r="B1784" t="inlineStr"/>
      <c r="C1784" t="inlineStr"/>
      <c r="D1784" t="inlineStr">
        <is>
          <t>Not Reported</t>
        </is>
      </c>
      <c r="E1784" t="inlineStr">
        <is>
          <t>Not Reported</t>
        </is>
      </c>
      <c r="F1784" t="inlineStr">
        <is>
          <t>Not Reported</t>
        </is>
      </c>
      <c r="G1784" t="inlineStr">
        <is>
          <t>Not Reported</t>
        </is>
      </c>
      <c r="H1784" t="inlineStr"/>
      <c r="I1784" t="inlineStr">
        <is>
          <t>Not Reported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>
        <is>
          <t>Not Reported</t>
        </is>
      </c>
      <c r="AF1784" t="inlineStr">
        <is>
          <t>Not Reported</t>
        </is>
      </c>
      <c r="AG1784" t="inlineStr">
        <is>
          <t>Not Reported</t>
        </is>
      </c>
      <c r="AH1784" t="inlineStr">
        <is>
          <t>Not Reported</t>
        </is>
      </c>
      <c r="AI1784" t="inlineStr"/>
      <c r="AJ1784" t="inlineStr"/>
      <c r="AK1784" t="inlineStr">
        <is>
          <t>Not Reported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>
        <is>
          <t>301-350</t>
        </is>
      </c>
      <c r="BF1784" t="inlineStr">
        <is>
          <t>Denmark</t>
        </is>
      </c>
      <c r="BG1784" t="n">
        <v>19.2</v>
      </c>
      <c r="BH1784" t="inlineStr">
        <is>
          <t>71.8</t>
        </is>
      </c>
      <c r="BI1784" t="n">
        <v>14.7</v>
      </c>
      <c r="BJ1784" t="n">
        <v>79.7</v>
      </c>
      <c r="BK1784" t="inlineStr">
        <is>
          <t>28.0</t>
        </is>
      </c>
      <c r="BL1784" t="inlineStr">
        <is>
          <t>-</t>
        </is>
      </c>
      <c r="BM1784" t="inlineStr">
        <is>
          <t>22,210</t>
        </is>
      </c>
      <c r="BN1784" t="n">
        <v>12.7</v>
      </c>
      <c r="BO1784" t="inlineStr">
        <is>
          <t>16%</t>
        </is>
      </c>
      <c r="BP1784" t="inlineStr">
        <is>
          <t>52 : 48</t>
        </is>
      </c>
      <c r="BQ1784" t="n">
        <v>2016</v>
      </c>
      <c r="BR1784" t="inlineStr">
        <is>
          <t>201-300</t>
        </is>
      </c>
      <c r="BS1784" t="inlineStr">
        <is>
          <t>4</t>
        </is>
      </c>
      <c r="BT1784" t="inlineStr"/>
      <c r="BU1784" t="n">
        <v>0</v>
      </c>
      <c r="BV1784" t="n">
        <v>0</v>
      </c>
      <c r="BW1784" t="n">
        <v>7.2</v>
      </c>
      <c r="BX1784" t="n">
        <v>11.9</v>
      </c>
      <c r="BY1784" t="n">
        <v>37.6</v>
      </c>
      <c r="BZ1784" t="n">
        <v>19.8</v>
      </c>
      <c r="CA1784" t="n">
        <v>2015</v>
      </c>
      <c r="CB1784" t="inlineStr">
        <is>
          <t>Times+Shanghai</t>
        </is>
      </c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n">
        <v>325.5</v>
      </c>
      <c r="CZ1784" t="n">
        <v>250.5</v>
      </c>
      <c r="DA1784" t="n">
        <v>4</v>
      </c>
      <c r="DB1784" t="n">
        <v>49.41737433591032</v>
      </c>
      <c r="DC1784" t="n">
        <v>32.90460040214924</v>
      </c>
      <c r="DD1784" t="n">
        <v>12.7</v>
      </c>
      <c r="DE1784" t="inlineStr">
        <is>
          <t>Times (raw ratio)</t>
        </is>
      </c>
      <c r="DF1784" t="n">
        <v>16</v>
      </c>
      <c r="DG1784" t="inlineStr">
        <is>
          <t>Times (raw %)</t>
        </is>
      </c>
      <c r="DH1784" t="inlineStr"/>
      <c r="DI1784" t="n">
        <v>10.43299206261008</v>
      </c>
    </row>
    <row r="1785">
      <c r="A1785" t="inlineStr">
        <is>
          <t>university of southern denmark (sdu)</t>
        </is>
      </c>
      <c r="B1785" t="inlineStr">
        <is>
          <t>324</t>
        </is>
      </c>
      <c r="C1785" t="inlineStr">
        <is>
          <t>326</t>
        </is>
      </c>
      <c r="D1785" t="inlineStr">
        <is>
          <t>Denmark</t>
        </is>
      </c>
      <c r="E1785" t="inlineStr">
        <is>
          <t>Europe</t>
        </is>
      </c>
      <c r="F1785" t="inlineStr">
        <is>
          <t>L</t>
        </is>
      </c>
      <c r="G1785" t="inlineStr">
        <is>
          <t>CO</t>
        </is>
      </c>
      <c r="H1785" t="inlineStr">
        <is>
          <t>VH</t>
        </is>
      </c>
      <c r="I1785" t="inlineStr">
        <is>
          <t>A</t>
        </is>
      </c>
      <c r="J1785" t="n">
        <v>20.2</v>
      </c>
      <c r="K1785" t="inlineStr">
        <is>
          <t>440</t>
        </is>
      </c>
      <c r="L1785" t="n">
        <v>15.9</v>
      </c>
      <c r="M1785" t="inlineStr">
        <is>
          <t>538</t>
        </is>
      </c>
      <c r="N1785" t="n">
        <v>22.3</v>
      </c>
      <c r="O1785" t="inlineStr">
        <is>
          <t>631</t>
        </is>
      </c>
      <c r="P1785" t="n">
        <v>49.3</v>
      </c>
      <c r="Q1785" t="inlineStr">
        <is>
          <t>270</t>
        </is>
      </c>
      <c r="R1785" t="n">
        <v>85.5</v>
      </c>
      <c r="S1785" t="inlineStr">
        <is>
          <t>217</t>
        </is>
      </c>
      <c r="T1785" t="n">
        <v>24.1</v>
      </c>
      <c r="U1785" t="inlineStr">
        <is>
          <t>491</t>
        </is>
      </c>
      <c r="V1785" t="n">
        <v>81.09999999999999</v>
      </c>
      <c r="W1785" t="inlineStr">
        <is>
          <t>309</t>
        </is>
      </c>
      <c r="X1785" t="n">
        <v>21.3</v>
      </c>
      <c r="Y1785" t="inlineStr">
        <is>
          <t>540</t>
        </is>
      </c>
      <c r="Z1785" t="n">
        <v>73.2</v>
      </c>
      <c r="AA1785" t="inlineStr">
        <is>
          <t>198=</t>
        </is>
      </c>
      <c r="AB1785" t="n">
        <v>34.1</v>
      </c>
      <c r="AC1785">
        <f>326</f>
        <v/>
      </c>
      <c r="AD1785" t="inlineStr">
        <is>
          <t>347=</t>
        </is>
      </c>
      <c r="AE1785" t="inlineStr">
        <is>
          <t>DK</t>
        </is>
      </c>
      <c r="AF1785" t="inlineStr">
        <is>
          <t>Denmark</t>
        </is>
      </c>
      <c r="AG1785" t="inlineStr">
        <is>
          <t>L</t>
        </is>
      </c>
      <c r="AH1785" t="inlineStr">
        <is>
          <t>CO</t>
        </is>
      </c>
      <c r="AI1785" t="inlineStr">
        <is>
          <t>VH</t>
        </is>
      </c>
      <c r="AJ1785" t="n">
        <v>4</v>
      </c>
      <c r="AK1785" t="inlineStr">
        <is>
          <t>A</t>
        </is>
      </c>
      <c r="AL1785" t="n">
        <v>20</v>
      </c>
      <c r="AM1785" t="inlineStr">
        <is>
          <t>441</t>
        </is>
      </c>
      <c r="AN1785" t="n">
        <v>18</v>
      </c>
      <c r="AO1785" t="inlineStr">
        <is>
          <t>485</t>
        </is>
      </c>
      <c r="AP1785" t="n">
        <v>27.1</v>
      </c>
      <c r="AQ1785" t="inlineStr">
        <is>
          <t>558</t>
        </is>
      </c>
      <c r="AR1785" t="n">
        <v>40.7</v>
      </c>
      <c r="AS1785" t="inlineStr">
        <is>
          <t>337</t>
        </is>
      </c>
      <c r="AT1785" t="n">
        <v>83.2</v>
      </c>
      <c r="AU1785" t="inlineStr">
        <is>
          <t>220</t>
        </is>
      </c>
      <c r="AV1785" t="n">
        <v>22.7</v>
      </c>
      <c r="AW1785" t="inlineStr">
        <is>
          <t>503</t>
        </is>
      </c>
      <c r="AX1785" t="n">
        <v>49.7</v>
      </c>
      <c r="AY1785" t="inlineStr">
        <is>
          <t>315</t>
        </is>
      </c>
      <c r="AZ1785" t="n">
        <v>17.7</v>
      </c>
      <c r="BA1785" t="inlineStr">
        <is>
          <t>469</t>
        </is>
      </c>
      <c r="BB1785" t="n">
        <v>88.7</v>
      </c>
      <c r="BC1785" t="inlineStr">
        <is>
          <t>100</t>
        </is>
      </c>
      <c r="BD1785" t="inlineStr">
        <is>
          <t>32.7</t>
        </is>
      </c>
      <c r="BE1785" t="inlineStr"/>
      <c r="BF1785" t="inlineStr">
        <is>
          <t>Not Reported</t>
        </is>
      </c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>
        <is>
          <t>QS</t>
        </is>
      </c>
      <c r="CC1785" t="n">
        <v>324</v>
      </c>
      <c r="CD1785" t="n">
        <v>326</v>
      </c>
      <c r="CE1785" t="n">
        <v>440</v>
      </c>
      <c r="CF1785" t="n">
        <v>538</v>
      </c>
      <c r="CG1785" t="n">
        <v>631</v>
      </c>
      <c r="CH1785" t="n">
        <v>270</v>
      </c>
      <c r="CI1785" t="n">
        <v>217</v>
      </c>
      <c r="CJ1785" t="n">
        <v>491</v>
      </c>
      <c r="CK1785" t="n">
        <v>309</v>
      </c>
      <c r="CL1785" t="n">
        <v>540</v>
      </c>
      <c r="CM1785" t="n">
        <v>198</v>
      </c>
      <c r="CN1785" t="n">
        <v>326</v>
      </c>
      <c r="CO1785" t="n">
        <v>347</v>
      </c>
      <c r="CP1785" t="n">
        <v>441</v>
      </c>
      <c r="CQ1785" t="n">
        <v>485</v>
      </c>
      <c r="CR1785" t="n">
        <v>558</v>
      </c>
      <c r="CS1785" t="n">
        <v>337</v>
      </c>
      <c r="CT1785" t="n">
        <v>220</v>
      </c>
      <c r="CU1785" t="n">
        <v>503</v>
      </c>
      <c r="CV1785" t="n">
        <v>315</v>
      </c>
      <c r="CW1785" t="n">
        <v>469</v>
      </c>
      <c r="CX1785" t="n">
        <v>100</v>
      </c>
      <c r="CY1785" t="inlineStr"/>
      <c r="CZ1785" t="inlineStr"/>
      <c r="DA1785" t="inlineStr"/>
      <c r="DB1785" t="n">
        <v>76.92857142857143</v>
      </c>
      <c r="DC1785" t="n">
        <v>49.3</v>
      </c>
      <c r="DD1785" t="inlineStr"/>
      <c r="DE1785" t="inlineStr">
        <is>
          <t>QS (score, not ratio)</t>
        </is>
      </c>
      <c r="DF1785" t="inlineStr"/>
      <c r="DG1785" t="inlineStr">
        <is>
          <t>QS (score, not %)</t>
        </is>
      </c>
      <c r="DH1785" t="n">
        <v>20.1</v>
      </c>
      <c r="DI1785" t="inlineStr"/>
    </row>
    <row r="1786">
      <c r="A1786" t="inlineStr">
        <is>
          <t>university of southern mississippi</t>
        </is>
      </c>
      <c r="B1786" t="inlineStr"/>
      <c r="C1786" t="inlineStr"/>
      <c r="D1786" t="inlineStr">
        <is>
          <t>Not Reported</t>
        </is>
      </c>
      <c r="E1786" t="inlineStr">
        <is>
          <t>Not Reported</t>
        </is>
      </c>
      <c r="F1786" t="inlineStr">
        <is>
          <t>Not Reported</t>
        </is>
      </c>
      <c r="G1786" t="inlineStr">
        <is>
          <t>Not Reported</t>
        </is>
      </c>
      <c r="H1786" t="inlineStr"/>
      <c r="I1786" t="inlineStr">
        <is>
          <t>Not Reported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>
        <is>
          <t>Not Reported</t>
        </is>
      </c>
      <c r="AF1786" t="inlineStr">
        <is>
          <t>Not Reported</t>
        </is>
      </c>
      <c r="AG1786" t="inlineStr">
        <is>
          <t>Not Reported</t>
        </is>
      </c>
      <c r="AH1786" t="inlineStr">
        <is>
          <t>Not Reported</t>
        </is>
      </c>
      <c r="AI1786" t="inlineStr"/>
      <c r="AJ1786" t="inlineStr"/>
      <c r="AK1786" t="inlineStr">
        <is>
          <t>Not Reported</t>
        </is>
      </c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>
        <is>
          <t>601-800</t>
        </is>
      </c>
      <c r="BF1786" t="inlineStr">
        <is>
          <t>United States of America</t>
        </is>
      </c>
      <c r="BG1786" t="n">
        <v>21</v>
      </c>
      <c r="BH1786" t="inlineStr">
        <is>
          <t>20.8</t>
        </is>
      </c>
      <c r="BI1786" t="n">
        <v>11.8</v>
      </c>
      <c r="BJ1786" t="n">
        <v>20.1</v>
      </c>
      <c r="BK1786" t="inlineStr">
        <is>
          <t>39.9</t>
        </is>
      </c>
      <c r="BL1786" t="inlineStr">
        <is>
          <t>-</t>
        </is>
      </c>
      <c r="BM1786" t="inlineStr">
        <is>
          <t>14,569</t>
        </is>
      </c>
      <c r="BN1786" t="n">
        <v>18.5</v>
      </c>
      <c r="BO1786" t="inlineStr">
        <is>
          <t>3%</t>
        </is>
      </c>
      <c r="BP1786" t="inlineStr">
        <is>
          <t>63 : 37</t>
        </is>
      </c>
      <c r="BQ1786" t="n">
        <v>2016</v>
      </c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>
        <is>
          <t>Times</t>
        </is>
      </c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n">
        <v>700.5</v>
      </c>
      <c r="CZ1786" t="inlineStr"/>
      <c r="DA1786" t="inlineStr"/>
      <c r="DB1786" t="n">
        <v>0</v>
      </c>
      <c r="DC1786" t="n">
        <v>14.19537046008923</v>
      </c>
      <c r="DD1786" t="n">
        <v>18.5</v>
      </c>
      <c r="DE1786" t="inlineStr">
        <is>
          <t>Times (raw ratio)</t>
        </is>
      </c>
      <c r="DF1786" t="n">
        <v>3</v>
      </c>
      <c r="DG1786" t="inlineStr">
        <is>
          <t>Times (raw %)</t>
        </is>
      </c>
      <c r="DH1786" t="inlineStr"/>
      <c r="DI1786" t="n">
        <v>9.261186264308014</v>
      </c>
    </row>
    <row r="1787">
      <c r="A1787" t="inlineStr">
        <is>
          <t>university of southern queensland</t>
        </is>
      </c>
      <c r="B1787" t="inlineStr">
        <is>
          <t>396</t>
        </is>
      </c>
      <c r="C1787" t="inlineStr">
        <is>
          <t>410</t>
        </is>
      </c>
      <c r="D1787" t="inlineStr">
        <is>
          <t>Australia</t>
        </is>
      </c>
      <c r="E1787" t="inlineStr">
        <is>
          <t>Oceania</t>
        </is>
      </c>
      <c r="F1787" t="inlineStr">
        <is>
          <t>M</t>
        </is>
      </c>
      <c r="G1787" t="inlineStr">
        <is>
          <t>CO</t>
        </is>
      </c>
      <c r="H1787" t="inlineStr">
        <is>
          <t>VH</t>
        </is>
      </c>
      <c r="I1787" t="inlineStr">
        <is>
          <t>A</t>
        </is>
      </c>
      <c r="J1787" t="n">
        <v>8.800000000000001</v>
      </c>
      <c r="K1787" t="inlineStr">
        <is>
          <t>601+</t>
        </is>
      </c>
      <c r="L1787" t="n">
        <v>5.7</v>
      </c>
      <c r="M1787" t="inlineStr">
        <is>
          <t>601+</t>
        </is>
      </c>
      <c r="N1787" t="n">
        <v>4.8</v>
      </c>
      <c r="O1787" t="inlineStr">
        <is>
          <t>701+</t>
        </is>
      </c>
      <c r="P1787" t="n">
        <v>73.09999999999999</v>
      </c>
      <c r="Q1787" t="inlineStr">
        <is>
          <t>143</t>
        </is>
      </c>
      <c r="R1787" t="n">
        <v>84.09999999999999</v>
      </c>
      <c r="S1787" t="inlineStr">
        <is>
          <t>223</t>
        </is>
      </c>
      <c r="T1787" t="n">
        <v>23</v>
      </c>
      <c r="U1787" t="inlineStr">
        <is>
          <t>503</t>
        </is>
      </c>
      <c r="V1787" t="n">
        <v>81</v>
      </c>
      <c r="W1787" t="inlineStr">
        <is>
          <t>310</t>
        </is>
      </c>
      <c r="X1787" t="n">
        <v>8.6</v>
      </c>
      <c r="Y1787" t="inlineStr">
        <is>
          <t>701+</t>
        </is>
      </c>
      <c r="Z1787" t="n">
        <v>43</v>
      </c>
      <c r="AA1787" t="inlineStr">
        <is>
          <t>353</t>
        </is>
      </c>
      <c r="AB1787" t="n">
        <v>29.7</v>
      </c>
      <c r="AC1787">
        <f>410</f>
        <v/>
      </c>
      <c r="AD1787" t="inlineStr">
        <is>
          <t>651-700</t>
        </is>
      </c>
      <c r="AE1787" t="inlineStr">
        <is>
          <t>AU</t>
        </is>
      </c>
      <c r="AF1787" t="inlineStr">
        <is>
          <t>Australia</t>
        </is>
      </c>
      <c r="AG1787" t="inlineStr">
        <is>
          <t>M</t>
        </is>
      </c>
      <c r="AH1787" t="inlineStr">
        <is>
          <t>CO</t>
        </is>
      </c>
      <c r="AI1787" t="inlineStr">
        <is>
          <t>VH</t>
        </is>
      </c>
      <c r="AJ1787" t="n">
        <v>3</v>
      </c>
      <c r="AK1787" t="inlineStr">
        <is>
          <t>A</t>
        </is>
      </c>
      <c r="AL1787" t="n">
        <v>8.5</v>
      </c>
      <c r="AM1787" t="inlineStr">
        <is>
          <t>601+</t>
        </is>
      </c>
      <c r="AN1787" t="n">
        <v>6.8</v>
      </c>
      <c r="AO1787" t="inlineStr">
        <is>
          <t>601+</t>
        </is>
      </c>
      <c r="AP1787" t="n">
        <v>4.5</v>
      </c>
      <c r="AQ1787" t="inlineStr">
        <is>
          <t>701+</t>
        </is>
      </c>
      <c r="AR1787" t="n">
        <v>59.6</v>
      </c>
      <c r="AS1787" t="inlineStr">
        <is>
          <t>209</t>
        </is>
      </c>
      <c r="AT1787" t="n">
        <v>76.09999999999999</v>
      </c>
      <c r="AU1787" t="inlineStr">
        <is>
          <t>245</t>
        </is>
      </c>
      <c r="AV1787" t="n">
        <v>26.3</v>
      </c>
      <c r="AW1787" t="inlineStr">
        <is>
          <t>462</t>
        </is>
      </c>
      <c r="AX1787" t="n">
        <v>60.6</v>
      </c>
      <c r="AY1787" t="inlineStr">
        <is>
          <t>240</t>
        </is>
      </c>
      <c r="AZ1787" t="n">
        <v>12</v>
      </c>
      <c r="BA1787" t="inlineStr">
        <is>
          <t>701+</t>
        </is>
      </c>
      <c r="BB1787" t="n">
        <v>51.2</v>
      </c>
      <c r="BC1787" t="inlineStr">
        <is>
          <t>299=</t>
        </is>
      </c>
      <c r="BD1787" t="inlineStr">
        <is>
          <t>27.2</t>
        </is>
      </c>
      <c r="BE1787" t="inlineStr">
        <is>
          <t>601-800</t>
        </is>
      </c>
      <c r="BF1787" t="inlineStr">
        <is>
          <t>Australia</t>
        </is>
      </c>
      <c r="BG1787" t="n">
        <v>18.4</v>
      </c>
      <c r="BH1787" t="inlineStr">
        <is>
          <t>63.0</t>
        </is>
      </c>
      <c r="BI1787" t="n">
        <v>13.1</v>
      </c>
      <c r="BJ1787" t="n">
        <v>14.4</v>
      </c>
      <c r="BK1787" t="inlineStr">
        <is>
          <t>28.8</t>
        </is>
      </c>
      <c r="BL1787" t="inlineStr">
        <is>
          <t>-</t>
        </is>
      </c>
      <c r="BM1787" t="inlineStr">
        <is>
          <t>13,761</t>
        </is>
      </c>
      <c r="BN1787" t="n">
        <v>29.2</v>
      </c>
      <c r="BO1787" t="inlineStr">
        <is>
          <t>21%</t>
        </is>
      </c>
      <c r="BP1787" t="inlineStr">
        <is>
          <t>55 : 45</t>
        </is>
      </c>
      <c r="BQ1787" t="n">
        <v>2016</v>
      </c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>
        <is>
          <t>QS+Times</t>
        </is>
      </c>
      <c r="CC1787" t="n">
        <v>396</v>
      </c>
      <c r="CD1787" t="n">
        <v>410</v>
      </c>
      <c r="CE1787" t="n">
        <v>601</v>
      </c>
      <c r="CF1787" t="n">
        <v>601</v>
      </c>
      <c r="CG1787" t="n">
        <v>701</v>
      </c>
      <c r="CH1787" t="n">
        <v>143</v>
      </c>
      <c r="CI1787" t="n">
        <v>223</v>
      </c>
      <c r="CJ1787" t="n">
        <v>503</v>
      </c>
      <c r="CK1787" t="n">
        <v>310</v>
      </c>
      <c r="CL1787" t="n">
        <v>701</v>
      </c>
      <c r="CM1787" t="n">
        <v>353</v>
      </c>
      <c r="CN1787" t="n">
        <v>410</v>
      </c>
      <c r="CO1787" t="n">
        <v>675.5</v>
      </c>
      <c r="CP1787" t="n">
        <v>601</v>
      </c>
      <c r="CQ1787" t="n">
        <v>601</v>
      </c>
      <c r="CR1787" t="n">
        <v>701</v>
      </c>
      <c r="CS1787" t="n">
        <v>209</v>
      </c>
      <c r="CT1787" t="n">
        <v>245</v>
      </c>
      <c r="CU1787" t="n">
        <v>462</v>
      </c>
      <c r="CV1787" t="n">
        <v>240</v>
      </c>
      <c r="CW1787" t="n">
        <v>701</v>
      </c>
      <c r="CX1787" t="n">
        <v>299</v>
      </c>
      <c r="CY1787" t="n">
        <v>700.5</v>
      </c>
      <c r="CZ1787" t="inlineStr"/>
      <c r="DA1787" t="inlineStr"/>
      <c r="DB1787" t="n">
        <v>35.89285714285714</v>
      </c>
      <c r="DC1787" t="n">
        <v>32.35808923172415</v>
      </c>
      <c r="DD1787" t="n">
        <v>29.2</v>
      </c>
      <c r="DE1787" t="inlineStr">
        <is>
          <t>Times (raw ratio)</t>
        </is>
      </c>
      <c r="DF1787" t="n">
        <v>21</v>
      </c>
      <c r="DG1787" t="inlineStr">
        <is>
          <t>Times (raw %)</t>
        </is>
      </c>
      <c r="DH1787" t="n">
        <v>8.65</v>
      </c>
      <c r="DI1787" t="n">
        <v>10.61394380853278</v>
      </c>
    </row>
    <row r="1788">
      <c r="A1788" t="inlineStr">
        <is>
          <t>university of split</t>
        </is>
      </c>
      <c r="B1788" t="inlineStr">
        <is>
          <t>1201-1400</t>
        </is>
      </c>
      <c r="C1788" t="inlineStr">
        <is>
          <t>1201-1400</t>
        </is>
      </c>
      <c r="D1788" t="inlineStr">
        <is>
          <t>Croatia</t>
        </is>
      </c>
      <c r="E1788" t="inlineStr">
        <is>
          <t>Europe</t>
        </is>
      </c>
      <c r="F1788" t="inlineStr">
        <is>
          <t>L</t>
        </is>
      </c>
      <c r="G1788" t="inlineStr">
        <is>
          <t>FC</t>
        </is>
      </c>
      <c r="H1788" t="inlineStr">
        <is>
          <t>HI</t>
        </is>
      </c>
      <c r="I1788" t="inlineStr">
        <is>
          <t>A</t>
        </is>
      </c>
      <c r="J1788" t="n">
        <v>6.3</v>
      </c>
      <c r="K1788" t="inlineStr">
        <is>
          <t>601+</t>
        </is>
      </c>
      <c r="L1788" t="n">
        <v>4</v>
      </c>
      <c r="M1788" t="inlineStr">
        <is>
          <t>601+</t>
        </is>
      </c>
      <c r="N1788" t="n">
        <v>5</v>
      </c>
      <c r="O1788" t="inlineStr">
        <is>
          <t>701+</t>
        </is>
      </c>
      <c r="P1788" t="n">
        <v>4.2</v>
      </c>
      <c r="Q1788" t="inlineStr">
        <is>
          <t>701+</t>
        </is>
      </c>
      <c r="R1788" t="n">
        <v>1.4</v>
      </c>
      <c r="S1788" t="inlineStr">
        <is>
          <t>701+</t>
        </is>
      </c>
      <c r="T1788" t="n">
        <v>2</v>
      </c>
      <c r="U1788" t="inlineStr">
        <is>
          <t>701+</t>
        </is>
      </c>
      <c r="V1788" t="n">
        <v>47.5</v>
      </c>
      <c r="W1788" t="inlineStr">
        <is>
          <t>701+</t>
        </is>
      </c>
      <c r="X1788" t="n">
        <v>12.3</v>
      </c>
      <c r="Y1788" t="inlineStr">
        <is>
          <t>701+</t>
        </is>
      </c>
      <c r="Z1788" t="n">
        <v>4.5</v>
      </c>
      <c r="AA1788" t="inlineStr">
        <is>
          <t>701+</t>
        </is>
      </c>
      <c r="AB1788" t="inlineStr"/>
      <c r="AC1788" t="inlineStr">
        <is>
          <t>1201-1400</t>
        </is>
      </c>
      <c r="AD1788" t="inlineStr">
        <is>
          <t>1201-1400</t>
        </is>
      </c>
      <c r="AE1788" t="inlineStr">
        <is>
          <t>HR</t>
        </is>
      </c>
      <c r="AF1788" t="inlineStr">
        <is>
          <t>Croatia</t>
        </is>
      </c>
      <c r="AG1788" t="inlineStr">
        <is>
          <t>L</t>
        </is>
      </c>
      <c r="AH1788" t="inlineStr">
        <is>
          <t>FC</t>
        </is>
      </c>
      <c r="AI1788" t="inlineStr">
        <is>
          <t>HI</t>
        </is>
      </c>
      <c r="AJ1788" t="n">
        <v>3</v>
      </c>
      <c r="AK1788" t="inlineStr">
        <is>
          <t>A</t>
        </is>
      </c>
      <c r="AL1788" t="n">
        <v>5.9</v>
      </c>
      <c r="AM1788" t="inlineStr">
        <is>
          <t>601+</t>
        </is>
      </c>
      <c r="AN1788" t="n">
        <v>2.5</v>
      </c>
      <c r="AO1788" t="inlineStr">
        <is>
          <t>601+</t>
        </is>
      </c>
      <c r="AP1788" t="n">
        <v>4.2</v>
      </c>
      <c r="AQ1788" t="inlineStr">
        <is>
          <t>701+</t>
        </is>
      </c>
      <c r="AR1788" t="n">
        <v>3.9</v>
      </c>
      <c r="AS1788" t="inlineStr">
        <is>
          <t>701+</t>
        </is>
      </c>
      <c r="AT1788" t="n">
        <v>1.5</v>
      </c>
      <c r="AU1788" t="inlineStr">
        <is>
          <t>701+</t>
        </is>
      </c>
      <c r="AV1788" t="n">
        <v>2.1</v>
      </c>
      <c r="AW1788" t="inlineStr">
        <is>
          <t>701+</t>
        </is>
      </c>
      <c r="AX1788" t="n">
        <v>5.9</v>
      </c>
      <c r="AY1788" t="inlineStr">
        <is>
          <t>701+</t>
        </is>
      </c>
      <c r="AZ1788" t="n">
        <v>11</v>
      </c>
      <c r="BA1788" t="inlineStr">
        <is>
          <t>701+</t>
        </is>
      </c>
      <c r="BB1788" t="n">
        <v>1.4</v>
      </c>
      <c r="BC1788" t="inlineStr">
        <is>
          <t>701+</t>
        </is>
      </c>
      <c r="BD1788" t="inlineStr">
        <is>
          <t>-</t>
        </is>
      </c>
      <c r="BE1788" t="inlineStr"/>
      <c r="BF1788" t="inlineStr">
        <is>
          <t>Not Reported</t>
        </is>
      </c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>
        <is>
          <t>QS</t>
        </is>
      </c>
      <c r="CC1788" t="n">
        <v>1300.5</v>
      </c>
      <c r="CD1788" t="n">
        <v>1300.5</v>
      </c>
      <c r="CE1788" t="n">
        <v>601</v>
      </c>
      <c r="CF1788" t="n">
        <v>601</v>
      </c>
      <c r="CG1788" t="n">
        <v>701</v>
      </c>
      <c r="CH1788" t="n">
        <v>701</v>
      </c>
      <c r="CI1788" t="n">
        <v>701</v>
      </c>
      <c r="CJ1788" t="n">
        <v>701</v>
      </c>
      <c r="CK1788" t="n">
        <v>701</v>
      </c>
      <c r="CL1788" t="n">
        <v>701</v>
      </c>
      <c r="CM1788" t="n">
        <v>701</v>
      </c>
      <c r="CN1788" t="n">
        <v>1300.5</v>
      </c>
      <c r="CO1788" t="n">
        <v>1300.5</v>
      </c>
      <c r="CP1788" t="n">
        <v>601</v>
      </c>
      <c r="CQ1788" t="n">
        <v>601</v>
      </c>
      <c r="CR1788" t="n">
        <v>701</v>
      </c>
      <c r="CS1788" t="n">
        <v>701</v>
      </c>
      <c r="CT1788" t="n">
        <v>701</v>
      </c>
      <c r="CU1788" t="n">
        <v>701</v>
      </c>
      <c r="CV1788" t="n">
        <v>701</v>
      </c>
      <c r="CW1788" t="n">
        <v>701</v>
      </c>
      <c r="CX1788" t="n">
        <v>701</v>
      </c>
      <c r="CY1788" t="inlineStr"/>
      <c r="CZ1788" t="inlineStr"/>
      <c r="DA1788" t="inlineStr"/>
      <c r="DB1788" t="n">
        <v>7.178571428571416</v>
      </c>
      <c r="DC1788" t="n">
        <v>4.2</v>
      </c>
      <c r="DD1788" t="inlineStr"/>
      <c r="DE1788" t="inlineStr">
        <is>
          <t>QS (score, not ratio)</t>
        </is>
      </c>
      <c r="DF1788" t="inlineStr"/>
      <c r="DG1788" t="inlineStr">
        <is>
          <t>QS (score, not %)</t>
        </is>
      </c>
      <c r="DH1788" t="n">
        <v>6.1</v>
      </c>
      <c r="DI1788" t="inlineStr"/>
    </row>
    <row r="1789">
      <c r="A1789" t="inlineStr">
        <is>
          <t>university of sri jayewardenepura</t>
        </is>
      </c>
      <c r="B1789" t="inlineStr">
        <is>
          <t>1201-1400</t>
        </is>
      </c>
      <c r="C1789" t="inlineStr"/>
      <c r="D1789" t="inlineStr">
        <is>
          <t>Sri Lanka</t>
        </is>
      </c>
      <c r="E1789" t="inlineStr">
        <is>
          <t>Asia</t>
        </is>
      </c>
      <c r="F1789" t="inlineStr">
        <is>
          <t>L</t>
        </is>
      </c>
      <c r="G1789" t="inlineStr">
        <is>
          <t>CO</t>
        </is>
      </c>
      <c r="H1789" t="inlineStr">
        <is>
          <t>HI</t>
        </is>
      </c>
      <c r="I1789" t="inlineStr">
        <is>
          <t>A</t>
        </is>
      </c>
      <c r="J1789" t="n">
        <v>6</v>
      </c>
      <c r="K1789" t="inlineStr">
        <is>
          <t>601+</t>
        </is>
      </c>
      <c r="L1789" t="n">
        <v>10.4</v>
      </c>
      <c r="M1789" t="inlineStr">
        <is>
          <t>601+</t>
        </is>
      </c>
      <c r="N1789" t="n">
        <v>4.5</v>
      </c>
      <c r="O1789" t="inlineStr">
        <is>
          <t>701+</t>
        </is>
      </c>
      <c r="P1789" t="n">
        <v>3.3</v>
      </c>
      <c r="Q1789" t="inlineStr">
        <is>
          <t>701+</t>
        </is>
      </c>
      <c r="R1789" t="inlineStr"/>
      <c r="S1789" t="inlineStr"/>
      <c r="T1789" t="n">
        <v>1</v>
      </c>
      <c r="U1789" t="inlineStr">
        <is>
          <t>701+</t>
        </is>
      </c>
      <c r="V1789" t="n">
        <v>14.1</v>
      </c>
      <c r="W1789" t="inlineStr">
        <is>
          <t>701+</t>
        </is>
      </c>
      <c r="X1789" t="n">
        <v>11</v>
      </c>
      <c r="Y1789" t="inlineStr">
        <is>
          <t>701+</t>
        </is>
      </c>
      <c r="Z1789" t="n">
        <v>1</v>
      </c>
      <c r="AA1789" t="inlineStr">
        <is>
          <t>701+</t>
        </is>
      </c>
      <c r="AB1789" t="inlineStr"/>
      <c r="AC1789" t="inlineStr"/>
      <c r="AD1789" t="inlineStr"/>
      <c r="AE1789" t="inlineStr">
        <is>
          <t>Not Reported</t>
        </is>
      </c>
      <c r="AF1789" t="inlineStr">
        <is>
          <t>Not Reported</t>
        </is>
      </c>
      <c r="AG1789" t="inlineStr">
        <is>
          <t>Not Reported</t>
        </is>
      </c>
      <c r="AH1789" t="inlineStr">
        <is>
          <t>Not Reported</t>
        </is>
      </c>
      <c r="AI1789" t="inlineStr"/>
      <c r="AJ1789" t="inlineStr"/>
      <c r="AK1789" t="inlineStr">
        <is>
          <t>Not Reported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>
        <is>
          <t>Not Reported</t>
        </is>
      </c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>
        <is>
          <t>QS</t>
        </is>
      </c>
      <c r="CC1789" t="n">
        <v>1300.5</v>
      </c>
      <c r="CD1789" t="inlineStr"/>
      <c r="CE1789" t="n">
        <v>601</v>
      </c>
      <c r="CF1789" t="n">
        <v>601</v>
      </c>
      <c r="CG1789" t="n">
        <v>701</v>
      </c>
      <c r="CH1789" t="n">
        <v>701</v>
      </c>
      <c r="CI1789" t="inlineStr"/>
      <c r="CJ1789" t="n">
        <v>701</v>
      </c>
      <c r="CK1789" t="n">
        <v>701</v>
      </c>
      <c r="CL1789" t="n">
        <v>701</v>
      </c>
      <c r="CM1789" t="n">
        <v>701</v>
      </c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n">
        <v>7.178571428571416</v>
      </c>
      <c r="DC1789" t="n">
        <v>3.3</v>
      </c>
      <c r="DD1789" t="inlineStr"/>
      <c r="DE1789" t="inlineStr">
        <is>
          <t>QS (score, not ratio)</t>
        </is>
      </c>
      <c r="DF1789" t="inlineStr"/>
      <c r="DG1789" t="inlineStr">
        <is>
          <t>QS (score, not %)</t>
        </is>
      </c>
      <c r="DH1789" t="n">
        <v>6</v>
      </c>
      <c r="DI1789" t="inlineStr"/>
    </row>
    <row r="1790">
      <c r="A1790" t="inlineStr">
        <is>
          <t>university of st andrews</t>
        </is>
      </c>
      <c r="B1790" t="inlineStr">
        <is>
          <t>104</t>
        </is>
      </c>
      <c r="C1790" t="inlineStr">
        <is>
          <t>95</t>
        </is>
      </c>
      <c r="D1790" t="inlineStr">
        <is>
          <t>United Kingdom</t>
        </is>
      </c>
      <c r="E1790" t="inlineStr">
        <is>
          <t>Europe</t>
        </is>
      </c>
      <c r="F1790" t="inlineStr">
        <is>
          <t>M</t>
        </is>
      </c>
      <c r="G1790" t="inlineStr">
        <is>
          <t>FO</t>
        </is>
      </c>
      <c r="H1790" t="inlineStr">
        <is>
          <t>VH</t>
        </is>
      </c>
      <c r="I1790" t="inlineStr">
        <is>
          <t>A</t>
        </is>
      </c>
      <c r="J1790" t="n">
        <v>46.5</v>
      </c>
      <c r="K1790" t="inlineStr">
        <is>
          <t>174</t>
        </is>
      </c>
      <c r="L1790" t="n">
        <v>63.2</v>
      </c>
      <c r="M1790" t="inlineStr">
        <is>
          <t>126</t>
        </is>
      </c>
      <c r="N1790" t="n">
        <v>64.7</v>
      </c>
      <c r="O1790" t="inlineStr">
        <is>
          <t>206</t>
        </is>
      </c>
      <c r="P1790" t="n">
        <v>49.2</v>
      </c>
      <c r="Q1790" t="inlineStr">
        <is>
          <t>272</t>
        </is>
      </c>
      <c r="R1790" t="n">
        <v>98.40000000000001</v>
      </c>
      <c r="S1790" t="inlineStr">
        <is>
          <t>113</t>
        </is>
      </c>
      <c r="T1790" t="n">
        <v>100</v>
      </c>
      <c r="U1790" t="inlineStr">
        <is>
          <t>29</t>
        </is>
      </c>
      <c r="V1790" t="n">
        <v>83.8</v>
      </c>
      <c r="W1790" t="inlineStr">
        <is>
          <t>266</t>
        </is>
      </c>
      <c r="X1790" t="n">
        <v>18.5</v>
      </c>
      <c r="Y1790" t="inlineStr">
        <is>
          <t>594</t>
        </is>
      </c>
      <c r="Z1790" t="n">
        <v>91.09999999999999</v>
      </c>
      <c r="AA1790" t="inlineStr">
        <is>
          <t>86=</t>
        </is>
      </c>
      <c r="AB1790" t="n">
        <v>59.2</v>
      </c>
      <c r="AC1790">
        <f>95</f>
        <v/>
      </c>
      <c r="AD1790" t="inlineStr">
        <is>
          <t>96=</t>
        </is>
      </c>
      <c r="AE1790" t="inlineStr">
        <is>
          <t>UK</t>
        </is>
      </c>
      <c r="AF1790" t="inlineStr">
        <is>
          <t>United Kingdom</t>
        </is>
      </c>
      <c r="AG1790" t="inlineStr">
        <is>
          <t>M</t>
        </is>
      </c>
      <c r="AH1790" t="inlineStr">
        <is>
          <t>FO</t>
        </is>
      </c>
      <c r="AI1790" t="inlineStr">
        <is>
          <t>VH</t>
        </is>
      </c>
      <c r="AJ1790" t="n">
        <v>5</v>
      </c>
      <c r="AK1790" t="inlineStr">
        <is>
          <t>A</t>
        </is>
      </c>
      <c r="AL1790" t="n">
        <v>47.3</v>
      </c>
      <c r="AM1790" t="inlineStr">
        <is>
          <t>173</t>
        </is>
      </c>
      <c r="AN1790" t="n">
        <v>67.2</v>
      </c>
      <c r="AO1790" t="inlineStr">
        <is>
          <t>114</t>
        </is>
      </c>
      <c r="AP1790" t="n">
        <v>64.90000000000001</v>
      </c>
      <c r="AQ1790" t="inlineStr">
        <is>
          <t>212</t>
        </is>
      </c>
      <c r="AR1790" t="n">
        <v>57.7</v>
      </c>
      <c r="AS1790" t="inlineStr">
        <is>
          <t>223</t>
        </is>
      </c>
      <c r="AT1790" t="n">
        <v>98.7</v>
      </c>
      <c r="AU1790" t="inlineStr">
        <is>
          <t>103</t>
        </is>
      </c>
      <c r="AV1790" t="n">
        <v>100</v>
      </c>
      <c r="AW1790" t="inlineStr">
        <is>
          <t>29</t>
        </is>
      </c>
      <c r="AX1790" t="n">
        <v>51.1</v>
      </c>
      <c r="AY1790" t="inlineStr">
        <is>
          <t>306</t>
        </is>
      </c>
      <c r="AZ1790" t="n">
        <v>22.4</v>
      </c>
      <c r="BA1790" t="inlineStr">
        <is>
          <t>370</t>
        </is>
      </c>
      <c r="BB1790" t="n">
        <v>92.09999999999999</v>
      </c>
      <c r="BC1790" t="inlineStr">
        <is>
          <t>77=</t>
        </is>
      </c>
      <c r="BD1790" t="inlineStr">
        <is>
          <t>61.0</t>
        </is>
      </c>
      <c r="BE1790" t="inlineStr">
        <is>
          <t>86</t>
        </is>
      </c>
      <c r="BF1790" t="inlineStr">
        <is>
          <t>United Kingdom</t>
        </is>
      </c>
      <c r="BG1790" t="n">
        <v>49.7</v>
      </c>
      <c r="BH1790" t="inlineStr">
        <is>
          <t>92.3</t>
        </is>
      </c>
      <c r="BI1790" t="n">
        <v>47.3</v>
      </c>
      <c r="BJ1790" t="n">
        <v>78.8</v>
      </c>
      <c r="BK1790" t="inlineStr">
        <is>
          <t>30.6</t>
        </is>
      </c>
      <c r="BL1790" t="inlineStr">
        <is>
          <t>60.4</t>
        </is>
      </c>
      <c r="BM1790" t="inlineStr">
        <is>
          <t>8,338</t>
        </is>
      </c>
      <c r="BN1790" t="n">
        <v>12.7</v>
      </c>
      <c r="BO1790" t="inlineStr">
        <is>
          <t>47%</t>
        </is>
      </c>
      <c r="BP1790" t="inlineStr">
        <is>
          <t>56 : 44</t>
        </is>
      </c>
      <c r="BQ1790" t="n">
        <v>2016</v>
      </c>
      <c r="BR1790" t="inlineStr">
        <is>
          <t>301-400</t>
        </is>
      </c>
      <c r="BS1790" t="inlineStr">
        <is>
          <t>29-33</t>
        </is>
      </c>
      <c r="BT1790" t="inlineStr"/>
      <c r="BU1790" t="n">
        <v>10.3</v>
      </c>
      <c r="BV1790" t="n">
        <v>0</v>
      </c>
      <c r="BW1790" t="n">
        <v>3.8</v>
      </c>
      <c r="BX1790" t="n">
        <v>17.5</v>
      </c>
      <c r="BY1790" t="n">
        <v>29.3</v>
      </c>
      <c r="BZ1790" t="n">
        <v>20.8</v>
      </c>
      <c r="CA1790" t="n">
        <v>2015</v>
      </c>
      <c r="CB1790" t="inlineStr">
        <is>
          <t>QS+Times+Shanghai</t>
        </is>
      </c>
      <c r="CC1790" t="n">
        <v>104</v>
      </c>
      <c r="CD1790" t="n">
        <v>95</v>
      </c>
      <c r="CE1790" t="n">
        <v>174</v>
      </c>
      <c r="CF1790" t="n">
        <v>126</v>
      </c>
      <c r="CG1790" t="n">
        <v>206</v>
      </c>
      <c r="CH1790" t="n">
        <v>272</v>
      </c>
      <c r="CI1790" t="n">
        <v>113</v>
      </c>
      <c r="CJ1790" t="n">
        <v>29</v>
      </c>
      <c r="CK1790" t="n">
        <v>266</v>
      </c>
      <c r="CL1790" t="n">
        <v>594</v>
      </c>
      <c r="CM1790" t="n">
        <v>86</v>
      </c>
      <c r="CN1790" t="n">
        <v>95</v>
      </c>
      <c r="CO1790" t="n">
        <v>96</v>
      </c>
      <c r="CP1790" t="n">
        <v>173</v>
      </c>
      <c r="CQ1790" t="n">
        <v>114</v>
      </c>
      <c r="CR1790" t="n">
        <v>212</v>
      </c>
      <c r="CS1790" t="n">
        <v>223</v>
      </c>
      <c r="CT1790" t="n">
        <v>103</v>
      </c>
      <c r="CU1790" t="n">
        <v>29</v>
      </c>
      <c r="CV1790" t="n">
        <v>306</v>
      </c>
      <c r="CW1790" t="n">
        <v>370</v>
      </c>
      <c r="CX1790" t="n">
        <v>77</v>
      </c>
      <c r="CY1790" t="n">
        <v>86</v>
      </c>
      <c r="CZ1790" t="n">
        <v>350.5</v>
      </c>
      <c r="DA1790" t="n">
        <v>31</v>
      </c>
      <c r="DB1790" t="n">
        <v>67.92081698551154</v>
      </c>
      <c r="DC1790" t="n">
        <v>40.29537070095539</v>
      </c>
      <c r="DD1790" t="n">
        <v>12.7</v>
      </c>
      <c r="DE1790" t="inlineStr">
        <is>
          <t>Times (raw ratio)</t>
        </is>
      </c>
      <c r="DF1790" t="n">
        <v>47</v>
      </c>
      <c r="DG1790" t="inlineStr">
        <is>
          <t>Times (raw %)</t>
        </is>
      </c>
      <c r="DH1790" t="n">
        <v>46.9</v>
      </c>
      <c r="DI1790" t="n">
        <v>16.80686867666389</v>
      </c>
    </row>
    <row r="1791">
      <c r="A1791" t="inlineStr">
        <is>
          <t>university of st gallen</t>
        </is>
      </c>
      <c r="B1791" t="inlineStr"/>
      <c r="C1791" t="inlineStr"/>
      <c r="D1791" t="inlineStr">
        <is>
          <t>Not Reported</t>
        </is>
      </c>
      <c r="E1791" t="inlineStr">
        <is>
          <t>Not Reported</t>
        </is>
      </c>
      <c r="F1791" t="inlineStr">
        <is>
          <t>Not Reported</t>
        </is>
      </c>
      <c r="G1791" t="inlineStr">
        <is>
          <t>Not Reported</t>
        </is>
      </c>
      <c r="H1791" t="inlineStr"/>
      <c r="I1791" t="inlineStr">
        <is>
          <t>Not Reported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>
        <is>
          <t>Not Reported</t>
        </is>
      </c>
      <c r="AF1791" t="inlineStr">
        <is>
          <t>Not Reported</t>
        </is>
      </c>
      <c r="AG1791" t="inlineStr">
        <is>
          <t>Not Reported</t>
        </is>
      </c>
      <c r="AH1791" t="inlineStr">
        <is>
          <t>Not Reported</t>
        </is>
      </c>
      <c r="AI1791" t="inlineStr"/>
      <c r="AJ1791" t="inlineStr"/>
      <c r="AK1791" t="inlineStr">
        <is>
          <t>Not Reported</t>
        </is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>
        <is>
          <t>351-400</t>
        </is>
      </c>
      <c r="BF1791" t="inlineStr">
        <is>
          <t>Switzerland</t>
        </is>
      </c>
      <c r="BG1791" t="n">
        <v>25.8</v>
      </c>
      <c r="BH1791" t="inlineStr">
        <is>
          <t>97.6</t>
        </is>
      </c>
      <c r="BI1791" t="n">
        <v>11.2</v>
      </c>
      <c r="BJ1791" t="n">
        <v>53.5</v>
      </c>
      <c r="BK1791" t="inlineStr">
        <is>
          <t>41.8</t>
        </is>
      </c>
      <c r="BL1791" t="inlineStr">
        <is>
          <t>-</t>
        </is>
      </c>
      <c r="BM1791" t="inlineStr">
        <is>
          <t>6,848</t>
        </is>
      </c>
      <c r="BN1791" t="n">
        <v>10.8</v>
      </c>
      <c r="BO1791" t="inlineStr">
        <is>
          <t>34%</t>
        </is>
      </c>
      <c r="BP1791" t="inlineStr">
        <is>
          <t>32 : 68</t>
        </is>
      </c>
      <c r="BQ1791" t="n">
        <v>2016</v>
      </c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>
        <is>
          <t>Times</t>
        </is>
      </c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n">
        <v>375.5</v>
      </c>
      <c r="CZ1791" t="inlineStr"/>
      <c r="DA1791" t="inlineStr"/>
      <c r="DB1791" t="n">
        <v>46.46175839885633</v>
      </c>
      <c r="DC1791" t="n">
        <v>30.78602965028837</v>
      </c>
      <c r="DD1791" t="n">
        <v>10.8</v>
      </c>
      <c r="DE1791" t="inlineStr">
        <is>
          <t>Times (raw ratio)</t>
        </is>
      </c>
      <c r="DF1791" t="n">
        <v>34</v>
      </c>
      <c r="DG1791" t="inlineStr">
        <is>
          <t>Times (raw %)</t>
        </is>
      </c>
      <c r="DH1791" t="inlineStr"/>
      <c r="DI1791" t="n">
        <v>8.636836628511967</v>
      </c>
    </row>
    <row r="1792">
      <c r="A1792" t="inlineStr">
        <is>
          <t>university of stavanger</t>
        </is>
      </c>
      <c r="B1792" t="inlineStr">
        <is>
          <t>801-850</t>
        </is>
      </c>
      <c r="C1792" t="inlineStr">
        <is>
          <t>1401+</t>
        </is>
      </c>
      <c r="D1792" t="inlineStr">
        <is>
          <t>Norway</t>
        </is>
      </c>
      <c r="E1792" t="inlineStr">
        <is>
          <t>Europe</t>
        </is>
      </c>
      <c r="F1792" t="inlineStr">
        <is>
          <t>M</t>
        </is>
      </c>
      <c r="G1792" t="inlineStr">
        <is>
          <t>CO</t>
        </is>
      </c>
      <c r="H1792" t="inlineStr">
        <is>
          <t>VH</t>
        </is>
      </c>
      <c r="I1792" t="inlineStr">
        <is>
          <t>Not Reported</t>
        </is>
      </c>
      <c r="J1792" t="n">
        <v>7.1</v>
      </c>
      <c r="K1792" t="inlineStr">
        <is>
          <t>601+</t>
        </is>
      </c>
      <c r="L1792" t="n">
        <v>5.8</v>
      </c>
      <c r="M1792" t="inlineStr">
        <is>
          <t>601+</t>
        </is>
      </c>
      <c r="N1792" t="n">
        <v>84.59999999999999</v>
      </c>
      <c r="O1792" t="inlineStr">
        <is>
          <t>108</t>
        </is>
      </c>
      <c r="P1792" t="n">
        <v>5</v>
      </c>
      <c r="Q1792" t="inlineStr">
        <is>
          <t>701+</t>
        </is>
      </c>
      <c r="R1792" t="inlineStr"/>
      <c r="S1792" t="inlineStr"/>
      <c r="T1792" t="inlineStr"/>
      <c r="U1792" t="inlineStr"/>
      <c r="V1792" t="n">
        <v>69.59999999999999</v>
      </c>
      <c r="W1792" t="inlineStr">
        <is>
          <t>489</t>
        </is>
      </c>
      <c r="X1792" t="n">
        <v>10</v>
      </c>
      <c r="Y1792" t="inlineStr">
        <is>
          <t>701+</t>
        </is>
      </c>
      <c r="Z1792" t="n">
        <v>5.1</v>
      </c>
      <c r="AA1792" t="inlineStr">
        <is>
          <t>701+</t>
        </is>
      </c>
      <c r="AB1792" t="inlineStr"/>
      <c r="AC1792" t="inlineStr">
        <is>
          <t>1401+</t>
        </is>
      </c>
      <c r="AD1792" t="inlineStr"/>
      <c r="AE1792" t="inlineStr">
        <is>
          <t>NO</t>
        </is>
      </c>
      <c r="AF1792" t="inlineStr">
        <is>
          <t>Norway</t>
        </is>
      </c>
      <c r="AG1792" t="inlineStr">
        <is>
          <t>Not Reported</t>
        </is>
      </c>
      <c r="AH1792" t="inlineStr">
        <is>
          <t>CO</t>
        </is>
      </c>
      <c r="AI1792" t="inlineStr"/>
      <c r="AJ1792" t="n">
        <v>2</v>
      </c>
      <c r="AK1792" t="inlineStr">
        <is>
          <t>Not Reported</t>
        </is>
      </c>
      <c r="AL1792" t="n">
        <v>7.2</v>
      </c>
      <c r="AM1792" t="inlineStr">
        <is>
          <t>601+</t>
        </is>
      </c>
      <c r="AN1792" t="n">
        <v>5.7</v>
      </c>
      <c r="AO1792" t="inlineStr">
        <is>
          <t>601+</t>
        </is>
      </c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26.3</v>
      </c>
      <c r="AY1792" t="inlineStr">
        <is>
          <t>489</t>
        </is>
      </c>
      <c r="AZ1792" t="inlineStr"/>
      <c r="BA1792" t="inlineStr"/>
      <c r="BB1792" t="inlineStr"/>
      <c r="BC1792" t="inlineStr"/>
      <c r="BD1792" t="inlineStr">
        <is>
          <t>-</t>
        </is>
      </c>
      <c r="BE1792" t="inlineStr"/>
      <c r="BF1792" t="inlineStr">
        <is>
          <t>Not Reported</t>
        </is>
      </c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>
        <is>
          <t>QS</t>
        </is>
      </c>
      <c r="CC1792" t="n">
        <v>825.5</v>
      </c>
      <c r="CD1792" t="n">
        <v>1401</v>
      </c>
      <c r="CE1792" t="n">
        <v>601</v>
      </c>
      <c r="CF1792" t="n">
        <v>601</v>
      </c>
      <c r="CG1792" t="n">
        <v>108</v>
      </c>
      <c r="CH1792" t="n">
        <v>701</v>
      </c>
      <c r="CI1792" t="inlineStr"/>
      <c r="CJ1792" t="inlineStr"/>
      <c r="CK1792" t="n">
        <v>489</v>
      </c>
      <c r="CL1792" t="n">
        <v>701</v>
      </c>
      <c r="CM1792" t="n">
        <v>701</v>
      </c>
      <c r="CN1792" t="n">
        <v>1401</v>
      </c>
      <c r="CO1792" t="inlineStr"/>
      <c r="CP1792" t="n">
        <v>601</v>
      </c>
      <c r="CQ1792" t="n">
        <v>601</v>
      </c>
      <c r="CR1792" t="inlineStr"/>
      <c r="CS1792" t="inlineStr"/>
      <c r="CT1792" t="inlineStr"/>
      <c r="CU1792" t="inlineStr"/>
      <c r="CV1792" t="n">
        <v>489</v>
      </c>
      <c r="CW1792" t="inlineStr"/>
      <c r="CX1792" t="inlineStr"/>
      <c r="CY1792" t="inlineStr"/>
      <c r="CZ1792" t="inlineStr"/>
      <c r="DA1792" t="inlineStr"/>
      <c r="DB1792" t="n">
        <v>41.10714285714285</v>
      </c>
      <c r="DC1792" t="n">
        <v>5</v>
      </c>
      <c r="DD1792" t="inlineStr"/>
      <c r="DE1792" t="inlineStr">
        <is>
          <t>QS (score, not ratio)</t>
        </is>
      </c>
      <c r="DF1792" t="inlineStr"/>
      <c r="DG1792" t="inlineStr">
        <is>
          <t>Missing</t>
        </is>
      </c>
      <c r="DH1792" t="n">
        <v>7.15</v>
      </c>
      <c r="DI1792" t="inlineStr"/>
    </row>
    <row r="1793">
      <c r="A1793" t="inlineStr">
        <is>
          <t>university of stirling</t>
        </is>
      </c>
      <c r="B1793" t="inlineStr">
        <is>
          <t>452</t>
        </is>
      </c>
      <c r="C1793" t="inlineStr">
        <is>
          <t>431</t>
        </is>
      </c>
      <c r="D1793" t="inlineStr">
        <is>
          <t>United Kingdom</t>
        </is>
      </c>
      <c r="E1793" t="inlineStr">
        <is>
          <t>Europe</t>
        </is>
      </c>
      <c r="F1793" t="inlineStr">
        <is>
          <t>M</t>
        </is>
      </c>
      <c r="G1793" t="inlineStr">
        <is>
          <t>CO</t>
        </is>
      </c>
      <c r="H1793" t="inlineStr">
        <is>
          <t>VH</t>
        </is>
      </c>
      <c r="I1793" t="inlineStr">
        <is>
          <t>A</t>
        </is>
      </c>
      <c r="J1793" t="n">
        <v>11.2</v>
      </c>
      <c r="K1793" t="inlineStr">
        <is>
          <t>601+</t>
        </is>
      </c>
      <c r="L1793" t="n">
        <v>9.4</v>
      </c>
      <c r="M1793" t="inlineStr">
        <is>
          <t>601+</t>
        </is>
      </c>
      <c r="N1793" t="n">
        <v>9.300000000000001</v>
      </c>
      <c r="O1793" t="inlineStr">
        <is>
          <t>701+</t>
        </is>
      </c>
      <c r="P1793" t="n">
        <v>30.3</v>
      </c>
      <c r="Q1793" t="inlineStr">
        <is>
          <t>436</t>
        </is>
      </c>
      <c r="R1793" t="n">
        <v>76.90000000000001</v>
      </c>
      <c r="S1793" t="inlineStr">
        <is>
          <t>253</t>
        </is>
      </c>
      <c r="T1793" t="n">
        <v>81.3</v>
      </c>
      <c r="U1793" t="inlineStr">
        <is>
          <t>168</t>
        </is>
      </c>
      <c r="V1793" t="n">
        <v>61.6</v>
      </c>
      <c r="W1793" t="inlineStr">
        <is>
          <t>606</t>
        </is>
      </c>
      <c r="X1793" t="n">
        <v>15.8</v>
      </c>
      <c r="Y1793" t="inlineStr">
        <is>
          <t>638</t>
        </is>
      </c>
      <c r="Z1793" t="n">
        <v>76.09999999999999</v>
      </c>
      <c r="AA1793" t="inlineStr">
        <is>
          <t>178=</t>
        </is>
      </c>
      <c r="AB1793" t="n">
        <v>26.4</v>
      </c>
      <c r="AC1793">
        <f>431</f>
        <v/>
      </c>
      <c r="AD1793" t="inlineStr">
        <is>
          <t>501-510</t>
        </is>
      </c>
      <c r="AE1793" t="inlineStr">
        <is>
          <t>UK</t>
        </is>
      </c>
      <c r="AF1793" t="inlineStr">
        <is>
          <t>United Kingdom</t>
        </is>
      </c>
      <c r="AG1793" t="inlineStr">
        <is>
          <t>M</t>
        </is>
      </c>
      <c r="AH1793" t="inlineStr">
        <is>
          <t>CO</t>
        </is>
      </c>
      <c r="AI1793" t="inlineStr">
        <is>
          <t>VH</t>
        </is>
      </c>
      <c r="AJ1793" t="n">
        <v>4</v>
      </c>
      <c r="AK1793" t="inlineStr">
        <is>
          <t>A</t>
        </is>
      </c>
      <c r="AL1793" t="n">
        <v>11.5</v>
      </c>
      <c r="AM1793" t="inlineStr">
        <is>
          <t>601+</t>
        </is>
      </c>
      <c r="AN1793" t="n">
        <v>10.2</v>
      </c>
      <c r="AO1793" t="inlineStr">
        <is>
          <t>601+</t>
        </is>
      </c>
      <c r="AP1793" t="n">
        <v>10.5</v>
      </c>
      <c r="AQ1793" t="inlineStr">
        <is>
          <t>701+</t>
        </is>
      </c>
      <c r="AR1793" t="n">
        <v>34.7</v>
      </c>
      <c r="AS1793" t="inlineStr">
        <is>
          <t>391</t>
        </is>
      </c>
      <c r="AT1793" t="n">
        <v>71.90000000000001</v>
      </c>
      <c r="AU1793" t="inlineStr">
        <is>
          <t>266</t>
        </is>
      </c>
      <c r="AV1793" t="n">
        <v>83.5</v>
      </c>
      <c r="AW1793" t="inlineStr">
        <is>
          <t>149</t>
        </is>
      </c>
      <c r="AX1793" t="n">
        <v>14.4</v>
      </c>
      <c r="AY1793" t="inlineStr">
        <is>
          <t>607</t>
        </is>
      </c>
      <c r="AZ1793" t="n">
        <v>14.8</v>
      </c>
      <c r="BA1793" t="inlineStr">
        <is>
          <t>566</t>
        </is>
      </c>
      <c r="BB1793" t="n">
        <v>79.8</v>
      </c>
      <c r="BC1793" t="inlineStr">
        <is>
          <t>152=</t>
        </is>
      </c>
      <c r="BD1793" t="inlineStr">
        <is>
          <t>26.2</t>
        </is>
      </c>
      <c r="BE1793" t="inlineStr">
        <is>
          <t>351-400</t>
        </is>
      </c>
      <c r="BF1793" t="inlineStr">
        <is>
          <t>United Kingdom</t>
        </is>
      </c>
      <c r="BG1793" t="n">
        <v>22.6</v>
      </c>
      <c r="BH1793" t="inlineStr">
        <is>
          <t>77.7</t>
        </is>
      </c>
      <c r="BI1793" t="n">
        <v>23.5</v>
      </c>
      <c r="BJ1793" t="n">
        <v>59.1</v>
      </c>
      <c r="BK1793" t="inlineStr">
        <is>
          <t>30.4</t>
        </is>
      </c>
      <c r="BL1793" t="inlineStr">
        <is>
          <t>-</t>
        </is>
      </c>
      <c r="BM1793" t="inlineStr">
        <is>
          <t>7,828</t>
        </is>
      </c>
      <c r="BN1793" t="n">
        <v>15.9</v>
      </c>
      <c r="BO1793" t="inlineStr">
        <is>
          <t>22%</t>
        </is>
      </c>
      <c r="BP1793" t="inlineStr">
        <is>
          <t>61 : 39</t>
        </is>
      </c>
      <c r="BQ1793" t="n">
        <v>2016</v>
      </c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>
        <is>
          <t>QS+Times</t>
        </is>
      </c>
      <c r="CC1793" t="n">
        <v>452</v>
      </c>
      <c r="CD1793" t="n">
        <v>431</v>
      </c>
      <c r="CE1793" t="n">
        <v>601</v>
      </c>
      <c r="CF1793" t="n">
        <v>601</v>
      </c>
      <c r="CG1793" t="n">
        <v>701</v>
      </c>
      <c r="CH1793" t="n">
        <v>436</v>
      </c>
      <c r="CI1793" t="n">
        <v>253</v>
      </c>
      <c r="CJ1793" t="n">
        <v>168</v>
      </c>
      <c r="CK1793" t="n">
        <v>606</v>
      </c>
      <c r="CL1793" t="n">
        <v>638</v>
      </c>
      <c r="CM1793" t="n">
        <v>178</v>
      </c>
      <c r="CN1793" t="n">
        <v>431</v>
      </c>
      <c r="CO1793" t="n">
        <v>505.5</v>
      </c>
      <c r="CP1793" t="n">
        <v>601</v>
      </c>
      <c r="CQ1793" t="n">
        <v>601</v>
      </c>
      <c r="CR1793" t="n">
        <v>701</v>
      </c>
      <c r="CS1793" t="n">
        <v>391</v>
      </c>
      <c r="CT1793" t="n">
        <v>266</v>
      </c>
      <c r="CU1793" t="n">
        <v>149</v>
      </c>
      <c r="CV1793" t="n">
        <v>607</v>
      </c>
      <c r="CW1793" t="n">
        <v>566</v>
      </c>
      <c r="CX1793" t="n">
        <v>152</v>
      </c>
      <c r="CY1793" t="n">
        <v>375.5</v>
      </c>
      <c r="CZ1793" t="inlineStr"/>
      <c r="DA1793" t="inlineStr"/>
      <c r="DB1793" t="n">
        <v>57.1237363422853</v>
      </c>
      <c r="DC1793" t="n">
        <v>36.77974767624256</v>
      </c>
      <c r="DD1793" t="n">
        <v>15.9</v>
      </c>
      <c r="DE1793" t="inlineStr">
        <is>
          <t>Times (raw ratio)</t>
        </is>
      </c>
      <c r="DF1793" t="n">
        <v>22</v>
      </c>
      <c r="DG1793" t="inlineStr">
        <is>
          <t>Times (raw %)</t>
        </is>
      </c>
      <c r="DH1793" t="n">
        <v>11.35</v>
      </c>
      <c r="DI1793" t="n">
        <v>21.43600416233091</v>
      </c>
    </row>
    <row r="1794">
      <c r="A1794" t="inlineStr">
        <is>
          <t>university of strasbourg</t>
        </is>
      </c>
      <c r="B1794" t="inlineStr"/>
      <c r="C1794" t="inlineStr"/>
      <c r="D1794" t="inlineStr">
        <is>
          <t>Not Reported</t>
        </is>
      </c>
      <c r="E1794" t="inlineStr">
        <is>
          <t>Not Reported</t>
        </is>
      </c>
      <c r="F1794" t="inlineStr">
        <is>
          <t>Not Reported</t>
        </is>
      </c>
      <c r="G1794" t="inlineStr">
        <is>
          <t>Not Reported</t>
        </is>
      </c>
      <c r="H1794" t="inlineStr"/>
      <c r="I1794" t="inlineStr">
        <is>
          <t>Not Reported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>
        <is>
          <t>Not Reported</t>
        </is>
      </c>
      <c r="AF1794" t="inlineStr">
        <is>
          <t>Not Reported</t>
        </is>
      </c>
      <c r="AG1794" t="inlineStr">
        <is>
          <t>Not Reported</t>
        </is>
      </c>
      <c r="AH1794" t="inlineStr">
        <is>
          <t>Not Reported</t>
        </is>
      </c>
      <c r="AI1794" t="inlineStr"/>
      <c r="AJ1794" t="inlineStr"/>
      <c r="AK1794" t="inlineStr">
        <is>
          <t>Not Reported</t>
        </is>
      </c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>
        <is>
          <t>301-350</t>
        </is>
      </c>
      <c r="BF1794" t="inlineStr">
        <is>
          <t>France</t>
        </is>
      </c>
      <c r="BG1794" t="n">
        <v>25.5</v>
      </c>
      <c r="BH1794" t="inlineStr">
        <is>
          <t>71.6</t>
        </is>
      </c>
      <c r="BI1794" t="n">
        <v>23.4</v>
      </c>
      <c r="BJ1794" t="n">
        <v>64.40000000000001</v>
      </c>
      <c r="BK1794" t="inlineStr">
        <is>
          <t>32.8</t>
        </is>
      </c>
      <c r="BL1794" t="inlineStr">
        <is>
          <t>-</t>
        </is>
      </c>
      <c r="BM1794" t="inlineStr">
        <is>
          <t>46,208</t>
        </is>
      </c>
      <c r="BN1794" t="n">
        <v>17.8</v>
      </c>
      <c r="BO1794" t="inlineStr">
        <is>
          <t>21%</t>
        </is>
      </c>
      <c r="BP1794" t="inlineStr">
        <is>
          <t>58 : 42</t>
        </is>
      </c>
      <c r="BQ1794" t="n">
        <v>2016</v>
      </c>
      <c r="BR1794" t="inlineStr">
        <is>
          <t>87</t>
        </is>
      </c>
      <c r="BS1794" t="inlineStr">
        <is>
          <t>4</t>
        </is>
      </c>
      <c r="BT1794" t="n">
        <v>24.9</v>
      </c>
      <c r="BU1794" t="n">
        <v>25.1</v>
      </c>
      <c r="BV1794" t="n">
        <v>28.8</v>
      </c>
      <c r="BW1794" t="n">
        <v>15.9</v>
      </c>
      <c r="BX1794" t="n">
        <v>19</v>
      </c>
      <c r="BY1794" t="n">
        <v>34.6</v>
      </c>
      <c r="BZ1794" t="n">
        <v>21.7</v>
      </c>
      <c r="CA1794" t="n">
        <v>2015</v>
      </c>
      <c r="CB1794" t="inlineStr">
        <is>
          <t>Times+Shanghai</t>
        </is>
      </c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n">
        <v>325.5</v>
      </c>
      <c r="CZ1794" t="n">
        <v>87</v>
      </c>
      <c r="DA1794" t="n">
        <v>4</v>
      </c>
      <c r="DB1794" t="n">
        <v>67.36468498355028</v>
      </c>
      <c r="DC1794" t="n">
        <v>32.66234885335822</v>
      </c>
      <c r="DD1794" t="n">
        <v>17.8</v>
      </c>
      <c r="DE1794" t="inlineStr">
        <is>
          <t>Times (raw ratio)</t>
        </is>
      </c>
      <c r="DF1794" t="n">
        <v>21</v>
      </c>
      <c r="DG1794" t="inlineStr">
        <is>
          <t>Times (raw %)</t>
        </is>
      </c>
      <c r="DH1794" t="inlineStr"/>
      <c r="DI1794" t="n">
        <v>24.1163568154801</v>
      </c>
    </row>
    <row r="1795">
      <c r="A1795" t="inlineStr">
        <is>
          <t>university of strathclyde</t>
        </is>
      </c>
      <c r="B1795" t="inlineStr">
        <is>
          <t>281</t>
        </is>
      </c>
      <c r="C1795" t="inlineStr">
        <is>
          <t>276</t>
        </is>
      </c>
      <c r="D1795" t="inlineStr">
        <is>
          <t>United Kingdom</t>
        </is>
      </c>
      <c r="E1795" t="inlineStr">
        <is>
          <t>Europe</t>
        </is>
      </c>
      <c r="F1795" t="inlineStr">
        <is>
          <t>L</t>
        </is>
      </c>
      <c r="G1795" t="inlineStr">
        <is>
          <t>CO</t>
        </is>
      </c>
      <c r="H1795" t="inlineStr">
        <is>
          <t>VH</t>
        </is>
      </c>
      <c r="I1795" t="inlineStr">
        <is>
          <t>A</t>
        </is>
      </c>
      <c r="J1795" t="n">
        <v>25.9</v>
      </c>
      <c r="K1795" t="inlineStr">
        <is>
          <t>343</t>
        </is>
      </c>
      <c r="L1795" t="n">
        <v>30</v>
      </c>
      <c r="M1795" t="inlineStr">
        <is>
          <t>314</t>
        </is>
      </c>
      <c r="N1795" t="n">
        <v>16.7</v>
      </c>
      <c r="O1795" t="inlineStr">
        <is>
          <t>701+</t>
        </is>
      </c>
      <c r="P1795" t="n">
        <v>31.8</v>
      </c>
      <c r="Q1795" t="inlineStr">
        <is>
          <t>416</t>
        </is>
      </c>
      <c r="R1795" t="n">
        <v>93</v>
      </c>
      <c r="S1795" t="inlineStr">
        <is>
          <t>170</t>
        </is>
      </c>
      <c r="T1795" t="n">
        <v>64</v>
      </c>
      <c r="U1795" t="inlineStr">
        <is>
          <t>235</t>
        </is>
      </c>
      <c r="V1795" t="n">
        <v>85</v>
      </c>
      <c r="W1795" t="inlineStr">
        <is>
          <t>246</t>
        </is>
      </c>
      <c r="X1795" t="n">
        <v>33.6</v>
      </c>
      <c r="Y1795" t="inlineStr">
        <is>
          <t>376</t>
        </is>
      </c>
      <c r="Z1795" t="n">
        <v>88.59999999999999</v>
      </c>
      <c r="AA1795" t="inlineStr">
        <is>
          <t>107</t>
        </is>
      </c>
      <c r="AB1795" t="n">
        <v>37.9</v>
      </c>
      <c r="AC1795">
        <f>276</f>
        <v/>
      </c>
      <c r="AD1795" t="inlineStr">
        <is>
          <t>325=</t>
        </is>
      </c>
      <c r="AE1795" t="inlineStr">
        <is>
          <t>UK</t>
        </is>
      </c>
      <c r="AF1795" t="inlineStr">
        <is>
          <t>United Kingdom</t>
        </is>
      </c>
      <c r="AG1795" t="inlineStr">
        <is>
          <t>L</t>
        </is>
      </c>
      <c r="AH1795" t="inlineStr">
        <is>
          <t>CO</t>
        </is>
      </c>
      <c r="AI1795" t="inlineStr">
        <is>
          <t>VH</t>
        </is>
      </c>
      <c r="AJ1795" t="n">
        <v>4</v>
      </c>
      <c r="AK1795" t="inlineStr">
        <is>
          <t>A</t>
        </is>
      </c>
      <c r="AL1795" t="n">
        <v>26.3</v>
      </c>
      <c r="AM1795" t="inlineStr">
        <is>
          <t>334</t>
        </is>
      </c>
      <c r="AN1795" t="n">
        <v>34.6</v>
      </c>
      <c r="AO1795" t="inlineStr">
        <is>
          <t>281</t>
        </is>
      </c>
      <c r="AP1795" t="n">
        <v>17.7</v>
      </c>
      <c r="AQ1795" t="inlineStr">
        <is>
          <t>701+</t>
        </is>
      </c>
      <c r="AR1795" t="n">
        <v>33.7</v>
      </c>
      <c r="AS1795" t="inlineStr">
        <is>
          <t>405</t>
        </is>
      </c>
      <c r="AT1795" t="n">
        <v>93.3</v>
      </c>
      <c r="AU1795" t="inlineStr">
        <is>
          <t>161</t>
        </is>
      </c>
      <c r="AV1795" t="n">
        <v>67</v>
      </c>
      <c r="AW1795" t="inlineStr">
        <is>
          <t>222</t>
        </is>
      </c>
      <c r="AX1795" t="n">
        <v>61.6</v>
      </c>
      <c r="AY1795" t="inlineStr">
        <is>
          <t>235</t>
        </is>
      </c>
      <c r="AZ1795" t="n">
        <v>24</v>
      </c>
      <c r="BA1795" t="inlineStr">
        <is>
          <t>353</t>
        </is>
      </c>
      <c r="BB1795" t="n">
        <v>59.2</v>
      </c>
      <c r="BC1795" t="inlineStr">
        <is>
          <t>252=</t>
        </is>
      </c>
      <c r="BD1795" t="inlineStr">
        <is>
          <t>37.0</t>
        </is>
      </c>
      <c r="BE1795" t="inlineStr">
        <is>
          <t>401-500</t>
        </is>
      </c>
      <c r="BF1795" t="inlineStr">
        <is>
          <t>United Kingdom</t>
        </is>
      </c>
      <c r="BG1795" t="n">
        <v>25.9</v>
      </c>
      <c r="BH1795" t="inlineStr">
        <is>
          <t>71.0</t>
        </is>
      </c>
      <c r="BI1795" t="n">
        <v>28</v>
      </c>
      <c r="BJ1795" t="n">
        <v>31.8</v>
      </c>
      <c r="BK1795" t="inlineStr">
        <is>
          <t>44.1</t>
        </is>
      </c>
      <c r="BL1795" t="inlineStr">
        <is>
          <t>-</t>
        </is>
      </c>
      <c r="BM1795" t="inlineStr">
        <is>
          <t>15,705</t>
        </is>
      </c>
      <c r="BN1795" t="n">
        <v>20.2</v>
      </c>
      <c r="BO1795" t="inlineStr">
        <is>
          <t>20%</t>
        </is>
      </c>
      <c r="BP1795" t="inlineStr">
        <is>
          <t>50 : 50</t>
        </is>
      </c>
      <c r="BQ1795" t="n">
        <v>2016</v>
      </c>
      <c r="BR1795" t="inlineStr">
        <is>
          <t>403-510</t>
        </is>
      </c>
      <c r="BS1795" t="inlineStr">
        <is>
          <t>38-42</t>
        </is>
      </c>
      <c r="BT1795" t="inlineStr"/>
      <c r="BU1795" t="n">
        <v>0</v>
      </c>
      <c r="BV1795" t="n">
        <v>0</v>
      </c>
      <c r="BW1795" t="n">
        <v>0</v>
      </c>
      <c r="BX1795" t="n">
        <v>5</v>
      </c>
      <c r="BY1795" t="n">
        <v>28</v>
      </c>
      <c r="BZ1795" t="n">
        <v>16.6</v>
      </c>
      <c r="CA1795" t="n">
        <v>2007</v>
      </c>
      <c r="CB1795" t="inlineStr">
        <is>
          <t>QS+Times+Shanghai</t>
        </is>
      </c>
      <c r="CC1795" t="n">
        <v>281</v>
      </c>
      <c r="CD1795" t="n">
        <v>276</v>
      </c>
      <c r="CE1795" t="n">
        <v>343</v>
      </c>
      <c r="CF1795" t="n">
        <v>314</v>
      </c>
      <c r="CG1795" t="n">
        <v>701</v>
      </c>
      <c r="CH1795" t="n">
        <v>416</v>
      </c>
      <c r="CI1795" t="n">
        <v>170</v>
      </c>
      <c r="CJ1795" t="n">
        <v>235</v>
      </c>
      <c r="CK1795" t="n">
        <v>246</v>
      </c>
      <c r="CL1795" t="n">
        <v>376</v>
      </c>
      <c r="CM1795" t="n">
        <v>107</v>
      </c>
      <c r="CN1795" t="n">
        <v>276</v>
      </c>
      <c r="CO1795" t="n">
        <v>325</v>
      </c>
      <c r="CP1795" t="n">
        <v>334</v>
      </c>
      <c r="CQ1795" t="n">
        <v>281</v>
      </c>
      <c r="CR1795" t="n">
        <v>701</v>
      </c>
      <c r="CS1795" t="n">
        <v>405</v>
      </c>
      <c r="CT1795" t="n">
        <v>161</v>
      </c>
      <c r="CU1795" t="n">
        <v>222</v>
      </c>
      <c r="CV1795" t="n">
        <v>235</v>
      </c>
      <c r="CW1795" t="n">
        <v>353</v>
      </c>
      <c r="CX1795" t="n">
        <v>252</v>
      </c>
      <c r="CY1795" t="n">
        <v>450.5</v>
      </c>
      <c r="CZ1795" t="n">
        <v>456.5</v>
      </c>
      <c r="DA1795" t="n">
        <v>40</v>
      </c>
      <c r="DB1795" t="n">
        <v>38.5799380509888</v>
      </c>
      <c r="DC1795" t="n">
        <v>22.24407668744164</v>
      </c>
      <c r="DD1795" t="n">
        <v>20.2</v>
      </c>
      <c r="DE1795" t="inlineStr">
        <is>
          <t>Times (raw ratio)</t>
        </is>
      </c>
      <c r="DF1795" t="n">
        <v>20</v>
      </c>
      <c r="DG1795" t="inlineStr">
        <is>
          <t>Times (raw %)</t>
        </is>
      </c>
      <c r="DH1795" t="n">
        <v>26.1</v>
      </c>
      <c r="DI1795" t="n">
        <v>9.689744703635977</v>
      </c>
    </row>
    <row r="1796">
      <c r="A1796" t="inlineStr">
        <is>
          <t>university of stuttgart</t>
        </is>
      </c>
      <c r="B1796" t="inlineStr"/>
      <c r="C1796" t="inlineStr"/>
      <c r="D1796" t="inlineStr">
        <is>
          <t>Not Reported</t>
        </is>
      </c>
      <c r="E1796" t="inlineStr">
        <is>
          <t>Not Reported</t>
        </is>
      </c>
      <c r="F1796" t="inlineStr">
        <is>
          <t>Not Reported</t>
        </is>
      </c>
      <c r="G1796" t="inlineStr">
        <is>
          <t>Not Reported</t>
        </is>
      </c>
      <c r="H1796" t="inlineStr"/>
      <c r="I1796" t="inlineStr">
        <is>
          <t>Not Reported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>
        <is>
          <t>Not Reported</t>
        </is>
      </c>
      <c r="AF1796" t="inlineStr">
        <is>
          <t>Not Reported</t>
        </is>
      </c>
      <c r="AG1796" t="inlineStr">
        <is>
          <t>Not Reported</t>
        </is>
      </c>
      <c r="AH1796" t="inlineStr">
        <is>
          <t>Not Reported</t>
        </is>
      </c>
      <c r="AI1796" t="inlineStr"/>
      <c r="AJ1796" t="inlineStr"/>
      <c r="AK1796" t="inlineStr">
        <is>
          <t>Not Reported</t>
        </is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>
        <is>
          <t>201-250</t>
        </is>
      </c>
      <c r="BF1796" t="inlineStr">
        <is>
          <t>Germany</t>
        </is>
      </c>
      <c r="BG1796" t="n">
        <v>40</v>
      </c>
      <c r="BH1796" t="inlineStr">
        <is>
          <t>52.7</t>
        </is>
      </c>
      <c r="BI1796" t="n">
        <v>44.5</v>
      </c>
      <c r="BJ1796" t="n">
        <v>55.7</v>
      </c>
      <c r="BK1796" t="inlineStr">
        <is>
          <t>99.8</t>
        </is>
      </c>
      <c r="BL1796" t="inlineStr">
        <is>
          <t>-</t>
        </is>
      </c>
      <c r="BM1796" t="inlineStr">
        <is>
          <t>24,099</t>
        </is>
      </c>
      <c r="BN1796" t="n">
        <v>45.4</v>
      </c>
      <c r="BO1796" t="inlineStr">
        <is>
          <t>20%</t>
        </is>
      </c>
      <c r="BP1796" t="inlineStr">
        <is>
          <t>31 : 69</t>
        </is>
      </c>
      <c r="BQ1796" t="n">
        <v>2016</v>
      </c>
      <c r="BR1796" t="inlineStr">
        <is>
          <t>201-300</t>
        </is>
      </c>
      <c r="BS1796" t="inlineStr">
        <is>
          <t>14-21</t>
        </is>
      </c>
      <c r="BT1796" t="inlineStr"/>
      <c r="BU1796" t="n">
        <v>18.5</v>
      </c>
      <c r="BV1796" t="n">
        <v>0</v>
      </c>
      <c r="BW1796" t="n">
        <v>10.1</v>
      </c>
      <c r="BX1796" t="n">
        <v>12.2</v>
      </c>
      <c r="BY1796" t="n">
        <v>26.7</v>
      </c>
      <c r="BZ1796" t="n">
        <v>16.3</v>
      </c>
      <c r="CA1796" t="n">
        <v>2015</v>
      </c>
      <c r="CB1796" t="inlineStr">
        <is>
          <t>Times+Shanghai</t>
        </is>
      </c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n">
        <v>225.5</v>
      </c>
      <c r="CZ1796" t="n">
        <v>250.5</v>
      </c>
      <c r="DA1796" t="n">
        <v>17.5</v>
      </c>
      <c r="DB1796" t="n">
        <v>56.5653371665036</v>
      </c>
      <c r="DC1796" t="n">
        <v>32.36947714384394</v>
      </c>
      <c r="DD1796" t="n">
        <v>45.4</v>
      </c>
      <c r="DE1796" t="inlineStr">
        <is>
          <t>Times (raw ratio)</t>
        </is>
      </c>
      <c r="DF1796" t="n">
        <v>20</v>
      </c>
      <c r="DG1796" t="inlineStr">
        <is>
          <t>Times (raw %)</t>
        </is>
      </c>
      <c r="DH1796" t="inlineStr"/>
      <c r="DI1796" t="n">
        <v>18.56319305110754</v>
      </c>
    </row>
    <row r="1797">
      <c r="A1797" t="inlineStr">
        <is>
          <t>university of surrey</t>
        </is>
      </c>
      <c r="B1797" t="inlineStr">
        <is>
          <t>285</t>
        </is>
      </c>
      <c r="C1797" t="inlineStr">
        <is>
          <t>244</t>
        </is>
      </c>
      <c r="D1797" t="inlineStr">
        <is>
          <t>United Kingdom</t>
        </is>
      </c>
      <c r="E1797" t="inlineStr">
        <is>
          <t>Europe</t>
        </is>
      </c>
      <c r="F1797" t="inlineStr">
        <is>
          <t>L</t>
        </is>
      </c>
      <c r="G1797" t="inlineStr">
        <is>
          <t>CO</t>
        </is>
      </c>
      <c r="H1797" t="inlineStr">
        <is>
          <t>VH</t>
        </is>
      </c>
      <c r="I1797" t="inlineStr">
        <is>
          <t>A</t>
        </is>
      </c>
      <c r="J1797" t="n">
        <v>19.7</v>
      </c>
      <c r="K1797" t="inlineStr">
        <is>
          <t>454</t>
        </is>
      </c>
      <c r="L1797" t="n">
        <v>17.9</v>
      </c>
      <c r="M1797" t="inlineStr">
        <is>
          <t>490</t>
        </is>
      </c>
      <c r="N1797" t="n">
        <v>22.8</v>
      </c>
      <c r="O1797" t="inlineStr">
        <is>
          <t>625</t>
        </is>
      </c>
      <c r="P1797" t="n">
        <v>55.2</v>
      </c>
      <c r="Q1797" t="inlineStr">
        <is>
          <t>227</t>
        </is>
      </c>
      <c r="R1797" t="n">
        <v>97.09999999999999</v>
      </c>
      <c r="S1797" t="inlineStr">
        <is>
          <t>129</t>
        </is>
      </c>
      <c r="T1797" t="n">
        <v>87.09999999999999</v>
      </c>
      <c r="U1797" t="inlineStr">
        <is>
          <t>139</t>
        </is>
      </c>
      <c r="V1797" t="n">
        <v>86.40000000000001</v>
      </c>
      <c r="W1797" t="inlineStr">
        <is>
          <t>226</t>
        </is>
      </c>
      <c r="X1797" t="n">
        <v>20.4</v>
      </c>
      <c r="Y1797" t="inlineStr">
        <is>
          <t>557</t>
        </is>
      </c>
      <c r="Z1797" t="n">
        <v>28.4</v>
      </c>
      <c r="AA1797" t="inlineStr">
        <is>
          <t>456=</t>
        </is>
      </c>
      <c r="AB1797" t="n">
        <v>37.2</v>
      </c>
      <c r="AC1797" t="inlineStr">
        <is>
          <t>244</t>
        </is>
      </c>
      <c r="AD1797" t="inlineStr">
        <is>
          <t>305</t>
        </is>
      </c>
      <c r="AE1797" t="inlineStr">
        <is>
          <t>UK</t>
        </is>
      </c>
      <c r="AF1797" t="inlineStr">
        <is>
          <t>United Kingdom</t>
        </is>
      </c>
      <c r="AG1797" t="inlineStr">
        <is>
          <t>L</t>
        </is>
      </c>
      <c r="AH1797" t="inlineStr">
        <is>
          <t>CO</t>
        </is>
      </c>
      <c r="AI1797" t="inlineStr">
        <is>
          <t>VH</t>
        </is>
      </c>
      <c r="AJ1797" t="n">
        <v>4</v>
      </c>
      <c r="AK1797" t="inlineStr">
        <is>
          <t>A</t>
        </is>
      </c>
      <c r="AL1797" t="n">
        <v>20.4</v>
      </c>
      <c r="AM1797" t="inlineStr">
        <is>
          <t>428</t>
        </is>
      </c>
      <c r="AN1797" t="n">
        <v>23.4</v>
      </c>
      <c r="AO1797" t="inlineStr">
        <is>
          <t>409</t>
        </is>
      </c>
      <c r="AP1797" t="n">
        <v>23.2</v>
      </c>
      <c r="AQ1797" t="inlineStr">
        <is>
          <t>613</t>
        </is>
      </c>
      <c r="AR1797" t="n">
        <v>56.2</v>
      </c>
      <c r="AS1797" t="inlineStr">
        <is>
          <t>230</t>
        </is>
      </c>
      <c r="AT1797" t="n">
        <v>96.8</v>
      </c>
      <c r="AU1797" t="inlineStr">
        <is>
          <t>129</t>
        </is>
      </c>
      <c r="AV1797" t="n">
        <v>88.3</v>
      </c>
      <c r="AW1797" t="inlineStr">
        <is>
          <t>127</t>
        </is>
      </c>
      <c r="AX1797" t="n">
        <v>71.09999999999999</v>
      </c>
      <c r="AY1797" t="inlineStr">
        <is>
          <t>192</t>
        </is>
      </c>
      <c r="AZ1797" t="n">
        <v>16.8</v>
      </c>
      <c r="BA1797" t="inlineStr">
        <is>
          <t>503</t>
        </is>
      </c>
      <c r="BB1797" t="n">
        <v>57.7</v>
      </c>
      <c r="BC1797" t="inlineStr">
        <is>
          <t>259=</t>
        </is>
      </c>
      <c r="BD1797" t="inlineStr">
        <is>
          <t>39.9</t>
        </is>
      </c>
      <c r="BE1797" t="inlineStr">
        <is>
          <t>251-300</t>
        </is>
      </c>
      <c r="BF1797" t="inlineStr">
        <is>
          <t>United Kingdom</t>
        </is>
      </c>
      <c r="BG1797" t="n">
        <v>31.7</v>
      </c>
      <c r="BH1797" t="inlineStr">
        <is>
          <t>90.4</t>
        </is>
      </c>
      <c r="BI1797" t="n">
        <v>28.9</v>
      </c>
      <c r="BJ1797" t="n">
        <v>51.2</v>
      </c>
      <c r="BK1797" t="inlineStr">
        <is>
          <t>34.9</t>
        </is>
      </c>
      <c r="BL1797" t="inlineStr">
        <is>
          <t>-</t>
        </is>
      </c>
      <c r="BM1797" t="inlineStr">
        <is>
          <t>12,063</t>
        </is>
      </c>
      <c r="BN1797" t="n">
        <v>16.6</v>
      </c>
      <c r="BO1797" t="inlineStr">
        <is>
          <t>38%</t>
        </is>
      </c>
      <c r="BP1797" t="inlineStr">
        <is>
          <t>55 : 45</t>
        </is>
      </c>
      <c r="BQ1797" t="n">
        <v>2016</v>
      </c>
      <c r="BR1797" t="inlineStr">
        <is>
          <t>401-500</t>
        </is>
      </c>
      <c r="BS1797" t="inlineStr">
        <is>
          <t>34-37</t>
        </is>
      </c>
      <c r="BT1797" t="inlineStr"/>
      <c r="BU1797" t="n">
        <v>0</v>
      </c>
      <c r="BV1797" t="n">
        <v>0</v>
      </c>
      <c r="BW1797" t="n">
        <v>8.6</v>
      </c>
      <c r="BX1797" t="n">
        <v>4.9</v>
      </c>
      <c r="BY1797" t="n">
        <v>27</v>
      </c>
      <c r="BZ1797" t="n">
        <v>18</v>
      </c>
      <c r="CA1797" t="n">
        <v>2015</v>
      </c>
      <c r="CB1797" t="inlineStr">
        <is>
          <t>QS+Times+Shanghai</t>
        </is>
      </c>
      <c r="CC1797" t="n">
        <v>285</v>
      </c>
      <c r="CD1797" t="n">
        <v>244</v>
      </c>
      <c r="CE1797" t="n">
        <v>454</v>
      </c>
      <c r="CF1797" t="n">
        <v>490</v>
      </c>
      <c r="CG1797" t="n">
        <v>625</v>
      </c>
      <c r="CH1797" t="n">
        <v>227</v>
      </c>
      <c r="CI1797" t="n">
        <v>129</v>
      </c>
      <c r="CJ1797" t="n">
        <v>139</v>
      </c>
      <c r="CK1797" t="n">
        <v>226</v>
      </c>
      <c r="CL1797" t="n">
        <v>557</v>
      </c>
      <c r="CM1797" t="n">
        <v>456</v>
      </c>
      <c r="CN1797" t="n">
        <v>244</v>
      </c>
      <c r="CO1797" t="n">
        <v>305</v>
      </c>
      <c r="CP1797" t="n">
        <v>428</v>
      </c>
      <c r="CQ1797" t="n">
        <v>409</v>
      </c>
      <c r="CR1797" t="n">
        <v>613</v>
      </c>
      <c r="CS1797" t="n">
        <v>230</v>
      </c>
      <c r="CT1797" t="n">
        <v>129</v>
      </c>
      <c r="CU1797" t="n">
        <v>127</v>
      </c>
      <c r="CV1797" t="n">
        <v>192</v>
      </c>
      <c r="CW1797" t="n">
        <v>503</v>
      </c>
      <c r="CX1797" t="n">
        <v>259</v>
      </c>
      <c r="CY1797" t="n">
        <v>275.5</v>
      </c>
      <c r="CZ1797" t="n">
        <v>450.5</v>
      </c>
      <c r="DA1797" t="n">
        <v>35.5</v>
      </c>
      <c r="DB1797" t="n">
        <v>47.2630678611099</v>
      </c>
      <c r="DC1797" t="n">
        <v>32.5427573539405</v>
      </c>
      <c r="DD1797" t="n">
        <v>16.6</v>
      </c>
      <c r="DE1797" t="inlineStr">
        <is>
          <t>Times (raw ratio)</t>
        </is>
      </c>
      <c r="DF1797" t="n">
        <v>38</v>
      </c>
      <c r="DG1797" t="inlineStr">
        <is>
          <t>Times (raw %)</t>
        </is>
      </c>
      <c r="DH1797" t="n">
        <v>20.05</v>
      </c>
      <c r="DI1797" t="n">
        <v>11.38129986406195</v>
      </c>
    </row>
    <row r="1798">
      <c r="A1798" t="inlineStr">
        <is>
          <t>university of sussex</t>
        </is>
      </c>
      <c r="B1798" t="inlineStr">
        <is>
          <t>246</t>
        </is>
      </c>
      <c r="C1798" t="inlineStr">
        <is>
          <t>218</t>
        </is>
      </c>
      <c r="D1798" t="inlineStr">
        <is>
          <t>United Kingdom</t>
        </is>
      </c>
      <c r="E1798" t="inlineStr">
        <is>
          <t>Europe</t>
        </is>
      </c>
      <c r="F1798" t="inlineStr">
        <is>
          <t>L</t>
        </is>
      </c>
      <c r="G1798" t="inlineStr">
        <is>
          <t>FC</t>
        </is>
      </c>
      <c r="H1798" t="inlineStr">
        <is>
          <t>VH</t>
        </is>
      </c>
      <c r="I1798" t="inlineStr">
        <is>
          <t>A</t>
        </is>
      </c>
      <c r="J1798" t="n">
        <v>22.6</v>
      </c>
      <c r="K1798" t="inlineStr">
        <is>
          <t>395</t>
        </is>
      </c>
      <c r="L1798" t="n">
        <v>10.4</v>
      </c>
      <c r="M1798" t="inlineStr">
        <is>
          <t>601+</t>
        </is>
      </c>
      <c r="N1798" t="n">
        <v>15.5</v>
      </c>
      <c r="O1798" t="inlineStr">
        <is>
          <t>701+</t>
        </is>
      </c>
      <c r="P1798" t="n">
        <v>56.8</v>
      </c>
      <c r="Q1798" t="inlineStr">
        <is>
          <t>220</t>
        </is>
      </c>
      <c r="R1798" t="n">
        <v>99.59999999999999</v>
      </c>
      <c r="S1798" t="inlineStr">
        <is>
          <t>95</t>
        </is>
      </c>
      <c r="T1798" t="n">
        <v>84.90000000000001</v>
      </c>
      <c r="U1798" t="inlineStr">
        <is>
          <t>152</t>
        </is>
      </c>
      <c r="V1798" t="n">
        <v>84.7</v>
      </c>
      <c r="W1798" t="inlineStr">
        <is>
          <t>252</t>
        </is>
      </c>
      <c r="X1798" t="n">
        <v>39.9</v>
      </c>
      <c r="Y1798" t="inlineStr">
        <is>
          <t>322</t>
        </is>
      </c>
      <c r="Z1798" t="n">
        <v>97.7</v>
      </c>
      <c r="AA1798" t="inlineStr">
        <is>
          <t>26=</t>
        </is>
      </c>
      <c r="AB1798" t="n">
        <v>41</v>
      </c>
      <c r="AC1798" t="inlineStr">
        <is>
          <t>218</t>
        </is>
      </c>
      <c r="AD1798" t="inlineStr">
        <is>
          <t>240=</t>
        </is>
      </c>
      <c r="AE1798" t="inlineStr">
        <is>
          <t>UK</t>
        </is>
      </c>
      <c r="AF1798" t="inlineStr">
        <is>
          <t>United Kingdom</t>
        </is>
      </c>
      <c r="AG1798" t="inlineStr">
        <is>
          <t>L</t>
        </is>
      </c>
      <c r="AH1798" t="inlineStr">
        <is>
          <t>FC</t>
        </is>
      </c>
      <c r="AI1798" t="inlineStr">
        <is>
          <t>VH</t>
        </is>
      </c>
      <c r="AJ1798" t="n">
        <v>4</v>
      </c>
      <c r="AK1798" t="inlineStr">
        <is>
          <t>A</t>
        </is>
      </c>
      <c r="AL1798" t="n">
        <v>22.9</v>
      </c>
      <c r="AM1798" t="inlineStr">
        <is>
          <t>380</t>
        </is>
      </c>
      <c r="AN1798" t="n">
        <v>8.9</v>
      </c>
      <c r="AO1798" t="inlineStr">
        <is>
          <t>601+</t>
        </is>
      </c>
      <c r="AP1798" t="n">
        <v>14.6</v>
      </c>
      <c r="AQ1798" t="inlineStr">
        <is>
          <t>701+</t>
        </is>
      </c>
      <c r="AR1798" t="n">
        <v>70.90000000000001</v>
      </c>
      <c r="AS1798" t="inlineStr">
        <is>
          <t>142</t>
        </is>
      </c>
      <c r="AT1798" t="n">
        <v>96.09999999999999</v>
      </c>
      <c r="AU1798" t="inlineStr">
        <is>
          <t>137</t>
        </is>
      </c>
      <c r="AV1798" t="n">
        <v>93</v>
      </c>
      <c r="AW1798" t="inlineStr">
        <is>
          <t>100</t>
        </is>
      </c>
      <c r="AX1798" t="n">
        <v>62.9</v>
      </c>
      <c r="AY1798" t="inlineStr">
        <is>
          <t>226</t>
        </is>
      </c>
      <c r="AZ1798" t="n">
        <v>30.6</v>
      </c>
      <c r="BA1798" t="inlineStr">
        <is>
          <t>251</t>
        </is>
      </c>
      <c r="BB1798" t="n">
        <v>97.2</v>
      </c>
      <c r="BC1798" t="inlineStr">
        <is>
          <t>35</t>
        </is>
      </c>
      <c r="BD1798" t="inlineStr">
        <is>
          <t>43.1</t>
        </is>
      </c>
      <c r="BE1798" t="inlineStr">
        <is>
          <t>140</t>
        </is>
      </c>
      <c r="BF1798" t="inlineStr">
        <is>
          <t>United Kingdom</t>
        </is>
      </c>
      <c r="BG1798" t="n">
        <v>33.4</v>
      </c>
      <c r="BH1798" t="inlineStr">
        <is>
          <t>88.3</t>
        </is>
      </c>
      <c r="BI1798" t="n">
        <v>37.2</v>
      </c>
      <c r="BJ1798" t="n">
        <v>86.09999999999999</v>
      </c>
      <c r="BK1798" t="inlineStr">
        <is>
          <t>30.6</t>
        </is>
      </c>
      <c r="BL1798" t="inlineStr">
        <is>
          <t>54.4</t>
        </is>
      </c>
      <c r="BM1798" t="inlineStr">
        <is>
          <t>12,001</t>
        </is>
      </c>
      <c r="BN1798" t="n">
        <v>17.4</v>
      </c>
      <c r="BO1798" t="inlineStr">
        <is>
          <t>35%</t>
        </is>
      </c>
      <c r="BP1798" t="inlineStr">
        <is>
          <t>54 : 46</t>
        </is>
      </c>
      <c r="BQ1798" t="n">
        <v>2016</v>
      </c>
      <c r="BR1798" t="inlineStr">
        <is>
          <t>151-200</t>
        </is>
      </c>
      <c r="BS1798" t="inlineStr">
        <is>
          <t>18-21</t>
        </is>
      </c>
      <c r="BT1798" t="inlineStr"/>
      <c r="BU1798" t="n">
        <v>0</v>
      </c>
      <c r="BV1798" t="n">
        <v>22.4</v>
      </c>
      <c r="BW1798" t="n">
        <v>15.2</v>
      </c>
      <c r="BX1798" t="n">
        <v>12.1</v>
      </c>
      <c r="BY1798" t="n">
        <v>30.3</v>
      </c>
      <c r="BZ1798" t="n">
        <v>26.4</v>
      </c>
      <c r="CA1798" t="n">
        <v>2015</v>
      </c>
      <c r="CB1798" t="inlineStr">
        <is>
          <t>QS+Times+Shanghai</t>
        </is>
      </c>
      <c r="CC1798" t="n">
        <v>246</v>
      </c>
      <c r="CD1798" t="n">
        <v>218</v>
      </c>
      <c r="CE1798" t="n">
        <v>395</v>
      </c>
      <c r="CF1798" t="n">
        <v>601</v>
      </c>
      <c r="CG1798" t="n">
        <v>701</v>
      </c>
      <c r="CH1798" t="n">
        <v>220</v>
      </c>
      <c r="CI1798" t="n">
        <v>95</v>
      </c>
      <c r="CJ1798" t="n">
        <v>152</v>
      </c>
      <c r="CK1798" t="n">
        <v>252</v>
      </c>
      <c r="CL1798" t="n">
        <v>322</v>
      </c>
      <c r="CM1798" t="n">
        <v>26</v>
      </c>
      <c r="CN1798" t="n">
        <v>218</v>
      </c>
      <c r="CO1798" t="n">
        <v>240</v>
      </c>
      <c r="CP1798" t="n">
        <v>380</v>
      </c>
      <c r="CQ1798" t="n">
        <v>601</v>
      </c>
      <c r="CR1798" t="n">
        <v>701</v>
      </c>
      <c r="CS1798" t="n">
        <v>142</v>
      </c>
      <c r="CT1798" t="n">
        <v>137</v>
      </c>
      <c r="CU1798" t="n">
        <v>100</v>
      </c>
      <c r="CV1798" t="n">
        <v>226</v>
      </c>
      <c r="CW1798" t="n">
        <v>251</v>
      </c>
      <c r="CX1798" t="n">
        <v>35</v>
      </c>
      <c r="CY1798" t="n">
        <v>140</v>
      </c>
      <c r="CZ1798" t="n">
        <v>175.5</v>
      </c>
      <c r="DA1798" t="n">
        <v>19.5</v>
      </c>
      <c r="DB1798" t="n">
        <v>74.77303779527847</v>
      </c>
      <c r="DC1798" t="n">
        <v>43.68687611761047</v>
      </c>
      <c r="DD1798" t="n">
        <v>17.4</v>
      </c>
      <c r="DE1798" t="inlineStr">
        <is>
          <t>Times (raw ratio)</t>
        </is>
      </c>
      <c r="DF1798" t="n">
        <v>35</v>
      </c>
      <c r="DG1798" t="inlineStr">
        <is>
          <t>Times (raw %)</t>
        </is>
      </c>
      <c r="DH1798" t="n">
        <v>22.75</v>
      </c>
      <c r="DI1798" t="n">
        <v>19.62064129979671</v>
      </c>
    </row>
    <row r="1799">
      <c r="A1799" t="inlineStr">
        <is>
          <t>university of sydney</t>
        </is>
      </c>
      <c r="B1799" t="inlineStr"/>
      <c r="C1799" t="inlineStr"/>
      <c r="D1799" t="inlineStr">
        <is>
          <t>Not Reported</t>
        </is>
      </c>
      <c r="E1799" t="inlineStr">
        <is>
          <t>Not Reported</t>
        </is>
      </c>
      <c r="F1799" t="inlineStr">
        <is>
          <t>Not Reported</t>
        </is>
      </c>
      <c r="G1799" t="inlineStr">
        <is>
          <t>Not Reported</t>
        </is>
      </c>
      <c r="H1799" t="inlineStr"/>
      <c r="I1799" t="inlineStr">
        <is>
          <t>Not Reported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>
        <is>
          <t>Not Reported</t>
        </is>
      </c>
      <c r="AF1799" t="inlineStr">
        <is>
          <t>Not Reported</t>
        </is>
      </c>
      <c r="AG1799" t="inlineStr">
        <is>
          <t>Not Reported</t>
        </is>
      </c>
      <c r="AH1799" t="inlineStr">
        <is>
          <t>Not Reported</t>
        </is>
      </c>
      <c r="AI1799" t="inlineStr"/>
      <c r="AJ1799" t="inlineStr"/>
      <c r="AK1799" t="inlineStr">
        <is>
          <t>Not Reported</t>
        </is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>
        <f>56</f>
        <v/>
      </c>
      <c r="BF1799" t="inlineStr">
        <is>
          <t>Australia</t>
        </is>
      </c>
      <c r="BG1799" t="n">
        <v>54.3</v>
      </c>
      <c r="BH1799" t="inlineStr">
        <is>
          <t>84.4</t>
        </is>
      </c>
      <c r="BI1799" t="n">
        <v>68.09999999999999</v>
      </c>
      <c r="BJ1799" t="n">
        <v>77.5</v>
      </c>
      <c r="BK1799" t="inlineStr">
        <is>
          <t>72.4</t>
        </is>
      </c>
      <c r="BL1799" t="inlineStr">
        <is>
          <t>68.1</t>
        </is>
      </c>
      <c r="BM1799" t="inlineStr">
        <is>
          <t>41,868</t>
        </is>
      </c>
      <c r="BN1799" t="n">
        <v>20.2</v>
      </c>
      <c r="BO1799" t="inlineStr">
        <is>
          <t>28%</t>
        </is>
      </c>
      <c r="BP1799" t="inlineStr">
        <is>
          <t>57 : 43</t>
        </is>
      </c>
      <c r="BQ1799" t="n">
        <v>2016</v>
      </c>
      <c r="BR1799" t="inlineStr">
        <is>
          <t>101-150</t>
        </is>
      </c>
      <c r="BS1799" t="inlineStr">
        <is>
          <t>5-7</t>
        </is>
      </c>
      <c r="BT1799" t="n">
        <v>24.7</v>
      </c>
      <c r="BU1799" t="n">
        <v>14.5</v>
      </c>
      <c r="BV1799" t="n">
        <v>0</v>
      </c>
      <c r="BW1799" t="n">
        <v>9.6</v>
      </c>
      <c r="BX1799" t="n">
        <v>18.1</v>
      </c>
      <c r="BY1799" t="n">
        <v>64.7</v>
      </c>
      <c r="BZ1799" t="n">
        <v>25.3</v>
      </c>
      <c r="CA1799" t="n">
        <v>2015</v>
      </c>
      <c r="CB1799" t="inlineStr">
        <is>
          <t>Times+Shanghai</t>
        </is>
      </c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n">
        <v>56</v>
      </c>
      <c r="CZ1799" t="n">
        <v>125.5</v>
      </c>
      <c r="DA1799" t="n">
        <v>6</v>
      </c>
      <c r="DB1799" t="n">
        <v>82.40231967478729</v>
      </c>
      <c r="DC1799" t="n">
        <v>54.14822175101529</v>
      </c>
      <c r="DD1799" t="n">
        <v>20.2</v>
      </c>
      <c r="DE1799" t="inlineStr">
        <is>
          <t>Times (raw ratio)</t>
        </is>
      </c>
      <c r="DF1799" t="n">
        <v>28</v>
      </c>
      <c r="DG1799" t="inlineStr">
        <is>
          <t>Times (raw %)</t>
        </is>
      </c>
      <c r="DH1799" t="inlineStr"/>
      <c r="DI1799" t="n">
        <v>30.77323327125757</v>
      </c>
    </row>
    <row r="1800">
      <c r="A1800" t="inlineStr">
        <is>
          <t>university of szeged</t>
        </is>
      </c>
      <c r="B1800" t="inlineStr">
        <is>
          <t>570</t>
        </is>
      </c>
      <c r="C1800" t="inlineStr">
        <is>
          <t>601-610</t>
        </is>
      </c>
      <c r="D1800" t="inlineStr">
        <is>
          <t>Hungary</t>
        </is>
      </c>
      <c r="E1800" t="inlineStr">
        <is>
          <t>Europe</t>
        </is>
      </c>
      <c r="F1800" t="inlineStr">
        <is>
          <t>L</t>
        </is>
      </c>
      <c r="G1800" t="inlineStr">
        <is>
          <t>FC</t>
        </is>
      </c>
      <c r="H1800" t="inlineStr">
        <is>
          <t>HI</t>
        </is>
      </c>
      <c r="I1800" t="inlineStr">
        <is>
          <t>B</t>
        </is>
      </c>
      <c r="J1800" t="n">
        <v>18.5</v>
      </c>
      <c r="K1800" t="inlineStr">
        <is>
          <t>491</t>
        </is>
      </c>
      <c r="L1800" t="n">
        <v>16.8</v>
      </c>
      <c r="M1800" t="inlineStr">
        <is>
          <t>510</t>
        </is>
      </c>
      <c r="N1800" t="n">
        <v>37</v>
      </c>
      <c r="O1800" t="inlineStr">
        <is>
          <t>434</t>
        </is>
      </c>
      <c r="P1800" t="n">
        <v>4.8</v>
      </c>
      <c r="Q1800" t="inlineStr">
        <is>
          <t>701+</t>
        </is>
      </c>
      <c r="R1800" t="n">
        <v>11.8</v>
      </c>
      <c r="S1800" t="inlineStr">
        <is>
          <t>701+</t>
        </is>
      </c>
      <c r="T1800" t="n">
        <v>41.2</v>
      </c>
      <c r="U1800" t="inlineStr">
        <is>
          <t>347</t>
        </is>
      </c>
      <c r="V1800" t="n">
        <v>73.09999999999999</v>
      </c>
      <c r="W1800" t="inlineStr">
        <is>
          <t>440</t>
        </is>
      </c>
      <c r="X1800" t="n">
        <v>15</v>
      </c>
      <c r="Y1800" t="inlineStr">
        <is>
          <t>663</t>
        </is>
      </c>
      <c r="Z1800" t="n">
        <v>61.9</v>
      </c>
      <c r="AA1800" t="inlineStr">
        <is>
          <t>258=</t>
        </is>
      </c>
      <c r="AB1800" t="n">
        <v>21.8</v>
      </c>
      <c r="AC1800" t="inlineStr">
        <is>
          <t>601-610</t>
        </is>
      </c>
      <c r="AD1800" t="inlineStr">
        <is>
          <t>551-560</t>
        </is>
      </c>
      <c r="AE1800" t="inlineStr">
        <is>
          <t>HU</t>
        </is>
      </c>
      <c r="AF1800" t="inlineStr">
        <is>
          <t>Hungary</t>
        </is>
      </c>
      <c r="AG1800" t="inlineStr">
        <is>
          <t>L</t>
        </is>
      </c>
      <c r="AH1800" t="inlineStr">
        <is>
          <t>FC</t>
        </is>
      </c>
      <c r="AI1800" t="inlineStr">
        <is>
          <t>HI</t>
        </is>
      </c>
      <c r="AJ1800" t="n">
        <v>5</v>
      </c>
      <c r="AK1800" t="inlineStr">
        <is>
          <t>B</t>
        </is>
      </c>
      <c r="AL1800" t="n">
        <v>18</v>
      </c>
      <c r="AM1800" t="inlineStr">
        <is>
          <t>498</t>
        </is>
      </c>
      <c r="AN1800" t="n">
        <v>12</v>
      </c>
      <c r="AO1800" t="inlineStr">
        <is>
          <t>601+</t>
        </is>
      </c>
      <c r="AP1800" t="n">
        <v>44.6</v>
      </c>
      <c r="AQ1800" t="inlineStr">
        <is>
          <t>352</t>
        </is>
      </c>
      <c r="AR1800" t="n">
        <v>4.9</v>
      </c>
      <c r="AS1800" t="inlineStr">
        <is>
          <t>701+</t>
        </is>
      </c>
      <c r="AT1800" t="n">
        <v>11.9</v>
      </c>
      <c r="AU1800" t="inlineStr">
        <is>
          <t>701+</t>
        </is>
      </c>
      <c r="AV1800" t="n">
        <v>50.5</v>
      </c>
      <c r="AW1800" t="inlineStr">
        <is>
          <t>288</t>
        </is>
      </c>
      <c r="AX1800" t="n">
        <v>34.6</v>
      </c>
      <c r="AY1800" t="inlineStr">
        <is>
          <t>420</t>
        </is>
      </c>
      <c r="AZ1800" t="n">
        <v>9.1</v>
      </c>
      <c r="BA1800" t="inlineStr">
        <is>
          <t>701+</t>
        </is>
      </c>
      <c r="BB1800" t="n">
        <v>34.9</v>
      </c>
      <c r="BC1800" t="inlineStr">
        <is>
          <t>400=</t>
        </is>
      </c>
      <c r="BD1800" t="inlineStr">
        <is>
          <t>-</t>
        </is>
      </c>
      <c r="BE1800" t="inlineStr">
        <is>
          <t>601-800</t>
        </is>
      </c>
      <c r="BF1800" t="inlineStr">
        <is>
          <t>Hungary</t>
        </is>
      </c>
      <c r="BG1800" t="n">
        <v>20</v>
      </c>
      <c r="BH1800" t="inlineStr">
        <is>
          <t>46.9</t>
        </is>
      </c>
      <c r="BI1800" t="n">
        <v>10.5</v>
      </c>
      <c r="BJ1800" t="n">
        <v>20.5</v>
      </c>
      <c r="BK1800" t="inlineStr">
        <is>
          <t>33.2</t>
        </is>
      </c>
      <c r="BL1800" t="inlineStr">
        <is>
          <t>-</t>
        </is>
      </c>
      <c r="BM1800" t="inlineStr">
        <is>
          <t>22,684</t>
        </is>
      </c>
      <c r="BN1800" t="n">
        <v>13.8</v>
      </c>
      <c r="BO1800" t="inlineStr">
        <is>
          <t>9%</t>
        </is>
      </c>
      <c r="BP1800" t="inlineStr">
        <is>
          <t>58 : 42</t>
        </is>
      </c>
      <c r="BQ1800" t="n">
        <v>2016</v>
      </c>
      <c r="BR1800" t="inlineStr">
        <is>
          <t>401-500</t>
        </is>
      </c>
      <c r="BS1800" t="inlineStr">
        <is>
          <t>1-2</t>
        </is>
      </c>
      <c r="BT1800" t="inlineStr"/>
      <c r="BU1800" t="n">
        <v>0</v>
      </c>
      <c r="BV1800" t="n">
        <v>13.3</v>
      </c>
      <c r="BW1800" t="n">
        <v>3.6</v>
      </c>
      <c r="BX1800" t="n">
        <v>3.4</v>
      </c>
      <c r="BY1800" t="n">
        <v>21.8</v>
      </c>
      <c r="BZ1800" t="n">
        <v>12.8</v>
      </c>
      <c r="CA1800" t="n">
        <v>2015</v>
      </c>
      <c r="CB1800" t="inlineStr">
        <is>
          <t>QS+Times+Shanghai</t>
        </is>
      </c>
      <c r="CC1800" t="n">
        <v>570</v>
      </c>
      <c r="CD1800" t="n">
        <v>605.5</v>
      </c>
      <c r="CE1800" t="n">
        <v>491</v>
      </c>
      <c r="CF1800" t="n">
        <v>510</v>
      </c>
      <c r="CG1800" t="n">
        <v>434</v>
      </c>
      <c r="CH1800" t="n">
        <v>701</v>
      </c>
      <c r="CI1800" t="n">
        <v>701</v>
      </c>
      <c r="CJ1800" t="n">
        <v>347</v>
      </c>
      <c r="CK1800" t="n">
        <v>440</v>
      </c>
      <c r="CL1800" t="n">
        <v>663</v>
      </c>
      <c r="CM1800" t="n">
        <v>258</v>
      </c>
      <c r="CN1800" t="n">
        <v>605.5</v>
      </c>
      <c r="CO1800" t="n">
        <v>555.5</v>
      </c>
      <c r="CP1800" t="n">
        <v>498</v>
      </c>
      <c r="CQ1800" t="n">
        <v>601</v>
      </c>
      <c r="CR1800" t="n">
        <v>352</v>
      </c>
      <c r="CS1800" t="n">
        <v>701</v>
      </c>
      <c r="CT1800" t="n">
        <v>701</v>
      </c>
      <c r="CU1800" t="n">
        <v>288</v>
      </c>
      <c r="CV1800" t="n">
        <v>420</v>
      </c>
      <c r="CW1800" t="n">
        <v>701</v>
      </c>
      <c r="CX1800" t="n">
        <v>400</v>
      </c>
      <c r="CY1800" t="n">
        <v>700.5</v>
      </c>
      <c r="CZ1800" t="n">
        <v>450.5</v>
      </c>
      <c r="DA1800" t="n">
        <v>1.5</v>
      </c>
      <c r="DB1800" t="n">
        <v>20.22479222204798</v>
      </c>
      <c r="DC1800" t="n">
        <v>10.2969394246459</v>
      </c>
      <c r="DD1800" t="n">
        <v>13.8</v>
      </c>
      <c r="DE1800" t="inlineStr">
        <is>
          <t>Times (raw ratio)</t>
        </is>
      </c>
      <c r="DF1800" t="n">
        <v>9</v>
      </c>
      <c r="DG1800" t="inlineStr">
        <is>
          <t>Times (raw %)</t>
        </is>
      </c>
      <c r="DH1800" t="n">
        <v>18.25</v>
      </c>
      <c r="DI1800" t="n">
        <v>8.090056833552786</v>
      </c>
    </row>
    <row r="1801">
      <c r="A1801" t="inlineStr">
        <is>
          <t>university of são paulo</t>
        </is>
      </c>
      <c r="B1801" t="inlineStr"/>
      <c r="C1801" t="inlineStr"/>
      <c r="D1801" t="inlineStr">
        <is>
          <t>Not Reported</t>
        </is>
      </c>
      <c r="E1801" t="inlineStr">
        <is>
          <t>Not Reported</t>
        </is>
      </c>
      <c r="F1801" t="inlineStr">
        <is>
          <t>Not Reported</t>
        </is>
      </c>
      <c r="G1801" t="inlineStr">
        <is>
          <t>Not Reported</t>
        </is>
      </c>
      <c r="H1801" t="inlineStr"/>
      <c r="I1801" t="inlineStr">
        <is>
          <t>Not Reported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>
        <is>
          <t>Not Reported</t>
        </is>
      </c>
      <c r="AF1801" t="inlineStr">
        <is>
          <t>Not Reported</t>
        </is>
      </c>
      <c r="AG1801" t="inlineStr">
        <is>
          <t>Not Reported</t>
        </is>
      </c>
      <c r="AH1801" t="inlineStr">
        <is>
          <t>Not Reported</t>
        </is>
      </c>
      <c r="AI1801" t="inlineStr"/>
      <c r="AJ1801" t="inlineStr"/>
      <c r="AK1801" t="inlineStr">
        <is>
          <t>Not Reported</t>
        </is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>
        <is>
          <t>251-300</t>
        </is>
      </c>
      <c r="BF1801" t="inlineStr">
        <is>
          <t>Brazil</t>
        </is>
      </c>
      <c r="BG1801" t="n">
        <v>59.1</v>
      </c>
      <c r="BH1801" t="inlineStr">
        <is>
          <t>25.3</t>
        </is>
      </c>
      <c r="BI1801" t="n">
        <v>57.1</v>
      </c>
      <c r="BJ1801" t="n">
        <v>20.4</v>
      </c>
      <c r="BK1801" t="inlineStr">
        <is>
          <t>30.5</t>
        </is>
      </c>
      <c r="BL1801" t="inlineStr">
        <is>
          <t>-</t>
        </is>
      </c>
      <c r="BM1801" t="inlineStr">
        <is>
          <t>81,402</t>
        </is>
      </c>
      <c r="BN1801" t="n">
        <v>14.6</v>
      </c>
      <c r="BO1801" t="inlineStr">
        <is>
          <t>4%</t>
        </is>
      </c>
      <c r="BP1801" t="inlineStr">
        <is>
          <t>48 : 52</t>
        </is>
      </c>
      <c r="BQ1801" t="n">
        <v>2016</v>
      </c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>
        <is>
          <t>Times</t>
        </is>
      </c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n">
        <v>275.5</v>
      </c>
      <c r="CZ1801" t="inlineStr"/>
      <c r="DA1801" t="inlineStr"/>
      <c r="DB1801" t="n">
        <v>60.75768406004289</v>
      </c>
      <c r="DC1801" t="n">
        <v>37.91639107373814</v>
      </c>
      <c r="DD1801" t="n">
        <v>14.6</v>
      </c>
      <c r="DE1801" t="inlineStr">
        <is>
          <t>Times (raw ratio)</t>
        </is>
      </c>
      <c r="DF1801" t="n">
        <v>4</v>
      </c>
      <c r="DG1801" t="inlineStr">
        <is>
          <t>Times (raw %)</t>
        </is>
      </c>
      <c r="DH1801" t="inlineStr"/>
      <c r="DI1801" t="n">
        <v>56.39958376690948</v>
      </c>
    </row>
    <row r="1802">
      <c r="A1802" t="inlineStr">
        <is>
          <t>university of tabriz</t>
        </is>
      </c>
      <c r="B1802" t="inlineStr">
        <is>
          <t>552</t>
        </is>
      </c>
      <c r="C1802" t="inlineStr"/>
      <c r="D1802" t="inlineStr">
        <is>
          <t>Iran, Islamic Republic of</t>
        </is>
      </c>
      <c r="E1802" t="inlineStr">
        <is>
          <t>Asia</t>
        </is>
      </c>
      <c r="F1802" t="inlineStr">
        <is>
          <t>L</t>
        </is>
      </c>
      <c r="G1802" t="inlineStr">
        <is>
          <t>CO</t>
        </is>
      </c>
      <c r="H1802" t="inlineStr">
        <is>
          <t>VH</t>
        </is>
      </c>
      <c r="I1802" t="inlineStr">
        <is>
          <t>A</t>
        </is>
      </c>
      <c r="J1802" t="n">
        <v>5.9</v>
      </c>
      <c r="K1802" t="inlineStr">
        <is>
          <t>601+</t>
        </is>
      </c>
      <c r="L1802" t="n">
        <v>5</v>
      </c>
      <c r="M1802" t="inlineStr">
        <is>
          <t>601+</t>
        </is>
      </c>
      <c r="N1802" t="n">
        <v>3.4</v>
      </c>
      <c r="O1802" t="inlineStr">
        <is>
          <t>701+</t>
        </is>
      </c>
      <c r="P1802" t="n">
        <v>81.7</v>
      </c>
      <c r="Q1802" t="inlineStr">
        <is>
          <t>104</t>
        </is>
      </c>
      <c r="R1802" t="n">
        <v>1.5</v>
      </c>
      <c r="S1802" t="inlineStr">
        <is>
          <t>701+</t>
        </is>
      </c>
      <c r="T1802" t="n">
        <v>6.8</v>
      </c>
      <c r="U1802" t="inlineStr">
        <is>
          <t>701+</t>
        </is>
      </c>
      <c r="V1802" t="n">
        <v>71.8</v>
      </c>
      <c r="W1802" t="inlineStr">
        <is>
          <t>453</t>
        </is>
      </c>
      <c r="X1802" t="n">
        <v>5.3</v>
      </c>
      <c r="Y1802" t="inlineStr">
        <is>
          <t>701+</t>
        </is>
      </c>
      <c r="Z1802" t="n">
        <v>1.2</v>
      </c>
      <c r="AA1802" t="inlineStr">
        <is>
          <t>701+</t>
        </is>
      </c>
      <c r="AB1802" t="n">
        <v>22.5</v>
      </c>
      <c r="AC1802" t="inlineStr"/>
      <c r="AD1802" t="inlineStr"/>
      <c r="AE1802" t="inlineStr">
        <is>
          <t>Not Reported</t>
        </is>
      </c>
      <c r="AF1802" t="inlineStr">
        <is>
          <t>Not Reported</t>
        </is>
      </c>
      <c r="AG1802" t="inlineStr">
        <is>
          <t>Not Reported</t>
        </is>
      </c>
      <c r="AH1802" t="inlineStr">
        <is>
          <t>Not Reported</t>
        </is>
      </c>
      <c r="AI1802" t="inlineStr"/>
      <c r="AJ1802" t="inlineStr"/>
      <c r="AK1802" t="inlineStr">
        <is>
          <t>Not Reported</t>
        </is>
      </c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>
        <is>
          <t>Not Reported</t>
        </is>
      </c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>
        <is>
          <t>QS</t>
        </is>
      </c>
      <c r="CC1802" t="n">
        <v>552</v>
      </c>
      <c r="CD1802" t="inlineStr"/>
      <c r="CE1802" t="n">
        <v>601</v>
      </c>
      <c r="CF1802" t="n">
        <v>601</v>
      </c>
      <c r="CG1802" t="n">
        <v>701</v>
      </c>
      <c r="CH1802" t="n">
        <v>104</v>
      </c>
      <c r="CI1802" t="n">
        <v>701</v>
      </c>
      <c r="CJ1802" t="n">
        <v>701</v>
      </c>
      <c r="CK1802" t="n">
        <v>453</v>
      </c>
      <c r="CL1802" t="n">
        <v>701</v>
      </c>
      <c r="CM1802" t="n">
        <v>701</v>
      </c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n">
        <v>60.64285714285715</v>
      </c>
      <c r="DC1802" t="n">
        <v>81.7</v>
      </c>
      <c r="DD1802" t="inlineStr"/>
      <c r="DE1802" t="inlineStr">
        <is>
          <t>QS (score, not ratio)</t>
        </is>
      </c>
      <c r="DF1802" t="inlineStr"/>
      <c r="DG1802" t="inlineStr">
        <is>
          <t>QS (score, not %)</t>
        </is>
      </c>
      <c r="DH1802" t="n">
        <v>5.9</v>
      </c>
      <c r="DI1802" t="inlineStr"/>
    </row>
    <row r="1803">
      <c r="A1803" t="inlineStr">
        <is>
          <t>university of tabuk</t>
        </is>
      </c>
      <c r="B1803" t="inlineStr">
        <is>
          <t>1001-1200</t>
        </is>
      </c>
      <c r="C1803" t="inlineStr"/>
      <c r="D1803" t="inlineStr">
        <is>
          <t>Saudi Arabia</t>
        </is>
      </c>
      <c r="E1803" t="inlineStr">
        <is>
          <t>Asia</t>
        </is>
      </c>
      <c r="F1803" t="inlineStr">
        <is>
          <t>L</t>
        </is>
      </c>
      <c r="G1803" t="inlineStr">
        <is>
          <t>FC</t>
        </is>
      </c>
      <c r="H1803" t="inlineStr">
        <is>
          <t>HI</t>
        </is>
      </c>
      <c r="I1803" t="inlineStr">
        <is>
          <t>A</t>
        </is>
      </c>
      <c r="J1803" t="n">
        <v>5.2</v>
      </c>
      <c r="K1803" t="inlineStr">
        <is>
          <t>601+</t>
        </is>
      </c>
      <c r="L1803" t="n">
        <v>2.4</v>
      </c>
      <c r="M1803" t="inlineStr">
        <is>
          <t>601+</t>
        </is>
      </c>
      <c r="N1803" t="n">
        <v>18.7</v>
      </c>
      <c r="O1803" t="inlineStr">
        <is>
          <t>701+</t>
        </is>
      </c>
      <c r="P1803" t="n">
        <v>3</v>
      </c>
      <c r="Q1803" t="inlineStr">
        <is>
          <t>701+</t>
        </is>
      </c>
      <c r="R1803" t="n">
        <v>92.40000000000001</v>
      </c>
      <c r="S1803" t="inlineStr">
        <is>
          <t>174</t>
        </is>
      </c>
      <c r="T1803" t="n">
        <v>2.2</v>
      </c>
      <c r="U1803" t="inlineStr">
        <is>
          <t>701+</t>
        </is>
      </c>
      <c r="V1803" t="n">
        <v>38</v>
      </c>
      <c r="W1803" t="inlineStr">
        <is>
          <t>701+</t>
        </is>
      </c>
      <c r="X1803" t="n">
        <v>2.2</v>
      </c>
      <c r="Y1803" t="inlineStr">
        <is>
          <t>701+</t>
        </is>
      </c>
      <c r="Z1803" t="n">
        <v>1</v>
      </c>
      <c r="AA1803" t="inlineStr">
        <is>
          <t>701+</t>
        </is>
      </c>
      <c r="AB1803" t="inlineStr"/>
      <c r="AC1803" t="inlineStr"/>
      <c r="AD1803" t="inlineStr"/>
      <c r="AE1803" t="inlineStr">
        <is>
          <t>Not Reported</t>
        </is>
      </c>
      <c r="AF1803" t="inlineStr">
        <is>
          <t>Not Reported</t>
        </is>
      </c>
      <c r="AG1803" t="inlineStr">
        <is>
          <t>Not Reported</t>
        </is>
      </c>
      <c r="AH1803" t="inlineStr">
        <is>
          <t>Not Reported</t>
        </is>
      </c>
      <c r="AI1803" t="inlineStr"/>
      <c r="AJ1803" t="inlineStr"/>
      <c r="AK1803" t="inlineStr">
        <is>
          <t>Not Reported</t>
        </is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>
        <is>
          <t>Not Reported</t>
        </is>
      </c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>
        <is>
          <t>QS</t>
        </is>
      </c>
      <c r="CC1803" t="n">
        <v>1100.5</v>
      </c>
      <c r="CD1803" t="inlineStr"/>
      <c r="CE1803" t="n">
        <v>601</v>
      </c>
      <c r="CF1803" t="n">
        <v>601</v>
      </c>
      <c r="CG1803" t="n">
        <v>701</v>
      </c>
      <c r="CH1803" t="n">
        <v>701</v>
      </c>
      <c r="CI1803" t="n">
        <v>174</v>
      </c>
      <c r="CJ1803" t="n">
        <v>701</v>
      </c>
      <c r="CK1803" t="n">
        <v>701</v>
      </c>
      <c r="CL1803" t="n">
        <v>701</v>
      </c>
      <c r="CM1803" t="n">
        <v>701</v>
      </c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n">
        <v>21.46428571428571</v>
      </c>
      <c r="DC1803" t="n">
        <v>3</v>
      </c>
      <c r="DD1803" t="inlineStr"/>
      <c r="DE1803" t="inlineStr">
        <is>
          <t>QS (score, not ratio)</t>
        </is>
      </c>
      <c r="DF1803" t="inlineStr"/>
      <c r="DG1803" t="inlineStr">
        <is>
          <t>QS (score, not %)</t>
        </is>
      </c>
      <c r="DH1803" t="n">
        <v>5.2</v>
      </c>
      <c r="DI1803" t="inlineStr"/>
    </row>
    <row r="1804">
      <c r="A1804" t="inlineStr">
        <is>
          <t>university of tampere</t>
        </is>
      </c>
      <c r="B1804" t="inlineStr"/>
      <c r="C1804" t="inlineStr"/>
      <c r="D1804" t="inlineStr">
        <is>
          <t>Not Reported</t>
        </is>
      </c>
      <c r="E1804" t="inlineStr">
        <is>
          <t>Not Reported</t>
        </is>
      </c>
      <c r="F1804" t="inlineStr">
        <is>
          <t>Not Reported</t>
        </is>
      </c>
      <c r="G1804" t="inlineStr">
        <is>
          <t>Not Reported</t>
        </is>
      </c>
      <c r="H1804" t="inlineStr"/>
      <c r="I1804" t="inlineStr">
        <is>
          <t>Not Reported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>
        <is>
          <t>Not Reported</t>
        </is>
      </c>
      <c r="AF1804" t="inlineStr">
        <is>
          <t>Not Reported</t>
        </is>
      </c>
      <c r="AG1804" t="inlineStr">
        <is>
          <t>Not Reported</t>
        </is>
      </c>
      <c r="AH1804" t="inlineStr">
        <is>
          <t>Not Reported</t>
        </is>
      </c>
      <c r="AI1804" t="inlineStr"/>
      <c r="AJ1804" t="inlineStr"/>
      <c r="AK1804" t="inlineStr">
        <is>
          <t>Not Reported</t>
        </is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>
        <is>
          <t>401-500</t>
        </is>
      </c>
      <c r="BF1804" t="inlineStr">
        <is>
          <t>Finland</t>
        </is>
      </c>
      <c r="BG1804" t="n">
        <v>23.5</v>
      </c>
      <c r="BH1804" t="inlineStr">
        <is>
          <t>41.9</t>
        </is>
      </c>
      <c r="BI1804" t="n">
        <v>13.7</v>
      </c>
      <c r="BJ1804" t="n">
        <v>63.7</v>
      </c>
      <c r="BK1804" t="inlineStr">
        <is>
          <t>40.0</t>
        </is>
      </c>
      <c r="BL1804" t="inlineStr">
        <is>
          <t>-</t>
        </is>
      </c>
      <c r="BM1804" t="inlineStr">
        <is>
          <t>10,045</t>
        </is>
      </c>
      <c r="BN1804" t="n">
        <v>9.5</v>
      </c>
      <c r="BO1804" t="inlineStr">
        <is>
          <t>4%</t>
        </is>
      </c>
      <c r="BP1804" t="inlineStr">
        <is>
          <t>66 : 34</t>
        </is>
      </c>
      <c r="BQ1804" t="n">
        <v>2016</v>
      </c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>
        <is>
          <t>Times</t>
        </is>
      </c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n">
        <v>450.5</v>
      </c>
      <c r="CZ1804" t="inlineStr"/>
      <c r="DA1804" t="inlineStr"/>
      <c r="DB1804" t="n">
        <v>35.7398141529664</v>
      </c>
      <c r="DC1804" t="n">
        <v>37.24870137803486</v>
      </c>
      <c r="DD1804" t="n">
        <v>9.5</v>
      </c>
      <c r="DE1804" t="inlineStr">
        <is>
          <t>Times (raw ratio)</t>
        </is>
      </c>
      <c r="DF1804" t="n">
        <v>4</v>
      </c>
      <c r="DG1804" t="inlineStr">
        <is>
          <t>Times (raw %)</t>
        </is>
      </c>
      <c r="DH1804" t="inlineStr"/>
      <c r="DI1804" t="n">
        <v>11.23829344432882</v>
      </c>
    </row>
    <row r="1805">
      <c r="A1805" t="inlineStr">
        <is>
          <t>university of tartu</t>
        </is>
      </c>
      <c r="B1805" t="inlineStr">
        <is>
          <t>358</t>
        </is>
      </c>
      <c r="C1805" t="inlineStr">
        <is>
          <t>358</t>
        </is>
      </c>
      <c r="D1805" t="inlineStr">
        <is>
          <t>Estonia</t>
        </is>
      </c>
      <c r="E1805" t="inlineStr">
        <is>
          <t>Europe</t>
        </is>
      </c>
      <c r="F1805" t="inlineStr">
        <is>
          <t>M</t>
        </is>
      </c>
      <c r="G1805" t="inlineStr">
        <is>
          <t>FC</t>
        </is>
      </c>
      <c r="H1805" t="inlineStr">
        <is>
          <t>VH</t>
        </is>
      </c>
      <c r="I1805" t="inlineStr">
        <is>
          <t>A</t>
        </is>
      </c>
      <c r="J1805" t="n">
        <v>22.9</v>
      </c>
      <c r="K1805" t="inlineStr">
        <is>
          <t>391</t>
        </is>
      </c>
      <c r="L1805" t="n">
        <v>10.5</v>
      </c>
      <c r="M1805" t="inlineStr">
        <is>
          <t>601+</t>
        </is>
      </c>
      <c r="N1805" t="n">
        <v>93.7</v>
      </c>
      <c r="O1805" t="inlineStr">
        <is>
          <t>71</t>
        </is>
      </c>
      <c r="P1805" t="n">
        <v>10.8</v>
      </c>
      <c r="Q1805" t="inlineStr">
        <is>
          <t>701+</t>
        </is>
      </c>
      <c r="R1805" t="n">
        <v>48.6</v>
      </c>
      <c r="S1805" t="inlineStr">
        <is>
          <t>372</t>
        </is>
      </c>
      <c r="T1805" t="n">
        <v>15.1</v>
      </c>
      <c r="U1805" t="inlineStr">
        <is>
          <t>621</t>
        </is>
      </c>
      <c r="V1805" t="n">
        <v>88.8</v>
      </c>
      <c r="W1805" t="inlineStr">
        <is>
          <t>186</t>
        </is>
      </c>
      <c r="X1805" t="n">
        <v>85.7</v>
      </c>
      <c r="Y1805" t="inlineStr">
        <is>
          <t>98</t>
        </is>
      </c>
      <c r="Z1805" t="n">
        <v>18</v>
      </c>
      <c r="AA1805" t="inlineStr">
        <is>
          <t>555=</t>
        </is>
      </c>
      <c r="AB1805" t="n">
        <v>32</v>
      </c>
      <c r="AC1805">
        <f>358</f>
        <v/>
      </c>
      <c r="AD1805" t="inlineStr">
        <is>
          <t>296=</t>
        </is>
      </c>
      <c r="AE1805" t="inlineStr">
        <is>
          <t>EE</t>
        </is>
      </c>
      <c r="AF1805" t="inlineStr">
        <is>
          <t>Estonia</t>
        </is>
      </c>
      <c r="AG1805" t="inlineStr">
        <is>
          <t>M</t>
        </is>
      </c>
      <c r="AH1805" t="inlineStr">
        <is>
          <t>FC</t>
        </is>
      </c>
      <c r="AI1805" t="inlineStr">
        <is>
          <t>VH</t>
        </is>
      </c>
      <c r="AJ1805" t="n">
        <v>5</v>
      </c>
      <c r="AK1805" t="inlineStr">
        <is>
          <t>A</t>
        </is>
      </c>
      <c r="AL1805" t="n">
        <v>24.4</v>
      </c>
      <c r="AM1805" t="inlineStr">
        <is>
          <t>355</t>
        </is>
      </c>
      <c r="AN1805" t="n">
        <v>9</v>
      </c>
      <c r="AO1805" t="inlineStr">
        <is>
          <t>601+</t>
        </is>
      </c>
      <c r="AP1805" t="n">
        <v>91.5</v>
      </c>
      <c r="AQ1805" t="inlineStr">
        <is>
          <t>78</t>
        </is>
      </c>
      <c r="AR1805" t="n">
        <v>11.5</v>
      </c>
      <c r="AS1805" t="inlineStr">
        <is>
          <t>701+</t>
        </is>
      </c>
      <c r="AT1805" t="n">
        <v>46.5</v>
      </c>
      <c r="AU1805" t="inlineStr">
        <is>
          <t>372</t>
        </is>
      </c>
      <c r="AV1805" t="n">
        <v>22.2</v>
      </c>
      <c r="AW1805" t="inlineStr">
        <is>
          <t>513</t>
        </is>
      </c>
      <c r="AX1805" t="n">
        <v>73.7</v>
      </c>
      <c r="AY1805" t="inlineStr">
        <is>
          <t>177</t>
        </is>
      </c>
      <c r="AZ1805" t="n">
        <v>42.1</v>
      </c>
      <c r="BA1805" t="inlineStr">
        <is>
          <t>171</t>
        </is>
      </c>
      <c r="BB1805" t="n">
        <v>27.6</v>
      </c>
      <c r="BC1805" t="inlineStr">
        <is>
          <t>471=</t>
        </is>
      </c>
      <c r="BD1805" t="inlineStr">
        <is>
          <t>30.8</t>
        </is>
      </c>
      <c r="BE1805" t="inlineStr">
        <is>
          <t>351-400</t>
        </is>
      </c>
      <c r="BF1805" t="inlineStr">
        <is>
          <t>Estonia</t>
        </is>
      </c>
      <c r="BG1805" t="n">
        <v>23.8</v>
      </c>
      <c r="BH1805" t="inlineStr">
        <is>
          <t>46.1</t>
        </is>
      </c>
      <c r="BI1805" t="n">
        <v>22.8</v>
      </c>
      <c r="BJ1805" t="n">
        <v>64.2</v>
      </c>
      <c r="BK1805" t="inlineStr">
        <is>
          <t>31.5</t>
        </is>
      </c>
      <c r="BL1805" t="inlineStr">
        <is>
          <t>-</t>
        </is>
      </c>
      <c r="BM1805" t="inlineStr">
        <is>
          <t>10,269</t>
        </is>
      </c>
      <c r="BN1805" t="n">
        <v>13</v>
      </c>
      <c r="BO1805" t="inlineStr">
        <is>
          <t>3%</t>
        </is>
      </c>
      <c r="BP1805" t="inlineStr">
        <is>
          <t>66 : 34</t>
        </is>
      </c>
      <c r="BQ1805" t="n">
        <v>2016</v>
      </c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>
        <is>
          <t>QS+Times</t>
        </is>
      </c>
      <c r="CC1805" t="n">
        <v>358</v>
      </c>
      <c r="CD1805" t="n">
        <v>358</v>
      </c>
      <c r="CE1805" t="n">
        <v>391</v>
      </c>
      <c r="CF1805" t="n">
        <v>601</v>
      </c>
      <c r="CG1805" t="n">
        <v>71</v>
      </c>
      <c r="CH1805" t="n">
        <v>701</v>
      </c>
      <c r="CI1805" t="n">
        <v>372</v>
      </c>
      <c r="CJ1805" t="n">
        <v>621</v>
      </c>
      <c r="CK1805" t="n">
        <v>186</v>
      </c>
      <c r="CL1805" t="n">
        <v>98</v>
      </c>
      <c r="CM1805" t="n">
        <v>555</v>
      </c>
      <c r="CN1805" t="n">
        <v>358</v>
      </c>
      <c r="CO1805" t="n">
        <v>296</v>
      </c>
      <c r="CP1805" t="n">
        <v>355</v>
      </c>
      <c r="CQ1805" t="n">
        <v>601</v>
      </c>
      <c r="CR1805" t="n">
        <v>78</v>
      </c>
      <c r="CS1805" t="n">
        <v>701</v>
      </c>
      <c r="CT1805" t="n">
        <v>372</v>
      </c>
      <c r="CU1805" t="n">
        <v>513</v>
      </c>
      <c r="CV1805" t="n">
        <v>177</v>
      </c>
      <c r="CW1805" t="n">
        <v>171</v>
      </c>
      <c r="CX1805" t="n">
        <v>471</v>
      </c>
      <c r="CY1805" t="n">
        <v>375.5</v>
      </c>
      <c r="CZ1805" t="inlineStr"/>
      <c r="DA1805" t="inlineStr"/>
      <c r="DB1805" t="n">
        <v>60.48087919942816</v>
      </c>
      <c r="DC1805" t="n">
        <v>31.757592813379</v>
      </c>
      <c r="DD1805" t="n">
        <v>13</v>
      </c>
      <c r="DE1805" t="inlineStr">
        <is>
          <t>Times (raw ratio)</t>
        </is>
      </c>
      <c r="DF1805" t="n">
        <v>3</v>
      </c>
      <c r="DG1805" t="inlineStr">
        <is>
          <t>Times (raw %)</t>
        </is>
      </c>
      <c r="DH1805" t="n">
        <v>23.65</v>
      </c>
      <c r="DI1805" t="n">
        <v>20.70759625390219</v>
      </c>
    </row>
    <row r="1806">
      <c r="A1806" t="inlineStr">
        <is>
          <t>university of tasmania</t>
        </is>
      </c>
      <c r="B1806" t="inlineStr">
        <is>
          <t>293</t>
        </is>
      </c>
      <c r="C1806" t="inlineStr">
        <is>
          <t>307</t>
        </is>
      </c>
      <c r="D1806" t="inlineStr">
        <is>
          <t>Australia</t>
        </is>
      </c>
      <c r="E1806" t="inlineStr">
        <is>
          <t>Oceania</t>
        </is>
      </c>
      <c r="F1806" t="inlineStr">
        <is>
          <t>M</t>
        </is>
      </c>
      <c r="G1806" t="inlineStr">
        <is>
          <t>CO</t>
        </is>
      </c>
      <c r="H1806" t="inlineStr">
        <is>
          <t>VH</t>
        </is>
      </c>
      <c r="I1806" t="inlineStr">
        <is>
          <t>A</t>
        </is>
      </c>
      <c r="J1806" t="n">
        <v>16</v>
      </c>
      <c r="K1806" t="inlineStr">
        <is>
          <t>552</t>
        </is>
      </c>
      <c r="L1806" t="n">
        <v>7.4</v>
      </c>
      <c r="M1806" t="inlineStr">
        <is>
          <t>601+</t>
        </is>
      </c>
      <c r="N1806" t="n">
        <v>22.1</v>
      </c>
      <c r="O1806" t="inlineStr">
        <is>
          <t>635</t>
        </is>
      </c>
      <c r="P1806" t="n">
        <v>59.8</v>
      </c>
      <c r="Q1806" t="inlineStr">
        <is>
          <t>203</t>
        </is>
      </c>
      <c r="R1806" t="n">
        <v>79.90000000000001</v>
      </c>
      <c r="S1806" t="inlineStr">
        <is>
          <t>240</t>
        </is>
      </c>
      <c r="T1806" t="n">
        <v>89.7</v>
      </c>
      <c r="U1806" t="inlineStr">
        <is>
          <t>123</t>
        </is>
      </c>
      <c r="V1806" t="n">
        <v>80</v>
      </c>
      <c r="W1806" t="inlineStr">
        <is>
          <t>323</t>
        </is>
      </c>
      <c r="X1806" t="n">
        <v>15.9</v>
      </c>
      <c r="Y1806" t="inlineStr">
        <is>
          <t>636</t>
        </is>
      </c>
      <c r="Z1806" t="n">
        <v>85.59999999999999</v>
      </c>
      <c r="AA1806" t="inlineStr">
        <is>
          <t>123</t>
        </is>
      </c>
      <c r="AB1806" t="n">
        <v>37</v>
      </c>
      <c r="AC1806">
        <f>307</f>
        <v/>
      </c>
      <c r="AD1806" t="inlineStr">
        <is>
          <t>293=</t>
        </is>
      </c>
      <c r="AE1806" t="inlineStr">
        <is>
          <t>AU</t>
        </is>
      </c>
      <c r="AF1806" t="inlineStr">
        <is>
          <t>Australia</t>
        </is>
      </c>
      <c r="AG1806" t="inlineStr">
        <is>
          <t>M</t>
        </is>
      </c>
      <c r="AH1806" t="inlineStr">
        <is>
          <t>CO</t>
        </is>
      </c>
      <c r="AI1806" t="inlineStr">
        <is>
          <t>VH</t>
        </is>
      </c>
      <c r="AJ1806" t="n">
        <v>5</v>
      </c>
      <c r="AK1806" t="inlineStr">
        <is>
          <t>A</t>
        </is>
      </c>
      <c r="AL1806" t="n">
        <v>17.2</v>
      </c>
      <c r="AM1806" t="inlineStr">
        <is>
          <t>520</t>
        </is>
      </c>
      <c r="AN1806" t="n">
        <v>7.8</v>
      </c>
      <c r="AO1806" t="inlineStr">
        <is>
          <t>601+</t>
        </is>
      </c>
      <c r="AP1806" t="n">
        <v>17.7</v>
      </c>
      <c r="AQ1806" t="inlineStr">
        <is>
          <t>701+</t>
        </is>
      </c>
      <c r="AR1806" t="n">
        <v>58.1</v>
      </c>
      <c r="AS1806" t="inlineStr">
        <is>
          <t>220</t>
        </is>
      </c>
      <c r="AT1806" t="n">
        <v>75.09999999999999</v>
      </c>
      <c r="AU1806" t="inlineStr">
        <is>
          <t>254</t>
        </is>
      </c>
      <c r="AV1806" t="n">
        <v>95.8</v>
      </c>
      <c r="AW1806" t="inlineStr">
        <is>
          <t>84</t>
        </is>
      </c>
      <c r="AX1806" t="n">
        <v>48.8</v>
      </c>
      <c r="AY1806" t="inlineStr">
        <is>
          <t>320</t>
        </is>
      </c>
      <c r="AZ1806" t="n">
        <v>14.8</v>
      </c>
      <c r="BA1806" t="inlineStr">
        <is>
          <t>562</t>
        </is>
      </c>
      <c r="BB1806" t="n">
        <v>47.2</v>
      </c>
      <c r="BC1806" t="inlineStr">
        <is>
          <t>323=</t>
        </is>
      </c>
      <c r="BD1806" t="inlineStr">
        <is>
          <t>33.9</t>
        </is>
      </c>
      <c r="BE1806" t="inlineStr">
        <is>
          <t>251-300</t>
        </is>
      </c>
      <c r="BF1806" t="inlineStr">
        <is>
          <t>Australia</t>
        </is>
      </c>
      <c r="BG1806" t="n">
        <v>21.8</v>
      </c>
      <c r="BH1806" t="inlineStr">
        <is>
          <t>79.1</t>
        </is>
      </c>
      <c r="BI1806" t="n">
        <v>25.7</v>
      </c>
      <c r="BJ1806" t="n">
        <v>68</v>
      </c>
      <c r="BK1806" t="inlineStr">
        <is>
          <t>42.7</t>
        </is>
      </c>
      <c r="BL1806" t="inlineStr">
        <is>
          <t>-</t>
        </is>
      </c>
      <c r="BM1806" t="inlineStr">
        <is>
          <t>18,340</t>
        </is>
      </c>
      <c r="BN1806" t="n">
        <v>23.8</v>
      </c>
      <c r="BO1806" t="inlineStr">
        <is>
          <t>21%</t>
        </is>
      </c>
      <c r="BP1806" t="inlineStr">
        <is>
          <t>57 : 43</t>
        </is>
      </c>
      <c r="BQ1806" t="n">
        <v>2016</v>
      </c>
      <c r="BR1806" t="inlineStr">
        <is>
          <t>301-400</t>
        </is>
      </c>
      <c r="BS1806" t="inlineStr">
        <is>
          <t>12-19</t>
        </is>
      </c>
      <c r="BT1806" t="inlineStr"/>
      <c r="BU1806" t="n">
        <v>0</v>
      </c>
      <c r="BV1806" t="n">
        <v>0</v>
      </c>
      <c r="BW1806" t="n">
        <v>10.1</v>
      </c>
      <c r="BX1806" t="n">
        <v>15.1</v>
      </c>
      <c r="BY1806" t="n">
        <v>28.9</v>
      </c>
      <c r="BZ1806" t="n">
        <v>22.9</v>
      </c>
      <c r="CA1806" t="n">
        <v>2015</v>
      </c>
      <c r="CB1806" t="inlineStr">
        <is>
          <t>QS+Times+Shanghai</t>
        </is>
      </c>
      <c r="CC1806" t="n">
        <v>293</v>
      </c>
      <c r="CD1806" t="n">
        <v>307</v>
      </c>
      <c r="CE1806" t="n">
        <v>552</v>
      </c>
      <c r="CF1806" t="n">
        <v>601</v>
      </c>
      <c r="CG1806" t="n">
        <v>635</v>
      </c>
      <c r="CH1806" t="n">
        <v>203</v>
      </c>
      <c r="CI1806" t="n">
        <v>240</v>
      </c>
      <c r="CJ1806" t="n">
        <v>123</v>
      </c>
      <c r="CK1806" t="n">
        <v>323</v>
      </c>
      <c r="CL1806" t="n">
        <v>636</v>
      </c>
      <c r="CM1806" t="n">
        <v>123</v>
      </c>
      <c r="CN1806" t="n">
        <v>307</v>
      </c>
      <c r="CO1806" t="n">
        <v>293</v>
      </c>
      <c r="CP1806" t="n">
        <v>520</v>
      </c>
      <c r="CQ1806" t="n">
        <v>601</v>
      </c>
      <c r="CR1806" t="n">
        <v>701</v>
      </c>
      <c r="CS1806" t="n">
        <v>220</v>
      </c>
      <c r="CT1806" t="n">
        <v>254</v>
      </c>
      <c r="CU1806" t="n">
        <v>84</v>
      </c>
      <c r="CV1806" t="n">
        <v>320</v>
      </c>
      <c r="CW1806" t="n">
        <v>562</v>
      </c>
      <c r="CX1806" t="n">
        <v>323</v>
      </c>
      <c r="CY1806" t="n">
        <v>275.5</v>
      </c>
      <c r="CZ1806" t="n">
        <v>350.5</v>
      </c>
      <c r="DA1806" t="n">
        <v>15.5</v>
      </c>
      <c r="DB1806" t="n">
        <v>54.39055727619536</v>
      </c>
      <c r="DC1806" t="n">
        <v>36.90751861328496</v>
      </c>
      <c r="DD1806" t="n">
        <v>23.8</v>
      </c>
      <c r="DE1806" t="inlineStr">
        <is>
          <t>Times (raw ratio)</t>
        </is>
      </c>
      <c r="DF1806" t="n">
        <v>21</v>
      </c>
      <c r="DG1806" t="inlineStr">
        <is>
          <t>Times (raw %)</t>
        </is>
      </c>
      <c r="DH1806" t="n">
        <v>16.6</v>
      </c>
      <c r="DI1806" t="n">
        <v>11.42525140680723</v>
      </c>
    </row>
    <row r="1807">
      <c r="A1807" t="inlineStr">
        <is>
          <t>university of technology sydney</t>
        </is>
      </c>
      <c r="B1807" t="inlineStr">
        <is>
          <t>88</t>
        </is>
      </c>
      <c r="C1807" t="inlineStr">
        <is>
          <t>90</t>
        </is>
      </c>
      <c r="D1807" t="inlineStr">
        <is>
          <t>Australia</t>
        </is>
      </c>
      <c r="E1807" t="inlineStr">
        <is>
          <t>Oceania</t>
        </is>
      </c>
      <c r="F1807" t="inlineStr">
        <is>
          <t>L</t>
        </is>
      </c>
      <c r="G1807" t="inlineStr">
        <is>
          <t>CO</t>
        </is>
      </c>
      <c r="H1807" t="inlineStr">
        <is>
          <t>VH</t>
        </is>
      </c>
      <c r="I1807" t="inlineStr">
        <is>
          <t>A</t>
        </is>
      </c>
      <c r="J1807" t="n">
        <v>43.9</v>
      </c>
      <c r="K1807" t="inlineStr">
        <is>
          <t>194</t>
        </is>
      </c>
      <c r="L1807" t="n">
        <v>55</v>
      </c>
      <c r="M1807" t="inlineStr">
        <is>
          <t>153</t>
        </is>
      </c>
      <c r="N1807" t="n">
        <v>9.800000000000001</v>
      </c>
      <c r="O1807" t="inlineStr">
        <is>
          <t>701+</t>
        </is>
      </c>
      <c r="P1807" t="n">
        <v>97.7</v>
      </c>
      <c r="Q1807" t="inlineStr">
        <is>
          <t>39</t>
        </is>
      </c>
      <c r="R1807" t="n">
        <v>96.59999999999999</v>
      </c>
      <c r="S1807" t="inlineStr">
        <is>
          <t>133</t>
        </is>
      </c>
      <c r="T1807" t="n">
        <v>86</v>
      </c>
      <c r="U1807" t="inlineStr">
        <is>
          <t>145</t>
        </is>
      </c>
      <c r="V1807" t="n">
        <v>91.40000000000001</v>
      </c>
      <c r="W1807" t="inlineStr">
        <is>
          <t>150</t>
        </is>
      </c>
      <c r="X1807" t="n">
        <v>40.2</v>
      </c>
      <c r="Y1807" t="inlineStr">
        <is>
          <t>318</t>
        </is>
      </c>
      <c r="Z1807" t="n">
        <v>96.3</v>
      </c>
      <c r="AA1807" t="inlineStr">
        <is>
          <t>43</t>
        </is>
      </c>
      <c r="AB1807" t="n">
        <v>62.4</v>
      </c>
      <c r="AC1807" t="inlineStr">
        <is>
          <t>90</t>
        </is>
      </c>
      <c r="AD1807" t="inlineStr">
        <is>
          <t>137</t>
        </is>
      </c>
      <c r="AE1807" t="inlineStr">
        <is>
          <t>AU</t>
        </is>
      </c>
      <c r="AF1807" t="inlineStr">
        <is>
          <t>Australia</t>
        </is>
      </c>
      <c r="AG1807" t="inlineStr">
        <is>
          <t>L</t>
        </is>
      </c>
      <c r="AH1807" t="inlineStr">
        <is>
          <t>CO</t>
        </is>
      </c>
      <c r="AI1807" t="inlineStr">
        <is>
          <t>VH</t>
        </is>
      </c>
      <c r="AJ1807" t="n">
        <v>3</v>
      </c>
      <c r="AK1807" t="inlineStr">
        <is>
          <t>A</t>
        </is>
      </c>
      <c r="AL1807" t="n">
        <v>43.4</v>
      </c>
      <c r="AM1807" t="inlineStr">
        <is>
          <t>195</t>
        </is>
      </c>
      <c r="AN1807" t="n">
        <v>57.8</v>
      </c>
      <c r="AO1807" t="inlineStr">
        <is>
          <t>143</t>
        </is>
      </c>
      <c r="AP1807" t="n">
        <v>9</v>
      </c>
      <c r="AQ1807" t="inlineStr">
        <is>
          <t>701+</t>
        </is>
      </c>
      <c r="AR1807" t="n">
        <v>95.3</v>
      </c>
      <c r="AS1807" t="inlineStr">
        <is>
          <t>52</t>
        </is>
      </c>
      <c r="AT1807" t="n">
        <v>96.59999999999999</v>
      </c>
      <c r="AU1807" t="inlineStr">
        <is>
          <t>132</t>
        </is>
      </c>
      <c r="AV1807" t="n">
        <v>93.59999999999999</v>
      </c>
      <c r="AW1807" t="inlineStr">
        <is>
          <t>95</t>
        </is>
      </c>
      <c r="AX1807" t="n">
        <v>79.7</v>
      </c>
      <c r="AY1807" t="inlineStr">
        <is>
          <t>146</t>
        </is>
      </c>
      <c r="AZ1807" t="n">
        <v>30.1</v>
      </c>
      <c r="BA1807" t="inlineStr">
        <is>
          <t>260</t>
        </is>
      </c>
      <c r="BB1807" t="n">
        <v>93.09999999999999</v>
      </c>
      <c r="BC1807" t="inlineStr">
        <is>
          <t>72</t>
        </is>
      </c>
      <c r="BD1807" t="inlineStr">
        <is>
          <t>61.8</t>
        </is>
      </c>
      <c r="BE1807" t="inlineStr">
        <is>
          <t>201-250</t>
        </is>
      </c>
      <c r="BF1807" t="inlineStr">
        <is>
          <t>Australia</t>
        </is>
      </c>
      <c r="BG1807" t="n">
        <v>27</v>
      </c>
      <c r="BH1807" t="inlineStr">
        <is>
          <t>90.1</t>
        </is>
      </c>
      <c r="BI1807" t="n">
        <v>35.1</v>
      </c>
      <c r="BJ1807" t="n">
        <v>66.90000000000001</v>
      </c>
      <c r="BK1807" t="inlineStr">
        <is>
          <t>42.3</t>
        </is>
      </c>
      <c r="BL1807" t="inlineStr">
        <is>
          <t>-</t>
        </is>
      </c>
      <c r="BM1807" t="inlineStr">
        <is>
          <t>24,519</t>
        </is>
      </c>
      <c r="BN1807" t="n">
        <v>44.1</v>
      </c>
      <c r="BO1807" t="inlineStr">
        <is>
          <t>31%</t>
        </is>
      </c>
      <c r="BP1807" t="inlineStr">
        <is>
          <t>53 : 47</t>
        </is>
      </c>
      <c r="BQ1807" t="n">
        <v>2016</v>
      </c>
      <c r="BR1807" t="inlineStr">
        <is>
          <t>301-400</t>
        </is>
      </c>
      <c r="BS1807" t="inlineStr">
        <is>
          <t>12-19</t>
        </is>
      </c>
      <c r="BT1807" t="inlineStr"/>
      <c r="BU1807" t="n">
        <v>0</v>
      </c>
      <c r="BV1807" t="n">
        <v>0</v>
      </c>
      <c r="BW1807" t="n">
        <v>14.3</v>
      </c>
      <c r="BX1807" t="n">
        <v>3.9</v>
      </c>
      <c r="BY1807" t="n">
        <v>28.5</v>
      </c>
      <c r="BZ1807" t="n">
        <v>19.1</v>
      </c>
      <c r="CA1807" t="n">
        <v>2015</v>
      </c>
      <c r="CB1807" t="inlineStr">
        <is>
          <t>QS+Times</t>
        </is>
      </c>
      <c r="CC1807" t="n">
        <v>88</v>
      </c>
      <c r="CD1807" t="n">
        <v>90</v>
      </c>
      <c r="CE1807" t="n">
        <v>194</v>
      </c>
      <c r="CF1807" t="n">
        <v>153</v>
      </c>
      <c r="CG1807" t="n">
        <v>701</v>
      </c>
      <c r="CH1807" t="n">
        <v>39</v>
      </c>
      <c r="CI1807" t="n">
        <v>133</v>
      </c>
      <c r="CJ1807" t="n">
        <v>145</v>
      </c>
      <c r="CK1807" t="n">
        <v>150</v>
      </c>
      <c r="CL1807" t="n">
        <v>318</v>
      </c>
      <c r="CM1807" t="n">
        <v>43</v>
      </c>
      <c r="CN1807" t="n">
        <v>90</v>
      </c>
      <c r="CO1807" t="n">
        <v>137</v>
      </c>
      <c r="CP1807" t="n">
        <v>195</v>
      </c>
      <c r="CQ1807" t="n">
        <v>143</v>
      </c>
      <c r="CR1807" t="n">
        <v>701</v>
      </c>
      <c r="CS1807" t="n">
        <v>52</v>
      </c>
      <c r="CT1807" t="n">
        <v>132</v>
      </c>
      <c r="CU1807" t="n">
        <v>95</v>
      </c>
      <c r="CV1807" t="n">
        <v>146</v>
      </c>
      <c r="CW1807" t="n">
        <v>260</v>
      </c>
      <c r="CX1807" t="n">
        <v>72</v>
      </c>
      <c r="CY1807" t="n">
        <v>225.5</v>
      </c>
      <c r="CZ1807" t="n">
        <v>350.5</v>
      </c>
      <c r="DA1807" t="n">
        <v>15.5</v>
      </c>
      <c r="DB1807" t="n">
        <v>61.65416393401218</v>
      </c>
      <c r="DC1807" t="n">
        <v>46.97484218187678</v>
      </c>
      <c r="DD1807" t="n">
        <v>44.1</v>
      </c>
      <c r="DE1807" t="inlineStr">
        <is>
          <t>Times (raw ratio)</t>
        </is>
      </c>
      <c r="DF1807" t="n">
        <v>31</v>
      </c>
      <c r="DG1807" t="inlineStr">
        <is>
          <t>Times (raw %)</t>
        </is>
      </c>
      <c r="DH1807" t="n">
        <v>43.65</v>
      </c>
      <c r="DI1807" t="n">
        <v>14.13524704017637</v>
      </c>
    </row>
    <row r="1808">
      <c r="A1808" t="inlineStr">
        <is>
          <t>university of tehran</t>
        </is>
      </c>
      <c r="B1808" t="inlineStr">
        <is>
          <t>368</t>
        </is>
      </c>
      <c r="C1808" t="inlineStr">
        <is>
          <t>360</t>
        </is>
      </c>
      <c r="D1808" t="inlineStr">
        <is>
          <t>Iran, Islamic Republic of</t>
        </is>
      </c>
      <c r="E1808" t="inlineStr">
        <is>
          <t>Asia</t>
        </is>
      </c>
      <c r="F1808" t="inlineStr">
        <is>
          <t>XL</t>
        </is>
      </c>
      <c r="G1808" t="inlineStr">
        <is>
          <t>CO</t>
        </is>
      </c>
      <c r="H1808" t="inlineStr">
        <is>
          <t>VH</t>
        </is>
      </c>
      <c r="I1808" t="inlineStr">
        <is>
          <t>A</t>
        </is>
      </c>
      <c r="J1808" t="n">
        <v>20.6</v>
      </c>
      <c r="K1808" t="inlineStr">
        <is>
          <t>429</t>
        </is>
      </c>
      <c r="L1808" t="n">
        <v>26.8</v>
      </c>
      <c r="M1808" t="inlineStr">
        <is>
          <t>357</t>
        </is>
      </c>
      <c r="N1808" t="n">
        <v>3</v>
      </c>
      <c r="O1808" t="inlineStr">
        <is>
          <t>701+</t>
        </is>
      </c>
      <c r="P1808" t="n">
        <v>79.09999999999999</v>
      </c>
      <c r="Q1808" t="inlineStr">
        <is>
          <t>115</t>
        </is>
      </c>
      <c r="R1808" t="n">
        <v>2</v>
      </c>
      <c r="S1808" t="inlineStr">
        <is>
          <t>701+</t>
        </is>
      </c>
      <c r="T1808" t="n">
        <v>2</v>
      </c>
      <c r="U1808" t="inlineStr">
        <is>
          <t>701+</t>
        </is>
      </c>
      <c r="V1808" t="n">
        <v>86.2</v>
      </c>
      <c r="W1808" t="inlineStr">
        <is>
          <t>231</t>
        </is>
      </c>
      <c r="X1808" t="n">
        <v>23.1</v>
      </c>
      <c r="Y1808" t="inlineStr">
        <is>
          <t>494</t>
        </is>
      </c>
      <c r="Z1808" t="n">
        <v>4.7</v>
      </c>
      <c r="AA1808" t="inlineStr">
        <is>
          <t>701+</t>
        </is>
      </c>
      <c r="AB1808" t="n">
        <v>31.4</v>
      </c>
      <c r="AC1808">
        <f>360</f>
        <v/>
      </c>
      <c r="AD1808" t="inlineStr">
        <is>
          <t>501-510</t>
        </is>
      </c>
      <c r="AE1808" t="inlineStr">
        <is>
          <t>IR</t>
        </is>
      </c>
      <c r="AF1808" t="inlineStr">
        <is>
          <t>Iran, Islamic Republic of</t>
        </is>
      </c>
      <c r="AG1808" t="inlineStr">
        <is>
          <t>XL</t>
        </is>
      </c>
      <c r="AH1808" t="inlineStr">
        <is>
          <t>CO</t>
        </is>
      </c>
      <c r="AI1808" t="inlineStr">
        <is>
          <t>VH</t>
        </is>
      </c>
      <c r="AJ1808" t="n">
        <v>4</v>
      </c>
      <c r="AK1808" t="inlineStr">
        <is>
          <t>A</t>
        </is>
      </c>
      <c r="AL1808" t="n">
        <v>18.7</v>
      </c>
      <c r="AM1808" t="inlineStr">
        <is>
          <t>476</t>
        </is>
      </c>
      <c r="AN1808" t="n">
        <v>38.8</v>
      </c>
      <c r="AO1808" t="inlineStr">
        <is>
          <t>249</t>
        </is>
      </c>
      <c r="AP1808" t="n">
        <v>3.4</v>
      </c>
      <c r="AQ1808" t="inlineStr">
        <is>
          <t>701+</t>
        </is>
      </c>
      <c r="AR1808" t="n">
        <v>67.5</v>
      </c>
      <c r="AS1808" t="inlineStr">
        <is>
          <t>159</t>
        </is>
      </c>
      <c r="AT1808" t="n">
        <v>2.1</v>
      </c>
      <c r="AU1808" t="inlineStr">
        <is>
          <t>701+</t>
        </is>
      </c>
      <c r="AV1808" t="n">
        <v>1.8</v>
      </c>
      <c r="AW1808" t="inlineStr">
        <is>
          <t>701+</t>
        </is>
      </c>
      <c r="AX1808" t="n">
        <v>68.59999999999999</v>
      </c>
      <c r="AY1808" t="inlineStr">
        <is>
          <t>203</t>
        </is>
      </c>
      <c r="AZ1808" t="n">
        <v>17.5</v>
      </c>
      <c r="BA1808" t="inlineStr">
        <is>
          <t>475</t>
        </is>
      </c>
      <c r="BB1808" t="n">
        <v>18.4</v>
      </c>
      <c r="BC1808" t="inlineStr">
        <is>
          <t>560=</t>
        </is>
      </c>
      <c r="BD1808" t="inlineStr">
        <is>
          <t>30.7</t>
        </is>
      </c>
      <c r="BE1808" t="inlineStr">
        <is>
          <t>601-800</t>
        </is>
      </c>
      <c r="BF1808" t="inlineStr">
        <is>
          <t>Iran</t>
        </is>
      </c>
      <c r="BG1808" t="n">
        <v>26.1</v>
      </c>
      <c r="BH1808" t="inlineStr">
        <is>
          <t>16.5</t>
        </is>
      </c>
      <c r="BI1808" t="n">
        <v>16.9</v>
      </c>
      <c r="BJ1808" t="n">
        <v>15.8</v>
      </c>
      <c r="BK1808" t="inlineStr">
        <is>
          <t>-</t>
        </is>
      </c>
      <c r="BL1808" t="inlineStr">
        <is>
          <t>-</t>
        </is>
      </c>
      <c r="BM1808" t="inlineStr">
        <is>
          <t>53,802</t>
        </is>
      </c>
      <c r="BN1808" t="n">
        <v>27</v>
      </c>
      <c r="BO1808" t="inlineStr">
        <is>
          <t>1%</t>
        </is>
      </c>
      <c r="BP1808" t="inlineStr">
        <is>
          <t>45 : 55</t>
        </is>
      </c>
      <c r="BQ1808" t="n">
        <v>2016</v>
      </c>
      <c r="BR1808" t="inlineStr">
        <is>
          <t>201-300</t>
        </is>
      </c>
      <c r="BS1808" t="inlineStr">
        <is>
          <t>1</t>
        </is>
      </c>
      <c r="BT1808" t="inlineStr"/>
      <c r="BU1808" t="n">
        <v>12.6</v>
      </c>
      <c r="BV1808" t="n">
        <v>0</v>
      </c>
      <c r="BW1808" t="n">
        <v>10</v>
      </c>
      <c r="BX1808" t="n">
        <v>0</v>
      </c>
      <c r="BY1808" t="n">
        <v>40</v>
      </c>
      <c r="BZ1808" t="n">
        <v>21</v>
      </c>
      <c r="CA1808" t="n">
        <v>2015</v>
      </c>
      <c r="CB1808" t="inlineStr">
        <is>
          <t>QS+Times+Shanghai</t>
        </is>
      </c>
      <c r="CC1808" t="n">
        <v>368</v>
      </c>
      <c r="CD1808" t="n">
        <v>360</v>
      </c>
      <c r="CE1808" t="n">
        <v>429</v>
      </c>
      <c r="CF1808" t="n">
        <v>357</v>
      </c>
      <c r="CG1808" t="n">
        <v>701</v>
      </c>
      <c r="CH1808" t="n">
        <v>115</v>
      </c>
      <c r="CI1808" t="n">
        <v>701</v>
      </c>
      <c r="CJ1808" t="n">
        <v>701</v>
      </c>
      <c r="CK1808" t="n">
        <v>231</v>
      </c>
      <c r="CL1808" t="n">
        <v>494</v>
      </c>
      <c r="CM1808" t="n">
        <v>701</v>
      </c>
      <c r="CN1808" t="n">
        <v>360</v>
      </c>
      <c r="CO1808" t="n">
        <v>505.5</v>
      </c>
      <c r="CP1808" t="n">
        <v>476</v>
      </c>
      <c r="CQ1808" t="n">
        <v>249</v>
      </c>
      <c r="CR1808" t="n">
        <v>701</v>
      </c>
      <c r="CS1808" t="n">
        <v>159</v>
      </c>
      <c r="CT1808" t="n">
        <v>701</v>
      </c>
      <c r="CU1808" t="n">
        <v>701</v>
      </c>
      <c r="CV1808" t="n">
        <v>203</v>
      </c>
      <c r="CW1808" t="n">
        <v>475</v>
      </c>
      <c r="CX1808" t="n">
        <v>560</v>
      </c>
      <c r="CY1808" t="n">
        <v>700.5</v>
      </c>
      <c r="CZ1808" t="n">
        <v>250.5</v>
      </c>
      <c r="DA1808" t="n">
        <v>1</v>
      </c>
      <c r="DB1808" t="n">
        <v>39.6702472426951</v>
      </c>
      <c r="DC1808" t="n">
        <v>30.74411340198919</v>
      </c>
      <c r="DD1808" t="n">
        <v>27</v>
      </c>
      <c r="DE1808" t="inlineStr">
        <is>
          <t>Times (raw ratio)</t>
        </is>
      </c>
      <c r="DF1808" t="n">
        <v>1</v>
      </c>
      <c r="DG1808" t="inlineStr">
        <is>
          <t>Times (raw %)</t>
        </is>
      </c>
      <c r="DH1808" t="n">
        <v>19.65</v>
      </c>
      <c r="DI1808" t="n">
        <v>14.48864781494465</v>
      </c>
    </row>
    <row r="1809">
      <c r="A1809" t="inlineStr">
        <is>
          <t>university of tennessee health science center</t>
        </is>
      </c>
      <c r="B1809" t="inlineStr"/>
      <c r="C1809" t="inlineStr"/>
      <c r="D1809" t="inlineStr">
        <is>
          <t>Not Reported</t>
        </is>
      </c>
      <c r="E1809" t="inlineStr">
        <is>
          <t>Not Reported</t>
        </is>
      </c>
      <c r="F1809" t="inlineStr">
        <is>
          <t>Not Reported</t>
        </is>
      </c>
      <c r="G1809" t="inlineStr">
        <is>
          <t>Not Reported</t>
        </is>
      </c>
      <c r="H1809" t="inlineStr"/>
      <c r="I1809" t="inlineStr">
        <is>
          <t>Not Reported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>
        <is>
          <t>Not Reported</t>
        </is>
      </c>
      <c r="AF1809" t="inlineStr">
        <is>
          <t>Not Reported</t>
        </is>
      </c>
      <c r="AG1809" t="inlineStr">
        <is>
          <t>Not Reported</t>
        </is>
      </c>
      <c r="AH1809" t="inlineStr">
        <is>
          <t>Not Reported</t>
        </is>
      </c>
      <c r="AI1809" t="inlineStr"/>
      <c r="AJ1809" t="inlineStr"/>
      <c r="AK1809" t="inlineStr">
        <is>
          <t>Not Reported</t>
        </is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>
        <is>
          <t>Not Reported</t>
        </is>
      </c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>
        <is>
          <t>401-500</t>
        </is>
      </c>
      <c r="BS1809" t="inlineStr">
        <is>
          <t>126-146</t>
        </is>
      </c>
      <c r="BT1809" t="inlineStr"/>
      <c r="BU1809" t="n">
        <v>0</v>
      </c>
      <c r="BV1809" t="n">
        <v>0</v>
      </c>
      <c r="BW1809" t="n">
        <v>12.3</v>
      </c>
      <c r="BX1809" t="n">
        <v>8.4</v>
      </c>
      <c r="BY1809" t="n">
        <v>22.1</v>
      </c>
      <c r="BZ1809" t="n">
        <v>12.6</v>
      </c>
      <c r="CA1809" t="n">
        <v>2014</v>
      </c>
      <c r="CB1809" t="inlineStr">
        <is>
          <t>Shanghai</t>
        </is>
      </c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n">
        <v>450.5</v>
      </c>
      <c r="DA1809" t="n">
        <v>136</v>
      </c>
      <c r="DB1809" t="n">
        <v>1.317233809001095</v>
      </c>
      <c r="DC1809" t="n">
        <v>14.13274002157497</v>
      </c>
      <c r="DD1809" t="inlineStr"/>
      <c r="DE1809" t="inlineStr">
        <is>
          <t>Missing</t>
        </is>
      </c>
      <c r="DF1809" t="inlineStr"/>
      <c r="DG1809" t="inlineStr">
        <is>
          <t>Missing</t>
        </is>
      </c>
      <c r="DH1809" t="inlineStr"/>
      <c r="DI1809" t="n">
        <v>7.066370010787486</v>
      </c>
    </row>
    <row r="1810">
      <c r="A1810" t="inlineStr">
        <is>
          <t>university of tennessee, knoxville</t>
        </is>
      </c>
      <c r="B1810" t="inlineStr"/>
      <c r="C1810" t="inlineStr"/>
      <c r="D1810" t="inlineStr">
        <is>
          <t>Not Reported</t>
        </is>
      </c>
      <c r="E1810" t="inlineStr">
        <is>
          <t>Not Reported</t>
        </is>
      </c>
      <c r="F1810" t="inlineStr">
        <is>
          <t>Not Reported</t>
        </is>
      </c>
      <c r="G1810" t="inlineStr">
        <is>
          <t>Not Reported</t>
        </is>
      </c>
      <c r="H1810" t="inlineStr"/>
      <c r="I1810" t="inlineStr">
        <is>
          <t>Not Reported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>
        <is>
          <t>Not Reported</t>
        </is>
      </c>
      <c r="AF1810" t="inlineStr">
        <is>
          <t>Not Reported</t>
        </is>
      </c>
      <c r="AG1810" t="inlineStr">
        <is>
          <t>Not Reported</t>
        </is>
      </c>
      <c r="AH1810" t="inlineStr">
        <is>
          <t>Not Reported</t>
        </is>
      </c>
      <c r="AI1810" t="inlineStr"/>
      <c r="AJ1810" t="inlineStr"/>
      <c r="AK1810" t="inlineStr">
        <is>
          <t>Not Reported</t>
        </is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>
        <is>
          <t>251-300</t>
        </is>
      </c>
      <c r="BF1810" t="inlineStr">
        <is>
          <t>United States of America</t>
        </is>
      </c>
      <c r="BG1810" t="n">
        <v>29.5</v>
      </c>
      <c r="BH1810" t="inlineStr">
        <is>
          <t>39.3</t>
        </is>
      </c>
      <c r="BI1810" t="n">
        <v>23.2</v>
      </c>
      <c r="BJ1810" t="n">
        <v>81.40000000000001</v>
      </c>
      <c r="BK1810" t="inlineStr">
        <is>
          <t>41.3</t>
        </is>
      </c>
      <c r="BL1810" t="inlineStr">
        <is>
          <t>-</t>
        </is>
      </c>
      <c r="BM1810" t="inlineStr">
        <is>
          <t>24,716</t>
        </is>
      </c>
      <c r="BN1810" t="n">
        <v>17</v>
      </c>
      <c r="BO1810" t="inlineStr">
        <is>
          <t>5%</t>
        </is>
      </c>
      <c r="BP1810" t="inlineStr"/>
      <c r="BQ1810" t="n">
        <v>2016</v>
      </c>
      <c r="BR1810" t="inlineStr">
        <is>
          <t>151-200</t>
        </is>
      </c>
      <c r="BS1810" t="inlineStr">
        <is>
          <t>66-78</t>
        </is>
      </c>
      <c r="BT1810" t="inlineStr"/>
      <c r="BU1810" t="n">
        <v>10.3</v>
      </c>
      <c r="BV1810" t="n">
        <v>0</v>
      </c>
      <c r="BW1810" t="n">
        <v>17.9</v>
      </c>
      <c r="BX1810" t="n">
        <v>14.2</v>
      </c>
      <c r="BY1810" t="n">
        <v>39.2</v>
      </c>
      <c r="BZ1810" t="n">
        <v>15.1</v>
      </c>
      <c r="CA1810" t="n">
        <v>2015</v>
      </c>
      <c r="CB1810" t="inlineStr">
        <is>
          <t>Times</t>
        </is>
      </c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n">
        <v>275.5</v>
      </c>
      <c r="CZ1810" t="n">
        <v>175.5</v>
      </c>
      <c r="DA1810" t="n">
        <v>72</v>
      </c>
      <c r="DB1810" t="n">
        <v>61.22406705746381</v>
      </c>
      <c r="DC1810" t="n">
        <v>38.65250009953908</v>
      </c>
      <c r="DD1810" t="n">
        <v>17</v>
      </c>
      <c r="DE1810" t="inlineStr">
        <is>
          <t>Times (raw ratio)</t>
        </is>
      </c>
      <c r="DF1810" t="n">
        <v>5</v>
      </c>
      <c r="DG1810" t="inlineStr">
        <is>
          <t>Times (raw %)</t>
        </is>
      </c>
      <c r="DH1810" t="inlineStr"/>
      <c r="DI1810" t="n">
        <v>16.74718226586608</v>
      </c>
    </row>
    <row r="1811">
      <c r="A1811" t="inlineStr">
        <is>
          <t>university of texas at arlington</t>
        </is>
      </c>
      <c r="B1811" t="inlineStr"/>
      <c r="C1811" t="inlineStr"/>
      <c r="D1811" t="inlineStr">
        <is>
          <t>Not Reported</t>
        </is>
      </c>
      <c r="E1811" t="inlineStr">
        <is>
          <t>Not Reported</t>
        </is>
      </c>
      <c r="F1811" t="inlineStr">
        <is>
          <t>Not Reported</t>
        </is>
      </c>
      <c r="G1811" t="inlineStr">
        <is>
          <t>Not Reported</t>
        </is>
      </c>
      <c r="H1811" t="inlineStr"/>
      <c r="I1811" t="inlineStr">
        <is>
          <t>Not Reported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>
        <is>
          <t>Not Reported</t>
        </is>
      </c>
      <c r="AF1811" t="inlineStr">
        <is>
          <t>Not Reported</t>
        </is>
      </c>
      <c r="AG1811" t="inlineStr">
        <is>
          <t>Not Reported</t>
        </is>
      </c>
      <c r="AH1811" t="inlineStr">
        <is>
          <t>Not Reported</t>
        </is>
      </c>
      <c r="AI1811" t="inlineStr"/>
      <c r="AJ1811" t="inlineStr"/>
      <c r="AK1811" t="inlineStr">
        <is>
          <t>Not Reported</t>
        </is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>
        <is>
          <t>501-600</t>
        </is>
      </c>
      <c r="BF1811" t="inlineStr">
        <is>
          <t>United States of America</t>
        </is>
      </c>
      <c r="BG1811" t="n">
        <v>20.1</v>
      </c>
      <c r="BH1811" t="inlineStr">
        <is>
          <t>50.3</t>
        </is>
      </c>
      <c r="BI1811" t="n">
        <v>10.1</v>
      </c>
      <c r="BJ1811" t="n">
        <v>50.9</v>
      </c>
      <c r="BK1811" t="inlineStr">
        <is>
          <t>33.4</t>
        </is>
      </c>
      <c r="BL1811" t="inlineStr">
        <is>
          <t>-</t>
        </is>
      </c>
      <c r="BM1811" t="inlineStr">
        <is>
          <t>29,396</t>
        </is>
      </c>
      <c r="BN1811" t="n">
        <v>10.5</v>
      </c>
      <c r="BO1811" t="inlineStr">
        <is>
          <t>10%</t>
        </is>
      </c>
      <c r="BP1811" t="inlineStr">
        <is>
          <t>60 : 40</t>
        </is>
      </c>
      <c r="BQ1811" t="n">
        <v>2016</v>
      </c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>
        <is>
          <t>Times</t>
        </is>
      </c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n">
        <v>550.5</v>
      </c>
      <c r="CZ1811" t="inlineStr"/>
      <c r="DA1811" t="inlineStr"/>
      <c r="DB1811" t="n">
        <v>21.44388849177984</v>
      </c>
      <c r="DC1811" t="n">
        <v>28.89791967712445</v>
      </c>
      <c r="DD1811" t="n">
        <v>10.5</v>
      </c>
      <c r="DE1811" t="inlineStr">
        <is>
          <t>Times (raw ratio)</t>
        </is>
      </c>
      <c r="DF1811" t="n">
        <v>10</v>
      </c>
      <c r="DG1811" t="inlineStr">
        <is>
          <t>Times (raw %)</t>
        </is>
      </c>
      <c r="DH1811" t="inlineStr"/>
      <c r="DI1811" t="n">
        <v>7.492195629552549</v>
      </c>
    </row>
    <row r="1812">
      <c r="A1812" t="inlineStr">
        <is>
          <t>university of texas at austin</t>
        </is>
      </c>
      <c r="B1812" t="inlineStr">
        <is>
          <t>66</t>
        </is>
      </c>
      <c r="C1812" t="inlineStr">
        <is>
          <t>58</t>
        </is>
      </c>
      <c r="D1812" t="inlineStr">
        <is>
          <t>United States</t>
        </is>
      </c>
      <c r="E1812" t="inlineStr">
        <is>
          <t>Americas</t>
        </is>
      </c>
      <c r="F1812" t="inlineStr">
        <is>
          <t>XL</t>
        </is>
      </c>
      <c r="G1812" t="inlineStr">
        <is>
          <t>FC</t>
        </is>
      </c>
      <c r="H1812" t="inlineStr">
        <is>
          <t>VH</t>
        </is>
      </c>
      <c r="I1812" t="inlineStr">
        <is>
          <t>A</t>
        </is>
      </c>
      <c r="J1812" t="n">
        <v>93.5</v>
      </c>
      <c r="K1812" t="inlineStr">
        <is>
          <t>38</t>
        </is>
      </c>
      <c r="L1812" t="n">
        <v>86.59999999999999</v>
      </c>
      <c r="M1812" t="inlineStr">
        <is>
          <t>60</t>
        </is>
      </c>
      <c r="N1812" t="n">
        <v>8.1</v>
      </c>
      <c r="O1812" t="inlineStr">
        <is>
          <t>701+</t>
        </is>
      </c>
      <c r="P1812" t="n">
        <v>76.7</v>
      </c>
      <c r="Q1812" t="inlineStr">
        <is>
          <t>128</t>
        </is>
      </c>
      <c r="R1812" t="n">
        <v>6.1</v>
      </c>
      <c r="S1812" t="inlineStr">
        <is>
          <t>701+</t>
        </is>
      </c>
      <c r="T1812" t="n">
        <v>11.7</v>
      </c>
      <c r="U1812" t="inlineStr">
        <is>
          <t>685</t>
        </is>
      </c>
      <c r="V1812" t="n">
        <v>91.7</v>
      </c>
      <c r="W1812" t="inlineStr">
        <is>
          <t>144</t>
        </is>
      </c>
      <c r="X1812" t="n">
        <v>81.7</v>
      </c>
      <c r="Y1812" t="inlineStr">
        <is>
          <t>113</t>
        </is>
      </c>
      <c r="Z1812" t="n">
        <v>52.1</v>
      </c>
      <c r="AA1812" t="inlineStr">
        <is>
          <t>305=</t>
        </is>
      </c>
      <c r="AB1812" t="n">
        <v>69.5</v>
      </c>
      <c r="AC1812" t="inlineStr">
        <is>
          <t>58</t>
        </is>
      </c>
      <c r="AD1812" t="inlineStr">
        <is>
          <t>72</t>
        </is>
      </c>
      <c r="AE1812" t="inlineStr">
        <is>
          <t>US</t>
        </is>
      </c>
      <c r="AF1812" t="inlineStr">
        <is>
          <t>United States</t>
        </is>
      </c>
      <c r="AG1812" t="inlineStr">
        <is>
          <t>XL</t>
        </is>
      </c>
      <c r="AH1812" t="inlineStr">
        <is>
          <t>FC</t>
        </is>
      </c>
      <c r="AI1812" t="inlineStr">
        <is>
          <t>VH</t>
        </is>
      </c>
      <c r="AJ1812" t="n">
        <v>5</v>
      </c>
      <c r="AK1812" t="inlineStr">
        <is>
          <t>A</t>
        </is>
      </c>
      <c r="AL1812" t="n">
        <v>93.5</v>
      </c>
      <c r="AM1812" t="inlineStr">
        <is>
          <t>35</t>
        </is>
      </c>
      <c r="AN1812" t="n">
        <v>83.2</v>
      </c>
      <c r="AO1812" t="inlineStr">
        <is>
          <t>65</t>
        </is>
      </c>
      <c r="AP1812" t="n">
        <v>8.9</v>
      </c>
      <c r="AQ1812" t="inlineStr">
        <is>
          <t>701+</t>
        </is>
      </c>
      <c r="AR1812" t="n">
        <v>86.7</v>
      </c>
      <c r="AS1812" t="inlineStr">
        <is>
          <t>85</t>
        </is>
      </c>
      <c r="AT1812" t="n">
        <v>9.300000000000001</v>
      </c>
      <c r="AU1812" t="inlineStr">
        <is>
          <t>701+</t>
        </is>
      </c>
      <c r="AV1812" t="n">
        <v>11</v>
      </c>
      <c r="AW1812" t="inlineStr">
        <is>
          <t>691</t>
        </is>
      </c>
      <c r="AX1812" t="n">
        <v>79.40000000000001</v>
      </c>
      <c r="AY1812" t="inlineStr">
        <is>
          <t>147</t>
        </is>
      </c>
      <c r="AZ1812" t="n">
        <v>70</v>
      </c>
      <c r="BA1812" t="inlineStr">
        <is>
          <t>73</t>
        </is>
      </c>
      <c r="BB1812" t="n">
        <v>77.7</v>
      </c>
      <c r="BC1812" t="inlineStr">
        <is>
          <t>163=</t>
        </is>
      </c>
      <c r="BD1812" t="inlineStr">
        <is>
          <t>71.8</t>
        </is>
      </c>
      <c r="BE1812" t="inlineStr">
        <is>
          <t>46</t>
        </is>
      </c>
      <c r="BF1812" t="inlineStr">
        <is>
          <t>United States of America</t>
        </is>
      </c>
      <c r="BG1812" t="n">
        <v>59.3</v>
      </c>
      <c r="BH1812" t="inlineStr">
        <is>
          <t>31.7</t>
        </is>
      </c>
      <c r="BI1812" t="n">
        <v>69.7</v>
      </c>
      <c r="BJ1812" t="n">
        <v>92.2</v>
      </c>
      <c r="BK1812" t="inlineStr">
        <is>
          <t>63.1</t>
        </is>
      </c>
      <c r="BL1812" t="inlineStr">
        <is>
          <t>70.3</t>
        </is>
      </c>
      <c r="BM1812" t="inlineStr">
        <is>
          <t>49,427</t>
        </is>
      </c>
      <c r="BN1812" t="n">
        <v>17.4</v>
      </c>
      <c r="BO1812" t="inlineStr">
        <is>
          <t>9%</t>
        </is>
      </c>
      <c r="BP1812" t="inlineStr">
        <is>
          <t>51 : 49</t>
        </is>
      </c>
      <c r="BQ1812" t="n">
        <v>2016</v>
      </c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>
        <is>
          <t>QS+Times</t>
        </is>
      </c>
      <c r="CC1812" t="n">
        <v>66</v>
      </c>
      <c r="CD1812" t="n">
        <v>58</v>
      </c>
      <c r="CE1812" t="n">
        <v>38</v>
      </c>
      <c r="CF1812" t="n">
        <v>60</v>
      </c>
      <c r="CG1812" t="n">
        <v>701</v>
      </c>
      <c r="CH1812" t="n">
        <v>128</v>
      </c>
      <c r="CI1812" t="n">
        <v>701</v>
      </c>
      <c r="CJ1812" t="n">
        <v>685</v>
      </c>
      <c r="CK1812" t="n">
        <v>144</v>
      </c>
      <c r="CL1812" t="n">
        <v>113</v>
      </c>
      <c r="CM1812" t="n">
        <v>305</v>
      </c>
      <c r="CN1812" t="n">
        <v>58</v>
      </c>
      <c r="CO1812" t="n">
        <v>72</v>
      </c>
      <c r="CP1812" t="n">
        <v>35</v>
      </c>
      <c r="CQ1812" t="n">
        <v>65</v>
      </c>
      <c r="CR1812" t="n">
        <v>701</v>
      </c>
      <c r="CS1812" t="n">
        <v>85</v>
      </c>
      <c r="CT1812" t="n">
        <v>701</v>
      </c>
      <c r="CU1812" t="n">
        <v>691</v>
      </c>
      <c r="CV1812" t="n">
        <v>147</v>
      </c>
      <c r="CW1812" t="n">
        <v>73</v>
      </c>
      <c r="CX1812" t="n">
        <v>163</v>
      </c>
      <c r="CY1812" t="n">
        <v>46</v>
      </c>
      <c r="CZ1812" t="inlineStr"/>
      <c r="DA1812" t="inlineStr"/>
      <c r="DB1812" t="n">
        <v>94.46198815480446</v>
      </c>
      <c r="DC1812" t="n">
        <v>79.4387297588404</v>
      </c>
      <c r="DD1812" t="n">
        <v>17.4</v>
      </c>
      <c r="DE1812" t="inlineStr">
        <is>
          <t>Times (raw ratio)</t>
        </is>
      </c>
      <c r="DF1812" t="n">
        <v>9</v>
      </c>
      <c r="DG1812" t="inlineStr">
        <is>
          <t>Times (raw %)</t>
        </is>
      </c>
      <c r="DH1812" t="n">
        <v>93.5</v>
      </c>
      <c r="DI1812" t="n">
        <v>69.51092611862644</v>
      </c>
    </row>
    <row r="1813">
      <c r="A1813" t="inlineStr">
        <is>
          <t>university of texas at dallas</t>
        </is>
      </c>
      <c r="B1813" t="inlineStr"/>
      <c r="C1813" t="inlineStr"/>
      <c r="D1813" t="inlineStr">
        <is>
          <t>Not Reported</t>
        </is>
      </c>
      <c r="E1813" t="inlineStr">
        <is>
          <t>Not Reported</t>
        </is>
      </c>
      <c r="F1813" t="inlineStr">
        <is>
          <t>Not Reported</t>
        </is>
      </c>
      <c r="G1813" t="inlineStr">
        <is>
          <t>Not Reported</t>
        </is>
      </c>
      <c r="H1813" t="inlineStr"/>
      <c r="I1813" t="inlineStr">
        <is>
          <t>Not Reported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>
        <is>
          <t>Not Reported</t>
        </is>
      </c>
      <c r="AF1813" t="inlineStr">
        <is>
          <t>Not Reported</t>
        </is>
      </c>
      <c r="AG1813" t="inlineStr">
        <is>
          <t>Not Reported</t>
        </is>
      </c>
      <c r="AH1813" t="inlineStr">
        <is>
          <t>Not Reported</t>
        </is>
      </c>
      <c r="AI1813" t="inlineStr"/>
      <c r="AJ1813" t="inlineStr"/>
      <c r="AK1813" t="inlineStr">
        <is>
          <t>Not Reported</t>
        </is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>
        <is>
          <t>201-250</t>
        </is>
      </c>
      <c r="BF1813" t="inlineStr">
        <is>
          <t>United States of America</t>
        </is>
      </c>
      <c r="BG1813" t="n">
        <v>24.3</v>
      </c>
      <c r="BH1813" t="inlineStr">
        <is>
          <t>52.3</t>
        </is>
      </c>
      <c r="BI1813" t="n">
        <v>26.7</v>
      </c>
      <c r="BJ1813" t="n">
        <v>86.8</v>
      </c>
      <c r="BK1813" t="inlineStr">
        <is>
          <t>41.8</t>
        </is>
      </c>
      <c r="BL1813" t="inlineStr">
        <is>
          <t>-</t>
        </is>
      </c>
      <c r="BM1813" t="inlineStr">
        <is>
          <t>16,306</t>
        </is>
      </c>
      <c r="BN1813" t="n">
        <v>22.8</v>
      </c>
      <c r="BO1813" t="inlineStr">
        <is>
          <t>23%</t>
        </is>
      </c>
      <c r="BP1813" t="inlineStr">
        <is>
          <t>44 : 56</t>
        </is>
      </c>
      <c r="BQ1813" t="n">
        <v>2016</v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>
        <is>
          <t>Times</t>
        </is>
      </c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n">
        <v>225.5</v>
      </c>
      <c r="CZ1813" t="inlineStr"/>
      <c r="DA1813" t="inlineStr"/>
      <c r="DB1813" t="n">
        <v>67.90564689063618</v>
      </c>
      <c r="DC1813" t="n">
        <v>55.7027724999684</v>
      </c>
      <c r="DD1813" t="n">
        <v>22.8</v>
      </c>
      <c r="DE1813" t="inlineStr">
        <is>
          <t>Times (raw ratio)</t>
        </is>
      </c>
      <c r="DF1813" t="n">
        <v>23</v>
      </c>
      <c r="DG1813" t="inlineStr">
        <is>
          <t>Times (raw %)</t>
        </is>
      </c>
      <c r="DH1813" t="inlineStr"/>
      <c r="DI1813" t="n">
        <v>24.76586888657648</v>
      </c>
    </row>
    <row r="1814">
      <c r="A1814" t="inlineStr">
        <is>
          <t>university of texas at el paso</t>
        </is>
      </c>
      <c r="B1814" t="inlineStr"/>
      <c r="C1814" t="inlineStr"/>
      <c r="D1814" t="inlineStr">
        <is>
          <t>Not Reported</t>
        </is>
      </c>
      <c r="E1814" t="inlineStr">
        <is>
          <t>Not Reported</t>
        </is>
      </c>
      <c r="F1814" t="inlineStr">
        <is>
          <t>Not Reported</t>
        </is>
      </c>
      <c r="G1814" t="inlineStr">
        <is>
          <t>Not Reported</t>
        </is>
      </c>
      <c r="H1814" t="inlineStr"/>
      <c r="I1814" t="inlineStr">
        <is>
          <t>Not Reported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>
        <is>
          <t>Not Reported</t>
        </is>
      </c>
      <c r="AF1814" t="inlineStr">
        <is>
          <t>Not Reported</t>
        </is>
      </c>
      <c r="AG1814" t="inlineStr">
        <is>
          <t>Not Reported</t>
        </is>
      </c>
      <c r="AH1814" t="inlineStr">
        <is>
          <t>Not Reported</t>
        </is>
      </c>
      <c r="AI1814" t="inlineStr"/>
      <c r="AJ1814" t="inlineStr"/>
      <c r="AK1814" t="inlineStr">
        <is>
          <t>Not Reported</t>
        </is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>
        <is>
          <t>601-800</t>
        </is>
      </c>
      <c r="BF1814" t="inlineStr">
        <is>
          <t>United States of America</t>
        </is>
      </c>
      <c r="BG1814" t="n">
        <v>18.6</v>
      </c>
      <c r="BH1814" t="inlineStr">
        <is>
          <t>30.4</t>
        </is>
      </c>
      <c r="BI1814" t="n">
        <v>18.7</v>
      </c>
      <c r="BJ1814" t="n">
        <v>18.4</v>
      </c>
      <c r="BK1814" t="inlineStr">
        <is>
          <t>-</t>
        </is>
      </c>
      <c r="BL1814" t="inlineStr">
        <is>
          <t>-</t>
        </is>
      </c>
      <c r="BM1814" t="inlineStr">
        <is>
          <t>19,123</t>
        </is>
      </c>
      <c r="BN1814" t="n">
        <v>29</v>
      </c>
      <c r="BO1814" t="inlineStr">
        <is>
          <t>7%</t>
        </is>
      </c>
      <c r="BP1814" t="inlineStr">
        <is>
          <t>54 : 46</t>
        </is>
      </c>
      <c r="BQ1814" t="n">
        <v>2016</v>
      </c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>
        <is>
          <t>Times</t>
        </is>
      </c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n">
        <v>700.5</v>
      </c>
      <c r="CZ1814" t="inlineStr"/>
      <c r="DA1814" t="inlineStr"/>
      <c r="DB1814" t="n">
        <v>0</v>
      </c>
      <c r="DC1814" t="n">
        <v>16.92505697927682</v>
      </c>
      <c r="DD1814" t="n">
        <v>29</v>
      </c>
      <c r="DE1814" t="inlineStr">
        <is>
          <t>Times (raw ratio)</t>
        </is>
      </c>
      <c r="DF1814" t="n">
        <v>7</v>
      </c>
      <c r="DG1814" t="inlineStr">
        <is>
          <t>Times (raw %)</t>
        </is>
      </c>
      <c r="DH1814" t="inlineStr"/>
      <c r="DI1814" t="n">
        <v>16.44120707596254</v>
      </c>
    </row>
    <row r="1815">
      <c r="A1815" t="inlineStr">
        <is>
          <t>university of texas at san antonio</t>
        </is>
      </c>
      <c r="B1815" t="inlineStr">
        <is>
          <t>1001-1200</t>
        </is>
      </c>
      <c r="C1815" t="inlineStr">
        <is>
          <t>1001-1200</t>
        </is>
      </c>
      <c r="D1815" t="inlineStr">
        <is>
          <t>United States</t>
        </is>
      </c>
      <c r="E1815" t="inlineStr">
        <is>
          <t>Americas</t>
        </is>
      </c>
      <c r="F1815" t="inlineStr">
        <is>
          <t>L</t>
        </is>
      </c>
      <c r="G1815" t="inlineStr">
        <is>
          <t>FO</t>
        </is>
      </c>
      <c r="H1815" t="inlineStr">
        <is>
          <t>VH</t>
        </is>
      </c>
      <c r="I1815" t="inlineStr">
        <is>
          <t>A</t>
        </is>
      </c>
      <c r="J1815" t="n">
        <v>6</v>
      </c>
      <c r="K1815" t="inlineStr">
        <is>
          <t>601+</t>
        </is>
      </c>
      <c r="L1815" t="n">
        <v>3</v>
      </c>
      <c r="M1815" t="inlineStr">
        <is>
          <t>601+</t>
        </is>
      </c>
      <c r="N1815" t="n">
        <v>3.9</v>
      </c>
      <c r="O1815" t="inlineStr">
        <is>
          <t>701+</t>
        </is>
      </c>
      <c r="P1815" t="n">
        <v>22.8</v>
      </c>
      <c r="Q1815" t="inlineStr">
        <is>
          <t>522</t>
        </is>
      </c>
      <c r="R1815" t="n">
        <v>8.800000000000001</v>
      </c>
      <c r="S1815" t="inlineStr">
        <is>
          <t>701+</t>
        </is>
      </c>
      <c r="T1815" t="n">
        <v>2.7</v>
      </c>
      <c r="U1815" t="inlineStr">
        <is>
          <t>701+</t>
        </is>
      </c>
      <c r="V1815" t="n">
        <v>60.5</v>
      </c>
      <c r="W1815" t="inlineStr">
        <is>
          <t>629</t>
        </is>
      </c>
      <c r="X1815" t="n">
        <v>5.1</v>
      </c>
      <c r="Y1815" t="inlineStr">
        <is>
          <t>701+</t>
        </is>
      </c>
      <c r="Z1815" t="n">
        <v>3.8</v>
      </c>
      <c r="AA1815" t="inlineStr">
        <is>
          <t>701+</t>
        </is>
      </c>
      <c r="AB1815" t="inlineStr"/>
      <c r="AC1815" t="inlineStr">
        <is>
          <t>1001-1200</t>
        </is>
      </c>
      <c r="AD1815" t="inlineStr">
        <is>
          <t>1001-1200</t>
        </is>
      </c>
      <c r="AE1815" t="inlineStr">
        <is>
          <t>US</t>
        </is>
      </c>
      <c r="AF1815" t="inlineStr">
        <is>
          <t>United States</t>
        </is>
      </c>
      <c r="AG1815" t="inlineStr">
        <is>
          <t>L</t>
        </is>
      </c>
      <c r="AH1815" t="inlineStr">
        <is>
          <t>FO</t>
        </is>
      </c>
      <c r="AI1815" t="inlineStr">
        <is>
          <t>VH</t>
        </is>
      </c>
      <c r="AJ1815" t="n">
        <v>4</v>
      </c>
      <c r="AK1815" t="inlineStr">
        <is>
          <t>A</t>
        </is>
      </c>
      <c r="AL1815" t="n">
        <v>6.2</v>
      </c>
      <c r="AM1815" t="inlineStr">
        <is>
          <t>601+</t>
        </is>
      </c>
      <c r="AN1815" t="n">
        <v>3</v>
      </c>
      <c r="AO1815" t="inlineStr">
        <is>
          <t>601+</t>
        </is>
      </c>
      <c r="AP1815" t="n">
        <v>3.7</v>
      </c>
      <c r="AQ1815" t="inlineStr">
        <is>
          <t>701+</t>
        </is>
      </c>
      <c r="AR1815" t="n">
        <v>25.2</v>
      </c>
      <c r="AS1815" t="inlineStr">
        <is>
          <t>482</t>
        </is>
      </c>
      <c r="AT1815" t="n">
        <v>13.5</v>
      </c>
      <c r="AU1815" t="inlineStr">
        <is>
          <t>695</t>
        </is>
      </c>
      <c r="AV1815" t="n">
        <v>2.8</v>
      </c>
      <c r="AW1815" t="inlineStr">
        <is>
          <t>701+</t>
        </is>
      </c>
      <c r="AX1815" t="n">
        <v>17.6</v>
      </c>
      <c r="AY1815" t="inlineStr">
        <is>
          <t>567</t>
        </is>
      </c>
      <c r="AZ1815" t="n">
        <v>8.800000000000001</v>
      </c>
      <c r="BA1815" t="inlineStr">
        <is>
          <t>701+</t>
        </is>
      </c>
      <c r="BB1815" t="n">
        <v>5.9</v>
      </c>
      <c r="BC1815" t="inlineStr">
        <is>
          <t>701+</t>
        </is>
      </c>
      <c r="BD1815" t="inlineStr">
        <is>
          <t>-</t>
        </is>
      </c>
      <c r="BE1815" t="inlineStr">
        <is>
          <t>351-400</t>
        </is>
      </c>
      <c r="BF1815" t="inlineStr">
        <is>
          <t>United States of America</t>
        </is>
      </c>
      <c r="BG1815" t="n">
        <v>18.1</v>
      </c>
      <c r="BH1815" t="inlineStr">
        <is>
          <t>29.6</t>
        </is>
      </c>
      <c r="BI1815" t="n">
        <v>16.6</v>
      </c>
      <c r="BJ1815" t="n">
        <v>74.90000000000001</v>
      </c>
      <c r="BK1815" t="inlineStr">
        <is>
          <t>28.6</t>
        </is>
      </c>
      <c r="BL1815" t="inlineStr">
        <is>
          <t>-</t>
        </is>
      </c>
      <c r="BM1815" t="inlineStr">
        <is>
          <t>27,520</t>
        </is>
      </c>
      <c r="BN1815" t="n">
        <v>26.9</v>
      </c>
      <c r="BO1815" t="inlineStr">
        <is>
          <t>6%</t>
        </is>
      </c>
      <c r="BP1815" t="inlineStr">
        <is>
          <t>48 : 52</t>
        </is>
      </c>
      <c r="BQ1815" t="n">
        <v>2016</v>
      </c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>
        <is>
          <t>QS+Times</t>
        </is>
      </c>
      <c r="CC1815" t="n">
        <v>1100.5</v>
      </c>
      <c r="CD1815" t="n">
        <v>1100.5</v>
      </c>
      <c r="CE1815" t="n">
        <v>601</v>
      </c>
      <c r="CF1815" t="n">
        <v>601</v>
      </c>
      <c r="CG1815" t="n">
        <v>701</v>
      </c>
      <c r="CH1815" t="n">
        <v>522</v>
      </c>
      <c r="CI1815" t="n">
        <v>701</v>
      </c>
      <c r="CJ1815" t="n">
        <v>701</v>
      </c>
      <c r="CK1815" t="n">
        <v>629</v>
      </c>
      <c r="CL1815" t="n">
        <v>701</v>
      </c>
      <c r="CM1815" t="n">
        <v>701</v>
      </c>
      <c r="CN1815" t="n">
        <v>1100.5</v>
      </c>
      <c r="CO1815" t="n">
        <v>1100.5</v>
      </c>
      <c r="CP1815" t="n">
        <v>601</v>
      </c>
      <c r="CQ1815" t="n">
        <v>601</v>
      </c>
      <c r="CR1815" t="n">
        <v>701</v>
      </c>
      <c r="CS1815" t="n">
        <v>482</v>
      </c>
      <c r="CT1815" t="n">
        <v>695</v>
      </c>
      <c r="CU1815" t="n">
        <v>701</v>
      </c>
      <c r="CV1815" t="n">
        <v>567</v>
      </c>
      <c r="CW1815" t="n">
        <v>701</v>
      </c>
      <c r="CX1815" t="n">
        <v>701</v>
      </c>
      <c r="CY1815" t="n">
        <v>375.5</v>
      </c>
      <c r="CZ1815" t="inlineStr"/>
      <c r="DA1815" t="inlineStr"/>
      <c r="DB1815" t="n">
        <v>33.96302205657102</v>
      </c>
      <c r="DC1815" t="n">
        <v>37.21704168369374</v>
      </c>
      <c r="DD1815" t="n">
        <v>26.9</v>
      </c>
      <c r="DE1815" t="inlineStr">
        <is>
          <t>Times (raw ratio)</t>
        </is>
      </c>
      <c r="DF1815" t="n">
        <v>6</v>
      </c>
      <c r="DG1815" t="inlineStr">
        <is>
          <t>Times (raw %)</t>
        </is>
      </c>
      <c r="DH1815" t="n">
        <v>6.1</v>
      </c>
      <c r="DI1815" t="n">
        <v>14.25598335067638</v>
      </c>
    </row>
    <row r="1816">
      <c r="A1816" t="inlineStr">
        <is>
          <t>university of texas dallas</t>
        </is>
      </c>
      <c r="B1816" t="inlineStr">
        <is>
          <t>596</t>
        </is>
      </c>
      <c r="C1816" t="inlineStr">
        <is>
          <t>520</t>
        </is>
      </c>
      <c r="D1816" t="inlineStr">
        <is>
          <t>United States</t>
        </is>
      </c>
      <c r="E1816" t="inlineStr">
        <is>
          <t>Americas</t>
        </is>
      </c>
      <c r="F1816" t="inlineStr">
        <is>
          <t>L</t>
        </is>
      </c>
      <c r="G1816" t="inlineStr">
        <is>
          <t>FC</t>
        </is>
      </c>
      <c r="H1816" t="inlineStr">
        <is>
          <t>VH</t>
        </is>
      </c>
      <c r="I1816" t="inlineStr">
        <is>
          <t>A</t>
        </is>
      </c>
      <c r="J1816" t="n">
        <v>13.1</v>
      </c>
      <c r="K1816" t="inlineStr">
        <is>
          <t>601+</t>
        </is>
      </c>
      <c r="L1816" t="n">
        <v>15.9</v>
      </c>
      <c r="M1816" t="inlineStr">
        <is>
          <t>537</t>
        </is>
      </c>
      <c r="N1816" t="n">
        <v>3.4</v>
      </c>
      <c r="O1816" t="inlineStr">
        <is>
          <t>701+</t>
        </is>
      </c>
      <c r="P1816" t="n">
        <v>43.3</v>
      </c>
      <c r="Q1816" t="inlineStr">
        <is>
          <t>317</t>
        </is>
      </c>
      <c r="R1816" t="n">
        <v>9.699999999999999</v>
      </c>
      <c r="S1816" t="inlineStr">
        <is>
          <t>701+</t>
        </is>
      </c>
      <c r="T1816" t="n">
        <v>47.4</v>
      </c>
      <c r="U1816" t="inlineStr">
        <is>
          <t>309</t>
        </is>
      </c>
      <c r="V1816" t="n">
        <v>60.4</v>
      </c>
      <c r="W1816" t="inlineStr">
        <is>
          <t>630</t>
        </is>
      </c>
      <c r="X1816" t="n">
        <v>4.9</v>
      </c>
      <c r="Y1816" t="inlineStr">
        <is>
          <t>701+</t>
        </is>
      </c>
      <c r="Z1816" t="n">
        <v>9.5</v>
      </c>
      <c r="AA1816" t="inlineStr">
        <is>
          <t>678=</t>
        </is>
      </c>
      <c r="AB1816" t="n">
        <v>20.8</v>
      </c>
      <c r="AC1816">
        <f>520</f>
        <v/>
      </c>
      <c r="AD1816" t="inlineStr">
        <is>
          <t>521-530</t>
        </is>
      </c>
      <c r="AE1816" t="inlineStr">
        <is>
          <t>US</t>
        </is>
      </c>
      <c r="AF1816" t="inlineStr">
        <is>
          <t>United States</t>
        </is>
      </c>
      <c r="AG1816" t="inlineStr">
        <is>
          <t>L</t>
        </is>
      </c>
      <c r="AH1816" t="inlineStr">
        <is>
          <t>FC</t>
        </is>
      </c>
      <c r="AI1816" t="inlineStr">
        <is>
          <t>VH</t>
        </is>
      </c>
      <c r="AJ1816" t="n">
        <v>4</v>
      </c>
      <c r="AK1816" t="inlineStr">
        <is>
          <t>A</t>
        </is>
      </c>
      <c r="AL1816" t="n">
        <v>13.3</v>
      </c>
      <c r="AM1816" t="inlineStr">
        <is>
          <t>601+</t>
        </is>
      </c>
      <c r="AN1816" t="n">
        <v>11.6</v>
      </c>
      <c r="AO1816" t="inlineStr">
        <is>
          <t>601+</t>
        </is>
      </c>
      <c r="AP1816" t="n">
        <v>3.8</v>
      </c>
      <c r="AQ1816" t="inlineStr">
        <is>
          <t>701+</t>
        </is>
      </c>
      <c r="AR1816" t="n">
        <v>54.5</v>
      </c>
      <c r="AS1816" t="inlineStr">
        <is>
          <t>236</t>
        </is>
      </c>
      <c r="AT1816" t="n">
        <v>5.4</v>
      </c>
      <c r="AU1816" t="inlineStr">
        <is>
          <t>701+</t>
        </is>
      </c>
      <c r="AV1816" t="n">
        <v>35.5</v>
      </c>
      <c r="AW1816" t="inlineStr">
        <is>
          <t>376</t>
        </is>
      </c>
      <c r="AX1816" t="n">
        <v>23.8</v>
      </c>
      <c r="AY1816" t="inlineStr">
        <is>
          <t>509</t>
        </is>
      </c>
      <c r="AZ1816" t="n">
        <v>8.4</v>
      </c>
      <c r="BA1816" t="inlineStr">
        <is>
          <t>701+</t>
        </is>
      </c>
      <c r="BB1816" t="n">
        <v>41.1</v>
      </c>
      <c r="BC1816" t="inlineStr">
        <is>
          <t>358=</t>
        </is>
      </c>
      <c r="BD1816" t="inlineStr">
        <is>
          <t>22.6</t>
        </is>
      </c>
      <c r="BE1816" t="inlineStr"/>
      <c r="BF1816" t="inlineStr">
        <is>
          <t>Not Reported</t>
        </is>
      </c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>
        <is>
          <t>QS</t>
        </is>
      </c>
      <c r="CC1816" t="n">
        <v>596</v>
      </c>
      <c r="CD1816" t="n">
        <v>520</v>
      </c>
      <c r="CE1816" t="n">
        <v>601</v>
      </c>
      <c r="CF1816" t="n">
        <v>537</v>
      </c>
      <c r="CG1816" t="n">
        <v>701</v>
      </c>
      <c r="CH1816" t="n">
        <v>317</v>
      </c>
      <c r="CI1816" t="n">
        <v>701</v>
      </c>
      <c r="CJ1816" t="n">
        <v>309</v>
      </c>
      <c r="CK1816" t="n">
        <v>630</v>
      </c>
      <c r="CL1816" t="n">
        <v>701</v>
      </c>
      <c r="CM1816" t="n">
        <v>678</v>
      </c>
      <c r="CN1816" t="n">
        <v>520</v>
      </c>
      <c r="CO1816" t="n">
        <v>525.5</v>
      </c>
      <c r="CP1816" t="n">
        <v>601</v>
      </c>
      <c r="CQ1816" t="n">
        <v>601</v>
      </c>
      <c r="CR1816" t="n">
        <v>701</v>
      </c>
      <c r="CS1816" t="n">
        <v>236</v>
      </c>
      <c r="CT1816" t="n">
        <v>701</v>
      </c>
      <c r="CU1816" t="n">
        <v>376</v>
      </c>
      <c r="CV1816" t="n">
        <v>509</v>
      </c>
      <c r="CW1816" t="n">
        <v>701</v>
      </c>
      <c r="CX1816" t="n">
        <v>358</v>
      </c>
      <c r="CY1816" t="inlineStr"/>
      <c r="CZ1816" t="inlineStr"/>
      <c r="DA1816" t="inlineStr"/>
      <c r="DB1816" t="n">
        <v>57.5</v>
      </c>
      <c r="DC1816" t="n">
        <v>43.3</v>
      </c>
      <c r="DD1816" t="inlineStr"/>
      <c r="DE1816" t="inlineStr">
        <is>
          <t>QS (score, not ratio)</t>
        </is>
      </c>
      <c r="DF1816" t="inlineStr"/>
      <c r="DG1816" t="inlineStr">
        <is>
          <t>QS (score, not %)</t>
        </is>
      </c>
      <c r="DH1816" t="n">
        <v>13.2</v>
      </c>
      <c r="DI1816" t="inlineStr"/>
    </row>
    <row r="1817">
      <c r="A1817" t="inlineStr">
        <is>
          <t>university of texas el paso</t>
        </is>
      </c>
      <c r="B1817" t="inlineStr">
        <is>
          <t>1001-1200</t>
        </is>
      </c>
      <c r="C1817" t="inlineStr">
        <is>
          <t>1001-1200</t>
        </is>
      </c>
      <c r="D1817" t="inlineStr">
        <is>
          <t>United States</t>
        </is>
      </c>
      <c r="E1817" t="inlineStr">
        <is>
          <t>Americas</t>
        </is>
      </c>
      <c r="F1817" t="inlineStr">
        <is>
          <t>L</t>
        </is>
      </c>
      <c r="G1817" t="inlineStr">
        <is>
          <t>FO</t>
        </is>
      </c>
      <c r="H1817" t="inlineStr">
        <is>
          <t>VH</t>
        </is>
      </c>
      <c r="I1817" t="inlineStr">
        <is>
          <t>A</t>
        </is>
      </c>
      <c r="J1817" t="n">
        <v>4.4</v>
      </c>
      <c r="K1817" t="inlineStr">
        <is>
          <t>601+</t>
        </is>
      </c>
      <c r="L1817" t="n">
        <v>2.6</v>
      </c>
      <c r="M1817" t="inlineStr">
        <is>
          <t>601+</t>
        </is>
      </c>
      <c r="N1817" t="n">
        <v>5.7</v>
      </c>
      <c r="O1817" t="inlineStr">
        <is>
          <t>701+</t>
        </is>
      </c>
      <c r="P1817" t="n">
        <v>14.2</v>
      </c>
      <c r="Q1817" t="inlineStr">
        <is>
          <t>650</t>
        </is>
      </c>
      <c r="R1817" t="n">
        <v>9</v>
      </c>
      <c r="S1817" t="inlineStr">
        <is>
          <t>701+</t>
        </is>
      </c>
      <c r="T1817" t="n">
        <v>5.3</v>
      </c>
      <c r="U1817" t="inlineStr">
        <is>
          <t>701+</t>
        </is>
      </c>
      <c r="V1817" t="n">
        <v>66.2</v>
      </c>
      <c r="W1817" t="inlineStr">
        <is>
          <t>535</t>
        </is>
      </c>
      <c r="X1817" t="n">
        <v>3</v>
      </c>
      <c r="Y1817" t="inlineStr">
        <is>
          <t>701+</t>
        </is>
      </c>
      <c r="Z1817" t="n">
        <v>2.9</v>
      </c>
      <c r="AA1817" t="inlineStr">
        <is>
          <t>701+</t>
        </is>
      </c>
      <c r="AB1817" t="inlineStr"/>
      <c r="AC1817" t="inlineStr">
        <is>
          <t>1001-1200</t>
        </is>
      </c>
      <c r="AD1817" t="inlineStr">
        <is>
          <t>1201-1400</t>
        </is>
      </c>
      <c r="AE1817" t="inlineStr">
        <is>
          <t>US</t>
        </is>
      </c>
      <c r="AF1817" t="inlineStr">
        <is>
          <t>United States</t>
        </is>
      </c>
      <c r="AG1817" t="inlineStr">
        <is>
          <t>L</t>
        </is>
      </c>
      <c r="AH1817" t="inlineStr">
        <is>
          <t>FO</t>
        </is>
      </c>
      <c r="AI1817" t="inlineStr">
        <is>
          <t>VH</t>
        </is>
      </c>
      <c r="AJ1817" t="n">
        <v>5</v>
      </c>
      <c r="AK1817" t="inlineStr">
        <is>
          <t>A</t>
        </is>
      </c>
      <c r="AL1817" t="n">
        <v>4.8</v>
      </c>
      <c r="AM1817" t="inlineStr">
        <is>
          <t>601+</t>
        </is>
      </c>
      <c r="AN1817" t="n">
        <v>2.1</v>
      </c>
      <c r="AO1817" t="inlineStr">
        <is>
          <t>601+</t>
        </is>
      </c>
      <c r="AP1817" t="n">
        <v>5.6</v>
      </c>
      <c r="AQ1817" t="inlineStr">
        <is>
          <t>701+</t>
        </is>
      </c>
      <c r="AR1817" t="n">
        <v>15.6</v>
      </c>
      <c r="AS1817" t="inlineStr">
        <is>
          <t>623</t>
        </is>
      </c>
      <c r="AT1817" t="n">
        <v>10.5</v>
      </c>
      <c r="AU1817" t="inlineStr">
        <is>
          <t>701+</t>
        </is>
      </c>
      <c r="AV1817" t="n">
        <v>5.9</v>
      </c>
      <c r="AW1817" t="inlineStr">
        <is>
          <t>701+</t>
        </is>
      </c>
      <c r="AX1817" t="n">
        <v>15.5</v>
      </c>
      <c r="AY1817" t="inlineStr">
        <is>
          <t>588</t>
        </is>
      </c>
      <c r="AZ1817" t="n">
        <v>7.5</v>
      </c>
      <c r="BA1817" t="inlineStr">
        <is>
          <t>701+</t>
        </is>
      </c>
      <c r="BB1817" t="n">
        <v>3.4</v>
      </c>
      <c r="BC1817" t="inlineStr">
        <is>
          <t>701+</t>
        </is>
      </c>
      <c r="BD1817" t="inlineStr">
        <is>
          <t>-</t>
        </is>
      </c>
      <c r="BE1817" t="inlineStr"/>
      <c r="BF1817" t="inlineStr">
        <is>
          <t>Not Reported</t>
        </is>
      </c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>
        <is>
          <t>QS</t>
        </is>
      </c>
      <c r="CC1817" t="n">
        <v>1100.5</v>
      </c>
      <c r="CD1817" t="n">
        <v>1100.5</v>
      </c>
      <c r="CE1817" t="n">
        <v>601</v>
      </c>
      <c r="CF1817" t="n">
        <v>601</v>
      </c>
      <c r="CG1817" t="n">
        <v>701</v>
      </c>
      <c r="CH1817" t="n">
        <v>650</v>
      </c>
      <c r="CI1817" t="n">
        <v>701</v>
      </c>
      <c r="CJ1817" t="n">
        <v>701</v>
      </c>
      <c r="CK1817" t="n">
        <v>535</v>
      </c>
      <c r="CL1817" t="n">
        <v>701</v>
      </c>
      <c r="CM1817" t="n">
        <v>701</v>
      </c>
      <c r="CN1817" t="n">
        <v>1100.5</v>
      </c>
      <c r="CO1817" t="n">
        <v>1300.5</v>
      </c>
      <c r="CP1817" t="n">
        <v>601</v>
      </c>
      <c r="CQ1817" t="n">
        <v>601</v>
      </c>
      <c r="CR1817" t="n">
        <v>701</v>
      </c>
      <c r="CS1817" t="n">
        <v>623</v>
      </c>
      <c r="CT1817" t="n">
        <v>701</v>
      </c>
      <c r="CU1817" t="n">
        <v>701</v>
      </c>
      <c r="CV1817" t="n">
        <v>588</v>
      </c>
      <c r="CW1817" t="n">
        <v>701</v>
      </c>
      <c r="CX1817" t="n">
        <v>701</v>
      </c>
      <c r="CY1817" t="inlineStr"/>
      <c r="CZ1817" t="inlineStr"/>
      <c r="DA1817" t="inlineStr"/>
      <c r="DB1817" t="n">
        <v>21.46428571428571</v>
      </c>
      <c r="DC1817" t="n">
        <v>14.2</v>
      </c>
      <c r="DD1817" t="inlineStr"/>
      <c r="DE1817" t="inlineStr">
        <is>
          <t>QS (score, not ratio)</t>
        </is>
      </c>
      <c r="DF1817" t="inlineStr"/>
      <c r="DG1817" t="inlineStr">
        <is>
          <t>QS (score, not %)</t>
        </is>
      </c>
      <c r="DH1817" t="n">
        <v>4.6</v>
      </c>
      <c r="DI1817" t="inlineStr"/>
    </row>
    <row r="1818">
      <c r="A1818" t="inlineStr">
        <is>
          <t>university of the andes, colombia</t>
        </is>
      </c>
      <c r="B1818" t="inlineStr"/>
      <c r="C1818" t="inlineStr"/>
      <c r="D1818" t="inlineStr">
        <is>
          <t>Not Reported</t>
        </is>
      </c>
      <c r="E1818" t="inlineStr">
        <is>
          <t>Not Reported</t>
        </is>
      </c>
      <c r="F1818" t="inlineStr">
        <is>
          <t>Not Reported</t>
        </is>
      </c>
      <c r="G1818" t="inlineStr">
        <is>
          <t>Not Reported</t>
        </is>
      </c>
      <c r="H1818" t="inlineStr"/>
      <c r="I1818" t="inlineStr">
        <is>
          <t>Not Reported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>
        <is>
          <t>Not Reported</t>
        </is>
      </c>
      <c r="AF1818" t="inlineStr">
        <is>
          <t>Not Reported</t>
        </is>
      </c>
      <c r="AG1818" t="inlineStr">
        <is>
          <t>Not Reported</t>
        </is>
      </c>
      <c r="AH1818" t="inlineStr">
        <is>
          <t>Not Reported</t>
        </is>
      </c>
      <c r="AI1818" t="inlineStr"/>
      <c r="AJ1818" t="inlineStr"/>
      <c r="AK1818" t="inlineStr">
        <is>
          <t>Not Reported</t>
        </is>
      </c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>
        <is>
          <t>501-600</t>
        </is>
      </c>
      <c r="BF1818" t="inlineStr">
        <is>
          <t>Colombia</t>
        </is>
      </c>
      <c r="BG1818" t="n">
        <v>21.2</v>
      </c>
      <c r="BH1818" t="inlineStr">
        <is>
          <t>51.7</t>
        </is>
      </c>
      <c r="BI1818" t="n">
        <v>13.8</v>
      </c>
      <c r="BJ1818" t="n">
        <v>31.2</v>
      </c>
      <c r="BK1818" t="inlineStr">
        <is>
          <t>28.0</t>
        </is>
      </c>
      <c r="BL1818" t="inlineStr">
        <is>
          <t>-</t>
        </is>
      </c>
      <c r="BM1818" t="inlineStr">
        <is>
          <t>15,773</t>
        </is>
      </c>
      <c r="BN1818" t="n">
        <v>16.9</v>
      </c>
      <c r="BO1818" t="inlineStr">
        <is>
          <t>2%</t>
        </is>
      </c>
      <c r="BP1818" t="inlineStr">
        <is>
          <t>44 : 56</t>
        </is>
      </c>
      <c r="BQ1818" t="n">
        <v>2016</v>
      </c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>
        <is>
          <t>Times</t>
        </is>
      </c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n">
        <v>550.5</v>
      </c>
      <c r="CZ1818" t="inlineStr"/>
      <c r="DA1818" t="inlineStr"/>
      <c r="DB1818" t="n">
        <v>21.44388849177984</v>
      </c>
      <c r="DC1818" t="n">
        <v>20.85336209329856</v>
      </c>
      <c r="DD1818" t="n">
        <v>16.9</v>
      </c>
      <c r="DE1818" t="inlineStr">
        <is>
          <t>Times (raw ratio)</t>
        </is>
      </c>
      <c r="DF1818" t="n">
        <v>2</v>
      </c>
      <c r="DG1818" t="inlineStr">
        <is>
          <t>Times (raw %)</t>
        </is>
      </c>
      <c r="DH1818" t="inlineStr"/>
      <c r="DI1818" t="n">
        <v>11.3423517169615</v>
      </c>
    </row>
    <row r="1819">
      <c r="A1819" t="inlineStr">
        <is>
          <t>university of the basque country</t>
        </is>
      </c>
      <c r="B1819" t="inlineStr">
        <is>
          <t>641-650</t>
        </is>
      </c>
      <c r="C1819" t="inlineStr">
        <is>
          <t>621-630</t>
        </is>
      </c>
      <c r="D1819" t="inlineStr">
        <is>
          <t>Spain</t>
        </is>
      </c>
      <c r="E1819" t="inlineStr">
        <is>
          <t>Europe</t>
        </is>
      </c>
      <c r="F1819" t="inlineStr">
        <is>
          <t>XL</t>
        </is>
      </c>
      <c r="G1819" t="inlineStr">
        <is>
          <t>CO</t>
        </is>
      </c>
      <c r="H1819" t="inlineStr">
        <is>
          <t>VH</t>
        </is>
      </c>
      <c r="I1819" t="inlineStr">
        <is>
          <t>A</t>
        </is>
      </c>
      <c r="J1819" t="n">
        <v>19.5</v>
      </c>
      <c r="K1819" t="inlineStr">
        <is>
          <t>461</t>
        </is>
      </c>
      <c r="L1819" t="n">
        <v>7.3</v>
      </c>
      <c r="M1819" t="inlineStr">
        <is>
          <t>601+</t>
        </is>
      </c>
      <c r="N1819" t="n">
        <v>32.8</v>
      </c>
      <c r="O1819" t="inlineStr">
        <is>
          <t>480</t>
        </is>
      </c>
      <c r="P1819" t="n">
        <v>19</v>
      </c>
      <c r="Q1819" t="inlineStr">
        <is>
          <t>569</t>
        </is>
      </c>
      <c r="R1819" t="n">
        <v>2.4</v>
      </c>
      <c r="S1819" t="inlineStr">
        <is>
          <t>701+</t>
        </is>
      </c>
      <c r="T1819" t="n">
        <v>3.5</v>
      </c>
      <c r="U1819" t="inlineStr">
        <is>
          <t>701+</t>
        </is>
      </c>
      <c r="V1819" t="n">
        <v>90.8</v>
      </c>
      <c r="W1819" t="inlineStr">
        <is>
          <t>159</t>
        </is>
      </c>
      <c r="X1819" t="n">
        <v>22.8</v>
      </c>
      <c r="Y1819" t="inlineStr">
        <is>
          <t>500</t>
        </is>
      </c>
      <c r="Z1819" t="n">
        <v>7.3</v>
      </c>
      <c r="AA1819" t="inlineStr">
        <is>
          <t>701+</t>
        </is>
      </c>
      <c r="AB1819" t="inlineStr"/>
      <c r="AC1819" t="inlineStr">
        <is>
          <t>621-630</t>
        </is>
      </c>
      <c r="AD1819" t="inlineStr">
        <is>
          <t>701-750</t>
        </is>
      </c>
      <c r="AE1819" t="inlineStr">
        <is>
          <t>ES</t>
        </is>
      </c>
      <c r="AF1819" t="inlineStr">
        <is>
          <t>Spain</t>
        </is>
      </c>
      <c r="AG1819" t="inlineStr">
        <is>
          <t>XL</t>
        </is>
      </c>
      <c r="AH1819" t="inlineStr">
        <is>
          <t>CO</t>
        </is>
      </c>
      <c r="AI1819" t="inlineStr">
        <is>
          <t>VH</t>
        </is>
      </c>
      <c r="AJ1819" t="n">
        <v>3</v>
      </c>
      <c r="AK1819" t="inlineStr">
        <is>
          <t>A</t>
        </is>
      </c>
      <c r="AL1819" t="n">
        <v>19.4</v>
      </c>
      <c r="AM1819" t="inlineStr">
        <is>
          <t>457</t>
        </is>
      </c>
      <c r="AN1819" t="n">
        <v>6.4</v>
      </c>
      <c r="AO1819" t="inlineStr">
        <is>
          <t>601+</t>
        </is>
      </c>
      <c r="AP1819" t="n">
        <v>34.7</v>
      </c>
      <c r="AQ1819" t="inlineStr">
        <is>
          <t>462</t>
        </is>
      </c>
      <c r="AR1819" t="n">
        <v>17.4</v>
      </c>
      <c r="AS1819" t="inlineStr">
        <is>
          <t>593</t>
        </is>
      </c>
      <c r="AT1819" t="n">
        <v>2.5</v>
      </c>
      <c r="AU1819" t="inlineStr">
        <is>
          <t>701+</t>
        </is>
      </c>
      <c r="AV1819" t="n">
        <v>3.8</v>
      </c>
      <c r="AW1819" t="inlineStr">
        <is>
          <t>701+</t>
        </is>
      </c>
      <c r="AX1819" t="n">
        <v>73.59999999999999</v>
      </c>
      <c r="AY1819" t="inlineStr">
        <is>
          <t>178</t>
        </is>
      </c>
      <c r="AZ1819" t="n">
        <v>7</v>
      </c>
      <c r="BA1819" t="inlineStr">
        <is>
          <t>701+</t>
        </is>
      </c>
      <c r="BB1819" t="n">
        <v>21.2</v>
      </c>
      <c r="BC1819" t="inlineStr">
        <is>
          <t>533=</t>
        </is>
      </c>
      <c r="BD1819" t="inlineStr">
        <is>
          <t>-</t>
        </is>
      </c>
      <c r="BE1819" t="inlineStr">
        <is>
          <t>501-600</t>
        </is>
      </c>
      <c r="BF1819" t="inlineStr">
        <is>
          <t>Spain</t>
        </is>
      </c>
      <c r="BG1819" t="n">
        <v>18.2</v>
      </c>
      <c r="BH1819" t="inlineStr">
        <is>
          <t>34.9</t>
        </is>
      </c>
      <c r="BI1819" t="n">
        <v>11.9</v>
      </c>
      <c r="BJ1819" t="n">
        <v>43.1</v>
      </c>
      <c r="BK1819" t="inlineStr">
        <is>
          <t>30.3</t>
        </is>
      </c>
      <c r="BL1819" t="inlineStr">
        <is>
          <t>-</t>
        </is>
      </c>
      <c r="BM1819" t="inlineStr">
        <is>
          <t>46,373</t>
        </is>
      </c>
      <c r="BN1819" t="n">
        <v>15.3</v>
      </c>
      <c r="BO1819" t="inlineStr">
        <is>
          <t>5%</t>
        </is>
      </c>
      <c r="BP1819" t="inlineStr">
        <is>
          <t>53 : 47</t>
        </is>
      </c>
      <c r="BQ1819" t="n">
        <v>2016</v>
      </c>
      <c r="BR1819" t="inlineStr">
        <is>
          <t>401-500</t>
        </is>
      </c>
      <c r="BS1819" t="inlineStr">
        <is>
          <t>9-13</t>
        </is>
      </c>
      <c r="BT1819" t="inlineStr"/>
      <c r="BU1819" t="n">
        <v>0</v>
      </c>
      <c r="BV1819" t="n">
        <v>0</v>
      </c>
      <c r="BW1819" t="n">
        <v>3.6</v>
      </c>
      <c r="BX1819" t="n">
        <v>7.1</v>
      </c>
      <c r="BY1819" t="n">
        <v>36.1</v>
      </c>
      <c r="BZ1819" t="n">
        <v>13.5</v>
      </c>
      <c r="CA1819" t="n">
        <v>2015</v>
      </c>
      <c r="CB1819" t="inlineStr">
        <is>
          <t>QS+Times+Shanghai</t>
        </is>
      </c>
      <c r="CC1819" t="n">
        <v>645.5</v>
      </c>
      <c r="CD1819" t="n">
        <v>625.5</v>
      </c>
      <c r="CE1819" t="n">
        <v>461</v>
      </c>
      <c r="CF1819" t="n">
        <v>601</v>
      </c>
      <c r="CG1819" t="n">
        <v>480</v>
      </c>
      <c r="CH1819" t="n">
        <v>569</v>
      </c>
      <c r="CI1819" t="n">
        <v>701</v>
      </c>
      <c r="CJ1819" t="n">
        <v>701</v>
      </c>
      <c r="CK1819" t="n">
        <v>159</v>
      </c>
      <c r="CL1819" t="n">
        <v>500</v>
      </c>
      <c r="CM1819" t="n">
        <v>701</v>
      </c>
      <c r="CN1819" t="n">
        <v>625.5</v>
      </c>
      <c r="CO1819" t="n">
        <v>725.5</v>
      </c>
      <c r="CP1819" t="n">
        <v>457</v>
      </c>
      <c r="CQ1819" t="n">
        <v>601</v>
      </c>
      <c r="CR1819" t="n">
        <v>462</v>
      </c>
      <c r="CS1819" t="n">
        <v>593</v>
      </c>
      <c r="CT1819" t="n">
        <v>701</v>
      </c>
      <c r="CU1819" t="n">
        <v>701</v>
      </c>
      <c r="CV1819" t="n">
        <v>178</v>
      </c>
      <c r="CW1819" t="n">
        <v>701</v>
      </c>
      <c r="CX1819" t="n">
        <v>533</v>
      </c>
      <c r="CY1819" t="n">
        <v>550.5</v>
      </c>
      <c r="CZ1819" t="n">
        <v>450.5</v>
      </c>
      <c r="DA1819" t="n">
        <v>11</v>
      </c>
      <c r="DB1819" t="n">
        <v>25.57513600502222</v>
      </c>
      <c r="DC1819" t="n">
        <v>21.08842251691606</v>
      </c>
      <c r="DD1819" t="n">
        <v>15.3</v>
      </c>
      <c r="DE1819" t="inlineStr">
        <is>
          <t>Times (raw ratio)</t>
        </is>
      </c>
      <c r="DF1819" t="n">
        <v>5</v>
      </c>
      <c r="DG1819" t="inlineStr">
        <is>
          <t>Times (raw %)</t>
        </is>
      </c>
      <c r="DH1819" t="n">
        <v>19.45</v>
      </c>
      <c r="DI1819" t="n">
        <v>8.806641140397845</v>
      </c>
    </row>
    <row r="1820">
      <c r="A1820" t="inlineStr">
        <is>
          <t>university of the free state</t>
        </is>
      </c>
      <c r="B1820" t="inlineStr">
        <is>
          <t>1001-1200</t>
        </is>
      </c>
      <c r="C1820" t="inlineStr">
        <is>
          <t>1001-1200</t>
        </is>
      </c>
      <c r="D1820" t="inlineStr">
        <is>
          <t>South Africa</t>
        </is>
      </c>
      <c r="E1820" t="inlineStr">
        <is>
          <t>Africa</t>
        </is>
      </c>
      <c r="F1820" t="inlineStr">
        <is>
          <t>L</t>
        </is>
      </c>
      <c r="G1820" t="inlineStr">
        <is>
          <t>FO</t>
        </is>
      </c>
      <c r="H1820" t="inlineStr">
        <is>
          <t>VH</t>
        </is>
      </c>
      <c r="I1820" t="inlineStr">
        <is>
          <t>A</t>
        </is>
      </c>
      <c r="J1820" t="n">
        <v>6.1</v>
      </c>
      <c r="K1820" t="inlineStr">
        <is>
          <t>601+</t>
        </is>
      </c>
      <c r="L1820" t="n">
        <v>5.8</v>
      </c>
      <c r="M1820" t="inlineStr">
        <is>
          <t>601+</t>
        </is>
      </c>
      <c r="N1820" t="n">
        <v>3.4</v>
      </c>
      <c r="O1820" t="inlineStr">
        <is>
          <t>701+</t>
        </is>
      </c>
      <c r="P1820" t="n">
        <v>8.800000000000001</v>
      </c>
      <c r="Q1820" t="inlineStr">
        <is>
          <t>701+</t>
        </is>
      </c>
      <c r="R1820" t="inlineStr"/>
      <c r="S1820" t="inlineStr"/>
      <c r="T1820" t="n">
        <v>4.4</v>
      </c>
      <c r="U1820" t="inlineStr">
        <is>
          <t>701+</t>
        </is>
      </c>
      <c r="V1820" t="n">
        <v>92.40000000000001</v>
      </c>
      <c r="W1820" t="inlineStr">
        <is>
          <t>130</t>
        </is>
      </c>
      <c r="X1820" t="n">
        <v>11.6</v>
      </c>
      <c r="Y1820" t="inlineStr">
        <is>
          <t>701+</t>
        </is>
      </c>
      <c r="Z1820" t="n">
        <v>1.7</v>
      </c>
      <c r="AA1820" t="inlineStr">
        <is>
          <t>701+</t>
        </is>
      </c>
      <c r="AB1820" t="inlineStr"/>
      <c r="AC1820" t="inlineStr">
        <is>
          <t>1001-1200</t>
        </is>
      </c>
      <c r="AD1820" t="inlineStr"/>
      <c r="AE1820" t="inlineStr">
        <is>
          <t>ZA</t>
        </is>
      </c>
      <c r="AF1820" t="inlineStr">
        <is>
          <t>South Africa</t>
        </is>
      </c>
      <c r="AG1820" t="inlineStr">
        <is>
          <t>L</t>
        </is>
      </c>
      <c r="AH1820" t="inlineStr">
        <is>
          <t>FO</t>
        </is>
      </c>
      <c r="AI1820" t="inlineStr">
        <is>
          <t>VH</t>
        </is>
      </c>
      <c r="AJ1820" t="n">
        <v>5</v>
      </c>
      <c r="AK1820" t="inlineStr">
        <is>
          <t>A</t>
        </is>
      </c>
      <c r="AL1820" t="n">
        <v>5.6</v>
      </c>
      <c r="AM1820" t="inlineStr">
        <is>
          <t>601+</t>
        </is>
      </c>
      <c r="AN1820" t="n">
        <v>6.6</v>
      </c>
      <c r="AO1820" t="inlineStr">
        <is>
          <t>601+</t>
        </is>
      </c>
      <c r="AP1820" t="n">
        <v>3.5</v>
      </c>
      <c r="AQ1820" t="inlineStr">
        <is>
          <t>701+</t>
        </is>
      </c>
      <c r="AR1820" t="n">
        <v>7.9</v>
      </c>
      <c r="AS1820" t="inlineStr">
        <is>
          <t>701+</t>
        </is>
      </c>
      <c r="AT1820" t="inlineStr"/>
      <c r="AU1820" t="inlineStr"/>
      <c r="AV1820" t="n">
        <v>4.9</v>
      </c>
      <c r="AW1820" t="inlineStr">
        <is>
          <t>701+</t>
        </is>
      </c>
      <c r="AX1820" t="n">
        <v>66.40000000000001</v>
      </c>
      <c r="AY1820" t="inlineStr">
        <is>
          <t>211</t>
        </is>
      </c>
      <c r="AZ1820" t="n">
        <v>9.6</v>
      </c>
      <c r="BA1820" t="inlineStr">
        <is>
          <t>701+</t>
        </is>
      </c>
      <c r="BB1820" t="inlineStr"/>
      <c r="BC1820" t="inlineStr"/>
      <c r="BD1820" t="inlineStr">
        <is>
          <t>-</t>
        </is>
      </c>
      <c r="BE1820" t="inlineStr"/>
      <c r="BF1820" t="inlineStr">
        <is>
          <t>Not Reported</t>
        </is>
      </c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>
        <is>
          <t>QS</t>
        </is>
      </c>
      <c r="CC1820" t="n">
        <v>1100.5</v>
      </c>
      <c r="CD1820" t="n">
        <v>1100.5</v>
      </c>
      <c r="CE1820" t="n">
        <v>601</v>
      </c>
      <c r="CF1820" t="n">
        <v>601</v>
      </c>
      <c r="CG1820" t="n">
        <v>701</v>
      </c>
      <c r="CH1820" t="n">
        <v>701</v>
      </c>
      <c r="CI1820" t="inlineStr"/>
      <c r="CJ1820" t="n">
        <v>701</v>
      </c>
      <c r="CK1820" t="n">
        <v>130</v>
      </c>
      <c r="CL1820" t="n">
        <v>701</v>
      </c>
      <c r="CM1820" t="n">
        <v>701</v>
      </c>
      <c r="CN1820" t="n">
        <v>1100.5</v>
      </c>
      <c r="CO1820" t="inlineStr"/>
      <c r="CP1820" t="n">
        <v>601</v>
      </c>
      <c r="CQ1820" t="n">
        <v>601</v>
      </c>
      <c r="CR1820" t="n">
        <v>701</v>
      </c>
      <c r="CS1820" t="n">
        <v>701</v>
      </c>
      <c r="CT1820" t="inlineStr"/>
      <c r="CU1820" t="n">
        <v>701</v>
      </c>
      <c r="CV1820" t="n">
        <v>211</v>
      </c>
      <c r="CW1820" t="n">
        <v>701</v>
      </c>
      <c r="CX1820" t="inlineStr"/>
      <c r="CY1820" t="inlineStr"/>
      <c r="CZ1820" t="inlineStr"/>
      <c r="DA1820" t="inlineStr"/>
      <c r="DB1820" t="n">
        <v>21.46428571428571</v>
      </c>
      <c r="DC1820" t="n">
        <v>8.800000000000001</v>
      </c>
      <c r="DD1820" t="inlineStr"/>
      <c r="DE1820" t="inlineStr">
        <is>
          <t>QS (score, not ratio)</t>
        </is>
      </c>
      <c r="DF1820" t="inlineStr"/>
      <c r="DG1820" t="inlineStr">
        <is>
          <t>QS (score, not %)</t>
        </is>
      </c>
      <c r="DH1820" t="n">
        <v>5.85</v>
      </c>
      <c r="DI1820" t="inlineStr"/>
    </row>
    <row r="1821">
      <c r="A1821" t="inlineStr">
        <is>
          <t>university of the mediterranean (aix-marseille 2)</t>
        </is>
      </c>
      <c r="B1821" t="inlineStr"/>
      <c r="C1821" t="inlineStr"/>
      <c r="D1821" t="inlineStr">
        <is>
          <t>Not Reported</t>
        </is>
      </c>
      <c r="E1821" t="inlineStr">
        <is>
          <t>Not Reported</t>
        </is>
      </c>
      <c r="F1821" t="inlineStr">
        <is>
          <t>Not Reported</t>
        </is>
      </c>
      <c r="G1821" t="inlineStr">
        <is>
          <t>Not Reported</t>
        </is>
      </c>
      <c r="H1821" t="inlineStr"/>
      <c r="I1821" t="inlineStr">
        <is>
          <t>Not Reported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>
        <is>
          <t>Not Reported</t>
        </is>
      </c>
      <c r="AF1821" t="inlineStr">
        <is>
          <t>Not Reported</t>
        </is>
      </c>
      <c r="AG1821" t="inlineStr">
        <is>
          <t>Not Reported</t>
        </is>
      </c>
      <c r="AH1821" t="inlineStr">
        <is>
          <t>Not Reported</t>
        </is>
      </c>
      <c r="AI1821" t="inlineStr"/>
      <c r="AJ1821" t="inlineStr"/>
      <c r="AK1821" t="inlineStr">
        <is>
          <t>Not Reported</t>
        </is>
      </c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>
        <is>
          <t>Not Reported</t>
        </is>
      </c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>
        <is>
          <t>201-300</t>
        </is>
      </c>
      <c r="BS1821" t="inlineStr">
        <is>
          <t>8-13</t>
        </is>
      </c>
      <c r="BT1821" t="inlineStr"/>
      <c r="BU1821" t="n">
        <v>0</v>
      </c>
      <c r="BV1821" t="n">
        <v>0</v>
      </c>
      <c r="BW1821" t="n">
        <v>14.4</v>
      </c>
      <c r="BX1821" t="n">
        <v>17.1</v>
      </c>
      <c r="BY1821" t="n">
        <v>27.6</v>
      </c>
      <c r="BZ1821" t="n">
        <v>13.1</v>
      </c>
      <c r="CA1821" t="n">
        <v>2010</v>
      </c>
      <c r="CB1821" t="inlineStr">
        <is>
          <t>Shanghai</t>
        </is>
      </c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n">
        <v>250.5</v>
      </c>
      <c r="DA1821" t="n">
        <v>10.5</v>
      </c>
      <c r="DB1821" t="n">
        <v>45.22502744237102</v>
      </c>
      <c r="DC1821" t="n">
        <v>18.14929881337648</v>
      </c>
      <c r="DD1821" t="inlineStr"/>
      <c r="DE1821" t="inlineStr">
        <is>
          <t>Missing</t>
        </is>
      </c>
      <c r="DF1821" t="inlineStr"/>
      <c r="DG1821" t="inlineStr">
        <is>
          <t>Missing</t>
        </is>
      </c>
      <c r="DH1821" t="inlineStr"/>
      <c r="DI1821" t="n">
        <v>9.074649406688241</v>
      </c>
    </row>
    <row r="1822">
      <c r="A1822" t="inlineStr">
        <is>
          <t>university of the pacific</t>
        </is>
      </c>
      <c r="B1822" t="inlineStr">
        <is>
          <t>1201-1400</t>
        </is>
      </c>
      <c r="C1822" t="inlineStr">
        <is>
          <t>1201-1400</t>
        </is>
      </c>
      <c r="D1822" t="inlineStr">
        <is>
          <t>United States</t>
        </is>
      </c>
      <c r="E1822" t="inlineStr">
        <is>
          <t>Americas</t>
        </is>
      </c>
      <c r="F1822" t="inlineStr">
        <is>
          <t>M</t>
        </is>
      </c>
      <c r="G1822" t="inlineStr">
        <is>
          <t>CO</t>
        </is>
      </c>
      <c r="H1822" t="inlineStr">
        <is>
          <t>HI</t>
        </is>
      </c>
      <c r="I1822" t="inlineStr">
        <is>
          <t>B</t>
        </is>
      </c>
      <c r="J1822" t="n">
        <v>2.2</v>
      </c>
      <c r="K1822" t="inlineStr">
        <is>
          <t>601+</t>
        </is>
      </c>
      <c r="L1822" t="n">
        <v>3.5</v>
      </c>
      <c r="M1822" t="inlineStr">
        <is>
          <t>601+</t>
        </is>
      </c>
      <c r="N1822" t="n">
        <v>31.9</v>
      </c>
      <c r="O1822" t="inlineStr">
        <is>
          <t>495</t>
        </is>
      </c>
      <c r="P1822" t="n">
        <v>3</v>
      </c>
      <c r="Q1822" t="inlineStr">
        <is>
          <t>701+</t>
        </is>
      </c>
      <c r="R1822" t="n">
        <v>3.2</v>
      </c>
      <c r="S1822" t="inlineStr">
        <is>
          <t>701+</t>
        </is>
      </c>
      <c r="T1822" t="n">
        <v>12</v>
      </c>
      <c r="U1822" t="inlineStr">
        <is>
          <t>680</t>
        </is>
      </c>
      <c r="V1822" t="n">
        <v>7.6</v>
      </c>
      <c r="W1822" t="inlineStr">
        <is>
          <t>701+</t>
        </is>
      </c>
      <c r="X1822" t="n">
        <v>8.1</v>
      </c>
      <c r="Y1822" t="inlineStr">
        <is>
          <t>701+</t>
        </is>
      </c>
      <c r="Z1822" t="n">
        <v>1</v>
      </c>
      <c r="AA1822" t="inlineStr">
        <is>
          <t>701+</t>
        </is>
      </c>
      <c r="AB1822" t="inlineStr"/>
      <c r="AC1822" t="inlineStr">
        <is>
          <t>1201-1400</t>
        </is>
      </c>
      <c r="AD1822" t="inlineStr">
        <is>
          <t>1001-1200</t>
        </is>
      </c>
      <c r="AE1822" t="inlineStr">
        <is>
          <t>US</t>
        </is>
      </c>
      <c r="AF1822" t="inlineStr">
        <is>
          <t>United States</t>
        </is>
      </c>
      <c r="AG1822" t="inlineStr">
        <is>
          <t>M</t>
        </is>
      </c>
      <c r="AH1822" t="inlineStr">
        <is>
          <t>CO</t>
        </is>
      </c>
      <c r="AI1822" t="inlineStr">
        <is>
          <t>HI</t>
        </is>
      </c>
      <c r="AJ1822" t="n">
        <v>5</v>
      </c>
      <c r="AK1822" t="inlineStr">
        <is>
          <t>B</t>
        </is>
      </c>
      <c r="AL1822" t="n">
        <v>2.2</v>
      </c>
      <c r="AM1822" t="inlineStr">
        <is>
          <t>601+</t>
        </is>
      </c>
      <c r="AN1822" t="n">
        <v>3.7</v>
      </c>
      <c r="AO1822" t="inlineStr">
        <is>
          <t>601+</t>
        </is>
      </c>
      <c r="AP1822" t="n">
        <v>34.3</v>
      </c>
      <c r="AQ1822" t="inlineStr">
        <is>
          <t>466</t>
        </is>
      </c>
      <c r="AR1822" t="n">
        <v>3.4</v>
      </c>
      <c r="AS1822" t="inlineStr">
        <is>
          <t>701+</t>
        </is>
      </c>
      <c r="AT1822" t="n">
        <v>4.2</v>
      </c>
      <c r="AU1822" t="inlineStr">
        <is>
          <t>701+</t>
        </is>
      </c>
      <c r="AV1822" t="n">
        <v>7.2</v>
      </c>
      <c r="AW1822" t="inlineStr">
        <is>
          <t>701+</t>
        </is>
      </c>
      <c r="AX1822" t="n">
        <v>1</v>
      </c>
      <c r="AY1822" t="inlineStr">
        <is>
          <t>701+</t>
        </is>
      </c>
      <c r="AZ1822" t="n">
        <v>10.8</v>
      </c>
      <c r="BA1822" t="inlineStr">
        <is>
          <t>701+</t>
        </is>
      </c>
      <c r="BB1822" t="n">
        <v>1</v>
      </c>
      <c r="BC1822" t="inlineStr">
        <is>
          <t>701+</t>
        </is>
      </c>
      <c r="BD1822" t="inlineStr">
        <is>
          <t>-</t>
        </is>
      </c>
      <c r="BE1822" t="inlineStr"/>
      <c r="BF1822" t="inlineStr">
        <is>
          <t>Not Reported</t>
        </is>
      </c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>
        <is>
          <t>QS</t>
        </is>
      </c>
      <c r="CC1822" t="n">
        <v>1300.5</v>
      </c>
      <c r="CD1822" t="n">
        <v>1300.5</v>
      </c>
      <c r="CE1822" t="n">
        <v>601</v>
      </c>
      <c r="CF1822" t="n">
        <v>601</v>
      </c>
      <c r="CG1822" t="n">
        <v>495</v>
      </c>
      <c r="CH1822" t="n">
        <v>701</v>
      </c>
      <c r="CI1822" t="n">
        <v>701</v>
      </c>
      <c r="CJ1822" t="n">
        <v>680</v>
      </c>
      <c r="CK1822" t="n">
        <v>701</v>
      </c>
      <c r="CL1822" t="n">
        <v>701</v>
      </c>
      <c r="CM1822" t="n">
        <v>701</v>
      </c>
      <c r="CN1822" t="n">
        <v>1300.5</v>
      </c>
      <c r="CO1822" t="n">
        <v>1100.5</v>
      </c>
      <c r="CP1822" t="n">
        <v>601</v>
      </c>
      <c r="CQ1822" t="n">
        <v>601</v>
      </c>
      <c r="CR1822" t="n">
        <v>466</v>
      </c>
      <c r="CS1822" t="n">
        <v>701</v>
      </c>
      <c r="CT1822" t="n">
        <v>701</v>
      </c>
      <c r="CU1822" t="n">
        <v>701</v>
      </c>
      <c r="CV1822" t="n">
        <v>701</v>
      </c>
      <c r="CW1822" t="n">
        <v>701</v>
      </c>
      <c r="CX1822" t="n">
        <v>701</v>
      </c>
      <c r="CY1822" t="inlineStr"/>
      <c r="CZ1822" t="inlineStr"/>
      <c r="DA1822" t="inlineStr"/>
      <c r="DB1822" t="n">
        <v>7.178571428571416</v>
      </c>
      <c r="DC1822" t="n">
        <v>3</v>
      </c>
      <c r="DD1822" t="inlineStr"/>
      <c r="DE1822" t="inlineStr">
        <is>
          <t>QS (score, not ratio)</t>
        </is>
      </c>
      <c r="DF1822" t="inlineStr"/>
      <c r="DG1822" t="inlineStr">
        <is>
          <t>QS (score, not %)</t>
        </is>
      </c>
      <c r="DH1822" t="n">
        <v>2.2</v>
      </c>
      <c r="DI1822" t="inlineStr"/>
    </row>
    <row r="1823">
      <c r="A1823" t="inlineStr">
        <is>
          <t>university of the philippines</t>
        </is>
      </c>
      <c r="B1823" t="inlineStr">
        <is>
          <t>336</t>
        </is>
      </c>
      <c r="C1823" t="inlineStr">
        <is>
          <t>404</t>
        </is>
      </c>
      <c r="D1823" t="inlineStr">
        <is>
          <t>Philippines</t>
        </is>
      </c>
      <c r="E1823" t="inlineStr">
        <is>
          <t>Asia</t>
        </is>
      </c>
      <c r="F1823" t="inlineStr">
        <is>
          <t>XL</t>
        </is>
      </c>
      <c r="G1823" t="inlineStr">
        <is>
          <t>FC</t>
        </is>
      </c>
      <c r="H1823" t="inlineStr">
        <is>
          <t>HI</t>
        </is>
      </c>
      <c r="I1823" t="inlineStr">
        <is>
          <t>A</t>
        </is>
      </c>
      <c r="J1823" t="n">
        <v>36.3</v>
      </c>
      <c r="K1823" t="inlineStr">
        <is>
          <t>239</t>
        </is>
      </c>
      <c r="L1823" t="n">
        <v>65.3</v>
      </c>
      <c r="M1823" t="inlineStr">
        <is>
          <t>119</t>
        </is>
      </c>
      <c r="N1823" t="n">
        <v>31.1</v>
      </c>
      <c r="O1823" t="inlineStr">
        <is>
          <t>506</t>
        </is>
      </c>
      <c r="P1823" t="n">
        <v>1.9</v>
      </c>
      <c r="Q1823" t="inlineStr">
        <is>
          <t>701+</t>
        </is>
      </c>
      <c r="R1823" t="n">
        <v>1.6</v>
      </c>
      <c r="S1823" t="inlineStr">
        <is>
          <t>701+</t>
        </is>
      </c>
      <c r="T1823" t="n">
        <v>1.1</v>
      </c>
      <c r="U1823" t="inlineStr">
        <is>
          <t>701+</t>
        </is>
      </c>
      <c r="V1823" t="n">
        <v>60.9</v>
      </c>
      <c r="W1823" t="inlineStr">
        <is>
          <t>624</t>
        </is>
      </c>
      <c r="X1823" t="n">
        <v>65.59999999999999</v>
      </c>
      <c r="Y1823" t="inlineStr">
        <is>
          <t>177</t>
        </is>
      </c>
      <c r="Z1823" t="n">
        <v>67.7</v>
      </c>
      <c r="AA1823" t="inlineStr">
        <is>
          <t>230</t>
        </is>
      </c>
      <c r="AB1823" t="n">
        <v>33.3</v>
      </c>
      <c r="AC1823">
        <f>404</f>
        <v/>
      </c>
      <c r="AD1823" t="inlineStr">
        <is>
          <t>412=</t>
        </is>
      </c>
      <c r="AE1823" t="inlineStr">
        <is>
          <t>PH</t>
        </is>
      </c>
      <c r="AF1823" t="inlineStr">
        <is>
          <t>Philippines</t>
        </is>
      </c>
      <c r="AG1823" t="inlineStr">
        <is>
          <t>XL</t>
        </is>
      </c>
      <c r="AH1823" t="inlineStr">
        <is>
          <t>FC</t>
        </is>
      </c>
      <c r="AI1823" t="inlineStr">
        <is>
          <t>HI</t>
        </is>
      </c>
      <c r="AJ1823" t="n">
        <v>5</v>
      </c>
      <c r="AK1823" t="inlineStr">
        <is>
          <t>A</t>
        </is>
      </c>
      <c r="AL1823" t="n">
        <v>34.4</v>
      </c>
      <c r="AM1823" t="inlineStr">
        <is>
          <t>250</t>
        </is>
      </c>
      <c r="AN1823" t="n">
        <v>58.9</v>
      </c>
      <c r="AO1823" t="inlineStr">
        <is>
          <t>136</t>
        </is>
      </c>
      <c r="AP1823" t="n">
        <v>38</v>
      </c>
      <c r="AQ1823" t="inlineStr">
        <is>
          <t>415</t>
        </is>
      </c>
      <c r="AR1823" t="n">
        <v>1.9</v>
      </c>
      <c r="AS1823" t="inlineStr">
        <is>
          <t>701+</t>
        </is>
      </c>
      <c r="AT1823" t="n">
        <v>1.6</v>
      </c>
      <c r="AU1823" t="inlineStr">
        <is>
          <t>701+</t>
        </is>
      </c>
      <c r="AV1823" t="n">
        <v>1.1</v>
      </c>
      <c r="AW1823" t="inlineStr">
        <is>
          <t>701+</t>
        </is>
      </c>
      <c r="AX1823" t="n">
        <v>9.300000000000001</v>
      </c>
      <c r="AY1823" t="inlineStr">
        <is>
          <t>685</t>
        </is>
      </c>
      <c r="AZ1823" t="n">
        <v>35.3</v>
      </c>
      <c r="BA1823" t="inlineStr">
        <is>
          <t>213</t>
        </is>
      </c>
      <c r="BB1823" t="n">
        <v>38.7</v>
      </c>
      <c r="BC1823" t="inlineStr">
        <is>
          <t>370=</t>
        </is>
      </c>
      <c r="BD1823" t="inlineStr">
        <is>
          <t>27.6</t>
        </is>
      </c>
      <c r="BE1823" t="inlineStr"/>
      <c r="BF1823" t="inlineStr">
        <is>
          <t>Not Reported</t>
        </is>
      </c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>
        <is>
          <t>QS</t>
        </is>
      </c>
      <c r="CC1823" t="n">
        <v>336</v>
      </c>
      <c r="CD1823" t="n">
        <v>404</v>
      </c>
      <c r="CE1823" t="n">
        <v>239</v>
      </c>
      <c r="CF1823" t="n">
        <v>119</v>
      </c>
      <c r="CG1823" t="n">
        <v>506</v>
      </c>
      <c r="CH1823" t="n">
        <v>701</v>
      </c>
      <c r="CI1823" t="n">
        <v>701</v>
      </c>
      <c r="CJ1823" t="n">
        <v>701</v>
      </c>
      <c r="CK1823" t="n">
        <v>624</v>
      </c>
      <c r="CL1823" t="n">
        <v>177</v>
      </c>
      <c r="CM1823" t="n">
        <v>230</v>
      </c>
      <c r="CN1823" t="n">
        <v>404</v>
      </c>
      <c r="CO1823" t="n">
        <v>412</v>
      </c>
      <c r="CP1823" t="n">
        <v>250</v>
      </c>
      <c r="CQ1823" t="n">
        <v>136</v>
      </c>
      <c r="CR1823" t="n">
        <v>415</v>
      </c>
      <c r="CS1823" t="n">
        <v>701</v>
      </c>
      <c r="CT1823" t="n">
        <v>701</v>
      </c>
      <c r="CU1823" t="n">
        <v>701</v>
      </c>
      <c r="CV1823" t="n">
        <v>685</v>
      </c>
      <c r="CW1823" t="n">
        <v>213</v>
      </c>
      <c r="CX1823" t="n">
        <v>370</v>
      </c>
      <c r="CY1823" t="inlineStr"/>
      <c r="CZ1823" t="inlineStr"/>
      <c r="DA1823" t="inlineStr"/>
      <c r="DB1823" t="n">
        <v>76.07142857142857</v>
      </c>
      <c r="DC1823" t="n">
        <v>1.9</v>
      </c>
      <c r="DD1823" t="inlineStr"/>
      <c r="DE1823" t="inlineStr">
        <is>
          <t>QS (score, not ratio)</t>
        </is>
      </c>
      <c r="DF1823" t="inlineStr"/>
      <c r="DG1823" t="inlineStr">
        <is>
          <t>QS (score, not %)</t>
        </is>
      </c>
      <c r="DH1823" t="n">
        <v>35.34999999999999</v>
      </c>
      <c r="DI1823" t="inlineStr"/>
    </row>
    <row r="1824">
      <c r="A1824" t="inlineStr">
        <is>
          <t>university of the punjab</t>
        </is>
      </c>
      <c r="B1824" t="inlineStr">
        <is>
          <t>570</t>
        </is>
      </c>
      <c r="C1824" t="inlineStr">
        <is>
          <t>741-750</t>
        </is>
      </c>
      <c r="D1824" t="inlineStr">
        <is>
          <t>Pakistan</t>
        </is>
      </c>
      <c r="E1824" t="inlineStr">
        <is>
          <t>Asia</t>
        </is>
      </c>
      <c r="F1824" t="inlineStr">
        <is>
          <t>XL</t>
        </is>
      </c>
      <c r="G1824" t="inlineStr">
        <is>
          <t>CO</t>
        </is>
      </c>
      <c r="H1824" t="inlineStr">
        <is>
          <t>VH</t>
        </is>
      </c>
      <c r="I1824" t="inlineStr">
        <is>
          <t>A</t>
        </is>
      </c>
      <c r="J1824" t="n">
        <v>15.6</v>
      </c>
      <c r="K1824" t="inlineStr">
        <is>
          <t>566</t>
        </is>
      </c>
      <c r="L1824" t="n">
        <v>52.2</v>
      </c>
      <c r="M1824" t="inlineStr">
        <is>
          <t>162</t>
        </is>
      </c>
      <c r="N1824" t="n">
        <v>4.5</v>
      </c>
      <c r="O1824" t="inlineStr">
        <is>
          <t>701+</t>
        </is>
      </c>
      <c r="P1824" t="n">
        <v>11.6</v>
      </c>
      <c r="Q1824" t="inlineStr">
        <is>
          <t>701+</t>
        </is>
      </c>
      <c r="R1824" t="n">
        <v>3.2</v>
      </c>
      <c r="S1824" t="inlineStr">
        <is>
          <t>701+</t>
        </is>
      </c>
      <c r="T1824" t="n">
        <v>1.3</v>
      </c>
      <c r="U1824" t="inlineStr">
        <is>
          <t>701+</t>
        </is>
      </c>
      <c r="V1824" t="n">
        <v>62.2</v>
      </c>
      <c r="W1824" t="inlineStr">
        <is>
          <t>603</t>
        </is>
      </c>
      <c r="X1824" t="n">
        <v>81.40000000000001</v>
      </c>
      <c r="Y1824" t="inlineStr">
        <is>
          <t>118</t>
        </is>
      </c>
      <c r="Z1824" t="n">
        <v>4.3</v>
      </c>
      <c r="AA1824" t="inlineStr">
        <is>
          <t>701+</t>
        </is>
      </c>
      <c r="AB1824" t="n">
        <v>21.8</v>
      </c>
      <c r="AC1824" t="inlineStr">
        <is>
          <t>741-750</t>
        </is>
      </c>
      <c r="AD1824" t="inlineStr">
        <is>
          <t>801-1000</t>
        </is>
      </c>
      <c r="AE1824" t="inlineStr">
        <is>
          <t>PK</t>
        </is>
      </c>
      <c r="AF1824" t="inlineStr">
        <is>
          <t>Pakistan</t>
        </is>
      </c>
      <c r="AG1824" t="inlineStr">
        <is>
          <t>L</t>
        </is>
      </c>
      <c r="AH1824" t="inlineStr">
        <is>
          <t>CO</t>
        </is>
      </c>
      <c r="AI1824" t="inlineStr">
        <is>
          <t>VH</t>
        </is>
      </c>
      <c r="AJ1824" t="n">
        <v>5</v>
      </c>
      <c r="AK1824" t="inlineStr">
        <is>
          <t>A</t>
        </is>
      </c>
      <c r="AL1824" t="n">
        <v>14.2</v>
      </c>
      <c r="AM1824" t="inlineStr">
        <is>
          <t>601+</t>
        </is>
      </c>
      <c r="AN1824" t="n">
        <v>52.3</v>
      </c>
      <c r="AO1824" t="inlineStr">
        <is>
          <t>154</t>
        </is>
      </c>
      <c r="AP1824" t="n">
        <v>5.3</v>
      </c>
      <c r="AQ1824" t="inlineStr">
        <is>
          <t>701+</t>
        </is>
      </c>
      <c r="AR1824" t="n">
        <v>9.800000000000001</v>
      </c>
      <c r="AS1824" t="inlineStr">
        <is>
          <t>701+</t>
        </is>
      </c>
      <c r="AT1824" t="n">
        <v>2.9</v>
      </c>
      <c r="AU1824" t="inlineStr">
        <is>
          <t>701+</t>
        </is>
      </c>
      <c r="AV1824" t="n">
        <v>1.3</v>
      </c>
      <c r="AW1824" t="inlineStr">
        <is>
          <t>701+</t>
        </is>
      </c>
      <c r="AX1824" t="n">
        <v>5.2</v>
      </c>
      <c r="AY1824" t="inlineStr">
        <is>
          <t>701+</t>
        </is>
      </c>
      <c r="AZ1824" t="n">
        <v>14.6</v>
      </c>
      <c r="BA1824" t="inlineStr">
        <is>
          <t>574</t>
        </is>
      </c>
      <c r="BB1824" t="n">
        <v>4.9</v>
      </c>
      <c r="BC1824" t="inlineStr">
        <is>
          <t>701+</t>
        </is>
      </c>
      <c r="BD1824" t="inlineStr">
        <is>
          <t>-</t>
        </is>
      </c>
      <c r="BE1824" t="inlineStr"/>
      <c r="BF1824" t="inlineStr">
        <is>
          <t>Not Reported</t>
        </is>
      </c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>
        <is>
          <t>QS</t>
        </is>
      </c>
      <c r="CC1824" t="n">
        <v>570</v>
      </c>
      <c r="CD1824" t="n">
        <v>745.5</v>
      </c>
      <c r="CE1824" t="n">
        <v>566</v>
      </c>
      <c r="CF1824" t="n">
        <v>162</v>
      </c>
      <c r="CG1824" t="n">
        <v>701</v>
      </c>
      <c r="CH1824" t="n">
        <v>701</v>
      </c>
      <c r="CI1824" t="n">
        <v>701</v>
      </c>
      <c r="CJ1824" t="n">
        <v>701</v>
      </c>
      <c r="CK1824" t="n">
        <v>603</v>
      </c>
      <c r="CL1824" t="n">
        <v>118</v>
      </c>
      <c r="CM1824" t="n">
        <v>701</v>
      </c>
      <c r="CN1824" t="n">
        <v>745.5</v>
      </c>
      <c r="CO1824" t="n">
        <v>900.5</v>
      </c>
      <c r="CP1824" t="n">
        <v>601</v>
      </c>
      <c r="CQ1824" t="n">
        <v>154</v>
      </c>
      <c r="CR1824" t="n">
        <v>701</v>
      </c>
      <c r="CS1824" t="n">
        <v>701</v>
      </c>
      <c r="CT1824" t="n">
        <v>701</v>
      </c>
      <c r="CU1824" t="n">
        <v>701</v>
      </c>
      <c r="CV1824" t="n">
        <v>701</v>
      </c>
      <c r="CW1824" t="n">
        <v>574</v>
      </c>
      <c r="CX1824" t="n">
        <v>701</v>
      </c>
      <c r="CY1824" t="inlineStr"/>
      <c r="CZ1824" t="inlineStr"/>
      <c r="DA1824" t="inlineStr"/>
      <c r="DB1824" t="n">
        <v>59.35714285714286</v>
      </c>
      <c r="DC1824" t="n">
        <v>11.6</v>
      </c>
      <c r="DD1824" t="inlineStr"/>
      <c r="DE1824" t="inlineStr">
        <is>
          <t>QS (score, not ratio)</t>
        </is>
      </c>
      <c r="DF1824" t="inlineStr"/>
      <c r="DG1824" t="inlineStr">
        <is>
          <t>QS (score, not %)</t>
        </is>
      </c>
      <c r="DH1824" t="n">
        <v>14.9</v>
      </c>
      <c r="DI1824" t="inlineStr"/>
    </row>
    <row r="1825">
      <c r="A1825" t="inlineStr">
        <is>
          <t>university of the sunshine coast</t>
        </is>
      </c>
      <c r="B1825" t="inlineStr">
        <is>
          <t>1001-1200</t>
        </is>
      </c>
      <c r="C1825" t="inlineStr">
        <is>
          <t>1001-1200</t>
        </is>
      </c>
      <c r="D1825" t="inlineStr">
        <is>
          <t>Australia</t>
        </is>
      </c>
      <c r="E1825" t="inlineStr">
        <is>
          <t>Oceania</t>
        </is>
      </c>
      <c r="F1825" t="inlineStr">
        <is>
          <t>L</t>
        </is>
      </c>
      <c r="G1825" t="inlineStr">
        <is>
          <t>CO</t>
        </is>
      </c>
      <c r="H1825" t="inlineStr">
        <is>
          <t>HI</t>
        </is>
      </c>
      <c r="I1825" t="inlineStr">
        <is>
          <t>A</t>
        </is>
      </c>
      <c r="J1825" t="n">
        <v>3.6</v>
      </c>
      <c r="K1825" t="inlineStr">
        <is>
          <t>601+</t>
        </is>
      </c>
      <c r="L1825" t="n">
        <v>1.9</v>
      </c>
      <c r="M1825" t="inlineStr">
        <is>
          <t>601+</t>
        </is>
      </c>
      <c r="N1825" t="n">
        <v>2.6</v>
      </c>
      <c r="O1825" t="inlineStr">
        <is>
          <t>701+</t>
        </is>
      </c>
      <c r="P1825" t="n">
        <v>25.2</v>
      </c>
      <c r="Q1825" t="inlineStr">
        <is>
          <t>496</t>
        </is>
      </c>
      <c r="R1825" t="n">
        <v>2.7</v>
      </c>
      <c r="S1825" t="inlineStr">
        <is>
          <t>701+</t>
        </is>
      </c>
      <c r="T1825" t="n">
        <v>16.4</v>
      </c>
      <c r="U1825" t="inlineStr">
        <is>
          <t>598</t>
        </is>
      </c>
      <c r="V1825" t="n">
        <v>48.3</v>
      </c>
      <c r="W1825" t="inlineStr">
        <is>
          <t>701+</t>
        </is>
      </c>
      <c r="X1825" t="n">
        <v>1.6</v>
      </c>
      <c r="Y1825" t="inlineStr">
        <is>
          <t>701+</t>
        </is>
      </c>
      <c r="Z1825" t="n">
        <v>6.5</v>
      </c>
      <c r="AA1825" t="inlineStr">
        <is>
          <t>701+</t>
        </is>
      </c>
      <c r="AB1825" t="inlineStr"/>
      <c r="AC1825" t="inlineStr">
        <is>
          <t>1001-1200</t>
        </is>
      </c>
      <c r="AD1825" t="inlineStr">
        <is>
          <t>1001-1200</t>
        </is>
      </c>
      <c r="AE1825" t="inlineStr">
        <is>
          <t>AU</t>
        </is>
      </c>
      <c r="AF1825" t="inlineStr">
        <is>
          <t>Australia</t>
        </is>
      </c>
      <c r="AG1825" t="inlineStr">
        <is>
          <t>L</t>
        </is>
      </c>
      <c r="AH1825" t="inlineStr">
        <is>
          <t>CO</t>
        </is>
      </c>
      <c r="AI1825" t="inlineStr">
        <is>
          <t>HI</t>
        </is>
      </c>
      <c r="AJ1825" t="n">
        <v>3</v>
      </c>
      <c r="AK1825" t="inlineStr">
        <is>
          <t>A</t>
        </is>
      </c>
      <c r="AL1825" t="n">
        <v>3</v>
      </c>
      <c r="AM1825" t="inlineStr">
        <is>
          <t>601+</t>
        </is>
      </c>
      <c r="AN1825" t="n">
        <v>2.2</v>
      </c>
      <c r="AO1825" t="inlineStr">
        <is>
          <t>601+</t>
        </is>
      </c>
      <c r="AP1825" t="n">
        <v>2.3</v>
      </c>
      <c r="AQ1825" t="inlineStr">
        <is>
          <t>701+</t>
        </is>
      </c>
      <c r="AR1825" t="n">
        <v>22.8</v>
      </c>
      <c r="AS1825" t="inlineStr">
        <is>
          <t>517</t>
        </is>
      </c>
      <c r="AT1825" t="n">
        <v>2.9</v>
      </c>
      <c r="AU1825" t="inlineStr">
        <is>
          <t>701+</t>
        </is>
      </c>
      <c r="AV1825" t="n">
        <v>18.5</v>
      </c>
      <c r="AW1825" t="inlineStr">
        <is>
          <t>565</t>
        </is>
      </c>
      <c r="AX1825" t="n">
        <v>6.4</v>
      </c>
      <c r="AY1825" t="inlineStr">
        <is>
          <t>701+</t>
        </is>
      </c>
      <c r="AZ1825" t="n">
        <v>6.1</v>
      </c>
      <c r="BA1825" t="inlineStr">
        <is>
          <t>701+</t>
        </is>
      </c>
      <c r="BB1825" t="n">
        <v>7.1</v>
      </c>
      <c r="BC1825" t="inlineStr">
        <is>
          <t>701+</t>
        </is>
      </c>
      <c r="BD1825" t="inlineStr">
        <is>
          <t>-</t>
        </is>
      </c>
      <c r="BE1825" t="inlineStr"/>
      <c r="BF1825" t="inlineStr">
        <is>
          <t>Not Reported</t>
        </is>
      </c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>
        <is>
          <t>QS</t>
        </is>
      </c>
      <c r="CC1825" t="n">
        <v>1100.5</v>
      </c>
      <c r="CD1825" t="n">
        <v>1100.5</v>
      </c>
      <c r="CE1825" t="n">
        <v>601</v>
      </c>
      <c r="CF1825" t="n">
        <v>601</v>
      </c>
      <c r="CG1825" t="n">
        <v>701</v>
      </c>
      <c r="CH1825" t="n">
        <v>496</v>
      </c>
      <c r="CI1825" t="n">
        <v>701</v>
      </c>
      <c r="CJ1825" t="n">
        <v>598</v>
      </c>
      <c r="CK1825" t="n">
        <v>701</v>
      </c>
      <c r="CL1825" t="n">
        <v>701</v>
      </c>
      <c r="CM1825" t="n">
        <v>701</v>
      </c>
      <c r="CN1825" t="n">
        <v>1100.5</v>
      </c>
      <c r="CO1825" t="n">
        <v>1100.5</v>
      </c>
      <c r="CP1825" t="n">
        <v>601</v>
      </c>
      <c r="CQ1825" t="n">
        <v>601</v>
      </c>
      <c r="CR1825" t="n">
        <v>701</v>
      </c>
      <c r="CS1825" t="n">
        <v>517</v>
      </c>
      <c r="CT1825" t="n">
        <v>701</v>
      </c>
      <c r="CU1825" t="n">
        <v>565</v>
      </c>
      <c r="CV1825" t="n">
        <v>701</v>
      </c>
      <c r="CW1825" t="n">
        <v>701</v>
      </c>
      <c r="CX1825" t="n">
        <v>701</v>
      </c>
      <c r="CY1825" t="inlineStr"/>
      <c r="CZ1825" t="inlineStr"/>
      <c r="DA1825" t="inlineStr"/>
      <c r="DB1825" t="n">
        <v>21.46428571428571</v>
      </c>
      <c r="DC1825" t="n">
        <v>25.2</v>
      </c>
      <c r="DD1825" t="inlineStr"/>
      <c r="DE1825" t="inlineStr">
        <is>
          <t>QS (score, not ratio)</t>
        </is>
      </c>
      <c r="DF1825" t="inlineStr"/>
      <c r="DG1825" t="inlineStr">
        <is>
          <t>QS (score, not %)</t>
        </is>
      </c>
      <c r="DH1825" t="n">
        <v>3.3</v>
      </c>
      <c r="DI1825" t="inlineStr"/>
    </row>
    <row r="1826">
      <c r="A1826" t="inlineStr">
        <is>
          <t>university of the west of england</t>
        </is>
      </c>
      <c r="B1826" t="inlineStr">
        <is>
          <t>741-750</t>
        </is>
      </c>
      <c r="C1826" t="inlineStr">
        <is>
          <t>741-750</t>
        </is>
      </c>
      <c r="D1826" t="inlineStr">
        <is>
          <t>United Kingdom</t>
        </is>
      </c>
      <c r="E1826" t="inlineStr">
        <is>
          <t>Europe</t>
        </is>
      </c>
      <c r="F1826" t="inlineStr">
        <is>
          <t>XL</t>
        </is>
      </c>
      <c r="G1826" t="inlineStr">
        <is>
          <t>CO</t>
        </is>
      </c>
      <c r="H1826" t="inlineStr">
        <is>
          <t>HI</t>
        </is>
      </c>
      <c r="I1826" t="inlineStr">
        <is>
          <t>A</t>
        </is>
      </c>
      <c r="J1826" t="n">
        <v>9</v>
      </c>
      <c r="K1826" t="inlineStr">
        <is>
          <t>601+</t>
        </is>
      </c>
      <c r="L1826" t="n">
        <v>9</v>
      </c>
      <c r="M1826" t="inlineStr">
        <is>
          <t>601+</t>
        </is>
      </c>
      <c r="N1826" t="n">
        <v>7.5</v>
      </c>
      <c r="O1826" t="inlineStr">
        <is>
          <t>701+</t>
        </is>
      </c>
      <c r="P1826" t="n">
        <v>11.9</v>
      </c>
      <c r="Q1826" t="inlineStr">
        <is>
          <t>695</t>
        </is>
      </c>
      <c r="R1826" t="n">
        <v>46.9</v>
      </c>
      <c r="S1826" t="inlineStr">
        <is>
          <t>381</t>
        </is>
      </c>
      <c r="T1826" t="n">
        <v>75.3</v>
      </c>
      <c r="U1826" t="inlineStr">
        <is>
          <t>185</t>
        </is>
      </c>
      <c r="V1826" t="n">
        <v>76.09999999999999</v>
      </c>
      <c r="W1826" t="inlineStr">
        <is>
          <t>387</t>
        </is>
      </c>
      <c r="X1826" t="n">
        <v>2.1</v>
      </c>
      <c r="Y1826" t="inlineStr">
        <is>
          <t>701+</t>
        </is>
      </c>
      <c r="Z1826" t="n">
        <v>14.3</v>
      </c>
      <c r="AA1826" t="inlineStr">
        <is>
          <t>602</t>
        </is>
      </c>
      <c r="AB1826" t="inlineStr"/>
      <c r="AC1826" t="inlineStr">
        <is>
          <t>741-750</t>
        </is>
      </c>
      <c r="AD1826" t="inlineStr">
        <is>
          <t>801-1000</t>
        </is>
      </c>
      <c r="AE1826" t="inlineStr">
        <is>
          <t>UK</t>
        </is>
      </c>
      <c r="AF1826" t="inlineStr">
        <is>
          <t>United Kingdom</t>
        </is>
      </c>
      <c r="AG1826" t="inlineStr">
        <is>
          <t>XL</t>
        </is>
      </c>
      <c r="AH1826" t="inlineStr">
        <is>
          <t>CO</t>
        </is>
      </c>
      <c r="AI1826" t="inlineStr">
        <is>
          <t>HI</t>
        </is>
      </c>
      <c r="AJ1826" t="n">
        <v>3</v>
      </c>
      <c r="AK1826" t="inlineStr">
        <is>
          <t>A</t>
        </is>
      </c>
      <c r="AL1826" t="n">
        <v>9.199999999999999</v>
      </c>
      <c r="AM1826" t="inlineStr">
        <is>
          <t>601+</t>
        </is>
      </c>
      <c r="AN1826" t="n">
        <v>9.4</v>
      </c>
      <c r="AO1826" t="inlineStr">
        <is>
          <t>601+</t>
        </is>
      </c>
      <c r="AP1826" t="n">
        <v>8.4</v>
      </c>
      <c r="AQ1826" t="inlineStr">
        <is>
          <t>701+</t>
        </is>
      </c>
      <c r="AR1826" t="n">
        <v>10.8</v>
      </c>
      <c r="AS1826" t="inlineStr">
        <is>
          <t>701+</t>
        </is>
      </c>
      <c r="AT1826" t="n">
        <v>48.4</v>
      </c>
      <c r="AU1826" t="inlineStr">
        <is>
          <t>363</t>
        </is>
      </c>
      <c r="AV1826" t="n">
        <v>75.8</v>
      </c>
      <c r="AW1826" t="inlineStr">
        <is>
          <t>183</t>
        </is>
      </c>
      <c r="AX1826" t="n">
        <v>24.8</v>
      </c>
      <c r="AY1826" t="inlineStr">
        <is>
          <t>499</t>
        </is>
      </c>
      <c r="AZ1826" t="n">
        <v>8.9</v>
      </c>
      <c r="BA1826" t="inlineStr">
        <is>
          <t>701+</t>
        </is>
      </c>
      <c r="BB1826" t="n">
        <v>21.6</v>
      </c>
      <c r="BC1826" t="inlineStr">
        <is>
          <t>528=</t>
        </is>
      </c>
      <c r="BD1826" t="inlineStr">
        <is>
          <t>-</t>
        </is>
      </c>
      <c r="BE1826" t="inlineStr">
        <is>
          <t>601-800</t>
        </is>
      </c>
      <c r="BF1826" t="inlineStr">
        <is>
          <t>United Kingdom</t>
        </is>
      </c>
      <c r="BG1826" t="n">
        <v>16.9</v>
      </c>
      <c r="BH1826" t="inlineStr">
        <is>
          <t>48.5</t>
        </is>
      </c>
      <c r="BI1826" t="n">
        <v>11.2</v>
      </c>
      <c r="BJ1826" t="n">
        <v>34.6</v>
      </c>
      <c r="BK1826" t="inlineStr">
        <is>
          <t>28.5</t>
        </is>
      </c>
      <c r="BL1826" t="inlineStr">
        <is>
          <t>-</t>
        </is>
      </c>
      <c r="BM1826" t="inlineStr">
        <is>
          <t>22,525</t>
        </is>
      </c>
      <c r="BN1826" t="n">
        <v>21.4</v>
      </c>
      <c r="BO1826" t="inlineStr">
        <is>
          <t>15%</t>
        </is>
      </c>
      <c r="BP1826" t="inlineStr">
        <is>
          <t>53 : 47</t>
        </is>
      </c>
      <c r="BQ1826" t="n">
        <v>2016</v>
      </c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>
        <is>
          <t>QS+Times</t>
        </is>
      </c>
      <c r="CC1826" t="n">
        <v>745.5</v>
      </c>
      <c r="CD1826" t="n">
        <v>745.5</v>
      </c>
      <c r="CE1826" t="n">
        <v>601</v>
      </c>
      <c r="CF1826" t="n">
        <v>601</v>
      </c>
      <c r="CG1826" t="n">
        <v>701</v>
      </c>
      <c r="CH1826" t="n">
        <v>695</v>
      </c>
      <c r="CI1826" t="n">
        <v>381</v>
      </c>
      <c r="CJ1826" t="n">
        <v>185</v>
      </c>
      <c r="CK1826" t="n">
        <v>387</v>
      </c>
      <c r="CL1826" t="n">
        <v>701</v>
      </c>
      <c r="CM1826" t="n">
        <v>602</v>
      </c>
      <c r="CN1826" t="n">
        <v>745.5</v>
      </c>
      <c r="CO1826" t="n">
        <v>900.5</v>
      </c>
      <c r="CP1826" t="n">
        <v>601</v>
      </c>
      <c r="CQ1826" t="n">
        <v>601</v>
      </c>
      <c r="CR1826" t="n">
        <v>701</v>
      </c>
      <c r="CS1826" t="n">
        <v>701</v>
      </c>
      <c r="CT1826" t="n">
        <v>363</v>
      </c>
      <c r="CU1826" t="n">
        <v>183</v>
      </c>
      <c r="CV1826" t="n">
        <v>499</v>
      </c>
      <c r="CW1826" t="n">
        <v>701</v>
      </c>
      <c r="CX1826" t="n">
        <v>528</v>
      </c>
      <c r="CY1826" t="n">
        <v>700.5</v>
      </c>
      <c r="CZ1826" t="inlineStr"/>
      <c r="DA1826" t="inlineStr"/>
      <c r="DB1826" t="n">
        <v>23.41071428571428</v>
      </c>
      <c r="DC1826" t="n">
        <v>18.1141682149021</v>
      </c>
      <c r="DD1826" t="n">
        <v>21.4</v>
      </c>
      <c r="DE1826" t="inlineStr">
        <is>
          <t>Times (raw ratio)</t>
        </is>
      </c>
      <c r="DF1826" t="n">
        <v>15</v>
      </c>
      <c r="DG1826" t="inlineStr">
        <is>
          <t>Times (raw %)</t>
        </is>
      </c>
      <c r="DH1826" t="n">
        <v>9.1</v>
      </c>
      <c r="DI1826" t="n">
        <v>8.636836628511967</v>
      </c>
    </row>
    <row r="1827">
      <c r="A1827" t="inlineStr">
        <is>
          <t>university of the western cape</t>
        </is>
      </c>
      <c r="B1827" t="inlineStr">
        <is>
          <t>951-1000</t>
        </is>
      </c>
      <c r="C1827" t="inlineStr">
        <is>
          <t>951-1000</t>
        </is>
      </c>
      <c r="D1827" t="inlineStr">
        <is>
          <t>South Africa</t>
        </is>
      </c>
      <c r="E1827" t="inlineStr">
        <is>
          <t>Africa</t>
        </is>
      </c>
      <c r="F1827" t="inlineStr">
        <is>
          <t>L</t>
        </is>
      </c>
      <c r="G1827" t="inlineStr">
        <is>
          <t>CO</t>
        </is>
      </c>
      <c r="H1827" t="inlineStr">
        <is>
          <t>VH</t>
        </is>
      </c>
      <c r="I1827" t="inlineStr">
        <is>
          <t>A</t>
        </is>
      </c>
      <c r="J1827" t="n">
        <v>8.6</v>
      </c>
      <c r="K1827" t="inlineStr">
        <is>
          <t>601+</t>
        </is>
      </c>
      <c r="L1827" t="n">
        <v>5.3</v>
      </c>
      <c r="M1827" t="inlineStr">
        <is>
          <t>601+</t>
        </is>
      </c>
      <c r="N1827" t="n">
        <v>4.1</v>
      </c>
      <c r="O1827" t="inlineStr">
        <is>
          <t>701+</t>
        </is>
      </c>
      <c r="P1827" t="n">
        <v>14.1</v>
      </c>
      <c r="Q1827" t="inlineStr">
        <is>
          <t>653</t>
        </is>
      </c>
      <c r="R1827" t="n">
        <v>25.2</v>
      </c>
      <c r="S1827" t="inlineStr">
        <is>
          <t>531</t>
        </is>
      </c>
      <c r="T1827" t="n">
        <v>3.7</v>
      </c>
      <c r="U1827" t="inlineStr">
        <is>
          <t>701+</t>
        </is>
      </c>
      <c r="V1827" t="n">
        <v>76.8</v>
      </c>
      <c r="W1827" t="inlineStr">
        <is>
          <t>383</t>
        </is>
      </c>
      <c r="X1827" t="n">
        <v>21</v>
      </c>
      <c r="Y1827" t="inlineStr">
        <is>
          <t>545</t>
        </is>
      </c>
      <c r="Z1827" t="n">
        <v>2.2</v>
      </c>
      <c r="AA1827" t="inlineStr">
        <is>
          <t>701+</t>
        </is>
      </c>
      <c r="AB1827" t="inlineStr"/>
      <c r="AC1827" t="inlineStr">
        <is>
          <t>951-1000</t>
        </is>
      </c>
      <c r="AD1827" t="inlineStr">
        <is>
          <t>1001-1200</t>
        </is>
      </c>
      <c r="AE1827" t="inlineStr">
        <is>
          <t>ZA</t>
        </is>
      </c>
      <c r="AF1827" t="inlineStr">
        <is>
          <t>South Africa</t>
        </is>
      </c>
      <c r="AG1827" t="inlineStr">
        <is>
          <t>L</t>
        </is>
      </c>
      <c r="AH1827" t="inlineStr">
        <is>
          <t>CO</t>
        </is>
      </c>
      <c r="AI1827" t="inlineStr">
        <is>
          <t>VH</t>
        </is>
      </c>
      <c r="AJ1827" t="n">
        <v>4</v>
      </c>
      <c r="AK1827" t="inlineStr">
        <is>
          <t>A</t>
        </is>
      </c>
      <c r="AL1827" t="n">
        <v>8.4</v>
      </c>
      <c r="AM1827" t="inlineStr">
        <is>
          <t>601+</t>
        </is>
      </c>
      <c r="AN1827" t="n">
        <v>7.8</v>
      </c>
      <c r="AO1827" t="inlineStr">
        <is>
          <t>601+</t>
        </is>
      </c>
      <c r="AP1827" t="n">
        <v>4.2</v>
      </c>
      <c r="AQ1827" t="inlineStr">
        <is>
          <t>701+</t>
        </is>
      </c>
      <c r="AR1827" t="n">
        <v>15.1</v>
      </c>
      <c r="AS1827" t="inlineStr">
        <is>
          <t>634</t>
        </is>
      </c>
      <c r="AT1827" t="n">
        <v>26.4</v>
      </c>
      <c r="AU1827" t="inlineStr">
        <is>
          <t>516</t>
        </is>
      </c>
      <c r="AV1827" t="n">
        <v>4</v>
      </c>
      <c r="AW1827" t="inlineStr">
        <is>
          <t>701+</t>
        </is>
      </c>
      <c r="AX1827" t="n">
        <v>40.5</v>
      </c>
      <c r="AY1827" t="inlineStr">
        <is>
          <t>372</t>
        </is>
      </c>
      <c r="AZ1827" t="n">
        <v>11.7</v>
      </c>
      <c r="BA1827" t="inlineStr">
        <is>
          <t>701+</t>
        </is>
      </c>
      <c r="BB1827" t="n">
        <v>4.9</v>
      </c>
      <c r="BC1827" t="inlineStr">
        <is>
          <t>701+</t>
        </is>
      </c>
      <c r="BD1827" t="inlineStr">
        <is>
          <t>-</t>
        </is>
      </c>
      <c r="BE1827" t="inlineStr"/>
      <c r="BF1827" t="inlineStr">
        <is>
          <t>Not Reported</t>
        </is>
      </c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>
        <is>
          <t>QS</t>
        </is>
      </c>
      <c r="CC1827" t="n">
        <v>975.5</v>
      </c>
      <c r="CD1827" t="n">
        <v>975.5</v>
      </c>
      <c r="CE1827" t="n">
        <v>601</v>
      </c>
      <c r="CF1827" t="n">
        <v>601</v>
      </c>
      <c r="CG1827" t="n">
        <v>701</v>
      </c>
      <c r="CH1827" t="n">
        <v>653</v>
      </c>
      <c r="CI1827" t="n">
        <v>531</v>
      </c>
      <c r="CJ1827" t="n">
        <v>701</v>
      </c>
      <c r="CK1827" t="n">
        <v>383</v>
      </c>
      <c r="CL1827" t="n">
        <v>545</v>
      </c>
      <c r="CM1827" t="n">
        <v>701</v>
      </c>
      <c r="CN1827" t="n">
        <v>975.5</v>
      </c>
      <c r="CO1827" t="n">
        <v>1100.5</v>
      </c>
      <c r="CP1827" t="n">
        <v>601</v>
      </c>
      <c r="CQ1827" t="n">
        <v>601</v>
      </c>
      <c r="CR1827" t="n">
        <v>701</v>
      </c>
      <c r="CS1827" t="n">
        <v>634</v>
      </c>
      <c r="CT1827" t="n">
        <v>516</v>
      </c>
      <c r="CU1827" t="n">
        <v>701</v>
      </c>
      <c r="CV1827" t="n">
        <v>372</v>
      </c>
      <c r="CW1827" t="n">
        <v>701</v>
      </c>
      <c r="CX1827" t="n">
        <v>701</v>
      </c>
      <c r="CY1827" t="inlineStr"/>
      <c r="CZ1827" t="inlineStr"/>
      <c r="DA1827" t="inlineStr"/>
      <c r="DB1827" t="n">
        <v>30.39285714285714</v>
      </c>
      <c r="DC1827" t="n">
        <v>14.1</v>
      </c>
      <c r="DD1827" t="inlineStr"/>
      <c r="DE1827" t="inlineStr">
        <is>
          <t>QS (score, not ratio)</t>
        </is>
      </c>
      <c r="DF1827" t="inlineStr"/>
      <c r="DG1827" t="inlineStr">
        <is>
          <t>QS (score, not %)</t>
        </is>
      </c>
      <c r="DH1827" t="n">
        <v>8.5</v>
      </c>
      <c r="DI1827" t="inlineStr"/>
    </row>
    <row r="1828">
      <c r="A1828" t="inlineStr">
        <is>
          <t>university of the witwatersrand</t>
        </is>
      </c>
      <c r="B1828" t="inlineStr"/>
      <c r="C1828" t="inlineStr"/>
      <c r="D1828" t="inlineStr">
        <is>
          <t>Not Reported</t>
        </is>
      </c>
      <c r="E1828" t="inlineStr">
        <is>
          <t>Not Reported</t>
        </is>
      </c>
      <c r="F1828" t="inlineStr">
        <is>
          <t>Not Reported</t>
        </is>
      </c>
      <c r="G1828" t="inlineStr">
        <is>
          <t>Not Reported</t>
        </is>
      </c>
      <c r="H1828" t="inlineStr"/>
      <c r="I1828" t="inlineStr">
        <is>
          <t>Not Reported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>
        <is>
          <t>Not Reported</t>
        </is>
      </c>
      <c r="AF1828" t="inlineStr">
        <is>
          <t>Not Reported</t>
        </is>
      </c>
      <c r="AG1828" t="inlineStr">
        <is>
          <t>Not Reported</t>
        </is>
      </c>
      <c r="AH1828" t="inlineStr">
        <is>
          <t>Not Reported</t>
        </is>
      </c>
      <c r="AI1828" t="inlineStr"/>
      <c r="AJ1828" t="inlineStr"/>
      <c r="AK1828" t="inlineStr">
        <is>
          <t>Not Reported</t>
        </is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>
        <is>
          <t>201-250</t>
        </is>
      </c>
      <c r="BF1828" t="inlineStr">
        <is>
          <t>South Africa</t>
        </is>
      </c>
      <c r="BG1828" t="n">
        <v>26.2</v>
      </c>
      <c r="BH1828" t="inlineStr">
        <is>
          <t>68.4</t>
        </is>
      </c>
      <c r="BI1828" t="n">
        <v>31.5</v>
      </c>
      <c r="BJ1828" t="n">
        <v>76</v>
      </c>
      <c r="BK1828" t="inlineStr">
        <is>
          <t>99.7</t>
        </is>
      </c>
      <c r="BL1828" t="inlineStr">
        <is>
          <t>-</t>
        </is>
      </c>
      <c r="BM1828" t="inlineStr">
        <is>
          <t>23,321</t>
        </is>
      </c>
      <c r="BN1828" t="n">
        <v>18.6</v>
      </c>
      <c r="BO1828" t="inlineStr">
        <is>
          <t>9%</t>
        </is>
      </c>
      <c r="BP1828" t="inlineStr">
        <is>
          <t>56 : 44</t>
        </is>
      </c>
      <c r="BQ1828" t="n">
        <v>2016</v>
      </c>
      <c r="BR1828" t="inlineStr">
        <is>
          <t>201-300</t>
        </is>
      </c>
      <c r="BS1828" t="inlineStr">
        <is>
          <t>1-2</t>
        </is>
      </c>
      <c r="BT1828" t="inlineStr"/>
      <c r="BU1828" t="n">
        <v>18.5</v>
      </c>
      <c r="BV1828" t="n">
        <v>0</v>
      </c>
      <c r="BW1828" t="n">
        <v>7.1</v>
      </c>
      <c r="BX1828" t="n">
        <v>15.8</v>
      </c>
      <c r="BY1828" t="n">
        <v>33</v>
      </c>
      <c r="BZ1828" t="n">
        <v>19.5</v>
      </c>
      <c r="CA1828" t="n">
        <v>2015</v>
      </c>
      <c r="CB1828" t="inlineStr">
        <is>
          <t>Times+Shanghai</t>
        </is>
      </c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n">
        <v>225.5</v>
      </c>
      <c r="CZ1828" t="n">
        <v>250.5</v>
      </c>
      <c r="DA1828" t="n">
        <v>1.5</v>
      </c>
      <c r="DB1828" t="n">
        <v>56.5653371665036</v>
      </c>
      <c r="DC1828" t="n">
        <v>35.07325208560898</v>
      </c>
      <c r="DD1828" t="n">
        <v>18.6</v>
      </c>
      <c r="DE1828" t="inlineStr">
        <is>
          <t>Times (raw ratio)</t>
        </is>
      </c>
      <c r="DF1828" t="n">
        <v>9</v>
      </c>
      <c r="DG1828" t="inlineStr">
        <is>
          <t>Times (raw %)</t>
        </is>
      </c>
      <c r="DH1828" t="inlineStr"/>
      <c r="DI1828" t="n">
        <v>16.61690126362888</v>
      </c>
    </row>
    <row r="1829">
      <c r="A1829" t="inlineStr">
        <is>
          <t>university of tokyo</t>
        </is>
      </c>
      <c r="B1829" t="inlineStr"/>
      <c r="C1829" t="inlineStr"/>
      <c r="D1829" t="inlineStr">
        <is>
          <t>Not Reported</t>
        </is>
      </c>
      <c r="E1829" t="inlineStr">
        <is>
          <t>Not Reported</t>
        </is>
      </c>
      <c r="F1829" t="inlineStr">
        <is>
          <t>Not Reported</t>
        </is>
      </c>
      <c r="G1829" t="inlineStr">
        <is>
          <t>Not Reported</t>
        </is>
      </c>
      <c r="H1829" t="inlineStr"/>
      <c r="I1829" t="inlineStr">
        <is>
          <t>Not Reported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>
        <is>
          <t>Not Reported</t>
        </is>
      </c>
      <c r="AF1829" t="inlineStr">
        <is>
          <t>Not Reported</t>
        </is>
      </c>
      <c r="AG1829" t="inlineStr">
        <is>
          <t>Not Reported</t>
        </is>
      </c>
      <c r="AH1829" t="inlineStr">
        <is>
          <t>Not Reported</t>
        </is>
      </c>
      <c r="AI1829" t="inlineStr"/>
      <c r="AJ1829" t="inlineStr"/>
      <c r="AK1829" t="inlineStr">
        <is>
          <t>Not Reported</t>
        </is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>
        <is>
          <t>43</t>
        </is>
      </c>
      <c r="BF1829" t="inlineStr">
        <is>
          <t>Japan</t>
        </is>
      </c>
      <c r="BG1829" t="n">
        <v>81.40000000000001</v>
      </c>
      <c r="BH1829" t="inlineStr">
        <is>
          <t>30.3</t>
        </is>
      </c>
      <c r="BI1829" t="n">
        <v>83</v>
      </c>
      <c r="BJ1829" t="n">
        <v>60.9</v>
      </c>
      <c r="BK1829" t="inlineStr">
        <is>
          <t>50.8</t>
        </is>
      </c>
      <c r="BL1829" t="inlineStr">
        <is>
          <t>71.1</t>
        </is>
      </c>
      <c r="BM1829" t="inlineStr">
        <is>
          <t>26,199</t>
        </is>
      </c>
      <c r="BN1829" t="n">
        <v>5.7</v>
      </c>
      <c r="BO1829" t="inlineStr">
        <is>
          <t>10%</t>
        </is>
      </c>
      <c r="BP1829" t="inlineStr"/>
      <c r="BQ1829" t="n">
        <v>2016</v>
      </c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>
        <is>
          <t>Times</t>
        </is>
      </c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n">
        <v>43</v>
      </c>
      <c r="CZ1829" t="inlineStr"/>
      <c r="DA1829" t="inlineStr"/>
      <c r="DB1829" t="n">
        <v>93.99571122230165</v>
      </c>
      <c r="DC1829" t="n">
        <v>71.88788879667351</v>
      </c>
      <c r="DD1829" t="n">
        <v>5.7</v>
      </c>
      <c r="DE1829" t="inlineStr">
        <is>
          <t>Times (raw ratio)</t>
        </is>
      </c>
      <c r="DF1829" t="n">
        <v>10</v>
      </c>
      <c r="DG1829" t="inlineStr">
        <is>
          <t>Times (raw %)</t>
        </is>
      </c>
      <c r="DH1829" t="inlineStr"/>
      <c r="DI1829" t="n">
        <v>83.35067637877212</v>
      </c>
    </row>
    <row r="1830">
      <c r="A1830" t="inlineStr">
        <is>
          <t>university of toledo</t>
        </is>
      </c>
      <c r="B1830" t="inlineStr">
        <is>
          <t>1001-1200</t>
        </is>
      </c>
      <c r="C1830" t="inlineStr">
        <is>
          <t>1001-1200</t>
        </is>
      </c>
      <c r="D1830" t="inlineStr">
        <is>
          <t>United States</t>
        </is>
      </c>
      <c r="E1830" t="inlineStr">
        <is>
          <t>Americas</t>
        </is>
      </c>
      <c r="F1830" t="inlineStr">
        <is>
          <t>L</t>
        </is>
      </c>
      <c r="G1830" t="inlineStr">
        <is>
          <t>FC</t>
        </is>
      </c>
      <c r="H1830" t="inlineStr">
        <is>
          <t>HI</t>
        </is>
      </c>
      <c r="I1830" t="inlineStr">
        <is>
          <t>A</t>
        </is>
      </c>
      <c r="J1830" t="n">
        <v>3.7</v>
      </c>
      <c r="K1830" t="inlineStr">
        <is>
          <t>601+</t>
        </is>
      </c>
      <c r="L1830" t="n">
        <v>3</v>
      </c>
      <c r="M1830" t="inlineStr">
        <is>
          <t>601+</t>
        </is>
      </c>
      <c r="N1830" t="n">
        <v>9.6</v>
      </c>
      <c r="O1830" t="inlineStr">
        <is>
          <t>701+</t>
        </is>
      </c>
      <c r="P1830" t="n">
        <v>18.2</v>
      </c>
      <c r="Q1830" t="inlineStr">
        <is>
          <t>582</t>
        </is>
      </c>
      <c r="R1830" t="n">
        <v>6</v>
      </c>
      <c r="S1830" t="inlineStr">
        <is>
          <t>701+</t>
        </is>
      </c>
      <c r="T1830" t="n">
        <v>10.4</v>
      </c>
      <c r="U1830" t="inlineStr">
        <is>
          <t>701+</t>
        </is>
      </c>
      <c r="V1830" t="n">
        <v>45.4</v>
      </c>
      <c r="W1830" t="inlineStr">
        <is>
          <t>701+</t>
        </is>
      </c>
      <c r="X1830" t="n">
        <v>7.7</v>
      </c>
      <c r="Y1830" t="inlineStr">
        <is>
          <t>701+</t>
        </is>
      </c>
      <c r="Z1830" t="n">
        <v>1.7</v>
      </c>
      <c r="AA1830" t="inlineStr">
        <is>
          <t>701+</t>
        </is>
      </c>
      <c r="AB1830" t="inlineStr"/>
      <c r="AC1830" t="inlineStr">
        <is>
          <t>1001-1200</t>
        </is>
      </c>
      <c r="AD1830" t="inlineStr">
        <is>
          <t>1001-1200</t>
        </is>
      </c>
      <c r="AE1830" t="inlineStr">
        <is>
          <t>US</t>
        </is>
      </c>
      <c r="AF1830" t="inlineStr">
        <is>
          <t>United States</t>
        </is>
      </c>
      <c r="AG1830" t="inlineStr">
        <is>
          <t>L</t>
        </is>
      </c>
      <c r="AH1830" t="inlineStr">
        <is>
          <t>FC</t>
        </is>
      </c>
      <c r="AI1830" t="inlineStr">
        <is>
          <t>HI</t>
        </is>
      </c>
      <c r="AJ1830" t="inlineStr"/>
      <c r="AK1830" t="inlineStr">
        <is>
          <t>A</t>
        </is>
      </c>
      <c r="AL1830" t="n">
        <v>3.8</v>
      </c>
      <c r="AM1830" t="inlineStr">
        <is>
          <t>601+</t>
        </is>
      </c>
      <c r="AN1830" t="n">
        <v>4.4</v>
      </c>
      <c r="AO1830" t="inlineStr">
        <is>
          <t>601+</t>
        </is>
      </c>
      <c r="AP1830" t="n">
        <v>8.699999999999999</v>
      </c>
      <c r="AQ1830" t="inlineStr">
        <is>
          <t>701+</t>
        </is>
      </c>
      <c r="AR1830" t="n">
        <v>21.4</v>
      </c>
      <c r="AS1830" t="inlineStr">
        <is>
          <t>538</t>
        </is>
      </c>
      <c r="AT1830" t="n">
        <v>9.6</v>
      </c>
      <c r="AU1830" t="inlineStr">
        <is>
          <t>701+</t>
        </is>
      </c>
      <c r="AV1830" t="n">
        <v>8.800000000000001</v>
      </c>
      <c r="AW1830" t="inlineStr">
        <is>
          <t>701+</t>
        </is>
      </c>
      <c r="AX1830" t="n">
        <v>5.1</v>
      </c>
      <c r="AY1830" t="inlineStr">
        <is>
          <t>701+</t>
        </is>
      </c>
      <c r="AZ1830" t="n">
        <v>10.3</v>
      </c>
      <c r="BA1830" t="inlineStr">
        <is>
          <t>701+</t>
        </is>
      </c>
      <c r="BB1830" t="inlineStr"/>
      <c r="BC1830" t="inlineStr"/>
      <c r="BD1830" t="inlineStr">
        <is>
          <t>-</t>
        </is>
      </c>
      <c r="BE1830" t="inlineStr">
        <is>
          <t>501-600</t>
        </is>
      </c>
      <c r="BF1830" t="inlineStr">
        <is>
          <t>United States of America</t>
        </is>
      </c>
      <c r="BG1830" t="n">
        <v>31.6</v>
      </c>
      <c r="BH1830" t="inlineStr">
        <is>
          <t>37.7</t>
        </is>
      </c>
      <c r="BI1830" t="n">
        <v>13.4</v>
      </c>
      <c r="BJ1830" t="n">
        <v>29.9</v>
      </c>
      <c r="BK1830" t="inlineStr">
        <is>
          <t>32.9</t>
        </is>
      </c>
      <c r="BL1830" t="inlineStr">
        <is>
          <t>-</t>
        </is>
      </c>
      <c r="BM1830" t="inlineStr">
        <is>
          <t>19,465</t>
        </is>
      </c>
      <c r="BN1830" t="n">
        <v>17.5</v>
      </c>
      <c r="BO1830" t="inlineStr">
        <is>
          <t>9%</t>
        </is>
      </c>
      <c r="BP1830" t="inlineStr">
        <is>
          <t>50 : 50</t>
        </is>
      </c>
      <c r="BQ1830" t="n">
        <v>2016</v>
      </c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>
        <is>
          <t>QS+Times</t>
        </is>
      </c>
      <c r="CC1830" t="n">
        <v>1100.5</v>
      </c>
      <c r="CD1830" t="n">
        <v>1100.5</v>
      </c>
      <c r="CE1830" t="n">
        <v>601</v>
      </c>
      <c r="CF1830" t="n">
        <v>601</v>
      </c>
      <c r="CG1830" t="n">
        <v>701</v>
      </c>
      <c r="CH1830" t="n">
        <v>582</v>
      </c>
      <c r="CI1830" t="n">
        <v>701</v>
      </c>
      <c r="CJ1830" t="n">
        <v>701</v>
      </c>
      <c r="CK1830" t="n">
        <v>701</v>
      </c>
      <c r="CL1830" t="n">
        <v>701</v>
      </c>
      <c r="CM1830" t="n">
        <v>701</v>
      </c>
      <c r="CN1830" t="n">
        <v>1100.5</v>
      </c>
      <c r="CO1830" t="n">
        <v>1100.5</v>
      </c>
      <c r="CP1830" t="n">
        <v>601</v>
      </c>
      <c r="CQ1830" t="n">
        <v>601</v>
      </c>
      <c r="CR1830" t="n">
        <v>701</v>
      </c>
      <c r="CS1830" t="n">
        <v>538</v>
      </c>
      <c r="CT1830" t="n">
        <v>701</v>
      </c>
      <c r="CU1830" t="n">
        <v>701</v>
      </c>
      <c r="CV1830" t="n">
        <v>701</v>
      </c>
      <c r="CW1830" t="n">
        <v>701</v>
      </c>
      <c r="CX1830" t="inlineStr"/>
      <c r="CY1830" t="n">
        <v>550.5</v>
      </c>
      <c r="CZ1830" t="inlineStr"/>
      <c r="DA1830" t="inlineStr"/>
      <c r="DB1830" t="n">
        <v>21.45408710303278</v>
      </c>
      <c r="DC1830" t="n">
        <v>19.39156720746074</v>
      </c>
      <c r="DD1830" t="n">
        <v>17.5</v>
      </c>
      <c r="DE1830" t="inlineStr">
        <is>
          <t>Times (raw ratio)</t>
        </is>
      </c>
      <c r="DF1830" t="n">
        <v>9</v>
      </c>
      <c r="DG1830" t="inlineStr">
        <is>
          <t>Times (raw %)</t>
        </is>
      </c>
      <c r="DH1830" t="n">
        <v>3.75</v>
      </c>
      <c r="DI1830" t="n">
        <v>10.9261186264308</v>
      </c>
    </row>
    <row r="1831">
      <c r="A1831" t="inlineStr">
        <is>
          <t>university of toronto</t>
        </is>
      </c>
      <c r="B1831" t="inlineStr">
        <is>
          <t>25</t>
        </is>
      </c>
      <c r="C1831" t="inlineStr">
        <is>
          <t>21</t>
        </is>
      </c>
      <c r="D1831" t="inlineStr">
        <is>
          <t>Canada</t>
        </is>
      </c>
      <c r="E1831" t="inlineStr">
        <is>
          <t>Americas</t>
        </is>
      </c>
      <c r="F1831" t="inlineStr">
        <is>
          <t>XL</t>
        </is>
      </c>
      <c r="G1831" t="inlineStr">
        <is>
          <t>FC</t>
        </is>
      </c>
      <c r="H1831" t="inlineStr">
        <is>
          <t>VH</t>
        </is>
      </c>
      <c r="I1831" t="inlineStr">
        <is>
          <t>A</t>
        </is>
      </c>
      <c r="J1831" t="n">
        <v>99.7</v>
      </c>
      <c r="K1831" t="inlineStr">
        <is>
          <t>11</t>
        </is>
      </c>
      <c r="L1831" t="n">
        <v>96.90000000000001</v>
      </c>
      <c r="M1831" t="inlineStr">
        <is>
          <t>27</t>
        </is>
      </c>
      <c r="N1831" t="n">
        <v>44.9</v>
      </c>
      <c r="O1831" t="inlineStr">
        <is>
          <t>344</t>
        </is>
      </c>
      <c r="P1831" t="n">
        <v>50.8</v>
      </c>
      <c r="Q1831" t="inlineStr">
        <is>
          <t>257</t>
        </is>
      </c>
      <c r="R1831" t="n">
        <v>96.90000000000001</v>
      </c>
      <c r="S1831" t="inlineStr">
        <is>
          <t>132</t>
        </is>
      </c>
      <c r="T1831" t="n">
        <v>96.09999999999999</v>
      </c>
      <c r="U1831" t="inlineStr">
        <is>
          <t>90</t>
        </is>
      </c>
      <c r="V1831" t="n">
        <v>97.7</v>
      </c>
      <c r="W1831" t="inlineStr">
        <is>
          <t>29</t>
        </is>
      </c>
      <c r="X1831" t="n">
        <v>98.7</v>
      </c>
      <c r="Y1831" t="inlineStr">
        <is>
          <t>19</t>
        </is>
      </c>
      <c r="Z1831" t="n">
        <v>100</v>
      </c>
      <c r="AA1831" t="inlineStr">
        <is>
          <t>1</t>
        </is>
      </c>
      <c r="AB1831" t="n">
        <v>84.09999999999999</v>
      </c>
      <c r="AC1831" t="inlineStr">
        <is>
          <t>21</t>
        </is>
      </c>
      <c r="AD1831" t="inlineStr">
        <is>
          <t>34=</t>
        </is>
      </c>
      <c r="AE1831" t="inlineStr">
        <is>
          <t>CA</t>
        </is>
      </c>
      <c r="AF1831" t="inlineStr">
        <is>
          <t>Canada</t>
        </is>
      </c>
      <c r="AG1831" t="inlineStr">
        <is>
          <t>XL</t>
        </is>
      </c>
      <c r="AH1831" t="inlineStr">
        <is>
          <t>FC</t>
        </is>
      </c>
      <c r="AI1831" t="inlineStr">
        <is>
          <t>VH</t>
        </is>
      </c>
      <c r="AJ1831" t="n">
        <v>5</v>
      </c>
      <c r="AK1831" t="inlineStr">
        <is>
          <t>A</t>
        </is>
      </c>
      <c r="AL1831" t="n">
        <v>99.7</v>
      </c>
      <c r="AM1831" t="inlineStr">
        <is>
          <t>11</t>
        </is>
      </c>
      <c r="AN1831" t="n">
        <v>96</v>
      </c>
      <c r="AO1831" t="inlineStr">
        <is>
          <t>33</t>
        </is>
      </c>
      <c r="AP1831" t="n">
        <v>54.2</v>
      </c>
      <c r="AQ1831" t="inlineStr">
        <is>
          <t>283</t>
        </is>
      </c>
      <c r="AR1831" t="n">
        <v>57.2</v>
      </c>
      <c r="AS1831" t="inlineStr">
        <is>
          <t>226</t>
        </is>
      </c>
      <c r="AT1831" t="n">
        <v>95.7</v>
      </c>
      <c r="AU1831" t="inlineStr">
        <is>
          <t>145</t>
        </is>
      </c>
      <c r="AV1831" t="n">
        <v>96.40000000000001</v>
      </c>
      <c r="AW1831" t="inlineStr">
        <is>
          <t>80</t>
        </is>
      </c>
      <c r="AX1831" t="n">
        <v>95.5</v>
      </c>
      <c r="AY1831" t="inlineStr">
        <is>
          <t>46</t>
        </is>
      </c>
      <c r="AZ1831" t="n">
        <v>96.40000000000001</v>
      </c>
      <c r="BA1831" t="inlineStr">
        <is>
          <t>22</t>
        </is>
      </c>
      <c r="BB1831" t="n">
        <v>99.90000000000001</v>
      </c>
      <c r="BC1831" t="inlineStr">
        <is>
          <t>2</t>
        </is>
      </c>
      <c r="BD1831" t="inlineStr">
        <is>
          <t>86.3</t>
        </is>
      </c>
      <c r="BE1831" t="inlineStr">
        <is>
          <t>19</t>
        </is>
      </c>
      <c r="BF1831" t="inlineStr">
        <is>
          <t>Canada</t>
        </is>
      </c>
      <c r="BG1831" t="n">
        <v>75.90000000000001</v>
      </c>
      <c r="BH1831" t="inlineStr">
        <is>
          <t>77.8</t>
        </is>
      </c>
      <c r="BI1831" t="n">
        <v>89.3</v>
      </c>
      <c r="BJ1831" t="n">
        <v>90.90000000000001</v>
      </c>
      <c r="BK1831" t="inlineStr">
        <is>
          <t>49.1</t>
        </is>
      </c>
      <c r="BL1831" t="inlineStr">
        <is>
          <t>83.9</t>
        </is>
      </c>
      <c r="BM1831" t="inlineStr">
        <is>
          <t>66,198</t>
        </is>
      </c>
      <c r="BN1831" t="n">
        <v>19.5</v>
      </c>
      <c r="BO1831" t="inlineStr">
        <is>
          <t>15%</t>
        </is>
      </c>
      <c r="BP1831" t="inlineStr"/>
      <c r="BQ1831" t="n">
        <v>2016</v>
      </c>
      <c r="BR1831" t="inlineStr">
        <is>
          <t>25</t>
        </is>
      </c>
      <c r="BS1831" t="inlineStr">
        <is>
          <t>1</t>
        </is>
      </c>
      <c r="BT1831" t="n">
        <v>40.6</v>
      </c>
      <c r="BU1831" t="n">
        <v>19.9</v>
      </c>
      <c r="BV1831" t="n">
        <v>17.2</v>
      </c>
      <c r="BW1831" t="n">
        <v>38.8</v>
      </c>
      <c r="BX1831" t="n">
        <v>38.6</v>
      </c>
      <c r="BY1831" t="n">
        <v>79.09999999999999</v>
      </c>
      <c r="BZ1831" t="n">
        <v>29.3</v>
      </c>
      <c r="CA1831" t="n">
        <v>2015</v>
      </c>
      <c r="CB1831" t="inlineStr">
        <is>
          <t>QS+Times+Shanghai</t>
        </is>
      </c>
      <c r="CC1831" t="n">
        <v>25</v>
      </c>
      <c r="CD1831" t="n">
        <v>21</v>
      </c>
      <c r="CE1831" t="n">
        <v>11</v>
      </c>
      <c r="CF1831" t="n">
        <v>27</v>
      </c>
      <c r="CG1831" t="n">
        <v>344</v>
      </c>
      <c r="CH1831" t="n">
        <v>257</v>
      </c>
      <c r="CI1831" t="n">
        <v>132</v>
      </c>
      <c r="CJ1831" t="n">
        <v>90</v>
      </c>
      <c r="CK1831" t="n">
        <v>29</v>
      </c>
      <c r="CL1831" t="n">
        <v>19</v>
      </c>
      <c r="CM1831" t="n">
        <v>1</v>
      </c>
      <c r="CN1831" t="n">
        <v>21</v>
      </c>
      <c r="CO1831" t="n">
        <v>34</v>
      </c>
      <c r="CP1831" t="n">
        <v>11</v>
      </c>
      <c r="CQ1831" t="n">
        <v>33</v>
      </c>
      <c r="CR1831" t="n">
        <v>283</v>
      </c>
      <c r="CS1831" t="n">
        <v>226</v>
      </c>
      <c r="CT1831" t="n">
        <v>145</v>
      </c>
      <c r="CU1831" t="n">
        <v>80</v>
      </c>
      <c r="CV1831" t="n">
        <v>46</v>
      </c>
      <c r="CW1831" t="n">
        <v>22</v>
      </c>
      <c r="CX1831" t="n">
        <v>2</v>
      </c>
      <c r="CY1831" t="n">
        <v>19</v>
      </c>
      <c r="CZ1831" t="n">
        <v>25</v>
      </c>
      <c r="DA1831" t="n">
        <v>1</v>
      </c>
      <c r="DB1831" t="n">
        <v>96.81450414356544</v>
      </c>
      <c r="DC1831" t="n">
        <v>69.54999488422993</v>
      </c>
      <c r="DD1831" t="n">
        <v>19.5</v>
      </c>
      <c r="DE1831" t="inlineStr">
        <is>
          <t>Times (raw ratio)</t>
        </is>
      </c>
      <c r="DF1831" t="n">
        <v>15</v>
      </c>
      <c r="DG1831" t="inlineStr">
        <is>
          <t>Times (raw %)</t>
        </is>
      </c>
      <c r="DH1831" t="n">
        <v>99.7</v>
      </c>
      <c r="DI1831" t="n">
        <v>48.65210014738783</v>
      </c>
    </row>
    <row r="1832">
      <c r="A1832" t="inlineStr">
        <is>
          <t>university of trento</t>
        </is>
      </c>
      <c r="B1832" t="inlineStr">
        <is>
          <t>506</t>
        </is>
      </c>
      <c r="C1832" t="inlineStr">
        <is>
          <t>429</t>
        </is>
      </c>
      <c r="D1832" t="inlineStr">
        <is>
          <t>Italy</t>
        </is>
      </c>
      <c r="E1832" t="inlineStr">
        <is>
          <t>Europe</t>
        </is>
      </c>
      <c r="F1832" t="inlineStr">
        <is>
          <t>L</t>
        </is>
      </c>
      <c r="G1832" t="inlineStr">
        <is>
          <t>CO</t>
        </is>
      </c>
      <c r="H1832" t="inlineStr">
        <is>
          <t>VH</t>
        </is>
      </c>
      <c r="I1832" t="inlineStr">
        <is>
          <t>A</t>
        </is>
      </c>
      <c r="J1832" t="n">
        <v>24.9</v>
      </c>
      <c r="K1832" t="inlineStr">
        <is>
          <t>352</t>
        </is>
      </c>
      <c r="L1832" t="n">
        <v>10.5</v>
      </c>
      <c r="M1832" t="inlineStr">
        <is>
          <t>601+</t>
        </is>
      </c>
      <c r="N1832" t="n">
        <v>22</v>
      </c>
      <c r="O1832" t="inlineStr">
        <is>
          <t>639</t>
        </is>
      </c>
      <c r="P1832" t="n">
        <v>32.7</v>
      </c>
      <c r="Q1832" t="inlineStr">
        <is>
          <t>402</t>
        </is>
      </c>
      <c r="R1832" t="n">
        <v>29.6</v>
      </c>
      <c r="S1832" t="inlineStr">
        <is>
          <t>497</t>
        </is>
      </c>
      <c r="T1832" t="n">
        <v>6.1</v>
      </c>
      <c r="U1832" t="inlineStr">
        <is>
          <t>701+</t>
        </is>
      </c>
      <c r="V1832" t="n">
        <v>85.8</v>
      </c>
      <c r="W1832" t="inlineStr">
        <is>
          <t>234</t>
        </is>
      </c>
      <c r="X1832" t="n">
        <v>4.4</v>
      </c>
      <c r="Y1832" t="inlineStr">
        <is>
          <t>701+</t>
        </is>
      </c>
      <c r="Z1832" t="n">
        <v>19</v>
      </c>
      <c r="AA1832" t="inlineStr">
        <is>
          <t>547</t>
        </is>
      </c>
      <c r="AB1832" t="n">
        <v>24</v>
      </c>
      <c r="AC1832">
        <f>429</f>
        <v/>
      </c>
      <c r="AD1832" t="inlineStr">
        <is>
          <t>457=</t>
        </is>
      </c>
      <c r="AE1832" t="inlineStr">
        <is>
          <t>IT</t>
        </is>
      </c>
      <c r="AF1832" t="inlineStr">
        <is>
          <t>Italy</t>
        </is>
      </c>
      <c r="AG1832" t="inlineStr">
        <is>
          <t>L</t>
        </is>
      </c>
      <c r="AH1832" t="inlineStr">
        <is>
          <t>CO</t>
        </is>
      </c>
      <c r="AI1832" t="inlineStr">
        <is>
          <t>VH</t>
        </is>
      </c>
      <c r="AJ1832" t="n">
        <v>4</v>
      </c>
      <c r="AK1832" t="inlineStr">
        <is>
          <t>A</t>
        </is>
      </c>
      <c r="AL1832" t="n">
        <v>24.6</v>
      </c>
      <c r="AM1832" t="inlineStr">
        <is>
          <t>352</t>
        </is>
      </c>
      <c r="AN1832" t="n">
        <v>8.9</v>
      </c>
      <c r="AO1832" t="inlineStr">
        <is>
          <t>601+</t>
        </is>
      </c>
      <c r="AP1832" t="n">
        <v>19.3</v>
      </c>
      <c r="AQ1832" t="inlineStr">
        <is>
          <t>685</t>
        </is>
      </c>
      <c r="AR1832" t="n">
        <v>44</v>
      </c>
      <c r="AS1832" t="inlineStr">
        <is>
          <t>305</t>
        </is>
      </c>
      <c r="AT1832" t="n">
        <v>26.9</v>
      </c>
      <c r="AU1832" t="inlineStr">
        <is>
          <t>509</t>
        </is>
      </c>
      <c r="AV1832" t="n">
        <v>6.2</v>
      </c>
      <c r="AW1832" t="inlineStr">
        <is>
          <t>701+</t>
        </is>
      </c>
      <c r="AX1832" t="n">
        <v>61</v>
      </c>
      <c r="AY1832" t="inlineStr">
        <is>
          <t>238</t>
        </is>
      </c>
      <c r="AZ1832" t="n">
        <v>9.300000000000001</v>
      </c>
      <c r="BA1832" t="inlineStr">
        <is>
          <t>701+</t>
        </is>
      </c>
      <c r="BB1832" t="n">
        <v>34.9</v>
      </c>
      <c r="BC1832" t="inlineStr">
        <is>
          <t>400=</t>
        </is>
      </c>
      <c r="BD1832" t="inlineStr">
        <is>
          <t>26.3</t>
        </is>
      </c>
      <c r="BE1832" t="inlineStr">
        <is>
          <t>198</t>
        </is>
      </c>
      <c r="BF1832" t="inlineStr">
        <is>
          <t>Italy</t>
        </is>
      </c>
      <c r="BG1832" t="n">
        <v>30.8</v>
      </c>
      <c r="BH1832" t="inlineStr">
        <is>
          <t>55.9</t>
        </is>
      </c>
      <c r="BI1832" t="n">
        <v>27.4</v>
      </c>
      <c r="BJ1832" t="n">
        <v>87.7</v>
      </c>
      <c r="BK1832" t="inlineStr">
        <is>
          <t>47.1</t>
        </is>
      </c>
      <c r="BL1832" t="inlineStr">
        <is>
          <t>49.1</t>
        </is>
      </c>
      <c r="BM1832" t="inlineStr">
        <is>
          <t>16,841</t>
        </is>
      </c>
      <c r="BN1832" t="n">
        <v>43.2</v>
      </c>
      <c r="BO1832" t="inlineStr">
        <is>
          <t>8%</t>
        </is>
      </c>
      <c r="BP1832" t="inlineStr">
        <is>
          <t>51 : 49</t>
        </is>
      </c>
      <c r="BQ1832" t="n">
        <v>2016</v>
      </c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>
        <is>
          <t>QS+Times</t>
        </is>
      </c>
      <c r="CC1832" t="n">
        <v>506</v>
      </c>
      <c r="CD1832" t="n">
        <v>429</v>
      </c>
      <c r="CE1832" t="n">
        <v>352</v>
      </c>
      <c r="CF1832" t="n">
        <v>601</v>
      </c>
      <c r="CG1832" t="n">
        <v>639</v>
      </c>
      <c r="CH1832" t="n">
        <v>402</v>
      </c>
      <c r="CI1832" t="n">
        <v>497</v>
      </c>
      <c r="CJ1832" t="n">
        <v>701</v>
      </c>
      <c r="CK1832" t="n">
        <v>234</v>
      </c>
      <c r="CL1832" t="n">
        <v>701</v>
      </c>
      <c r="CM1832" t="n">
        <v>547</v>
      </c>
      <c r="CN1832" t="n">
        <v>429</v>
      </c>
      <c r="CO1832" t="n">
        <v>457</v>
      </c>
      <c r="CP1832" t="n">
        <v>352</v>
      </c>
      <c r="CQ1832" t="n">
        <v>601</v>
      </c>
      <c r="CR1832" t="n">
        <v>685</v>
      </c>
      <c r="CS1832" t="n">
        <v>305</v>
      </c>
      <c r="CT1832" t="n">
        <v>509</v>
      </c>
      <c r="CU1832" t="n">
        <v>701</v>
      </c>
      <c r="CV1832" t="n">
        <v>238</v>
      </c>
      <c r="CW1832" t="n">
        <v>701</v>
      </c>
      <c r="CX1832" t="n">
        <v>400</v>
      </c>
      <c r="CY1832" t="n">
        <v>198</v>
      </c>
      <c r="CZ1832" t="inlineStr"/>
      <c r="DA1832" t="inlineStr"/>
      <c r="DB1832" t="n">
        <v>67.88279893801695</v>
      </c>
      <c r="DC1832" t="n">
        <v>48.58162802748487</v>
      </c>
      <c r="DD1832" t="n">
        <v>43.2</v>
      </c>
      <c r="DE1832" t="inlineStr">
        <is>
          <t>Times (raw ratio)</t>
        </is>
      </c>
      <c r="DF1832" t="n">
        <v>8</v>
      </c>
      <c r="DG1832" t="inlineStr">
        <is>
          <t>Times (raw %)</t>
        </is>
      </c>
      <c r="DH1832" t="n">
        <v>24.75</v>
      </c>
      <c r="DI1832" t="n">
        <v>25.49427679500521</v>
      </c>
    </row>
    <row r="1833">
      <c r="A1833" t="inlineStr">
        <is>
          <t>university of trieste</t>
        </is>
      </c>
      <c r="B1833" t="inlineStr">
        <is>
          <t>721-730</t>
        </is>
      </c>
      <c r="C1833" t="inlineStr">
        <is>
          <t>691-700</t>
        </is>
      </c>
      <c r="D1833" t="inlineStr">
        <is>
          <t>Italy</t>
        </is>
      </c>
      <c r="E1833" t="inlineStr">
        <is>
          <t>Europe</t>
        </is>
      </c>
      <c r="F1833" t="inlineStr">
        <is>
          <t>L</t>
        </is>
      </c>
      <c r="G1833" t="inlineStr">
        <is>
          <t>FC</t>
        </is>
      </c>
      <c r="H1833" t="inlineStr">
        <is>
          <t>HI</t>
        </is>
      </c>
      <c r="I1833" t="inlineStr">
        <is>
          <t>A</t>
        </is>
      </c>
      <c r="J1833" t="n">
        <v>11.7</v>
      </c>
      <c r="K1833" t="inlineStr">
        <is>
          <t>601+</t>
        </is>
      </c>
      <c r="L1833" t="n">
        <v>4</v>
      </c>
      <c r="M1833" t="inlineStr">
        <is>
          <t>601+</t>
        </is>
      </c>
      <c r="N1833" t="n">
        <v>3.6</v>
      </c>
      <c r="O1833" t="inlineStr">
        <is>
          <t>701+</t>
        </is>
      </c>
      <c r="P1833" t="n">
        <v>43.3</v>
      </c>
      <c r="Q1833" t="inlineStr">
        <is>
          <t>318</t>
        </is>
      </c>
      <c r="R1833" t="n">
        <v>7.3</v>
      </c>
      <c r="S1833" t="inlineStr">
        <is>
          <t>701+</t>
        </is>
      </c>
      <c r="T1833" t="n">
        <v>7.9</v>
      </c>
      <c r="U1833" t="inlineStr">
        <is>
          <t>701+</t>
        </is>
      </c>
      <c r="V1833" t="n">
        <v>70.40000000000001</v>
      </c>
      <c r="W1833" t="inlineStr">
        <is>
          <t>480</t>
        </is>
      </c>
      <c r="X1833" t="n">
        <v>14.6</v>
      </c>
      <c r="Y1833" t="inlineStr">
        <is>
          <t>674</t>
        </is>
      </c>
      <c r="Z1833" t="n">
        <v>2.6</v>
      </c>
      <c r="AA1833" t="inlineStr">
        <is>
          <t>701+</t>
        </is>
      </c>
      <c r="AB1833" t="inlineStr"/>
      <c r="AC1833" t="inlineStr">
        <is>
          <t>691-700</t>
        </is>
      </c>
      <c r="AD1833" t="inlineStr">
        <is>
          <t>701-750</t>
        </is>
      </c>
      <c r="AE1833" t="inlineStr">
        <is>
          <t>IT</t>
        </is>
      </c>
      <c r="AF1833" t="inlineStr">
        <is>
          <t>Italy</t>
        </is>
      </c>
      <c r="AG1833" t="inlineStr">
        <is>
          <t>L</t>
        </is>
      </c>
      <c r="AH1833" t="inlineStr">
        <is>
          <t>FC</t>
        </is>
      </c>
      <c r="AI1833" t="inlineStr">
        <is>
          <t>HI</t>
        </is>
      </c>
      <c r="AJ1833" t="n">
        <v>4</v>
      </c>
      <c r="AK1833" t="inlineStr">
        <is>
          <t>A</t>
        </is>
      </c>
      <c r="AL1833" t="n">
        <v>11.9</v>
      </c>
      <c r="AM1833" t="inlineStr">
        <is>
          <t>601+</t>
        </is>
      </c>
      <c r="AN1833" t="n">
        <v>3.6</v>
      </c>
      <c r="AO1833" t="inlineStr">
        <is>
          <t>601+</t>
        </is>
      </c>
      <c r="AP1833" t="n">
        <v>4</v>
      </c>
      <c r="AQ1833" t="inlineStr">
        <is>
          <t>701+</t>
        </is>
      </c>
      <c r="AR1833" t="n">
        <v>45.5</v>
      </c>
      <c r="AS1833" t="inlineStr">
        <is>
          <t>297</t>
        </is>
      </c>
      <c r="AT1833" t="n">
        <v>6.4</v>
      </c>
      <c r="AU1833" t="inlineStr">
        <is>
          <t>701+</t>
        </is>
      </c>
      <c r="AV1833" t="n">
        <v>7.6</v>
      </c>
      <c r="AW1833" t="inlineStr">
        <is>
          <t>701+</t>
        </is>
      </c>
      <c r="AX1833" t="n">
        <v>37.6</v>
      </c>
      <c r="AY1833" t="inlineStr">
        <is>
          <t>397</t>
        </is>
      </c>
      <c r="AZ1833" t="n">
        <v>12.9</v>
      </c>
      <c r="BA1833" t="inlineStr">
        <is>
          <t>666</t>
        </is>
      </c>
      <c r="BB1833" t="n">
        <v>4</v>
      </c>
      <c r="BC1833" t="inlineStr">
        <is>
          <t>701+</t>
        </is>
      </c>
      <c r="BD1833" t="inlineStr">
        <is>
          <t>-</t>
        </is>
      </c>
      <c r="BE1833" t="inlineStr">
        <is>
          <t>301-350</t>
        </is>
      </c>
      <c r="BF1833" t="inlineStr">
        <is>
          <t>Italy</t>
        </is>
      </c>
      <c r="BG1833" t="n">
        <v>26.5</v>
      </c>
      <c r="BH1833" t="inlineStr">
        <is>
          <t>47.3</t>
        </is>
      </c>
      <c r="BI1833" t="n">
        <v>18.5</v>
      </c>
      <c r="BJ1833" t="n">
        <v>74.09999999999999</v>
      </c>
      <c r="BK1833" t="inlineStr">
        <is>
          <t>32.3</t>
        </is>
      </c>
      <c r="BL1833" t="inlineStr">
        <is>
          <t>-</t>
        </is>
      </c>
      <c r="BM1833" t="inlineStr">
        <is>
          <t>18,135</t>
        </is>
      </c>
      <c r="BN1833" t="n">
        <v>25.8</v>
      </c>
      <c r="BO1833" t="inlineStr">
        <is>
          <t>9%</t>
        </is>
      </c>
      <c r="BP1833" t="inlineStr">
        <is>
          <t>56 : 44</t>
        </is>
      </c>
      <c r="BQ1833" t="n">
        <v>2016</v>
      </c>
      <c r="BR1833" t="inlineStr">
        <is>
          <t>401-500</t>
        </is>
      </c>
      <c r="BS1833" t="inlineStr">
        <is>
          <t>11-20</t>
        </is>
      </c>
      <c r="BT1833" t="inlineStr"/>
      <c r="BU1833" t="n">
        <v>0</v>
      </c>
      <c r="BV1833" t="n">
        <v>0</v>
      </c>
      <c r="BW1833" t="n">
        <v>5</v>
      </c>
      <c r="BX1833" t="n">
        <v>10.9</v>
      </c>
      <c r="BY1833" t="n">
        <v>25.1</v>
      </c>
      <c r="BZ1833" t="n">
        <v>20.1</v>
      </c>
      <c r="CA1833" t="n">
        <v>2015</v>
      </c>
      <c r="CB1833" t="inlineStr">
        <is>
          <t>QS+Times+Shanghai</t>
        </is>
      </c>
      <c r="CC1833" t="n">
        <v>725.5</v>
      </c>
      <c r="CD1833" t="n">
        <v>695.5</v>
      </c>
      <c r="CE1833" t="n">
        <v>601</v>
      </c>
      <c r="CF1833" t="n">
        <v>601</v>
      </c>
      <c r="CG1833" t="n">
        <v>701</v>
      </c>
      <c r="CH1833" t="n">
        <v>318</v>
      </c>
      <c r="CI1833" t="n">
        <v>701</v>
      </c>
      <c r="CJ1833" t="n">
        <v>701</v>
      </c>
      <c r="CK1833" t="n">
        <v>480</v>
      </c>
      <c r="CL1833" t="n">
        <v>674</v>
      </c>
      <c r="CM1833" t="n">
        <v>701</v>
      </c>
      <c r="CN1833" t="n">
        <v>695.5</v>
      </c>
      <c r="CO1833" t="n">
        <v>725.5</v>
      </c>
      <c r="CP1833" t="n">
        <v>601</v>
      </c>
      <c r="CQ1833" t="n">
        <v>601</v>
      </c>
      <c r="CR1833" t="n">
        <v>701</v>
      </c>
      <c r="CS1833" t="n">
        <v>297</v>
      </c>
      <c r="CT1833" t="n">
        <v>701</v>
      </c>
      <c r="CU1833" t="n">
        <v>701</v>
      </c>
      <c r="CV1833" t="n">
        <v>397</v>
      </c>
      <c r="CW1833" t="n">
        <v>666</v>
      </c>
      <c r="CX1833" t="n">
        <v>701</v>
      </c>
      <c r="CY1833" t="n">
        <v>325.5</v>
      </c>
      <c r="CZ1833" t="n">
        <v>450.5</v>
      </c>
      <c r="DA1833" t="n">
        <v>15.5</v>
      </c>
      <c r="DB1833" t="n">
        <v>34.39231834615024</v>
      </c>
      <c r="DC1833" t="n">
        <v>31.50404832595085</v>
      </c>
      <c r="DD1833" t="n">
        <v>25.8</v>
      </c>
      <c r="DE1833" t="inlineStr">
        <is>
          <t>Times (raw ratio)</t>
        </is>
      </c>
      <c r="DF1833" t="n">
        <v>9</v>
      </c>
      <c r="DG1833" t="inlineStr">
        <is>
          <t>Times (raw %)</t>
        </is>
      </c>
      <c r="DH1833" t="n">
        <v>11.8</v>
      </c>
      <c r="DI1833" t="n">
        <v>8.086963305707938</v>
      </c>
    </row>
    <row r="1834">
      <c r="A1834" t="inlineStr">
        <is>
          <t>university of tromso</t>
        </is>
      </c>
      <c r="B1834" t="inlineStr"/>
      <c r="C1834" t="inlineStr"/>
      <c r="D1834" t="inlineStr">
        <is>
          <t>Not Reported</t>
        </is>
      </c>
      <c r="E1834" t="inlineStr">
        <is>
          <t>Not Reported</t>
        </is>
      </c>
      <c r="F1834" t="inlineStr">
        <is>
          <t>Not Reported</t>
        </is>
      </c>
      <c r="G1834" t="inlineStr">
        <is>
          <t>Not Reported</t>
        </is>
      </c>
      <c r="H1834" t="inlineStr"/>
      <c r="I1834" t="inlineStr">
        <is>
          <t>Not Reported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>
        <is>
          <t>Not Reported</t>
        </is>
      </c>
      <c r="AF1834" t="inlineStr">
        <is>
          <t>Not Reported</t>
        </is>
      </c>
      <c r="AG1834" t="inlineStr">
        <is>
          <t>Not Reported</t>
        </is>
      </c>
      <c r="AH1834" t="inlineStr">
        <is>
          <t>Not Reported</t>
        </is>
      </c>
      <c r="AI1834" t="inlineStr"/>
      <c r="AJ1834" t="inlineStr"/>
      <c r="AK1834" t="inlineStr">
        <is>
          <t>Not Reported</t>
        </is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>
        <is>
          <t>Not Reported</t>
        </is>
      </c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>
        <is>
          <t>401-500</t>
        </is>
      </c>
      <c r="BS1834" t="inlineStr">
        <is>
          <t>4</t>
        </is>
      </c>
      <c r="BT1834" t="inlineStr"/>
      <c r="BU1834" t="n">
        <v>0</v>
      </c>
      <c r="BV1834" t="n">
        <v>0</v>
      </c>
      <c r="BW1834" t="n">
        <v>10.2</v>
      </c>
      <c r="BX1834" t="n">
        <v>8.6</v>
      </c>
      <c r="BY1834" t="n">
        <v>24.6</v>
      </c>
      <c r="BZ1834" t="n">
        <v>15.5</v>
      </c>
      <c r="CA1834" t="n">
        <v>2011</v>
      </c>
      <c r="CB1834" t="inlineStr">
        <is>
          <t>Shanghai</t>
        </is>
      </c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n">
        <v>450.5</v>
      </c>
      <c r="DA1834" t="n">
        <v>4</v>
      </c>
      <c r="DB1834" t="n">
        <v>1.317233809001095</v>
      </c>
      <c r="DC1834" t="n">
        <v>14.4311758360302</v>
      </c>
      <c r="DD1834" t="inlineStr"/>
      <c r="DE1834" t="inlineStr">
        <is>
          <t>Missing</t>
        </is>
      </c>
      <c r="DF1834" t="inlineStr"/>
      <c r="DG1834" t="inlineStr">
        <is>
          <t>Missing</t>
        </is>
      </c>
      <c r="DH1834" t="inlineStr"/>
      <c r="DI1834" t="n">
        <v>7.215587918015102</v>
      </c>
    </row>
    <row r="1835">
      <c r="A1835" t="inlineStr">
        <is>
          <t>university of tromsø the arctic university of norway</t>
        </is>
      </c>
      <c r="B1835" t="inlineStr">
        <is>
          <t>621-630</t>
        </is>
      </c>
      <c r="C1835" t="inlineStr">
        <is>
          <t>577</t>
        </is>
      </c>
      <c r="D1835" t="inlineStr">
        <is>
          <t>Norway</t>
        </is>
      </c>
      <c r="E1835" t="inlineStr">
        <is>
          <t>Europe</t>
        </is>
      </c>
      <c r="F1835" t="inlineStr">
        <is>
          <t>L</t>
        </is>
      </c>
      <c r="G1835" t="inlineStr">
        <is>
          <t>FC</t>
        </is>
      </c>
      <c r="H1835" t="inlineStr">
        <is>
          <t>VH</t>
        </is>
      </c>
      <c r="I1835" t="inlineStr">
        <is>
          <t>A</t>
        </is>
      </c>
      <c r="J1835" t="n">
        <v>11</v>
      </c>
      <c r="K1835" t="inlineStr">
        <is>
          <t>601+</t>
        </is>
      </c>
      <c r="L1835" t="n">
        <v>4.3</v>
      </c>
      <c r="M1835" t="inlineStr">
        <is>
          <t>601+</t>
        </is>
      </c>
      <c r="N1835" t="n">
        <v>68.3</v>
      </c>
      <c r="O1835" t="inlineStr">
        <is>
          <t>190</t>
        </is>
      </c>
      <c r="P1835" t="n">
        <v>8.9</v>
      </c>
      <c r="Q1835" t="inlineStr">
        <is>
          <t>701+</t>
        </is>
      </c>
      <c r="R1835" t="n">
        <v>69.3</v>
      </c>
      <c r="S1835" t="inlineStr">
        <is>
          <t>286</t>
        </is>
      </c>
      <c r="T1835" t="n">
        <v>7</v>
      </c>
      <c r="U1835" t="inlineStr">
        <is>
          <t>701+</t>
        </is>
      </c>
      <c r="V1835" t="n">
        <v>78.40000000000001</v>
      </c>
      <c r="W1835" t="inlineStr">
        <is>
          <t>349</t>
        </is>
      </c>
      <c r="X1835" t="n">
        <v>5.6</v>
      </c>
      <c r="Y1835" t="inlineStr">
        <is>
          <t>701+</t>
        </is>
      </c>
      <c r="Z1835" t="n">
        <v>10.5</v>
      </c>
      <c r="AA1835" t="inlineStr">
        <is>
          <t>655=</t>
        </is>
      </c>
      <c r="AB1835" t="inlineStr"/>
      <c r="AC1835" t="inlineStr"/>
      <c r="AD1835" t="inlineStr"/>
      <c r="AE1835" t="inlineStr">
        <is>
          <t>Not Reported</t>
        </is>
      </c>
      <c r="AF1835" t="inlineStr">
        <is>
          <t>Not Reported</t>
        </is>
      </c>
      <c r="AG1835" t="inlineStr">
        <is>
          <t>Not Reported</t>
        </is>
      </c>
      <c r="AH1835" t="inlineStr">
        <is>
          <t>Not Reported</t>
        </is>
      </c>
      <c r="AI1835" t="inlineStr"/>
      <c r="AJ1835" t="inlineStr"/>
      <c r="AK1835" t="inlineStr">
        <is>
          <t>Not Reported</t>
        </is>
      </c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>
        <is>
          <t>Not Reported</t>
        </is>
      </c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>
        <is>
          <t>QS</t>
        </is>
      </c>
      <c r="CC1835" t="n">
        <v>625.5</v>
      </c>
      <c r="CD1835" t="n">
        <v>577</v>
      </c>
      <c r="CE1835" t="n">
        <v>601</v>
      </c>
      <c r="CF1835" t="n">
        <v>601</v>
      </c>
      <c r="CG1835" t="n">
        <v>190</v>
      </c>
      <c r="CH1835" t="n">
        <v>701</v>
      </c>
      <c r="CI1835" t="n">
        <v>286</v>
      </c>
      <c r="CJ1835" t="n">
        <v>701</v>
      </c>
      <c r="CK1835" t="n">
        <v>349</v>
      </c>
      <c r="CL1835" t="n">
        <v>701</v>
      </c>
      <c r="CM1835" t="n">
        <v>655</v>
      </c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n">
        <v>55.39285714285715</v>
      </c>
      <c r="DC1835" t="n">
        <v>8.9</v>
      </c>
      <c r="DD1835" t="inlineStr"/>
      <c r="DE1835" t="inlineStr">
        <is>
          <t>QS (score, not ratio)</t>
        </is>
      </c>
      <c r="DF1835" t="inlineStr"/>
      <c r="DG1835" t="inlineStr">
        <is>
          <t>QS (score, not %)</t>
        </is>
      </c>
      <c r="DH1835" t="n">
        <v>11</v>
      </c>
      <c r="DI1835" t="inlineStr"/>
    </row>
    <row r="1836">
      <c r="A1836" t="inlineStr">
        <is>
          <t>university of tsukuba</t>
        </is>
      </c>
      <c r="B1836" t="inlineStr">
        <is>
          <t>377</t>
        </is>
      </c>
      <c r="C1836" t="inlineStr">
        <is>
          <t>355</t>
        </is>
      </c>
      <c r="D1836" t="inlineStr">
        <is>
          <t>Japan</t>
        </is>
      </c>
      <c r="E1836" t="inlineStr">
        <is>
          <t>Asia</t>
        </is>
      </c>
      <c r="F1836" t="inlineStr">
        <is>
          <t>L</t>
        </is>
      </c>
      <c r="G1836" t="inlineStr">
        <is>
          <t>FC</t>
        </is>
      </c>
      <c r="H1836" t="inlineStr">
        <is>
          <t>VH</t>
        </is>
      </c>
      <c r="I1836" t="inlineStr">
        <is>
          <t>A</t>
        </is>
      </c>
      <c r="J1836" t="n">
        <v>36.6</v>
      </c>
      <c r="K1836" t="inlineStr">
        <is>
          <t>237</t>
        </is>
      </c>
      <c r="L1836" t="n">
        <v>22.5</v>
      </c>
      <c r="M1836" t="inlineStr">
        <is>
          <t>416</t>
        </is>
      </c>
      <c r="N1836" t="n">
        <v>54.7</v>
      </c>
      <c r="O1836" t="inlineStr">
        <is>
          <t>278</t>
        </is>
      </c>
      <c r="P1836" t="n">
        <v>17.3</v>
      </c>
      <c r="Q1836" t="inlineStr">
        <is>
          <t>594</t>
        </is>
      </c>
      <c r="R1836" t="n">
        <v>12.4</v>
      </c>
      <c r="S1836" t="inlineStr">
        <is>
          <t>701+</t>
        </is>
      </c>
      <c r="T1836" t="n">
        <v>19.3</v>
      </c>
      <c r="U1836" t="inlineStr">
        <is>
          <t>561</t>
        </is>
      </c>
      <c r="V1836" t="n">
        <v>66.90000000000001</v>
      </c>
      <c r="W1836" t="inlineStr">
        <is>
          <t>525</t>
        </is>
      </c>
      <c r="X1836" t="n">
        <v>9.800000000000001</v>
      </c>
      <c r="Y1836" t="inlineStr">
        <is>
          <t>701+</t>
        </is>
      </c>
      <c r="Z1836" t="n">
        <v>63.4</v>
      </c>
      <c r="AA1836" t="inlineStr">
        <is>
          <t>249</t>
        </is>
      </c>
      <c r="AB1836" t="n">
        <v>31.1</v>
      </c>
      <c r="AC1836">
        <f>355</f>
        <v/>
      </c>
      <c r="AD1836" t="inlineStr">
        <is>
          <t>312=</t>
        </is>
      </c>
      <c r="AE1836" t="inlineStr">
        <is>
          <t>JP</t>
        </is>
      </c>
      <c r="AF1836" t="inlineStr">
        <is>
          <t>Japan</t>
        </is>
      </c>
      <c r="AG1836" t="inlineStr">
        <is>
          <t>L</t>
        </is>
      </c>
      <c r="AH1836" t="inlineStr">
        <is>
          <t>FC</t>
        </is>
      </c>
      <c r="AI1836" t="inlineStr">
        <is>
          <t>VH</t>
        </is>
      </c>
      <c r="AJ1836" t="n">
        <v>4</v>
      </c>
      <c r="AK1836" t="inlineStr">
        <is>
          <t>A</t>
        </is>
      </c>
      <c r="AL1836" t="n">
        <v>35.8</v>
      </c>
      <c r="AM1836" t="inlineStr">
        <is>
          <t>242</t>
        </is>
      </c>
      <c r="AN1836" t="n">
        <v>24</v>
      </c>
      <c r="AO1836" t="inlineStr">
        <is>
          <t>402</t>
        </is>
      </c>
      <c r="AP1836" t="n">
        <v>59</v>
      </c>
      <c r="AQ1836" t="inlineStr">
        <is>
          <t>243</t>
        </is>
      </c>
      <c r="AR1836" t="n">
        <v>19</v>
      </c>
      <c r="AS1836" t="inlineStr">
        <is>
          <t>569</t>
        </is>
      </c>
      <c r="AT1836" t="n">
        <v>13.8</v>
      </c>
      <c r="AU1836" t="inlineStr">
        <is>
          <t>691</t>
        </is>
      </c>
      <c r="AV1836" t="n">
        <v>21.2</v>
      </c>
      <c r="AW1836" t="inlineStr">
        <is>
          <t>529</t>
        </is>
      </c>
      <c r="AX1836" t="n">
        <v>31.7</v>
      </c>
      <c r="AY1836" t="inlineStr">
        <is>
          <t>450</t>
        </is>
      </c>
      <c r="AZ1836" t="n">
        <v>11.5</v>
      </c>
      <c r="BA1836" t="inlineStr">
        <is>
          <t>701+</t>
        </is>
      </c>
      <c r="BB1836" t="n">
        <v>57.7</v>
      </c>
      <c r="BC1836" t="inlineStr">
        <is>
          <t>259=</t>
        </is>
      </c>
      <c r="BD1836" t="inlineStr">
        <is>
          <t>30.9</t>
        </is>
      </c>
      <c r="BE1836" t="inlineStr">
        <is>
          <t>401-500</t>
        </is>
      </c>
      <c r="BF1836" t="inlineStr">
        <is>
          <t>Japan</t>
        </is>
      </c>
      <c r="BG1836" t="n">
        <v>40</v>
      </c>
      <c r="BH1836" t="inlineStr">
        <is>
          <t>34.4</t>
        </is>
      </c>
      <c r="BI1836" t="n">
        <v>30</v>
      </c>
      <c r="BJ1836" t="n">
        <v>33.7</v>
      </c>
      <c r="BK1836" t="inlineStr">
        <is>
          <t>42.9</t>
        </is>
      </c>
      <c r="BL1836" t="inlineStr">
        <is>
          <t>-</t>
        </is>
      </c>
      <c r="BM1836" t="inlineStr">
        <is>
          <t>15,930</t>
        </is>
      </c>
      <c r="BN1836" t="n">
        <v>12.6</v>
      </c>
      <c r="BO1836" t="inlineStr">
        <is>
          <t>16%</t>
        </is>
      </c>
      <c r="BP1836" t="inlineStr">
        <is>
          <t>38 : 62</t>
        </is>
      </c>
      <c r="BQ1836" t="n">
        <v>2016</v>
      </c>
      <c r="BR1836" t="inlineStr">
        <is>
          <t>201-300</t>
        </is>
      </c>
      <c r="BS1836" t="inlineStr">
        <is>
          <t>8-9</t>
        </is>
      </c>
      <c r="BT1836" t="inlineStr"/>
      <c r="BU1836" t="n">
        <v>0</v>
      </c>
      <c r="BV1836" t="n">
        <v>19.6</v>
      </c>
      <c r="BW1836" t="n">
        <v>5.8</v>
      </c>
      <c r="BX1836" t="n">
        <v>10.4</v>
      </c>
      <c r="BY1836" t="n">
        <v>34.7</v>
      </c>
      <c r="BZ1836" t="n">
        <v>15.6</v>
      </c>
      <c r="CA1836" t="n">
        <v>2015</v>
      </c>
      <c r="CB1836" t="inlineStr">
        <is>
          <t>QS+Times+Shanghai</t>
        </is>
      </c>
      <c r="CC1836" t="n">
        <v>377</v>
      </c>
      <c r="CD1836" t="n">
        <v>355</v>
      </c>
      <c r="CE1836" t="n">
        <v>237</v>
      </c>
      <c r="CF1836" t="n">
        <v>416</v>
      </c>
      <c r="CG1836" t="n">
        <v>278</v>
      </c>
      <c r="CH1836" t="n">
        <v>594</v>
      </c>
      <c r="CI1836" t="n">
        <v>701</v>
      </c>
      <c r="CJ1836" t="n">
        <v>561</v>
      </c>
      <c r="CK1836" t="n">
        <v>525</v>
      </c>
      <c r="CL1836" t="n">
        <v>701</v>
      </c>
      <c r="CM1836" t="n">
        <v>249</v>
      </c>
      <c r="CN1836" t="n">
        <v>355</v>
      </c>
      <c r="CO1836" t="n">
        <v>312</v>
      </c>
      <c r="CP1836" t="n">
        <v>242</v>
      </c>
      <c r="CQ1836" t="n">
        <v>402</v>
      </c>
      <c r="CR1836" t="n">
        <v>243</v>
      </c>
      <c r="CS1836" t="n">
        <v>569</v>
      </c>
      <c r="CT1836" t="n">
        <v>691</v>
      </c>
      <c r="CU1836" t="n">
        <v>529</v>
      </c>
      <c r="CV1836" t="n">
        <v>450</v>
      </c>
      <c r="CW1836" t="n">
        <v>701</v>
      </c>
      <c r="CX1836" t="n">
        <v>259</v>
      </c>
      <c r="CY1836" t="n">
        <v>450.5</v>
      </c>
      <c r="CZ1836" t="n">
        <v>250.5</v>
      </c>
      <c r="DA1836" t="n">
        <v>8.5</v>
      </c>
      <c r="DB1836" t="n">
        <v>51.36923291273152</v>
      </c>
      <c r="DC1836" t="n">
        <v>22.75044835568374</v>
      </c>
      <c r="DD1836" t="n">
        <v>12.6</v>
      </c>
      <c r="DE1836" t="inlineStr">
        <is>
          <t>Times (raw ratio)</t>
        </is>
      </c>
      <c r="DF1836" t="n">
        <v>16</v>
      </c>
      <c r="DG1836" t="inlineStr">
        <is>
          <t>Times (raw %)</t>
        </is>
      </c>
      <c r="DH1836" t="n">
        <v>36.2</v>
      </c>
      <c r="DI1836" t="n">
        <v>16.63150098726269</v>
      </c>
    </row>
    <row r="1837">
      <c r="A1837" t="inlineStr">
        <is>
          <t>university of tuebingen</t>
        </is>
      </c>
      <c r="B1837" t="inlineStr"/>
      <c r="C1837" t="inlineStr"/>
      <c r="D1837" t="inlineStr">
        <is>
          <t>Not Reported</t>
        </is>
      </c>
      <c r="E1837" t="inlineStr">
        <is>
          <t>Not Reported</t>
        </is>
      </c>
      <c r="F1837" t="inlineStr">
        <is>
          <t>Not Reported</t>
        </is>
      </c>
      <c r="G1837" t="inlineStr">
        <is>
          <t>Not Reported</t>
        </is>
      </c>
      <c r="H1837" t="inlineStr"/>
      <c r="I1837" t="inlineStr">
        <is>
          <t>Not Reported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>
        <is>
          <t>Not Reported</t>
        </is>
      </c>
      <c r="AF1837" t="inlineStr">
        <is>
          <t>Not Reported</t>
        </is>
      </c>
      <c r="AG1837" t="inlineStr">
        <is>
          <t>Not Reported</t>
        </is>
      </c>
      <c r="AH1837" t="inlineStr">
        <is>
          <t>Not Reported</t>
        </is>
      </c>
      <c r="AI1837" t="inlineStr"/>
      <c r="AJ1837" t="inlineStr"/>
      <c r="AK1837" t="inlineStr">
        <is>
          <t>Not Reported</t>
        </is>
      </c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>
        <is>
          <t>Not Reported</t>
        </is>
      </c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>
        <is>
          <t>151-200</t>
        </is>
      </c>
      <c r="BS1837" t="inlineStr">
        <is>
          <t>9-13</t>
        </is>
      </c>
      <c r="BT1837" t="inlineStr"/>
      <c r="BU1837" t="n">
        <v>22.4</v>
      </c>
      <c r="BV1837" t="n">
        <v>0</v>
      </c>
      <c r="BW1837" t="n">
        <v>12.2</v>
      </c>
      <c r="BX1837" t="n">
        <v>17.4</v>
      </c>
      <c r="BY1837" t="n">
        <v>41.1</v>
      </c>
      <c r="BZ1837" t="n">
        <v>23.7</v>
      </c>
      <c r="CA1837" t="n">
        <v>2015</v>
      </c>
      <c r="CB1837" t="inlineStr">
        <is>
          <t>Shanghai</t>
        </is>
      </c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n">
        <v>175.5</v>
      </c>
      <c r="DA1837" t="n">
        <v>11</v>
      </c>
      <c r="DB1837" t="n">
        <v>61.69045005488474</v>
      </c>
      <c r="DC1837" t="n">
        <v>24.33085221143474</v>
      </c>
      <c r="DD1837" t="inlineStr"/>
      <c r="DE1837" t="inlineStr">
        <is>
          <t>Missing</t>
        </is>
      </c>
      <c r="DF1837" t="inlineStr"/>
      <c r="DG1837" t="inlineStr">
        <is>
          <t>Missing</t>
        </is>
      </c>
      <c r="DH1837" t="inlineStr"/>
      <c r="DI1837" t="n">
        <v>17.76542610571737</v>
      </c>
    </row>
    <row r="1838">
      <c r="A1838" t="inlineStr">
        <is>
          <t>university of tulsa</t>
        </is>
      </c>
      <c r="B1838" t="inlineStr">
        <is>
          <t>1001-1200</t>
        </is>
      </c>
      <c r="C1838" t="inlineStr">
        <is>
          <t>1001-1200</t>
        </is>
      </c>
      <c r="D1838" t="inlineStr">
        <is>
          <t>United States</t>
        </is>
      </c>
      <c r="E1838" t="inlineStr">
        <is>
          <t>Americas</t>
        </is>
      </c>
      <c r="F1838" t="inlineStr">
        <is>
          <t>S</t>
        </is>
      </c>
      <c r="G1838" t="inlineStr">
        <is>
          <t>CO</t>
        </is>
      </c>
      <c r="H1838" t="inlineStr">
        <is>
          <t>VH</t>
        </is>
      </c>
      <c r="I1838" t="inlineStr">
        <is>
          <t>B</t>
        </is>
      </c>
      <c r="J1838" t="n">
        <v>3.2</v>
      </c>
      <c r="K1838" t="inlineStr">
        <is>
          <t>601+</t>
        </is>
      </c>
      <c r="L1838" t="n">
        <v>2.1</v>
      </c>
      <c r="M1838" t="inlineStr">
        <is>
          <t>601+</t>
        </is>
      </c>
      <c r="N1838" t="n">
        <v>35.1</v>
      </c>
      <c r="O1838" t="inlineStr">
        <is>
          <t>450</t>
        </is>
      </c>
      <c r="P1838" t="n">
        <v>11.5</v>
      </c>
      <c r="Q1838" t="inlineStr">
        <is>
          <t>701+</t>
        </is>
      </c>
      <c r="R1838" t="n">
        <v>7</v>
      </c>
      <c r="S1838" t="inlineStr">
        <is>
          <t>701+</t>
        </is>
      </c>
      <c r="T1838" t="n">
        <v>17.8</v>
      </c>
      <c r="U1838" t="inlineStr">
        <is>
          <t>581</t>
        </is>
      </c>
      <c r="V1838" t="n">
        <v>20.4</v>
      </c>
      <c r="W1838" t="inlineStr">
        <is>
          <t>701+</t>
        </is>
      </c>
      <c r="X1838" t="n">
        <v>13.7</v>
      </c>
      <c r="Y1838" t="inlineStr">
        <is>
          <t>701+</t>
        </is>
      </c>
      <c r="Z1838" t="n">
        <v>1.1</v>
      </c>
      <c r="AA1838" t="inlineStr">
        <is>
          <t>701+</t>
        </is>
      </c>
      <c r="AB1838" t="inlineStr"/>
      <c r="AC1838" t="inlineStr">
        <is>
          <t>1001-1200</t>
        </is>
      </c>
      <c r="AD1838" t="inlineStr">
        <is>
          <t>801-1000</t>
        </is>
      </c>
      <c r="AE1838" t="inlineStr">
        <is>
          <t>US</t>
        </is>
      </c>
      <c r="AF1838" t="inlineStr">
        <is>
          <t>United States</t>
        </is>
      </c>
      <c r="AG1838" t="inlineStr">
        <is>
          <t>S</t>
        </is>
      </c>
      <c r="AH1838" t="inlineStr">
        <is>
          <t>CO</t>
        </is>
      </c>
      <c r="AI1838" t="inlineStr">
        <is>
          <t>VH</t>
        </is>
      </c>
      <c r="AJ1838" t="n">
        <v>5</v>
      </c>
      <c r="AK1838" t="inlineStr">
        <is>
          <t>B</t>
        </is>
      </c>
      <c r="AL1838" t="n">
        <v>2.4</v>
      </c>
      <c r="AM1838" t="inlineStr">
        <is>
          <t>601+</t>
        </is>
      </c>
      <c r="AN1838" t="n">
        <v>3</v>
      </c>
      <c r="AO1838" t="inlineStr">
        <is>
          <t>601+</t>
        </is>
      </c>
      <c r="AP1838" t="n">
        <v>37.8</v>
      </c>
      <c r="AQ1838" t="inlineStr">
        <is>
          <t>417</t>
        </is>
      </c>
      <c r="AR1838" t="n">
        <v>12.3</v>
      </c>
      <c r="AS1838" t="inlineStr">
        <is>
          <t>692</t>
        </is>
      </c>
      <c r="AT1838" t="n">
        <v>5.1</v>
      </c>
      <c r="AU1838" t="inlineStr">
        <is>
          <t>701+</t>
        </is>
      </c>
      <c r="AV1838" t="n">
        <v>12.2</v>
      </c>
      <c r="AW1838" t="inlineStr">
        <is>
          <t>675</t>
        </is>
      </c>
      <c r="AX1838" t="n">
        <v>1</v>
      </c>
      <c r="AY1838" t="inlineStr">
        <is>
          <t>701+</t>
        </is>
      </c>
      <c r="AZ1838" t="n">
        <v>15.4</v>
      </c>
      <c r="BA1838" t="inlineStr">
        <is>
          <t>543</t>
        </is>
      </c>
      <c r="BB1838" t="n">
        <v>1.1</v>
      </c>
      <c r="BC1838" t="inlineStr">
        <is>
          <t>701+</t>
        </is>
      </c>
      <c r="BD1838" t="inlineStr">
        <is>
          <t>-</t>
        </is>
      </c>
      <c r="BE1838" t="inlineStr">
        <is>
          <t>501-600</t>
        </is>
      </c>
      <c r="BF1838" t="inlineStr">
        <is>
          <t>United States of America</t>
        </is>
      </c>
      <c r="BG1838" t="n">
        <v>29.7</v>
      </c>
      <c r="BH1838" t="inlineStr">
        <is>
          <t>43.8</t>
        </is>
      </c>
      <c r="BI1838" t="n">
        <v>12.9</v>
      </c>
      <c r="BJ1838" t="n">
        <v>24.6</v>
      </c>
      <c r="BK1838" t="inlineStr">
        <is>
          <t>71.7</t>
        </is>
      </c>
      <c r="BL1838" t="inlineStr">
        <is>
          <t>-</t>
        </is>
      </c>
      <c r="BM1838" t="inlineStr">
        <is>
          <t>4,597</t>
        </is>
      </c>
      <c r="BN1838" t="n">
        <v>12.5</v>
      </c>
      <c r="BO1838" t="inlineStr">
        <is>
          <t>25%</t>
        </is>
      </c>
      <c r="BP1838" t="inlineStr">
        <is>
          <t>43 : 57</t>
        </is>
      </c>
      <c r="BQ1838" t="n">
        <v>2016</v>
      </c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>
        <is>
          <t>QS+Times</t>
        </is>
      </c>
      <c r="CC1838" t="n">
        <v>1100.5</v>
      </c>
      <c r="CD1838" t="n">
        <v>1100.5</v>
      </c>
      <c r="CE1838" t="n">
        <v>601</v>
      </c>
      <c r="CF1838" t="n">
        <v>601</v>
      </c>
      <c r="CG1838" t="n">
        <v>450</v>
      </c>
      <c r="CH1838" t="n">
        <v>701</v>
      </c>
      <c r="CI1838" t="n">
        <v>701</v>
      </c>
      <c r="CJ1838" t="n">
        <v>581</v>
      </c>
      <c r="CK1838" t="n">
        <v>701</v>
      </c>
      <c r="CL1838" t="n">
        <v>701</v>
      </c>
      <c r="CM1838" t="n">
        <v>701</v>
      </c>
      <c r="CN1838" t="n">
        <v>1100.5</v>
      </c>
      <c r="CO1838" t="n">
        <v>900.5</v>
      </c>
      <c r="CP1838" t="n">
        <v>601</v>
      </c>
      <c r="CQ1838" t="n">
        <v>601</v>
      </c>
      <c r="CR1838" t="n">
        <v>417</v>
      </c>
      <c r="CS1838" t="n">
        <v>692</v>
      </c>
      <c r="CT1838" t="n">
        <v>701</v>
      </c>
      <c r="CU1838" t="n">
        <v>675</v>
      </c>
      <c r="CV1838" t="n">
        <v>701</v>
      </c>
      <c r="CW1838" t="n">
        <v>543</v>
      </c>
      <c r="CX1838" t="n">
        <v>701</v>
      </c>
      <c r="CY1838" t="n">
        <v>550.5</v>
      </c>
      <c r="CZ1838" t="inlineStr"/>
      <c r="DA1838" t="inlineStr"/>
      <c r="DB1838" t="n">
        <v>21.45408710303278</v>
      </c>
      <c r="DC1838" t="n">
        <v>15.19667926319441</v>
      </c>
      <c r="DD1838" t="n">
        <v>12.5</v>
      </c>
      <c r="DE1838" t="inlineStr">
        <is>
          <t>Times (raw ratio)</t>
        </is>
      </c>
      <c r="DF1838" t="n">
        <v>25</v>
      </c>
      <c r="DG1838" t="inlineStr">
        <is>
          <t>Times (raw %)</t>
        </is>
      </c>
      <c r="DH1838" t="n">
        <v>2.8</v>
      </c>
      <c r="DI1838" t="n">
        <v>10.40582726326743</v>
      </c>
    </row>
    <row r="1839">
      <c r="A1839" t="inlineStr">
        <is>
          <t>university of turin</t>
        </is>
      </c>
      <c r="B1839" t="inlineStr">
        <is>
          <t>371</t>
        </is>
      </c>
      <c r="C1839" t="inlineStr">
        <is>
          <t>364</t>
        </is>
      </c>
      <c r="D1839" t="inlineStr">
        <is>
          <t>Italy</t>
        </is>
      </c>
      <c r="E1839" t="inlineStr">
        <is>
          <t>Europe</t>
        </is>
      </c>
      <c r="F1839" t="inlineStr">
        <is>
          <t>XL</t>
        </is>
      </c>
      <c r="G1839" t="inlineStr">
        <is>
          <t>FC</t>
        </is>
      </c>
      <c r="H1839" t="inlineStr">
        <is>
          <t>VH</t>
        </is>
      </c>
      <c r="I1839" t="inlineStr">
        <is>
          <t>A</t>
        </is>
      </c>
      <c r="J1839" t="n">
        <v>41.5</v>
      </c>
      <c r="K1839" t="inlineStr">
        <is>
          <t>205</t>
        </is>
      </c>
      <c r="L1839" t="n">
        <v>7.2</v>
      </c>
      <c r="M1839" t="inlineStr">
        <is>
          <t>601+</t>
        </is>
      </c>
      <c r="N1839" t="n">
        <v>3.2</v>
      </c>
      <c r="O1839" t="inlineStr">
        <is>
          <t>701+</t>
        </is>
      </c>
      <c r="P1839" t="n">
        <v>33.3</v>
      </c>
      <c r="Q1839" t="inlineStr">
        <is>
          <t>398</t>
        </is>
      </c>
      <c r="R1839" t="n">
        <v>4.1</v>
      </c>
      <c r="S1839" t="inlineStr">
        <is>
          <t>701+</t>
        </is>
      </c>
      <c r="T1839" t="n">
        <v>5.3</v>
      </c>
      <c r="U1839" t="inlineStr">
        <is>
          <t>701+</t>
        </is>
      </c>
      <c r="V1839" t="n">
        <v>87.5</v>
      </c>
      <c r="W1839" t="inlineStr">
        <is>
          <t>204</t>
        </is>
      </c>
      <c r="X1839" t="n">
        <v>51.7</v>
      </c>
      <c r="Y1839" t="inlineStr">
        <is>
          <t>245</t>
        </is>
      </c>
      <c r="Z1839" t="n">
        <v>83.59999999999999</v>
      </c>
      <c r="AA1839" t="inlineStr">
        <is>
          <t>132=</t>
        </is>
      </c>
      <c r="AB1839" t="n">
        <v>31.3</v>
      </c>
      <c r="AC1839">
        <f>364</f>
        <v/>
      </c>
      <c r="AD1839" t="inlineStr">
        <is>
          <t>475=</t>
        </is>
      </c>
      <c r="AE1839" t="inlineStr">
        <is>
          <t>IT</t>
        </is>
      </c>
      <c r="AF1839" t="inlineStr">
        <is>
          <t>Italy</t>
        </is>
      </c>
      <c r="AG1839" t="inlineStr">
        <is>
          <t>XL</t>
        </is>
      </c>
      <c r="AH1839" t="inlineStr">
        <is>
          <t>FC</t>
        </is>
      </c>
      <c r="AI1839" t="inlineStr">
        <is>
          <t>VH</t>
        </is>
      </c>
      <c r="AJ1839" t="n">
        <v>5</v>
      </c>
      <c r="AK1839" t="inlineStr">
        <is>
          <t>A</t>
        </is>
      </c>
      <c r="AL1839" t="n">
        <v>39.8</v>
      </c>
      <c r="AM1839" t="inlineStr">
        <is>
          <t>213</t>
        </is>
      </c>
      <c r="AN1839" t="n">
        <v>5.7</v>
      </c>
      <c r="AO1839" t="inlineStr">
        <is>
          <t>601+</t>
        </is>
      </c>
      <c r="AP1839" t="n">
        <v>2.9</v>
      </c>
      <c r="AQ1839" t="inlineStr">
        <is>
          <t>701+</t>
        </is>
      </c>
      <c r="AR1839" t="n">
        <v>36.8</v>
      </c>
      <c r="AS1839" t="inlineStr">
        <is>
          <t>380</t>
        </is>
      </c>
      <c r="AT1839" t="n">
        <v>4.6</v>
      </c>
      <c r="AU1839" t="inlineStr">
        <is>
          <t>701+</t>
        </is>
      </c>
      <c r="AV1839" t="n">
        <v>5.4</v>
      </c>
      <c r="AW1839" t="inlineStr">
        <is>
          <t>701+</t>
        </is>
      </c>
      <c r="AX1839" t="n">
        <v>69.40000000000001</v>
      </c>
      <c r="AY1839" t="inlineStr">
        <is>
          <t>199</t>
        </is>
      </c>
      <c r="AZ1839" t="n">
        <v>32.5</v>
      </c>
      <c r="BA1839" t="inlineStr">
        <is>
          <t>236</t>
        </is>
      </c>
      <c r="BB1839" t="n">
        <v>84.3</v>
      </c>
      <c r="BC1839" t="inlineStr">
        <is>
          <t>123=</t>
        </is>
      </c>
      <c r="BD1839" t="inlineStr">
        <is>
          <t>30.3</t>
        </is>
      </c>
      <c r="BE1839" t="inlineStr">
        <is>
          <t>301-350</t>
        </is>
      </c>
      <c r="BF1839" t="inlineStr">
        <is>
          <t>Italy</t>
        </is>
      </c>
      <c r="BG1839" t="n">
        <v>27.4</v>
      </c>
      <c r="BH1839" t="inlineStr">
        <is>
          <t>38.8</t>
        </is>
      </c>
      <c r="BI1839" t="n">
        <v>22.3</v>
      </c>
      <c r="BJ1839" t="n">
        <v>67.5</v>
      </c>
      <c r="BK1839" t="inlineStr">
        <is>
          <t>54.2</t>
        </is>
      </c>
      <c r="BL1839" t="inlineStr">
        <is>
          <t>-</t>
        </is>
      </c>
      <c r="BM1839" t="inlineStr">
        <is>
          <t>67,552</t>
        </is>
      </c>
      <c r="BN1839" t="n">
        <v>66</v>
      </c>
      <c r="BO1839" t="inlineStr">
        <is>
          <t>6%</t>
        </is>
      </c>
      <c r="BP1839" t="inlineStr">
        <is>
          <t>62 : 38</t>
        </is>
      </c>
      <c r="BQ1839" t="n">
        <v>2016</v>
      </c>
      <c r="BR1839" t="inlineStr">
        <is>
          <t>151-200</t>
        </is>
      </c>
      <c r="BS1839" t="inlineStr">
        <is>
          <t>1-5</t>
        </is>
      </c>
      <c r="BT1839" t="inlineStr"/>
      <c r="BU1839" t="n">
        <v>15.4</v>
      </c>
      <c r="BV1839" t="n">
        <v>0</v>
      </c>
      <c r="BW1839" t="n">
        <v>16.2</v>
      </c>
      <c r="BX1839" t="n">
        <v>8.5</v>
      </c>
      <c r="BY1839" t="n">
        <v>40</v>
      </c>
      <c r="BZ1839" t="n">
        <v>20.2</v>
      </c>
      <c r="CA1839" t="n">
        <v>2015</v>
      </c>
      <c r="CB1839" t="inlineStr">
        <is>
          <t>QS+Times+Shanghai</t>
        </is>
      </c>
      <c r="CC1839" t="n">
        <v>371</v>
      </c>
      <c r="CD1839" t="n">
        <v>364</v>
      </c>
      <c r="CE1839" t="n">
        <v>205</v>
      </c>
      <c r="CF1839" t="n">
        <v>601</v>
      </c>
      <c r="CG1839" t="n">
        <v>701</v>
      </c>
      <c r="CH1839" t="n">
        <v>398</v>
      </c>
      <c r="CI1839" t="n">
        <v>701</v>
      </c>
      <c r="CJ1839" t="n">
        <v>701</v>
      </c>
      <c r="CK1839" t="n">
        <v>204</v>
      </c>
      <c r="CL1839" t="n">
        <v>245</v>
      </c>
      <c r="CM1839" t="n">
        <v>132</v>
      </c>
      <c r="CN1839" t="n">
        <v>364</v>
      </c>
      <c r="CO1839" t="n">
        <v>475</v>
      </c>
      <c r="CP1839" t="n">
        <v>213</v>
      </c>
      <c r="CQ1839" t="n">
        <v>601</v>
      </c>
      <c r="CR1839" t="n">
        <v>701</v>
      </c>
      <c r="CS1839" t="n">
        <v>380</v>
      </c>
      <c r="CT1839" t="n">
        <v>701</v>
      </c>
      <c r="CU1839" t="n">
        <v>701</v>
      </c>
      <c r="CV1839" t="n">
        <v>199</v>
      </c>
      <c r="CW1839" t="n">
        <v>236</v>
      </c>
      <c r="CX1839" t="n">
        <v>123</v>
      </c>
      <c r="CY1839" t="n">
        <v>325.5</v>
      </c>
      <c r="CZ1839" t="n">
        <v>175.5</v>
      </c>
      <c r="DA1839" t="n">
        <v>3</v>
      </c>
      <c r="DB1839" t="n">
        <v>62.95719995192098</v>
      </c>
      <c r="DC1839" t="n">
        <v>34.41352979095648</v>
      </c>
      <c r="DD1839" t="n">
        <v>66</v>
      </c>
      <c r="DE1839" t="inlineStr">
        <is>
          <t>Times (raw ratio)</t>
        </is>
      </c>
      <c r="DF1839" t="n">
        <v>6</v>
      </c>
      <c r="DG1839" t="inlineStr">
        <is>
          <t>Times (raw %)</t>
        </is>
      </c>
      <c r="DH1839" t="n">
        <v>40.65</v>
      </c>
      <c r="DI1839" t="n">
        <v>17.41247715937754</v>
      </c>
    </row>
    <row r="1840">
      <c r="A1840" t="inlineStr">
        <is>
          <t>university of turku</t>
        </is>
      </c>
      <c r="B1840" t="inlineStr">
        <is>
          <t>375</t>
        </is>
      </c>
      <c r="C1840" t="inlineStr">
        <is>
          <t>315</t>
        </is>
      </c>
      <c r="D1840" t="inlineStr">
        <is>
          <t>Finland</t>
        </is>
      </c>
      <c r="E1840" t="inlineStr">
        <is>
          <t>Europe</t>
        </is>
      </c>
      <c r="F1840" t="inlineStr">
        <is>
          <t>L</t>
        </is>
      </c>
      <c r="G1840" t="inlineStr">
        <is>
          <t>FC</t>
        </is>
      </c>
      <c r="H1840" t="inlineStr">
        <is>
          <t>VH</t>
        </is>
      </c>
      <c r="I1840" t="inlineStr">
        <is>
          <t>A</t>
        </is>
      </c>
      <c r="J1840" t="n">
        <v>27.8</v>
      </c>
      <c r="K1840" t="inlineStr">
        <is>
          <t>317</t>
        </is>
      </c>
      <c r="L1840" t="n">
        <v>12.1</v>
      </c>
      <c r="M1840" t="inlineStr">
        <is>
          <t>601+</t>
        </is>
      </c>
      <c r="N1840" t="n">
        <v>52.3</v>
      </c>
      <c r="O1840" t="inlineStr">
        <is>
          <t>291</t>
        </is>
      </c>
      <c r="P1840" t="n">
        <v>29.3</v>
      </c>
      <c r="Q1840" t="inlineStr">
        <is>
          <t>442</t>
        </is>
      </c>
      <c r="R1840" t="n">
        <v>33.2</v>
      </c>
      <c r="S1840" t="inlineStr">
        <is>
          <t>477</t>
        </is>
      </c>
      <c r="T1840" t="n">
        <v>4.4</v>
      </c>
      <c r="U1840" t="inlineStr">
        <is>
          <t>701+</t>
        </is>
      </c>
      <c r="V1840" t="n">
        <v>86.3</v>
      </c>
      <c r="W1840" t="inlineStr">
        <is>
          <t>229</t>
        </is>
      </c>
      <c r="X1840" t="n">
        <v>39.9</v>
      </c>
      <c r="Y1840" t="inlineStr">
        <is>
          <t>321</t>
        </is>
      </c>
      <c r="Z1840" t="n">
        <v>52.5</v>
      </c>
      <c r="AA1840" t="inlineStr">
        <is>
          <t>302=</t>
        </is>
      </c>
      <c r="AB1840" t="n">
        <v>31.2</v>
      </c>
      <c r="AC1840">
        <f>315</f>
        <v/>
      </c>
      <c r="AD1840" t="inlineStr">
        <is>
          <t>291</t>
        </is>
      </c>
      <c r="AE1840" t="inlineStr">
        <is>
          <t>FI</t>
        </is>
      </c>
      <c r="AF1840" t="inlineStr">
        <is>
          <t>Finland</t>
        </is>
      </c>
      <c r="AG1840" t="inlineStr">
        <is>
          <t>L</t>
        </is>
      </c>
      <c r="AH1840" t="inlineStr">
        <is>
          <t>FC</t>
        </is>
      </c>
      <c r="AI1840" t="inlineStr">
        <is>
          <t>VH</t>
        </is>
      </c>
      <c r="AJ1840" t="n">
        <v>5</v>
      </c>
      <c r="AK1840" t="inlineStr">
        <is>
          <t>A</t>
        </is>
      </c>
      <c r="AL1840" t="n">
        <v>28.3</v>
      </c>
      <c r="AM1840" t="inlineStr">
        <is>
          <t>311</t>
        </is>
      </c>
      <c r="AN1840" t="n">
        <v>21.1</v>
      </c>
      <c r="AO1840" t="inlineStr">
        <is>
          <t>440</t>
        </is>
      </c>
      <c r="AP1840" t="n">
        <v>52.3</v>
      </c>
      <c r="AQ1840" t="inlineStr">
        <is>
          <t>302</t>
        </is>
      </c>
      <c r="AR1840" t="n">
        <v>32.4</v>
      </c>
      <c r="AS1840" t="inlineStr">
        <is>
          <t>417</t>
        </is>
      </c>
      <c r="AT1840" t="n">
        <v>27.2</v>
      </c>
      <c r="AU1840" t="inlineStr">
        <is>
          <t>505</t>
        </is>
      </c>
      <c r="AV1840" t="n">
        <v>4.3</v>
      </c>
      <c r="AW1840" t="inlineStr">
        <is>
          <t>701+</t>
        </is>
      </c>
      <c r="AX1840" t="n">
        <v>62.9</v>
      </c>
      <c r="AY1840" t="inlineStr">
        <is>
          <t>227</t>
        </is>
      </c>
      <c r="AZ1840" t="n">
        <v>27.8</v>
      </c>
      <c r="BA1840" t="inlineStr">
        <is>
          <t>291</t>
        </is>
      </c>
      <c r="BB1840" t="n">
        <v>77.7</v>
      </c>
      <c r="BC1840" t="inlineStr">
        <is>
          <t>163=</t>
        </is>
      </c>
      <c r="BD1840" t="inlineStr">
        <is>
          <t>33.4</t>
        </is>
      </c>
      <c r="BE1840" t="inlineStr">
        <is>
          <t>301-350</t>
        </is>
      </c>
      <c r="BF1840" t="inlineStr">
        <is>
          <t>Finland</t>
        </is>
      </c>
      <c r="BG1840" t="n">
        <v>27.1</v>
      </c>
      <c r="BH1840" t="inlineStr">
        <is>
          <t>66.2</t>
        </is>
      </c>
      <c r="BI1840" t="n">
        <v>21.2</v>
      </c>
      <c r="BJ1840" t="n">
        <v>65.8</v>
      </c>
      <c r="BK1840" t="inlineStr">
        <is>
          <t>31.2</t>
        </is>
      </c>
      <c r="BL1840" t="inlineStr">
        <is>
          <t>-</t>
        </is>
      </c>
      <c r="BM1840" t="inlineStr">
        <is>
          <t>12,326</t>
        </is>
      </c>
      <c r="BN1840" t="n">
        <v>14.6</v>
      </c>
      <c r="BO1840" t="inlineStr">
        <is>
          <t>5%</t>
        </is>
      </c>
      <c r="BP1840" t="inlineStr">
        <is>
          <t>61 : 39</t>
        </is>
      </c>
      <c r="BQ1840" t="n">
        <v>2016</v>
      </c>
      <c r="BR1840" t="inlineStr">
        <is>
          <t>301-400</t>
        </is>
      </c>
      <c r="BS1840" t="inlineStr">
        <is>
          <t>2-3</t>
        </is>
      </c>
      <c r="BT1840" t="inlineStr"/>
      <c r="BU1840" t="n">
        <v>0</v>
      </c>
      <c r="BV1840" t="n">
        <v>0</v>
      </c>
      <c r="BW1840" t="n">
        <v>6.3</v>
      </c>
      <c r="BX1840" t="n">
        <v>8.199999999999999</v>
      </c>
      <c r="BY1840" t="n">
        <v>33</v>
      </c>
      <c r="BZ1840" t="n">
        <v>17.1</v>
      </c>
      <c r="CA1840" t="n">
        <v>2015</v>
      </c>
      <c r="CB1840" t="inlineStr">
        <is>
          <t>QS+Times+Shanghai</t>
        </is>
      </c>
      <c r="CC1840" t="n">
        <v>375</v>
      </c>
      <c r="CD1840" t="n">
        <v>315</v>
      </c>
      <c r="CE1840" t="n">
        <v>317</v>
      </c>
      <c r="CF1840" t="n">
        <v>601</v>
      </c>
      <c r="CG1840" t="n">
        <v>291</v>
      </c>
      <c r="CH1840" t="n">
        <v>442</v>
      </c>
      <c r="CI1840" t="n">
        <v>477</v>
      </c>
      <c r="CJ1840" t="n">
        <v>701</v>
      </c>
      <c r="CK1840" t="n">
        <v>229</v>
      </c>
      <c r="CL1840" t="n">
        <v>321</v>
      </c>
      <c r="CM1840" t="n">
        <v>302</v>
      </c>
      <c r="CN1840" t="n">
        <v>315</v>
      </c>
      <c r="CO1840" t="n">
        <v>291</v>
      </c>
      <c r="CP1840" t="n">
        <v>311</v>
      </c>
      <c r="CQ1840" t="n">
        <v>440</v>
      </c>
      <c r="CR1840" t="n">
        <v>302</v>
      </c>
      <c r="CS1840" t="n">
        <v>417</v>
      </c>
      <c r="CT1840" t="n">
        <v>505</v>
      </c>
      <c r="CU1840" t="n">
        <v>701</v>
      </c>
      <c r="CV1840" t="n">
        <v>227</v>
      </c>
      <c r="CW1840" t="n">
        <v>291</v>
      </c>
      <c r="CX1840" t="n">
        <v>163</v>
      </c>
      <c r="CY1840" t="n">
        <v>325.5</v>
      </c>
      <c r="CZ1840" t="n">
        <v>350.5</v>
      </c>
      <c r="DA1840" t="n">
        <v>2.5</v>
      </c>
      <c r="DB1840" t="n">
        <v>50.05552204694999</v>
      </c>
      <c r="DC1840" t="n">
        <v>29.55022392431887</v>
      </c>
      <c r="DD1840" t="n">
        <v>14.6</v>
      </c>
      <c r="DE1840" t="inlineStr">
        <is>
          <t>Times (raw ratio)</t>
        </is>
      </c>
      <c r="DF1840" t="n">
        <v>5</v>
      </c>
      <c r="DG1840" t="inlineStr">
        <is>
          <t>Times (raw %)</t>
        </is>
      </c>
      <c r="DH1840" t="n">
        <v>28.05</v>
      </c>
      <c r="DI1840" t="n">
        <v>10.61330084739579</v>
      </c>
    </row>
    <row r="1841">
      <c r="A1841" t="inlineStr">
        <is>
          <t>university of twente</t>
        </is>
      </c>
      <c r="B1841" t="inlineStr">
        <is>
          <t>233</t>
        </is>
      </c>
      <c r="C1841" t="inlineStr">
        <is>
          <t>210</t>
        </is>
      </c>
      <c r="D1841" t="inlineStr">
        <is>
          <t>Netherlands</t>
        </is>
      </c>
      <c r="E1841" t="inlineStr">
        <is>
          <t>Europe</t>
        </is>
      </c>
      <c r="F1841" t="inlineStr">
        <is>
          <t>M</t>
        </is>
      </c>
      <c r="G1841" t="inlineStr">
        <is>
          <t>CO</t>
        </is>
      </c>
      <c r="H1841" t="inlineStr">
        <is>
          <t>VH</t>
        </is>
      </c>
      <c r="I1841" t="inlineStr">
        <is>
          <t>A</t>
        </is>
      </c>
      <c r="J1841" t="n">
        <v>20.7</v>
      </c>
      <c r="K1841" t="inlineStr">
        <is>
          <t>424</t>
        </is>
      </c>
      <c r="L1841" t="n">
        <v>32</v>
      </c>
      <c r="M1841" t="inlineStr">
        <is>
          <t>294</t>
        </is>
      </c>
      <c r="N1841" t="n">
        <v>43.3</v>
      </c>
      <c r="O1841" t="inlineStr">
        <is>
          <t>362</t>
        </is>
      </c>
      <c r="P1841" t="n">
        <v>61.3</v>
      </c>
      <c r="Q1841" t="inlineStr">
        <is>
          <t>193</t>
        </is>
      </c>
      <c r="R1841" t="n">
        <v>100</v>
      </c>
      <c r="S1841" t="inlineStr">
        <is>
          <t>83</t>
        </is>
      </c>
      <c r="T1841" t="n">
        <v>90.40000000000001</v>
      </c>
      <c r="U1841" t="inlineStr">
        <is>
          <t>119</t>
        </is>
      </c>
      <c r="V1841" t="n">
        <v>87.59999999999999</v>
      </c>
      <c r="W1841" t="inlineStr">
        <is>
          <t>202</t>
        </is>
      </c>
      <c r="X1841" t="n">
        <v>20</v>
      </c>
      <c r="Y1841" t="inlineStr">
        <is>
          <t>562</t>
        </is>
      </c>
      <c r="Z1841" t="n">
        <v>13.8</v>
      </c>
      <c r="AA1841" t="inlineStr">
        <is>
          <t>603</t>
        </is>
      </c>
      <c r="AB1841" t="n">
        <v>42.7</v>
      </c>
      <c r="AC1841" t="inlineStr">
        <is>
          <t>210</t>
        </is>
      </c>
      <c r="AD1841" t="inlineStr">
        <is>
          <t>212=</t>
        </is>
      </c>
      <c r="AE1841" t="inlineStr">
        <is>
          <t>NL</t>
        </is>
      </c>
      <c r="AF1841" t="inlineStr">
        <is>
          <t>Netherlands</t>
        </is>
      </c>
      <c r="AG1841" t="inlineStr">
        <is>
          <t>M</t>
        </is>
      </c>
      <c r="AH1841" t="inlineStr">
        <is>
          <t>FO</t>
        </is>
      </c>
      <c r="AI1841" t="inlineStr">
        <is>
          <t>VH</t>
        </is>
      </c>
      <c r="AJ1841" t="n">
        <v>4</v>
      </c>
      <c r="AK1841" t="inlineStr">
        <is>
          <t>A</t>
        </is>
      </c>
      <c r="AL1841" t="n">
        <v>20.6</v>
      </c>
      <c r="AM1841" t="inlineStr">
        <is>
          <t>422</t>
        </is>
      </c>
      <c r="AN1841" t="n">
        <v>38.3</v>
      </c>
      <c r="AO1841" t="inlineStr">
        <is>
          <t>254</t>
        </is>
      </c>
      <c r="AP1841" t="n">
        <v>39.4</v>
      </c>
      <c r="AQ1841" t="inlineStr">
        <is>
          <t>404</t>
        </is>
      </c>
      <c r="AR1841" t="n">
        <v>65.3</v>
      </c>
      <c r="AS1841" t="inlineStr">
        <is>
          <t>171</t>
        </is>
      </c>
      <c r="AT1841" t="n">
        <v>99.3</v>
      </c>
      <c r="AU1841" t="inlineStr">
        <is>
          <t>94</t>
        </is>
      </c>
      <c r="AV1841" t="n">
        <v>91.09999999999999</v>
      </c>
      <c r="AW1841" t="inlineStr">
        <is>
          <t>112</t>
        </is>
      </c>
      <c r="AX1841" t="n">
        <v>67.59999999999999</v>
      </c>
      <c r="AY1841" t="inlineStr">
        <is>
          <t>208</t>
        </is>
      </c>
      <c r="AZ1841" t="n">
        <v>12.6</v>
      </c>
      <c r="BA1841" t="inlineStr">
        <is>
          <t>687</t>
        </is>
      </c>
      <c r="BB1841" t="n">
        <v>33.2</v>
      </c>
      <c r="BC1841" t="inlineStr">
        <is>
          <t>416=</t>
        </is>
      </c>
      <c r="BD1841" t="inlineStr">
        <is>
          <t>44.4</t>
        </is>
      </c>
      <c r="BE1841">
        <f>149</f>
        <v/>
      </c>
      <c r="BF1841" t="inlineStr">
        <is>
          <t>Netherlands</t>
        </is>
      </c>
      <c r="BG1841" t="n">
        <v>34.1</v>
      </c>
      <c r="BH1841" t="inlineStr">
        <is>
          <t>80.1</t>
        </is>
      </c>
      <c r="BI1841" t="n">
        <v>45.6</v>
      </c>
      <c r="BJ1841" t="n">
        <v>68.8</v>
      </c>
      <c r="BK1841" t="inlineStr">
        <is>
          <t>91.2</t>
        </is>
      </c>
      <c r="BL1841" t="inlineStr">
        <is>
          <t>52.9</t>
        </is>
      </c>
      <c r="BM1841" t="inlineStr">
        <is>
          <t>6,631</t>
        </is>
      </c>
      <c r="BN1841" t="n">
        <v>12</v>
      </c>
      <c r="BO1841" t="inlineStr">
        <is>
          <t>26%</t>
        </is>
      </c>
      <c r="BP1841" t="inlineStr">
        <is>
          <t>37 : 63</t>
        </is>
      </c>
      <c r="BQ1841" t="n">
        <v>2016</v>
      </c>
      <c r="BR1841" t="inlineStr">
        <is>
          <t>301-400</t>
        </is>
      </c>
      <c r="BS1841" t="inlineStr">
        <is>
          <t>11-12</t>
        </is>
      </c>
      <c r="BT1841" t="inlineStr"/>
      <c r="BU1841" t="n">
        <v>0</v>
      </c>
      <c r="BV1841" t="n">
        <v>0</v>
      </c>
      <c r="BW1841" t="n">
        <v>5.1</v>
      </c>
      <c r="BX1841" t="n">
        <v>8.300000000000001</v>
      </c>
      <c r="BY1841" t="n">
        <v>31.4</v>
      </c>
      <c r="BZ1841" t="n">
        <v>20.1</v>
      </c>
      <c r="CA1841" t="n">
        <v>2015</v>
      </c>
      <c r="CB1841" t="inlineStr">
        <is>
          <t>QS+Times+Shanghai</t>
        </is>
      </c>
      <c r="CC1841" t="n">
        <v>233</v>
      </c>
      <c r="CD1841" t="n">
        <v>210</v>
      </c>
      <c r="CE1841" t="n">
        <v>424</v>
      </c>
      <c r="CF1841" t="n">
        <v>294</v>
      </c>
      <c r="CG1841" t="n">
        <v>362</v>
      </c>
      <c r="CH1841" t="n">
        <v>193</v>
      </c>
      <c r="CI1841" t="n">
        <v>83</v>
      </c>
      <c r="CJ1841" t="n">
        <v>119</v>
      </c>
      <c r="CK1841" t="n">
        <v>202</v>
      </c>
      <c r="CL1841" t="n">
        <v>562</v>
      </c>
      <c r="CM1841" t="n">
        <v>603</v>
      </c>
      <c r="CN1841" t="n">
        <v>210</v>
      </c>
      <c r="CO1841" t="n">
        <v>212</v>
      </c>
      <c r="CP1841" t="n">
        <v>422</v>
      </c>
      <c r="CQ1841" t="n">
        <v>254</v>
      </c>
      <c r="CR1841" t="n">
        <v>404</v>
      </c>
      <c r="CS1841" t="n">
        <v>171</v>
      </c>
      <c r="CT1841" t="n">
        <v>94</v>
      </c>
      <c r="CU1841" t="n">
        <v>112</v>
      </c>
      <c r="CV1841" t="n">
        <v>208</v>
      </c>
      <c r="CW1841" t="n">
        <v>687</v>
      </c>
      <c r="CX1841" t="n">
        <v>416</v>
      </c>
      <c r="CY1841" t="n">
        <v>149</v>
      </c>
      <c r="CZ1841" t="n">
        <v>350.5</v>
      </c>
      <c r="DA1841" t="n">
        <v>11.5</v>
      </c>
      <c r="DB1841" t="n">
        <v>61.84724402523378</v>
      </c>
      <c r="DC1841" t="n">
        <v>41.05035550968555</v>
      </c>
      <c r="DD1841" t="n">
        <v>12</v>
      </c>
      <c r="DE1841" t="inlineStr">
        <is>
          <t>Times (raw ratio)</t>
        </is>
      </c>
      <c r="DF1841" t="n">
        <v>26</v>
      </c>
      <c r="DG1841" t="inlineStr">
        <is>
          <t>Times (raw %)</t>
        </is>
      </c>
      <c r="DH1841" t="n">
        <v>20.65</v>
      </c>
      <c r="DI1841" t="n">
        <v>15.10614498336976</v>
      </c>
    </row>
    <row r="1842">
      <c r="A1842" t="inlineStr">
        <is>
          <t>university of tyumen</t>
        </is>
      </c>
      <c r="B1842" t="inlineStr">
        <is>
          <t>1201-1400</t>
        </is>
      </c>
      <c r="C1842" t="inlineStr">
        <is>
          <t>1001-1200</t>
        </is>
      </c>
      <c r="D1842" t="inlineStr">
        <is>
          <t>Russia</t>
        </is>
      </c>
      <c r="E1842" t="inlineStr">
        <is>
          <t>Europe</t>
        </is>
      </c>
      <c r="F1842" t="inlineStr">
        <is>
          <t>M</t>
        </is>
      </c>
      <c r="G1842" t="inlineStr">
        <is>
          <t>FO</t>
        </is>
      </c>
      <c r="H1842" t="inlineStr">
        <is>
          <t>VH</t>
        </is>
      </c>
      <c r="I1842" t="inlineStr">
        <is>
          <t>A</t>
        </is>
      </c>
      <c r="J1842" t="n">
        <v>3.6</v>
      </c>
      <c r="K1842" t="inlineStr">
        <is>
          <t>601+</t>
        </is>
      </c>
      <c r="L1842" t="n">
        <v>2.1</v>
      </c>
      <c r="M1842" t="inlineStr">
        <is>
          <t>601+</t>
        </is>
      </c>
      <c r="N1842" t="n">
        <v>37.1</v>
      </c>
      <c r="O1842" t="inlineStr">
        <is>
          <t>432</t>
        </is>
      </c>
      <c r="P1842" t="n">
        <v>1.6</v>
      </c>
      <c r="Q1842" t="inlineStr">
        <is>
          <t>701+</t>
        </is>
      </c>
      <c r="R1842" t="n">
        <v>4.5</v>
      </c>
      <c r="S1842" t="inlineStr">
        <is>
          <t>701+</t>
        </is>
      </c>
      <c r="T1842" t="n">
        <v>13.8</v>
      </c>
      <c r="U1842" t="inlineStr">
        <is>
          <t>645</t>
        </is>
      </c>
      <c r="V1842" t="n">
        <v>27</v>
      </c>
      <c r="W1842" t="inlineStr">
        <is>
          <t>701+</t>
        </is>
      </c>
      <c r="X1842" t="n">
        <v>4.5</v>
      </c>
      <c r="Y1842" t="inlineStr">
        <is>
          <t>701+</t>
        </is>
      </c>
      <c r="Z1842" t="n">
        <v>1.3</v>
      </c>
      <c r="AA1842" t="inlineStr">
        <is>
          <t>701+</t>
        </is>
      </c>
      <c r="AB1842" t="inlineStr"/>
      <c r="AC1842" t="inlineStr">
        <is>
          <t>1001-1200</t>
        </is>
      </c>
      <c r="AD1842" t="inlineStr">
        <is>
          <t>801-1000</t>
        </is>
      </c>
      <c r="AE1842" t="inlineStr">
        <is>
          <t>RU</t>
        </is>
      </c>
      <c r="AF1842" t="inlineStr">
        <is>
          <t>Russia</t>
        </is>
      </c>
      <c r="AG1842" t="inlineStr">
        <is>
          <t>M</t>
        </is>
      </c>
      <c r="AH1842" t="inlineStr">
        <is>
          <t>FO</t>
        </is>
      </c>
      <c r="AI1842" t="inlineStr">
        <is>
          <t>VH</t>
        </is>
      </c>
      <c r="AJ1842" t="n">
        <v>4</v>
      </c>
      <c r="AK1842" t="inlineStr">
        <is>
          <t>A</t>
        </is>
      </c>
      <c r="AL1842" t="n">
        <v>4.1</v>
      </c>
      <c r="AM1842" t="inlineStr">
        <is>
          <t>601+</t>
        </is>
      </c>
      <c r="AN1842" t="n">
        <v>2.3</v>
      </c>
      <c r="AO1842" t="inlineStr">
        <is>
          <t>601+</t>
        </is>
      </c>
      <c r="AP1842" t="n">
        <v>39</v>
      </c>
      <c r="AQ1842" t="inlineStr">
        <is>
          <t>407</t>
        </is>
      </c>
      <c r="AR1842" t="n">
        <v>1.6</v>
      </c>
      <c r="AS1842" t="inlineStr">
        <is>
          <t>701+</t>
        </is>
      </c>
      <c r="AT1842" t="n">
        <v>4.8</v>
      </c>
      <c r="AU1842" t="inlineStr">
        <is>
          <t>701+</t>
        </is>
      </c>
      <c r="AV1842" t="n">
        <v>15.2</v>
      </c>
      <c r="AW1842" t="inlineStr">
        <is>
          <t>616</t>
        </is>
      </c>
      <c r="AX1842" t="n">
        <v>1.7</v>
      </c>
      <c r="AY1842" t="inlineStr">
        <is>
          <t>701+</t>
        </is>
      </c>
      <c r="AZ1842" t="n">
        <v>8.699999999999999</v>
      </c>
      <c r="BA1842" t="inlineStr">
        <is>
          <t>701+</t>
        </is>
      </c>
      <c r="BB1842" t="n">
        <v>3</v>
      </c>
      <c r="BC1842" t="inlineStr">
        <is>
          <t>701+</t>
        </is>
      </c>
      <c r="BD1842" t="inlineStr">
        <is>
          <t>-</t>
        </is>
      </c>
      <c r="BE1842" t="inlineStr"/>
      <c r="BF1842" t="inlineStr">
        <is>
          <t>Not Reported</t>
        </is>
      </c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>
        <is>
          <t>QS</t>
        </is>
      </c>
      <c r="CC1842" t="n">
        <v>1300.5</v>
      </c>
      <c r="CD1842" t="n">
        <v>1100.5</v>
      </c>
      <c r="CE1842" t="n">
        <v>601</v>
      </c>
      <c r="CF1842" t="n">
        <v>601</v>
      </c>
      <c r="CG1842" t="n">
        <v>432</v>
      </c>
      <c r="CH1842" t="n">
        <v>701</v>
      </c>
      <c r="CI1842" t="n">
        <v>701</v>
      </c>
      <c r="CJ1842" t="n">
        <v>645</v>
      </c>
      <c r="CK1842" t="n">
        <v>701</v>
      </c>
      <c r="CL1842" t="n">
        <v>701</v>
      </c>
      <c r="CM1842" t="n">
        <v>701</v>
      </c>
      <c r="CN1842" t="n">
        <v>1100.5</v>
      </c>
      <c r="CO1842" t="n">
        <v>900.5</v>
      </c>
      <c r="CP1842" t="n">
        <v>601</v>
      </c>
      <c r="CQ1842" t="n">
        <v>601</v>
      </c>
      <c r="CR1842" t="n">
        <v>407</v>
      </c>
      <c r="CS1842" t="n">
        <v>701</v>
      </c>
      <c r="CT1842" t="n">
        <v>701</v>
      </c>
      <c r="CU1842" t="n">
        <v>616</v>
      </c>
      <c r="CV1842" t="n">
        <v>701</v>
      </c>
      <c r="CW1842" t="n">
        <v>701</v>
      </c>
      <c r="CX1842" t="n">
        <v>701</v>
      </c>
      <c r="CY1842" t="inlineStr"/>
      <c r="CZ1842" t="inlineStr"/>
      <c r="DA1842" t="inlineStr"/>
      <c r="DB1842" t="n">
        <v>7.178571428571416</v>
      </c>
      <c r="DC1842" t="n">
        <v>1.6</v>
      </c>
      <c r="DD1842" t="inlineStr"/>
      <c r="DE1842" t="inlineStr">
        <is>
          <t>QS (score, not ratio)</t>
        </is>
      </c>
      <c r="DF1842" t="inlineStr"/>
      <c r="DG1842" t="inlineStr">
        <is>
          <t>QS (score, not %)</t>
        </is>
      </c>
      <c r="DH1842" t="n">
        <v>3.85</v>
      </c>
      <c r="DI1842" t="inlineStr"/>
    </row>
    <row r="1843">
      <c r="A1843" t="inlineStr">
        <is>
          <t>university of tübingen</t>
        </is>
      </c>
      <c r="B1843" t="inlineStr"/>
      <c r="C1843" t="inlineStr"/>
      <c r="D1843" t="inlineStr">
        <is>
          <t>Not Reported</t>
        </is>
      </c>
      <c r="E1843" t="inlineStr">
        <is>
          <t>Not Reported</t>
        </is>
      </c>
      <c r="F1843" t="inlineStr">
        <is>
          <t>Not Reported</t>
        </is>
      </c>
      <c r="G1843" t="inlineStr">
        <is>
          <t>Not Reported</t>
        </is>
      </c>
      <c r="H1843" t="inlineStr"/>
      <c r="I1843" t="inlineStr">
        <is>
          <t>Not Reported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>
        <is>
          <t>Not Reported</t>
        </is>
      </c>
      <c r="AF1843" t="inlineStr">
        <is>
          <t>Not Reported</t>
        </is>
      </c>
      <c r="AG1843" t="inlineStr">
        <is>
          <t>Not Reported</t>
        </is>
      </c>
      <c r="AH1843" t="inlineStr">
        <is>
          <t>Not Reported</t>
        </is>
      </c>
      <c r="AI1843" t="inlineStr"/>
      <c r="AJ1843" t="inlineStr"/>
      <c r="AK1843" t="inlineStr">
        <is>
          <t>Not Reported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>
        <is>
          <t>78</t>
        </is>
      </c>
      <c r="BF1843" t="inlineStr">
        <is>
          <t>Germany</t>
        </is>
      </c>
      <c r="BG1843" t="n">
        <v>47</v>
      </c>
      <c r="BH1843" t="inlineStr">
        <is>
          <t>58.2</t>
        </is>
      </c>
      <c r="BI1843" t="n">
        <v>59.8</v>
      </c>
      <c r="BJ1843" t="n">
        <v>79.3</v>
      </c>
      <c r="BK1843" t="inlineStr">
        <is>
          <t>59.2</t>
        </is>
      </c>
      <c r="BL1843" t="inlineStr">
        <is>
          <t>61.7</t>
        </is>
      </c>
      <c r="BM1843" t="inlineStr">
        <is>
          <t>28,327</t>
        </is>
      </c>
      <c r="BN1843" t="n">
        <v>38.9</v>
      </c>
      <c r="BO1843" t="inlineStr">
        <is>
          <t>12%</t>
        </is>
      </c>
      <c r="BP1843" t="inlineStr">
        <is>
          <t>58 : 42</t>
        </is>
      </c>
      <c r="BQ1843" t="n">
        <v>2016</v>
      </c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>
        <is>
          <t>Times</t>
        </is>
      </c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n">
        <v>78</v>
      </c>
      <c r="CZ1843" t="inlineStr"/>
      <c r="DA1843" t="inlineStr"/>
      <c r="DB1843" t="n">
        <v>88.99213724088635</v>
      </c>
      <c r="DC1843" t="n">
        <v>69.12887006197154</v>
      </c>
      <c r="DD1843" t="n">
        <v>38.9</v>
      </c>
      <c r="DE1843" t="inlineStr">
        <is>
          <t>Times (raw ratio)</t>
        </is>
      </c>
      <c r="DF1843" t="n">
        <v>12</v>
      </c>
      <c r="DG1843" t="inlineStr">
        <is>
          <t>Times (raw %)</t>
        </is>
      </c>
      <c r="DH1843" t="inlineStr"/>
      <c r="DI1843" t="n">
        <v>59.20915712799167</v>
      </c>
    </row>
    <row r="1844">
      <c r="A1844" t="inlineStr">
        <is>
          <t>university of ulm</t>
        </is>
      </c>
      <c r="B1844" t="inlineStr"/>
      <c r="C1844" t="inlineStr"/>
      <c r="D1844" t="inlineStr">
        <is>
          <t>Not Reported</t>
        </is>
      </c>
      <c r="E1844" t="inlineStr">
        <is>
          <t>Not Reported</t>
        </is>
      </c>
      <c r="F1844" t="inlineStr">
        <is>
          <t>Not Reported</t>
        </is>
      </c>
      <c r="G1844" t="inlineStr">
        <is>
          <t>Not Reported</t>
        </is>
      </c>
      <c r="H1844" t="inlineStr"/>
      <c r="I1844" t="inlineStr">
        <is>
          <t>Not Reported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>
        <is>
          <t>Not Reported</t>
        </is>
      </c>
      <c r="AF1844" t="inlineStr">
        <is>
          <t>Not Reported</t>
        </is>
      </c>
      <c r="AG1844" t="inlineStr">
        <is>
          <t>Not Reported</t>
        </is>
      </c>
      <c r="AH1844" t="inlineStr">
        <is>
          <t>Not Reported</t>
        </is>
      </c>
      <c r="AI1844" t="inlineStr"/>
      <c r="AJ1844" t="inlineStr"/>
      <c r="AK1844" t="inlineStr">
        <is>
          <t>Not Reported</t>
        </is>
      </c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>
        <is>
          <t>Not Reported</t>
        </is>
      </c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>
        <is>
          <t>301-400</t>
        </is>
      </c>
      <c r="BS1844" t="inlineStr">
        <is>
          <t>22-28</t>
        </is>
      </c>
      <c r="BT1844" t="inlineStr"/>
      <c r="BU1844" t="n">
        <v>0</v>
      </c>
      <c r="BV1844" t="n">
        <v>0</v>
      </c>
      <c r="BW1844" t="n">
        <v>12.3</v>
      </c>
      <c r="BX1844" t="n">
        <v>12.6</v>
      </c>
      <c r="BY1844" t="n">
        <v>30.9</v>
      </c>
      <c r="BZ1844" t="n">
        <v>17.4</v>
      </c>
      <c r="CA1844" t="n">
        <v>2015</v>
      </c>
      <c r="CB1844" t="inlineStr">
        <is>
          <t>Shanghai</t>
        </is>
      </c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n">
        <v>350.5</v>
      </c>
      <c r="DA1844" t="n">
        <v>25</v>
      </c>
      <c r="DB1844" t="n">
        <v>23.27113062568606</v>
      </c>
      <c r="DC1844" t="n">
        <v>18.87923408845739</v>
      </c>
      <c r="DD1844" t="inlineStr"/>
      <c r="DE1844" t="inlineStr">
        <is>
          <t>Missing</t>
        </is>
      </c>
      <c r="DF1844" t="inlineStr"/>
      <c r="DG1844" t="inlineStr">
        <is>
          <t>Missing</t>
        </is>
      </c>
      <c r="DH1844" t="inlineStr"/>
      <c r="DI1844" t="n">
        <v>9.439617044228694</v>
      </c>
    </row>
    <row r="1845">
      <c r="A1845" t="inlineStr">
        <is>
          <t>university of ulsan</t>
        </is>
      </c>
      <c r="B1845" t="inlineStr">
        <is>
          <t>801-850</t>
        </is>
      </c>
      <c r="C1845" t="inlineStr">
        <is>
          <t>751-760</t>
        </is>
      </c>
      <c r="D1845" t="inlineStr">
        <is>
          <t>South Korea</t>
        </is>
      </c>
      <c r="E1845" t="inlineStr">
        <is>
          <t>Asia</t>
        </is>
      </c>
      <c r="F1845" t="inlineStr">
        <is>
          <t>M</t>
        </is>
      </c>
      <c r="G1845" t="inlineStr">
        <is>
          <t>FC</t>
        </is>
      </c>
      <c r="H1845" t="inlineStr">
        <is>
          <t>VH</t>
        </is>
      </c>
      <c r="I1845" t="inlineStr">
        <is>
          <t>B</t>
        </is>
      </c>
      <c r="J1845" t="n">
        <v>5</v>
      </c>
      <c r="K1845" t="inlineStr">
        <is>
          <t>601+</t>
        </is>
      </c>
      <c r="L1845" t="n">
        <v>2.3</v>
      </c>
      <c r="M1845" t="inlineStr">
        <is>
          <t>601+</t>
        </is>
      </c>
      <c r="N1845" t="n">
        <v>60</v>
      </c>
      <c r="O1845" t="inlineStr">
        <is>
          <t>241</t>
        </is>
      </c>
      <c r="P1845" t="n">
        <v>33.6</v>
      </c>
      <c r="Q1845" t="inlineStr">
        <is>
          <t>392</t>
        </is>
      </c>
      <c r="R1845" t="n">
        <v>2</v>
      </c>
      <c r="S1845" t="inlineStr">
        <is>
          <t>701+</t>
        </is>
      </c>
      <c r="T1845" t="n">
        <v>2.4</v>
      </c>
      <c r="U1845" t="inlineStr">
        <is>
          <t>701+</t>
        </is>
      </c>
      <c r="V1845" t="n">
        <v>28.8</v>
      </c>
      <c r="W1845" t="inlineStr">
        <is>
          <t>701+</t>
        </is>
      </c>
      <c r="X1845" t="n">
        <v>3.8</v>
      </c>
      <c r="Y1845" t="inlineStr">
        <is>
          <t>701+</t>
        </is>
      </c>
      <c r="Z1845" t="n">
        <v>5.6</v>
      </c>
      <c r="AA1845" t="inlineStr">
        <is>
          <t>701+</t>
        </is>
      </c>
      <c r="AB1845" t="inlineStr"/>
      <c r="AC1845" t="inlineStr">
        <is>
          <t>751-760</t>
        </is>
      </c>
      <c r="AD1845" t="inlineStr">
        <is>
          <t>561-570</t>
        </is>
      </c>
      <c r="AE1845" t="inlineStr">
        <is>
          <t>KR</t>
        </is>
      </c>
      <c r="AF1845" t="inlineStr">
        <is>
          <t>South Korea</t>
        </is>
      </c>
      <c r="AG1845" t="inlineStr">
        <is>
          <t>L</t>
        </is>
      </c>
      <c r="AH1845" t="inlineStr">
        <is>
          <t>FC</t>
        </is>
      </c>
      <c r="AI1845" t="inlineStr">
        <is>
          <t>VH</t>
        </is>
      </c>
      <c r="AJ1845" t="n">
        <v>3</v>
      </c>
      <c r="AK1845" t="inlineStr">
        <is>
          <t>B</t>
        </is>
      </c>
      <c r="AL1845" t="n">
        <v>6.9</v>
      </c>
      <c r="AM1845" t="inlineStr">
        <is>
          <t>601+</t>
        </is>
      </c>
      <c r="AN1845" t="n">
        <v>2.5</v>
      </c>
      <c r="AO1845" t="inlineStr">
        <is>
          <t>601+</t>
        </is>
      </c>
      <c r="AP1845" t="n">
        <v>57.8</v>
      </c>
      <c r="AQ1845" t="inlineStr">
        <is>
          <t>249</t>
        </is>
      </c>
      <c r="AR1845" t="n">
        <v>34.3</v>
      </c>
      <c r="AS1845" t="inlineStr">
        <is>
          <t>399</t>
        </is>
      </c>
      <c r="AT1845" t="n">
        <v>2.5</v>
      </c>
      <c r="AU1845" t="inlineStr">
        <is>
          <t>701+</t>
        </is>
      </c>
      <c r="AV1845" t="n">
        <v>3.4</v>
      </c>
      <c r="AW1845" t="inlineStr">
        <is>
          <t>701+</t>
        </is>
      </c>
      <c r="AX1845" t="n">
        <v>1.8</v>
      </c>
      <c r="AY1845" t="inlineStr">
        <is>
          <t>701+</t>
        </is>
      </c>
      <c r="AZ1845" t="n">
        <v>6.9</v>
      </c>
      <c r="BA1845" t="inlineStr">
        <is>
          <t>701+</t>
        </is>
      </c>
      <c r="BB1845" t="n">
        <v>1.3</v>
      </c>
      <c r="BC1845" t="inlineStr">
        <is>
          <t>701+</t>
        </is>
      </c>
      <c r="BD1845" t="inlineStr">
        <is>
          <t>-</t>
        </is>
      </c>
      <c r="BE1845" t="inlineStr">
        <is>
          <t>401-500</t>
        </is>
      </c>
      <c r="BF1845" t="inlineStr">
        <is>
          <t>South Korea</t>
        </is>
      </c>
      <c r="BG1845" t="n">
        <v>19.5</v>
      </c>
      <c r="BH1845" t="inlineStr">
        <is>
          <t>18.6</t>
        </is>
      </c>
      <c r="BI1845" t="n">
        <v>20.5</v>
      </c>
      <c r="BJ1845" t="n">
        <v>54</v>
      </c>
      <c r="BK1845" t="inlineStr">
        <is>
          <t>64.7</t>
        </is>
      </c>
      <c r="BL1845" t="inlineStr">
        <is>
          <t>-</t>
        </is>
      </c>
      <c r="BM1845" t="inlineStr">
        <is>
          <t>14,037</t>
        </is>
      </c>
      <c r="BN1845" t="n">
        <v>13.3</v>
      </c>
      <c r="BO1845" t="inlineStr">
        <is>
          <t>3%</t>
        </is>
      </c>
      <c r="BP1845" t="inlineStr"/>
      <c r="BQ1845" t="n">
        <v>2016</v>
      </c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>
        <is>
          <t>QS+Times</t>
        </is>
      </c>
      <c r="CC1845" t="n">
        <v>825.5</v>
      </c>
      <c r="CD1845" t="n">
        <v>755.5</v>
      </c>
      <c r="CE1845" t="n">
        <v>601</v>
      </c>
      <c r="CF1845" t="n">
        <v>601</v>
      </c>
      <c r="CG1845" t="n">
        <v>241</v>
      </c>
      <c r="CH1845" t="n">
        <v>392</v>
      </c>
      <c r="CI1845" t="n">
        <v>701</v>
      </c>
      <c r="CJ1845" t="n">
        <v>701</v>
      </c>
      <c r="CK1845" t="n">
        <v>701</v>
      </c>
      <c r="CL1845" t="n">
        <v>701</v>
      </c>
      <c r="CM1845" t="n">
        <v>701</v>
      </c>
      <c r="CN1845" t="n">
        <v>755.5</v>
      </c>
      <c r="CO1845" t="n">
        <v>565.5</v>
      </c>
      <c r="CP1845" t="n">
        <v>601</v>
      </c>
      <c r="CQ1845" t="n">
        <v>601</v>
      </c>
      <c r="CR1845" t="n">
        <v>249</v>
      </c>
      <c r="CS1845" t="n">
        <v>399</v>
      </c>
      <c r="CT1845" t="n">
        <v>701</v>
      </c>
      <c r="CU1845" t="n">
        <v>701</v>
      </c>
      <c r="CV1845" t="n">
        <v>701</v>
      </c>
      <c r="CW1845" t="n">
        <v>701</v>
      </c>
      <c r="CX1845" t="n">
        <v>701</v>
      </c>
      <c r="CY1845" t="n">
        <v>450.5</v>
      </c>
      <c r="CZ1845" t="inlineStr"/>
      <c r="DA1845" t="inlineStr"/>
      <c r="DB1845" t="n">
        <v>38.42347850505463</v>
      </c>
      <c r="DC1845" t="n">
        <v>35.11851717663646</v>
      </c>
      <c r="DD1845" t="n">
        <v>13.3</v>
      </c>
      <c r="DE1845" t="inlineStr">
        <is>
          <t>Times (raw ratio)</t>
        </is>
      </c>
      <c r="DF1845" t="n">
        <v>3</v>
      </c>
      <c r="DG1845" t="inlineStr">
        <is>
          <t>Times (raw %)</t>
        </is>
      </c>
      <c r="DH1845" t="n">
        <v>5.95</v>
      </c>
      <c r="DI1845" t="n">
        <v>18.31425598335068</v>
      </c>
    </row>
    <row r="1846">
      <c r="A1846" t="inlineStr">
        <is>
          <t>university of urbino carlo bo</t>
        </is>
      </c>
      <c r="B1846" t="inlineStr"/>
      <c r="C1846" t="inlineStr"/>
      <c r="D1846" t="inlineStr">
        <is>
          <t>Not Reported</t>
        </is>
      </c>
      <c r="E1846" t="inlineStr">
        <is>
          <t>Not Reported</t>
        </is>
      </c>
      <c r="F1846" t="inlineStr">
        <is>
          <t>Not Reported</t>
        </is>
      </c>
      <c r="G1846" t="inlineStr">
        <is>
          <t>Not Reported</t>
        </is>
      </c>
      <c r="H1846" t="inlineStr"/>
      <c r="I1846" t="inlineStr">
        <is>
          <t>Not Reported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>
        <is>
          <t>Not Reported</t>
        </is>
      </c>
      <c r="AF1846" t="inlineStr">
        <is>
          <t>Not Reported</t>
        </is>
      </c>
      <c r="AG1846" t="inlineStr">
        <is>
          <t>Not Reported</t>
        </is>
      </c>
      <c r="AH1846" t="inlineStr">
        <is>
          <t>Not Reported</t>
        </is>
      </c>
      <c r="AI1846" t="inlineStr"/>
      <c r="AJ1846" t="inlineStr"/>
      <c r="AK1846" t="inlineStr">
        <is>
          <t>Not Reported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>
        <is>
          <t>401-500</t>
        </is>
      </c>
      <c r="BF1846" t="inlineStr">
        <is>
          <t>Italy</t>
        </is>
      </c>
      <c r="BG1846" t="n">
        <v>17.2</v>
      </c>
      <c r="BH1846" t="inlineStr">
        <is>
          <t>35.0</t>
        </is>
      </c>
      <c r="BI1846" t="n">
        <v>8.699999999999999</v>
      </c>
      <c r="BJ1846" t="n">
        <v>66.8</v>
      </c>
      <c r="BK1846" t="inlineStr">
        <is>
          <t>31.2</t>
        </is>
      </c>
      <c r="BL1846" t="inlineStr">
        <is>
          <t>-</t>
        </is>
      </c>
      <c r="BM1846" t="inlineStr">
        <is>
          <t>13,435</t>
        </is>
      </c>
      <c r="BN1846" t="n">
        <v>37.4</v>
      </c>
      <c r="BO1846" t="inlineStr">
        <is>
          <t>7%</t>
        </is>
      </c>
      <c r="BP1846" t="inlineStr">
        <is>
          <t>61 : 39</t>
        </is>
      </c>
      <c r="BQ1846" t="n">
        <v>2016</v>
      </c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>
        <is>
          <t>Times</t>
        </is>
      </c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n">
        <v>450.5</v>
      </c>
      <c r="CZ1846" t="inlineStr"/>
      <c r="DA1846" t="inlineStr"/>
      <c r="DB1846" t="n">
        <v>35.7398141529664</v>
      </c>
      <c r="DC1846" t="n">
        <v>36.21607047314917</v>
      </c>
      <c r="DD1846" t="n">
        <v>37.4</v>
      </c>
      <c r="DE1846" t="inlineStr">
        <is>
          <t>Times (raw ratio)</t>
        </is>
      </c>
      <c r="DF1846" t="n">
        <v>7</v>
      </c>
      <c r="DG1846" t="inlineStr">
        <is>
          <t>Times (raw %)</t>
        </is>
      </c>
      <c r="DH1846" t="inlineStr"/>
      <c r="DI1846" t="n">
        <v>6.035379812695108</v>
      </c>
    </row>
    <row r="1847">
      <c r="A1847" t="inlineStr">
        <is>
          <t>university of utah</t>
        </is>
      </c>
      <c r="B1847" t="inlineStr">
        <is>
          <t>531</t>
        </is>
      </c>
      <c r="C1847" t="inlineStr">
        <is>
          <t>441</t>
        </is>
      </c>
      <c r="D1847" t="inlineStr">
        <is>
          <t>United States</t>
        </is>
      </c>
      <c r="E1847" t="inlineStr">
        <is>
          <t>Americas</t>
        </is>
      </c>
      <c r="F1847" t="inlineStr">
        <is>
          <t>XL</t>
        </is>
      </c>
      <c r="G1847" t="inlineStr">
        <is>
          <t>FC</t>
        </is>
      </c>
      <c r="H1847" t="inlineStr">
        <is>
          <t>VH</t>
        </is>
      </c>
      <c r="I1847" t="inlineStr">
        <is>
          <t>A</t>
        </is>
      </c>
      <c r="J1847" t="n">
        <v>15.7</v>
      </c>
      <c r="K1847" t="inlineStr">
        <is>
          <t>561</t>
        </is>
      </c>
      <c r="L1847" t="n">
        <v>6.3</v>
      </c>
      <c r="M1847" t="inlineStr">
        <is>
          <t>601+</t>
        </is>
      </c>
      <c r="N1847" t="n">
        <v>50</v>
      </c>
      <c r="O1847" t="inlineStr">
        <is>
          <t>309</t>
        </is>
      </c>
      <c r="P1847" t="n">
        <v>30.5</v>
      </c>
      <c r="Q1847" t="inlineStr">
        <is>
          <t>431</t>
        </is>
      </c>
      <c r="R1847" t="n">
        <v>15.5</v>
      </c>
      <c r="S1847" t="inlineStr">
        <is>
          <t>659</t>
        </is>
      </c>
      <c r="T1847" t="n">
        <v>10.3</v>
      </c>
      <c r="U1847" t="inlineStr">
        <is>
          <t>701+</t>
        </is>
      </c>
      <c r="V1847" t="n">
        <v>80.5</v>
      </c>
      <c r="W1847" t="inlineStr">
        <is>
          <t>313</t>
        </is>
      </c>
      <c r="X1847" t="n">
        <v>17.4</v>
      </c>
      <c r="Y1847" t="inlineStr">
        <is>
          <t>608</t>
        </is>
      </c>
      <c r="Z1847" t="n">
        <v>24.5</v>
      </c>
      <c r="AA1847" t="inlineStr">
        <is>
          <t>492=</t>
        </is>
      </c>
      <c r="AB1847" t="n">
        <v>23.1</v>
      </c>
      <c r="AC1847">
        <f>441</f>
        <v/>
      </c>
      <c r="AD1847" t="inlineStr">
        <is>
          <t>392=</t>
        </is>
      </c>
      <c r="AE1847" t="inlineStr">
        <is>
          <t>US</t>
        </is>
      </c>
      <c r="AF1847" t="inlineStr">
        <is>
          <t>United States</t>
        </is>
      </c>
      <c r="AG1847" t="inlineStr">
        <is>
          <t>L</t>
        </is>
      </c>
      <c r="AH1847" t="inlineStr">
        <is>
          <t>FC</t>
        </is>
      </c>
      <c r="AI1847" t="inlineStr">
        <is>
          <t>VH</t>
        </is>
      </c>
      <c r="AJ1847" t="n">
        <v>5</v>
      </c>
      <c r="AK1847" t="inlineStr">
        <is>
          <t>A</t>
        </is>
      </c>
      <c r="AL1847" t="n">
        <v>15.9</v>
      </c>
      <c r="AM1847" t="inlineStr">
        <is>
          <t>548</t>
        </is>
      </c>
      <c r="AN1847" t="n">
        <v>6</v>
      </c>
      <c r="AO1847" t="inlineStr">
        <is>
          <t>601+</t>
        </is>
      </c>
      <c r="AP1847" t="n">
        <v>53</v>
      </c>
      <c r="AQ1847" t="inlineStr">
        <is>
          <t>295</t>
        </is>
      </c>
      <c r="AR1847" t="n">
        <v>36.5</v>
      </c>
      <c r="AS1847" t="inlineStr">
        <is>
          <t>383</t>
        </is>
      </c>
      <c r="AT1847" t="n">
        <v>25.3</v>
      </c>
      <c r="AU1847" t="inlineStr">
        <is>
          <t>530</t>
        </is>
      </c>
      <c r="AV1847" t="n">
        <v>10.1</v>
      </c>
      <c r="AW1847" t="inlineStr">
        <is>
          <t>701+</t>
        </is>
      </c>
      <c r="AX1847" t="n">
        <v>54.4</v>
      </c>
      <c r="AY1847" t="inlineStr">
        <is>
          <t>289</t>
        </is>
      </c>
      <c r="AZ1847" t="n">
        <v>14.9</v>
      </c>
      <c r="BA1847" t="inlineStr">
        <is>
          <t>560</t>
        </is>
      </c>
      <c r="BB1847" t="n">
        <v>49</v>
      </c>
      <c r="BC1847" t="inlineStr">
        <is>
          <t>315</t>
        </is>
      </c>
      <c r="BD1847" t="inlineStr">
        <is>
          <t>25.9</t>
        </is>
      </c>
      <c r="BE1847">
        <f>182</f>
        <v/>
      </c>
      <c r="BF1847" t="inlineStr">
        <is>
          <t>United States of America</t>
        </is>
      </c>
      <c r="BG1847" t="n">
        <v>35.6</v>
      </c>
      <c r="BH1847" t="inlineStr">
        <is>
          <t>30.1</t>
        </is>
      </c>
      <c r="BI1847" t="n">
        <v>35.3</v>
      </c>
      <c r="BJ1847" t="n">
        <v>83.7</v>
      </c>
      <c r="BK1847" t="inlineStr">
        <is>
          <t>57.4</t>
        </is>
      </c>
      <c r="BL1847" t="inlineStr">
        <is>
          <t>50.1</t>
        </is>
      </c>
      <c r="BM1847" t="inlineStr">
        <is>
          <t>25,674</t>
        </is>
      </c>
      <c r="BN1847" t="n">
        <v>16.9</v>
      </c>
      <c r="BO1847" t="inlineStr">
        <is>
          <t>9%</t>
        </is>
      </c>
      <c r="BP1847" t="inlineStr">
        <is>
          <t>45 : 55</t>
        </is>
      </c>
      <c r="BQ1847" t="n">
        <v>2016</v>
      </c>
      <c r="BR1847" t="inlineStr">
        <is>
          <t>93</t>
        </is>
      </c>
      <c r="BS1847" t="inlineStr">
        <is>
          <t>47</t>
        </is>
      </c>
      <c r="BT1847" t="n">
        <v>24.5</v>
      </c>
      <c r="BU1847" t="n">
        <v>0</v>
      </c>
      <c r="BV1847" t="n">
        <v>11.5</v>
      </c>
      <c r="BW1847" t="n">
        <v>26.5</v>
      </c>
      <c r="BX1847" t="n">
        <v>25.5</v>
      </c>
      <c r="BY1847" t="n">
        <v>46.7</v>
      </c>
      <c r="BZ1847" t="n">
        <v>18.7</v>
      </c>
      <c r="CA1847" t="n">
        <v>2015</v>
      </c>
      <c r="CB1847" t="inlineStr">
        <is>
          <t>QS+Times+Shanghai</t>
        </is>
      </c>
      <c r="CC1847" t="n">
        <v>531</v>
      </c>
      <c r="CD1847" t="n">
        <v>441</v>
      </c>
      <c r="CE1847" t="n">
        <v>561</v>
      </c>
      <c r="CF1847" t="n">
        <v>601</v>
      </c>
      <c r="CG1847" t="n">
        <v>309</v>
      </c>
      <c r="CH1847" t="n">
        <v>431</v>
      </c>
      <c r="CI1847" t="n">
        <v>659</v>
      </c>
      <c r="CJ1847" t="n">
        <v>701</v>
      </c>
      <c r="CK1847" t="n">
        <v>313</v>
      </c>
      <c r="CL1847" t="n">
        <v>608</v>
      </c>
      <c r="CM1847" t="n">
        <v>492</v>
      </c>
      <c r="CN1847" t="n">
        <v>441</v>
      </c>
      <c r="CO1847" t="n">
        <v>392</v>
      </c>
      <c r="CP1847" t="n">
        <v>548</v>
      </c>
      <c r="CQ1847" t="n">
        <v>601</v>
      </c>
      <c r="CR1847" t="n">
        <v>295</v>
      </c>
      <c r="CS1847" t="n">
        <v>383</v>
      </c>
      <c r="CT1847" t="n">
        <v>530</v>
      </c>
      <c r="CU1847" t="n">
        <v>701</v>
      </c>
      <c r="CV1847" t="n">
        <v>289</v>
      </c>
      <c r="CW1847" t="n">
        <v>560</v>
      </c>
      <c r="CX1847" t="n">
        <v>315</v>
      </c>
      <c r="CY1847" t="n">
        <v>182</v>
      </c>
      <c r="CZ1847" t="n">
        <v>93</v>
      </c>
      <c r="DA1847" t="n">
        <v>47</v>
      </c>
      <c r="DB1847" t="n">
        <v>72.02321554158642</v>
      </c>
      <c r="DC1847" t="n">
        <v>43.34392029922267</v>
      </c>
      <c r="DD1847" t="n">
        <v>16.9</v>
      </c>
      <c r="DE1847" t="inlineStr">
        <is>
          <t>Times (raw ratio)</t>
        </is>
      </c>
      <c r="DF1847" t="n">
        <v>9</v>
      </c>
      <c r="DG1847" t="inlineStr">
        <is>
          <t>Times (raw %)</t>
        </is>
      </c>
      <c r="DH1847" t="n">
        <v>15.8</v>
      </c>
      <c r="DI1847" t="n">
        <v>22.84351544092308</v>
      </c>
    </row>
    <row r="1848">
      <c r="A1848" t="inlineStr">
        <is>
          <t>university of valencia</t>
        </is>
      </c>
      <c r="B1848" t="inlineStr"/>
      <c r="C1848" t="inlineStr"/>
      <c r="D1848" t="inlineStr">
        <is>
          <t>Not Reported</t>
        </is>
      </c>
      <c r="E1848" t="inlineStr">
        <is>
          <t>Not Reported</t>
        </is>
      </c>
      <c r="F1848" t="inlineStr">
        <is>
          <t>Not Reported</t>
        </is>
      </c>
      <c r="G1848" t="inlineStr">
        <is>
          <t>Not Reported</t>
        </is>
      </c>
      <c r="H1848" t="inlineStr"/>
      <c r="I1848" t="inlineStr">
        <is>
          <t>Not Reported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>
        <is>
          <t>Not Reported</t>
        </is>
      </c>
      <c r="AF1848" t="inlineStr">
        <is>
          <t>Not Reported</t>
        </is>
      </c>
      <c r="AG1848" t="inlineStr">
        <is>
          <t>Not Reported</t>
        </is>
      </c>
      <c r="AH1848" t="inlineStr">
        <is>
          <t>Not Reported</t>
        </is>
      </c>
      <c r="AI1848" t="inlineStr"/>
      <c r="AJ1848" t="inlineStr"/>
      <c r="AK1848" t="inlineStr">
        <is>
          <t>Not Reported</t>
        </is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>
        <is>
          <t>401-500</t>
        </is>
      </c>
      <c r="BF1848" t="inlineStr">
        <is>
          <t>Spain</t>
        </is>
      </c>
      <c r="BG1848" t="n">
        <v>22.7</v>
      </c>
      <c r="BH1848" t="inlineStr">
        <is>
          <t>40.5</t>
        </is>
      </c>
      <c r="BI1848" t="n">
        <v>16.9</v>
      </c>
      <c r="BJ1848" t="n">
        <v>49.6</v>
      </c>
      <c r="BK1848" t="inlineStr">
        <is>
          <t>31.3</t>
        </is>
      </c>
      <c r="BL1848" t="inlineStr">
        <is>
          <t>-</t>
        </is>
      </c>
      <c r="BM1848" t="inlineStr">
        <is>
          <t>58,413</t>
        </is>
      </c>
      <c r="BN1848" t="n">
        <v>15.4</v>
      </c>
      <c r="BO1848" t="inlineStr">
        <is>
          <t>9%</t>
        </is>
      </c>
      <c r="BP1848" t="inlineStr">
        <is>
          <t>60 : 40</t>
        </is>
      </c>
      <c r="BQ1848" t="n">
        <v>2016</v>
      </c>
      <c r="BR1848" t="inlineStr">
        <is>
          <t>301-400</t>
        </is>
      </c>
      <c r="BS1848" t="inlineStr">
        <is>
          <t>6-8</t>
        </is>
      </c>
      <c r="BT1848" t="inlineStr"/>
      <c r="BU1848" t="n">
        <v>0</v>
      </c>
      <c r="BV1848" t="n">
        <v>0</v>
      </c>
      <c r="BW1848" t="n">
        <v>8.6</v>
      </c>
      <c r="BX1848" t="n">
        <v>7.6</v>
      </c>
      <c r="BY1848" t="n">
        <v>41.1</v>
      </c>
      <c r="BZ1848" t="n">
        <v>14.3</v>
      </c>
      <c r="CA1848" t="n">
        <v>2015</v>
      </c>
      <c r="CB1848" t="inlineStr">
        <is>
          <t>Times+Shanghai</t>
        </is>
      </c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n">
        <v>450.5</v>
      </c>
      <c r="CZ1848" t="n">
        <v>350.5</v>
      </c>
      <c r="DA1848" t="n">
        <v>7</v>
      </c>
      <c r="DB1848" t="n">
        <v>29.50547238932623</v>
      </c>
      <c r="DC1848" t="n">
        <v>27.154429210614</v>
      </c>
      <c r="DD1848" t="n">
        <v>15.4</v>
      </c>
      <c r="DE1848" t="inlineStr">
        <is>
          <t>Times (raw ratio)</t>
        </is>
      </c>
      <c r="DF1848" t="n">
        <v>9</v>
      </c>
      <c r="DG1848" t="inlineStr">
        <is>
          <t>Times (raw %)</t>
        </is>
      </c>
      <c r="DH1848" t="inlineStr"/>
      <c r="DI1848" t="n">
        <v>11.92597251828878</v>
      </c>
    </row>
    <row r="1849">
      <c r="A1849" t="inlineStr">
        <is>
          <t>university of vermont</t>
        </is>
      </c>
      <c r="B1849" t="inlineStr">
        <is>
          <t>1001-1200</t>
        </is>
      </c>
      <c r="C1849" t="inlineStr">
        <is>
          <t>901-950</t>
        </is>
      </c>
      <c r="D1849" t="inlineStr">
        <is>
          <t>United States</t>
        </is>
      </c>
      <c r="E1849" t="inlineStr">
        <is>
          <t>Americas</t>
        </is>
      </c>
      <c r="F1849" t="inlineStr">
        <is>
          <t>L</t>
        </is>
      </c>
      <c r="G1849" t="inlineStr">
        <is>
          <t>FC</t>
        </is>
      </c>
      <c r="H1849" t="inlineStr">
        <is>
          <t>HI</t>
        </is>
      </c>
      <c r="I1849" t="inlineStr">
        <is>
          <t>A</t>
        </is>
      </c>
      <c r="J1849" t="n">
        <v>3.1</v>
      </c>
      <c r="K1849" t="inlineStr">
        <is>
          <t>601+</t>
        </is>
      </c>
      <c r="L1849" t="n">
        <v>2.2</v>
      </c>
      <c r="M1849" t="inlineStr">
        <is>
          <t>601+</t>
        </is>
      </c>
      <c r="N1849" t="n">
        <v>34.9</v>
      </c>
      <c r="O1849" t="inlineStr">
        <is>
          <t>456</t>
        </is>
      </c>
      <c r="P1849" t="n">
        <v>15.6</v>
      </c>
      <c r="Q1849" t="inlineStr">
        <is>
          <t>628</t>
        </is>
      </c>
      <c r="R1849" t="n">
        <v>6.8</v>
      </c>
      <c r="S1849" t="inlineStr">
        <is>
          <t>701+</t>
        </is>
      </c>
      <c r="T1849" t="n">
        <v>2.4</v>
      </c>
      <c r="U1849" t="inlineStr">
        <is>
          <t>701+</t>
        </is>
      </c>
      <c r="V1849" t="n">
        <v>62.8</v>
      </c>
      <c r="W1849" t="inlineStr">
        <is>
          <t>590</t>
        </is>
      </c>
      <c r="X1849" t="n">
        <v>9.5</v>
      </c>
      <c r="Y1849" t="inlineStr">
        <is>
          <t>701+</t>
        </is>
      </c>
      <c r="Z1849" t="n">
        <v>8.1</v>
      </c>
      <c r="AA1849" t="inlineStr">
        <is>
          <t>701+</t>
        </is>
      </c>
      <c r="AB1849" t="inlineStr"/>
      <c r="AC1849" t="inlineStr">
        <is>
          <t>901-950</t>
        </is>
      </c>
      <c r="AD1849" t="inlineStr">
        <is>
          <t>701-750</t>
        </is>
      </c>
      <c r="AE1849" t="inlineStr">
        <is>
          <t>US</t>
        </is>
      </c>
      <c r="AF1849" t="inlineStr">
        <is>
          <t>United States</t>
        </is>
      </c>
      <c r="AG1849" t="inlineStr">
        <is>
          <t>L</t>
        </is>
      </c>
      <c r="AH1849" t="inlineStr">
        <is>
          <t>FC</t>
        </is>
      </c>
      <c r="AI1849" t="inlineStr">
        <is>
          <t>HI</t>
        </is>
      </c>
      <c r="AJ1849" t="n">
        <v>5</v>
      </c>
      <c r="AK1849" t="inlineStr">
        <is>
          <t>A</t>
        </is>
      </c>
      <c r="AL1849" t="n">
        <v>3.3</v>
      </c>
      <c r="AM1849" t="inlineStr">
        <is>
          <t>601+</t>
        </is>
      </c>
      <c r="AN1849" t="n">
        <v>3.2</v>
      </c>
      <c r="AO1849" t="inlineStr">
        <is>
          <t>601+</t>
        </is>
      </c>
      <c r="AP1849" t="n">
        <v>53.2</v>
      </c>
      <c r="AQ1849" t="inlineStr">
        <is>
          <t>293</t>
        </is>
      </c>
      <c r="AR1849" t="n">
        <v>12.8</v>
      </c>
      <c r="AS1849" t="inlineStr">
        <is>
          <t>683</t>
        </is>
      </c>
      <c r="AT1849" t="n">
        <v>3.3</v>
      </c>
      <c r="AU1849" t="inlineStr">
        <is>
          <t>701+</t>
        </is>
      </c>
      <c r="AV1849" t="n">
        <v>2.5</v>
      </c>
      <c r="AW1849" t="inlineStr">
        <is>
          <t>701+</t>
        </is>
      </c>
      <c r="AX1849" t="n">
        <v>14.5</v>
      </c>
      <c r="AY1849" t="inlineStr">
        <is>
          <t>602</t>
        </is>
      </c>
      <c r="AZ1849" t="n">
        <v>14.6</v>
      </c>
      <c r="BA1849" t="inlineStr">
        <is>
          <t>573</t>
        </is>
      </c>
      <c r="BB1849" t="n">
        <v>20.3</v>
      </c>
      <c r="BC1849" t="inlineStr">
        <is>
          <t>542=</t>
        </is>
      </c>
      <c r="BD1849" t="inlineStr">
        <is>
          <t>-</t>
        </is>
      </c>
      <c r="BE1849" t="inlineStr">
        <is>
          <t>351-400</t>
        </is>
      </c>
      <c r="BF1849" t="inlineStr">
        <is>
          <t>United States of America</t>
        </is>
      </c>
      <c r="BG1849" t="n">
        <v>26.8</v>
      </c>
      <c r="BH1849" t="inlineStr">
        <is>
          <t>21.0</t>
        </is>
      </c>
      <c r="BI1849" t="n">
        <v>19.4</v>
      </c>
      <c r="BJ1849" t="n">
        <v>57.5</v>
      </c>
      <c r="BK1849" t="inlineStr">
        <is>
          <t>-</t>
        </is>
      </c>
      <c r="BL1849" t="inlineStr">
        <is>
          <t>-</t>
        </is>
      </c>
      <c r="BM1849" t="inlineStr"/>
      <c r="BN1849" t="inlineStr"/>
      <c r="BO1849" t="inlineStr"/>
      <c r="BP1849" t="inlineStr"/>
      <c r="BQ1849" t="n">
        <v>2015</v>
      </c>
      <c r="BR1849" t="inlineStr">
        <is>
          <t>301-400</t>
        </is>
      </c>
      <c r="BS1849" t="inlineStr">
        <is>
          <t>103-125</t>
        </is>
      </c>
      <c r="BT1849" t="inlineStr"/>
      <c r="BU1849" t="n">
        <v>13.6</v>
      </c>
      <c r="BV1849" t="n">
        <v>0</v>
      </c>
      <c r="BW1849" t="n">
        <v>12.2</v>
      </c>
      <c r="BX1849" t="n">
        <v>11.4</v>
      </c>
      <c r="BY1849" t="n">
        <v>26.6</v>
      </c>
      <c r="BZ1849" t="n">
        <v>14.8</v>
      </c>
      <c r="CA1849" t="n">
        <v>2015</v>
      </c>
      <c r="CB1849" t="inlineStr">
        <is>
          <t>QS+Times+Shanghai</t>
        </is>
      </c>
      <c r="CC1849" t="n">
        <v>1100.5</v>
      </c>
      <c r="CD1849" t="n">
        <v>925.5</v>
      </c>
      <c r="CE1849" t="n">
        <v>601</v>
      </c>
      <c r="CF1849" t="n">
        <v>601</v>
      </c>
      <c r="CG1849" t="n">
        <v>456</v>
      </c>
      <c r="CH1849" t="n">
        <v>628</v>
      </c>
      <c r="CI1849" t="n">
        <v>701</v>
      </c>
      <c r="CJ1849" t="n">
        <v>701</v>
      </c>
      <c r="CK1849" t="n">
        <v>590</v>
      </c>
      <c r="CL1849" t="n">
        <v>701</v>
      </c>
      <c r="CM1849" t="n">
        <v>701</v>
      </c>
      <c r="CN1849" t="n">
        <v>925.5</v>
      </c>
      <c r="CO1849" t="n">
        <v>725.5</v>
      </c>
      <c r="CP1849" t="n">
        <v>601</v>
      </c>
      <c r="CQ1849" t="n">
        <v>601</v>
      </c>
      <c r="CR1849" t="n">
        <v>293</v>
      </c>
      <c r="CS1849" t="n">
        <v>683</v>
      </c>
      <c r="CT1849" t="n">
        <v>701</v>
      </c>
      <c r="CU1849" t="n">
        <v>701</v>
      </c>
      <c r="CV1849" t="n">
        <v>602</v>
      </c>
      <c r="CW1849" t="n">
        <v>573</v>
      </c>
      <c r="CX1849" t="n">
        <v>542</v>
      </c>
      <c r="CY1849" t="n">
        <v>375.5</v>
      </c>
      <c r="CZ1849" t="n">
        <v>350.5</v>
      </c>
      <c r="DA1849" t="n">
        <v>114</v>
      </c>
      <c r="DB1849" t="n">
        <v>30.39905824627603</v>
      </c>
      <c r="DC1849" t="n">
        <v>24.55465392551925</v>
      </c>
      <c r="DD1849" t="inlineStr"/>
      <c r="DE1849" t="inlineStr">
        <is>
          <t>QS (score, not ratio)</t>
        </is>
      </c>
      <c r="DF1849" t="inlineStr"/>
      <c r="DG1849" t="inlineStr">
        <is>
          <t>QS (score, not %)</t>
        </is>
      </c>
      <c r="DH1849" t="n">
        <v>3.2</v>
      </c>
      <c r="DI1849" t="n">
        <v>12.75789279191601</v>
      </c>
    </row>
    <row r="1850">
      <c r="A1850" t="inlineStr">
        <is>
          <t>university of versailles</t>
        </is>
      </c>
      <c r="B1850" t="inlineStr"/>
      <c r="C1850" t="inlineStr"/>
      <c r="D1850" t="inlineStr">
        <is>
          <t>Not Reported</t>
        </is>
      </c>
      <c r="E1850" t="inlineStr">
        <is>
          <t>Not Reported</t>
        </is>
      </c>
      <c r="F1850" t="inlineStr">
        <is>
          <t>Not Reported</t>
        </is>
      </c>
      <c r="G1850" t="inlineStr">
        <is>
          <t>Not Reported</t>
        </is>
      </c>
      <c r="H1850" t="inlineStr"/>
      <c r="I1850" t="inlineStr">
        <is>
          <t>Not Reported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>
        <is>
          <t>Not Reported</t>
        </is>
      </c>
      <c r="AF1850" t="inlineStr">
        <is>
          <t>Not Reported</t>
        </is>
      </c>
      <c r="AG1850" t="inlineStr">
        <is>
          <t>Not Reported</t>
        </is>
      </c>
      <c r="AH1850" t="inlineStr">
        <is>
          <t>Not Reported</t>
        </is>
      </c>
      <c r="AI1850" t="inlineStr"/>
      <c r="AJ1850" t="inlineStr"/>
      <c r="AK1850" t="inlineStr">
        <is>
          <t>Not Reported</t>
        </is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>
        <is>
          <t>Not Reported</t>
        </is>
      </c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>
        <is>
          <t>401-500</t>
        </is>
      </c>
      <c r="BS1850" t="inlineStr">
        <is>
          <t>18-21</t>
        </is>
      </c>
      <c r="BT1850" t="inlineStr"/>
      <c r="BU1850" t="n">
        <v>0</v>
      </c>
      <c r="BV1850" t="n">
        <v>0</v>
      </c>
      <c r="BW1850" t="n">
        <v>7.2</v>
      </c>
      <c r="BX1850" t="n">
        <v>12.1</v>
      </c>
      <c r="BY1850" t="n">
        <v>19.1</v>
      </c>
      <c r="BZ1850" t="n">
        <v>11.3</v>
      </c>
      <c r="CA1850" t="n">
        <v>2011</v>
      </c>
      <c r="CB1850" t="inlineStr">
        <is>
          <t>Shanghai</t>
        </is>
      </c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n">
        <v>450.5</v>
      </c>
      <c r="DA1850" t="n">
        <v>19.5</v>
      </c>
      <c r="DB1850" t="n">
        <v>1.317233809001095</v>
      </c>
      <c r="DC1850" t="n">
        <v>9.964617044228696</v>
      </c>
      <c r="DD1850" t="inlineStr"/>
      <c r="DE1850" t="inlineStr">
        <is>
          <t>Missing</t>
        </is>
      </c>
      <c r="DF1850" t="inlineStr"/>
      <c r="DG1850" t="inlineStr">
        <is>
          <t>Missing</t>
        </is>
      </c>
      <c r="DH1850" t="inlineStr"/>
      <c r="DI1850" t="n">
        <v>4.982308522114348</v>
      </c>
    </row>
    <row r="1851">
      <c r="A1851" t="inlineStr">
        <is>
          <t>university of victoria</t>
        </is>
      </c>
      <c r="B1851" t="inlineStr"/>
      <c r="C1851" t="inlineStr"/>
      <c r="D1851" t="inlineStr">
        <is>
          <t>Not Reported</t>
        </is>
      </c>
      <c r="E1851" t="inlineStr">
        <is>
          <t>Not Reported</t>
        </is>
      </c>
      <c r="F1851" t="inlineStr">
        <is>
          <t>Not Reported</t>
        </is>
      </c>
      <c r="G1851" t="inlineStr">
        <is>
          <t>Not Reported</t>
        </is>
      </c>
      <c r="H1851" t="inlineStr"/>
      <c r="I1851" t="inlineStr">
        <is>
          <t>Not Reported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>
        <is>
          <t>Not Reported</t>
        </is>
      </c>
      <c r="AF1851" t="inlineStr">
        <is>
          <t>Not Reported</t>
        </is>
      </c>
      <c r="AG1851" t="inlineStr">
        <is>
          <t>Not Reported</t>
        </is>
      </c>
      <c r="AH1851" t="inlineStr">
        <is>
          <t>Not Reported</t>
        </is>
      </c>
      <c r="AI1851" t="inlineStr"/>
      <c r="AJ1851" t="inlineStr"/>
      <c r="AK1851" t="inlineStr">
        <is>
          <t>Not Reported</t>
        </is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>
        <is>
          <t>201-250</t>
        </is>
      </c>
      <c r="BF1851" t="inlineStr">
        <is>
          <t>Canada</t>
        </is>
      </c>
      <c r="BG1851" t="n">
        <v>20.6</v>
      </c>
      <c r="BH1851" t="inlineStr">
        <is>
          <t>70.2</t>
        </is>
      </c>
      <c r="BI1851" t="n">
        <v>30</v>
      </c>
      <c r="BJ1851" t="n">
        <v>79</v>
      </c>
      <c r="BK1851" t="inlineStr">
        <is>
          <t>36.6</t>
        </is>
      </c>
      <c r="BL1851" t="inlineStr">
        <is>
          <t>-</t>
        </is>
      </c>
      <c r="BM1851" t="inlineStr">
        <is>
          <t>17,581</t>
        </is>
      </c>
      <c r="BN1851" t="n">
        <v>21.5</v>
      </c>
      <c r="BO1851" t="inlineStr">
        <is>
          <t>11%</t>
        </is>
      </c>
      <c r="BP1851" t="inlineStr">
        <is>
          <t>56 : 44</t>
        </is>
      </c>
      <c r="BQ1851" t="n">
        <v>2016</v>
      </c>
      <c r="BR1851" t="inlineStr">
        <is>
          <t>201-300</t>
        </is>
      </c>
      <c r="BS1851" t="inlineStr">
        <is>
          <t>7-16</t>
        </is>
      </c>
      <c r="BT1851" t="inlineStr"/>
      <c r="BU1851" t="n">
        <v>0</v>
      </c>
      <c r="BV1851" t="n">
        <v>0</v>
      </c>
      <c r="BW1851" t="n">
        <v>17.2</v>
      </c>
      <c r="BX1851" t="n">
        <v>11.3</v>
      </c>
      <c r="BY1851" t="n">
        <v>29.7</v>
      </c>
      <c r="BZ1851" t="n">
        <v>19.9</v>
      </c>
      <c r="CA1851" t="n">
        <v>2015</v>
      </c>
      <c r="CB1851" t="inlineStr">
        <is>
          <t>Times+Shanghai</t>
        </is>
      </c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n">
        <v>225.5</v>
      </c>
      <c r="CZ1851" t="n">
        <v>250.5</v>
      </c>
      <c r="DA1851" t="n">
        <v>11.5</v>
      </c>
      <c r="DB1851" t="n">
        <v>56.5653371665036</v>
      </c>
      <c r="DC1851" t="n">
        <v>37.07717523743688</v>
      </c>
      <c r="DD1851" t="n">
        <v>21.5</v>
      </c>
      <c r="DE1851" t="inlineStr">
        <is>
          <t>Times (raw ratio)</t>
        </is>
      </c>
      <c r="DF1851" t="n">
        <v>11</v>
      </c>
      <c r="DG1851" t="inlineStr">
        <is>
          <t>Times (raw %)</t>
        </is>
      </c>
      <c r="DH1851" t="inlineStr"/>
      <c r="DI1851" t="n">
        <v>13.9127523356985</v>
      </c>
    </row>
    <row r="1852">
      <c r="A1852" t="inlineStr">
        <is>
          <t>university of victoria (uvic)</t>
        </is>
      </c>
      <c r="B1852" t="inlineStr">
        <is>
          <t>349</t>
        </is>
      </c>
      <c r="C1852" t="inlineStr">
        <is>
          <t>322</t>
        </is>
      </c>
      <c r="D1852" t="inlineStr">
        <is>
          <t>Canada</t>
        </is>
      </c>
      <c r="E1852" t="inlineStr">
        <is>
          <t>Americas</t>
        </is>
      </c>
      <c r="F1852" t="inlineStr">
        <is>
          <t>L</t>
        </is>
      </c>
      <c r="G1852" t="inlineStr">
        <is>
          <t>CO</t>
        </is>
      </c>
      <c r="H1852" t="inlineStr">
        <is>
          <t>VH</t>
        </is>
      </c>
      <c r="I1852" t="inlineStr">
        <is>
          <t>A</t>
        </is>
      </c>
      <c r="J1852" t="n">
        <v>17</v>
      </c>
      <c r="K1852" t="inlineStr">
        <is>
          <t>530</t>
        </is>
      </c>
      <c r="L1852" t="n">
        <v>7.7</v>
      </c>
      <c r="M1852" t="inlineStr">
        <is>
          <t>601+</t>
        </is>
      </c>
      <c r="N1852" t="n">
        <v>3.9</v>
      </c>
      <c r="O1852" t="inlineStr">
        <is>
          <t>701+</t>
        </is>
      </c>
      <c r="P1852" t="n">
        <v>62.5</v>
      </c>
      <c r="Q1852" t="inlineStr">
        <is>
          <t>188</t>
        </is>
      </c>
      <c r="R1852" t="n">
        <v>94.7</v>
      </c>
      <c r="S1852" t="inlineStr">
        <is>
          <t>152</t>
        </is>
      </c>
      <c r="T1852" t="n">
        <v>40.9</v>
      </c>
      <c r="U1852" t="inlineStr">
        <is>
          <t>350</t>
        </is>
      </c>
      <c r="V1852" t="n">
        <v>54.2</v>
      </c>
      <c r="W1852" t="inlineStr">
        <is>
          <t>701+</t>
        </is>
      </c>
      <c r="X1852" t="n">
        <v>11.3</v>
      </c>
      <c r="Y1852" t="inlineStr">
        <is>
          <t>701+</t>
        </is>
      </c>
      <c r="Z1852" t="n">
        <v>82.90000000000001</v>
      </c>
      <c r="AA1852" t="inlineStr">
        <is>
          <t>139=</t>
        </is>
      </c>
      <c r="AB1852" t="n">
        <v>32.6</v>
      </c>
      <c r="AC1852" t="inlineStr">
        <is>
          <t>322</t>
        </is>
      </c>
      <c r="AD1852" t="inlineStr">
        <is>
          <t>359=</t>
        </is>
      </c>
      <c r="AE1852" t="inlineStr">
        <is>
          <t>CA</t>
        </is>
      </c>
      <c r="AF1852" t="inlineStr">
        <is>
          <t>Canada</t>
        </is>
      </c>
      <c r="AG1852" t="inlineStr">
        <is>
          <t>L</t>
        </is>
      </c>
      <c r="AH1852" t="inlineStr">
        <is>
          <t>CO</t>
        </is>
      </c>
      <c r="AI1852" t="inlineStr">
        <is>
          <t>VH</t>
        </is>
      </c>
      <c r="AJ1852" t="n">
        <v>4</v>
      </c>
      <c r="AK1852" t="inlineStr">
        <is>
          <t>A</t>
        </is>
      </c>
      <c r="AL1852" t="n">
        <v>17.3</v>
      </c>
      <c r="AM1852" t="inlineStr">
        <is>
          <t>514</t>
        </is>
      </c>
      <c r="AN1852" t="n">
        <v>7.6</v>
      </c>
      <c r="AO1852" t="inlineStr">
        <is>
          <t>601+</t>
        </is>
      </c>
      <c r="AP1852" t="n">
        <v>3.5</v>
      </c>
      <c r="AQ1852" t="inlineStr">
        <is>
          <t>701+</t>
        </is>
      </c>
      <c r="AR1852" t="n">
        <v>65</v>
      </c>
      <c r="AS1852" t="inlineStr">
        <is>
          <t>174</t>
        </is>
      </c>
      <c r="AT1852" t="n">
        <v>95.2</v>
      </c>
      <c r="AU1852" t="inlineStr">
        <is>
          <t>149</t>
        </is>
      </c>
      <c r="AV1852" t="n">
        <v>48.6</v>
      </c>
      <c r="AW1852" t="inlineStr">
        <is>
          <t>304</t>
        </is>
      </c>
      <c r="AX1852" t="n">
        <v>19</v>
      </c>
      <c r="AY1852" t="inlineStr">
        <is>
          <t>551</t>
        </is>
      </c>
      <c r="AZ1852" t="n">
        <v>12.2</v>
      </c>
      <c r="BA1852" t="inlineStr">
        <is>
          <t>701+</t>
        </is>
      </c>
      <c r="BB1852" t="n">
        <v>89.8</v>
      </c>
      <c r="BC1852" t="inlineStr">
        <is>
          <t>94</t>
        </is>
      </c>
      <c r="BD1852" t="inlineStr">
        <is>
          <t>33.0</t>
        </is>
      </c>
      <c r="BE1852" t="inlineStr"/>
      <c r="BF1852" t="inlineStr">
        <is>
          <t>Not Reported</t>
        </is>
      </c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>
        <is>
          <t>QS</t>
        </is>
      </c>
      <c r="CC1852" t="n">
        <v>349</v>
      </c>
      <c r="CD1852" t="n">
        <v>322</v>
      </c>
      <c r="CE1852" t="n">
        <v>530</v>
      </c>
      <c r="CF1852" t="n">
        <v>601</v>
      </c>
      <c r="CG1852" t="n">
        <v>701</v>
      </c>
      <c r="CH1852" t="n">
        <v>188</v>
      </c>
      <c r="CI1852" t="n">
        <v>152</v>
      </c>
      <c r="CJ1852" t="n">
        <v>350</v>
      </c>
      <c r="CK1852" t="n">
        <v>701</v>
      </c>
      <c r="CL1852" t="n">
        <v>701</v>
      </c>
      <c r="CM1852" t="n">
        <v>139</v>
      </c>
      <c r="CN1852" t="n">
        <v>322</v>
      </c>
      <c r="CO1852" t="n">
        <v>359</v>
      </c>
      <c r="CP1852" t="n">
        <v>514</v>
      </c>
      <c r="CQ1852" t="n">
        <v>601</v>
      </c>
      <c r="CR1852" t="n">
        <v>701</v>
      </c>
      <c r="CS1852" t="n">
        <v>174</v>
      </c>
      <c r="CT1852" t="n">
        <v>149</v>
      </c>
      <c r="CU1852" t="n">
        <v>304</v>
      </c>
      <c r="CV1852" t="n">
        <v>551</v>
      </c>
      <c r="CW1852" t="n">
        <v>701</v>
      </c>
      <c r="CX1852" t="n">
        <v>94</v>
      </c>
      <c r="CY1852" t="inlineStr"/>
      <c r="CZ1852" t="inlineStr"/>
      <c r="DA1852" t="inlineStr"/>
      <c r="DB1852" t="n">
        <v>75.14285714285714</v>
      </c>
      <c r="DC1852" t="n">
        <v>62.5</v>
      </c>
      <c r="DD1852" t="inlineStr"/>
      <c r="DE1852" t="inlineStr">
        <is>
          <t>QS (score, not ratio)</t>
        </is>
      </c>
      <c r="DF1852" t="inlineStr"/>
      <c r="DG1852" t="inlineStr">
        <is>
          <t>QS (score, not %)</t>
        </is>
      </c>
      <c r="DH1852" t="n">
        <v>17.15</v>
      </c>
      <c r="DI1852" t="inlineStr"/>
    </row>
    <row r="1853">
      <c r="A1853" t="inlineStr">
        <is>
          <t>university of vienna</t>
        </is>
      </c>
      <c r="B1853" t="inlineStr">
        <is>
          <t>137</t>
        </is>
      </c>
      <c r="C1853" t="inlineStr">
        <is>
          <t>130</t>
        </is>
      </c>
      <c r="D1853" t="inlineStr">
        <is>
          <t>Austria</t>
        </is>
      </c>
      <c r="E1853" t="inlineStr">
        <is>
          <t>Europe</t>
        </is>
      </c>
      <c r="F1853" t="inlineStr">
        <is>
          <t>XL</t>
        </is>
      </c>
      <c r="G1853" t="inlineStr">
        <is>
          <t>FC</t>
        </is>
      </c>
      <c r="H1853" t="inlineStr">
        <is>
          <t>VH</t>
        </is>
      </c>
      <c r="I1853" t="inlineStr">
        <is>
          <t>A</t>
        </is>
      </c>
      <c r="J1853" t="n">
        <v>70.90000000000001</v>
      </c>
      <c r="K1853" t="inlineStr">
        <is>
          <t>89</t>
        </is>
      </c>
      <c r="L1853" t="n">
        <v>40.4</v>
      </c>
      <c r="M1853" t="inlineStr">
        <is>
          <t>235</t>
        </is>
      </c>
      <c r="N1853" t="n">
        <v>23.2</v>
      </c>
      <c r="O1853" t="inlineStr">
        <is>
          <t>619</t>
        </is>
      </c>
      <c r="P1853" t="n">
        <v>13</v>
      </c>
      <c r="Q1853" t="inlineStr">
        <is>
          <t>667</t>
        </is>
      </c>
      <c r="R1853" t="n">
        <v>100</v>
      </c>
      <c r="S1853" t="inlineStr">
        <is>
          <t>70</t>
        </is>
      </c>
      <c r="T1853" t="n">
        <v>92</v>
      </c>
      <c r="U1853" t="inlineStr">
        <is>
          <t>109</t>
        </is>
      </c>
      <c r="V1853" t="n">
        <v>96</v>
      </c>
      <c r="W1853" t="inlineStr">
        <is>
          <t>57</t>
        </is>
      </c>
      <c r="X1853" t="n">
        <v>89.7</v>
      </c>
      <c r="Y1853" t="inlineStr">
        <is>
          <t>78</t>
        </is>
      </c>
      <c r="Z1853" t="n">
        <v>60.9</v>
      </c>
      <c r="AA1853" t="inlineStr">
        <is>
          <t>265</t>
        </is>
      </c>
      <c r="AB1853" t="n">
        <v>53.9</v>
      </c>
      <c r="AC1853">
        <f>130</f>
        <v/>
      </c>
      <c r="AD1853" t="inlineStr">
        <is>
          <t>151</t>
        </is>
      </c>
      <c r="AE1853" t="inlineStr">
        <is>
          <t>AT</t>
        </is>
      </c>
      <c r="AF1853" t="inlineStr">
        <is>
          <t>Austria</t>
        </is>
      </c>
      <c r="AG1853" t="inlineStr">
        <is>
          <t>XL</t>
        </is>
      </c>
      <c r="AH1853" t="inlineStr">
        <is>
          <t>FC</t>
        </is>
      </c>
      <c r="AI1853" t="inlineStr">
        <is>
          <t>VH</t>
        </is>
      </c>
      <c r="AJ1853" t="n">
        <v>5</v>
      </c>
      <c r="AK1853" t="inlineStr">
        <is>
          <t>A</t>
        </is>
      </c>
      <c r="AL1853" t="n">
        <v>70.8</v>
      </c>
      <c r="AM1853" t="inlineStr">
        <is>
          <t>88</t>
        </is>
      </c>
      <c r="AN1853" t="n">
        <v>42.5</v>
      </c>
      <c r="AO1853" t="inlineStr">
        <is>
          <t>217</t>
        </is>
      </c>
      <c r="AP1853" t="n">
        <v>22</v>
      </c>
      <c r="AQ1853" t="inlineStr">
        <is>
          <t>629</t>
        </is>
      </c>
      <c r="AR1853" t="n">
        <v>14.5</v>
      </c>
      <c r="AS1853" t="inlineStr">
        <is>
          <t>646</t>
        </is>
      </c>
      <c r="AT1853" t="n">
        <v>99.3</v>
      </c>
      <c r="AU1853" t="inlineStr">
        <is>
          <t>92</t>
        </is>
      </c>
      <c r="AV1853" t="n">
        <v>88.09999999999999</v>
      </c>
      <c r="AW1853" t="inlineStr">
        <is>
          <t>129</t>
        </is>
      </c>
      <c r="AX1853" t="n">
        <v>93.5</v>
      </c>
      <c r="AY1853" t="inlineStr">
        <is>
          <t>62</t>
        </is>
      </c>
      <c r="AZ1853" t="n">
        <v>56.8</v>
      </c>
      <c r="BA1853" t="inlineStr">
        <is>
          <t>109</t>
        </is>
      </c>
      <c r="BB1853" t="n">
        <v>74.09999999999999</v>
      </c>
      <c r="BC1853" t="inlineStr">
        <is>
          <t>180</t>
        </is>
      </c>
      <c r="BD1853" t="inlineStr">
        <is>
          <t>53.7</t>
        </is>
      </c>
      <c r="BE1853" t="inlineStr">
        <is>
          <t>142</t>
        </is>
      </c>
      <c r="BF1853" t="inlineStr">
        <is>
          <t>Austria</t>
        </is>
      </c>
      <c r="BG1853" t="n">
        <v>40.8</v>
      </c>
      <c r="BH1853" t="inlineStr">
        <is>
          <t>92.6</t>
        </is>
      </c>
      <c r="BI1853" t="n">
        <v>50.5</v>
      </c>
      <c r="BJ1853" t="n">
        <v>63.6</v>
      </c>
      <c r="BK1853" t="inlineStr">
        <is>
          <t>30.2</t>
        </is>
      </c>
      <c r="BL1853" t="inlineStr">
        <is>
          <t>54.2</t>
        </is>
      </c>
      <c r="BM1853" t="inlineStr">
        <is>
          <t>34,651</t>
        </is>
      </c>
      <c r="BN1853" t="n">
        <v>20.5</v>
      </c>
      <c r="BO1853" t="inlineStr">
        <is>
          <t>25%</t>
        </is>
      </c>
      <c r="BP1853" t="inlineStr">
        <is>
          <t>67 : 33</t>
        </is>
      </c>
      <c r="BQ1853" t="n">
        <v>2016</v>
      </c>
      <c r="BR1853" t="inlineStr">
        <is>
          <t>151-200</t>
        </is>
      </c>
      <c r="BS1853" t="inlineStr">
        <is>
          <t>1</t>
        </is>
      </c>
      <c r="BT1853" t="n">
        <v>25.6</v>
      </c>
      <c r="BU1853" t="n">
        <v>13.6</v>
      </c>
      <c r="BV1853" t="n">
        <v>0</v>
      </c>
      <c r="BW1853" t="n">
        <v>15.9</v>
      </c>
      <c r="BX1853" t="n">
        <v>21.1</v>
      </c>
      <c r="BY1853" t="n">
        <v>36.5</v>
      </c>
      <c r="BZ1853" t="n">
        <v>23.9</v>
      </c>
      <c r="CA1853" t="n">
        <v>2015</v>
      </c>
      <c r="CB1853" t="inlineStr">
        <is>
          <t>QS+Times+Shanghai</t>
        </is>
      </c>
      <c r="CC1853" t="n">
        <v>137</v>
      </c>
      <c r="CD1853" t="n">
        <v>130</v>
      </c>
      <c r="CE1853" t="n">
        <v>89</v>
      </c>
      <c r="CF1853" t="n">
        <v>235</v>
      </c>
      <c r="CG1853" t="n">
        <v>619</v>
      </c>
      <c r="CH1853" t="n">
        <v>667</v>
      </c>
      <c r="CI1853" t="n">
        <v>70</v>
      </c>
      <c r="CJ1853" t="n">
        <v>109</v>
      </c>
      <c r="CK1853" t="n">
        <v>57</v>
      </c>
      <c r="CL1853" t="n">
        <v>78</v>
      </c>
      <c r="CM1853" t="n">
        <v>265</v>
      </c>
      <c r="CN1853" t="n">
        <v>130</v>
      </c>
      <c r="CO1853" t="n">
        <v>151</v>
      </c>
      <c r="CP1853" t="n">
        <v>88</v>
      </c>
      <c r="CQ1853" t="n">
        <v>217</v>
      </c>
      <c r="CR1853" t="n">
        <v>629</v>
      </c>
      <c r="CS1853" t="n">
        <v>646</v>
      </c>
      <c r="CT1853" t="n">
        <v>92</v>
      </c>
      <c r="CU1853" t="n">
        <v>129</v>
      </c>
      <c r="CV1853" t="n">
        <v>62</v>
      </c>
      <c r="CW1853" t="n">
        <v>109</v>
      </c>
      <c r="CX1853" t="n">
        <v>180</v>
      </c>
      <c r="CY1853" t="n">
        <v>142</v>
      </c>
      <c r="CZ1853" t="n">
        <v>175.5</v>
      </c>
      <c r="DA1853" t="n">
        <v>1</v>
      </c>
      <c r="DB1853" t="n">
        <v>77.27296971944199</v>
      </c>
      <c r="DC1853" t="n">
        <v>34.61781862713386</v>
      </c>
      <c r="DD1853" t="n">
        <v>20.5</v>
      </c>
      <c r="DE1853" t="inlineStr">
        <is>
          <t>Times (raw ratio)</t>
        </is>
      </c>
      <c r="DF1853" t="n">
        <v>25</v>
      </c>
      <c r="DG1853" t="inlineStr">
        <is>
          <t>Times (raw %)</t>
        </is>
      </c>
      <c r="DH1853" t="n">
        <v>70.84999999999999</v>
      </c>
      <c r="DI1853" t="n">
        <v>22.10623967976544</v>
      </c>
    </row>
    <row r="1854">
      <c r="A1854" t="inlineStr">
        <is>
          <t>university of vigo</t>
        </is>
      </c>
      <c r="B1854" t="inlineStr"/>
      <c r="C1854" t="inlineStr"/>
      <c r="D1854" t="inlineStr">
        <is>
          <t>Not Reported</t>
        </is>
      </c>
      <c r="E1854" t="inlineStr">
        <is>
          <t>Not Reported</t>
        </is>
      </c>
      <c r="F1854" t="inlineStr">
        <is>
          <t>Not Reported</t>
        </is>
      </c>
      <c r="G1854" t="inlineStr">
        <is>
          <t>Not Reported</t>
        </is>
      </c>
      <c r="H1854" t="inlineStr"/>
      <c r="I1854" t="inlineStr">
        <is>
          <t>Not Reported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>
        <is>
          <t>Not Reported</t>
        </is>
      </c>
      <c r="AF1854" t="inlineStr">
        <is>
          <t>Not Reported</t>
        </is>
      </c>
      <c r="AG1854" t="inlineStr">
        <is>
          <t>Not Reported</t>
        </is>
      </c>
      <c r="AH1854" t="inlineStr">
        <is>
          <t>Not Reported</t>
        </is>
      </c>
      <c r="AI1854" t="inlineStr"/>
      <c r="AJ1854" t="inlineStr"/>
      <c r="AK1854" t="inlineStr">
        <is>
          <t>Not Reported</t>
        </is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>
        <is>
          <t>601-800</t>
        </is>
      </c>
      <c r="BF1854" t="inlineStr">
        <is>
          <t>Spain</t>
        </is>
      </c>
      <c r="BG1854" t="n">
        <v>18.4</v>
      </c>
      <c r="BH1854" t="inlineStr">
        <is>
          <t>30.7</t>
        </is>
      </c>
      <c r="BI1854" t="n">
        <v>10.5</v>
      </c>
      <c r="BJ1854" t="n">
        <v>31.8</v>
      </c>
      <c r="BK1854" t="inlineStr">
        <is>
          <t>38.1</t>
        </is>
      </c>
      <c r="BL1854" t="inlineStr">
        <is>
          <t>-</t>
        </is>
      </c>
      <c r="BM1854" t="inlineStr">
        <is>
          <t>22,793</t>
        </is>
      </c>
      <c r="BN1854" t="n">
        <v>19</v>
      </c>
      <c r="BO1854" t="inlineStr">
        <is>
          <t>3%</t>
        </is>
      </c>
      <c r="BP1854" t="inlineStr">
        <is>
          <t>51 : 49</t>
        </is>
      </c>
      <c r="BQ1854" t="n">
        <v>2016</v>
      </c>
      <c r="BR1854" t="inlineStr">
        <is>
          <t>401-500</t>
        </is>
      </c>
      <c r="BS1854" t="inlineStr">
        <is>
          <t>7-11</t>
        </is>
      </c>
      <c r="BT1854" t="inlineStr"/>
      <c r="BU1854" t="n">
        <v>0</v>
      </c>
      <c r="BV1854" t="n">
        <v>0</v>
      </c>
      <c r="BW1854" t="n">
        <v>7.2</v>
      </c>
      <c r="BX1854" t="n">
        <v>5.9</v>
      </c>
      <c r="BY1854" t="n">
        <v>25.5</v>
      </c>
      <c r="BZ1854" t="n">
        <v>13.4</v>
      </c>
      <c r="CA1854" t="n">
        <v>2011</v>
      </c>
      <c r="CB1854" t="inlineStr">
        <is>
          <t>Times+Shanghai</t>
        </is>
      </c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n">
        <v>700.5</v>
      </c>
      <c r="CZ1854" t="n">
        <v>450.5</v>
      </c>
      <c r="DA1854" t="n">
        <v>9</v>
      </c>
      <c r="DB1854" t="n">
        <v>0.6586169045005477</v>
      </c>
      <c r="DC1854" t="n">
        <v>16.42832852439494</v>
      </c>
      <c r="DD1854" t="n">
        <v>19</v>
      </c>
      <c r="DE1854" t="inlineStr">
        <is>
          <t>Times (raw ratio)</t>
        </is>
      </c>
      <c r="DF1854" t="n">
        <v>3</v>
      </c>
      <c r="DG1854" t="inlineStr">
        <is>
          <t>Times (raw %)</t>
        </is>
      </c>
      <c r="DH1854" t="inlineStr"/>
      <c r="DI1854" t="n">
        <v>6.948330835710284</v>
      </c>
    </row>
    <row r="1855">
      <c r="A1855" t="inlineStr">
        <is>
          <t>university of virginia</t>
        </is>
      </c>
      <c r="B1855" t="inlineStr">
        <is>
          <t>297</t>
        </is>
      </c>
      <c r="C1855" t="inlineStr">
        <is>
          <t>260</t>
        </is>
      </c>
      <c r="D1855" t="inlineStr">
        <is>
          <t>United States</t>
        </is>
      </c>
      <c r="E1855" t="inlineStr">
        <is>
          <t>Americas</t>
        </is>
      </c>
      <c r="F1855" t="inlineStr">
        <is>
          <t>L</t>
        </is>
      </c>
      <c r="G1855" t="inlineStr">
        <is>
          <t>FC</t>
        </is>
      </c>
      <c r="H1855" t="inlineStr">
        <is>
          <t>VH</t>
        </is>
      </c>
      <c r="I1855" t="inlineStr">
        <is>
          <t>A</t>
        </is>
      </c>
      <c r="J1855" t="n">
        <v>37.3</v>
      </c>
      <c r="K1855" t="inlineStr">
        <is>
          <t>230</t>
        </is>
      </c>
      <c r="L1855" t="n">
        <v>27.3</v>
      </c>
      <c r="M1855" t="inlineStr">
        <is>
          <t>353</t>
        </is>
      </c>
      <c r="N1855" t="n">
        <v>55.8</v>
      </c>
      <c r="O1855" t="inlineStr">
        <is>
          <t>267</t>
        </is>
      </c>
      <c r="P1855" t="n">
        <v>29.1</v>
      </c>
      <c r="Q1855" t="inlineStr">
        <is>
          <t>446</t>
        </is>
      </c>
      <c r="R1855" t="n">
        <v>6.1</v>
      </c>
      <c r="S1855" t="inlineStr">
        <is>
          <t>701+</t>
        </is>
      </c>
      <c r="T1855" t="n">
        <v>11.3</v>
      </c>
      <c r="U1855" t="inlineStr">
        <is>
          <t>690</t>
        </is>
      </c>
      <c r="V1855" t="n">
        <v>81.59999999999999</v>
      </c>
      <c r="W1855" t="inlineStr">
        <is>
          <t>295</t>
        </is>
      </c>
      <c r="X1855" t="n">
        <v>77.90000000000001</v>
      </c>
      <c r="Y1855" t="inlineStr">
        <is>
          <t>129</t>
        </is>
      </c>
      <c r="Z1855" t="n">
        <v>35.4</v>
      </c>
      <c r="AA1855" t="inlineStr">
        <is>
          <t>400=</t>
        </is>
      </c>
      <c r="AB1855" t="n">
        <v>36.6</v>
      </c>
      <c r="AC1855" t="inlineStr">
        <is>
          <t>260</t>
        </is>
      </c>
      <c r="AD1855" t="inlineStr">
        <is>
          <t>253=</t>
        </is>
      </c>
      <c r="AE1855" t="inlineStr">
        <is>
          <t>US</t>
        </is>
      </c>
      <c r="AF1855" t="inlineStr">
        <is>
          <t>United States</t>
        </is>
      </c>
      <c r="AG1855" t="inlineStr">
        <is>
          <t>L</t>
        </is>
      </c>
      <c r="AH1855" t="inlineStr">
        <is>
          <t>FC</t>
        </is>
      </c>
      <c r="AI1855" t="inlineStr">
        <is>
          <t>VH</t>
        </is>
      </c>
      <c r="AJ1855" t="n">
        <v>5</v>
      </c>
      <c r="AK1855" t="inlineStr">
        <is>
          <t>A</t>
        </is>
      </c>
      <c r="AL1855" t="n">
        <v>35.6</v>
      </c>
      <c r="AM1855" t="inlineStr">
        <is>
          <t>243</t>
        </is>
      </c>
      <c r="AN1855" t="n">
        <v>32</v>
      </c>
      <c r="AO1855" t="inlineStr">
        <is>
          <t>307</t>
        </is>
      </c>
      <c r="AP1855" t="n">
        <v>56.9</v>
      </c>
      <c r="AQ1855" t="inlineStr">
        <is>
          <t>257</t>
        </is>
      </c>
      <c r="AR1855" t="n">
        <v>34.1</v>
      </c>
      <c r="AS1855" t="inlineStr">
        <is>
          <t>401</t>
        </is>
      </c>
      <c r="AT1855" t="n">
        <v>7.9</v>
      </c>
      <c r="AU1855" t="inlineStr">
        <is>
          <t>701+</t>
        </is>
      </c>
      <c r="AV1855" t="n">
        <v>10.8</v>
      </c>
      <c r="AW1855" t="inlineStr">
        <is>
          <t>700</t>
        </is>
      </c>
      <c r="AX1855" t="n">
        <v>57.7</v>
      </c>
      <c r="AY1855" t="inlineStr">
        <is>
          <t>262</t>
        </is>
      </c>
      <c r="AZ1855" t="n">
        <v>68.5</v>
      </c>
      <c r="BA1855" t="inlineStr">
        <is>
          <t>77</t>
        </is>
      </c>
      <c r="BB1855" t="n">
        <v>63.1</v>
      </c>
      <c r="BC1855" t="inlineStr">
        <is>
          <t>232=</t>
        </is>
      </c>
      <c r="BD1855" t="inlineStr">
        <is>
          <t>38.5</t>
        </is>
      </c>
      <c r="BE1855" t="inlineStr">
        <is>
          <t>147</t>
        </is>
      </c>
      <c r="BF1855" t="inlineStr">
        <is>
          <t>United States of America</t>
        </is>
      </c>
      <c r="BG1855" t="n">
        <v>38.8</v>
      </c>
      <c r="BH1855" t="inlineStr">
        <is>
          <t>43.4</t>
        </is>
      </c>
      <c r="BI1855" t="n">
        <v>37.5</v>
      </c>
      <c r="BJ1855" t="n">
        <v>87.3</v>
      </c>
      <c r="BK1855" t="inlineStr">
        <is>
          <t>37.9</t>
        </is>
      </c>
      <c r="BL1855" t="inlineStr">
        <is>
          <t>53.3</t>
        </is>
      </c>
      <c r="BM1855" t="inlineStr">
        <is>
          <t>23,845</t>
        </is>
      </c>
      <c r="BN1855" t="n">
        <v>10.2</v>
      </c>
      <c r="BO1855" t="inlineStr">
        <is>
          <t>12%</t>
        </is>
      </c>
      <c r="BP1855" t="inlineStr">
        <is>
          <t>52 : 48</t>
        </is>
      </c>
      <c r="BQ1855" t="n">
        <v>2016</v>
      </c>
      <c r="BR1855" t="inlineStr">
        <is>
          <t>101-150</t>
        </is>
      </c>
      <c r="BS1855" t="inlineStr">
        <is>
          <t>52-65</t>
        </is>
      </c>
      <c r="BT1855" t="n">
        <v>24.5</v>
      </c>
      <c r="BU1855" t="n">
        <v>0</v>
      </c>
      <c r="BV1855" t="n">
        <v>0</v>
      </c>
      <c r="BW1855" t="n">
        <v>27</v>
      </c>
      <c r="BX1855" t="n">
        <v>27.7</v>
      </c>
      <c r="BY1855" t="n">
        <v>43.7</v>
      </c>
      <c r="BZ1855" t="n">
        <v>19.1</v>
      </c>
      <c r="CA1855" t="n">
        <v>2015</v>
      </c>
      <c r="CB1855" t="inlineStr">
        <is>
          <t>QS+Times+Shanghai</t>
        </is>
      </c>
      <c r="CC1855" t="n">
        <v>297</v>
      </c>
      <c r="CD1855" t="n">
        <v>260</v>
      </c>
      <c r="CE1855" t="n">
        <v>230</v>
      </c>
      <c r="CF1855" t="n">
        <v>353</v>
      </c>
      <c r="CG1855" t="n">
        <v>267</v>
      </c>
      <c r="CH1855" t="n">
        <v>446</v>
      </c>
      <c r="CI1855" t="n">
        <v>701</v>
      </c>
      <c r="CJ1855" t="n">
        <v>690</v>
      </c>
      <c r="CK1855" t="n">
        <v>295</v>
      </c>
      <c r="CL1855" t="n">
        <v>129</v>
      </c>
      <c r="CM1855" t="n">
        <v>400</v>
      </c>
      <c r="CN1855" t="n">
        <v>260</v>
      </c>
      <c r="CO1855" t="n">
        <v>253</v>
      </c>
      <c r="CP1855" t="n">
        <v>243</v>
      </c>
      <c r="CQ1855" t="n">
        <v>307</v>
      </c>
      <c r="CR1855" t="n">
        <v>257</v>
      </c>
      <c r="CS1855" t="n">
        <v>401</v>
      </c>
      <c r="CT1855" t="n">
        <v>701</v>
      </c>
      <c r="CU1855" t="n">
        <v>700</v>
      </c>
      <c r="CV1855" t="n">
        <v>262</v>
      </c>
      <c r="CW1855" t="n">
        <v>77</v>
      </c>
      <c r="CX1855" t="n">
        <v>232</v>
      </c>
      <c r="CY1855" t="n">
        <v>147</v>
      </c>
      <c r="CZ1855" t="n">
        <v>125.5</v>
      </c>
      <c r="DA1855" t="n">
        <v>58.5</v>
      </c>
      <c r="DB1855" t="n">
        <v>76.88416328501258</v>
      </c>
      <c r="DC1855" t="n">
        <v>43.70327244713918</v>
      </c>
      <c r="DD1855" t="n">
        <v>10.2</v>
      </c>
      <c r="DE1855" t="inlineStr">
        <is>
          <t>Times (raw ratio)</t>
        </is>
      </c>
      <c r="DF1855" t="n">
        <v>12</v>
      </c>
      <c r="DG1855" t="inlineStr">
        <is>
          <t>Times (raw %)</t>
        </is>
      </c>
      <c r="DH1855" t="n">
        <v>36.45</v>
      </c>
      <c r="DI1855" t="n">
        <v>20.45412264956833</v>
      </c>
    </row>
    <row r="1856">
      <c r="A1856" t="inlineStr">
        <is>
          <t>university of wageningen</t>
        </is>
      </c>
      <c r="B1856" t="inlineStr"/>
      <c r="C1856" t="inlineStr"/>
      <c r="D1856" t="inlineStr">
        <is>
          <t>Not Reported</t>
        </is>
      </c>
      <c r="E1856" t="inlineStr">
        <is>
          <t>Not Reported</t>
        </is>
      </c>
      <c r="F1856" t="inlineStr">
        <is>
          <t>Not Reported</t>
        </is>
      </c>
      <c r="G1856" t="inlineStr">
        <is>
          <t>Not Reported</t>
        </is>
      </c>
      <c r="H1856" t="inlineStr"/>
      <c r="I1856" t="inlineStr">
        <is>
          <t>Not Reported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>
        <is>
          <t>Not Reported</t>
        </is>
      </c>
      <c r="AF1856" t="inlineStr">
        <is>
          <t>Not Reported</t>
        </is>
      </c>
      <c r="AG1856" t="inlineStr">
        <is>
          <t>Not Reported</t>
        </is>
      </c>
      <c r="AH1856" t="inlineStr">
        <is>
          <t>Not Reported</t>
        </is>
      </c>
      <c r="AI1856" t="inlineStr"/>
      <c r="AJ1856" t="inlineStr"/>
      <c r="AK1856" t="inlineStr">
        <is>
          <t>Not Reported</t>
        </is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>
        <is>
          <t>Not Reported</t>
        </is>
      </c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>
        <is>
          <t>101-150</t>
        </is>
      </c>
      <c r="BS1856" t="inlineStr">
        <is>
          <t>5-7</t>
        </is>
      </c>
      <c r="BT1856" t="inlineStr"/>
      <c r="BU1856" t="n">
        <v>0</v>
      </c>
      <c r="BV1856" t="n">
        <v>0</v>
      </c>
      <c r="BW1856" t="n">
        <v>24.1</v>
      </c>
      <c r="BX1856" t="n">
        <v>19.8</v>
      </c>
      <c r="BY1856" t="n">
        <v>42</v>
      </c>
      <c r="BZ1856" t="n">
        <v>33</v>
      </c>
      <c r="CA1856" t="n">
        <v>2015</v>
      </c>
      <c r="CB1856" t="inlineStr">
        <is>
          <t>Shanghai</t>
        </is>
      </c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n">
        <v>125.5</v>
      </c>
      <c r="DA1856" t="n">
        <v>6</v>
      </c>
      <c r="DB1856" t="n">
        <v>72.66739846322722</v>
      </c>
      <c r="DC1856" t="n">
        <v>30.76628910463862</v>
      </c>
      <c r="DD1856" t="inlineStr"/>
      <c r="DE1856" t="inlineStr">
        <is>
          <t>Missing</t>
        </is>
      </c>
      <c r="DF1856" t="inlineStr"/>
      <c r="DG1856" t="inlineStr">
        <is>
          <t>Missing</t>
        </is>
      </c>
      <c r="DH1856" t="inlineStr"/>
      <c r="DI1856" t="n">
        <v>15.38314455231931</v>
      </c>
    </row>
    <row r="1857">
      <c r="A1857" t="inlineStr">
        <is>
          <t>university of waikato</t>
        </is>
      </c>
      <c r="B1857" t="inlineStr">
        <is>
          <t>235</t>
        </is>
      </c>
      <c r="C1857" t="inlineStr">
        <is>
          <t>250</t>
        </is>
      </c>
      <c r="D1857" t="inlineStr">
        <is>
          <t>New Zealand</t>
        </is>
      </c>
      <c r="E1857" t="inlineStr">
        <is>
          <t>Oceania</t>
        </is>
      </c>
      <c r="F1857" t="inlineStr">
        <is>
          <t>M</t>
        </is>
      </c>
      <c r="G1857" t="inlineStr">
        <is>
          <t>CO</t>
        </is>
      </c>
      <c r="H1857" t="inlineStr">
        <is>
          <t>VH</t>
        </is>
      </c>
      <c r="I1857" t="inlineStr">
        <is>
          <t>A</t>
        </is>
      </c>
      <c r="J1857" t="n">
        <v>19.1</v>
      </c>
      <c r="K1857" t="inlineStr">
        <is>
          <t>473</t>
        </is>
      </c>
      <c r="L1857" t="n">
        <v>11.7</v>
      </c>
      <c r="M1857" t="inlineStr">
        <is>
          <t>601+</t>
        </is>
      </c>
      <c r="N1857" t="n">
        <v>12.4</v>
      </c>
      <c r="O1857" t="inlineStr">
        <is>
          <t>701+</t>
        </is>
      </c>
      <c r="P1857" t="n">
        <v>84.7</v>
      </c>
      <c r="Q1857" t="inlineStr">
        <is>
          <t>94</t>
        </is>
      </c>
      <c r="R1857" t="n">
        <v>99</v>
      </c>
      <c r="S1857" t="inlineStr">
        <is>
          <t>107</t>
        </is>
      </c>
      <c r="T1857" t="n">
        <v>56.9</v>
      </c>
      <c r="U1857" t="inlineStr">
        <is>
          <t>261</t>
        </is>
      </c>
      <c r="V1857" t="n">
        <v>55.1</v>
      </c>
      <c r="W1857" t="inlineStr">
        <is>
          <t>697</t>
        </is>
      </c>
      <c r="X1857" t="n">
        <v>46.4</v>
      </c>
      <c r="Y1857" t="inlineStr">
        <is>
          <t>276</t>
        </is>
      </c>
      <c r="Z1857" t="n">
        <v>89.5</v>
      </c>
      <c r="AA1857" t="inlineStr">
        <is>
          <t>99</t>
        </is>
      </c>
      <c r="AB1857" t="n">
        <v>42.5</v>
      </c>
      <c r="AC1857" t="inlineStr">
        <is>
          <t>250</t>
        </is>
      </c>
      <c r="AD1857" t="inlineStr">
        <is>
          <t>331</t>
        </is>
      </c>
      <c r="AE1857" t="inlineStr">
        <is>
          <t>NZ</t>
        </is>
      </c>
      <c r="AF1857" t="inlineStr">
        <is>
          <t>New Zealand</t>
        </is>
      </c>
      <c r="AG1857" t="inlineStr">
        <is>
          <t>M</t>
        </is>
      </c>
      <c r="AH1857" t="inlineStr">
        <is>
          <t>CO</t>
        </is>
      </c>
      <c r="AI1857" t="inlineStr">
        <is>
          <t>VH</t>
        </is>
      </c>
      <c r="AJ1857" t="n">
        <v>4</v>
      </c>
      <c r="AK1857" t="inlineStr">
        <is>
          <t>A</t>
        </is>
      </c>
      <c r="AL1857" t="n">
        <v>18.4</v>
      </c>
      <c r="AM1857" t="inlineStr">
        <is>
          <t>484</t>
        </is>
      </c>
      <c r="AN1857" t="n">
        <v>13.2</v>
      </c>
      <c r="AO1857" t="inlineStr">
        <is>
          <t>601+</t>
        </is>
      </c>
      <c r="AP1857" t="n">
        <v>11.3</v>
      </c>
      <c r="AQ1857" t="inlineStr">
        <is>
          <t>701+</t>
        </is>
      </c>
      <c r="AR1857" t="n">
        <v>75</v>
      </c>
      <c r="AS1857" t="inlineStr">
        <is>
          <t>128</t>
        </is>
      </c>
      <c r="AT1857" t="n">
        <v>99.3</v>
      </c>
      <c r="AU1857" t="inlineStr">
        <is>
          <t>91</t>
        </is>
      </c>
      <c r="AV1857" t="n">
        <v>73.3</v>
      </c>
      <c r="AW1857" t="inlineStr">
        <is>
          <t>192</t>
        </is>
      </c>
      <c r="AX1857" t="n">
        <v>17.5</v>
      </c>
      <c r="AY1857" t="inlineStr">
        <is>
          <t>568</t>
        </is>
      </c>
      <c r="AZ1857" t="n">
        <v>44.5</v>
      </c>
      <c r="BA1857" t="inlineStr">
        <is>
          <t>162</t>
        </is>
      </c>
      <c r="BB1857" t="n">
        <v>79.8</v>
      </c>
      <c r="BC1857" t="inlineStr">
        <is>
          <t>152=</t>
        </is>
      </c>
      <c r="BD1857" t="inlineStr">
        <is>
          <t>39.5</t>
        </is>
      </c>
      <c r="BE1857" t="inlineStr">
        <is>
          <t>401-500</t>
        </is>
      </c>
      <c r="BF1857" t="inlineStr">
        <is>
          <t>New Zealand</t>
        </is>
      </c>
      <c r="BG1857" t="n">
        <v>19.3</v>
      </c>
      <c r="BH1857" t="inlineStr">
        <is>
          <t>87.0</t>
        </is>
      </c>
      <c r="BI1857" t="n">
        <v>18.2</v>
      </c>
      <c r="BJ1857" t="n">
        <v>53.7</v>
      </c>
      <c r="BK1857" t="inlineStr">
        <is>
          <t>30.7</t>
        </is>
      </c>
      <c r="BL1857" t="inlineStr">
        <is>
          <t>-</t>
        </is>
      </c>
      <c r="BM1857" t="inlineStr">
        <is>
          <t>10,159</t>
        </is>
      </c>
      <c r="BN1857" t="n">
        <v>17</v>
      </c>
      <c r="BO1857" t="inlineStr">
        <is>
          <t>25%</t>
        </is>
      </c>
      <c r="BP1857" t="inlineStr">
        <is>
          <t>57 : 43</t>
        </is>
      </c>
      <c r="BQ1857" t="n">
        <v>2016</v>
      </c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>
        <is>
          <t>QS+Times</t>
        </is>
      </c>
      <c r="CC1857" t="n">
        <v>235</v>
      </c>
      <c r="CD1857" t="n">
        <v>250</v>
      </c>
      <c r="CE1857" t="n">
        <v>473</v>
      </c>
      <c r="CF1857" t="n">
        <v>601</v>
      </c>
      <c r="CG1857" t="n">
        <v>701</v>
      </c>
      <c r="CH1857" t="n">
        <v>94</v>
      </c>
      <c r="CI1857" t="n">
        <v>107</v>
      </c>
      <c r="CJ1857" t="n">
        <v>261</v>
      </c>
      <c r="CK1857" t="n">
        <v>697</v>
      </c>
      <c r="CL1857" t="n">
        <v>276</v>
      </c>
      <c r="CM1857" t="n">
        <v>99</v>
      </c>
      <c r="CN1857" t="n">
        <v>250</v>
      </c>
      <c r="CO1857" t="n">
        <v>331</v>
      </c>
      <c r="CP1857" t="n">
        <v>484</v>
      </c>
      <c r="CQ1857" t="n">
        <v>601</v>
      </c>
      <c r="CR1857" t="n">
        <v>701</v>
      </c>
      <c r="CS1857" t="n">
        <v>128</v>
      </c>
      <c r="CT1857" t="n">
        <v>91</v>
      </c>
      <c r="CU1857" t="n">
        <v>192</v>
      </c>
      <c r="CV1857" t="n">
        <v>568</v>
      </c>
      <c r="CW1857" t="n">
        <v>162</v>
      </c>
      <c r="CX1857" t="n">
        <v>152</v>
      </c>
      <c r="CY1857" t="n">
        <v>450.5</v>
      </c>
      <c r="CZ1857" t="inlineStr"/>
      <c r="DA1857" t="inlineStr"/>
      <c r="DB1857" t="n">
        <v>59.51276421934034</v>
      </c>
      <c r="DC1857" t="n">
        <v>51.25285584488717</v>
      </c>
      <c r="DD1857" t="n">
        <v>17</v>
      </c>
      <c r="DE1857" t="inlineStr">
        <is>
          <t>Times (raw ratio)</t>
        </is>
      </c>
      <c r="DF1857" t="n">
        <v>25</v>
      </c>
      <c r="DG1857" t="inlineStr">
        <is>
          <t>Times (raw %)</t>
        </is>
      </c>
      <c r="DH1857" t="n">
        <v>18.75</v>
      </c>
      <c r="DI1857" t="n">
        <v>15.92091571279917</v>
      </c>
    </row>
    <row r="1858">
      <c r="A1858" t="inlineStr">
        <is>
          <t>university of warmia and mazury in olsztyn</t>
        </is>
      </c>
      <c r="B1858" t="inlineStr">
        <is>
          <t>1001-1200</t>
        </is>
      </c>
      <c r="C1858" t="inlineStr">
        <is>
          <t>1201-1400</t>
        </is>
      </c>
      <c r="D1858" t="inlineStr">
        <is>
          <t>Poland</t>
        </is>
      </c>
      <c r="E1858" t="inlineStr">
        <is>
          <t>Europe</t>
        </is>
      </c>
      <c r="F1858" t="inlineStr">
        <is>
          <t>L</t>
        </is>
      </c>
      <c r="G1858" t="inlineStr">
        <is>
          <t>FO</t>
        </is>
      </c>
      <c r="H1858" t="inlineStr">
        <is>
          <t>VH</t>
        </is>
      </c>
      <c r="I1858" t="inlineStr">
        <is>
          <t>A</t>
        </is>
      </c>
      <c r="J1858" t="n">
        <v>6.9</v>
      </c>
      <c r="K1858" t="inlineStr">
        <is>
          <t>601+</t>
        </is>
      </c>
      <c r="L1858" t="n">
        <v>8.9</v>
      </c>
      <c r="M1858" t="inlineStr">
        <is>
          <t>601+</t>
        </is>
      </c>
      <c r="N1858" t="n">
        <v>28.6</v>
      </c>
      <c r="O1858" t="inlineStr">
        <is>
          <t>539</t>
        </is>
      </c>
      <c r="P1858" t="n">
        <v>3.7</v>
      </c>
      <c r="Q1858" t="inlineStr">
        <is>
          <t>701+</t>
        </is>
      </c>
      <c r="R1858" t="n">
        <v>2</v>
      </c>
      <c r="S1858" t="inlineStr">
        <is>
          <t>701+</t>
        </is>
      </c>
      <c r="T1858" t="n">
        <v>2.7</v>
      </c>
      <c r="U1858" t="inlineStr">
        <is>
          <t>701+</t>
        </is>
      </c>
      <c r="V1858" t="n">
        <v>40.6</v>
      </c>
      <c r="W1858" t="inlineStr">
        <is>
          <t>701+</t>
        </is>
      </c>
      <c r="X1858" t="n">
        <v>3.2</v>
      </c>
      <c r="Y1858" t="inlineStr">
        <is>
          <t>701+</t>
        </is>
      </c>
      <c r="Z1858" t="n">
        <v>7.1</v>
      </c>
      <c r="AA1858" t="inlineStr">
        <is>
          <t>701+</t>
        </is>
      </c>
      <c r="AB1858" t="inlineStr"/>
      <c r="AC1858" t="inlineStr">
        <is>
          <t>1201-1400</t>
        </is>
      </c>
      <c r="AD1858" t="inlineStr">
        <is>
          <t>1001-1200</t>
        </is>
      </c>
      <c r="AE1858" t="inlineStr">
        <is>
          <t>PL</t>
        </is>
      </c>
      <c r="AF1858" t="inlineStr">
        <is>
          <t>Poland</t>
        </is>
      </c>
      <c r="AG1858" t="inlineStr">
        <is>
          <t>L</t>
        </is>
      </c>
      <c r="AH1858" t="inlineStr">
        <is>
          <t>FO</t>
        </is>
      </c>
      <c r="AI1858" t="inlineStr">
        <is>
          <t>VH</t>
        </is>
      </c>
      <c r="AJ1858" t="n">
        <v>2</v>
      </c>
      <c r="AK1858" t="inlineStr">
        <is>
          <t>A</t>
        </is>
      </c>
      <c r="AL1858" t="n">
        <v>6</v>
      </c>
      <c r="AM1858" t="inlineStr">
        <is>
          <t>601+</t>
        </is>
      </c>
      <c r="AN1858" t="n">
        <v>10.8</v>
      </c>
      <c r="AO1858" t="inlineStr">
        <is>
          <t>601+</t>
        </is>
      </c>
      <c r="AP1858" t="n">
        <v>24.2</v>
      </c>
      <c r="AQ1858" t="inlineStr">
        <is>
          <t>589</t>
        </is>
      </c>
      <c r="AR1858" t="n">
        <v>3.5</v>
      </c>
      <c r="AS1858" t="inlineStr">
        <is>
          <t>701+</t>
        </is>
      </c>
      <c r="AT1858" t="n">
        <v>2</v>
      </c>
      <c r="AU1858" t="inlineStr">
        <is>
          <t>701+</t>
        </is>
      </c>
      <c r="AV1858" t="n">
        <v>2.7</v>
      </c>
      <c r="AW1858" t="inlineStr">
        <is>
          <t>701+</t>
        </is>
      </c>
      <c r="AX1858" t="n">
        <v>4.3</v>
      </c>
      <c r="AY1858" t="inlineStr">
        <is>
          <t>701+</t>
        </is>
      </c>
      <c r="AZ1858" t="n">
        <v>6.3</v>
      </c>
      <c r="BA1858" t="inlineStr">
        <is>
          <t>701+</t>
        </is>
      </c>
      <c r="BB1858" t="n">
        <v>1.3</v>
      </c>
      <c r="BC1858" t="inlineStr">
        <is>
          <t>701+</t>
        </is>
      </c>
      <c r="BD1858" t="inlineStr">
        <is>
          <t>-</t>
        </is>
      </c>
      <c r="BE1858" t="inlineStr"/>
      <c r="BF1858" t="inlineStr">
        <is>
          <t>Not Reported</t>
        </is>
      </c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>
        <is>
          <t>QS</t>
        </is>
      </c>
      <c r="CC1858" t="n">
        <v>1100.5</v>
      </c>
      <c r="CD1858" t="n">
        <v>1300.5</v>
      </c>
      <c r="CE1858" t="n">
        <v>601</v>
      </c>
      <c r="CF1858" t="n">
        <v>601</v>
      </c>
      <c r="CG1858" t="n">
        <v>539</v>
      </c>
      <c r="CH1858" t="n">
        <v>701</v>
      </c>
      <c r="CI1858" t="n">
        <v>701</v>
      </c>
      <c r="CJ1858" t="n">
        <v>701</v>
      </c>
      <c r="CK1858" t="n">
        <v>701</v>
      </c>
      <c r="CL1858" t="n">
        <v>701</v>
      </c>
      <c r="CM1858" t="n">
        <v>701</v>
      </c>
      <c r="CN1858" t="n">
        <v>1300.5</v>
      </c>
      <c r="CO1858" t="n">
        <v>1100.5</v>
      </c>
      <c r="CP1858" t="n">
        <v>601</v>
      </c>
      <c r="CQ1858" t="n">
        <v>601</v>
      </c>
      <c r="CR1858" t="n">
        <v>589</v>
      </c>
      <c r="CS1858" t="n">
        <v>701</v>
      </c>
      <c r="CT1858" t="n">
        <v>701</v>
      </c>
      <c r="CU1858" t="n">
        <v>701</v>
      </c>
      <c r="CV1858" t="n">
        <v>701</v>
      </c>
      <c r="CW1858" t="n">
        <v>701</v>
      </c>
      <c r="CX1858" t="n">
        <v>701</v>
      </c>
      <c r="CY1858" t="inlineStr"/>
      <c r="CZ1858" t="inlineStr"/>
      <c r="DA1858" t="inlineStr"/>
      <c r="DB1858" t="n">
        <v>21.46428571428571</v>
      </c>
      <c r="DC1858" t="n">
        <v>3.7</v>
      </c>
      <c r="DD1858" t="inlineStr"/>
      <c r="DE1858" t="inlineStr">
        <is>
          <t>QS (score, not ratio)</t>
        </is>
      </c>
      <c r="DF1858" t="inlineStr"/>
      <c r="DG1858" t="inlineStr">
        <is>
          <t>QS (score, not %)</t>
        </is>
      </c>
      <c r="DH1858" t="n">
        <v>6.45</v>
      </c>
      <c r="DI1858" t="inlineStr"/>
    </row>
    <row r="1859">
      <c r="A1859" t="inlineStr">
        <is>
          <t>university of warsaw</t>
        </is>
      </c>
      <c r="B1859" t="inlineStr">
        <is>
          <t>258</t>
        </is>
      </c>
      <c r="C1859" t="inlineStr">
        <is>
          <t>262</t>
        </is>
      </c>
      <c r="D1859" t="inlineStr">
        <is>
          <t>Poland</t>
        </is>
      </c>
      <c r="E1859" t="inlineStr">
        <is>
          <t>Europe</t>
        </is>
      </c>
      <c r="F1859" t="inlineStr">
        <is>
          <t>XL</t>
        </is>
      </c>
      <c r="G1859" t="inlineStr">
        <is>
          <t>CO</t>
        </is>
      </c>
      <c r="H1859" t="inlineStr">
        <is>
          <t>VH</t>
        </is>
      </c>
      <c r="I1859" t="inlineStr">
        <is>
          <t>A</t>
        </is>
      </c>
      <c r="J1859" t="n">
        <v>50</v>
      </c>
      <c r="K1859" t="inlineStr">
        <is>
          <t>163</t>
        </is>
      </c>
      <c r="L1859" t="n">
        <v>53.6</v>
      </c>
      <c r="M1859" t="inlineStr">
        <is>
          <t>158</t>
        </is>
      </c>
      <c r="N1859" t="n">
        <v>46.4</v>
      </c>
      <c r="O1859" t="inlineStr">
        <is>
          <t>330</t>
        </is>
      </c>
      <c r="P1859" t="n">
        <v>5.5</v>
      </c>
      <c r="Q1859" t="inlineStr">
        <is>
          <t>701+</t>
        </is>
      </c>
      <c r="R1859" t="n">
        <v>10.5</v>
      </c>
      <c r="S1859" t="inlineStr">
        <is>
          <t>701+</t>
        </is>
      </c>
      <c r="T1859" t="n">
        <v>8.4</v>
      </c>
      <c r="U1859" t="inlineStr">
        <is>
          <t>701+</t>
        </is>
      </c>
      <c r="V1859" t="n">
        <v>84.09999999999999</v>
      </c>
      <c r="W1859" t="inlineStr">
        <is>
          <t>262</t>
        </is>
      </c>
      <c r="X1859" t="n">
        <v>60</v>
      </c>
      <c r="Y1859" t="inlineStr">
        <is>
          <t>203</t>
        </is>
      </c>
      <c r="Z1859" t="n">
        <v>69.8</v>
      </c>
      <c r="AA1859" t="inlineStr">
        <is>
          <t>222</t>
        </is>
      </c>
      <c r="AB1859" t="n">
        <v>39.8</v>
      </c>
      <c r="AC1859" t="inlineStr">
        <is>
          <t>262</t>
        </is>
      </c>
      <c r="AD1859" t="inlineStr">
        <is>
          <t>284=</t>
        </is>
      </c>
      <c r="AE1859" t="inlineStr">
        <is>
          <t>PL</t>
        </is>
      </c>
      <c r="AF1859" t="inlineStr">
        <is>
          <t>Poland</t>
        </is>
      </c>
      <c r="AG1859" t="inlineStr">
        <is>
          <t>XL</t>
        </is>
      </c>
      <c r="AH1859" t="inlineStr">
        <is>
          <t>CO</t>
        </is>
      </c>
      <c r="AI1859" t="inlineStr">
        <is>
          <t>VH</t>
        </is>
      </c>
      <c r="AJ1859" t="n">
        <v>5</v>
      </c>
      <c r="AK1859" t="inlineStr">
        <is>
          <t>A</t>
        </is>
      </c>
      <c r="AL1859" t="n">
        <v>48.7</v>
      </c>
      <c r="AM1859" t="inlineStr">
        <is>
          <t>169</t>
        </is>
      </c>
      <c r="AN1859" t="n">
        <v>53.4</v>
      </c>
      <c r="AO1859" t="inlineStr">
        <is>
          <t>150</t>
        </is>
      </c>
      <c r="AP1859" t="n">
        <v>41.9</v>
      </c>
      <c r="AQ1859" t="inlineStr">
        <is>
          <t>375</t>
        </is>
      </c>
      <c r="AR1859" t="n">
        <v>6.3</v>
      </c>
      <c r="AS1859" t="inlineStr">
        <is>
          <t>701+</t>
        </is>
      </c>
      <c r="AT1859" t="n">
        <v>9.800000000000001</v>
      </c>
      <c r="AU1859" t="inlineStr">
        <is>
          <t>701+</t>
        </is>
      </c>
      <c r="AV1859" t="n">
        <v>8.6</v>
      </c>
      <c r="AW1859" t="inlineStr">
        <is>
          <t>701+</t>
        </is>
      </c>
      <c r="AX1859" t="n">
        <v>62.1</v>
      </c>
      <c r="AY1859" t="inlineStr">
        <is>
          <t>233</t>
        </is>
      </c>
      <c r="AZ1859" t="n">
        <v>36.7</v>
      </c>
      <c r="BA1859" t="inlineStr">
        <is>
          <t>204</t>
        </is>
      </c>
      <c r="BB1859" t="n">
        <v>80</v>
      </c>
      <c r="BC1859" t="inlineStr">
        <is>
          <t>150=</t>
        </is>
      </c>
      <c r="BD1859" t="inlineStr">
        <is>
          <t>38.1</t>
        </is>
      </c>
      <c r="BE1859" t="inlineStr">
        <is>
          <t>501-600</t>
        </is>
      </c>
      <c r="BF1859" t="inlineStr">
        <is>
          <t>Poland</t>
        </is>
      </c>
      <c r="BG1859" t="n">
        <v>26.1</v>
      </c>
      <c r="BH1859" t="inlineStr">
        <is>
          <t>41.6</t>
        </is>
      </c>
      <c r="BI1859" t="n">
        <v>15.8</v>
      </c>
      <c r="BJ1859" t="n">
        <v>42.2</v>
      </c>
      <c r="BK1859" t="inlineStr">
        <is>
          <t>28.5</t>
        </is>
      </c>
      <c r="BL1859" t="inlineStr">
        <is>
          <t>-</t>
        </is>
      </c>
      <c r="BM1859" t="inlineStr">
        <is>
          <t>49,292</t>
        </is>
      </c>
      <c r="BN1859" t="n">
        <v>14.1</v>
      </c>
      <c r="BO1859" t="inlineStr">
        <is>
          <t>7%</t>
        </is>
      </c>
      <c r="BP1859" t="inlineStr">
        <is>
          <t>67 : 33</t>
        </is>
      </c>
      <c r="BQ1859" t="n">
        <v>2016</v>
      </c>
      <c r="BR1859" t="inlineStr">
        <is>
          <t>301-400</t>
        </is>
      </c>
      <c r="BS1859" t="inlineStr">
        <is>
          <t>1-2</t>
        </is>
      </c>
      <c r="BT1859" t="inlineStr"/>
      <c r="BU1859" t="n">
        <v>15.4</v>
      </c>
      <c r="BV1859" t="n">
        <v>0</v>
      </c>
      <c r="BW1859" t="n">
        <v>0</v>
      </c>
      <c r="BX1859" t="n">
        <v>8.800000000000001</v>
      </c>
      <c r="BY1859" t="n">
        <v>29.9</v>
      </c>
      <c r="BZ1859" t="n">
        <v>16</v>
      </c>
      <c r="CA1859" t="n">
        <v>2015</v>
      </c>
      <c r="CB1859" t="inlineStr">
        <is>
          <t>QS+Times+Shanghai</t>
        </is>
      </c>
      <c r="CC1859" t="n">
        <v>258</v>
      </c>
      <c r="CD1859" t="n">
        <v>262</v>
      </c>
      <c r="CE1859" t="n">
        <v>163</v>
      </c>
      <c r="CF1859" t="n">
        <v>158</v>
      </c>
      <c r="CG1859" t="n">
        <v>330</v>
      </c>
      <c r="CH1859" t="n">
        <v>701</v>
      </c>
      <c r="CI1859" t="n">
        <v>701</v>
      </c>
      <c r="CJ1859" t="n">
        <v>701</v>
      </c>
      <c r="CK1859" t="n">
        <v>262</v>
      </c>
      <c r="CL1859" t="n">
        <v>203</v>
      </c>
      <c r="CM1859" t="n">
        <v>222</v>
      </c>
      <c r="CN1859" t="n">
        <v>262</v>
      </c>
      <c r="CO1859" t="n">
        <v>284</v>
      </c>
      <c r="CP1859" t="n">
        <v>169</v>
      </c>
      <c r="CQ1859" t="n">
        <v>150</v>
      </c>
      <c r="CR1859" t="n">
        <v>375</v>
      </c>
      <c r="CS1859" t="n">
        <v>701</v>
      </c>
      <c r="CT1859" t="n">
        <v>701</v>
      </c>
      <c r="CU1859" t="n">
        <v>701</v>
      </c>
      <c r="CV1859" t="n">
        <v>233</v>
      </c>
      <c r="CW1859" t="n">
        <v>204</v>
      </c>
      <c r="CX1859" t="n">
        <v>150</v>
      </c>
      <c r="CY1859" t="n">
        <v>550.5</v>
      </c>
      <c r="CZ1859" t="n">
        <v>350.5</v>
      </c>
      <c r="DA1859" t="n">
        <v>1.5</v>
      </c>
      <c r="DB1859" t="n">
        <v>42.11929208677434</v>
      </c>
      <c r="DC1859" t="n">
        <v>16.96024248069352</v>
      </c>
      <c r="DD1859" t="n">
        <v>14.1</v>
      </c>
      <c r="DE1859" t="inlineStr">
        <is>
          <t>Times (raw ratio)</t>
        </is>
      </c>
      <c r="DF1859" t="n">
        <v>7</v>
      </c>
      <c r="DG1859" t="inlineStr">
        <is>
          <t>Times (raw %)</t>
        </is>
      </c>
      <c r="DH1859" t="n">
        <v>49.35</v>
      </c>
      <c r="DI1859" t="n">
        <v>10.64064733899312</v>
      </c>
    </row>
    <row r="1860">
      <c r="A1860" t="inlineStr">
        <is>
          <t>university of warwick</t>
        </is>
      </c>
      <c r="B1860" t="inlineStr"/>
      <c r="C1860" t="inlineStr"/>
      <c r="D1860" t="inlineStr">
        <is>
          <t>Not Reported</t>
        </is>
      </c>
      <c r="E1860" t="inlineStr">
        <is>
          <t>Not Reported</t>
        </is>
      </c>
      <c r="F1860" t="inlineStr">
        <is>
          <t>Not Reported</t>
        </is>
      </c>
      <c r="G1860" t="inlineStr">
        <is>
          <t>Not Reported</t>
        </is>
      </c>
      <c r="H1860" t="inlineStr"/>
      <c r="I1860" t="inlineStr">
        <is>
          <t>Not Reported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>
        <is>
          <t>Not Reported</t>
        </is>
      </c>
      <c r="AF1860" t="inlineStr">
        <is>
          <t>Not Reported</t>
        </is>
      </c>
      <c r="AG1860" t="inlineStr">
        <is>
          <t>Not Reported</t>
        </is>
      </c>
      <c r="AH1860" t="inlineStr">
        <is>
          <t>Not Reported</t>
        </is>
      </c>
      <c r="AI1860" t="inlineStr"/>
      <c r="AJ1860" t="inlineStr"/>
      <c r="AK1860" t="inlineStr">
        <is>
          <t>Not Reported</t>
        </is>
      </c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>
        <is>
          <t>80</t>
        </is>
      </c>
      <c r="BF1860" t="inlineStr">
        <is>
          <t>United Kingdom</t>
        </is>
      </c>
      <c r="BG1860" t="n">
        <v>47.4</v>
      </c>
      <c r="BH1860" t="inlineStr">
        <is>
          <t>90.3</t>
        </is>
      </c>
      <c r="BI1860" t="n">
        <v>53.1</v>
      </c>
      <c r="BJ1860" t="n">
        <v>78.2</v>
      </c>
      <c r="BK1860" t="inlineStr">
        <is>
          <t>37.7</t>
        </is>
      </c>
      <c r="BL1860" t="inlineStr">
        <is>
          <t>61.3</t>
        </is>
      </c>
      <c r="BM1860" t="inlineStr">
        <is>
          <t>18,529</t>
        </is>
      </c>
      <c r="BN1860" t="n">
        <v>16.6</v>
      </c>
      <c r="BO1860" t="inlineStr">
        <is>
          <t>37%</t>
        </is>
      </c>
      <c r="BP1860" t="inlineStr">
        <is>
          <t>48 : 52</t>
        </is>
      </c>
      <c r="BQ1860" t="n">
        <v>2016</v>
      </c>
      <c r="BR1860" t="inlineStr">
        <is>
          <t>92</t>
        </is>
      </c>
      <c r="BS1860" t="inlineStr">
        <is>
          <t>9</t>
        </is>
      </c>
      <c r="BT1860" t="n">
        <v>24.6</v>
      </c>
      <c r="BU1860" t="n">
        <v>0</v>
      </c>
      <c r="BV1860" t="n">
        <v>29.8</v>
      </c>
      <c r="BW1860" t="n">
        <v>23.7</v>
      </c>
      <c r="BX1860" t="n">
        <v>14</v>
      </c>
      <c r="BY1860" t="n">
        <v>39.3</v>
      </c>
      <c r="BZ1860" t="n">
        <v>26.8</v>
      </c>
      <c r="CA1860" t="n">
        <v>2015</v>
      </c>
      <c r="CB1860" t="inlineStr">
        <is>
          <t>Times+Shanghai</t>
        </is>
      </c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n">
        <v>80</v>
      </c>
      <c r="CZ1860" t="n">
        <v>92</v>
      </c>
      <c r="DA1860" t="n">
        <v>9</v>
      </c>
      <c r="DB1860" t="n">
        <v>84.36408631223965</v>
      </c>
      <c r="DC1860" t="n">
        <v>47.0981080959303</v>
      </c>
      <c r="DD1860" t="n">
        <v>16.6</v>
      </c>
      <c r="DE1860" t="inlineStr">
        <is>
          <t>Times (raw ratio)</t>
        </is>
      </c>
      <c r="DF1860" t="n">
        <v>37</v>
      </c>
      <c r="DG1860" t="inlineStr">
        <is>
          <t>Times (raw %)</t>
        </is>
      </c>
      <c r="DH1860" t="inlineStr"/>
      <c r="DI1860" t="n">
        <v>28.05144194233129</v>
      </c>
    </row>
    <row r="1861">
      <c r="A1861" t="inlineStr">
        <is>
          <t>university of washington</t>
        </is>
      </c>
      <c r="B1861" t="inlineStr">
        <is>
          <t>76</t>
        </is>
      </c>
      <c r="C1861" t="inlineStr">
        <is>
          <t>63</t>
        </is>
      </c>
      <c r="D1861" t="inlineStr">
        <is>
          <t>United States</t>
        </is>
      </c>
      <c r="E1861" t="inlineStr">
        <is>
          <t>Americas</t>
        </is>
      </c>
      <c r="F1861" t="inlineStr">
        <is>
          <t>XL</t>
        </is>
      </c>
      <c r="G1861" t="inlineStr">
        <is>
          <t>FC</t>
        </is>
      </c>
      <c r="H1861" t="inlineStr">
        <is>
          <t>VH</t>
        </is>
      </c>
      <c r="I1861" t="inlineStr">
        <is>
          <t>A</t>
        </is>
      </c>
      <c r="J1861" t="n">
        <v>81.90000000000001</v>
      </c>
      <c r="K1861" t="inlineStr">
        <is>
          <t>66</t>
        </is>
      </c>
      <c r="L1861" t="n">
        <v>55.5</v>
      </c>
      <c r="M1861" t="inlineStr">
        <is>
          <t>150</t>
        </is>
      </c>
      <c r="N1861" t="n">
        <v>28.6</v>
      </c>
      <c r="O1861" t="inlineStr">
        <is>
          <t>542</t>
        </is>
      </c>
      <c r="P1861" t="n">
        <v>78.8</v>
      </c>
      <c r="Q1861" t="inlineStr">
        <is>
          <t>119</t>
        </is>
      </c>
      <c r="R1861" t="n">
        <v>11</v>
      </c>
      <c r="S1861" t="inlineStr">
        <is>
          <t>701+</t>
        </is>
      </c>
      <c r="T1861" t="n">
        <v>32.8</v>
      </c>
      <c r="U1861" t="inlineStr">
        <is>
          <t>407</t>
        </is>
      </c>
      <c r="V1861" t="n">
        <v>95.59999999999999</v>
      </c>
      <c r="W1861" t="inlineStr">
        <is>
          <t>67</t>
        </is>
      </c>
      <c r="X1861" t="n">
        <v>68.7</v>
      </c>
      <c r="Y1861" t="inlineStr">
        <is>
          <t>170</t>
        </is>
      </c>
      <c r="Z1861" t="n">
        <v>66.5</v>
      </c>
      <c r="AA1861" t="inlineStr">
        <is>
          <t>235</t>
        </is>
      </c>
      <c r="AB1861" t="n">
        <v>65.3</v>
      </c>
      <c r="AC1861" t="inlineStr">
        <is>
          <t>63</t>
        </is>
      </c>
      <c r="AD1861" t="inlineStr">
        <is>
          <t>80</t>
        </is>
      </c>
      <c r="AE1861" t="inlineStr">
        <is>
          <t>US</t>
        </is>
      </c>
      <c r="AF1861" t="inlineStr">
        <is>
          <t>United States</t>
        </is>
      </c>
      <c r="AG1861" t="inlineStr">
        <is>
          <t>XL</t>
        </is>
      </c>
      <c r="AH1861" t="inlineStr">
        <is>
          <t>FC</t>
        </is>
      </c>
      <c r="AI1861" t="inlineStr">
        <is>
          <t>VH</t>
        </is>
      </c>
      <c r="AJ1861" t="n">
        <v>5</v>
      </c>
      <c r="AK1861" t="inlineStr">
        <is>
          <t>A</t>
        </is>
      </c>
      <c r="AL1861" t="n">
        <v>84</v>
      </c>
      <c r="AM1861" t="inlineStr">
        <is>
          <t>58</t>
        </is>
      </c>
      <c r="AN1861" t="n">
        <v>50.4</v>
      </c>
      <c r="AO1861" t="inlineStr">
        <is>
          <t>168</t>
        </is>
      </c>
      <c r="AP1861" t="n">
        <v>19.1</v>
      </c>
      <c r="AQ1861" t="inlineStr">
        <is>
          <t>692</t>
        </is>
      </c>
      <c r="AR1861" t="n">
        <v>93.5</v>
      </c>
      <c r="AS1861" t="inlineStr">
        <is>
          <t>62</t>
        </is>
      </c>
      <c r="AT1861" t="n">
        <v>19</v>
      </c>
      <c r="AU1861" t="inlineStr">
        <is>
          <t>600</t>
        </is>
      </c>
      <c r="AV1861" t="n">
        <v>33.2</v>
      </c>
      <c r="AW1861" t="inlineStr">
        <is>
          <t>392</t>
        </is>
      </c>
      <c r="AX1861" t="n">
        <v>94</v>
      </c>
      <c r="AY1861" t="inlineStr">
        <is>
          <t>59</t>
        </is>
      </c>
      <c r="AZ1861" t="n">
        <v>70</v>
      </c>
      <c r="BA1861" t="inlineStr">
        <is>
          <t>74</t>
        </is>
      </c>
      <c r="BB1861" t="n">
        <v>88.09999999999999</v>
      </c>
      <c r="BC1861" t="inlineStr">
        <is>
          <t>106=</t>
        </is>
      </c>
      <c r="BD1861" t="inlineStr">
        <is>
          <t>69.2</t>
        </is>
      </c>
      <c r="BE1861" t="inlineStr">
        <is>
          <t>32</t>
        </is>
      </c>
      <c r="BF1861" t="inlineStr">
        <is>
          <t>United States of America</t>
        </is>
      </c>
      <c r="BG1861" t="n">
        <v>67.09999999999999</v>
      </c>
      <c r="BH1861" t="inlineStr">
        <is>
          <t>51.2</t>
        </is>
      </c>
      <c r="BI1861" t="n">
        <v>70</v>
      </c>
      <c r="BJ1861" t="n">
        <v>98.59999999999999</v>
      </c>
      <c r="BK1861" t="inlineStr">
        <is>
          <t>43.1</t>
        </is>
      </c>
      <c r="BL1861" t="inlineStr">
        <is>
          <t>75.6</t>
        </is>
      </c>
      <c r="BM1861" t="inlineStr">
        <is>
          <t>44,020</t>
        </is>
      </c>
      <c r="BN1861" t="n">
        <v>11.8</v>
      </c>
      <c r="BO1861" t="inlineStr">
        <is>
          <t>13%</t>
        </is>
      </c>
      <c r="BP1861" t="inlineStr">
        <is>
          <t>53 : 47</t>
        </is>
      </c>
      <c r="BQ1861" t="n">
        <v>2016</v>
      </c>
      <c r="BR1861" t="inlineStr">
        <is>
          <t>15</t>
        </is>
      </c>
      <c r="BS1861" t="inlineStr">
        <is>
          <t>13</t>
        </is>
      </c>
      <c r="BT1861" t="n">
        <v>47.8</v>
      </c>
      <c r="BU1861" t="n">
        <v>21.2</v>
      </c>
      <c r="BV1861" t="n">
        <v>31.6</v>
      </c>
      <c r="BW1861" t="n">
        <v>53</v>
      </c>
      <c r="BX1861" t="n">
        <v>51.7</v>
      </c>
      <c r="BY1861" t="n">
        <v>71.90000000000001</v>
      </c>
      <c r="BZ1861" t="n">
        <v>29.3</v>
      </c>
      <c r="CA1861" t="n">
        <v>2015</v>
      </c>
      <c r="CB1861" t="inlineStr">
        <is>
          <t>QS+Times+Shanghai</t>
        </is>
      </c>
      <c r="CC1861" t="n">
        <v>76</v>
      </c>
      <c r="CD1861" t="n">
        <v>63</v>
      </c>
      <c r="CE1861" t="n">
        <v>66</v>
      </c>
      <c r="CF1861" t="n">
        <v>150</v>
      </c>
      <c r="CG1861" t="n">
        <v>542</v>
      </c>
      <c r="CH1861" t="n">
        <v>119</v>
      </c>
      <c r="CI1861" t="n">
        <v>701</v>
      </c>
      <c r="CJ1861" t="n">
        <v>407</v>
      </c>
      <c r="CK1861" t="n">
        <v>67</v>
      </c>
      <c r="CL1861" t="n">
        <v>170</v>
      </c>
      <c r="CM1861" t="n">
        <v>235</v>
      </c>
      <c r="CN1861" t="n">
        <v>63</v>
      </c>
      <c r="CO1861" t="n">
        <v>80</v>
      </c>
      <c r="CP1861" t="n">
        <v>58</v>
      </c>
      <c r="CQ1861" t="n">
        <v>168</v>
      </c>
      <c r="CR1861" t="n">
        <v>692</v>
      </c>
      <c r="CS1861" t="n">
        <v>62</v>
      </c>
      <c r="CT1861" t="n">
        <v>600</v>
      </c>
      <c r="CU1861" t="n">
        <v>392</v>
      </c>
      <c r="CV1861" t="n">
        <v>59</v>
      </c>
      <c r="CW1861" t="n">
        <v>74</v>
      </c>
      <c r="CX1861" t="n">
        <v>106</v>
      </c>
      <c r="CY1861" t="n">
        <v>32</v>
      </c>
      <c r="CZ1861" t="n">
        <v>15</v>
      </c>
      <c r="DA1861" t="n">
        <v>13</v>
      </c>
      <c r="DB1861" t="n">
        <v>95.71252487785114</v>
      </c>
      <c r="DC1861" t="n">
        <v>73.97865195579757</v>
      </c>
      <c r="DD1861" t="n">
        <v>11.8</v>
      </c>
      <c r="DE1861" t="inlineStr">
        <is>
          <t>Times (raw ratio)</t>
        </is>
      </c>
      <c r="DF1861" t="n">
        <v>13</v>
      </c>
      <c r="DG1861" t="inlineStr">
        <is>
          <t>Times (raw %)</t>
        </is>
      </c>
      <c r="DH1861" t="n">
        <v>82.95</v>
      </c>
      <c r="DI1861" t="n">
        <v>49.06205276551417</v>
      </c>
    </row>
    <row r="1862">
      <c r="A1862" t="inlineStr">
        <is>
          <t>university of waterloo</t>
        </is>
      </c>
      <c r="B1862" t="inlineStr">
        <is>
          <t>115</t>
        </is>
      </c>
      <c r="C1862" t="inlineStr">
        <is>
          <t>112</t>
        </is>
      </c>
      <c r="D1862" t="inlineStr">
        <is>
          <t>Canada</t>
        </is>
      </c>
      <c r="E1862" t="inlineStr">
        <is>
          <t>Americas</t>
        </is>
      </c>
      <c r="F1862" t="inlineStr">
        <is>
          <t>XL</t>
        </is>
      </c>
      <c r="G1862" t="inlineStr">
        <is>
          <t>CO</t>
        </is>
      </c>
      <c r="H1862" t="inlineStr">
        <is>
          <t>VH</t>
        </is>
      </c>
      <c r="I1862" t="inlineStr">
        <is>
          <t>A</t>
        </is>
      </c>
      <c r="J1862" t="n">
        <v>40.4</v>
      </c>
      <c r="K1862" t="inlineStr">
        <is>
          <t>211</t>
        </is>
      </c>
      <c r="L1862" t="n">
        <v>64.2</v>
      </c>
      <c r="M1862" t="inlineStr">
        <is>
          <t>124</t>
        </is>
      </c>
      <c r="N1862" t="n">
        <v>6.5</v>
      </c>
      <c r="O1862" t="inlineStr">
        <is>
          <t>701+</t>
        </is>
      </c>
      <c r="P1862" t="n">
        <v>78.90000000000001</v>
      </c>
      <c r="Q1862" t="inlineStr">
        <is>
          <t>118</t>
        </is>
      </c>
      <c r="R1862" t="n">
        <v>75.8</v>
      </c>
      <c r="S1862" t="inlineStr">
        <is>
          <t>257</t>
        </is>
      </c>
      <c r="T1862" t="n">
        <v>71.3</v>
      </c>
      <c r="U1862" t="inlineStr">
        <is>
          <t>206</t>
        </is>
      </c>
      <c r="V1862" t="n">
        <v>84.59999999999999</v>
      </c>
      <c r="W1862" t="inlineStr">
        <is>
          <t>256</t>
        </is>
      </c>
      <c r="X1862" t="n">
        <v>58.9</v>
      </c>
      <c r="Y1862" t="inlineStr">
        <is>
          <t>209</t>
        </is>
      </c>
      <c r="Z1862" t="n">
        <v>93.3</v>
      </c>
      <c r="AA1862" t="inlineStr">
        <is>
          <t>68=</t>
        </is>
      </c>
      <c r="AB1862" t="n">
        <v>57.2</v>
      </c>
      <c r="AC1862" t="inlineStr">
        <is>
          <t>112</t>
        </is>
      </c>
      <c r="AD1862" t="inlineStr">
        <is>
          <t>154</t>
        </is>
      </c>
      <c r="AE1862" t="inlineStr">
        <is>
          <t>CA</t>
        </is>
      </c>
      <c r="AF1862" t="inlineStr">
        <is>
          <t>Canada</t>
        </is>
      </c>
      <c r="AG1862" t="inlineStr">
        <is>
          <t>XL</t>
        </is>
      </c>
      <c r="AH1862" t="inlineStr">
        <is>
          <t>CO</t>
        </is>
      </c>
      <c r="AI1862" t="inlineStr">
        <is>
          <t>VH</t>
        </is>
      </c>
      <c r="AJ1862" t="n">
        <v>4</v>
      </c>
      <c r="AK1862" t="inlineStr">
        <is>
          <t>A</t>
        </is>
      </c>
      <c r="AL1862" t="n">
        <v>40.7</v>
      </c>
      <c r="AM1862" t="inlineStr">
        <is>
          <t>208</t>
        </is>
      </c>
      <c r="AN1862" t="n">
        <v>66.7</v>
      </c>
      <c r="AO1862" t="inlineStr">
        <is>
          <t>117</t>
        </is>
      </c>
      <c r="AP1862" t="n">
        <v>6.8</v>
      </c>
      <c r="AQ1862" t="inlineStr">
        <is>
          <t>701+</t>
        </is>
      </c>
      <c r="AR1862" t="n">
        <v>82.90000000000001</v>
      </c>
      <c r="AS1862" t="inlineStr">
        <is>
          <t>100</t>
        </is>
      </c>
      <c r="AT1862" t="n">
        <v>76.8</v>
      </c>
      <c r="AU1862" t="inlineStr">
        <is>
          <t>241</t>
        </is>
      </c>
      <c r="AV1862" t="n">
        <v>77.90000000000001</v>
      </c>
      <c r="AW1862" t="inlineStr">
        <is>
          <t>172</t>
        </is>
      </c>
      <c r="AX1862" t="n">
        <v>55.4</v>
      </c>
      <c r="AY1862" t="inlineStr">
        <is>
          <t>281</t>
        </is>
      </c>
      <c r="AZ1862" t="n">
        <v>55.9</v>
      </c>
      <c r="BA1862" t="inlineStr">
        <is>
          <t>112</t>
        </is>
      </c>
      <c r="BB1862" t="n">
        <v>97.09999999999999</v>
      </c>
      <c r="BC1862" t="inlineStr">
        <is>
          <t>36=</t>
        </is>
      </c>
      <c r="BD1862" t="inlineStr">
        <is>
          <t>58.1</t>
        </is>
      </c>
      <c r="BE1862" t="inlineStr">
        <is>
          <t>179</t>
        </is>
      </c>
      <c r="BF1862" t="inlineStr">
        <is>
          <t>Canada</t>
        </is>
      </c>
      <c r="BG1862" t="n">
        <v>35.4</v>
      </c>
      <c r="BH1862" t="inlineStr">
        <is>
          <t>74.4</t>
        </is>
      </c>
      <c r="BI1862" t="n">
        <v>43.9</v>
      </c>
      <c r="BJ1862" t="n">
        <v>66.5</v>
      </c>
      <c r="BK1862" t="inlineStr">
        <is>
          <t>39.5</t>
        </is>
      </c>
      <c r="BL1862" t="inlineStr">
        <is>
          <t>50.3</t>
        </is>
      </c>
      <c r="BM1862" t="inlineStr">
        <is>
          <t>30,726</t>
        </is>
      </c>
      <c r="BN1862" t="n">
        <v>24.2</v>
      </c>
      <c r="BO1862" t="inlineStr">
        <is>
          <t>14%</t>
        </is>
      </c>
      <c r="BP1862" t="inlineStr">
        <is>
          <t>45 : 55</t>
        </is>
      </c>
      <c r="BQ1862" t="n">
        <v>2016</v>
      </c>
      <c r="BR1862" t="inlineStr">
        <is>
          <t>201-300</t>
        </is>
      </c>
      <c r="BS1862" t="inlineStr">
        <is>
          <t>7-16</t>
        </is>
      </c>
      <c r="BT1862" t="inlineStr"/>
      <c r="BU1862" t="n">
        <v>0</v>
      </c>
      <c r="BV1862" t="n">
        <v>0</v>
      </c>
      <c r="BW1862" t="n">
        <v>14.6</v>
      </c>
      <c r="BX1862" t="n">
        <v>13.8</v>
      </c>
      <c r="BY1862" t="n">
        <v>42.2</v>
      </c>
      <c r="BZ1862" t="n">
        <v>22</v>
      </c>
      <c r="CA1862" t="n">
        <v>2015</v>
      </c>
      <c r="CB1862" t="inlineStr">
        <is>
          <t>QS+Times+Shanghai</t>
        </is>
      </c>
      <c r="CC1862" t="n">
        <v>115</v>
      </c>
      <c r="CD1862" t="n">
        <v>112</v>
      </c>
      <c r="CE1862" t="n">
        <v>211</v>
      </c>
      <c r="CF1862" t="n">
        <v>124</v>
      </c>
      <c r="CG1862" t="n">
        <v>701</v>
      </c>
      <c r="CH1862" t="n">
        <v>118</v>
      </c>
      <c r="CI1862" t="n">
        <v>257</v>
      </c>
      <c r="CJ1862" t="n">
        <v>206</v>
      </c>
      <c r="CK1862" t="n">
        <v>256</v>
      </c>
      <c r="CL1862" t="n">
        <v>209</v>
      </c>
      <c r="CM1862" t="n">
        <v>68</v>
      </c>
      <c r="CN1862" t="n">
        <v>112</v>
      </c>
      <c r="CO1862" t="n">
        <v>154</v>
      </c>
      <c r="CP1862" t="n">
        <v>208</v>
      </c>
      <c r="CQ1862" t="n">
        <v>117</v>
      </c>
      <c r="CR1862" t="n">
        <v>701</v>
      </c>
      <c r="CS1862" t="n">
        <v>100</v>
      </c>
      <c r="CT1862" t="n">
        <v>241</v>
      </c>
      <c r="CU1862" t="n">
        <v>172</v>
      </c>
      <c r="CV1862" t="n">
        <v>281</v>
      </c>
      <c r="CW1862" t="n">
        <v>112</v>
      </c>
      <c r="CX1862" t="n">
        <v>36</v>
      </c>
      <c r="CY1862" t="n">
        <v>179</v>
      </c>
      <c r="CZ1862" t="n">
        <v>250.5</v>
      </c>
      <c r="DA1862" t="n">
        <v>11.5</v>
      </c>
      <c r="DB1862" t="n">
        <v>70.5451408742006</v>
      </c>
      <c r="DC1862" t="n">
        <v>47.98106742557868</v>
      </c>
      <c r="DD1862" t="n">
        <v>24.2</v>
      </c>
      <c r="DE1862" t="inlineStr">
        <is>
          <t>Times (raw ratio)</t>
        </is>
      </c>
      <c r="DF1862" t="n">
        <v>14</v>
      </c>
      <c r="DG1862" t="inlineStr">
        <is>
          <t>Times (raw %)</t>
        </is>
      </c>
      <c r="DH1862" t="n">
        <v>40.55</v>
      </c>
      <c r="DI1862" t="n">
        <v>18.98244394379731</v>
      </c>
    </row>
    <row r="1863">
      <c r="A1863" t="inlineStr">
        <is>
          <t>university of west bohemia</t>
        </is>
      </c>
      <c r="B1863" t="inlineStr">
        <is>
          <t>1201-1400</t>
        </is>
      </c>
      <c r="C1863" t="inlineStr">
        <is>
          <t>1201-1400</t>
        </is>
      </c>
      <c r="D1863" t="inlineStr">
        <is>
          <t>Czech Republic</t>
        </is>
      </c>
      <c r="E1863" t="inlineStr">
        <is>
          <t>Europe</t>
        </is>
      </c>
      <c r="F1863" t="inlineStr">
        <is>
          <t>M</t>
        </is>
      </c>
      <c r="G1863" t="inlineStr">
        <is>
          <t>FO</t>
        </is>
      </c>
      <c r="H1863" t="inlineStr">
        <is>
          <t>VH</t>
        </is>
      </c>
      <c r="I1863" t="inlineStr">
        <is>
          <t>A</t>
        </is>
      </c>
      <c r="J1863" t="n">
        <v>5.6</v>
      </c>
      <c r="K1863" t="inlineStr">
        <is>
          <t>601+</t>
        </is>
      </c>
      <c r="L1863" t="n">
        <v>2.1</v>
      </c>
      <c r="M1863" t="inlineStr">
        <is>
          <t>601+</t>
        </is>
      </c>
      <c r="N1863" t="n">
        <v>10.9</v>
      </c>
      <c r="O1863" t="inlineStr">
        <is>
          <t>701+</t>
        </is>
      </c>
      <c r="P1863" t="n">
        <v>3.8</v>
      </c>
      <c r="Q1863" t="inlineStr">
        <is>
          <t>701+</t>
        </is>
      </c>
      <c r="R1863" t="inlineStr"/>
      <c r="S1863" t="inlineStr"/>
      <c r="T1863" t="inlineStr"/>
      <c r="U1863" t="inlineStr"/>
      <c r="V1863" t="n">
        <v>37.2</v>
      </c>
      <c r="W1863" t="inlineStr">
        <is>
          <t>701+</t>
        </is>
      </c>
      <c r="X1863" t="n">
        <v>5.2</v>
      </c>
      <c r="Y1863" t="inlineStr">
        <is>
          <t>701+</t>
        </is>
      </c>
      <c r="Z1863" t="n">
        <v>1</v>
      </c>
      <c r="AA1863" t="inlineStr">
        <is>
          <t>701+</t>
        </is>
      </c>
      <c r="AB1863" t="inlineStr"/>
      <c r="AC1863" t="inlineStr">
        <is>
          <t>1201-1400</t>
        </is>
      </c>
      <c r="AD1863" t="inlineStr">
        <is>
          <t>1201-1400</t>
        </is>
      </c>
      <c r="AE1863" t="inlineStr">
        <is>
          <t>CZ</t>
        </is>
      </c>
      <c r="AF1863" t="inlineStr">
        <is>
          <t>Czech Republic</t>
        </is>
      </c>
      <c r="AG1863" t="inlineStr">
        <is>
          <t>M</t>
        </is>
      </c>
      <c r="AH1863" t="inlineStr">
        <is>
          <t>FO</t>
        </is>
      </c>
      <c r="AI1863" t="inlineStr">
        <is>
          <t>VH</t>
        </is>
      </c>
      <c r="AJ1863" t="n">
        <v>3</v>
      </c>
      <c r="AK1863" t="inlineStr">
        <is>
          <t>A</t>
        </is>
      </c>
      <c r="AL1863" t="n">
        <v>5.9</v>
      </c>
      <c r="AM1863" t="inlineStr">
        <is>
          <t>601+</t>
        </is>
      </c>
      <c r="AN1863" t="n">
        <v>2</v>
      </c>
      <c r="AO1863" t="inlineStr">
        <is>
          <t>601+</t>
        </is>
      </c>
      <c r="AP1863" t="n">
        <v>11.9</v>
      </c>
      <c r="AQ1863" t="inlineStr">
        <is>
          <t>701+</t>
        </is>
      </c>
      <c r="AR1863" t="n">
        <v>4.3</v>
      </c>
      <c r="AS1863" t="inlineStr">
        <is>
          <t>701+</t>
        </is>
      </c>
      <c r="AT1863" t="inlineStr"/>
      <c r="AU1863" t="inlineStr"/>
      <c r="AV1863" t="inlineStr"/>
      <c r="AW1863" t="inlineStr"/>
      <c r="AX1863" t="n">
        <v>2.7</v>
      </c>
      <c r="AY1863" t="inlineStr">
        <is>
          <t>701+</t>
        </is>
      </c>
      <c r="AZ1863" t="n">
        <v>11.4</v>
      </c>
      <c r="BA1863" t="inlineStr">
        <is>
          <t>701+</t>
        </is>
      </c>
      <c r="BB1863" t="n">
        <v>1</v>
      </c>
      <c r="BC1863" t="inlineStr">
        <is>
          <t>701+</t>
        </is>
      </c>
      <c r="BD1863" t="inlineStr">
        <is>
          <t>-</t>
        </is>
      </c>
      <c r="BE1863" t="inlineStr">
        <is>
          <t>601-800</t>
        </is>
      </c>
      <c r="BF1863" t="inlineStr">
        <is>
          <t>Czech Republic</t>
        </is>
      </c>
      <c r="BG1863" t="n">
        <v>16.3</v>
      </c>
      <c r="BH1863" t="inlineStr">
        <is>
          <t>23.1</t>
        </is>
      </c>
      <c r="BI1863" t="n">
        <v>9.699999999999999</v>
      </c>
      <c r="BJ1863" t="n">
        <v>29.8</v>
      </c>
      <c r="BK1863" t="inlineStr">
        <is>
          <t>32.1</t>
        </is>
      </c>
      <c r="BL1863" t="inlineStr">
        <is>
          <t>-</t>
        </is>
      </c>
      <c r="BM1863" t="inlineStr">
        <is>
          <t>15,639</t>
        </is>
      </c>
      <c r="BN1863" t="n">
        <v>21.5</v>
      </c>
      <c r="BO1863" t="inlineStr">
        <is>
          <t>2%</t>
        </is>
      </c>
      <c r="BP1863" t="inlineStr">
        <is>
          <t>52 : 48</t>
        </is>
      </c>
      <c r="BQ1863" t="n">
        <v>2016</v>
      </c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>
        <is>
          <t>QS+Times</t>
        </is>
      </c>
      <c r="CC1863" t="n">
        <v>1300.5</v>
      </c>
      <c r="CD1863" t="n">
        <v>1300.5</v>
      </c>
      <c r="CE1863" t="n">
        <v>601</v>
      </c>
      <c r="CF1863" t="n">
        <v>601</v>
      </c>
      <c r="CG1863" t="n">
        <v>701</v>
      </c>
      <c r="CH1863" t="n">
        <v>701</v>
      </c>
      <c r="CI1863" t="inlineStr"/>
      <c r="CJ1863" t="inlineStr"/>
      <c r="CK1863" t="n">
        <v>701</v>
      </c>
      <c r="CL1863" t="n">
        <v>701</v>
      </c>
      <c r="CM1863" t="n">
        <v>701</v>
      </c>
      <c r="CN1863" t="n">
        <v>1300.5</v>
      </c>
      <c r="CO1863" t="n">
        <v>1300.5</v>
      </c>
      <c r="CP1863" t="n">
        <v>601</v>
      </c>
      <c r="CQ1863" t="n">
        <v>601</v>
      </c>
      <c r="CR1863" t="n">
        <v>701</v>
      </c>
      <c r="CS1863" t="n">
        <v>701</v>
      </c>
      <c r="CT1863" t="inlineStr"/>
      <c r="CU1863" t="inlineStr"/>
      <c r="CV1863" t="n">
        <v>701</v>
      </c>
      <c r="CW1863" t="n">
        <v>701</v>
      </c>
      <c r="CX1863" t="n">
        <v>701</v>
      </c>
      <c r="CY1863" t="n">
        <v>700.5</v>
      </c>
      <c r="CZ1863" t="inlineStr"/>
      <c r="DA1863" t="inlineStr"/>
      <c r="DB1863" t="n">
        <v>3.589285714285708</v>
      </c>
      <c r="DC1863" t="n">
        <v>13.27444365335816</v>
      </c>
      <c r="DD1863" t="n">
        <v>21.5</v>
      </c>
      <c r="DE1863" t="inlineStr">
        <is>
          <t>Times (raw ratio)</t>
        </is>
      </c>
      <c r="DF1863" t="n">
        <v>2</v>
      </c>
      <c r="DG1863" t="inlineStr">
        <is>
          <t>Times (raw %)</t>
        </is>
      </c>
      <c r="DH1863" t="n">
        <v>5.75</v>
      </c>
      <c r="DI1863" t="n">
        <v>7.075962539021852</v>
      </c>
    </row>
    <row r="1864">
      <c r="A1864" t="inlineStr">
        <is>
          <t>university of western australia</t>
        </is>
      </c>
      <c r="B1864" t="inlineStr"/>
      <c r="C1864" t="inlineStr"/>
      <c r="D1864" t="inlineStr">
        <is>
          <t>Not Reported</t>
        </is>
      </c>
      <c r="E1864" t="inlineStr">
        <is>
          <t>Not Reported</t>
        </is>
      </c>
      <c r="F1864" t="inlineStr">
        <is>
          <t>Not Reported</t>
        </is>
      </c>
      <c r="G1864" t="inlineStr">
        <is>
          <t>Not Reported</t>
        </is>
      </c>
      <c r="H1864" t="inlineStr"/>
      <c r="I1864" t="inlineStr">
        <is>
          <t>Not Reported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>
        <is>
          <t>Not Reported</t>
        </is>
      </c>
      <c r="AF1864" t="inlineStr">
        <is>
          <t>Not Reported</t>
        </is>
      </c>
      <c r="AG1864" t="inlineStr">
        <is>
          <t>Not Reported</t>
        </is>
      </c>
      <c r="AH1864" t="inlineStr">
        <is>
          <t>Not Reported</t>
        </is>
      </c>
      <c r="AI1864" t="inlineStr"/>
      <c r="AJ1864" t="inlineStr"/>
      <c r="AK1864" t="inlineStr">
        <is>
          <t>Not Reported</t>
        </is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>
        <is>
          <t>109</t>
        </is>
      </c>
      <c r="BF1864" t="inlineStr">
        <is>
          <t>Australia</t>
        </is>
      </c>
      <c r="BG1864" t="n">
        <v>33.4</v>
      </c>
      <c r="BH1864" t="inlineStr">
        <is>
          <t>92.6</t>
        </is>
      </c>
      <c r="BI1864" t="n">
        <v>46.1</v>
      </c>
      <c r="BJ1864" t="n">
        <v>83.59999999999999</v>
      </c>
      <c r="BK1864" t="inlineStr">
        <is>
          <t>64.5</t>
        </is>
      </c>
      <c r="BL1864" t="inlineStr">
        <is>
          <t>57.5</t>
        </is>
      </c>
      <c r="BM1864" t="inlineStr">
        <is>
          <t>20,851</t>
        </is>
      </c>
      <c r="BN1864" t="n">
        <v>20.7</v>
      </c>
      <c r="BO1864" t="inlineStr">
        <is>
          <t>27%</t>
        </is>
      </c>
      <c r="BP1864" t="inlineStr">
        <is>
          <t>50 : 50</t>
        </is>
      </c>
      <c r="BQ1864" t="n">
        <v>2016</v>
      </c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>
        <is>
          <t>Times</t>
        </is>
      </c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n">
        <v>109</v>
      </c>
      <c r="CZ1864" t="inlineStr"/>
      <c r="DA1864" t="inlineStr"/>
      <c r="DB1864" t="n">
        <v>84.56040028591852</v>
      </c>
      <c r="DC1864" t="n">
        <v>64.17699174695724</v>
      </c>
      <c r="DD1864" t="n">
        <v>20.7</v>
      </c>
      <c r="DE1864" t="inlineStr">
        <is>
          <t>Times (raw ratio)</t>
        </is>
      </c>
      <c r="DF1864" t="n">
        <v>27</v>
      </c>
      <c r="DG1864" t="inlineStr">
        <is>
          <t>Times (raw %)</t>
        </is>
      </c>
      <c r="DH1864" t="inlineStr"/>
      <c r="DI1864" t="n">
        <v>44.9531737773153</v>
      </c>
    </row>
    <row r="1865">
      <c r="A1865" t="inlineStr">
        <is>
          <t>university of western ontario</t>
        </is>
      </c>
      <c r="B1865" t="inlineStr"/>
      <c r="C1865" t="inlineStr"/>
      <c r="D1865" t="inlineStr">
        <is>
          <t>Not Reported</t>
        </is>
      </c>
      <c r="E1865" t="inlineStr">
        <is>
          <t>Not Reported</t>
        </is>
      </c>
      <c r="F1865" t="inlineStr">
        <is>
          <t>Not Reported</t>
        </is>
      </c>
      <c r="G1865" t="inlineStr">
        <is>
          <t>Not Reported</t>
        </is>
      </c>
      <c r="H1865" t="inlineStr"/>
      <c r="I1865" t="inlineStr">
        <is>
          <t>Not Reported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>
        <is>
          <t>Not Reported</t>
        </is>
      </c>
      <c r="AF1865" t="inlineStr">
        <is>
          <t>Not Reported</t>
        </is>
      </c>
      <c r="AG1865" t="inlineStr">
        <is>
          <t>Not Reported</t>
        </is>
      </c>
      <c r="AH1865" t="inlineStr">
        <is>
          <t>Not Reported</t>
        </is>
      </c>
      <c r="AI1865" t="inlineStr"/>
      <c r="AJ1865" t="inlineStr"/>
      <c r="AK1865" t="inlineStr">
        <is>
          <t>Not Reported</t>
        </is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>
        <is>
          <t>201-250</t>
        </is>
      </c>
      <c r="BF1865" t="inlineStr">
        <is>
          <t>Canada</t>
        </is>
      </c>
      <c r="BG1865" t="n">
        <v>38.6</v>
      </c>
      <c r="BH1865" t="inlineStr">
        <is>
          <t>73.6</t>
        </is>
      </c>
      <c r="BI1865" t="n">
        <v>32.4</v>
      </c>
      <c r="BJ1865" t="n">
        <v>59</v>
      </c>
      <c r="BK1865" t="inlineStr">
        <is>
          <t>59.7</t>
        </is>
      </c>
      <c r="BL1865" t="inlineStr">
        <is>
          <t>-</t>
        </is>
      </c>
      <c r="BM1865" t="inlineStr">
        <is>
          <t>27,387</t>
        </is>
      </c>
      <c r="BN1865" t="n">
        <v>20.7</v>
      </c>
      <c r="BO1865" t="inlineStr">
        <is>
          <t>16%</t>
        </is>
      </c>
      <c r="BP1865" t="inlineStr">
        <is>
          <t>54 : 46</t>
        </is>
      </c>
      <c r="BQ1865" t="n">
        <v>2016</v>
      </c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>
        <is>
          <t>Times</t>
        </is>
      </c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n">
        <v>225.5</v>
      </c>
      <c r="CZ1865" t="inlineStr"/>
      <c r="DA1865" t="inlineStr"/>
      <c r="DB1865" t="n">
        <v>67.90564689063618</v>
      </c>
      <c r="DC1865" t="n">
        <v>44.59960735906844</v>
      </c>
      <c r="DD1865" t="n">
        <v>20.7</v>
      </c>
      <c r="DE1865" t="inlineStr">
        <is>
          <t>Times (raw ratio)</t>
        </is>
      </c>
      <c r="DF1865" t="n">
        <v>16</v>
      </c>
      <c r="DG1865" t="inlineStr">
        <is>
          <t>Times (raw %)</t>
        </is>
      </c>
      <c r="DH1865" t="inlineStr"/>
      <c r="DI1865" t="n">
        <v>30.69719042663892</v>
      </c>
    </row>
    <row r="1866">
      <c r="A1866" t="inlineStr">
        <is>
          <t>university of westminster</t>
        </is>
      </c>
      <c r="B1866" t="inlineStr">
        <is>
          <t>741-750</t>
        </is>
      </c>
      <c r="C1866" t="inlineStr">
        <is>
          <t>711-720</t>
        </is>
      </c>
      <c r="D1866" t="inlineStr">
        <is>
          <t>United Kingdom</t>
        </is>
      </c>
      <c r="E1866" t="inlineStr">
        <is>
          <t>Europe</t>
        </is>
      </c>
      <c r="F1866" t="inlineStr">
        <is>
          <t>L</t>
        </is>
      </c>
      <c r="G1866" t="inlineStr">
        <is>
          <t>CO</t>
        </is>
      </c>
      <c r="H1866" t="inlineStr">
        <is>
          <t>HI</t>
        </is>
      </c>
      <c r="I1866" t="inlineStr">
        <is>
          <t>A</t>
        </is>
      </c>
      <c r="J1866" t="n">
        <v>11.5</v>
      </c>
      <c r="K1866" t="inlineStr">
        <is>
          <t>601+</t>
        </is>
      </c>
      <c r="L1866" t="n">
        <v>6.8</v>
      </c>
      <c r="M1866" t="inlineStr">
        <is>
          <t>601+</t>
        </is>
      </c>
      <c r="N1866" t="n">
        <v>5.7</v>
      </c>
      <c r="O1866" t="inlineStr">
        <is>
          <t>701+</t>
        </is>
      </c>
      <c r="P1866" t="n">
        <v>5.1</v>
      </c>
      <c r="Q1866" t="inlineStr">
        <is>
          <t>701+</t>
        </is>
      </c>
      <c r="R1866" t="n">
        <v>77.40000000000001</v>
      </c>
      <c r="S1866" t="inlineStr">
        <is>
          <t>249</t>
        </is>
      </c>
      <c r="T1866" t="n">
        <v>100</v>
      </c>
      <c r="U1866" t="inlineStr">
        <is>
          <t>33</t>
        </is>
      </c>
      <c r="V1866" t="n">
        <v>35.4</v>
      </c>
      <c r="W1866" t="inlineStr">
        <is>
          <t>701+</t>
        </is>
      </c>
      <c r="X1866" t="n">
        <v>21.7</v>
      </c>
      <c r="Y1866" t="inlineStr">
        <is>
          <t>526</t>
        </is>
      </c>
      <c r="Z1866" t="n">
        <v>1.7</v>
      </c>
      <c r="AA1866" t="inlineStr">
        <is>
          <t>701+</t>
        </is>
      </c>
      <c r="AB1866" t="inlineStr"/>
      <c r="AC1866" t="inlineStr">
        <is>
          <t>711-720</t>
        </is>
      </c>
      <c r="AD1866" t="inlineStr">
        <is>
          <t>701-750</t>
        </is>
      </c>
      <c r="AE1866" t="inlineStr">
        <is>
          <t>UK</t>
        </is>
      </c>
      <c r="AF1866" t="inlineStr">
        <is>
          <t>United Kingdom</t>
        </is>
      </c>
      <c r="AG1866" t="inlineStr">
        <is>
          <t>L</t>
        </is>
      </c>
      <c r="AH1866" t="inlineStr">
        <is>
          <t>CO</t>
        </is>
      </c>
      <c r="AI1866" t="inlineStr">
        <is>
          <t>HI</t>
        </is>
      </c>
      <c r="AJ1866" t="n">
        <v>3</v>
      </c>
      <c r="AK1866" t="inlineStr">
        <is>
          <t>A</t>
        </is>
      </c>
      <c r="AL1866" t="n">
        <v>12.9</v>
      </c>
      <c r="AM1866" t="inlineStr">
        <is>
          <t>601+</t>
        </is>
      </c>
      <c r="AN1866" t="n">
        <v>6.7</v>
      </c>
      <c r="AO1866" t="inlineStr">
        <is>
          <t>601+</t>
        </is>
      </c>
      <c r="AP1866" t="n">
        <v>5.9</v>
      </c>
      <c r="AQ1866" t="inlineStr">
        <is>
          <t>701+</t>
        </is>
      </c>
      <c r="AR1866" t="n">
        <v>6</v>
      </c>
      <c r="AS1866" t="inlineStr">
        <is>
          <t>701+</t>
        </is>
      </c>
      <c r="AT1866" t="n">
        <v>78.40000000000001</v>
      </c>
      <c r="AU1866" t="inlineStr">
        <is>
          <t>235</t>
        </is>
      </c>
      <c r="AV1866" t="n">
        <v>100</v>
      </c>
      <c r="AW1866" t="inlineStr">
        <is>
          <t>28</t>
        </is>
      </c>
      <c r="AX1866" t="n">
        <v>1.9</v>
      </c>
      <c r="AY1866" t="inlineStr">
        <is>
          <t>701+</t>
        </is>
      </c>
      <c r="AZ1866" t="n">
        <v>16.3</v>
      </c>
      <c r="BA1866" t="inlineStr">
        <is>
          <t>515</t>
        </is>
      </c>
      <c r="BB1866" t="n">
        <v>1.9</v>
      </c>
      <c r="BC1866" t="inlineStr">
        <is>
          <t>701+</t>
        </is>
      </c>
      <c r="BD1866" t="inlineStr">
        <is>
          <t>-</t>
        </is>
      </c>
      <c r="BE1866" t="inlineStr">
        <is>
          <t>601-800</t>
        </is>
      </c>
      <c r="BF1866" t="inlineStr">
        <is>
          <t>United Kingdom</t>
        </is>
      </c>
      <c r="BG1866" t="n">
        <v>17.3</v>
      </c>
      <c r="BH1866" t="inlineStr">
        <is>
          <t>81.9</t>
        </is>
      </c>
      <c r="BI1866" t="n">
        <v>11.7</v>
      </c>
      <c r="BJ1866" t="n">
        <v>21.1</v>
      </c>
      <c r="BK1866" t="inlineStr">
        <is>
          <t>28.5</t>
        </is>
      </c>
      <c r="BL1866" t="inlineStr">
        <is>
          <t>-</t>
        </is>
      </c>
      <c r="BM1866" t="inlineStr">
        <is>
          <t>16,609</t>
        </is>
      </c>
      <c r="BN1866" t="n">
        <v>21</v>
      </c>
      <c r="BO1866" t="inlineStr">
        <is>
          <t>43%</t>
        </is>
      </c>
      <c r="BP1866" t="inlineStr">
        <is>
          <t>57 : 43</t>
        </is>
      </c>
      <c r="BQ1866" t="n">
        <v>2016</v>
      </c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>
        <is>
          <t>QS+Times</t>
        </is>
      </c>
      <c r="CC1866" t="n">
        <v>745.5</v>
      </c>
      <c r="CD1866" t="n">
        <v>715.5</v>
      </c>
      <c r="CE1866" t="n">
        <v>601</v>
      </c>
      <c r="CF1866" t="n">
        <v>601</v>
      </c>
      <c r="CG1866" t="n">
        <v>701</v>
      </c>
      <c r="CH1866" t="n">
        <v>701</v>
      </c>
      <c r="CI1866" t="n">
        <v>249</v>
      </c>
      <c r="CJ1866" t="n">
        <v>33</v>
      </c>
      <c r="CK1866" t="n">
        <v>701</v>
      </c>
      <c r="CL1866" t="n">
        <v>526</v>
      </c>
      <c r="CM1866" t="n">
        <v>701</v>
      </c>
      <c r="CN1866" t="n">
        <v>715.5</v>
      </c>
      <c r="CO1866" t="n">
        <v>725.5</v>
      </c>
      <c r="CP1866" t="n">
        <v>601</v>
      </c>
      <c r="CQ1866" t="n">
        <v>601</v>
      </c>
      <c r="CR1866" t="n">
        <v>701</v>
      </c>
      <c r="CS1866" t="n">
        <v>701</v>
      </c>
      <c r="CT1866" t="n">
        <v>235</v>
      </c>
      <c r="CU1866" t="n">
        <v>28</v>
      </c>
      <c r="CV1866" t="n">
        <v>701</v>
      </c>
      <c r="CW1866" t="n">
        <v>515</v>
      </c>
      <c r="CX1866" t="n">
        <v>701</v>
      </c>
      <c r="CY1866" t="n">
        <v>700.5</v>
      </c>
      <c r="CZ1866" t="inlineStr"/>
      <c r="DA1866" t="inlineStr"/>
      <c r="DB1866" t="n">
        <v>23.41071428571428</v>
      </c>
      <c r="DC1866" t="n">
        <v>11.46627613217788</v>
      </c>
      <c r="DD1866" t="n">
        <v>21</v>
      </c>
      <c r="DE1866" t="inlineStr">
        <is>
          <t>Times (raw ratio)</t>
        </is>
      </c>
      <c r="DF1866" t="n">
        <v>43</v>
      </c>
      <c r="DG1866" t="inlineStr">
        <is>
          <t>Times (raw %)</t>
        </is>
      </c>
      <c r="DH1866" t="n">
        <v>12.2</v>
      </c>
      <c r="DI1866" t="n">
        <v>9.157127991675337</v>
      </c>
    </row>
    <row r="1867">
      <c r="A1867" t="inlineStr">
        <is>
          <t>university of windsor</t>
        </is>
      </c>
      <c r="B1867" t="inlineStr">
        <is>
          <t>547</t>
        </is>
      </c>
      <c r="C1867" t="inlineStr">
        <is>
          <t>641-650</t>
        </is>
      </c>
      <c r="D1867" t="inlineStr">
        <is>
          <t>Canada</t>
        </is>
      </c>
      <c r="E1867" t="inlineStr">
        <is>
          <t>Americas</t>
        </is>
      </c>
      <c r="F1867" t="inlineStr">
        <is>
          <t>L</t>
        </is>
      </c>
      <c r="G1867" t="inlineStr">
        <is>
          <t>CO</t>
        </is>
      </c>
      <c r="H1867" t="inlineStr">
        <is>
          <t>VH</t>
        </is>
      </c>
      <c r="I1867" t="inlineStr">
        <is>
          <t>A</t>
        </is>
      </c>
      <c r="J1867" t="n">
        <v>3.9</v>
      </c>
      <c r="K1867" t="inlineStr">
        <is>
          <t>601+</t>
        </is>
      </c>
      <c r="L1867" t="n">
        <v>3.9</v>
      </c>
      <c r="M1867" t="inlineStr">
        <is>
          <t>601+</t>
        </is>
      </c>
      <c r="N1867" t="n">
        <v>2.2</v>
      </c>
      <c r="O1867" t="inlineStr">
        <is>
          <t>701+</t>
        </is>
      </c>
      <c r="P1867" t="n">
        <v>36.2</v>
      </c>
      <c r="Q1867" t="inlineStr">
        <is>
          <t>378</t>
        </is>
      </c>
      <c r="R1867" t="n">
        <v>88.7</v>
      </c>
      <c r="S1867" t="inlineStr">
        <is>
          <t>199</t>
        </is>
      </c>
      <c r="T1867" t="n">
        <v>83.8</v>
      </c>
      <c r="U1867" t="inlineStr">
        <is>
          <t>159</t>
        </is>
      </c>
      <c r="V1867" t="n">
        <v>51.1</v>
      </c>
      <c r="W1867" t="inlineStr">
        <is>
          <t>701+</t>
        </is>
      </c>
      <c r="X1867" t="n">
        <v>25.8</v>
      </c>
      <c r="Y1867" t="inlineStr">
        <is>
          <t>458</t>
        </is>
      </c>
      <c r="Z1867" t="n">
        <v>38.5</v>
      </c>
      <c r="AA1867" t="inlineStr">
        <is>
          <t>381=</t>
        </is>
      </c>
      <c r="AB1867" t="n">
        <v>22.6</v>
      </c>
      <c r="AC1867" t="inlineStr">
        <is>
          <t>641-650</t>
        </is>
      </c>
      <c r="AD1867" t="inlineStr">
        <is>
          <t>751-800</t>
        </is>
      </c>
      <c r="AE1867" t="inlineStr">
        <is>
          <t>CA</t>
        </is>
      </c>
      <c r="AF1867" t="inlineStr">
        <is>
          <t>Canada</t>
        </is>
      </c>
      <c r="AG1867" t="inlineStr">
        <is>
          <t>L</t>
        </is>
      </c>
      <c r="AH1867" t="inlineStr">
        <is>
          <t>CO</t>
        </is>
      </c>
      <c r="AI1867" t="inlineStr">
        <is>
          <t>VH</t>
        </is>
      </c>
      <c r="AJ1867" t="n">
        <v>5</v>
      </c>
      <c r="AK1867" t="inlineStr">
        <is>
          <t>A</t>
        </is>
      </c>
      <c r="AL1867" t="n">
        <v>3.6</v>
      </c>
      <c r="AM1867" t="inlineStr">
        <is>
          <t>601+</t>
        </is>
      </c>
      <c r="AN1867" t="n">
        <v>4.8</v>
      </c>
      <c r="AO1867" t="inlineStr">
        <is>
          <t>601+</t>
        </is>
      </c>
      <c r="AP1867" t="n">
        <v>2.3</v>
      </c>
      <c r="AQ1867" t="inlineStr">
        <is>
          <t>701+</t>
        </is>
      </c>
      <c r="AR1867" t="n">
        <v>33.1</v>
      </c>
      <c r="AS1867" t="inlineStr">
        <is>
          <t>411</t>
        </is>
      </c>
      <c r="AT1867" t="n">
        <v>87.59999999999999</v>
      </c>
      <c r="AU1867" t="inlineStr">
        <is>
          <t>195</t>
        </is>
      </c>
      <c r="AV1867" t="n">
        <v>75.09999999999999</v>
      </c>
      <c r="AW1867" t="inlineStr">
        <is>
          <t>184</t>
        </is>
      </c>
      <c r="AX1867" t="n">
        <v>6.1</v>
      </c>
      <c r="AY1867" t="inlineStr">
        <is>
          <t>701+</t>
        </is>
      </c>
      <c r="AZ1867" t="n">
        <v>20.4</v>
      </c>
      <c r="BA1867" t="inlineStr">
        <is>
          <t>409</t>
        </is>
      </c>
      <c r="BB1867" t="n">
        <v>6.4</v>
      </c>
      <c r="BC1867" t="inlineStr">
        <is>
          <t>701+</t>
        </is>
      </c>
      <c r="BD1867" t="inlineStr">
        <is>
          <t>-</t>
        </is>
      </c>
      <c r="BE1867" t="inlineStr"/>
      <c r="BF1867" t="inlineStr">
        <is>
          <t>Not Reported</t>
        </is>
      </c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>
        <is>
          <t>QS</t>
        </is>
      </c>
      <c r="CC1867" t="n">
        <v>547</v>
      </c>
      <c r="CD1867" t="n">
        <v>645.5</v>
      </c>
      <c r="CE1867" t="n">
        <v>601</v>
      </c>
      <c r="CF1867" t="n">
        <v>601</v>
      </c>
      <c r="CG1867" t="n">
        <v>701</v>
      </c>
      <c r="CH1867" t="n">
        <v>378</v>
      </c>
      <c r="CI1867" t="n">
        <v>199</v>
      </c>
      <c r="CJ1867" t="n">
        <v>159</v>
      </c>
      <c r="CK1867" t="n">
        <v>701</v>
      </c>
      <c r="CL1867" t="n">
        <v>458</v>
      </c>
      <c r="CM1867" t="n">
        <v>381</v>
      </c>
      <c r="CN1867" t="n">
        <v>645.5</v>
      </c>
      <c r="CO1867" t="n">
        <v>775.5</v>
      </c>
      <c r="CP1867" t="n">
        <v>601</v>
      </c>
      <c r="CQ1867" t="n">
        <v>601</v>
      </c>
      <c r="CR1867" t="n">
        <v>701</v>
      </c>
      <c r="CS1867" t="n">
        <v>411</v>
      </c>
      <c r="CT1867" t="n">
        <v>195</v>
      </c>
      <c r="CU1867" t="n">
        <v>184</v>
      </c>
      <c r="CV1867" t="n">
        <v>701</v>
      </c>
      <c r="CW1867" t="n">
        <v>409</v>
      </c>
      <c r="CX1867" t="n">
        <v>701</v>
      </c>
      <c r="CY1867" t="inlineStr"/>
      <c r="CZ1867" t="inlineStr"/>
      <c r="DA1867" t="inlineStr"/>
      <c r="DB1867" t="n">
        <v>61</v>
      </c>
      <c r="DC1867" t="n">
        <v>36.2</v>
      </c>
      <c r="DD1867" t="inlineStr"/>
      <c r="DE1867" t="inlineStr">
        <is>
          <t>QS (score, not ratio)</t>
        </is>
      </c>
      <c r="DF1867" t="inlineStr"/>
      <c r="DG1867" t="inlineStr">
        <is>
          <t>QS (score, not %)</t>
        </is>
      </c>
      <c r="DH1867" t="n">
        <v>3.75</v>
      </c>
      <c r="DI1867" t="inlineStr"/>
    </row>
    <row r="1868">
      <c r="A1868" t="inlineStr">
        <is>
          <t>university of wisconsin</t>
        </is>
      </c>
      <c r="B1868" t="inlineStr"/>
      <c r="C1868" t="inlineStr"/>
      <c r="D1868" t="inlineStr">
        <is>
          <t>Not Reported</t>
        </is>
      </c>
      <c r="E1868" t="inlineStr">
        <is>
          <t>Not Reported</t>
        </is>
      </c>
      <c r="F1868" t="inlineStr">
        <is>
          <t>Not Reported</t>
        </is>
      </c>
      <c r="G1868" t="inlineStr">
        <is>
          <t>Not Reported</t>
        </is>
      </c>
      <c r="H1868" t="inlineStr"/>
      <c r="I1868" t="inlineStr">
        <is>
          <t>Not Reported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>
        <is>
          <t>Not Reported</t>
        </is>
      </c>
      <c r="AF1868" t="inlineStr">
        <is>
          <t>Not Reported</t>
        </is>
      </c>
      <c r="AG1868" t="inlineStr">
        <is>
          <t>Not Reported</t>
        </is>
      </c>
      <c r="AH1868" t="inlineStr">
        <is>
          <t>Not Reported</t>
        </is>
      </c>
      <c r="AI1868" t="inlineStr"/>
      <c r="AJ1868" t="inlineStr"/>
      <c r="AK1868" t="inlineStr">
        <is>
          <t>Not Reported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>
        <is>
          <t>43</t>
        </is>
      </c>
      <c r="BF1868" t="inlineStr">
        <is>
          <t>United States of America</t>
        </is>
      </c>
      <c r="BG1868" t="n">
        <v>55.5</v>
      </c>
      <c r="BH1868" t="inlineStr">
        <is>
          <t>43.7</t>
        </is>
      </c>
      <c r="BI1868" t="n">
        <v>64.59999999999999</v>
      </c>
      <c r="BJ1868" t="n">
        <v>83.40000000000001</v>
      </c>
      <c r="BK1868" t="inlineStr">
        <is>
          <t>-</t>
        </is>
      </c>
      <c r="BL1868" t="inlineStr">
        <is>
          <t>67.0</t>
        </is>
      </c>
      <c r="BM1868" t="inlineStr"/>
      <c r="BN1868" t="inlineStr"/>
      <c r="BO1868" t="inlineStr"/>
      <c r="BP1868" t="inlineStr"/>
      <c r="BQ1868" t="n">
        <v>2011</v>
      </c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>
        <is>
          <t>Times</t>
        </is>
      </c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n">
        <v>43</v>
      </c>
      <c r="CZ1868" t="inlineStr"/>
      <c r="DA1868" t="inlineStr"/>
      <c r="DB1868" t="n">
        <v>93.99571122230165</v>
      </c>
      <c r="DC1868" t="n">
        <v>73.70116739058082</v>
      </c>
      <c r="DD1868" t="inlineStr"/>
      <c r="DE1868" t="inlineStr">
        <is>
          <t>Missing</t>
        </is>
      </c>
      <c r="DF1868" t="inlineStr"/>
      <c r="DG1868" t="inlineStr">
        <is>
          <t>Missing</t>
        </is>
      </c>
      <c r="DH1868" t="inlineStr"/>
      <c r="DI1868" t="n">
        <v>64.20395421436004</v>
      </c>
    </row>
    <row r="1869">
      <c r="A1869" t="inlineStr">
        <is>
          <t>university of wisconsin-madison</t>
        </is>
      </c>
      <c r="B1869" t="inlineStr">
        <is>
          <t>116</t>
        </is>
      </c>
      <c r="C1869" t="inlineStr">
        <is>
          <t>102</t>
        </is>
      </c>
      <c r="D1869" t="inlineStr">
        <is>
          <t>United States</t>
        </is>
      </c>
      <c r="E1869" t="inlineStr">
        <is>
          <t>Americas</t>
        </is>
      </c>
      <c r="F1869" t="inlineStr">
        <is>
          <t>XL</t>
        </is>
      </c>
      <c r="G1869" t="inlineStr">
        <is>
          <t>FC</t>
        </is>
      </c>
      <c r="H1869" t="inlineStr">
        <is>
          <t>VH</t>
        </is>
      </c>
      <c r="I1869" t="inlineStr">
        <is>
          <t>A</t>
        </is>
      </c>
      <c r="J1869" t="n">
        <v>77.7</v>
      </c>
      <c r="K1869" t="inlineStr">
        <is>
          <t>74</t>
        </is>
      </c>
      <c r="L1869" t="n">
        <v>47.8</v>
      </c>
      <c r="M1869" t="inlineStr">
        <is>
          <t>193</t>
        </is>
      </c>
      <c r="N1869" t="n">
        <v>74.3</v>
      </c>
      <c r="O1869" t="inlineStr">
        <is>
          <t>170</t>
        </is>
      </c>
      <c r="P1869" t="n">
        <v>23.7</v>
      </c>
      <c r="Q1869" t="inlineStr">
        <is>
          <t>513</t>
        </is>
      </c>
      <c r="R1869" t="n">
        <v>35.3</v>
      </c>
      <c r="S1869" t="inlineStr">
        <is>
          <t>454</t>
        </is>
      </c>
      <c r="T1869" t="n">
        <v>23.6</v>
      </c>
      <c r="U1869" t="inlineStr">
        <is>
          <t>498</t>
        </is>
      </c>
      <c r="V1869" t="n">
        <v>91.59999999999999</v>
      </c>
      <c r="W1869" t="inlineStr">
        <is>
          <t>149</t>
        </is>
      </c>
      <c r="X1869" t="n">
        <v>81.59999999999999</v>
      </c>
      <c r="Y1869" t="inlineStr">
        <is>
          <t>116</t>
        </is>
      </c>
      <c r="Z1869" t="n">
        <v>59.6</v>
      </c>
      <c r="AA1869" t="inlineStr">
        <is>
          <t>269=</t>
        </is>
      </c>
      <c r="AB1869" t="n">
        <v>57.1</v>
      </c>
      <c r="AC1869" t="inlineStr">
        <is>
          <t>102</t>
        </is>
      </c>
      <c r="AD1869" t="inlineStr">
        <is>
          <t>83=</t>
        </is>
      </c>
      <c r="AE1869" t="inlineStr">
        <is>
          <t>US</t>
        </is>
      </c>
      <c r="AF1869" t="inlineStr">
        <is>
          <t>United States</t>
        </is>
      </c>
      <c r="AG1869" t="inlineStr">
        <is>
          <t>XL</t>
        </is>
      </c>
      <c r="AH1869" t="inlineStr">
        <is>
          <t>FC</t>
        </is>
      </c>
      <c r="AI1869" t="inlineStr">
        <is>
          <t>VH</t>
        </is>
      </c>
      <c r="AJ1869" t="n">
        <v>5</v>
      </c>
      <c r="AK1869" t="inlineStr">
        <is>
          <t>A</t>
        </is>
      </c>
      <c r="AL1869" t="n">
        <v>80.2</v>
      </c>
      <c r="AM1869" t="inlineStr">
        <is>
          <t>71</t>
        </is>
      </c>
      <c r="AN1869" t="n">
        <v>47.8</v>
      </c>
      <c r="AO1869" t="inlineStr">
        <is>
          <t>182</t>
        </is>
      </c>
      <c r="AP1869" t="n">
        <v>61.3</v>
      </c>
      <c r="AQ1869" t="inlineStr">
        <is>
          <t>229</t>
        </is>
      </c>
      <c r="AR1869" t="n">
        <v>37.4</v>
      </c>
      <c r="AS1869" t="inlineStr">
        <is>
          <t>376</t>
        </is>
      </c>
      <c r="AT1869" t="n">
        <v>30.9</v>
      </c>
      <c r="AU1869" t="inlineStr">
        <is>
          <t>483</t>
        </is>
      </c>
      <c r="AV1869" t="n">
        <v>22.8</v>
      </c>
      <c r="AW1869" t="inlineStr">
        <is>
          <t>501</t>
        </is>
      </c>
      <c r="AX1869" t="n">
        <v>83.59999999999999</v>
      </c>
      <c r="AY1869" t="inlineStr">
        <is>
          <t>126</t>
        </is>
      </c>
      <c r="AZ1869" t="n">
        <v>73.09999999999999</v>
      </c>
      <c r="BA1869" t="inlineStr">
        <is>
          <t>61</t>
        </is>
      </c>
      <c r="BB1869" t="n">
        <v>83.7</v>
      </c>
      <c r="BC1869" t="inlineStr">
        <is>
          <t>126=</t>
        </is>
      </c>
      <c r="BD1869" t="inlineStr">
        <is>
          <t>60.0</t>
        </is>
      </c>
      <c r="BE1869" t="inlineStr">
        <is>
          <t>50</t>
        </is>
      </c>
      <c r="BF1869" t="inlineStr">
        <is>
          <t>United States of America</t>
        </is>
      </c>
      <c r="BG1869" t="n">
        <v>65.09999999999999</v>
      </c>
      <c r="BH1869" t="inlineStr">
        <is>
          <t>33.0</t>
        </is>
      </c>
      <c r="BI1869" t="n">
        <v>68.2</v>
      </c>
      <c r="BJ1869" t="n">
        <v>86.59999999999999</v>
      </c>
      <c r="BK1869" t="inlineStr">
        <is>
          <t>48.5</t>
        </is>
      </c>
      <c r="BL1869" t="inlineStr">
        <is>
          <t>69.7</t>
        </is>
      </c>
      <c r="BM1869" t="inlineStr">
        <is>
          <t>39,655</t>
        </is>
      </c>
      <c r="BN1869" t="n">
        <v>10.8</v>
      </c>
      <c r="BO1869" t="inlineStr">
        <is>
          <t>11%</t>
        </is>
      </c>
      <c r="BP1869" t="inlineStr">
        <is>
          <t>51 : 49</t>
        </is>
      </c>
      <c r="BQ1869" t="n">
        <v>2016</v>
      </c>
      <c r="BR1869" t="inlineStr">
        <is>
          <t>24</t>
        </is>
      </c>
      <c r="BS1869" t="inlineStr">
        <is>
          <t>18</t>
        </is>
      </c>
      <c r="BT1869" t="n">
        <v>41.1</v>
      </c>
      <c r="BU1869" t="n">
        <v>30.8</v>
      </c>
      <c r="BV1869" t="n">
        <v>34.8</v>
      </c>
      <c r="BW1869" t="n">
        <v>40.2</v>
      </c>
      <c r="BX1869" t="n">
        <v>35.7</v>
      </c>
      <c r="BY1869" t="n">
        <v>62.5</v>
      </c>
      <c r="BZ1869" t="n">
        <v>24.6</v>
      </c>
      <c r="CA1869" t="n">
        <v>2015</v>
      </c>
      <c r="CB1869" t="inlineStr">
        <is>
          <t>QS+Times</t>
        </is>
      </c>
      <c r="CC1869" t="n">
        <v>116</v>
      </c>
      <c r="CD1869" t="n">
        <v>102</v>
      </c>
      <c r="CE1869" t="n">
        <v>74</v>
      </c>
      <c r="CF1869" t="n">
        <v>193</v>
      </c>
      <c r="CG1869" t="n">
        <v>170</v>
      </c>
      <c r="CH1869" t="n">
        <v>513</v>
      </c>
      <c r="CI1869" t="n">
        <v>454</v>
      </c>
      <c r="CJ1869" t="n">
        <v>498</v>
      </c>
      <c r="CK1869" t="n">
        <v>149</v>
      </c>
      <c r="CL1869" t="n">
        <v>116</v>
      </c>
      <c r="CM1869" t="n">
        <v>269</v>
      </c>
      <c r="CN1869" t="n">
        <v>102</v>
      </c>
      <c r="CO1869" t="n">
        <v>83</v>
      </c>
      <c r="CP1869" t="n">
        <v>71</v>
      </c>
      <c r="CQ1869" t="n">
        <v>182</v>
      </c>
      <c r="CR1869" t="n">
        <v>229</v>
      </c>
      <c r="CS1869" t="n">
        <v>376</v>
      </c>
      <c r="CT1869" t="n">
        <v>483</v>
      </c>
      <c r="CU1869" t="n">
        <v>501</v>
      </c>
      <c r="CV1869" t="n">
        <v>126</v>
      </c>
      <c r="CW1869" t="n">
        <v>61</v>
      </c>
      <c r="CX1869" t="n">
        <v>126</v>
      </c>
      <c r="CY1869" t="n">
        <v>50</v>
      </c>
      <c r="CZ1869" t="n">
        <v>24</v>
      </c>
      <c r="DA1869" t="n">
        <v>18</v>
      </c>
      <c r="DB1869" t="n">
        <v>93.24377148129844</v>
      </c>
      <c r="DC1869" t="n">
        <v>55.56684491180842</v>
      </c>
      <c r="DD1869" t="n">
        <v>10.8</v>
      </c>
      <c r="DE1869" t="inlineStr">
        <is>
          <t>Times (raw ratio)</t>
        </is>
      </c>
      <c r="DF1869" t="n">
        <v>11</v>
      </c>
      <c r="DG1869" t="inlineStr">
        <is>
          <t>Times (raw %)</t>
        </is>
      </c>
      <c r="DH1869" t="n">
        <v>78.95</v>
      </c>
      <c r="DI1869" t="n">
        <v>46.65939551909587</v>
      </c>
    </row>
    <row r="1870">
      <c r="A1870" t="inlineStr">
        <is>
          <t>university of wisconsin milwaukee</t>
        </is>
      </c>
      <c r="B1870" t="inlineStr">
        <is>
          <t>1201-1400</t>
        </is>
      </c>
      <c r="C1870" t="inlineStr">
        <is>
          <t>1001-1200</t>
        </is>
      </c>
      <c r="D1870" t="inlineStr">
        <is>
          <t>United States</t>
        </is>
      </c>
      <c r="E1870" t="inlineStr">
        <is>
          <t>Americas</t>
        </is>
      </c>
      <c r="F1870" t="inlineStr">
        <is>
          <t>L</t>
        </is>
      </c>
      <c r="G1870" t="inlineStr">
        <is>
          <t>FO</t>
        </is>
      </c>
      <c r="H1870" t="inlineStr">
        <is>
          <t>VH</t>
        </is>
      </c>
      <c r="I1870" t="inlineStr">
        <is>
          <t>A</t>
        </is>
      </c>
      <c r="J1870" t="n">
        <v>7.6</v>
      </c>
      <c r="K1870" t="inlineStr">
        <is>
          <t>601+</t>
        </is>
      </c>
      <c r="L1870" t="n">
        <v>2.4</v>
      </c>
      <c r="M1870" t="inlineStr">
        <is>
          <t>601+</t>
        </is>
      </c>
      <c r="N1870" t="n">
        <v>9.699999999999999</v>
      </c>
      <c r="O1870" t="inlineStr">
        <is>
          <t>701+</t>
        </is>
      </c>
      <c r="P1870" t="n">
        <v>9.800000000000001</v>
      </c>
      <c r="Q1870" t="inlineStr">
        <is>
          <t>701+</t>
        </is>
      </c>
      <c r="R1870" t="n">
        <v>5.7</v>
      </c>
      <c r="S1870" t="inlineStr">
        <is>
          <t>701+</t>
        </is>
      </c>
      <c r="T1870" t="n">
        <v>5.1</v>
      </c>
      <c r="U1870" t="inlineStr">
        <is>
          <t>701+</t>
        </is>
      </c>
      <c r="V1870" t="n">
        <v>39.5</v>
      </c>
      <c r="W1870" t="inlineStr">
        <is>
          <t>701+</t>
        </is>
      </c>
      <c r="X1870" t="n">
        <v>6.8</v>
      </c>
      <c r="Y1870" t="inlineStr">
        <is>
          <t>701+</t>
        </is>
      </c>
      <c r="Z1870" t="n">
        <v>4.5</v>
      </c>
      <c r="AA1870" t="inlineStr">
        <is>
          <t>701+</t>
        </is>
      </c>
      <c r="AB1870" t="inlineStr"/>
      <c r="AC1870" t="inlineStr">
        <is>
          <t>1001-1200</t>
        </is>
      </c>
      <c r="AD1870" t="inlineStr">
        <is>
          <t>1001-1200</t>
        </is>
      </c>
      <c r="AE1870" t="inlineStr">
        <is>
          <t>US</t>
        </is>
      </c>
      <c r="AF1870" t="inlineStr">
        <is>
          <t>United States</t>
        </is>
      </c>
      <c r="AG1870" t="inlineStr">
        <is>
          <t>L</t>
        </is>
      </c>
      <c r="AH1870" t="inlineStr">
        <is>
          <t>FO</t>
        </is>
      </c>
      <c r="AI1870" t="inlineStr">
        <is>
          <t>VH</t>
        </is>
      </c>
      <c r="AJ1870" t="n">
        <v>5</v>
      </c>
      <c r="AK1870" t="inlineStr">
        <is>
          <t>A</t>
        </is>
      </c>
      <c r="AL1870" t="n">
        <v>8.300000000000001</v>
      </c>
      <c r="AM1870" t="inlineStr">
        <is>
          <t>601+</t>
        </is>
      </c>
      <c r="AN1870" t="n">
        <v>2.7</v>
      </c>
      <c r="AO1870" t="inlineStr">
        <is>
          <t>601+</t>
        </is>
      </c>
      <c r="AP1870" t="n">
        <v>8.800000000000001</v>
      </c>
      <c r="AQ1870" t="inlineStr">
        <is>
          <t>701+</t>
        </is>
      </c>
      <c r="AR1870" t="n">
        <v>13.4</v>
      </c>
      <c r="AS1870" t="inlineStr">
        <is>
          <t>671</t>
        </is>
      </c>
      <c r="AT1870" t="n">
        <v>6.6</v>
      </c>
      <c r="AU1870" t="inlineStr">
        <is>
          <t>701+</t>
        </is>
      </c>
      <c r="AV1870" t="n">
        <v>3.9</v>
      </c>
      <c r="AW1870" t="inlineStr">
        <is>
          <t>701+</t>
        </is>
      </c>
      <c r="AX1870" t="n">
        <v>4.1</v>
      </c>
      <c r="AY1870" t="inlineStr">
        <is>
          <t>701+</t>
        </is>
      </c>
      <c r="AZ1870" t="n">
        <v>10.2</v>
      </c>
      <c r="BA1870" t="inlineStr">
        <is>
          <t>701+</t>
        </is>
      </c>
      <c r="BB1870" t="n">
        <v>11.8</v>
      </c>
      <c r="BC1870" t="inlineStr">
        <is>
          <t>644=</t>
        </is>
      </c>
      <c r="BD1870" t="inlineStr">
        <is>
          <t>-</t>
        </is>
      </c>
      <c r="BE1870" t="inlineStr">
        <is>
          <t>501-600</t>
        </is>
      </c>
      <c r="BF1870" t="inlineStr">
        <is>
          <t>Not Reported</t>
        </is>
      </c>
      <c r="BG1870" t="n">
        <v>17.3</v>
      </c>
      <c r="BH1870" t="inlineStr">
        <is>
          <t>26.0</t>
        </is>
      </c>
      <c r="BI1870" t="n">
        <v>13.8</v>
      </c>
      <c r="BJ1870" t="n">
        <v>45.5</v>
      </c>
      <c r="BK1870" t="inlineStr">
        <is>
          <t>29.0</t>
        </is>
      </c>
      <c r="BL1870" t="inlineStr">
        <is>
          <t>-</t>
        </is>
      </c>
      <c r="BM1870" t="inlineStr">
        <is>
          <t>22,542</t>
        </is>
      </c>
      <c r="BN1870" t="n">
        <v>18.4</v>
      </c>
      <c r="BO1870" t="inlineStr">
        <is>
          <t>5%</t>
        </is>
      </c>
      <c r="BP1870" t="inlineStr">
        <is>
          <t>52 : 48</t>
        </is>
      </c>
      <c r="BQ1870" t="n">
        <v>2016</v>
      </c>
      <c r="BR1870" t="inlineStr">
        <is>
          <t>401-500</t>
        </is>
      </c>
      <c r="BS1870" t="inlineStr">
        <is>
          <t>138-151</t>
        </is>
      </c>
      <c r="BT1870" t="inlineStr"/>
      <c r="BU1870" t="n">
        <v>11.8</v>
      </c>
      <c r="BV1870" t="n">
        <v>0</v>
      </c>
      <c r="BW1870" t="n">
        <v>0</v>
      </c>
      <c r="BX1870" t="n">
        <v>6.8</v>
      </c>
      <c r="BY1870" t="n">
        <v>25.7</v>
      </c>
      <c r="BZ1870" t="n">
        <v>12.6</v>
      </c>
      <c r="CA1870" t="n">
        <v>2011</v>
      </c>
      <c r="CB1870" t="inlineStr">
        <is>
          <t>QS</t>
        </is>
      </c>
      <c r="CC1870" t="n">
        <v>1300.5</v>
      </c>
      <c r="CD1870" t="n">
        <v>1100.5</v>
      </c>
      <c r="CE1870" t="n">
        <v>601</v>
      </c>
      <c r="CF1870" t="n">
        <v>601</v>
      </c>
      <c r="CG1870" t="n">
        <v>701</v>
      </c>
      <c r="CH1870" t="n">
        <v>701</v>
      </c>
      <c r="CI1870" t="n">
        <v>701</v>
      </c>
      <c r="CJ1870" t="n">
        <v>701</v>
      </c>
      <c r="CK1870" t="n">
        <v>701</v>
      </c>
      <c r="CL1870" t="n">
        <v>701</v>
      </c>
      <c r="CM1870" t="n">
        <v>701</v>
      </c>
      <c r="CN1870" t="n">
        <v>1100.5</v>
      </c>
      <c r="CO1870" t="n">
        <v>1100.5</v>
      </c>
      <c r="CP1870" t="n">
        <v>601</v>
      </c>
      <c r="CQ1870" t="n">
        <v>601</v>
      </c>
      <c r="CR1870" t="n">
        <v>701</v>
      </c>
      <c r="CS1870" t="n">
        <v>671</v>
      </c>
      <c r="CT1870" t="n">
        <v>701</v>
      </c>
      <c r="CU1870" t="n">
        <v>701</v>
      </c>
      <c r="CV1870" t="n">
        <v>701</v>
      </c>
      <c r="CW1870" t="n">
        <v>701</v>
      </c>
      <c r="CX1870" t="n">
        <v>644</v>
      </c>
      <c r="CY1870" t="n">
        <v>550.5</v>
      </c>
      <c r="CZ1870" t="n">
        <v>450.5</v>
      </c>
      <c r="DA1870" t="n">
        <v>144.5</v>
      </c>
      <c r="DB1870" t="n">
        <v>9.979897909784119</v>
      </c>
      <c r="DC1870" t="n">
        <v>17.16587671718089</v>
      </c>
      <c r="DD1870" t="n">
        <v>18.4</v>
      </c>
      <c r="DE1870" t="inlineStr">
        <is>
          <t>Times (raw ratio)</t>
        </is>
      </c>
      <c r="DF1870" t="n">
        <v>5</v>
      </c>
      <c r="DG1870" t="inlineStr">
        <is>
          <t>Times (raw %)</t>
        </is>
      </c>
      <c r="DH1870" t="n">
        <v>7.95</v>
      </c>
      <c r="DI1870" t="n">
        <v>8.598265381148503</v>
      </c>
    </row>
    <row r="1871">
      <c r="A1871" t="inlineStr">
        <is>
          <t>university of witwatersrand</t>
        </is>
      </c>
      <c r="B1871" t="inlineStr">
        <is>
          <t>267</t>
        </is>
      </c>
      <c r="C1871" t="inlineStr">
        <is>
          <t>264</t>
        </is>
      </c>
      <c r="D1871" t="inlineStr">
        <is>
          <t>South Africa</t>
        </is>
      </c>
      <c r="E1871" t="inlineStr">
        <is>
          <t>Africa</t>
        </is>
      </c>
      <c r="F1871" t="inlineStr">
        <is>
          <t>L</t>
        </is>
      </c>
      <c r="G1871" t="inlineStr">
        <is>
          <t>FC</t>
        </is>
      </c>
      <c r="H1871" t="inlineStr">
        <is>
          <t>VH</t>
        </is>
      </c>
      <c r="I1871" t="inlineStr">
        <is>
          <t>A</t>
        </is>
      </c>
      <c r="J1871" t="n">
        <v>26.5</v>
      </c>
      <c r="K1871" t="inlineStr">
        <is>
          <t>332</t>
        </is>
      </c>
      <c r="L1871" t="n">
        <v>42.1</v>
      </c>
      <c r="M1871" t="inlineStr">
        <is>
          <t>223</t>
        </is>
      </c>
      <c r="N1871" t="n">
        <v>8.9</v>
      </c>
      <c r="O1871" t="inlineStr">
        <is>
          <t>701+</t>
        </is>
      </c>
      <c r="P1871" t="n">
        <v>30.5</v>
      </c>
      <c r="Q1871" t="inlineStr">
        <is>
          <t>432</t>
        </is>
      </c>
      <c r="R1871" t="n">
        <v>75.09999999999999</v>
      </c>
      <c r="S1871" t="inlineStr">
        <is>
          <t>263</t>
        </is>
      </c>
      <c r="T1871" t="n">
        <v>5.8</v>
      </c>
      <c r="U1871" t="inlineStr">
        <is>
          <t>701+</t>
        </is>
      </c>
      <c r="V1871" t="n">
        <v>96.8</v>
      </c>
      <c r="W1871" t="inlineStr">
        <is>
          <t>46</t>
        </is>
      </c>
      <c r="X1871" t="n">
        <v>98.90000000000001</v>
      </c>
      <c r="Y1871" t="inlineStr">
        <is>
          <t>18</t>
        </is>
      </c>
      <c r="Z1871" t="n">
        <v>84.8</v>
      </c>
      <c r="AA1871" t="inlineStr">
        <is>
          <t>127=</t>
        </is>
      </c>
      <c r="AB1871" t="n">
        <v>38.7</v>
      </c>
      <c r="AC1871">
        <f>264</f>
        <v/>
      </c>
      <c r="AD1871" t="inlineStr">
        <is>
          <t>428=</t>
        </is>
      </c>
      <c r="AE1871" t="inlineStr">
        <is>
          <t>ZA</t>
        </is>
      </c>
      <c r="AF1871" t="inlineStr">
        <is>
          <t>South Africa</t>
        </is>
      </c>
      <c r="AG1871" t="inlineStr">
        <is>
          <t>L</t>
        </is>
      </c>
      <c r="AH1871" t="inlineStr">
        <is>
          <t>FC</t>
        </is>
      </c>
      <c r="AI1871" t="inlineStr">
        <is>
          <t>VH</t>
        </is>
      </c>
      <c r="AJ1871" t="n">
        <v>5</v>
      </c>
      <c r="AK1871" t="inlineStr">
        <is>
          <t>A</t>
        </is>
      </c>
      <c r="AL1871" t="n">
        <v>25.7</v>
      </c>
      <c r="AM1871" t="inlineStr">
        <is>
          <t>341</t>
        </is>
      </c>
      <c r="AN1871" t="n">
        <v>43</v>
      </c>
      <c r="AO1871" t="inlineStr">
        <is>
          <t>214</t>
        </is>
      </c>
      <c r="AP1871" t="n">
        <v>10.9</v>
      </c>
      <c r="AQ1871" t="inlineStr">
        <is>
          <t>701+</t>
        </is>
      </c>
      <c r="AR1871" t="n">
        <v>27.7</v>
      </c>
      <c r="AS1871" t="inlineStr">
        <is>
          <t>453</t>
        </is>
      </c>
      <c r="AT1871" t="n">
        <v>79.90000000000001</v>
      </c>
      <c r="AU1871" t="inlineStr">
        <is>
          <t>229</t>
        </is>
      </c>
      <c r="AV1871" t="n">
        <v>7.5</v>
      </c>
      <c r="AW1871" t="inlineStr">
        <is>
          <t>701+</t>
        </is>
      </c>
      <c r="AX1871" t="n">
        <v>92.40000000000001</v>
      </c>
      <c r="AY1871" t="inlineStr">
        <is>
          <t>65</t>
        </is>
      </c>
      <c r="AZ1871" t="n">
        <v>96.7</v>
      </c>
      <c r="BA1871" t="inlineStr">
        <is>
          <t>21</t>
        </is>
      </c>
      <c r="BB1871" t="n">
        <v>62.5</v>
      </c>
      <c r="BC1871" t="inlineStr">
        <is>
          <t>239=</t>
        </is>
      </c>
      <c r="BD1871" t="inlineStr">
        <is>
          <t>37.9</t>
        </is>
      </c>
      <c r="BE1871" t="inlineStr"/>
      <c r="BF1871" t="inlineStr">
        <is>
          <t>Not Reported</t>
        </is>
      </c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>
        <is>
          <t>QS</t>
        </is>
      </c>
      <c r="CC1871" t="n">
        <v>267</v>
      </c>
      <c r="CD1871" t="n">
        <v>264</v>
      </c>
      <c r="CE1871" t="n">
        <v>332</v>
      </c>
      <c r="CF1871" t="n">
        <v>223</v>
      </c>
      <c r="CG1871" t="n">
        <v>701</v>
      </c>
      <c r="CH1871" t="n">
        <v>432</v>
      </c>
      <c r="CI1871" t="n">
        <v>263</v>
      </c>
      <c r="CJ1871" t="n">
        <v>701</v>
      </c>
      <c r="CK1871" t="n">
        <v>46</v>
      </c>
      <c r="CL1871" t="n">
        <v>18</v>
      </c>
      <c r="CM1871" t="n">
        <v>127</v>
      </c>
      <c r="CN1871" t="n">
        <v>264</v>
      </c>
      <c r="CO1871" t="n">
        <v>428</v>
      </c>
      <c r="CP1871" t="n">
        <v>341</v>
      </c>
      <c r="CQ1871" t="n">
        <v>214</v>
      </c>
      <c r="CR1871" t="n">
        <v>701</v>
      </c>
      <c r="CS1871" t="n">
        <v>453</v>
      </c>
      <c r="CT1871" t="n">
        <v>229</v>
      </c>
      <c r="CU1871" t="n">
        <v>701</v>
      </c>
      <c r="CV1871" t="n">
        <v>65</v>
      </c>
      <c r="CW1871" t="n">
        <v>21</v>
      </c>
      <c r="CX1871" t="n">
        <v>239</v>
      </c>
      <c r="CY1871" t="inlineStr"/>
      <c r="CZ1871" t="inlineStr"/>
      <c r="DA1871" t="inlineStr"/>
      <c r="DB1871" t="n">
        <v>81</v>
      </c>
      <c r="DC1871" t="n">
        <v>30.5</v>
      </c>
      <c r="DD1871" t="inlineStr"/>
      <c r="DE1871" t="inlineStr">
        <is>
          <t>QS (score, not ratio)</t>
        </is>
      </c>
      <c r="DF1871" t="inlineStr"/>
      <c r="DG1871" t="inlineStr">
        <is>
          <t>QS (score, not %)</t>
        </is>
      </c>
      <c r="DH1871" t="n">
        <v>26.1</v>
      </c>
      <c r="DI1871" t="inlineStr"/>
    </row>
    <row r="1872">
      <c r="A1872" t="inlineStr">
        <is>
          <t>university of wollongong</t>
        </is>
      </c>
      <c r="B1872" t="inlineStr">
        <is>
          <t>167</t>
        </is>
      </c>
      <c r="C1872" t="inlineStr">
        <is>
          <t>162</t>
        </is>
      </c>
      <c r="D1872" t="inlineStr">
        <is>
          <t>Australia</t>
        </is>
      </c>
      <c r="E1872" t="inlineStr">
        <is>
          <t>Oceania</t>
        </is>
      </c>
      <c r="F1872" t="inlineStr">
        <is>
          <t>L</t>
        </is>
      </c>
      <c r="G1872" t="inlineStr">
        <is>
          <t>FC</t>
        </is>
      </c>
      <c r="H1872" t="inlineStr">
        <is>
          <t>VH</t>
        </is>
      </c>
      <c r="I1872" t="inlineStr">
        <is>
          <t>A</t>
        </is>
      </c>
      <c r="J1872" t="n">
        <v>29.5</v>
      </c>
      <c r="K1872" t="inlineStr">
        <is>
          <t>300</t>
        </is>
      </c>
      <c r="L1872" t="n">
        <v>24.5</v>
      </c>
      <c r="M1872" t="inlineStr">
        <is>
          <t>393</t>
        </is>
      </c>
      <c r="N1872" t="n">
        <v>17</v>
      </c>
      <c r="O1872" t="inlineStr">
        <is>
          <t>701+</t>
        </is>
      </c>
      <c r="P1872" t="n">
        <v>94.59999999999999</v>
      </c>
      <c r="Q1872" t="inlineStr">
        <is>
          <t>52</t>
        </is>
      </c>
      <c r="R1872" t="n">
        <v>91.8</v>
      </c>
      <c r="S1872" t="inlineStr">
        <is>
          <t>178</t>
        </is>
      </c>
      <c r="T1872" t="n">
        <v>56.3</v>
      </c>
      <c r="U1872" t="inlineStr">
        <is>
          <t>265</t>
        </is>
      </c>
      <c r="V1872" t="n">
        <v>89</v>
      </c>
      <c r="W1872" t="inlineStr">
        <is>
          <t>185</t>
        </is>
      </c>
      <c r="X1872" t="n">
        <v>18.3</v>
      </c>
      <c r="Y1872" t="inlineStr">
        <is>
          <t>596</t>
        </is>
      </c>
      <c r="Z1872" t="n">
        <v>93.90000000000001</v>
      </c>
      <c r="AA1872" t="inlineStr">
        <is>
          <t>62=</t>
        </is>
      </c>
      <c r="AB1872" t="n">
        <v>50.3</v>
      </c>
      <c r="AC1872" t="inlineStr">
        <is>
          <t>162</t>
        </is>
      </c>
      <c r="AD1872" t="inlineStr">
        <is>
          <t>185=</t>
        </is>
      </c>
      <c r="AE1872" t="inlineStr">
        <is>
          <t>AU</t>
        </is>
      </c>
      <c r="AF1872" t="inlineStr">
        <is>
          <t>Australia</t>
        </is>
      </c>
      <c r="AG1872" t="inlineStr">
        <is>
          <t>L</t>
        </is>
      </c>
      <c r="AH1872" t="inlineStr">
        <is>
          <t>FC</t>
        </is>
      </c>
      <c r="AI1872" t="inlineStr">
        <is>
          <t>VH</t>
        </is>
      </c>
      <c r="AJ1872" t="n">
        <v>3</v>
      </c>
      <c r="AK1872" t="inlineStr">
        <is>
          <t>A</t>
        </is>
      </c>
      <c r="AL1872" t="n">
        <v>29.7</v>
      </c>
      <c r="AM1872" t="inlineStr">
        <is>
          <t>290</t>
        </is>
      </c>
      <c r="AN1872" t="n">
        <v>25.1</v>
      </c>
      <c r="AO1872" t="inlineStr">
        <is>
          <t>382</t>
        </is>
      </c>
      <c r="AP1872" t="n">
        <v>16.3</v>
      </c>
      <c r="AQ1872" t="inlineStr">
        <is>
          <t>701+</t>
        </is>
      </c>
      <c r="AR1872" t="n">
        <v>93.8</v>
      </c>
      <c r="AS1872" t="inlineStr">
        <is>
          <t>60</t>
        </is>
      </c>
      <c r="AT1872" t="n">
        <v>95.59999999999999</v>
      </c>
      <c r="AU1872" t="inlineStr">
        <is>
          <t>146</t>
        </is>
      </c>
      <c r="AV1872" t="n">
        <v>56</v>
      </c>
      <c r="AW1872" t="inlineStr">
        <is>
          <t>265</t>
        </is>
      </c>
      <c r="AX1872" t="n">
        <v>72.7</v>
      </c>
      <c r="AY1872" t="inlineStr">
        <is>
          <t>186</t>
        </is>
      </c>
      <c r="AZ1872" t="n">
        <v>17.1</v>
      </c>
      <c r="BA1872" t="inlineStr">
        <is>
          <t>492</t>
        </is>
      </c>
      <c r="BB1872" t="n">
        <v>92.3</v>
      </c>
      <c r="BC1872" t="inlineStr">
        <is>
          <t>75=</t>
        </is>
      </c>
      <c r="BD1872" t="inlineStr">
        <is>
          <t>50.1</t>
        </is>
      </c>
      <c r="BE1872" t="inlineStr">
        <is>
          <t>251-300</t>
        </is>
      </c>
      <c r="BF1872" t="inlineStr">
        <is>
          <t>Australia</t>
        </is>
      </c>
      <c r="BG1872" t="n">
        <v>25.8</v>
      </c>
      <c r="BH1872" t="inlineStr">
        <is>
          <t>86.8</t>
        </is>
      </c>
      <c r="BI1872" t="n">
        <v>28.4</v>
      </c>
      <c r="BJ1872" t="n">
        <v>59.3</v>
      </c>
      <c r="BK1872" t="inlineStr">
        <is>
          <t>57.9</t>
        </is>
      </c>
      <c r="BL1872" t="inlineStr">
        <is>
          <t>-</t>
        </is>
      </c>
      <c r="BM1872" t="inlineStr">
        <is>
          <t>16,489</t>
        </is>
      </c>
      <c r="BN1872" t="n">
        <v>25.4</v>
      </c>
      <c r="BO1872" t="inlineStr">
        <is>
          <t>24%</t>
        </is>
      </c>
      <c r="BP1872" t="inlineStr">
        <is>
          <t>50 : 50</t>
        </is>
      </c>
      <c r="BQ1872" t="n">
        <v>2016</v>
      </c>
      <c r="BR1872" t="inlineStr">
        <is>
          <t>201-300</t>
        </is>
      </c>
      <c r="BS1872" t="inlineStr">
        <is>
          <t>9-11</t>
        </is>
      </c>
      <c r="BT1872" t="inlineStr"/>
      <c r="BU1872" t="n">
        <v>0</v>
      </c>
      <c r="BV1872" t="n">
        <v>0</v>
      </c>
      <c r="BW1872" t="n">
        <v>17.4</v>
      </c>
      <c r="BX1872" t="n">
        <v>9.199999999999999</v>
      </c>
      <c r="BY1872" t="n">
        <v>32</v>
      </c>
      <c r="BZ1872" t="n">
        <v>24</v>
      </c>
      <c r="CA1872" t="n">
        <v>2015</v>
      </c>
      <c r="CB1872" t="inlineStr">
        <is>
          <t>QS+Times+Shanghai</t>
        </is>
      </c>
      <c r="CC1872" t="n">
        <v>167</v>
      </c>
      <c r="CD1872" t="n">
        <v>162</v>
      </c>
      <c r="CE1872" t="n">
        <v>300</v>
      </c>
      <c r="CF1872" t="n">
        <v>393</v>
      </c>
      <c r="CG1872" t="n">
        <v>701</v>
      </c>
      <c r="CH1872" t="n">
        <v>52</v>
      </c>
      <c r="CI1872" t="n">
        <v>178</v>
      </c>
      <c r="CJ1872" t="n">
        <v>265</v>
      </c>
      <c r="CK1872" t="n">
        <v>185</v>
      </c>
      <c r="CL1872" t="n">
        <v>596</v>
      </c>
      <c r="CM1872" t="n">
        <v>62</v>
      </c>
      <c r="CN1872" t="n">
        <v>162</v>
      </c>
      <c r="CO1872" t="n">
        <v>185</v>
      </c>
      <c r="CP1872" t="n">
        <v>290</v>
      </c>
      <c r="CQ1872" t="n">
        <v>382</v>
      </c>
      <c r="CR1872" t="n">
        <v>701</v>
      </c>
      <c r="CS1872" t="n">
        <v>60</v>
      </c>
      <c r="CT1872" t="n">
        <v>146</v>
      </c>
      <c r="CU1872" t="n">
        <v>265</v>
      </c>
      <c r="CV1872" t="n">
        <v>186</v>
      </c>
      <c r="CW1872" t="n">
        <v>492</v>
      </c>
      <c r="CX1872" t="n">
        <v>75</v>
      </c>
      <c r="CY1872" t="n">
        <v>275.5</v>
      </c>
      <c r="CZ1872" t="n">
        <v>250.5</v>
      </c>
      <c r="DA1872" t="n">
        <v>10</v>
      </c>
      <c r="DB1872" t="n">
        <v>64.70852288175702</v>
      </c>
      <c r="DC1872" t="n">
        <v>44.79712384623233</v>
      </c>
      <c r="DD1872" t="n">
        <v>25.4</v>
      </c>
      <c r="DE1872" t="inlineStr">
        <is>
          <t>Times (raw ratio)</t>
        </is>
      </c>
      <c r="DF1872" t="n">
        <v>24</v>
      </c>
      <c r="DG1872" t="inlineStr">
        <is>
          <t>Times (raw %)</t>
        </is>
      </c>
      <c r="DH1872" t="n">
        <v>29.6</v>
      </c>
      <c r="DI1872" t="n">
        <v>14.11599024299347</v>
      </c>
    </row>
    <row r="1873">
      <c r="A1873" t="inlineStr">
        <is>
          <t>university of wolverhampton</t>
        </is>
      </c>
      <c r="B1873" t="inlineStr">
        <is>
          <t>1001-1200</t>
        </is>
      </c>
      <c r="C1873" t="inlineStr">
        <is>
          <t>1001-1200</t>
        </is>
      </c>
      <c r="D1873" t="inlineStr">
        <is>
          <t>United Kingdom</t>
        </is>
      </c>
      <c r="E1873" t="inlineStr">
        <is>
          <t>Europe</t>
        </is>
      </c>
      <c r="F1873" t="inlineStr">
        <is>
          <t>L</t>
        </is>
      </c>
      <c r="G1873" t="inlineStr">
        <is>
          <t>CO</t>
        </is>
      </c>
      <c r="H1873" t="inlineStr">
        <is>
          <t>HI</t>
        </is>
      </c>
      <c r="I1873" t="inlineStr">
        <is>
          <t>A</t>
        </is>
      </c>
      <c r="J1873" t="n">
        <v>3.2</v>
      </c>
      <c r="K1873" t="inlineStr">
        <is>
          <t>601+</t>
        </is>
      </c>
      <c r="L1873" t="n">
        <v>2.7</v>
      </c>
      <c r="M1873" t="inlineStr">
        <is>
          <t>601+</t>
        </is>
      </c>
      <c r="N1873" t="n">
        <v>10.2</v>
      </c>
      <c r="O1873" t="inlineStr">
        <is>
          <t>701+</t>
        </is>
      </c>
      <c r="P1873" t="n">
        <v>8.300000000000001</v>
      </c>
      <c r="Q1873" t="inlineStr">
        <is>
          <t>701+</t>
        </is>
      </c>
      <c r="R1873" t="n">
        <v>33.3</v>
      </c>
      <c r="S1873" t="inlineStr">
        <is>
          <t>475</t>
        </is>
      </c>
      <c r="T1873" t="n">
        <v>69.2</v>
      </c>
      <c r="U1873" t="inlineStr">
        <is>
          <t>214</t>
        </is>
      </c>
      <c r="V1873" t="n">
        <v>45.7</v>
      </c>
      <c r="W1873" t="inlineStr">
        <is>
          <t>701+</t>
        </is>
      </c>
      <c r="X1873" t="n">
        <v>4.7</v>
      </c>
      <c r="Y1873" t="inlineStr">
        <is>
          <t>701+</t>
        </is>
      </c>
      <c r="Z1873" t="n">
        <v>1.3</v>
      </c>
      <c r="AA1873" t="inlineStr">
        <is>
          <t>701+</t>
        </is>
      </c>
      <c r="AB1873" t="inlineStr"/>
      <c r="AC1873" t="inlineStr">
        <is>
          <t>1001-1200</t>
        </is>
      </c>
      <c r="AD1873" t="inlineStr">
        <is>
          <t>1001-1200</t>
        </is>
      </c>
      <c r="AE1873" t="inlineStr">
        <is>
          <t>UK</t>
        </is>
      </c>
      <c r="AF1873" t="inlineStr">
        <is>
          <t>United Kingdom</t>
        </is>
      </c>
      <c r="AG1873" t="inlineStr">
        <is>
          <t>L</t>
        </is>
      </c>
      <c r="AH1873" t="inlineStr">
        <is>
          <t>CO</t>
        </is>
      </c>
      <c r="AI1873" t="inlineStr">
        <is>
          <t>HI</t>
        </is>
      </c>
      <c r="AJ1873" t="n">
        <v>5</v>
      </c>
      <c r="AK1873" t="inlineStr">
        <is>
          <t>A</t>
        </is>
      </c>
      <c r="AL1873" t="n">
        <v>3.4</v>
      </c>
      <c r="AM1873" t="inlineStr">
        <is>
          <t>601+</t>
        </is>
      </c>
      <c r="AN1873" t="n">
        <v>3.2</v>
      </c>
      <c r="AO1873" t="inlineStr">
        <is>
          <t>601+</t>
        </is>
      </c>
      <c r="AP1873" t="n">
        <v>10.4</v>
      </c>
      <c r="AQ1873" t="inlineStr">
        <is>
          <t>701+</t>
        </is>
      </c>
      <c r="AR1873" t="n">
        <v>9.4</v>
      </c>
      <c r="AS1873" t="inlineStr">
        <is>
          <t>701+</t>
        </is>
      </c>
      <c r="AT1873" t="n">
        <v>34.7</v>
      </c>
      <c r="AU1873" t="inlineStr">
        <is>
          <t>457</t>
        </is>
      </c>
      <c r="AV1873" t="n">
        <v>72.09999999999999</v>
      </c>
      <c r="AW1873" t="inlineStr">
        <is>
          <t>200</t>
        </is>
      </c>
      <c r="AX1873" t="n">
        <v>3.7</v>
      </c>
      <c r="AY1873" t="inlineStr">
        <is>
          <t>701+</t>
        </is>
      </c>
      <c r="AZ1873" t="n">
        <v>8.800000000000001</v>
      </c>
      <c r="BA1873" t="inlineStr">
        <is>
          <t>701+</t>
        </is>
      </c>
      <c r="BB1873" t="n">
        <v>1.4</v>
      </c>
      <c r="BC1873" t="inlineStr">
        <is>
          <t>701+</t>
        </is>
      </c>
      <c r="BD1873" t="inlineStr">
        <is>
          <t>-</t>
        </is>
      </c>
      <c r="BE1873" t="inlineStr"/>
      <c r="BF1873" t="inlineStr">
        <is>
          <t>Not Reported</t>
        </is>
      </c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>
        <is>
          <t>QS</t>
        </is>
      </c>
      <c r="CC1873" t="n">
        <v>1100.5</v>
      </c>
      <c r="CD1873" t="n">
        <v>1100.5</v>
      </c>
      <c r="CE1873" t="n">
        <v>601</v>
      </c>
      <c r="CF1873" t="n">
        <v>601</v>
      </c>
      <c r="CG1873" t="n">
        <v>701</v>
      </c>
      <c r="CH1873" t="n">
        <v>701</v>
      </c>
      <c r="CI1873" t="n">
        <v>475</v>
      </c>
      <c r="CJ1873" t="n">
        <v>214</v>
      </c>
      <c r="CK1873" t="n">
        <v>701</v>
      </c>
      <c r="CL1873" t="n">
        <v>701</v>
      </c>
      <c r="CM1873" t="n">
        <v>701</v>
      </c>
      <c r="CN1873" t="n">
        <v>1100.5</v>
      </c>
      <c r="CO1873" t="n">
        <v>1100.5</v>
      </c>
      <c r="CP1873" t="n">
        <v>601</v>
      </c>
      <c r="CQ1873" t="n">
        <v>601</v>
      </c>
      <c r="CR1873" t="n">
        <v>701</v>
      </c>
      <c r="CS1873" t="n">
        <v>701</v>
      </c>
      <c r="CT1873" t="n">
        <v>457</v>
      </c>
      <c r="CU1873" t="n">
        <v>200</v>
      </c>
      <c r="CV1873" t="n">
        <v>701</v>
      </c>
      <c r="CW1873" t="n">
        <v>701</v>
      </c>
      <c r="CX1873" t="n">
        <v>701</v>
      </c>
      <c r="CY1873" t="inlineStr"/>
      <c r="CZ1873" t="inlineStr"/>
      <c r="DA1873" t="inlineStr"/>
      <c r="DB1873" t="n">
        <v>21.46428571428571</v>
      </c>
      <c r="DC1873" t="n">
        <v>8.300000000000001</v>
      </c>
      <c r="DD1873" t="inlineStr"/>
      <c r="DE1873" t="inlineStr">
        <is>
          <t>QS (score, not ratio)</t>
        </is>
      </c>
      <c r="DF1873" t="inlineStr"/>
      <c r="DG1873" t="inlineStr">
        <is>
          <t>QS (score, not %)</t>
        </is>
      </c>
      <c r="DH1873" t="n">
        <v>3.3</v>
      </c>
      <c r="DI1873" t="inlineStr"/>
    </row>
    <row r="1874">
      <c r="A1874" t="inlineStr">
        <is>
          <t>university of wroclaw</t>
        </is>
      </c>
      <c r="B1874" t="inlineStr">
        <is>
          <t>851-900</t>
        </is>
      </c>
      <c r="C1874" t="inlineStr">
        <is>
          <t>901-950</t>
        </is>
      </c>
      <c r="D1874" t="inlineStr">
        <is>
          <t>Poland</t>
        </is>
      </c>
      <c r="E1874" t="inlineStr">
        <is>
          <t>Europe</t>
        </is>
      </c>
      <c r="F1874" t="inlineStr">
        <is>
          <t>L</t>
        </is>
      </c>
      <c r="G1874" t="inlineStr">
        <is>
          <t>CO</t>
        </is>
      </c>
      <c r="H1874" t="inlineStr">
        <is>
          <t>VH</t>
        </is>
      </c>
      <c r="I1874" t="inlineStr">
        <is>
          <t>A</t>
        </is>
      </c>
      <c r="J1874" t="n">
        <v>14.9</v>
      </c>
      <c r="K1874" t="inlineStr">
        <is>
          <t>587</t>
        </is>
      </c>
      <c r="L1874" t="n">
        <v>12.6</v>
      </c>
      <c r="M1874" t="inlineStr">
        <is>
          <t>601+</t>
        </is>
      </c>
      <c r="N1874" t="n">
        <v>32.1</v>
      </c>
      <c r="O1874" t="inlineStr">
        <is>
          <t>492</t>
        </is>
      </c>
      <c r="P1874" t="n">
        <v>3.9</v>
      </c>
      <c r="Q1874" t="inlineStr">
        <is>
          <t>701+</t>
        </is>
      </c>
      <c r="R1874" t="n">
        <v>5</v>
      </c>
      <c r="S1874" t="inlineStr">
        <is>
          <t>701+</t>
        </is>
      </c>
      <c r="T1874" t="n">
        <v>8.4</v>
      </c>
      <c r="U1874" t="inlineStr">
        <is>
          <t>701+</t>
        </is>
      </c>
      <c r="V1874" t="n">
        <v>54.3</v>
      </c>
      <c r="W1874" t="inlineStr">
        <is>
          <t>701+</t>
        </is>
      </c>
      <c r="X1874" t="n">
        <v>12</v>
      </c>
      <c r="Y1874" t="inlineStr">
        <is>
          <t>701+</t>
        </is>
      </c>
      <c r="Z1874" t="n">
        <v>9.300000000000001</v>
      </c>
      <c r="AA1874" t="inlineStr">
        <is>
          <t>683=</t>
        </is>
      </c>
      <c r="AB1874" t="inlineStr"/>
      <c r="AC1874" t="inlineStr">
        <is>
          <t>901-950</t>
        </is>
      </c>
      <c r="AD1874" t="inlineStr">
        <is>
          <t>801-1000</t>
        </is>
      </c>
      <c r="AE1874" t="inlineStr">
        <is>
          <t>PL</t>
        </is>
      </c>
      <c r="AF1874" t="inlineStr">
        <is>
          <t>Poland</t>
        </is>
      </c>
      <c r="AG1874" t="inlineStr">
        <is>
          <t>L</t>
        </is>
      </c>
      <c r="AH1874" t="inlineStr">
        <is>
          <t>CO</t>
        </is>
      </c>
      <c r="AI1874" t="inlineStr">
        <is>
          <t>VH</t>
        </is>
      </c>
      <c r="AJ1874" t="n">
        <v>4</v>
      </c>
      <c r="AK1874" t="inlineStr">
        <is>
          <t>A</t>
        </is>
      </c>
      <c r="AL1874" t="n">
        <v>14.8</v>
      </c>
      <c r="AM1874" t="inlineStr">
        <is>
          <t>589</t>
        </is>
      </c>
      <c r="AN1874" t="n">
        <v>14.4</v>
      </c>
      <c r="AO1874" t="inlineStr">
        <is>
          <t>569</t>
        </is>
      </c>
      <c r="AP1874" t="n">
        <v>28.4</v>
      </c>
      <c r="AQ1874" t="inlineStr">
        <is>
          <t>539</t>
        </is>
      </c>
      <c r="AR1874" t="n">
        <v>4.2</v>
      </c>
      <c r="AS1874" t="inlineStr">
        <is>
          <t>701+</t>
        </is>
      </c>
      <c r="AT1874" t="n">
        <v>5</v>
      </c>
      <c r="AU1874" t="inlineStr">
        <is>
          <t>701+</t>
        </is>
      </c>
      <c r="AV1874" t="n">
        <v>7.6</v>
      </c>
      <c r="AW1874" t="inlineStr">
        <is>
          <t>701+</t>
        </is>
      </c>
      <c r="AX1874" t="n">
        <v>7.7</v>
      </c>
      <c r="AY1874" t="inlineStr">
        <is>
          <t>701+</t>
        </is>
      </c>
      <c r="AZ1874" t="n">
        <v>12.1</v>
      </c>
      <c r="BA1874" t="inlineStr">
        <is>
          <t>701+</t>
        </is>
      </c>
      <c r="BB1874" t="n">
        <v>7.3</v>
      </c>
      <c r="BC1874" t="inlineStr">
        <is>
          <t>701+</t>
        </is>
      </c>
      <c r="BD1874" t="inlineStr">
        <is>
          <t>-</t>
        </is>
      </c>
      <c r="BE1874" t="inlineStr"/>
      <c r="BF1874" t="inlineStr">
        <is>
          <t>Not Reported</t>
        </is>
      </c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>
        <is>
          <t>401-500</t>
        </is>
      </c>
      <c r="BS1874" t="inlineStr">
        <is>
          <t>3</t>
        </is>
      </c>
      <c r="BT1874" t="inlineStr"/>
      <c r="BU1874" t="n">
        <v>8.9</v>
      </c>
      <c r="BV1874" t="n">
        <v>0</v>
      </c>
      <c r="BW1874" t="n">
        <v>0</v>
      </c>
      <c r="BX1874" t="n">
        <v>6.2</v>
      </c>
      <c r="BY1874" t="n">
        <v>25.2</v>
      </c>
      <c r="BZ1874" t="n">
        <v>11.3</v>
      </c>
      <c r="CA1874" t="n">
        <v>2005</v>
      </c>
      <c r="CB1874" t="inlineStr">
        <is>
          <t>QS+Shanghai</t>
        </is>
      </c>
      <c r="CC1874" t="n">
        <v>875.5</v>
      </c>
      <c r="CD1874" t="n">
        <v>925.5</v>
      </c>
      <c r="CE1874" t="n">
        <v>587</v>
      </c>
      <c r="CF1874" t="n">
        <v>601</v>
      </c>
      <c r="CG1874" t="n">
        <v>492</v>
      </c>
      <c r="CH1874" t="n">
        <v>701</v>
      </c>
      <c r="CI1874" t="n">
        <v>701</v>
      </c>
      <c r="CJ1874" t="n">
        <v>701</v>
      </c>
      <c r="CK1874" t="n">
        <v>701</v>
      </c>
      <c r="CL1874" t="n">
        <v>701</v>
      </c>
      <c r="CM1874" t="n">
        <v>683</v>
      </c>
      <c r="CN1874" t="n">
        <v>925.5</v>
      </c>
      <c r="CO1874" t="n">
        <v>900.5</v>
      </c>
      <c r="CP1874" t="n">
        <v>589</v>
      </c>
      <c r="CQ1874" t="n">
        <v>569</v>
      </c>
      <c r="CR1874" t="n">
        <v>539</v>
      </c>
      <c r="CS1874" t="n">
        <v>701</v>
      </c>
      <c r="CT1874" t="n">
        <v>701</v>
      </c>
      <c r="CU1874" t="n">
        <v>701</v>
      </c>
      <c r="CV1874" t="n">
        <v>701</v>
      </c>
      <c r="CW1874" t="n">
        <v>701</v>
      </c>
      <c r="CX1874" t="n">
        <v>701</v>
      </c>
      <c r="CY1874" t="inlineStr"/>
      <c r="CZ1874" t="n">
        <v>450.5</v>
      </c>
      <c r="DA1874" t="n">
        <v>3</v>
      </c>
      <c r="DB1874" t="n">
        <v>19.42647404735769</v>
      </c>
      <c r="DC1874" t="n">
        <v>7.73653362099964</v>
      </c>
      <c r="DD1874" t="inlineStr"/>
      <c r="DE1874" t="inlineStr">
        <is>
          <t>QS (score, not ratio)</t>
        </is>
      </c>
      <c r="DF1874" t="inlineStr"/>
      <c r="DG1874" t="inlineStr">
        <is>
          <t>QS (score, not %)</t>
        </is>
      </c>
      <c r="DH1874" t="n">
        <v>14.85</v>
      </c>
      <c r="DI1874" t="n">
        <v>7.05240021574973</v>
      </c>
    </row>
    <row r="1875">
      <c r="A1875" t="inlineStr">
        <is>
          <t>university of wuerzburg</t>
        </is>
      </c>
      <c r="B1875" t="inlineStr"/>
      <c r="C1875" t="inlineStr"/>
      <c r="D1875" t="inlineStr">
        <is>
          <t>Not Reported</t>
        </is>
      </c>
      <c r="E1875" t="inlineStr">
        <is>
          <t>Not Reported</t>
        </is>
      </c>
      <c r="F1875" t="inlineStr">
        <is>
          <t>Not Reported</t>
        </is>
      </c>
      <c r="G1875" t="inlineStr">
        <is>
          <t>Not Reported</t>
        </is>
      </c>
      <c r="H1875" t="inlineStr"/>
      <c r="I1875" t="inlineStr">
        <is>
          <t>Not Reported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>
        <is>
          <t>Not Reported</t>
        </is>
      </c>
      <c r="AF1875" t="inlineStr">
        <is>
          <t>Not Reported</t>
        </is>
      </c>
      <c r="AG1875" t="inlineStr">
        <is>
          <t>Not Reported</t>
        </is>
      </c>
      <c r="AH1875" t="inlineStr">
        <is>
          <t>Not Reported</t>
        </is>
      </c>
      <c r="AI1875" t="inlineStr"/>
      <c r="AJ1875" t="inlineStr"/>
      <c r="AK1875" t="inlineStr">
        <is>
          <t>Not Reported</t>
        </is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>
        <is>
          <t>Not Reported</t>
        </is>
      </c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>
        <is>
          <t>151-200</t>
        </is>
      </c>
      <c r="BS1875" t="inlineStr">
        <is>
          <t>9-13</t>
        </is>
      </c>
      <c r="BT1875" t="inlineStr"/>
      <c r="BU1875" t="n">
        <v>19.2</v>
      </c>
      <c r="BV1875" t="n">
        <v>0</v>
      </c>
      <c r="BW1875" t="n">
        <v>18.9</v>
      </c>
      <c r="BX1875" t="n">
        <v>15</v>
      </c>
      <c r="BY1875" t="n">
        <v>33.3</v>
      </c>
      <c r="BZ1875" t="n">
        <v>21.1</v>
      </c>
      <c r="CA1875" t="n">
        <v>2015</v>
      </c>
      <c r="CB1875" t="inlineStr">
        <is>
          <t>Shanghai</t>
        </is>
      </c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n">
        <v>175.5</v>
      </c>
      <c r="DA1875" t="n">
        <v>11</v>
      </c>
      <c r="DB1875" t="n">
        <v>61.69045005488474</v>
      </c>
      <c r="DC1875" t="n">
        <v>23.47373247033441</v>
      </c>
      <c r="DD1875" t="inlineStr"/>
      <c r="DE1875" t="inlineStr">
        <is>
          <t>Missing</t>
        </is>
      </c>
      <c r="DF1875" t="inlineStr"/>
      <c r="DG1875" t="inlineStr">
        <is>
          <t>Missing</t>
        </is>
      </c>
      <c r="DH1875" t="inlineStr"/>
      <c r="DI1875" t="n">
        <v>16.53686623516721</v>
      </c>
    </row>
    <row r="1876">
      <c r="A1876" t="inlineStr">
        <is>
          <t>university of wyoming</t>
        </is>
      </c>
      <c r="B1876" t="inlineStr">
        <is>
          <t>1001-1200</t>
        </is>
      </c>
      <c r="C1876" t="inlineStr">
        <is>
          <t>1001-1200</t>
        </is>
      </c>
      <c r="D1876" t="inlineStr">
        <is>
          <t>United States</t>
        </is>
      </c>
      <c r="E1876" t="inlineStr">
        <is>
          <t>Americas</t>
        </is>
      </c>
      <c r="F1876" t="inlineStr">
        <is>
          <t>M</t>
        </is>
      </c>
      <c r="G1876" t="inlineStr">
        <is>
          <t>CO</t>
        </is>
      </c>
      <c r="H1876" t="inlineStr">
        <is>
          <t>VH</t>
        </is>
      </c>
      <c r="I1876" t="inlineStr">
        <is>
          <t>A</t>
        </is>
      </c>
      <c r="J1876" t="n">
        <v>3.2</v>
      </c>
      <c r="K1876" t="inlineStr">
        <is>
          <t>601+</t>
        </is>
      </c>
      <c r="L1876" t="n">
        <v>1.6</v>
      </c>
      <c r="M1876" t="inlineStr">
        <is>
          <t>601+</t>
        </is>
      </c>
      <c r="N1876" t="n">
        <v>28.4</v>
      </c>
      <c r="O1876" t="inlineStr">
        <is>
          <t>545</t>
        </is>
      </c>
      <c r="P1876" t="n">
        <v>21.1</v>
      </c>
      <c r="Q1876" t="inlineStr">
        <is>
          <t>542</t>
        </is>
      </c>
      <c r="R1876" t="n">
        <v>6.8</v>
      </c>
      <c r="S1876" t="inlineStr">
        <is>
          <t>701+</t>
        </is>
      </c>
      <c r="T1876" t="n">
        <v>4</v>
      </c>
      <c r="U1876" t="inlineStr">
        <is>
          <t>701+</t>
        </is>
      </c>
      <c r="V1876" t="n">
        <v>52.2</v>
      </c>
      <c r="W1876" t="inlineStr">
        <is>
          <t>701+</t>
        </is>
      </c>
      <c r="X1876" t="n">
        <v>6.5</v>
      </c>
      <c r="Y1876" t="inlineStr">
        <is>
          <t>701+</t>
        </is>
      </c>
      <c r="Z1876" t="n">
        <v>3.6</v>
      </c>
      <c r="AA1876" t="inlineStr">
        <is>
          <t>701+</t>
        </is>
      </c>
      <c r="AB1876" t="inlineStr"/>
      <c r="AC1876" t="inlineStr">
        <is>
          <t>1001-1200</t>
        </is>
      </c>
      <c r="AD1876" t="inlineStr">
        <is>
          <t>801-1000</t>
        </is>
      </c>
      <c r="AE1876" t="inlineStr">
        <is>
          <t>US</t>
        </is>
      </c>
      <c r="AF1876" t="inlineStr">
        <is>
          <t>United States</t>
        </is>
      </c>
      <c r="AG1876" t="inlineStr">
        <is>
          <t>M</t>
        </is>
      </c>
      <c r="AH1876" t="inlineStr">
        <is>
          <t>CO</t>
        </is>
      </c>
      <c r="AI1876" t="inlineStr">
        <is>
          <t>VH</t>
        </is>
      </c>
      <c r="AJ1876" t="n">
        <v>5</v>
      </c>
      <c r="AK1876" t="inlineStr">
        <is>
          <t>A</t>
        </is>
      </c>
      <c r="AL1876" t="n">
        <v>3</v>
      </c>
      <c r="AM1876" t="inlineStr">
        <is>
          <t>601+</t>
        </is>
      </c>
      <c r="AN1876" t="n">
        <v>1.4</v>
      </c>
      <c r="AO1876" t="inlineStr">
        <is>
          <t>601+</t>
        </is>
      </c>
      <c r="AP1876" t="n">
        <v>25.9</v>
      </c>
      <c r="AQ1876" t="inlineStr">
        <is>
          <t>570</t>
        </is>
      </c>
      <c r="AR1876" t="n">
        <v>23.4</v>
      </c>
      <c r="AS1876" t="inlineStr">
        <is>
          <t>508</t>
        </is>
      </c>
      <c r="AT1876" t="n">
        <v>7.7</v>
      </c>
      <c r="AU1876" t="inlineStr">
        <is>
          <t>701+</t>
        </is>
      </c>
      <c r="AV1876" t="n">
        <v>4</v>
      </c>
      <c r="AW1876" t="inlineStr">
        <is>
          <t>701+</t>
        </is>
      </c>
      <c r="AX1876" t="n">
        <v>10.7</v>
      </c>
      <c r="AY1876" t="inlineStr">
        <is>
          <t>660</t>
        </is>
      </c>
      <c r="AZ1876" t="n">
        <v>9.800000000000001</v>
      </c>
      <c r="BA1876" t="inlineStr">
        <is>
          <t>701+</t>
        </is>
      </c>
      <c r="BB1876" t="n">
        <v>6.3</v>
      </c>
      <c r="BC1876" t="inlineStr">
        <is>
          <t>701+</t>
        </is>
      </c>
      <c r="BD1876" t="inlineStr">
        <is>
          <t>-</t>
        </is>
      </c>
      <c r="BE1876" t="inlineStr">
        <is>
          <t>351-400</t>
        </is>
      </c>
      <c r="BF1876" t="inlineStr">
        <is>
          <t>United States of America</t>
        </is>
      </c>
      <c r="BG1876" t="n">
        <v>18.9</v>
      </c>
      <c r="BH1876" t="inlineStr">
        <is>
          <t>29.7</t>
        </is>
      </c>
      <c r="BI1876" t="n">
        <v>28.6</v>
      </c>
      <c r="BJ1876" t="n">
        <v>46.1</v>
      </c>
      <c r="BK1876" t="inlineStr">
        <is>
          <t>29.6</t>
        </is>
      </c>
      <c r="BL1876" t="inlineStr">
        <is>
          <t>-</t>
        </is>
      </c>
      <c r="BM1876" t="inlineStr"/>
      <c r="BN1876" t="inlineStr"/>
      <c r="BO1876" t="inlineStr"/>
      <c r="BP1876" t="inlineStr"/>
      <c r="BQ1876" t="n">
        <v>2014</v>
      </c>
      <c r="BR1876" t="inlineStr">
        <is>
          <t>301-400</t>
        </is>
      </c>
      <c r="BS1876" t="inlineStr">
        <is>
          <t>103-125</t>
        </is>
      </c>
      <c r="BT1876" t="inlineStr"/>
      <c r="BU1876" t="n">
        <v>0</v>
      </c>
      <c r="BV1876" t="n">
        <v>0</v>
      </c>
      <c r="BW1876" t="n">
        <v>8.6</v>
      </c>
      <c r="BX1876" t="n">
        <v>14.4</v>
      </c>
      <c r="BY1876" t="n">
        <v>23.3</v>
      </c>
      <c r="BZ1876" t="n">
        <v>16.9</v>
      </c>
      <c r="CA1876" t="n">
        <v>2015</v>
      </c>
      <c r="CB1876" t="inlineStr">
        <is>
          <t>QS+Times+Shanghai</t>
        </is>
      </c>
      <c r="CC1876" t="n">
        <v>1100.5</v>
      </c>
      <c r="CD1876" t="n">
        <v>1100.5</v>
      </c>
      <c r="CE1876" t="n">
        <v>601</v>
      </c>
      <c r="CF1876" t="n">
        <v>601</v>
      </c>
      <c r="CG1876" t="n">
        <v>545</v>
      </c>
      <c r="CH1876" t="n">
        <v>542</v>
      </c>
      <c r="CI1876" t="n">
        <v>701</v>
      </c>
      <c r="CJ1876" t="n">
        <v>701</v>
      </c>
      <c r="CK1876" t="n">
        <v>701</v>
      </c>
      <c r="CL1876" t="n">
        <v>701</v>
      </c>
      <c r="CM1876" t="n">
        <v>701</v>
      </c>
      <c r="CN1876" t="n">
        <v>1100.5</v>
      </c>
      <c r="CO1876" t="n">
        <v>900.5</v>
      </c>
      <c r="CP1876" t="n">
        <v>601</v>
      </c>
      <c r="CQ1876" t="n">
        <v>601</v>
      </c>
      <c r="CR1876" t="n">
        <v>570</v>
      </c>
      <c r="CS1876" t="n">
        <v>508</v>
      </c>
      <c r="CT1876" t="n">
        <v>701</v>
      </c>
      <c r="CU1876" t="n">
        <v>701</v>
      </c>
      <c r="CV1876" t="n">
        <v>660</v>
      </c>
      <c r="CW1876" t="n">
        <v>701</v>
      </c>
      <c r="CX1876" t="n">
        <v>701</v>
      </c>
      <c r="CY1876" t="n">
        <v>375.5</v>
      </c>
      <c r="CZ1876" t="n">
        <v>350.5</v>
      </c>
      <c r="DA1876" t="n">
        <v>114</v>
      </c>
      <c r="DB1876" t="n">
        <v>30.39905824627603</v>
      </c>
      <c r="DC1876" t="n">
        <v>23.82965972423579</v>
      </c>
      <c r="DD1876" t="inlineStr"/>
      <c r="DE1876" t="inlineStr">
        <is>
          <t>QS (score, not ratio)</t>
        </is>
      </c>
      <c r="DF1876" t="inlineStr"/>
      <c r="DG1876" t="inlineStr">
        <is>
          <t>QS (score, not %)</t>
        </is>
      </c>
      <c r="DH1876" t="n">
        <v>3.1</v>
      </c>
      <c r="DI1876" t="n">
        <v>10.52059089832485</v>
      </c>
    </row>
    <row r="1877">
      <c r="A1877" t="inlineStr">
        <is>
          <t>university of würzburg</t>
        </is>
      </c>
      <c r="B1877" t="inlineStr"/>
      <c r="C1877" t="inlineStr"/>
      <c r="D1877" t="inlineStr">
        <is>
          <t>Not Reported</t>
        </is>
      </c>
      <c r="E1877" t="inlineStr">
        <is>
          <t>Not Reported</t>
        </is>
      </c>
      <c r="F1877" t="inlineStr">
        <is>
          <t>Not Reported</t>
        </is>
      </c>
      <c r="G1877" t="inlineStr">
        <is>
          <t>Not Reported</t>
        </is>
      </c>
      <c r="H1877" t="inlineStr"/>
      <c r="I1877" t="inlineStr">
        <is>
          <t>Not Reported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>
        <is>
          <t>Not Reported</t>
        </is>
      </c>
      <c r="AF1877" t="inlineStr">
        <is>
          <t>Not Reported</t>
        </is>
      </c>
      <c r="AG1877" t="inlineStr">
        <is>
          <t>Not Reported</t>
        </is>
      </c>
      <c r="AH1877" t="inlineStr">
        <is>
          <t>Not Reported</t>
        </is>
      </c>
      <c r="AI1877" t="inlineStr"/>
      <c r="AJ1877" t="inlineStr"/>
      <c r="AK1877" t="inlineStr">
        <is>
          <t>Not Reported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>
        <f>185</f>
        <v/>
      </c>
      <c r="BF1877" t="inlineStr">
        <is>
          <t>Germany</t>
        </is>
      </c>
      <c r="BG1877" t="n">
        <v>34.6</v>
      </c>
      <c r="BH1877" t="inlineStr">
        <is>
          <t>50.9</t>
        </is>
      </c>
      <c r="BI1877" t="n">
        <v>35.8</v>
      </c>
      <c r="BJ1877" t="n">
        <v>79.09999999999999</v>
      </c>
      <c r="BK1877" t="inlineStr">
        <is>
          <t>47.9</t>
        </is>
      </c>
      <c r="BL1877" t="inlineStr">
        <is>
          <t>49.9</t>
        </is>
      </c>
      <c r="BM1877" t="inlineStr">
        <is>
          <t>26,576</t>
        </is>
      </c>
      <c r="BN1877" t="n">
        <v>38.4</v>
      </c>
      <c r="BO1877" t="inlineStr">
        <is>
          <t>8%</t>
        </is>
      </c>
      <c r="BP1877" t="inlineStr">
        <is>
          <t>57 : 43</t>
        </is>
      </c>
      <c r="BQ1877" t="n">
        <v>2016</v>
      </c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>
        <is>
          <t>Times</t>
        </is>
      </c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n">
        <v>185</v>
      </c>
      <c r="CZ1877" t="inlineStr"/>
      <c r="DA1877" t="inlineStr"/>
      <c r="DB1877" t="n">
        <v>73.69549678341673</v>
      </c>
      <c r="DC1877" t="n">
        <v>56.54066277115184</v>
      </c>
      <c r="DD1877" t="n">
        <v>38.4</v>
      </c>
      <c r="DE1877" t="inlineStr">
        <is>
          <t>Times (raw ratio)</t>
        </is>
      </c>
      <c r="DF1877" t="n">
        <v>8</v>
      </c>
      <c r="DG1877" t="inlineStr">
        <is>
          <t>Times (raw %)</t>
        </is>
      </c>
      <c r="DH1877" t="inlineStr"/>
      <c r="DI1877" t="n">
        <v>34.23517169614985</v>
      </c>
    </row>
    <row r="1878">
      <c r="A1878" t="inlineStr">
        <is>
          <t>university of york</t>
        </is>
      </c>
      <c r="B1878" t="inlineStr">
        <is>
          <t>184</t>
        </is>
      </c>
      <c r="C1878" t="inlineStr">
        <is>
          <t>167</t>
        </is>
      </c>
      <c r="D1878" t="inlineStr">
        <is>
          <t>United Kingdom</t>
        </is>
      </c>
      <c r="E1878" t="inlineStr">
        <is>
          <t>Europe</t>
        </is>
      </c>
      <c r="F1878" t="inlineStr">
        <is>
          <t>L</t>
        </is>
      </c>
      <c r="G1878" t="inlineStr">
        <is>
          <t>FC</t>
        </is>
      </c>
      <c r="H1878" t="inlineStr">
        <is>
          <t>VH</t>
        </is>
      </c>
      <c r="I1878" t="inlineStr">
        <is>
          <t>A</t>
        </is>
      </c>
      <c r="J1878" t="n">
        <v>42.9</v>
      </c>
      <c r="K1878" t="inlineStr">
        <is>
          <t>201</t>
        </is>
      </c>
      <c r="L1878" t="n">
        <v>30.1</v>
      </c>
      <c r="M1878" t="inlineStr">
        <is>
          <t>313</t>
        </is>
      </c>
      <c r="N1878" t="n">
        <v>43</v>
      </c>
      <c r="O1878" t="inlineStr">
        <is>
          <t>364</t>
        </is>
      </c>
      <c r="P1878" t="n">
        <v>40.1</v>
      </c>
      <c r="Q1878" t="inlineStr">
        <is>
          <t>353</t>
        </is>
      </c>
      <c r="R1878" t="n">
        <v>87.8</v>
      </c>
      <c r="S1878" t="inlineStr">
        <is>
          <t>204</t>
        </is>
      </c>
      <c r="T1878" t="n">
        <v>75.59999999999999</v>
      </c>
      <c r="U1878" t="inlineStr">
        <is>
          <t>184</t>
        </is>
      </c>
      <c r="V1878" t="n">
        <v>92.5</v>
      </c>
      <c r="W1878" t="inlineStr">
        <is>
          <t>128</t>
        </is>
      </c>
      <c r="X1878" t="n">
        <v>23.5</v>
      </c>
      <c r="Y1878" t="inlineStr">
        <is>
          <t>480</t>
        </is>
      </c>
      <c r="Z1878" t="n">
        <v>97.40000000000001</v>
      </c>
      <c r="AA1878" t="inlineStr">
        <is>
          <t>29</t>
        </is>
      </c>
      <c r="AB1878" t="n">
        <v>48.2</v>
      </c>
      <c r="AC1878" t="inlineStr">
        <is>
          <t>167</t>
        </is>
      </c>
      <c r="AD1878" t="inlineStr">
        <is>
          <t>162</t>
        </is>
      </c>
      <c r="AE1878" t="inlineStr">
        <is>
          <t>UK</t>
        </is>
      </c>
      <c r="AF1878" t="inlineStr">
        <is>
          <t>United Kingdom</t>
        </is>
      </c>
      <c r="AG1878" t="inlineStr">
        <is>
          <t>L</t>
        </is>
      </c>
      <c r="AH1878" t="inlineStr">
        <is>
          <t>FC</t>
        </is>
      </c>
      <c r="AI1878" t="inlineStr">
        <is>
          <t>VH</t>
        </is>
      </c>
      <c r="AJ1878" t="n">
        <v>4</v>
      </c>
      <c r="AK1878" t="inlineStr">
        <is>
          <t>A</t>
        </is>
      </c>
      <c r="AL1878" t="n">
        <v>43.5</v>
      </c>
      <c r="AM1878" t="inlineStr">
        <is>
          <t>194</t>
        </is>
      </c>
      <c r="AN1878" t="n">
        <v>35.3</v>
      </c>
      <c r="AO1878" t="inlineStr">
        <is>
          <t>275</t>
        </is>
      </c>
      <c r="AP1878" t="n">
        <v>45</v>
      </c>
      <c r="AQ1878" t="inlineStr">
        <is>
          <t>351</t>
        </is>
      </c>
      <c r="AR1878" t="n">
        <v>40.3</v>
      </c>
      <c r="AS1878" t="inlineStr">
        <is>
          <t>342</t>
        </is>
      </c>
      <c r="AT1878" t="n">
        <v>88.3</v>
      </c>
      <c r="AU1878" t="inlineStr">
        <is>
          <t>192</t>
        </is>
      </c>
      <c r="AV1878" t="n">
        <v>78.2</v>
      </c>
      <c r="AW1878" t="inlineStr">
        <is>
          <t>171</t>
        </is>
      </c>
      <c r="AX1878" t="n">
        <v>79.2</v>
      </c>
      <c r="AY1878" t="inlineStr">
        <is>
          <t>150</t>
        </is>
      </c>
      <c r="AZ1878" t="n">
        <v>19.8</v>
      </c>
      <c r="BA1878" t="inlineStr">
        <is>
          <t>421</t>
        </is>
      </c>
      <c r="BB1878" t="n">
        <v>97.8</v>
      </c>
      <c r="BC1878" t="inlineStr">
        <is>
          <t>26=</t>
        </is>
      </c>
      <c r="BD1878" t="inlineStr">
        <is>
          <t>49.4</t>
        </is>
      </c>
      <c r="BE1878">
        <f>131</f>
        <v/>
      </c>
      <c r="BF1878" t="inlineStr">
        <is>
          <t>United Kingdom</t>
        </is>
      </c>
      <c r="BG1878" t="n">
        <v>41.9</v>
      </c>
      <c r="BH1878" t="inlineStr">
        <is>
          <t>83.5</t>
        </is>
      </c>
      <c r="BI1878" t="n">
        <v>46.3</v>
      </c>
      <c r="BJ1878" t="n">
        <v>73.09999999999999</v>
      </c>
      <c r="BK1878" t="inlineStr">
        <is>
          <t>31.1</t>
        </is>
      </c>
      <c r="BL1878" t="inlineStr">
        <is>
          <t>55.4</t>
        </is>
      </c>
      <c r="BM1878" t="inlineStr"/>
      <c r="BN1878" t="inlineStr"/>
      <c r="BO1878" t="inlineStr"/>
      <c r="BP1878" t="inlineStr"/>
      <c r="BQ1878" t="n">
        <v>2016</v>
      </c>
      <c r="BR1878" t="inlineStr">
        <is>
          <t>201-300</t>
        </is>
      </c>
      <c r="BS1878" t="inlineStr">
        <is>
          <t>22-28</t>
        </is>
      </c>
      <c r="BT1878" t="inlineStr"/>
      <c r="BU1878" t="n">
        <v>0</v>
      </c>
      <c r="BV1878" t="n">
        <v>0</v>
      </c>
      <c r="BW1878" t="n">
        <v>13.9</v>
      </c>
      <c r="BX1878" t="n">
        <v>15.2</v>
      </c>
      <c r="BY1878" t="n">
        <v>32.5</v>
      </c>
      <c r="BZ1878" t="n">
        <v>20.4</v>
      </c>
      <c r="CA1878" t="n">
        <v>2015</v>
      </c>
      <c r="CB1878" t="inlineStr">
        <is>
          <t>QS+Times+Shanghai</t>
        </is>
      </c>
      <c r="CC1878" t="n">
        <v>184</v>
      </c>
      <c r="CD1878" t="n">
        <v>167</v>
      </c>
      <c r="CE1878" t="n">
        <v>201</v>
      </c>
      <c r="CF1878" t="n">
        <v>313</v>
      </c>
      <c r="CG1878" t="n">
        <v>364</v>
      </c>
      <c r="CH1878" t="n">
        <v>353</v>
      </c>
      <c r="CI1878" t="n">
        <v>204</v>
      </c>
      <c r="CJ1878" t="n">
        <v>184</v>
      </c>
      <c r="CK1878" t="n">
        <v>128</v>
      </c>
      <c r="CL1878" t="n">
        <v>480</v>
      </c>
      <c r="CM1878" t="n">
        <v>29</v>
      </c>
      <c r="CN1878" t="n">
        <v>167</v>
      </c>
      <c r="CO1878" t="n">
        <v>162</v>
      </c>
      <c r="CP1878" t="n">
        <v>194</v>
      </c>
      <c r="CQ1878" t="n">
        <v>275</v>
      </c>
      <c r="CR1878" t="n">
        <v>351</v>
      </c>
      <c r="CS1878" t="n">
        <v>342</v>
      </c>
      <c r="CT1878" t="n">
        <v>192</v>
      </c>
      <c r="CU1878" t="n">
        <v>171</v>
      </c>
      <c r="CV1878" t="n">
        <v>150</v>
      </c>
      <c r="CW1878" t="n">
        <v>421</v>
      </c>
      <c r="CX1878" t="n">
        <v>26</v>
      </c>
      <c r="CY1878" t="n">
        <v>131</v>
      </c>
      <c r="CZ1878" t="n">
        <v>250.5</v>
      </c>
      <c r="DA1878" t="n">
        <v>25</v>
      </c>
      <c r="DB1878" t="n">
        <v>71.18963183713331</v>
      </c>
      <c r="DC1878" t="n">
        <v>39.82380713884497</v>
      </c>
      <c r="DD1878" t="inlineStr"/>
      <c r="DE1878" t="inlineStr">
        <is>
          <t>QS (score, not ratio)</t>
        </is>
      </c>
      <c r="DF1878" t="inlineStr"/>
      <c r="DG1878" t="inlineStr">
        <is>
          <t>QS (score, not %)</t>
        </is>
      </c>
      <c r="DH1878" t="n">
        <v>43.2</v>
      </c>
      <c r="DI1878" t="n">
        <v>17.24915126839962</v>
      </c>
    </row>
    <row r="1879">
      <c r="A1879" t="inlineStr">
        <is>
          <t>university of zagreb</t>
        </is>
      </c>
      <c r="B1879" t="inlineStr">
        <is>
          <t>651-660</t>
        </is>
      </c>
      <c r="C1879" t="inlineStr">
        <is>
          <t>751-760</t>
        </is>
      </c>
      <c r="D1879" t="inlineStr">
        <is>
          <t>Croatia</t>
        </is>
      </c>
      <c r="E1879" t="inlineStr">
        <is>
          <t>Europe</t>
        </is>
      </c>
      <c r="F1879" t="inlineStr">
        <is>
          <t>XL</t>
        </is>
      </c>
      <c r="G1879" t="inlineStr">
        <is>
          <t>FC</t>
        </is>
      </c>
      <c r="H1879" t="inlineStr">
        <is>
          <t>VH</t>
        </is>
      </c>
      <c r="I1879" t="inlineStr">
        <is>
          <t>A</t>
        </is>
      </c>
      <c r="J1879" t="n">
        <v>16.3</v>
      </c>
      <c r="K1879" t="inlineStr">
        <is>
          <t>547</t>
        </is>
      </c>
      <c r="L1879" t="n">
        <v>7.3</v>
      </c>
      <c r="M1879" t="inlineStr">
        <is>
          <t>601+</t>
        </is>
      </c>
      <c r="N1879" t="n">
        <v>23.8</v>
      </c>
      <c r="O1879" t="inlineStr">
        <is>
          <t>612</t>
        </is>
      </c>
      <c r="P1879" t="n">
        <v>4.1</v>
      </c>
      <c r="Q1879" t="inlineStr">
        <is>
          <t>701+</t>
        </is>
      </c>
      <c r="R1879" t="n">
        <v>1.7</v>
      </c>
      <c r="S1879" t="inlineStr">
        <is>
          <t>701+</t>
        </is>
      </c>
      <c r="T1879" t="n">
        <v>3.3</v>
      </c>
      <c r="U1879" t="inlineStr">
        <is>
          <t>701+</t>
        </is>
      </c>
      <c r="V1879" t="n">
        <v>91.59999999999999</v>
      </c>
      <c r="W1879" t="inlineStr">
        <is>
          <t>148</t>
        </is>
      </c>
      <c r="X1879" t="n">
        <v>96.90000000000001</v>
      </c>
      <c r="Y1879" t="inlineStr">
        <is>
          <t>36</t>
        </is>
      </c>
      <c r="Z1879" t="n">
        <v>27.9</v>
      </c>
      <c r="AA1879" t="inlineStr">
        <is>
          <t>462=</t>
        </is>
      </c>
      <c r="AB1879" t="inlineStr"/>
      <c r="AC1879" t="inlineStr">
        <is>
          <t>751-760</t>
        </is>
      </c>
      <c r="AD1879" t="inlineStr">
        <is>
          <t>801-1000</t>
        </is>
      </c>
      <c r="AE1879" t="inlineStr">
        <is>
          <t>HR</t>
        </is>
      </c>
      <c r="AF1879" t="inlineStr">
        <is>
          <t>Croatia</t>
        </is>
      </c>
      <c r="AG1879" t="inlineStr">
        <is>
          <t>XL</t>
        </is>
      </c>
      <c r="AH1879" t="inlineStr">
        <is>
          <t>FC</t>
        </is>
      </c>
      <c r="AI1879" t="inlineStr">
        <is>
          <t>VH</t>
        </is>
      </c>
      <c r="AJ1879" t="n">
        <v>5</v>
      </c>
      <c r="AK1879" t="inlineStr">
        <is>
          <t>A</t>
        </is>
      </c>
      <c r="AL1879" t="n">
        <v>16.2</v>
      </c>
      <c r="AM1879" t="inlineStr">
        <is>
          <t>539</t>
        </is>
      </c>
      <c r="AN1879" t="n">
        <v>4.7</v>
      </c>
      <c r="AO1879" t="inlineStr">
        <is>
          <t>601+</t>
        </is>
      </c>
      <c r="AP1879" t="n">
        <v>23.8</v>
      </c>
      <c r="AQ1879" t="inlineStr">
        <is>
          <t>597</t>
        </is>
      </c>
      <c r="AR1879" t="n">
        <v>4.2</v>
      </c>
      <c r="AS1879" t="inlineStr">
        <is>
          <t>701+</t>
        </is>
      </c>
      <c r="AT1879" t="n">
        <v>1.5</v>
      </c>
      <c r="AU1879" t="inlineStr">
        <is>
          <t>701+</t>
        </is>
      </c>
      <c r="AV1879" t="n">
        <v>2.7</v>
      </c>
      <c r="AW1879" t="inlineStr">
        <is>
          <t>701+</t>
        </is>
      </c>
      <c r="AX1879" t="n">
        <v>74.2</v>
      </c>
      <c r="AY1879" t="inlineStr">
        <is>
          <t>176</t>
        </is>
      </c>
      <c r="AZ1879" t="n">
        <v>44.8</v>
      </c>
      <c r="BA1879" t="inlineStr">
        <is>
          <t>158</t>
        </is>
      </c>
      <c r="BB1879" t="n">
        <v>19.2</v>
      </c>
      <c r="BC1879" t="inlineStr">
        <is>
          <t>549=</t>
        </is>
      </c>
      <c r="BD1879" t="inlineStr">
        <is>
          <t>-</t>
        </is>
      </c>
      <c r="BE1879" t="inlineStr"/>
      <c r="BF1879" t="inlineStr">
        <is>
          <t>Not Reported</t>
        </is>
      </c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>
        <is>
          <t>401-500</t>
        </is>
      </c>
      <c r="BS1879" t="inlineStr">
        <is>
          <t>1</t>
        </is>
      </c>
      <c r="BT1879" t="inlineStr"/>
      <c r="BU1879" t="n">
        <v>0</v>
      </c>
      <c r="BV1879" t="n">
        <v>0</v>
      </c>
      <c r="BW1879" t="n">
        <v>0</v>
      </c>
      <c r="BX1879" t="n">
        <v>2.1</v>
      </c>
      <c r="BY1879" t="n">
        <v>36.7</v>
      </c>
      <c r="BZ1879" t="n">
        <v>17</v>
      </c>
      <c r="CA1879" t="n">
        <v>2011</v>
      </c>
      <c r="CB1879" t="inlineStr">
        <is>
          <t>QS+Shanghai</t>
        </is>
      </c>
      <c r="CC1879" t="n">
        <v>655.5</v>
      </c>
      <c r="CD1879" t="n">
        <v>755.5</v>
      </c>
      <c r="CE1879" t="n">
        <v>547</v>
      </c>
      <c r="CF1879" t="n">
        <v>601</v>
      </c>
      <c r="CG1879" t="n">
        <v>612</v>
      </c>
      <c r="CH1879" t="n">
        <v>701</v>
      </c>
      <c r="CI1879" t="n">
        <v>701</v>
      </c>
      <c r="CJ1879" t="n">
        <v>701</v>
      </c>
      <c r="CK1879" t="n">
        <v>148</v>
      </c>
      <c r="CL1879" t="n">
        <v>36</v>
      </c>
      <c r="CM1879" t="n">
        <v>462</v>
      </c>
      <c r="CN1879" t="n">
        <v>755.5</v>
      </c>
      <c r="CO1879" t="n">
        <v>900.5</v>
      </c>
      <c r="CP1879" t="n">
        <v>539</v>
      </c>
      <c r="CQ1879" t="n">
        <v>601</v>
      </c>
      <c r="CR1879" t="n">
        <v>597</v>
      </c>
      <c r="CS1879" t="n">
        <v>701</v>
      </c>
      <c r="CT1879" t="n">
        <v>701</v>
      </c>
      <c r="CU1879" t="n">
        <v>701</v>
      </c>
      <c r="CV1879" t="n">
        <v>176</v>
      </c>
      <c r="CW1879" t="n">
        <v>158</v>
      </c>
      <c r="CX1879" t="n">
        <v>549</v>
      </c>
      <c r="CY1879" t="inlineStr"/>
      <c r="CZ1879" t="n">
        <v>450.5</v>
      </c>
      <c r="DA1879" t="n">
        <v>1</v>
      </c>
      <c r="DB1879" t="n">
        <v>27.28361690450055</v>
      </c>
      <c r="DC1879" t="n">
        <v>11.93840345199568</v>
      </c>
      <c r="DD1879" t="inlineStr"/>
      <c r="DE1879" t="inlineStr">
        <is>
          <t>QS (score, not ratio)</t>
        </is>
      </c>
      <c r="DF1879" t="inlineStr"/>
      <c r="DG1879" t="inlineStr">
        <is>
          <t>QS (score, not %)</t>
        </is>
      </c>
      <c r="DH1879" t="n">
        <v>16.25</v>
      </c>
      <c r="DI1879" t="n">
        <v>7.928802588996763</v>
      </c>
    </row>
    <row r="1880">
      <c r="A1880" t="inlineStr">
        <is>
          <t>university of zaragoza</t>
        </is>
      </c>
      <c r="B1880" t="inlineStr"/>
      <c r="C1880" t="inlineStr"/>
      <c r="D1880" t="inlineStr">
        <is>
          <t>Not Reported</t>
        </is>
      </c>
      <c r="E1880" t="inlineStr">
        <is>
          <t>Not Reported</t>
        </is>
      </c>
      <c r="F1880" t="inlineStr">
        <is>
          <t>Not Reported</t>
        </is>
      </c>
      <c r="G1880" t="inlineStr">
        <is>
          <t>Not Reported</t>
        </is>
      </c>
      <c r="H1880" t="inlineStr"/>
      <c r="I1880" t="inlineStr">
        <is>
          <t>Not Reported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>
        <is>
          <t>Not Reported</t>
        </is>
      </c>
      <c r="AF1880" t="inlineStr">
        <is>
          <t>Not Reported</t>
        </is>
      </c>
      <c r="AG1880" t="inlineStr">
        <is>
          <t>Not Reported</t>
        </is>
      </c>
      <c r="AH1880" t="inlineStr">
        <is>
          <t>Not Reported</t>
        </is>
      </c>
      <c r="AI1880" t="inlineStr"/>
      <c r="AJ1880" t="inlineStr"/>
      <c r="AK1880" t="inlineStr">
        <is>
          <t>Not Reported</t>
        </is>
      </c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>
        <is>
          <t>501-600</t>
        </is>
      </c>
      <c r="BF1880" t="inlineStr">
        <is>
          <t>Spain</t>
        </is>
      </c>
      <c r="BG1880" t="n">
        <v>20.1</v>
      </c>
      <c r="BH1880" t="inlineStr">
        <is>
          <t>33.5</t>
        </is>
      </c>
      <c r="BI1880" t="n">
        <v>12.7</v>
      </c>
      <c r="BJ1880" t="n">
        <v>49.5</v>
      </c>
      <c r="BK1880" t="inlineStr">
        <is>
          <t>36.7</t>
        </is>
      </c>
      <c r="BL1880" t="inlineStr">
        <is>
          <t>-</t>
        </is>
      </c>
      <c r="BM1880" t="inlineStr">
        <is>
          <t>31,046</t>
        </is>
      </c>
      <c r="BN1880" t="n">
        <v>11.8</v>
      </c>
      <c r="BO1880" t="inlineStr">
        <is>
          <t>5%</t>
        </is>
      </c>
      <c r="BP1880" t="inlineStr">
        <is>
          <t>55 : 45</t>
        </is>
      </c>
      <c r="BQ1880" t="n">
        <v>2016</v>
      </c>
      <c r="BR1880" t="inlineStr">
        <is>
          <t>401-500</t>
        </is>
      </c>
      <c r="BS1880" t="inlineStr">
        <is>
          <t>9-13</t>
        </is>
      </c>
      <c r="BT1880" t="inlineStr"/>
      <c r="BU1880" t="n">
        <v>0</v>
      </c>
      <c r="BV1880" t="n">
        <v>0</v>
      </c>
      <c r="BW1880" t="n">
        <v>7.6</v>
      </c>
      <c r="BX1880" t="n">
        <v>5.1</v>
      </c>
      <c r="BY1880" t="n">
        <v>33.3</v>
      </c>
      <c r="BZ1880" t="n">
        <v>13.1</v>
      </c>
      <c r="CA1880" t="n">
        <v>2015</v>
      </c>
      <c r="CB1880" t="inlineStr">
        <is>
          <t>Times+Shanghai</t>
        </is>
      </c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n">
        <v>550.5</v>
      </c>
      <c r="CZ1880" t="n">
        <v>450.5</v>
      </c>
      <c r="DA1880" t="n">
        <v>11</v>
      </c>
      <c r="DB1880" t="n">
        <v>11.38056115039047</v>
      </c>
      <c r="DC1880" t="n">
        <v>23.68295383369606</v>
      </c>
      <c r="DD1880" t="n">
        <v>11.8</v>
      </c>
      <c r="DE1880" t="inlineStr">
        <is>
          <t>Times (raw ratio)</t>
        </is>
      </c>
      <c r="DF1880" t="n">
        <v>5</v>
      </c>
      <c r="DG1880" t="inlineStr">
        <is>
          <t>Times (raw %)</t>
        </is>
      </c>
      <c r="DH1880" t="inlineStr"/>
      <c r="DI1880" t="n">
        <v>9.16903513173418</v>
      </c>
    </row>
    <row r="1881">
      <c r="A1881" t="inlineStr">
        <is>
          <t>university of zurich</t>
        </is>
      </c>
      <c r="B1881" t="inlineStr">
        <is>
          <t>109</t>
        </is>
      </c>
      <c r="C1881" t="inlineStr">
        <is>
          <t>91</t>
        </is>
      </c>
      <c r="D1881" t="inlineStr">
        <is>
          <t>Switzerland</t>
        </is>
      </c>
      <c r="E1881" t="inlineStr">
        <is>
          <t>Europe</t>
        </is>
      </c>
      <c r="F1881" t="inlineStr">
        <is>
          <t>L</t>
        </is>
      </c>
      <c r="G1881" t="inlineStr">
        <is>
          <t>FO</t>
        </is>
      </c>
      <c r="H1881" t="inlineStr">
        <is>
          <t>VH</t>
        </is>
      </c>
      <c r="I1881" t="inlineStr">
        <is>
          <t>A</t>
        </is>
      </c>
      <c r="J1881" t="n">
        <v>59.9</v>
      </c>
      <c r="K1881" t="inlineStr">
        <is>
          <t>124</t>
        </is>
      </c>
      <c r="L1881" t="n">
        <v>26.4</v>
      </c>
      <c r="M1881" t="inlineStr">
        <is>
          <t>361</t>
        </is>
      </c>
      <c r="N1881" t="n">
        <v>92.2</v>
      </c>
      <c r="O1881" t="inlineStr">
        <is>
          <t>78</t>
        </is>
      </c>
      <c r="P1881" t="n">
        <v>40.1</v>
      </c>
      <c r="Q1881" t="inlineStr">
        <is>
          <t>352</t>
        </is>
      </c>
      <c r="R1881" t="n">
        <v>100</v>
      </c>
      <c r="S1881" t="inlineStr">
        <is>
          <t>71</t>
        </is>
      </c>
      <c r="T1881" t="n">
        <v>42.8</v>
      </c>
      <c r="U1881" t="inlineStr">
        <is>
          <t>338</t>
        </is>
      </c>
      <c r="V1881" t="n">
        <v>94.3</v>
      </c>
      <c r="W1881" t="inlineStr">
        <is>
          <t>90</t>
        </is>
      </c>
      <c r="X1881" t="n">
        <v>88.59999999999999</v>
      </c>
      <c r="Y1881" t="inlineStr">
        <is>
          <t>84</t>
        </is>
      </c>
      <c r="Z1881" t="n">
        <v>58.7</v>
      </c>
      <c r="AA1881" t="inlineStr">
        <is>
          <t>273=</t>
        </is>
      </c>
      <c r="AB1881" t="n">
        <v>58.3</v>
      </c>
      <c r="AC1881">
        <f>91</f>
        <v/>
      </c>
      <c r="AD1881" t="inlineStr">
        <is>
          <t>83=</t>
        </is>
      </c>
      <c r="AE1881" t="inlineStr">
        <is>
          <t>CH</t>
        </is>
      </c>
      <c r="AF1881" t="inlineStr">
        <is>
          <t>Switzerland</t>
        </is>
      </c>
      <c r="AG1881" t="inlineStr">
        <is>
          <t>L</t>
        </is>
      </c>
      <c r="AH1881" t="inlineStr">
        <is>
          <t>FC</t>
        </is>
      </c>
      <c r="AI1881" t="inlineStr">
        <is>
          <t>VH</t>
        </is>
      </c>
      <c r="AJ1881" t="n">
        <v>5</v>
      </c>
      <c r="AK1881" t="inlineStr">
        <is>
          <t>A</t>
        </is>
      </c>
      <c r="AL1881" t="n">
        <v>59.1</v>
      </c>
      <c r="AM1881" t="inlineStr">
        <is>
          <t>126</t>
        </is>
      </c>
      <c r="AN1881" t="n">
        <v>27.6</v>
      </c>
      <c r="AO1881" t="inlineStr">
        <is>
          <t>352</t>
        </is>
      </c>
      <c r="AP1881" t="n">
        <v>89.90000000000001</v>
      </c>
      <c r="AQ1881" t="inlineStr">
        <is>
          <t>88</t>
        </is>
      </c>
      <c r="AR1881" t="n">
        <v>52</v>
      </c>
      <c r="AS1881" t="inlineStr">
        <is>
          <t>248</t>
        </is>
      </c>
      <c r="AT1881" t="n">
        <v>100</v>
      </c>
      <c r="AU1881" t="inlineStr">
        <is>
          <t>60</t>
        </is>
      </c>
      <c r="AV1881" t="n">
        <v>53</v>
      </c>
      <c r="AW1881" t="inlineStr">
        <is>
          <t>274</t>
        </is>
      </c>
      <c r="AX1881" t="n">
        <v>87.2</v>
      </c>
      <c r="AY1881" t="inlineStr">
        <is>
          <t>100</t>
        </is>
      </c>
      <c r="AZ1881" t="n">
        <v>75.2</v>
      </c>
      <c r="BA1881" t="inlineStr">
        <is>
          <t>58</t>
        </is>
      </c>
      <c r="BB1881" t="n">
        <v>80.2</v>
      </c>
      <c r="BC1881" t="inlineStr">
        <is>
          <t>149</t>
        </is>
      </c>
      <c r="BD1881" t="inlineStr">
        <is>
          <t>61.6</t>
        </is>
      </c>
      <c r="BE1881">
        <f>104</f>
        <v/>
      </c>
      <c r="BF1881" t="inlineStr">
        <is>
          <t>Switzerland</t>
        </is>
      </c>
      <c r="BG1881" t="n">
        <v>49.5</v>
      </c>
      <c r="BH1881" t="inlineStr">
        <is>
          <t>90.4</t>
        </is>
      </c>
      <c r="BI1881" t="n">
        <v>31.5</v>
      </c>
      <c r="BJ1881" t="n">
        <v>85.40000000000001</v>
      </c>
      <c r="BK1881" t="inlineStr">
        <is>
          <t>44.0</t>
        </is>
      </c>
      <c r="BL1881" t="inlineStr">
        <is>
          <t>57.8</t>
        </is>
      </c>
      <c r="BM1881" t="inlineStr">
        <is>
          <t>26,583</t>
        </is>
      </c>
      <c r="BN1881" t="n">
        <v>6.5</v>
      </c>
      <c r="BO1881" t="inlineStr">
        <is>
          <t>19%</t>
        </is>
      </c>
      <c r="BP1881" t="inlineStr">
        <is>
          <t>57 : 43</t>
        </is>
      </c>
      <c r="BQ1881" t="n">
        <v>2016</v>
      </c>
      <c r="BR1881" t="inlineStr">
        <is>
          <t>54</t>
        </is>
      </c>
      <c r="BS1881" t="inlineStr">
        <is>
          <t>2</t>
        </is>
      </c>
      <c r="BT1881" t="n">
        <v>30.1</v>
      </c>
      <c r="BU1881" t="n">
        <v>5.1</v>
      </c>
      <c r="BV1881" t="n">
        <v>24</v>
      </c>
      <c r="BW1881" t="n">
        <v>27.1</v>
      </c>
      <c r="BX1881" t="n">
        <v>29</v>
      </c>
      <c r="BY1881" t="n">
        <v>51.6</v>
      </c>
      <c r="BZ1881" t="n">
        <v>25.4</v>
      </c>
      <c r="CA1881" t="n">
        <v>2015</v>
      </c>
      <c r="CB1881" t="inlineStr">
        <is>
          <t>QS+Times+Shanghai</t>
        </is>
      </c>
      <c r="CC1881" t="n">
        <v>109</v>
      </c>
      <c r="CD1881" t="n">
        <v>91</v>
      </c>
      <c r="CE1881" t="n">
        <v>124</v>
      </c>
      <c r="CF1881" t="n">
        <v>361</v>
      </c>
      <c r="CG1881" t="n">
        <v>78</v>
      </c>
      <c r="CH1881" t="n">
        <v>352</v>
      </c>
      <c r="CI1881" t="n">
        <v>71</v>
      </c>
      <c r="CJ1881" t="n">
        <v>338</v>
      </c>
      <c r="CK1881" t="n">
        <v>90</v>
      </c>
      <c r="CL1881" t="n">
        <v>84</v>
      </c>
      <c r="CM1881" t="n">
        <v>273</v>
      </c>
      <c r="CN1881" t="n">
        <v>91</v>
      </c>
      <c r="CO1881" t="n">
        <v>83</v>
      </c>
      <c r="CP1881" t="n">
        <v>126</v>
      </c>
      <c r="CQ1881" t="n">
        <v>352</v>
      </c>
      <c r="CR1881" t="n">
        <v>88</v>
      </c>
      <c r="CS1881" t="n">
        <v>248</v>
      </c>
      <c r="CT1881" t="n">
        <v>60</v>
      </c>
      <c r="CU1881" t="n">
        <v>274</v>
      </c>
      <c r="CV1881" t="n">
        <v>100</v>
      </c>
      <c r="CW1881" t="n">
        <v>58</v>
      </c>
      <c r="CX1881" t="n">
        <v>149</v>
      </c>
      <c r="CY1881" t="n">
        <v>104</v>
      </c>
      <c r="CZ1881" t="n">
        <v>54</v>
      </c>
      <c r="DA1881" t="n">
        <v>2</v>
      </c>
      <c r="DB1881" t="n">
        <v>88.64178184728303</v>
      </c>
      <c r="DC1881" t="n">
        <v>45.99438066040312</v>
      </c>
      <c r="DD1881" t="n">
        <v>6.5</v>
      </c>
      <c r="DE1881" t="inlineStr">
        <is>
          <t>Times (raw ratio)</t>
        </is>
      </c>
      <c r="DF1881" t="n">
        <v>19</v>
      </c>
      <c r="DG1881" t="inlineStr">
        <is>
          <t>Times (raw %)</t>
        </is>
      </c>
      <c r="DH1881" t="n">
        <v>59.5</v>
      </c>
      <c r="DI1881" t="n">
        <v>26.74984624744765</v>
      </c>
    </row>
    <row r="1882">
      <c r="A1882" t="inlineStr">
        <is>
          <t>university of ilina</t>
        </is>
      </c>
      <c r="B1882" t="inlineStr">
        <is>
          <t>1001-1200</t>
        </is>
      </c>
      <c r="C1882" t="inlineStr">
        <is>
          <t>1001-1200</t>
        </is>
      </c>
      <c r="D1882" t="inlineStr">
        <is>
          <t>Slovakia</t>
        </is>
      </c>
      <c r="E1882" t="inlineStr">
        <is>
          <t>Europe</t>
        </is>
      </c>
      <c r="F1882" t="inlineStr">
        <is>
          <t>M</t>
        </is>
      </c>
      <c r="G1882" t="inlineStr">
        <is>
          <t>FO</t>
        </is>
      </c>
      <c r="H1882" t="inlineStr">
        <is>
          <t>VH</t>
        </is>
      </c>
      <c r="I1882" t="inlineStr">
        <is>
          <t>A</t>
        </is>
      </c>
      <c r="J1882" t="n">
        <v>6.6</v>
      </c>
      <c r="K1882" t="inlineStr">
        <is>
          <t>601+</t>
        </is>
      </c>
      <c r="L1882" t="n">
        <v>1.8</v>
      </c>
      <c r="M1882" t="inlineStr">
        <is>
          <t>601+</t>
        </is>
      </c>
      <c r="N1882" t="n">
        <v>60.1</v>
      </c>
      <c r="O1882" t="inlineStr">
        <is>
          <t>239</t>
        </is>
      </c>
      <c r="P1882" t="n">
        <v>6.6</v>
      </c>
      <c r="Q1882" t="inlineStr">
        <is>
          <t>701+</t>
        </is>
      </c>
      <c r="R1882" t="n">
        <v>2</v>
      </c>
      <c r="S1882" t="inlineStr">
        <is>
          <t>701+</t>
        </is>
      </c>
      <c r="T1882" t="n">
        <v>6</v>
      </c>
      <c r="U1882" t="inlineStr">
        <is>
          <t>701+</t>
        </is>
      </c>
      <c r="V1882" t="n">
        <v>19.3</v>
      </c>
      <c r="W1882" t="inlineStr">
        <is>
          <t>701+</t>
        </is>
      </c>
      <c r="X1882" t="n">
        <v>4.6</v>
      </c>
      <c r="Y1882" t="inlineStr">
        <is>
          <t>701+</t>
        </is>
      </c>
      <c r="Z1882" t="n">
        <v>1</v>
      </c>
      <c r="AA1882" t="inlineStr">
        <is>
          <t>701+</t>
        </is>
      </c>
      <c r="AB1882" t="inlineStr"/>
      <c r="AC1882" t="inlineStr"/>
      <c r="AD1882" t="inlineStr"/>
      <c r="AE1882" t="inlineStr">
        <is>
          <t>Not Reported</t>
        </is>
      </c>
      <c r="AF1882" t="inlineStr">
        <is>
          <t>Not Reported</t>
        </is>
      </c>
      <c r="AG1882" t="inlineStr">
        <is>
          <t>Not Reported</t>
        </is>
      </c>
      <c r="AH1882" t="inlineStr">
        <is>
          <t>Not Reported</t>
        </is>
      </c>
      <c r="AI1882" t="inlineStr"/>
      <c r="AJ1882" t="inlineStr"/>
      <c r="AK1882" t="inlineStr">
        <is>
          <t>Not Reported</t>
        </is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>
        <is>
          <t>Not Reported</t>
        </is>
      </c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>
        <is>
          <t>QS</t>
        </is>
      </c>
      <c r="CC1882" t="n">
        <v>1100.5</v>
      </c>
      <c r="CD1882" t="n">
        <v>1100.5</v>
      </c>
      <c r="CE1882" t="n">
        <v>601</v>
      </c>
      <c r="CF1882" t="n">
        <v>601</v>
      </c>
      <c r="CG1882" t="n">
        <v>239</v>
      </c>
      <c r="CH1882" t="n">
        <v>701</v>
      </c>
      <c r="CI1882" t="n">
        <v>701</v>
      </c>
      <c r="CJ1882" t="n">
        <v>701</v>
      </c>
      <c r="CK1882" t="n">
        <v>701</v>
      </c>
      <c r="CL1882" t="n">
        <v>701</v>
      </c>
      <c r="CM1882" t="n">
        <v>701</v>
      </c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n">
        <v>21.46428571428571</v>
      </c>
      <c r="DC1882" t="n">
        <v>6.6</v>
      </c>
      <c r="DD1882" t="inlineStr"/>
      <c r="DE1882" t="inlineStr">
        <is>
          <t>QS (score, not ratio)</t>
        </is>
      </c>
      <c r="DF1882" t="inlineStr"/>
      <c r="DG1882" t="inlineStr">
        <is>
          <t>QS (score, not %)</t>
        </is>
      </c>
      <c r="DH1882" t="n">
        <v>6.6</v>
      </c>
      <c r="DI1882" t="inlineStr"/>
    </row>
    <row r="1883">
      <c r="A1883" t="inlineStr">
        <is>
          <t>university paris 2 panthéon-assas</t>
        </is>
      </c>
      <c r="B1883" t="inlineStr">
        <is>
          <t>901-950</t>
        </is>
      </c>
      <c r="C1883" t="inlineStr">
        <is>
          <t>851-900</t>
        </is>
      </c>
      <c r="D1883" t="inlineStr">
        <is>
          <t>France</t>
        </is>
      </c>
      <c r="E1883" t="inlineStr">
        <is>
          <t>Europe</t>
        </is>
      </c>
      <c r="F1883" t="inlineStr">
        <is>
          <t>L</t>
        </is>
      </c>
      <c r="G1883" t="inlineStr">
        <is>
          <t>SP</t>
        </is>
      </c>
      <c r="H1883" t="inlineStr">
        <is>
          <t>VH</t>
        </is>
      </c>
      <c r="I1883" t="inlineStr">
        <is>
          <t>A</t>
        </is>
      </c>
      <c r="J1883" t="n">
        <v>7.1</v>
      </c>
      <c r="K1883" t="inlineStr">
        <is>
          <t>601+</t>
        </is>
      </c>
      <c r="L1883" t="n">
        <v>3.5</v>
      </c>
      <c r="M1883" t="inlineStr">
        <is>
          <t>601+</t>
        </is>
      </c>
      <c r="N1883" t="n">
        <v>62.1</v>
      </c>
      <c r="O1883" t="inlineStr">
        <is>
          <t>230</t>
        </is>
      </c>
      <c r="P1883" t="n">
        <v>1.2</v>
      </c>
      <c r="Q1883" t="inlineStr">
        <is>
          <t>701+</t>
        </is>
      </c>
      <c r="R1883" t="n">
        <v>11.8</v>
      </c>
      <c r="S1883" t="inlineStr">
        <is>
          <t>701+</t>
        </is>
      </c>
      <c r="T1883" t="n">
        <v>26.1</v>
      </c>
      <c r="U1883" t="inlineStr">
        <is>
          <t>464</t>
        </is>
      </c>
      <c r="V1883" t="n">
        <v>4.3</v>
      </c>
      <c r="W1883" t="inlineStr">
        <is>
          <t>701+</t>
        </is>
      </c>
      <c r="X1883" t="n">
        <v>53.1</v>
      </c>
      <c r="Y1883" t="inlineStr">
        <is>
          <t>238</t>
        </is>
      </c>
      <c r="Z1883" t="n">
        <v>1</v>
      </c>
      <c r="AA1883" t="inlineStr">
        <is>
          <t>701+</t>
        </is>
      </c>
      <c r="AB1883" t="inlineStr"/>
      <c r="AC1883" t="inlineStr"/>
      <c r="AD1883" t="inlineStr"/>
      <c r="AE1883" t="inlineStr">
        <is>
          <t>Not Reported</t>
        </is>
      </c>
      <c r="AF1883" t="inlineStr">
        <is>
          <t>Not Reported</t>
        </is>
      </c>
      <c r="AG1883" t="inlineStr">
        <is>
          <t>Not Reported</t>
        </is>
      </c>
      <c r="AH1883" t="inlineStr">
        <is>
          <t>Not Reported</t>
        </is>
      </c>
      <c r="AI1883" t="inlineStr"/>
      <c r="AJ1883" t="inlineStr"/>
      <c r="AK1883" t="inlineStr">
        <is>
          <t>Not Reported</t>
        </is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>
        <is>
          <t>Not Reported</t>
        </is>
      </c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>
        <is>
          <t>QS</t>
        </is>
      </c>
      <c r="CC1883" t="n">
        <v>925.5</v>
      </c>
      <c r="CD1883" t="n">
        <v>875.5</v>
      </c>
      <c r="CE1883" t="n">
        <v>601</v>
      </c>
      <c r="CF1883" t="n">
        <v>601</v>
      </c>
      <c r="CG1883" t="n">
        <v>230</v>
      </c>
      <c r="CH1883" t="n">
        <v>701</v>
      </c>
      <c r="CI1883" t="n">
        <v>701</v>
      </c>
      <c r="CJ1883" t="n">
        <v>464</v>
      </c>
      <c r="CK1883" t="n">
        <v>701</v>
      </c>
      <c r="CL1883" t="n">
        <v>238</v>
      </c>
      <c r="CM1883" t="n">
        <v>701</v>
      </c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n">
        <v>33.96428571428571</v>
      </c>
      <c r="DC1883" t="n">
        <v>1.2</v>
      </c>
      <c r="DD1883" t="inlineStr"/>
      <c r="DE1883" t="inlineStr">
        <is>
          <t>QS (score, not ratio)</t>
        </is>
      </c>
      <c r="DF1883" t="inlineStr"/>
      <c r="DG1883" t="inlineStr">
        <is>
          <t>QS (score, not %)</t>
        </is>
      </c>
      <c r="DH1883" t="n">
        <v>7.1</v>
      </c>
      <c r="DI1883" t="inlineStr"/>
    </row>
    <row r="1884">
      <c r="A1884" t="inlineStr">
        <is>
          <t>university paris diderot - paris 7</t>
        </is>
      </c>
      <c r="B1884" t="inlineStr"/>
      <c r="C1884" t="inlineStr"/>
      <c r="D1884" t="inlineStr">
        <is>
          <t>Not Reported</t>
        </is>
      </c>
      <c r="E1884" t="inlineStr">
        <is>
          <t>Not Reported</t>
        </is>
      </c>
      <c r="F1884" t="inlineStr">
        <is>
          <t>Not Reported</t>
        </is>
      </c>
      <c r="G1884" t="inlineStr">
        <is>
          <t>Not Reported</t>
        </is>
      </c>
      <c r="H1884" t="inlineStr"/>
      <c r="I1884" t="inlineStr">
        <is>
          <t>Not Reported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>
        <is>
          <t>Not Reported</t>
        </is>
      </c>
      <c r="AF1884" t="inlineStr">
        <is>
          <t>Not Reported</t>
        </is>
      </c>
      <c r="AG1884" t="inlineStr">
        <is>
          <t>Not Reported</t>
        </is>
      </c>
      <c r="AH1884" t="inlineStr">
        <is>
          <t>Not Reported</t>
        </is>
      </c>
      <c r="AI1884" t="inlineStr"/>
      <c r="AJ1884" t="inlineStr"/>
      <c r="AK1884" t="inlineStr">
        <is>
          <t>Not Reported</t>
        </is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>
        <is>
          <t>Not Reported</t>
        </is>
      </c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>
        <is>
          <t>101-150</t>
        </is>
      </c>
      <c r="BS1884" t="inlineStr">
        <is>
          <t>5-6</t>
        </is>
      </c>
      <c r="BT1884" t="inlineStr"/>
      <c r="BU1884" t="n">
        <v>11.5</v>
      </c>
      <c r="BV1884" t="n">
        <v>9.4</v>
      </c>
      <c r="BW1884" t="n">
        <v>14.9</v>
      </c>
      <c r="BX1884" t="n">
        <v>30.2</v>
      </c>
      <c r="BY1884" t="n">
        <v>45</v>
      </c>
      <c r="BZ1884" t="n">
        <v>19.5</v>
      </c>
      <c r="CA1884" t="n">
        <v>2015</v>
      </c>
      <c r="CB1884" t="inlineStr">
        <is>
          <t>Shanghai</t>
        </is>
      </c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n">
        <v>125.5</v>
      </c>
      <c r="DA1884" t="n">
        <v>5.5</v>
      </c>
      <c r="DB1884" t="n">
        <v>72.66739846322722</v>
      </c>
      <c r="DC1884" t="n">
        <v>27.7844120819849</v>
      </c>
      <c r="DD1884" t="inlineStr"/>
      <c r="DE1884" t="inlineStr">
        <is>
          <t>Missing</t>
        </is>
      </c>
      <c r="DF1884" t="inlineStr"/>
      <c r="DG1884" t="inlineStr">
        <is>
          <t>Missing</t>
        </is>
      </c>
      <c r="DH1884" t="inlineStr"/>
      <c r="DI1884" t="n">
        <v>19.11720604099245</v>
      </c>
    </row>
    <row r="1885">
      <c r="A1885" t="inlineStr">
        <is>
          <t>university politehnica of bucharest</t>
        </is>
      </c>
      <c r="B1885" t="inlineStr">
        <is>
          <t>1201-1400</t>
        </is>
      </c>
      <c r="C1885" t="inlineStr">
        <is>
          <t>1201-1400</t>
        </is>
      </c>
      <c r="D1885" t="inlineStr">
        <is>
          <t>Romania</t>
        </is>
      </c>
      <c r="E1885" t="inlineStr">
        <is>
          <t>Europe</t>
        </is>
      </c>
      <c r="F1885" t="inlineStr">
        <is>
          <t>L</t>
        </is>
      </c>
      <c r="G1885" t="inlineStr">
        <is>
          <t>FO</t>
        </is>
      </c>
      <c r="H1885" t="inlineStr">
        <is>
          <t>VH</t>
        </is>
      </c>
      <c r="I1885" t="inlineStr">
        <is>
          <t>A</t>
        </is>
      </c>
      <c r="J1885" t="n">
        <v>5.2</v>
      </c>
      <c r="K1885" t="inlineStr">
        <is>
          <t>601+</t>
        </is>
      </c>
      <c r="L1885" t="n">
        <v>12.7</v>
      </c>
      <c r="M1885" t="inlineStr">
        <is>
          <t>601+</t>
        </is>
      </c>
      <c r="N1885" t="n">
        <v>3.4</v>
      </c>
      <c r="O1885" t="inlineStr">
        <is>
          <t>701+</t>
        </is>
      </c>
      <c r="P1885" t="n">
        <v>6.9</v>
      </c>
      <c r="Q1885" t="inlineStr">
        <is>
          <t>701+</t>
        </is>
      </c>
      <c r="R1885" t="n">
        <v>1.4</v>
      </c>
      <c r="S1885" t="inlineStr">
        <is>
          <t>701+</t>
        </is>
      </c>
      <c r="T1885" t="n">
        <v>2.6</v>
      </c>
      <c r="U1885" t="inlineStr">
        <is>
          <t>701+</t>
        </is>
      </c>
      <c r="V1885" t="n">
        <v>61.8</v>
      </c>
      <c r="W1885" t="inlineStr">
        <is>
          <t>605</t>
        </is>
      </c>
      <c r="X1885" t="n">
        <v>3.9</v>
      </c>
      <c r="Y1885" t="inlineStr">
        <is>
          <t>701+</t>
        </is>
      </c>
      <c r="Z1885" t="n">
        <v>1</v>
      </c>
      <c r="AA1885" t="inlineStr">
        <is>
          <t>701+</t>
        </is>
      </c>
      <c r="AB1885" t="inlineStr"/>
      <c r="AC1885" t="inlineStr">
        <is>
          <t>1201-1400</t>
        </is>
      </c>
      <c r="AD1885" t="inlineStr">
        <is>
          <t>1201-1400</t>
        </is>
      </c>
      <c r="AE1885" t="inlineStr">
        <is>
          <t>RO</t>
        </is>
      </c>
      <c r="AF1885" t="inlineStr">
        <is>
          <t>Romania</t>
        </is>
      </c>
      <c r="AG1885" t="inlineStr">
        <is>
          <t>L</t>
        </is>
      </c>
      <c r="AH1885" t="inlineStr">
        <is>
          <t>FO</t>
        </is>
      </c>
      <c r="AI1885" t="inlineStr">
        <is>
          <t>VH</t>
        </is>
      </c>
      <c r="AJ1885" t="n">
        <v>5</v>
      </c>
      <c r="AK1885" t="inlineStr">
        <is>
          <t>A</t>
        </is>
      </c>
      <c r="AL1885" t="n">
        <v>5.7</v>
      </c>
      <c r="AM1885" t="inlineStr">
        <is>
          <t>601+</t>
        </is>
      </c>
      <c r="AN1885" t="n">
        <v>8.699999999999999</v>
      </c>
      <c r="AO1885" t="inlineStr">
        <is>
          <t>601+</t>
        </is>
      </c>
      <c r="AP1885" t="n">
        <v>3.5</v>
      </c>
      <c r="AQ1885" t="inlineStr">
        <is>
          <t>701+</t>
        </is>
      </c>
      <c r="AR1885" t="n">
        <v>6.4</v>
      </c>
      <c r="AS1885" t="inlineStr">
        <is>
          <t>701+</t>
        </is>
      </c>
      <c r="AT1885" t="n">
        <v>1.5</v>
      </c>
      <c r="AU1885" t="inlineStr">
        <is>
          <t>701+</t>
        </is>
      </c>
      <c r="AV1885" t="n">
        <v>2.8</v>
      </c>
      <c r="AW1885" t="inlineStr">
        <is>
          <t>701+</t>
        </is>
      </c>
      <c r="AX1885" t="n">
        <v>17.9</v>
      </c>
      <c r="AY1885" t="inlineStr">
        <is>
          <t>561</t>
        </is>
      </c>
      <c r="AZ1885" t="n">
        <v>6.4</v>
      </c>
      <c r="BA1885" t="inlineStr">
        <is>
          <t>701+</t>
        </is>
      </c>
      <c r="BB1885" t="n">
        <v>1.2</v>
      </c>
      <c r="BC1885" t="inlineStr">
        <is>
          <t>701+</t>
        </is>
      </c>
      <c r="BD1885" t="inlineStr">
        <is>
          <t>-</t>
        </is>
      </c>
      <c r="BE1885" t="inlineStr"/>
      <c r="BF1885" t="inlineStr">
        <is>
          <t>Not Reported</t>
        </is>
      </c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>
        <is>
          <t>QS</t>
        </is>
      </c>
      <c r="CC1885" t="n">
        <v>1300.5</v>
      </c>
      <c r="CD1885" t="n">
        <v>1300.5</v>
      </c>
      <c r="CE1885" t="n">
        <v>601</v>
      </c>
      <c r="CF1885" t="n">
        <v>601</v>
      </c>
      <c r="CG1885" t="n">
        <v>701</v>
      </c>
      <c r="CH1885" t="n">
        <v>701</v>
      </c>
      <c r="CI1885" t="n">
        <v>701</v>
      </c>
      <c r="CJ1885" t="n">
        <v>701</v>
      </c>
      <c r="CK1885" t="n">
        <v>605</v>
      </c>
      <c r="CL1885" t="n">
        <v>701</v>
      </c>
      <c r="CM1885" t="n">
        <v>701</v>
      </c>
      <c r="CN1885" t="n">
        <v>1300.5</v>
      </c>
      <c r="CO1885" t="n">
        <v>1300.5</v>
      </c>
      <c r="CP1885" t="n">
        <v>601</v>
      </c>
      <c r="CQ1885" t="n">
        <v>601</v>
      </c>
      <c r="CR1885" t="n">
        <v>701</v>
      </c>
      <c r="CS1885" t="n">
        <v>701</v>
      </c>
      <c r="CT1885" t="n">
        <v>701</v>
      </c>
      <c r="CU1885" t="n">
        <v>701</v>
      </c>
      <c r="CV1885" t="n">
        <v>561</v>
      </c>
      <c r="CW1885" t="n">
        <v>701</v>
      </c>
      <c r="CX1885" t="n">
        <v>701</v>
      </c>
      <c r="CY1885" t="inlineStr"/>
      <c r="CZ1885" t="inlineStr"/>
      <c r="DA1885" t="inlineStr"/>
      <c r="DB1885" t="n">
        <v>7.178571428571416</v>
      </c>
      <c r="DC1885" t="n">
        <v>6.9</v>
      </c>
      <c r="DD1885" t="inlineStr"/>
      <c r="DE1885" t="inlineStr">
        <is>
          <t>QS (score, not ratio)</t>
        </is>
      </c>
      <c r="DF1885" t="inlineStr"/>
      <c r="DG1885" t="inlineStr">
        <is>
          <t>QS (score, not %)</t>
        </is>
      </c>
      <c r="DH1885" t="n">
        <v>5.45</v>
      </c>
      <c r="DI1885" t="inlineStr"/>
    </row>
    <row r="1886">
      <c r="A1886" t="inlineStr">
        <is>
          <t>university politehnica of timisoara, upt</t>
        </is>
      </c>
      <c r="B1886" t="inlineStr">
        <is>
          <t>1401+</t>
        </is>
      </c>
      <c r="C1886" t="inlineStr">
        <is>
          <t>1401+</t>
        </is>
      </c>
      <c r="D1886" t="inlineStr">
        <is>
          <t>Romania</t>
        </is>
      </c>
      <c r="E1886" t="inlineStr">
        <is>
          <t>Europe</t>
        </is>
      </c>
      <c r="F1886" t="inlineStr">
        <is>
          <t>L</t>
        </is>
      </c>
      <c r="G1886" t="inlineStr">
        <is>
          <t>FO</t>
        </is>
      </c>
      <c r="H1886" t="inlineStr">
        <is>
          <t>VH</t>
        </is>
      </c>
      <c r="I1886" t="inlineStr">
        <is>
          <t>A</t>
        </is>
      </c>
      <c r="J1886" t="n">
        <v>4.1</v>
      </c>
      <c r="K1886" t="inlineStr">
        <is>
          <t>601+</t>
        </is>
      </c>
      <c r="L1886" t="n">
        <v>4.2</v>
      </c>
      <c r="M1886" t="inlineStr">
        <is>
          <t>601+</t>
        </is>
      </c>
      <c r="N1886" t="n">
        <v>7.2</v>
      </c>
      <c r="O1886" t="inlineStr">
        <is>
          <t>701+</t>
        </is>
      </c>
      <c r="P1886" t="n">
        <v>3.9</v>
      </c>
      <c r="Q1886" t="inlineStr">
        <is>
          <t>701+</t>
        </is>
      </c>
      <c r="R1886" t="n">
        <v>1.4</v>
      </c>
      <c r="S1886" t="inlineStr">
        <is>
          <t>701+</t>
        </is>
      </c>
      <c r="T1886" t="n">
        <v>2.5</v>
      </c>
      <c r="U1886" t="inlineStr">
        <is>
          <t>701+</t>
        </is>
      </c>
      <c r="V1886" t="n">
        <v>18.6</v>
      </c>
      <c r="W1886" t="inlineStr">
        <is>
          <t>701+</t>
        </is>
      </c>
      <c r="X1886" t="n">
        <v>3.9</v>
      </c>
      <c r="Y1886" t="inlineStr">
        <is>
          <t>701+</t>
        </is>
      </c>
      <c r="Z1886" t="n">
        <v>1.1</v>
      </c>
      <c r="AA1886" t="inlineStr">
        <is>
          <t>701+</t>
        </is>
      </c>
      <c r="AB1886" t="inlineStr"/>
      <c r="AC1886" t="inlineStr">
        <is>
          <t>1401+</t>
        </is>
      </c>
      <c r="AD1886" t="inlineStr">
        <is>
          <t>1201-1400</t>
        </is>
      </c>
      <c r="AE1886" t="inlineStr">
        <is>
          <t>RO</t>
        </is>
      </c>
      <c r="AF1886" t="inlineStr">
        <is>
          <t>Romania</t>
        </is>
      </c>
      <c r="AG1886" t="inlineStr">
        <is>
          <t>M</t>
        </is>
      </c>
      <c r="AH1886" t="inlineStr">
        <is>
          <t>FO</t>
        </is>
      </c>
      <c r="AI1886" t="inlineStr">
        <is>
          <t>VH</t>
        </is>
      </c>
      <c r="AJ1886" t="n">
        <v>5</v>
      </c>
      <c r="AK1886" t="inlineStr">
        <is>
          <t>A</t>
        </is>
      </c>
      <c r="AL1886" t="n">
        <v>4</v>
      </c>
      <c r="AM1886" t="inlineStr">
        <is>
          <t>601+</t>
        </is>
      </c>
      <c r="AN1886" t="n">
        <v>3.4</v>
      </c>
      <c r="AO1886" t="inlineStr">
        <is>
          <t>601+</t>
        </is>
      </c>
      <c r="AP1886" t="n">
        <v>8.6</v>
      </c>
      <c r="AQ1886" t="inlineStr">
        <is>
          <t>701+</t>
        </is>
      </c>
      <c r="AR1886" t="n">
        <v>3.6</v>
      </c>
      <c r="AS1886" t="inlineStr">
        <is>
          <t>701+</t>
        </is>
      </c>
      <c r="AT1886" t="n">
        <v>1.2</v>
      </c>
      <c r="AU1886" t="inlineStr">
        <is>
          <t>701+</t>
        </is>
      </c>
      <c r="AV1886" t="n">
        <v>2.9</v>
      </c>
      <c r="AW1886" t="inlineStr">
        <is>
          <t>701+</t>
        </is>
      </c>
      <c r="AX1886" t="n">
        <v>1.3</v>
      </c>
      <c r="AY1886" t="inlineStr">
        <is>
          <t>701+</t>
        </is>
      </c>
      <c r="AZ1886" t="n">
        <v>8.5</v>
      </c>
      <c r="BA1886" t="inlineStr">
        <is>
          <t>701+</t>
        </is>
      </c>
      <c r="BB1886" t="n">
        <v>1</v>
      </c>
      <c r="BC1886" t="inlineStr">
        <is>
          <t>701+</t>
        </is>
      </c>
      <c r="BD1886" t="inlineStr">
        <is>
          <t>-</t>
        </is>
      </c>
      <c r="BE1886" t="inlineStr"/>
      <c r="BF1886" t="inlineStr">
        <is>
          <t>Not Reported</t>
        </is>
      </c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>
        <is>
          <t>QS</t>
        </is>
      </c>
      <c r="CC1886" t="n">
        <v>1401</v>
      </c>
      <c r="CD1886" t="n">
        <v>1401</v>
      </c>
      <c r="CE1886" t="n">
        <v>601</v>
      </c>
      <c r="CF1886" t="n">
        <v>601</v>
      </c>
      <c r="CG1886" t="n">
        <v>701</v>
      </c>
      <c r="CH1886" t="n">
        <v>701</v>
      </c>
      <c r="CI1886" t="n">
        <v>701</v>
      </c>
      <c r="CJ1886" t="n">
        <v>701</v>
      </c>
      <c r="CK1886" t="n">
        <v>701</v>
      </c>
      <c r="CL1886" t="n">
        <v>701</v>
      </c>
      <c r="CM1886" t="n">
        <v>701</v>
      </c>
      <c r="CN1886" t="n">
        <v>1401</v>
      </c>
      <c r="CO1886" t="n">
        <v>1300.5</v>
      </c>
      <c r="CP1886" t="n">
        <v>601</v>
      </c>
      <c r="CQ1886" t="n">
        <v>601</v>
      </c>
      <c r="CR1886" t="n">
        <v>701</v>
      </c>
      <c r="CS1886" t="n">
        <v>701</v>
      </c>
      <c r="CT1886" t="n">
        <v>701</v>
      </c>
      <c r="CU1886" t="n">
        <v>701</v>
      </c>
      <c r="CV1886" t="n">
        <v>701</v>
      </c>
      <c r="CW1886" t="n">
        <v>701</v>
      </c>
      <c r="CX1886" t="n">
        <v>701</v>
      </c>
      <c r="CY1886" t="inlineStr"/>
      <c r="CZ1886" t="inlineStr"/>
      <c r="DA1886" t="inlineStr"/>
      <c r="DB1886" t="n">
        <v>0</v>
      </c>
      <c r="DC1886" t="n">
        <v>3.9</v>
      </c>
      <c r="DD1886" t="inlineStr"/>
      <c r="DE1886" t="inlineStr">
        <is>
          <t>QS (score, not ratio)</t>
        </is>
      </c>
      <c r="DF1886" t="inlineStr"/>
      <c r="DG1886" t="inlineStr">
        <is>
          <t>QS (score, not %)</t>
        </is>
      </c>
      <c r="DH1886" t="n">
        <v>4.05</v>
      </c>
      <c r="DI1886" t="inlineStr"/>
    </row>
    <row r="1887">
      <c r="A1887" t="inlineStr">
        <is>
          <t>university ulm</t>
        </is>
      </c>
      <c r="B1887" t="inlineStr">
        <is>
          <t>554</t>
        </is>
      </c>
      <c r="C1887" t="inlineStr">
        <is>
          <t>542</t>
        </is>
      </c>
      <c r="D1887" t="inlineStr">
        <is>
          <t>Germany</t>
        </is>
      </c>
      <c r="E1887" t="inlineStr">
        <is>
          <t>Europe</t>
        </is>
      </c>
      <c r="F1887" t="inlineStr">
        <is>
          <t>M</t>
        </is>
      </c>
      <c r="G1887" t="inlineStr">
        <is>
          <t>FO</t>
        </is>
      </c>
      <c r="H1887" t="inlineStr">
        <is>
          <t>VH</t>
        </is>
      </c>
      <c r="I1887" t="inlineStr">
        <is>
          <t>A</t>
        </is>
      </c>
      <c r="J1887" t="n">
        <v>7.4</v>
      </c>
      <c r="K1887" t="inlineStr">
        <is>
          <t>601+</t>
        </is>
      </c>
      <c r="L1887" t="n">
        <v>5.5</v>
      </c>
      <c r="M1887" t="inlineStr">
        <is>
          <t>601+</t>
        </is>
      </c>
      <c r="N1887" t="n">
        <v>78.5</v>
      </c>
      <c r="O1887" t="inlineStr">
        <is>
          <t>147</t>
        </is>
      </c>
      <c r="P1887" t="n">
        <v>31.2</v>
      </c>
      <c r="Q1887" t="inlineStr">
        <is>
          <t>422</t>
        </is>
      </c>
      <c r="R1887" t="n">
        <v>39.6</v>
      </c>
      <c r="S1887" t="inlineStr">
        <is>
          <t>420</t>
        </is>
      </c>
      <c r="T1887" t="n">
        <v>21</v>
      </c>
      <c r="U1887" t="inlineStr">
        <is>
          <t>528</t>
        </is>
      </c>
      <c r="V1887" t="n">
        <v>61.1</v>
      </c>
      <c r="W1887" t="inlineStr">
        <is>
          <t>615</t>
        </is>
      </c>
      <c r="X1887" t="n">
        <v>2.9</v>
      </c>
      <c r="Y1887" t="inlineStr">
        <is>
          <t>701+</t>
        </is>
      </c>
      <c r="Z1887" t="n">
        <v>2.1</v>
      </c>
      <c r="AA1887" t="inlineStr">
        <is>
          <t>701+</t>
        </is>
      </c>
      <c r="AB1887" t="n">
        <v>22.4</v>
      </c>
      <c r="AC1887">
        <f>542</f>
        <v/>
      </c>
      <c r="AD1887" t="inlineStr">
        <is>
          <t>375=</t>
        </is>
      </c>
      <c r="AE1887" t="inlineStr">
        <is>
          <t>DE</t>
        </is>
      </c>
      <c r="AF1887" t="inlineStr">
        <is>
          <t>Germany</t>
        </is>
      </c>
      <c r="AG1887" t="inlineStr">
        <is>
          <t>M</t>
        </is>
      </c>
      <c r="AH1887" t="inlineStr">
        <is>
          <t>FO</t>
        </is>
      </c>
      <c r="AI1887" t="inlineStr">
        <is>
          <t>VH</t>
        </is>
      </c>
      <c r="AJ1887" t="n">
        <v>4</v>
      </c>
      <c r="AK1887" t="inlineStr">
        <is>
          <t>A</t>
        </is>
      </c>
      <c r="AL1887" t="n">
        <v>7.6</v>
      </c>
      <c r="AM1887" t="inlineStr">
        <is>
          <t>601+</t>
        </is>
      </c>
      <c r="AN1887" t="n">
        <v>3.9</v>
      </c>
      <c r="AO1887" t="inlineStr">
        <is>
          <t>601+</t>
        </is>
      </c>
      <c r="AP1887" t="n">
        <v>78.3</v>
      </c>
      <c r="AQ1887" t="inlineStr">
        <is>
          <t>144</t>
        </is>
      </c>
      <c r="AR1887" t="n">
        <v>33.7</v>
      </c>
      <c r="AS1887" t="inlineStr">
        <is>
          <t>404</t>
        </is>
      </c>
      <c r="AT1887" t="n">
        <v>41.1</v>
      </c>
      <c r="AU1887" t="inlineStr">
        <is>
          <t>403</t>
        </is>
      </c>
      <c r="AV1887" t="n">
        <v>21.1</v>
      </c>
      <c r="AW1887" t="inlineStr">
        <is>
          <t>533</t>
        </is>
      </c>
      <c r="AX1887" t="n">
        <v>14.5</v>
      </c>
      <c r="AY1887" t="inlineStr">
        <is>
          <t>603</t>
        </is>
      </c>
      <c r="AZ1887" t="n">
        <v>7.2</v>
      </c>
      <c r="BA1887" t="inlineStr">
        <is>
          <t>701+</t>
        </is>
      </c>
      <c r="BB1887" t="n">
        <v>3.2</v>
      </c>
      <c r="BC1887" t="inlineStr">
        <is>
          <t>701+</t>
        </is>
      </c>
      <c r="BD1887" t="inlineStr">
        <is>
          <t>21.7</t>
        </is>
      </c>
      <c r="BE1887" t="inlineStr"/>
      <c r="BF1887" t="inlineStr">
        <is>
          <t>Not Reported</t>
        </is>
      </c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>
        <is>
          <t>QS</t>
        </is>
      </c>
      <c r="CC1887" t="n">
        <v>554</v>
      </c>
      <c r="CD1887" t="n">
        <v>542</v>
      </c>
      <c r="CE1887" t="n">
        <v>601</v>
      </c>
      <c r="CF1887" t="n">
        <v>601</v>
      </c>
      <c r="CG1887" t="n">
        <v>147</v>
      </c>
      <c r="CH1887" t="n">
        <v>422</v>
      </c>
      <c r="CI1887" t="n">
        <v>420</v>
      </c>
      <c r="CJ1887" t="n">
        <v>528</v>
      </c>
      <c r="CK1887" t="n">
        <v>615</v>
      </c>
      <c r="CL1887" t="n">
        <v>701</v>
      </c>
      <c r="CM1887" t="n">
        <v>701</v>
      </c>
      <c r="CN1887" t="n">
        <v>542</v>
      </c>
      <c r="CO1887" t="n">
        <v>375</v>
      </c>
      <c r="CP1887" t="n">
        <v>601</v>
      </c>
      <c r="CQ1887" t="n">
        <v>601</v>
      </c>
      <c r="CR1887" t="n">
        <v>144</v>
      </c>
      <c r="CS1887" t="n">
        <v>404</v>
      </c>
      <c r="CT1887" t="n">
        <v>403</v>
      </c>
      <c r="CU1887" t="n">
        <v>533</v>
      </c>
      <c r="CV1887" t="n">
        <v>603</v>
      </c>
      <c r="CW1887" t="n">
        <v>701</v>
      </c>
      <c r="CX1887" t="n">
        <v>701</v>
      </c>
      <c r="CY1887" t="inlineStr"/>
      <c r="CZ1887" t="inlineStr"/>
      <c r="DA1887" t="inlineStr"/>
      <c r="DB1887" t="n">
        <v>60.5</v>
      </c>
      <c r="DC1887" t="n">
        <v>31.2</v>
      </c>
      <c r="DD1887" t="inlineStr"/>
      <c r="DE1887" t="inlineStr">
        <is>
          <t>QS (score, not ratio)</t>
        </is>
      </c>
      <c r="DF1887" t="inlineStr"/>
      <c r="DG1887" t="inlineStr">
        <is>
          <t>QS (score, not %)</t>
        </is>
      </c>
      <c r="DH1887" t="n">
        <v>7.5</v>
      </c>
      <c r="DI1887" t="inlineStr"/>
    </row>
    <row r="1888">
      <c r="A1888" t="inlineStr">
        <is>
          <t>università cattolica del sacro cuore</t>
        </is>
      </c>
      <c r="B1888" t="inlineStr">
        <is>
          <t>442</t>
        </is>
      </c>
      <c r="C1888" t="inlineStr">
        <is>
          <t>505</t>
        </is>
      </c>
      <c r="D1888" t="inlineStr">
        <is>
          <t>Italy</t>
        </is>
      </c>
      <c r="E1888" t="inlineStr">
        <is>
          <t>Europe</t>
        </is>
      </c>
      <c r="F1888" t="inlineStr">
        <is>
          <t>L</t>
        </is>
      </c>
      <c r="G1888" t="inlineStr">
        <is>
          <t>FO</t>
        </is>
      </c>
      <c r="H1888" t="inlineStr">
        <is>
          <t>VH</t>
        </is>
      </c>
      <c r="I1888" t="inlineStr">
        <is>
          <t>B</t>
        </is>
      </c>
      <c r="J1888" t="n">
        <v>24.2</v>
      </c>
      <c r="K1888" t="inlineStr">
        <is>
          <t>360</t>
        </is>
      </c>
      <c r="L1888" t="n">
        <v>35.5</v>
      </c>
      <c r="M1888" t="inlineStr">
        <is>
          <t>267</t>
        </is>
      </c>
      <c r="N1888" t="n">
        <v>27.6</v>
      </c>
      <c r="O1888" t="inlineStr">
        <is>
          <t>552</t>
        </is>
      </c>
      <c r="P1888" t="n">
        <v>19.2</v>
      </c>
      <c r="Q1888" t="inlineStr">
        <is>
          <t>567</t>
        </is>
      </c>
      <c r="R1888" t="n">
        <v>15.5</v>
      </c>
      <c r="S1888" t="inlineStr">
        <is>
          <t>661</t>
        </is>
      </c>
      <c r="T1888" t="n">
        <v>7.1</v>
      </c>
      <c r="U1888" t="inlineStr">
        <is>
          <t>701+</t>
        </is>
      </c>
      <c r="V1888" t="n">
        <v>60.5</v>
      </c>
      <c r="W1888" t="inlineStr">
        <is>
          <t>628</t>
        </is>
      </c>
      <c r="X1888" t="n">
        <v>32.3</v>
      </c>
      <c r="Y1888" t="inlineStr">
        <is>
          <t>393</t>
        </is>
      </c>
      <c r="Z1888" t="n">
        <v>54.8</v>
      </c>
      <c r="AA1888" t="inlineStr">
        <is>
          <t>289=</t>
        </is>
      </c>
      <c r="AB1888" t="n">
        <v>26.8</v>
      </c>
      <c r="AC1888" t="inlineStr"/>
      <c r="AD1888" t="inlineStr"/>
      <c r="AE1888" t="inlineStr">
        <is>
          <t>Not Reported</t>
        </is>
      </c>
      <c r="AF1888" t="inlineStr">
        <is>
          <t>Not Reported</t>
        </is>
      </c>
      <c r="AG1888" t="inlineStr">
        <is>
          <t>Not Reported</t>
        </is>
      </c>
      <c r="AH1888" t="inlineStr">
        <is>
          <t>Not Reported</t>
        </is>
      </c>
      <c r="AI1888" t="inlineStr"/>
      <c r="AJ1888" t="inlineStr"/>
      <c r="AK1888" t="inlineStr">
        <is>
          <t>Not Reported</t>
        </is>
      </c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>
        <is>
          <t>Not Reported</t>
        </is>
      </c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>
        <is>
          <t>QS</t>
        </is>
      </c>
      <c r="CC1888" t="n">
        <v>442</v>
      </c>
      <c r="CD1888" t="n">
        <v>505</v>
      </c>
      <c r="CE1888" t="n">
        <v>360</v>
      </c>
      <c r="CF1888" t="n">
        <v>267</v>
      </c>
      <c r="CG1888" t="n">
        <v>552</v>
      </c>
      <c r="CH1888" t="n">
        <v>567</v>
      </c>
      <c r="CI1888" t="n">
        <v>661</v>
      </c>
      <c r="CJ1888" t="n">
        <v>701</v>
      </c>
      <c r="CK1888" t="n">
        <v>628</v>
      </c>
      <c r="CL1888" t="n">
        <v>393</v>
      </c>
      <c r="CM1888" t="n">
        <v>289</v>
      </c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n">
        <v>68.5</v>
      </c>
      <c r="DC1888" t="n">
        <v>19.2</v>
      </c>
      <c r="DD1888" t="inlineStr"/>
      <c r="DE1888" t="inlineStr">
        <is>
          <t>QS (score, not ratio)</t>
        </is>
      </c>
      <c r="DF1888" t="inlineStr"/>
      <c r="DG1888" t="inlineStr">
        <is>
          <t>QS (score, not %)</t>
        </is>
      </c>
      <c r="DH1888" t="n">
        <v>24.2</v>
      </c>
      <c r="DI1888" t="inlineStr"/>
    </row>
    <row r="1889">
      <c r="A1889" t="inlineStr">
        <is>
          <t>università degli studi della tuscia (university of tuscia)</t>
        </is>
      </c>
      <c r="B1889" t="inlineStr">
        <is>
          <t>901-950</t>
        </is>
      </c>
      <c r="C1889" t="inlineStr">
        <is>
          <t>1001-1200</t>
        </is>
      </c>
      <c r="D1889" t="inlineStr">
        <is>
          <t>Italy</t>
        </is>
      </c>
      <c r="E1889" t="inlineStr">
        <is>
          <t>Europe</t>
        </is>
      </c>
      <c r="F1889" t="inlineStr">
        <is>
          <t>M</t>
        </is>
      </c>
      <c r="G1889" t="inlineStr">
        <is>
          <t>CO</t>
        </is>
      </c>
      <c r="H1889" t="inlineStr">
        <is>
          <t>VH</t>
        </is>
      </c>
      <c r="I1889" t="inlineStr">
        <is>
          <t>A</t>
        </is>
      </c>
      <c r="J1889" t="n">
        <v>4.6</v>
      </c>
      <c r="K1889" t="inlineStr">
        <is>
          <t>601+</t>
        </is>
      </c>
      <c r="L1889" t="n">
        <v>1.2</v>
      </c>
      <c r="M1889" t="inlineStr">
        <is>
          <t>601+</t>
        </is>
      </c>
      <c r="N1889" t="n">
        <v>5.6</v>
      </c>
      <c r="O1889" t="inlineStr">
        <is>
          <t>701+</t>
        </is>
      </c>
      <c r="P1889" t="n">
        <v>43.6</v>
      </c>
      <c r="Q1889" t="inlineStr">
        <is>
          <t>315</t>
        </is>
      </c>
      <c r="R1889" t="n">
        <v>13.7</v>
      </c>
      <c r="S1889" t="inlineStr">
        <is>
          <t>689</t>
        </is>
      </c>
      <c r="T1889" t="n">
        <v>10.4</v>
      </c>
      <c r="U1889" t="inlineStr">
        <is>
          <t>701+</t>
        </is>
      </c>
      <c r="V1889" t="n">
        <v>32.4</v>
      </c>
      <c r="W1889" t="inlineStr">
        <is>
          <t>701+</t>
        </is>
      </c>
      <c r="X1889" t="n">
        <v>2</v>
      </c>
      <c r="Y1889" t="inlineStr">
        <is>
          <t>701+</t>
        </is>
      </c>
      <c r="Z1889" t="n">
        <v>2.2</v>
      </c>
      <c r="AA1889" t="inlineStr">
        <is>
          <t>701+</t>
        </is>
      </c>
      <c r="AB1889" t="inlineStr"/>
      <c r="AC1889" t="inlineStr"/>
      <c r="AD1889" t="inlineStr"/>
      <c r="AE1889" t="inlineStr">
        <is>
          <t>Not Reported</t>
        </is>
      </c>
      <c r="AF1889" t="inlineStr">
        <is>
          <t>Not Reported</t>
        </is>
      </c>
      <c r="AG1889" t="inlineStr">
        <is>
          <t>Not Reported</t>
        </is>
      </c>
      <c r="AH1889" t="inlineStr">
        <is>
          <t>Not Reported</t>
        </is>
      </c>
      <c r="AI1889" t="inlineStr"/>
      <c r="AJ1889" t="inlineStr"/>
      <c r="AK1889" t="inlineStr">
        <is>
          <t>Not Reported</t>
        </is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>
        <is>
          <t>Not Reported</t>
        </is>
      </c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>
        <is>
          <t>QS</t>
        </is>
      </c>
      <c r="CC1889" t="n">
        <v>925.5</v>
      </c>
      <c r="CD1889" t="n">
        <v>1100.5</v>
      </c>
      <c r="CE1889" t="n">
        <v>601</v>
      </c>
      <c r="CF1889" t="n">
        <v>601</v>
      </c>
      <c r="CG1889" t="n">
        <v>701</v>
      </c>
      <c r="CH1889" t="n">
        <v>315</v>
      </c>
      <c r="CI1889" t="n">
        <v>689</v>
      </c>
      <c r="CJ1889" t="n">
        <v>701</v>
      </c>
      <c r="CK1889" t="n">
        <v>701</v>
      </c>
      <c r="CL1889" t="n">
        <v>701</v>
      </c>
      <c r="CM1889" t="n">
        <v>701</v>
      </c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n">
        <v>33.96428571428571</v>
      </c>
      <c r="DC1889" t="n">
        <v>43.6</v>
      </c>
      <c r="DD1889" t="inlineStr"/>
      <c r="DE1889" t="inlineStr">
        <is>
          <t>QS (score, not ratio)</t>
        </is>
      </c>
      <c r="DF1889" t="inlineStr"/>
      <c r="DG1889" t="inlineStr">
        <is>
          <t>QS (score, not %)</t>
        </is>
      </c>
      <c r="DH1889" t="n">
        <v>4.6</v>
      </c>
      <c r="DI1889" t="inlineStr"/>
    </row>
    <row r="1890">
      <c r="A1890" t="inlineStr">
        <is>
          <t>università degli studi di bergamo</t>
        </is>
      </c>
      <c r="B1890" t="inlineStr">
        <is>
          <t>1201-1400</t>
        </is>
      </c>
      <c r="C1890" t="inlineStr">
        <is>
          <t>1201-1400</t>
        </is>
      </c>
      <c r="D1890" t="inlineStr">
        <is>
          <t>Italy</t>
        </is>
      </c>
      <c r="E1890" t="inlineStr">
        <is>
          <t>Europe</t>
        </is>
      </c>
      <c r="F1890" t="inlineStr">
        <is>
          <t>L</t>
        </is>
      </c>
      <c r="G1890" t="inlineStr">
        <is>
          <t>FO</t>
        </is>
      </c>
      <c r="H1890" t="inlineStr">
        <is>
          <t>VH</t>
        </is>
      </c>
      <c r="I1890" t="inlineStr">
        <is>
          <t>A</t>
        </is>
      </c>
      <c r="J1890" t="n">
        <v>5.7</v>
      </c>
      <c r="K1890" t="inlineStr">
        <is>
          <t>601+</t>
        </is>
      </c>
      <c r="L1890" t="n">
        <v>2.4</v>
      </c>
      <c r="M1890" t="inlineStr">
        <is>
          <t>601+</t>
        </is>
      </c>
      <c r="N1890" t="n">
        <v>1.9</v>
      </c>
      <c r="O1890" t="inlineStr">
        <is>
          <t>701+</t>
        </is>
      </c>
      <c r="P1890" t="n">
        <v>6.5</v>
      </c>
      <c r="Q1890" t="inlineStr">
        <is>
          <t>701+</t>
        </is>
      </c>
      <c r="R1890" t="n">
        <v>4.3</v>
      </c>
      <c r="S1890" t="inlineStr">
        <is>
          <t>701+</t>
        </is>
      </c>
      <c r="T1890" t="n">
        <v>6.7</v>
      </c>
      <c r="U1890" t="inlineStr">
        <is>
          <t>701+</t>
        </is>
      </c>
      <c r="V1890" t="n">
        <v>27.8</v>
      </c>
      <c r="W1890" t="inlineStr">
        <is>
          <t>701+</t>
        </is>
      </c>
      <c r="X1890" t="n">
        <v>4.3</v>
      </c>
      <c r="Y1890" t="inlineStr">
        <is>
          <t>701+</t>
        </is>
      </c>
      <c r="Z1890" t="n">
        <v>1.2</v>
      </c>
      <c r="AA1890" t="inlineStr">
        <is>
          <t>701+</t>
        </is>
      </c>
      <c r="AB1890" t="inlineStr"/>
      <c r="AC1890" t="inlineStr"/>
      <c r="AD1890" t="inlineStr"/>
      <c r="AE1890" t="inlineStr">
        <is>
          <t>Not Reported</t>
        </is>
      </c>
      <c r="AF1890" t="inlineStr">
        <is>
          <t>Not Reported</t>
        </is>
      </c>
      <c r="AG1890" t="inlineStr">
        <is>
          <t>Not Reported</t>
        </is>
      </c>
      <c r="AH1890" t="inlineStr">
        <is>
          <t>Not Reported</t>
        </is>
      </c>
      <c r="AI1890" t="inlineStr"/>
      <c r="AJ1890" t="inlineStr"/>
      <c r="AK1890" t="inlineStr">
        <is>
          <t>Not Reported</t>
        </is>
      </c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>
        <is>
          <t>Not Reported</t>
        </is>
      </c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>
        <is>
          <t>QS</t>
        </is>
      </c>
      <c r="CC1890" t="n">
        <v>1300.5</v>
      </c>
      <c r="CD1890" t="n">
        <v>1300.5</v>
      </c>
      <c r="CE1890" t="n">
        <v>601</v>
      </c>
      <c r="CF1890" t="n">
        <v>601</v>
      </c>
      <c r="CG1890" t="n">
        <v>701</v>
      </c>
      <c r="CH1890" t="n">
        <v>701</v>
      </c>
      <c r="CI1890" t="n">
        <v>701</v>
      </c>
      <c r="CJ1890" t="n">
        <v>701</v>
      </c>
      <c r="CK1890" t="n">
        <v>701</v>
      </c>
      <c r="CL1890" t="n">
        <v>701</v>
      </c>
      <c r="CM1890" t="n">
        <v>701</v>
      </c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n">
        <v>7.178571428571416</v>
      </c>
      <c r="DC1890" t="n">
        <v>6.5</v>
      </c>
      <c r="DD1890" t="inlineStr"/>
      <c r="DE1890" t="inlineStr">
        <is>
          <t>QS (score, not ratio)</t>
        </is>
      </c>
      <c r="DF1890" t="inlineStr"/>
      <c r="DG1890" t="inlineStr">
        <is>
          <t>QS (score, not %)</t>
        </is>
      </c>
      <c r="DH1890" t="n">
        <v>5.7</v>
      </c>
      <c r="DI1890" t="inlineStr"/>
    </row>
    <row r="1891">
      <c r="A1891" t="inlineStr">
        <is>
          <t>università degli studi di pavia</t>
        </is>
      </c>
      <c r="B1891" t="inlineStr">
        <is>
          <t>440</t>
        </is>
      </c>
      <c r="C1891" t="inlineStr">
        <is>
          <t>469</t>
        </is>
      </c>
      <c r="D1891" t="inlineStr">
        <is>
          <t>Italy</t>
        </is>
      </c>
      <c r="E1891" t="inlineStr">
        <is>
          <t>Europe</t>
        </is>
      </c>
      <c r="F1891" t="inlineStr">
        <is>
          <t>L</t>
        </is>
      </c>
      <c r="G1891" t="inlineStr">
        <is>
          <t>FC</t>
        </is>
      </c>
      <c r="H1891" t="inlineStr">
        <is>
          <t>VH</t>
        </is>
      </c>
      <c r="I1891" t="inlineStr">
        <is>
          <t>A</t>
        </is>
      </c>
      <c r="J1891" t="n">
        <v>21.7</v>
      </c>
      <c r="K1891" t="inlineStr">
        <is>
          <t>406</t>
        </is>
      </c>
      <c r="L1891" t="n">
        <v>7.4</v>
      </c>
      <c r="M1891" t="inlineStr">
        <is>
          <t>601+</t>
        </is>
      </c>
      <c r="N1891" t="n">
        <v>8.300000000000001</v>
      </c>
      <c r="O1891" t="inlineStr">
        <is>
          <t>701+</t>
        </is>
      </c>
      <c r="P1891" t="n">
        <v>64.59999999999999</v>
      </c>
      <c r="Q1891" t="inlineStr">
        <is>
          <t>173</t>
        </is>
      </c>
      <c r="R1891" t="n">
        <v>6.2</v>
      </c>
      <c r="S1891" t="inlineStr">
        <is>
          <t>701+</t>
        </is>
      </c>
      <c r="T1891" t="n">
        <v>12.6</v>
      </c>
      <c r="U1891" t="inlineStr">
        <is>
          <t>666</t>
        </is>
      </c>
      <c r="V1891" t="n">
        <v>82.7</v>
      </c>
      <c r="W1891" t="inlineStr">
        <is>
          <t>281</t>
        </is>
      </c>
      <c r="X1891" t="n">
        <v>13.5</v>
      </c>
      <c r="Y1891" t="inlineStr">
        <is>
          <t>701+</t>
        </is>
      </c>
      <c r="Z1891" t="n">
        <v>15.4</v>
      </c>
      <c r="AA1891" t="inlineStr">
        <is>
          <t>585=</t>
        </is>
      </c>
      <c r="AB1891" t="n">
        <v>27</v>
      </c>
      <c r="AC1891" t="inlineStr"/>
      <c r="AD1891" t="inlineStr"/>
      <c r="AE1891" t="inlineStr">
        <is>
          <t>Not Reported</t>
        </is>
      </c>
      <c r="AF1891" t="inlineStr">
        <is>
          <t>Not Reported</t>
        </is>
      </c>
      <c r="AG1891" t="inlineStr">
        <is>
          <t>Not Reported</t>
        </is>
      </c>
      <c r="AH1891" t="inlineStr">
        <is>
          <t>Not Reported</t>
        </is>
      </c>
      <c r="AI1891" t="inlineStr"/>
      <c r="AJ1891" t="inlineStr"/>
      <c r="AK1891" t="inlineStr">
        <is>
          <t>Not Reported</t>
        </is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>
        <is>
          <t>Not Reported</t>
        </is>
      </c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>
        <is>
          <t>QS</t>
        </is>
      </c>
      <c r="CC1891" t="n">
        <v>440</v>
      </c>
      <c r="CD1891" t="n">
        <v>469</v>
      </c>
      <c r="CE1891" t="n">
        <v>406</v>
      </c>
      <c r="CF1891" t="n">
        <v>601</v>
      </c>
      <c r="CG1891" t="n">
        <v>701</v>
      </c>
      <c r="CH1891" t="n">
        <v>173</v>
      </c>
      <c r="CI1891" t="n">
        <v>701</v>
      </c>
      <c r="CJ1891" t="n">
        <v>666</v>
      </c>
      <c r="CK1891" t="n">
        <v>281</v>
      </c>
      <c r="CL1891" t="n">
        <v>701</v>
      </c>
      <c r="CM1891" t="n">
        <v>585</v>
      </c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n">
        <v>68.64285714285714</v>
      </c>
      <c r="DC1891" t="n">
        <v>64.59999999999999</v>
      </c>
      <c r="DD1891" t="inlineStr"/>
      <c r="DE1891" t="inlineStr">
        <is>
          <t>QS (score, not ratio)</t>
        </is>
      </c>
      <c r="DF1891" t="inlineStr"/>
      <c r="DG1891" t="inlineStr">
        <is>
          <t>QS (score, not %)</t>
        </is>
      </c>
      <c r="DH1891" t="n">
        <v>21.7</v>
      </c>
      <c r="DI1891" t="inlineStr"/>
    </row>
    <row r="1892">
      <c r="A1892" t="inlineStr">
        <is>
          <t>università degli studi di perugia</t>
        </is>
      </c>
      <c r="B1892" t="inlineStr">
        <is>
          <t>801-850</t>
        </is>
      </c>
      <c r="C1892" t="inlineStr">
        <is>
          <t>661-670</t>
        </is>
      </c>
      <c r="D1892" t="inlineStr">
        <is>
          <t>Italy</t>
        </is>
      </c>
      <c r="E1892" t="inlineStr">
        <is>
          <t>Europe</t>
        </is>
      </c>
      <c r="F1892" t="inlineStr">
        <is>
          <t>L</t>
        </is>
      </c>
      <c r="G1892" t="inlineStr">
        <is>
          <t>FC</t>
        </is>
      </c>
      <c r="H1892" t="inlineStr">
        <is>
          <t>VH</t>
        </is>
      </c>
      <c r="I1892" t="inlineStr">
        <is>
          <t>A</t>
        </is>
      </c>
      <c r="J1892" t="n">
        <v>9.1</v>
      </c>
      <c r="K1892" t="inlineStr">
        <is>
          <t>601+</t>
        </is>
      </c>
      <c r="L1892" t="n">
        <v>2.3</v>
      </c>
      <c r="M1892" t="inlineStr">
        <is>
          <t>601+</t>
        </is>
      </c>
      <c r="N1892" t="n">
        <v>3.5</v>
      </c>
      <c r="O1892" t="inlineStr">
        <is>
          <t>701+</t>
        </is>
      </c>
      <c r="P1892" t="n">
        <v>40.9</v>
      </c>
      <c r="Q1892" t="inlineStr">
        <is>
          <t>341</t>
        </is>
      </c>
      <c r="R1892" t="n">
        <v>6.4</v>
      </c>
      <c r="S1892" t="inlineStr">
        <is>
          <t>701+</t>
        </is>
      </c>
      <c r="T1892" t="n">
        <v>5.4</v>
      </c>
      <c r="U1892" t="inlineStr">
        <is>
          <t>701+</t>
        </is>
      </c>
      <c r="V1892" t="n">
        <v>65.90000000000001</v>
      </c>
      <c r="W1892" t="inlineStr">
        <is>
          <t>542</t>
        </is>
      </c>
      <c r="X1892" t="n">
        <v>1.7</v>
      </c>
      <c r="Y1892" t="inlineStr">
        <is>
          <t>701+</t>
        </is>
      </c>
      <c r="Z1892" t="n">
        <v>11.5</v>
      </c>
      <c r="AA1892" t="inlineStr">
        <is>
          <t>632=</t>
        </is>
      </c>
      <c r="AB1892" t="inlineStr"/>
      <c r="AC1892" t="inlineStr"/>
      <c r="AD1892" t="inlineStr"/>
      <c r="AE1892" t="inlineStr">
        <is>
          <t>Not Reported</t>
        </is>
      </c>
      <c r="AF1892" t="inlineStr">
        <is>
          <t>Not Reported</t>
        </is>
      </c>
      <c r="AG1892" t="inlineStr">
        <is>
          <t>Not Reported</t>
        </is>
      </c>
      <c r="AH1892" t="inlineStr">
        <is>
          <t>Not Reported</t>
        </is>
      </c>
      <c r="AI1892" t="inlineStr"/>
      <c r="AJ1892" t="inlineStr"/>
      <c r="AK1892" t="inlineStr">
        <is>
          <t>Not Reported</t>
        </is>
      </c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>
        <is>
          <t>Not Reported</t>
        </is>
      </c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>
        <is>
          <t>QS</t>
        </is>
      </c>
      <c r="CC1892" t="n">
        <v>825.5</v>
      </c>
      <c r="CD1892" t="n">
        <v>665.5</v>
      </c>
      <c r="CE1892" t="n">
        <v>601</v>
      </c>
      <c r="CF1892" t="n">
        <v>601</v>
      </c>
      <c r="CG1892" t="n">
        <v>701</v>
      </c>
      <c r="CH1892" t="n">
        <v>341</v>
      </c>
      <c r="CI1892" t="n">
        <v>701</v>
      </c>
      <c r="CJ1892" t="n">
        <v>701</v>
      </c>
      <c r="CK1892" t="n">
        <v>542</v>
      </c>
      <c r="CL1892" t="n">
        <v>701</v>
      </c>
      <c r="CM1892" t="n">
        <v>632</v>
      </c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n">
        <v>41.10714285714285</v>
      </c>
      <c r="DC1892" t="n">
        <v>40.9</v>
      </c>
      <c r="DD1892" t="inlineStr"/>
      <c r="DE1892" t="inlineStr">
        <is>
          <t>QS (score, not ratio)</t>
        </is>
      </c>
      <c r="DF1892" t="inlineStr"/>
      <c r="DG1892" t="inlineStr">
        <is>
          <t>QS (score, not %)</t>
        </is>
      </c>
      <c r="DH1892" t="n">
        <v>9.1</v>
      </c>
      <c r="DI1892" t="inlineStr"/>
    </row>
    <row r="1893">
      <c r="A1893" t="inlineStr">
        <is>
          <t>università degli studi di udine</t>
        </is>
      </c>
      <c r="B1893" t="inlineStr">
        <is>
          <t>1001-1200</t>
        </is>
      </c>
      <c r="C1893" t="inlineStr">
        <is>
          <t>1001-1200</t>
        </is>
      </c>
      <c r="D1893" t="inlineStr">
        <is>
          <t>Italy</t>
        </is>
      </c>
      <c r="E1893" t="inlineStr">
        <is>
          <t>Europe</t>
        </is>
      </c>
      <c r="F1893" t="inlineStr">
        <is>
          <t>M</t>
        </is>
      </c>
      <c r="G1893" t="inlineStr">
        <is>
          <t>CO</t>
        </is>
      </c>
      <c r="H1893" t="inlineStr">
        <is>
          <t>VH</t>
        </is>
      </c>
      <c r="I1893" t="inlineStr">
        <is>
          <t>A</t>
        </is>
      </c>
      <c r="J1893" t="n">
        <v>7.1</v>
      </c>
      <c r="K1893" t="inlineStr">
        <is>
          <t>601+</t>
        </is>
      </c>
      <c r="L1893" t="n">
        <v>2.7</v>
      </c>
      <c r="M1893" t="inlineStr">
        <is>
          <t>601+</t>
        </is>
      </c>
      <c r="N1893" t="n">
        <v>11.3</v>
      </c>
      <c r="O1893" t="inlineStr">
        <is>
          <t>701+</t>
        </is>
      </c>
      <c r="P1893" t="n">
        <v>16.7</v>
      </c>
      <c r="Q1893" t="inlineStr">
        <is>
          <t>611</t>
        </is>
      </c>
      <c r="R1893" t="n">
        <v>4.2</v>
      </c>
      <c r="S1893" t="inlineStr">
        <is>
          <t>701+</t>
        </is>
      </c>
      <c r="T1893" t="n">
        <v>3.7</v>
      </c>
      <c r="U1893" t="inlineStr">
        <is>
          <t>701+</t>
        </is>
      </c>
      <c r="V1893" t="n">
        <v>53.5</v>
      </c>
      <c r="W1893" t="inlineStr">
        <is>
          <t>701+</t>
        </is>
      </c>
      <c r="X1893" t="n">
        <v>1.9</v>
      </c>
      <c r="Y1893" t="inlineStr">
        <is>
          <t>701+</t>
        </is>
      </c>
      <c r="Z1893" t="n">
        <v>4.3</v>
      </c>
      <c r="AA1893" t="inlineStr">
        <is>
          <t>701+</t>
        </is>
      </c>
      <c r="AB1893" t="inlineStr"/>
      <c r="AC1893" t="inlineStr"/>
      <c r="AD1893" t="inlineStr"/>
      <c r="AE1893" t="inlineStr">
        <is>
          <t>Not Reported</t>
        </is>
      </c>
      <c r="AF1893" t="inlineStr">
        <is>
          <t>Not Reported</t>
        </is>
      </c>
      <c r="AG1893" t="inlineStr">
        <is>
          <t>Not Reported</t>
        </is>
      </c>
      <c r="AH1893" t="inlineStr">
        <is>
          <t>Not Reported</t>
        </is>
      </c>
      <c r="AI1893" t="inlineStr"/>
      <c r="AJ1893" t="inlineStr"/>
      <c r="AK1893" t="inlineStr">
        <is>
          <t>Not Reported</t>
        </is>
      </c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>
        <is>
          <t>Not Reported</t>
        </is>
      </c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>
        <is>
          <t>QS</t>
        </is>
      </c>
      <c r="CC1893" t="n">
        <v>1100.5</v>
      </c>
      <c r="CD1893" t="n">
        <v>1100.5</v>
      </c>
      <c r="CE1893" t="n">
        <v>601</v>
      </c>
      <c r="CF1893" t="n">
        <v>601</v>
      </c>
      <c r="CG1893" t="n">
        <v>701</v>
      </c>
      <c r="CH1893" t="n">
        <v>611</v>
      </c>
      <c r="CI1893" t="n">
        <v>701</v>
      </c>
      <c r="CJ1893" t="n">
        <v>701</v>
      </c>
      <c r="CK1893" t="n">
        <v>701</v>
      </c>
      <c r="CL1893" t="n">
        <v>701</v>
      </c>
      <c r="CM1893" t="n">
        <v>701</v>
      </c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n">
        <v>21.46428571428571</v>
      </c>
      <c r="DC1893" t="n">
        <v>16.7</v>
      </c>
      <c r="DD1893" t="inlineStr"/>
      <c r="DE1893" t="inlineStr">
        <is>
          <t>QS (score, not ratio)</t>
        </is>
      </c>
      <c r="DF1893" t="inlineStr"/>
      <c r="DG1893" t="inlineStr">
        <is>
          <t>QS (score, not %)</t>
        </is>
      </c>
      <c r="DH1893" t="n">
        <v>7.1</v>
      </c>
      <c r="DI1893" t="inlineStr"/>
    </row>
    <row r="1894">
      <c r="A1894" t="inlineStr">
        <is>
          <t>università degli studi roma tre</t>
        </is>
      </c>
      <c r="B1894" t="inlineStr">
        <is>
          <t>901-950</t>
        </is>
      </c>
      <c r="C1894" t="inlineStr">
        <is>
          <t>901-950</t>
        </is>
      </c>
      <c r="D1894" t="inlineStr">
        <is>
          <t>Italy</t>
        </is>
      </c>
      <c r="E1894" t="inlineStr">
        <is>
          <t>Europe</t>
        </is>
      </c>
      <c r="F1894" t="inlineStr">
        <is>
          <t>XL</t>
        </is>
      </c>
      <c r="G1894" t="inlineStr">
        <is>
          <t>CO</t>
        </is>
      </c>
      <c r="H1894" t="inlineStr">
        <is>
          <t>VH</t>
        </is>
      </c>
      <c r="I1894" t="inlineStr">
        <is>
          <t>A</t>
        </is>
      </c>
      <c r="J1894" t="n">
        <v>17.4</v>
      </c>
      <c r="K1894" t="inlineStr">
        <is>
          <t>517</t>
        </is>
      </c>
      <c r="L1894" t="n">
        <v>8</v>
      </c>
      <c r="M1894" t="inlineStr">
        <is>
          <t>601+</t>
        </is>
      </c>
      <c r="N1894" t="n">
        <v>2.2</v>
      </c>
      <c r="O1894" t="inlineStr">
        <is>
          <t>701+</t>
        </is>
      </c>
      <c r="P1894" t="n">
        <v>12.1</v>
      </c>
      <c r="Q1894" t="inlineStr">
        <is>
          <t>689</t>
        </is>
      </c>
      <c r="R1894" t="n">
        <v>8.5</v>
      </c>
      <c r="S1894" t="inlineStr">
        <is>
          <t>701+</t>
        </is>
      </c>
      <c r="T1894" t="n">
        <v>4.2</v>
      </c>
      <c r="U1894" t="inlineStr">
        <is>
          <t>701+</t>
        </is>
      </c>
      <c r="V1894" t="n">
        <v>62.5</v>
      </c>
      <c r="W1894" t="inlineStr">
        <is>
          <t>595</t>
        </is>
      </c>
      <c r="X1894" t="n">
        <v>7.1</v>
      </c>
      <c r="Y1894" t="inlineStr">
        <is>
          <t>701+</t>
        </is>
      </c>
      <c r="Z1894" t="n">
        <v>19.7</v>
      </c>
      <c r="AA1894" t="inlineStr">
        <is>
          <t>537=</t>
        </is>
      </c>
      <c r="AB1894" t="inlineStr"/>
      <c r="AC1894" t="inlineStr"/>
      <c r="AD1894" t="inlineStr"/>
      <c r="AE1894" t="inlineStr">
        <is>
          <t>Not Reported</t>
        </is>
      </c>
      <c r="AF1894" t="inlineStr">
        <is>
          <t>Not Reported</t>
        </is>
      </c>
      <c r="AG1894" t="inlineStr">
        <is>
          <t>Not Reported</t>
        </is>
      </c>
      <c r="AH1894" t="inlineStr">
        <is>
          <t>Not Reported</t>
        </is>
      </c>
      <c r="AI1894" t="inlineStr"/>
      <c r="AJ1894" t="inlineStr"/>
      <c r="AK1894" t="inlineStr">
        <is>
          <t>Not Reported</t>
        </is>
      </c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>
        <is>
          <t>Not Reported</t>
        </is>
      </c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>
        <is>
          <t>QS</t>
        </is>
      </c>
      <c r="CC1894" t="n">
        <v>925.5</v>
      </c>
      <c r="CD1894" t="n">
        <v>925.5</v>
      </c>
      <c r="CE1894" t="n">
        <v>517</v>
      </c>
      <c r="CF1894" t="n">
        <v>601</v>
      </c>
      <c r="CG1894" t="n">
        <v>701</v>
      </c>
      <c r="CH1894" t="n">
        <v>689</v>
      </c>
      <c r="CI1894" t="n">
        <v>701</v>
      </c>
      <c r="CJ1894" t="n">
        <v>701</v>
      </c>
      <c r="CK1894" t="n">
        <v>595</v>
      </c>
      <c r="CL1894" t="n">
        <v>701</v>
      </c>
      <c r="CM1894" t="n">
        <v>537</v>
      </c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n">
        <v>33.96428571428571</v>
      </c>
      <c r="DC1894" t="n">
        <v>12.1</v>
      </c>
      <c r="DD1894" t="inlineStr"/>
      <c r="DE1894" t="inlineStr">
        <is>
          <t>QS (score, not ratio)</t>
        </is>
      </c>
      <c r="DF1894" t="inlineStr"/>
      <c r="DG1894" t="inlineStr">
        <is>
          <t>QS (score, not %)</t>
        </is>
      </c>
      <c r="DH1894" t="n">
        <v>17.4</v>
      </c>
      <c r="DI1894" t="inlineStr"/>
    </row>
    <row r="1895">
      <c r="A1895" t="inlineStr">
        <is>
          <t>università del salento</t>
        </is>
      </c>
      <c r="B1895" t="inlineStr">
        <is>
          <t>1001-1200</t>
        </is>
      </c>
      <c r="C1895" t="inlineStr">
        <is>
          <t>1001-1200</t>
        </is>
      </c>
      <c r="D1895" t="inlineStr">
        <is>
          <t>Italy</t>
        </is>
      </c>
      <c r="E1895" t="inlineStr">
        <is>
          <t>Europe</t>
        </is>
      </c>
      <c r="F1895" t="inlineStr">
        <is>
          <t>L</t>
        </is>
      </c>
      <c r="G1895" t="inlineStr">
        <is>
          <t>CO</t>
        </is>
      </c>
      <c r="H1895" t="inlineStr">
        <is>
          <t>VH</t>
        </is>
      </c>
      <c r="I1895" t="inlineStr">
        <is>
          <t>A</t>
        </is>
      </c>
      <c r="J1895" t="n">
        <v>7.1</v>
      </c>
      <c r="K1895" t="inlineStr">
        <is>
          <t>601+</t>
        </is>
      </c>
      <c r="L1895" t="n">
        <v>1.7</v>
      </c>
      <c r="M1895" t="inlineStr">
        <is>
          <t>601+</t>
        </is>
      </c>
      <c r="N1895" t="n">
        <v>6.9</v>
      </c>
      <c r="O1895" t="inlineStr">
        <is>
          <t>701+</t>
        </is>
      </c>
      <c r="P1895" t="n">
        <v>21.7</v>
      </c>
      <c r="Q1895" t="inlineStr">
        <is>
          <t>535</t>
        </is>
      </c>
      <c r="R1895" t="n">
        <v>1.7</v>
      </c>
      <c r="S1895" t="inlineStr">
        <is>
          <t>701+</t>
        </is>
      </c>
      <c r="T1895" t="n">
        <v>1.5</v>
      </c>
      <c r="U1895" t="inlineStr">
        <is>
          <t>701+</t>
        </is>
      </c>
      <c r="V1895" t="n">
        <v>65.2</v>
      </c>
      <c r="W1895" t="inlineStr">
        <is>
          <t>551</t>
        </is>
      </c>
      <c r="X1895" t="n">
        <v>1.6</v>
      </c>
      <c r="Y1895" t="inlineStr">
        <is>
          <t>701+</t>
        </is>
      </c>
      <c r="Z1895" t="n">
        <v>2.7</v>
      </c>
      <c r="AA1895" t="inlineStr">
        <is>
          <t>701+</t>
        </is>
      </c>
      <c r="AB1895" t="inlineStr"/>
      <c r="AC1895" t="inlineStr"/>
      <c r="AD1895" t="inlineStr"/>
      <c r="AE1895" t="inlineStr">
        <is>
          <t>Not Reported</t>
        </is>
      </c>
      <c r="AF1895" t="inlineStr">
        <is>
          <t>Not Reported</t>
        </is>
      </c>
      <c r="AG1895" t="inlineStr">
        <is>
          <t>Not Reported</t>
        </is>
      </c>
      <c r="AH1895" t="inlineStr">
        <is>
          <t>Not Reported</t>
        </is>
      </c>
      <c r="AI1895" t="inlineStr"/>
      <c r="AJ1895" t="inlineStr"/>
      <c r="AK1895" t="inlineStr">
        <is>
          <t>Not Reported</t>
        </is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>
        <is>
          <t>Not Reported</t>
        </is>
      </c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>
        <is>
          <t>QS</t>
        </is>
      </c>
      <c r="CC1895" t="n">
        <v>1100.5</v>
      </c>
      <c r="CD1895" t="n">
        <v>1100.5</v>
      </c>
      <c r="CE1895" t="n">
        <v>601</v>
      </c>
      <c r="CF1895" t="n">
        <v>601</v>
      </c>
      <c r="CG1895" t="n">
        <v>701</v>
      </c>
      <c r="CH1895" t="n">
        <v>535</v>
      </c>
      <c r="CI1895" t="n">
        <v>701</v>
      </c>
      <c r="CJ1895" t="n">
        <v>701</v>
      </c>
      <c r="CK1895" t="n">
        <v>551</v>
      </c>
      <c r="CL1895" t="n">
        <v>701</v>
      </c>
      <c r="CM1895" t="n">
        <v>701</v>
      </c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n">
        <v>21.46428571428571</v>
      </c>
      <c r="DC1895" t="n">
        <v>21.7</v>
      </c>
      <c r="DD1895" t="inlineStr"/>
      <c r="DE1895" t="inlineStr">
        <is>
          <t>QS (score, not ratio)</t>
        </is>
      </c>
      <c r="DF1895" t="inlineStr"/>
      <c r="DG1895" t="inlineStr">
        <is>
          <t>QS (score, not %)</t>
        </is>
      </c>
      <c r="DH1895" t="n">
        <v>7.1</v>
      </c>
      <c r="DI1895" t="inlineStr"/>
    </row>
    <row r="1896">
      <c r="A1896" t="inlineStr">
        <is>
          <t>università di padova</t>
        </is>
      </c>
      <c r="B1896" t="inlineStr">
        <is>
          <t>236</t>
        </is>
      </c>
      <c r="C1896" t="inlineStr">
        <is>
          <t>219</t>
        </is>
      </c>
      <c r="D1896" t="inlineStr">
        <is>
          <t>Italy</t>
        </is>
      </c>
      <c r="E1896" t="inlineStr">
        <is>
          <t>Europe</t>
        </is>
      </c>
      <c r="F1896" t="inlineStr">
        <is>
          <t>XL</t>
        </is>
      </c>
      <c r="G1896" t="inlineStr">
        <is>
          <t>FC</t>
        </is>
      </c>
      <c r="H1896" t="inlineStr">
        <is>
          <t>VH</t>
        </is>
      </c>
      <c r="I1896" t="inlineStr">
        <is>
          <t>A</t>
        </is>
      </c>
      <c r="J1896" t="n">
        <v>58.9</v>
      </c>
      <c r="K1896" t="inlineStr">
        <is>
          <t>129</t>
        </is>
      </c>
      <c r="L1896" t="n">
        <v>27.3</v>
      </c>
      <c r="M1896" t="inlineStr">
        <is>
          <t>351</t>
        </is>
      </c>
      <c r="N1896" t="n">
        <v>8.5</v>
      </c>
      <c r="O1896" t="inlineStr">
        <is>
          <t>701+</t>
        </is>
      </c>
      <c r="P1896" t="n">
        <v>45.7</v>
      </c>
      <c r="Q1896" t="inlineStr">
        <is>
          <t>302</t>
        </is>
      </c>
      <c r="R1896" t="n">
        <v>9.199999999999999</v>
      </c>
      <c r="S1896" t="inlineStr">
        <is>
          <t>701+</t>
        </is>
      </c>
      <c r="T1896" t="n">
        <v>11.1</v>
      </c>
      <c r="U1896" t="inlineStr">
        <is>
          <t>694</t>
        </is>
      </c>
      <c r="V1896" t="n">
        <v>94.90000000000001</v>
      </c>
      <c r="W1896" t="inlineStr">
        <is>
          <t>79</t>
        </is>
      </c>
      <c r="X1896" t="n">
        <v>18.8</v>
      </c>
      <c r="Y1896" t="inlineStr">
        <is>
          <t>590</t>
        </is>
      </c>
      <c r="Z1896" t="n">
        <v>87.7</v>
      </c>
      <c r="AA1896" t="inlineStr">
        <is>
          <t>110</t>
        </is>
      </c>
      <c r="AB1896" t="n">
        <v>42.3</v>
      </c>
      <c r="AC1896" t="inlineStr"/>
      <c r="AD1896" t="inlineStr"/>
      <c r="AE1896" t="inlineStr">
        <is>
          <t>Not Reported</t>
        </is>
      </c>
      <c r="AF1896" t="inlineStr">
        <is>
          <t>Not Reported</t>
        </is>
      </c>
      <c r="AG1896" t="inlineStr">
        <is>
          <t>Not Reported</t>
        </is>
      </c>
      <c r="AH1896" t="inlineStr">
        <is>
          <t>Not Reported</t>
        </is>
      </c>
      <c r="AI1896" t="inlineStr"/>
      <c r="AJ1896" t="inlineStr"/>
      <c r="AK1896" t="inlineStr">
        <is>
          <t>Not Reported</t>
        </is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>
        <is>
          <t>Not Reported</t>
        </is>
      </c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>
        <is>
          <t>QS</t>
        </is>
      </c>
      <c r="CC1896" t="n">
        <v>236</v>
      </c>
      <c r="CD1896" t="n">
        <v>219</v>
      </c>
      <c r="CE1896" t="n">
        <v>129</v>
      </c>
      <c r="CF1896" t="n">
        <v>351</v>
      </c>
      <c r="CG1896" t="n">
        <v>701</v>
      </c>
      <c r="CH1896" t="n">
        <v>302</v>
      </c>
      <c r="CI1896" t="n">
        <v>701</v>
      </c>
      <c r="CJ1896" t="n">
        <v>694</v>
      </c>
      <c r="CK1896" t="n">
        <v>79</v>
      </c>
      <c r="CL1896" t="n">
        <v>590</v>
      </c>
      <c r="CM1896" t="n">
        <v>110</v>
      </c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n">
        <v>83.21428571428572</v>
      </c>
      <c r="DC1896" t="n">
        <v>45.7</v>
      </c>
      <c r="DD1896" t="inlineStr"/>
      <c r="DE1896" t="inlineStr">
        <is>
          <t>QS (score, not ratio)</t>
        </is>
      </c>
      <c r="DF1896" t="inlineStr"/>
      <c r="DG1896" t="inlineStr">
        <is>
          <t>QS (score, not %)</t>
        </is>
      </c>
      <c r="DH1896" t="n">
        <v>58.9</v>
      </c>
      <c r="DI1896" t="inlineStr"/>
    </row>
    <row r="1897">
      <c r="A1897" t="inlineStr">
        <is>
          <t>università vita-salute san raffaele</t>
        </is>
      </c>
      <c r="B1897" t="inlineStr">
        <is>
          <t>389</t>
        </is>
      </c>
      <c r="C1897" t="inlineStr">
        <is>
          <t>595</t>
        </is>
      </c>
      <c r="D1897" t="inlineStr">
        <is>
          <t>Italy</t>
        </is>
      </c>
      <c r="E1897" t="inlineStr">
        <is>
          <t>Europe</t>
        </is>
      </c>
      <c r="F1897" t="inlineStr">
        <is>
          <t>S</t>
        </is>
      </c>
      <c r="G1897" t="inlineStr">
        <is>
          <t>SP</t>
        </is>
      </c>
      <c r="H1897" t="inlineStr">
        <is>
          <t>VH</t>
        </is>
      </c>
      <c r="I1897" t="inlineStr">
        <is>
          <t>B</t>
        </is>
      </c>
      <c r="J1897" t="n">
        <v>3.3</v>
      </c>
      <c r="K1897" t="inlineStr">
        <is>
          <t>601+</t>
        </is>
      </c>
      <c r="L1897" t="n">
        <v>1.8</v>
      </c>
      <c r="M1897" t="inlineStr">
        <is>
          <t>601+</t>
        </is>
      </c>
      <c r="N1897" t="n">
        <v>94.40000000000001</v>
      </c>
      <c r="O1897" t="inlineStr">
        <is>
          <t>66</t>
        </is>
      </c>
      <c r="P1897" t="n">
        <v>88.5</v>
      </c>
      <c r="Q1897" t="inlineStr">
        <is>
          <t>80</t>
        </is>
      </c>
      <c r="R1897" t="n">
        <v>4.4</v>
      </c>
      <c r="S1897" t="inlineStr">
        <is>
          <t>701+</t>
        </is>
      </c>
      <c r="T1897" t="n">
        <v>4.3</v>
      </c>
      <c r="U1897" t="inlineStr">
        <is>
          <t>701+</t>
        </is>
      </c>
      <c r="V1897" t="n">
        <v>39.2</v>
      </c>
      <c r="W1897" t="inlineStr">
        <is>
          <t>701+</t>
        </is>
      </c>
      <c r="X1897" t="n">
        <v>2.1</v>
      </c>
      <c r="Y1897" t="inlineStr">
        <is>
          <t>701+</t>
        </is>
      </c>
      <c r="Z1897" t="n">
        <v>1.2</v>
      </c>
      <c r="AA1897" t="inlineStr">
        <is>
          <t>701+</t>
        </is>
      </c>
      <c r="AB1897" t="n">
        <v>30.1</v>
      </c>
      <c r="AC1897" t="inlineStr"/>
      <c r="AD1897" t="inlineStr"/>
      <c r="AE1897" t="inlineStr">
        <is>
          <t>Not Reported</t>
        </is>
      </c>
      <c r="AF1897" t="inlineStr">
        <is>
          <t>Not Reported</t>
        </is>
      </c>
      <c r="AG1897" t="inlineStr">
        <is>
          <t>Not Reported</t>
        </is>
      </c>
      <c r="AH1897" t="inlineStr">
        <is>
          <t>Not Reported</t>
        </is>
      </c>
      <c r="AI1897" t="inlineStr"/>
      <c r="AJ1897" t="inlineStr"/>
      <c r="AK1897" t="inlineStr">
        <is>
          <t>Not Reported</t>
        </is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>
        <is>
          <t>Not Reported</t>
        </is>
      </c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>
        <is>
          <t>QS</t>
        </is>
      </c>
      <c r="CC1897" t="n">
        <v>389</v>
      </c>
      <c r="CD1897" t="n">
        <v>595</v>
      </c>
      <c r="CE1897" t="n">
        <v>601</v>
      </c>
      <c r="CF1897" t="n">
        <v>601</v>
      </c>
      <c r="CG1897" t="n">
        <v>66</v>
      </c>
      <c r="CH1897" t="n">
        <v>80</v>
      </c>
      <c r="CI1897" t="n">
        <v>701</v>
      </c>
      <c r="CJ1897" t="n">
        <v>701</v>
      </c>
      <c r="CK1897" t="n">
        <v>701</v>
      </c>
      <c r="CL1897" t="n">
        <v>701</v>
      </c>
      <c r="CM1897" t="n">
        <v>701</v>
      </c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n">
        <v>72.28571428571428</v>
      </c>
      <c r="DC1897" t="n">
        <v>88.5</v>
      </c>
      <c r="DD1897" t="inlineStr"/>
      <c r="DE1897" t="inlineStr">
        <is>
          <t>QS (score, not ratio)</t>
        </is>
      </c>
      <c r="DF1897" t="inlineStr"/>
      <c r="DG1897" t="inlineStr">
        <is>
          <t>QS (score, not %)</t>
        </is>
      </c>
      <c r="DH1897" t="n">
        <v>3.3</v>
      </c>
      <c r="DI1897" t="inlineStr"/>
    </row>
    <row r="1898">
      <c r="A1898" t="inlineStr">
        <is>
          <t>universität bremen</t>
        </is>
      </c>
      <c r="B1898" t="inlineStr">
        <is>
          <t>592</t>
        </is>
      </c>
      <c r="C1898" t="inlineStr">
        <is>
          <t>514</t>
        </is>
      </c>
      <c r="D1898" t="inlineStr">
        <is>
          <t>Germany</t>
        </is>
      </c>
      <c r="E1898" t="inlineStr">
        <is>
          <t>Europe</t>
        </is>
      </c>
      <c r="F1898" t="inlineStr">
        <is>
          <t>L</t>
        </is>
      </c>
      <c r="G1898" t="inlineStr">
        <is>
          <t>CO</t>
        </is>
      </c>
      <c r="H1898" t="inlineStr">
        <is>
          <t>VH</t>
        </is>
      </c>
      <c r="I1898" t="inlineStr">
        <is>
          <t>A</t>
        </is>
      </c>
      <c r="J1898" t="n">
        <v>18.5</v>
      </c>
      <c r="K1898" t="inlineStr">
        <is>
          <t>490</t>
        </is>
      </c>
      <c r="L1898" t="n">
        <v>7.7</v>
      </c>
      <c r="M1898" t="inlineStr">
        <is>
          <t>601+</t>
        </is>
      </c>
      <c r="N1898" t="n">
        <v>13.1</v>
      </c>
      <c r="O1898" t="inlineStr">
        <is>
          <t>701+</t>
        </is>
      </c>
      <c r="P1898" t="n">
        <v>24.4</v>
      </c>
      <c r="Q1898" t="inlineStr">
        <is>
          <t>505</t>
        </is>
      </c>
      <c r="R1898" t="n">
        <v>46.9</v>
      </c>
      <c r="S1898" t="inlineStr">
        <is>
          <t>382</t>
        </is>
      </c>
      <c r="T1898" t="n">
        <v>26.4</v>
      </c>
      <c r="U1898" t="inlineStr">
        <is>
          <t>460</t>
        </is>
      </c>
      <c r="V1898" t="n">
        <v>89.09999999999999</v>
      </c>
      <c r="W1898" t="inlineStr">
        <is>
          <t>182</t>
        </is>
      </c>
      <c r="X1898" t="n">
        <v>1.8</v>
      </c>
      <c r="Y1898" t="inlineStr">
        <is>
          <t>701+</t>
        </is>
      </c>
      <c r="Z1898" t="n">
        <v>19.9</v>
      </c>
      <c r="AA1898" t="inlineStr">
        <is>
          <t>535=</t>
        </is>
      </c>
      <c r="AB1898" t="n">
        <v>21</v>
      </c>
      <c r="AC1898" t="inlineStr"/>
      <c r="AD1898" t="inlineStr"/>
      <c r="AE1898" t="inlineStr">
        <is>
          <t>Not Reported</t>
        </is>
      </c>
      <c r="AF1898" t="inlineStr">
        <is>
          <t>Not Reported</t>
        </is>
      </c>
      <c r="AG1898" t="inlineStr">
        <is>
          <t>Not Reported</t>
        </is>
      </c>
      <c r="AH1898" t="inlineStr">
        <is>
          <t>Not Reported</t>
        </is>
      </c>
      <c r="AI1898" t="inlineStr"/>
      <c r="AJ1898" t="inlineStr"/>
      <c r="AK1898" t="inlineStr">
        <is>
          <t>Not Reported</t>
        </is>
      </c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>
        <is>
          <t>Not Reported</t>
        </is>
      </c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>
        <is>
          <t>QS</t>
        </is>
      </c>
      <c r="CC1898" t="n">
        <v>592</v>
      </c>
      <c r="CD1898" t="n">
        <v>514</v>
      </c>
      <c r="CE1898" t="n">
        <v>490</v>
      </c>
      <c r="CF1898" t="n">
        <v>601</v>
      </c>
      <c r="CG1898" t="n">
        <v>701</v>
      </c>
      <c r="CH1898" t="n">
        <v>505</v>
      </c>
      <c r="CI1898" t="n">
        <v>382</v>
      </c>
      <c r="CJ1898" t="n">
        <v>460</v>
      </c>
      <c r="CK1898" t="n">
        <v>182</v>
      </c>
      <c r="CL1898" t="n">
        <v>701</v>
      </c>
      <c r="CM1898" t="n">
        <v>535</v>
      </c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n">
        <v>57.78571428571428</v>
      </c>
      <c r="DC1898" t="n">
        <v>24.4</v>
      </c>
      <c r="DD1898" t="inlineStr"/>
      <c r="DE1898" t="inlineStr">
        <is>
          <t>QS (score, not ratio)</t>
        </is>
      </c>
      <c r="DF1898" t="inlineStr"/>
      <c r="DG1898" t="inlineStr">
        <is>
          <t>QS (score, not %)</t>
        </is>
      </c>
      <c r="DH1898" t="n">
        <v>18.5</v>
      </c>
      <c r="DI1898" t="inlineStr"/>
    </row>
    <row r="1899">
      <c r="A1899" t="inlineStr">
        <is>
          <t>universität des saarlandes</t>
        </is>
      </c>
      <c r="B1899" t="inlineStr">
        <is>
          <t>601-610</t>
        </is>
      </c>
      <c r="C1899" t="inlineStr">
        <is>
          <t>600</t>
        </is>
      </c>
      <c r="D1899" t="inlineStr">
        <is>
          <t>Germany</t>
        </is>
      </c>
      <c r="E1899" t="inlineStr">
        <is>
          <t>Europe</t>
        </is>
      </c>
      <c r="F1899" t="inlineStr">
        <is>
          <t>L</t>
        </is>
      </c>
      <c r="G1899" t="inlineStr">
        <is>
          <t>FC</t>
        </is>
      </c>
      <c r="H1899" t="inlineStr">
        <is>
          <t>VH</t>
        </is>
      </c>
      <c r="I1899" t="inlineStr">
        <is>
          <t>A</t>
        </is>
      </c>
      <c r="J1899" t="n">
        <v>10.2</v>
      </c>
      <c r="K1899" t="inlineStr">
        <is>
          <t>601+</t>
        </is>
      </c>
      <c r="L1899" t="n">
        <v>5</v>
      </c>
      <c r="M1899" t="inlineStr">
        <is>
          <t>601+</t>
        </is>
      </c>
      <c r="N1899" t="n">
        <v>92.2</v>
      </c>
      <c r="O1899" t="inlineStr">
        <is>
          <t>77</t>
        </is>
      </c>
      <c r="P1899" t="n">
        <v>7</v>
      </c>
      <c r="Q1899" t="inlineStr">
        <is>
          <t>701+</t>
        </is>
      </c>
      <c r="R1899" t="n">
        <v>4.6</v>
      </c>
      <c r="S1899" t="inlineStr">
        <is>
          <t>701+</t>
        </is>
      </c>
      <c r="T1899" t="n">
        <v>35.9</v>
      </c>
      <c r="U1899" t="inlineStr">
        <is>
          <t>385</t>
        </is>
      </c>
      <c r="V1899" t="n">
        <v>71.40000000000001</v>
      </c>
      <c r="W1899" t="inlineStr">
        <is>
          <t>462</t>
        </is>
      </c>
      <c r="X1899" t="n">
        <v>29</v>
      </c>
      <c r="Y1899" t="inlineStr">
        <is>
          <t>428</t>
        </is>
      </c>
      <c r="Z1899" t="n">
        <v>1.2</v>
      </c>
      <c r="AA1899" t="inlineStr">
        <is>
          <t>701+</t>
        </is>
      </c>
      <c r="AB1899" t="inlineStr"/>
      <c r="AC1899" t="inlineStr"/>
      <c r="AD1899" t="inlineStr"/>
      <c r="AE1899" t="inlineStr">
        <is>
          <t>Not Reported</t>
        </is>
      </c>
      <c r="AF1899" t="inlineStr">
        <is>
          <t>Not Reported</t>
        </is>
      </c>
      <c r="AG1899" t="inlineStr">
        <is>
          <t>Not Reported</t>
        </is>
      </c>
      <c r="AH1899" t="inlineStr">
        <is>
          <t>Not Reported</t>
        </is>
      </c>
      <c r="AI1899" t="inlineStr"/>
      <c r="AJ1899" t="inlineStr"/>
      <c r="AK1899" t="inlineStr">
        <is>
          <t>Not Reported</t>
        </is>
      </c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>
        <is>
          <t>Not Reported</t>
        </is>
      </c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>
        <is>
          <t>QS</t>
        </is>
      </c>
      <c r="CC1899" t="n">
        <v>605.5</v>
      </c>
      <c r="CD1899" t="n">
        <v>600</v>
      </c>
      <c r="CE1899" t="n">
        <v>601</v>
      </c>
      <c r="CF1899" t="n">
        <v>601</v>
      </c>
      <c r="CG1899" t="n">
        <v>77</v>
      </c>
      <c r="CH1899" t="n">
        <v>701</v>
      </c>
      <c r="CI1899" t="n">
        <v>701</v>
      </c>
      <c r="CJ1899" t="n">
        <v>385</v>
      </c>
      <c r="CK1899" t="n">
        <v>462</v>
      </c>
      <c r="CL1899" t="n">
        <v>428</v>
      </c>
      <c r="CM1899" t="n">
        <v>701</v>
      </c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n">
        <v>56.82142857142857</v>
      </c>
      <c r="DC1899" t="n">
        <v>7</v>
      </c>
      <c r="DD1899" t="inlineStr"/>
      <c r="DE1899" t="inlineStr">
        <is>
          <t>QS (score, not ratio)</t>
        </is>
      </c>
      <c r="DF1899" t="inlineStr"/>
      <c r="DG1899" t="inlineStr">
        <is>
          <t>QS (score, not %)</t>
        </is>
      </c>
      <c r="DH1899" t="n">
        <v>10.2</v>
      </c>
      <c r="DI1899" t="inlineStr"/>
    </row>
    <row r="1900">
      <c r="A1900" t="inlineStr">
        <is>
          <t>universität duisburg-essen</t>
        </is>
      </c>
      <c r="B1900" t="inlineStr">
        <is>
          <t>801-850</t>
        </is>
      </c>
      <c r="C1900" t="inlineStr">
        <is>
          <t>771-780</t>
        </is>
      </c>
      <c r="D1900" t="inlineStr">
        <is>
          <t>Germany</t>
        </is>
      </c>
      <c r="E1900" t="inlineStr">
        <is>
          <t>Europe</t>
        </is>
      </c>
      <c r="F1900" t="inlineStr">
        <is>
          <t>XL</t>
        </is>
      </c>
      <c r="G1900" t="inlineStr">
        <is>
          <t>FC</t>
        </is>
      </c>
      <c r="H1900" t="inlineStr">
        <is>
          <t>VH</t>
        </is>
      </c>
      <c r="I1900" t="inlineStr">
        <is>
          <t>A</t>
        </is>
      </c>
      <c r="J1900" t="n">
        <v>11.3</v>
      </c>
      <c r="K1900" t="inlineStr">
        <is>
          <t>601+</t>
        </is>
      </c>
      <c r="L1900" t="n">
        <v>4.2</v>
      </c>
      <c r="M1900" t="inlineStr">
        <is>
          <t>601+</t>
        </is>
      </c>
      <c r="N1900" t="n">
        <v>13.2</v>
      </c>
      <c r="O1900" t="inlineStr">
        <is>
          <t>701+</t>
        </is>
      </c>
      <c r="P1900" t="n">
        <v>11.2</v>
      </c>
      <c r="Q1900" t="inlineStr">
        <is>
          <t>701+</t>
        </is>
      </c>
      <c r="R1900" t="n">
        <v>35</v>
      </c>
      <c r="S1900" t="inlineStr">
        <is>
          <t>457</t>
        </is>
      </c>
      <c r="T1900" t="n">
        <v>39.4</v>
      </c>
      <c r="U1900" t="inlineStr">
        <is>
          <t>355</t>
        </is>
      </c>
      <c r="V1900" t="n">
        <v>81.40000000000001</v>
      </c>
      <c r="W1900" t="inlineStr">
        <is>
          <t>298</t>
        </is>
      </c>
      <c r="X1900" t="n">
        <v>12.2</v>
      </c>
      <c r="Y1900" t="inlineStr">
        <is>
          <t>701+</t>
        </is>
      </c>
      <c r="Z1900" t="n">
        <v>5.9</v>
      </c>
      <c r="AA1900" t="inlineStr">
        <is>
          <t>701+</t>
        </is>
      </c>
      <c r="AB1900" t="inlineStr"/>
      <c r="AC1900" t="inlineStr"/>
      <c r="AD1900" t="inlineStr"/>
      <c r="AE1900" t="inlineStr">
        <is>
          <t>Not Reported</t>
        </is>
      </c>
      <c r="AF1900" t="inlineStr">
        <is>
          <t>Not Reported</t>
        </is>
      </c>
      <c r="AG1900" t="inlineStr">
        <is>
          <t>Not Reported</t>
        </is>
      </c>
      <c r="AH1900" t="inlineStr">
        <is>
          <t>Not Reported</t>
        </is>
      </c>
      <c r="AI1900" t="inlineStr"/>
      <c r="AJ1900" t="inlineStr"/>
      <c r="AK1900" t="inlineStr">
        <is>
          <t>Not Reported</t>
        </is>
      </c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>
        <is>
          <t>Not Reported</t>
        </is>
      </c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>
        <is>
          <t>QS</t>
        </is>
      </c>
      <c r="CC1900" t="n">
        <v>825.5</v>
      </c>
      <c r="CD1900" t="n">
        <v>775.5</v>
      </c>
      <c r="CE1900" t="n">
        <v>601</v>
      </c>
      <c r="CF1900" t="n">
        <v>601</v>
      </c>
      <c r="CG1900" t="n">
        <v>701</v>
      </c>
      <c r="CH1900" t="n">
        <v>701</v>
      </c>
      <c r="CI1900" t="n">
        <v>457</v>
      </c>
      <c r="CJ1900" t="n">
        <v>355</v>
      </c>
      <c r="CK1900" t="n">
        <v>298</v>
      </c>
      <c r="CL1900" t="n">
        <v>701</v>
      </c>
      <c r="CM1900" t="n">
        <v>701</v>
      </c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n">
        <v>41.10714285714285</v>
      </c>
      <c r="DC1900" t="n">
        <v>11.2</v>
      </c>
      <c r="DD1900" t="inlineStr"/>
      <c r="DE1900" t="inlineStr">
        <is>
          <t>QS (score, not ratio)</t>
        </is>
      </c>
      <c r="DF1900" t="inlineStr"/>
      <c r="DG1900" t="inlineStr">
        <is>
          <t>QS (score, not %)</t>
        </is>
      </c>
      <c r="DH1900" t="n">
        <v>11.3</v>
      </c>
      <c r="DI1900" t="inlineStr"/>
    </row>
    <row r="1901">
      <c r="A1901" t="inlineStr">
        <is>
          <t>universität hamburg</t>
        </is>
      </c>
      <c r="B1901" t="inlineStr">
        <is>
          <t>191</t>
        </is>
      </c>
      <c r="C1901" t="inlineStr">
        <is>
          <t>205</t>
        </is>
      </c>
      <c r="D1901" t="inlineStr">
        <is>
          <t>Germany</t>
        </is>
      </c>
      <c r="E1901" t="inlineStr">
        <is>
          <t>Europe</t>
        </is>
      </c>
      <c r="F1901" t="inlineStr">
        <is>
          <t>L</t>
        </is>
      </c>
      <c r="G1901" t="inlineStr">
        <is>
          <t>FO</t>
        </is>
      </c>
      <c r="H1901" t="inlineStr">
        <is>
          <t>VH</t>
        </is>
      </c>
      <c r="I1901" t="inlineStr">
        <is>
          <t>A</t>
        </is>
      </c>
      <c r="J1901" t="n">
        <v>50.7</v>
      </c>
      <c r="K1901" t="inlineStr">
        <is>
          <t>159</t>
        </is>
      </c>
      <c r="L1901" t="n">
        <v>35.7</v>
      </c>
      <c r="M1901" t="inlineStr">
        <is>
          <t>264</t>
        </is>
      </c>
      <c r="N1901" t="n">
        <v>16.5</v>
      </c>
      <c r="O1901" t="inlineStr">
        <is>
          <t>701+</t>
        </is>
      </c>
      <c r="P1901" t="n">
        <v>54.7</v>
      </c>
      <c r="Q1901" t="inlineStr">
        <is>
          <t>233</t>
        </is>
      </c>
      <c r="R1901" t="n">
        <v>40.2</v>
      </c>
      <c r="S1901" t="inlineStr">
        <is>
          <t>418</t>
        </is>
      </c>
      <c r="T1901" t="n">
        <v>20.4</v>
      </c>
      <c r="U1901" t="inlineStr">
        <is>
          <t>532</t>
        </is>
      </c>
      <c r="V1901" t="n">
        <v>93.40000000000001</v>
      </c>
      <c r="W1901" t="inlineStr">
        <is>
          <t>109</t>
        </is>
      </c>
      <c r="X1901" t="n">
        <v>42.8</v>
      </c>
      <c r="Y1901" t="inlineStr">
        <is>
          <t>300</t>
        </is>
      </c>
      <c r="Z1901" t="n">
        <v>90.59999999999999</v>
      </c>
      <c r="AA1901" t="inlineStr">
        <is>
          <t>91</t>
        </is>
      </c>
      <c r="AB1901" t="n">
        <v>47.1</v>
      </c>
      <c r="AC1901" t="inlineStr"/>
      <c r="AD1901" t="inlineStr"/>
      <c r="AE1901" t="inlineStr">
        <is>
          <t>Not Reported</t>
        </is>
      </c>
      <c r="AF1901" t="inlineStr">
        <is>
          <t>Not Reported</t>
        </is>
      </c>
      <c r="AG1901" t="inlineStr">
        <is>
          <t>Not Reported</t>
        </is>
      </c>
      <c r="AH1901" t="inlineStr">
        <is>
          <t>Not Reported</t>
        </is>
      </c>
      <c r="AI1901" t="inlineStr"/>
      <c r="AJ1901" t="inlineStr"/>
      <c r="AK1901" t="inlineStr">
        <is>
          <t>Not Reported</t>
        </is>
      </c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>
        <is>
          <t>Not Reported</t>
        </is>
      </c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>
        <is>
          <t>QS</t>
        </is>
      </c>
      <c r="CC1901" t="n">
        <v>191</v>
      </c>
      <c r="CD1901" t="n">
        <v>205</v>
      </c>
      <c r="CE1901" t="n">
        <v>159</v>
      </c>
      <c r="CF1901" t="n">
        <v>264</v>
      </c>
      <c r="CG1901" t="n">
        <v>701</v>
      </c>
      <c r="CH1901" t="n">
        <v>233</v>
      </c>
      <c r="CI1901" t="n">
        <v>418</v>
      </c>
      <c r="CJ1901" t="n">
        <v>532</v>
      </c>
      <c r="CK1901" t="n">
        <v>109</v>
      </c>
      <c r="CL1901" t="n">
        <v>300</v>
      </c>
      <c r="CM1901" t="n">
        <v>91</v>
      </c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n">
        <v>86.42857142857143</v>
      </c>
      <c r="DC1901" t="n">
        <v>54.7</v>
      </c>
      <c r="DD1901" t="inlineStr"/>
      <c r="DE1901" t="inlineStr">
        <is>
          <t>QS (score, not ratio)</t>
        </is>
      </c>
      <c r="DF1901" t="inlineStr"/>
      <c r="DG1901" t="inlineStr">
        <is>
          <t>QS (score, not %)</t>
        </is>
      </c>
      <c r="DH1901" t="n">
        <v>50.7</v>
      </c>
      <c r="DI1901" t="inlineStr"/>
    </row>
    <row r="1902">
      <c r="A1902" t="inlineStr">
        <is>
          <t>universität innsbruck</t>
        </is>
      </c>
      <c r="B1902" t="inlineStr">
        <is>
          <t>309</t>
        </is>
      </c>
      <c r="C1902" t="inlineStr">
        <is>
          <t>362</t>
        </is>
      </c>
      <c r="D1902" t="inlineStr">
        <is>
          <t>Austria</t>
        </is>
      </c>
      <c r="E1902" t="inlineStr">
        <is>
          <t>Europe</t>
        </is>
      </c>
      <c r="F1902" t="inlineStr">
        <is>
          <t>L</t>
        </is>
      </c>
      <c r="G1902" t="inlineStr">
        <is>
          <t>FC</t>
        </is>
      </c>
      <c r="H1902" t="inlineStr">
        <is>
          <t>HI</t>
        </is>
      </c>
      <c r="I1902" t="inlineStr">
        <is>
          <t>A</t>
        </is>
      </c>
      <c r="J1902" t="n">
        <v>20.3</v>
      </c>
      <c r="K1902" t="inlineStr">
        <is>
          <t>434</t>
        </is>
      </c>
      <c r="L1902" t="n">
        <v>7.8</v>
      </c>
      <c r="M1902" t="inlineStr">
        <is>
          <t>601+</t>
        </is>
      </c>
      <c r="N1902" t="n">
        <v>73.09999999999999</v>
      </c>
      <c r="O1902" t="inlineStr">
        <is>
          <t>177</t>
        </is>
      </c>
      <c r="P1902" t="n">
        <v>9.300000000000001</v>
      </c>
      <c r="Q1902" t="inlineStr">
        <is>
          <t>701+</t>
        </is>
      </c>
      <c r="R1902" t="n">
        <v>100</v>
      </c>
      <c r="S1902" t="inlineStr">
        <is>
          <t>68</t>
        </is>
      </c>
      <c r="T1902" t="n">
        <v>100</v>
      </c>
      <c r="U1902" t="inlineStr">
        <is>
          <t>27</t>
        </is>
      </c>
      <c r="V1902" t="n">
        <v>71.5</v>
      </c>
      <c r="W1902" t="inlineStr">
        <is>
          <t>461</t>
        </is>
      </c>
      <c r="X1902" t="n">
        <v>55.8</v>
      </c>
      <c r="Y1902" t="inlineStr">
        <is>
          <t>223</t>
        </is>
      </c>
      <c r="Z1902" t="n">
        <v>61.6</v>
      </c>
      <c r="AA1902" t="inlineStr">
        <is>
          <t>263=</t>
        </is>
      </c>
      <c r="AB1902" t="n">
        <v>35.2</v>
      </c>
      <c r="AC1902" t="inlineStr"/>
      <c r="AD1902" t="inlineStr"/>
      <c r="AE1902" t="inlineStr">
        <is>
          <t>Not Reported</t>
        </is>
      </c>
      <c r="AF1902" t="inlineStr">
        <is>
          <t>Not Reported</t>
        </is>
      </c>
      <c r="AG1902" t="inlineStr">
        <is>
          <t>Not Reported</t>
        </is>
      </c>
      <c r="AH1902" t="inlineStr">
        <is>
          <t>Not Reported</t>
        </is>
      </c>
      <c r="AI1902" t="inlineStr"/>
      <c r="AJ1902" t="inlineStr"/>
      <c r="AK1902" t="inlineStr">
        <is>
          <t>Not Reported</t>
        </is>
      </c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>
        <is>
          <t>Not Reported</t>
        </is>
      </c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>
        <is>
          <t>QS</t>
        </is>
      </c>
      <c r="CC1902" t="n">
        <v>309</v>
      </c>
      <c r="CD1902" t="n">
        <v>362</v>
      </c>
      <c r="CE1902" t="n">
        <v>434</v>
      </c>
      <c r="CF1902" t="n">
        <v>601</v>
      </c>
      <c r="CG1902" t="n">
        <v>177</v>
      </c>
      <c r="CH1902" t="n">
        <v>701</v>
      </c>
      <c r="CI1902" t="n">
        <v>68</v>
      </c>
      <c r="CJ1902" t="n">
        <v>27</v>
      </c>
      <c r="CK1902" t="n">
        <v>461</v>
      </c>
      <c r="CL1902" t="n">
        <v>223</v>
      </c>
      <c r="CM1902" t="n">
        <v>263</v>
      </c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n">
        <v>78</v>
      </c>
      <c r="DC1902" t="n">
        <v>9.300000000000001</v>
      </c>
      <c r="DD1902" t="inlineStr"/>
      <c r="DE1902" t="inlineStr">
        <is>
          <t>QS (score, not ratio)</t>
        </is>
      </c>
      <c r="DF1902" t="inlineStr"/>
      <c r="DG1902" t="inlineStr">
        <is>
          <t>QS (score, not %)</t>
        </is>
      </c>
      <c r="DH1902" t="n">
        <v>20.3</v>
      </c>
      <c r="DI1902" t="inlineStr"/>
    </row>
    <row r="1903">
      <c r="A1903" t="inlineStr">
        <is>
          <t>universität jena</t>
        </is>
      </c>
      <c r="B1903" t="inlineStr">
        <is>
          <t>526</t>
        </is>
      </c>
      <c r="C1903" t="inlineStr">
        <is>
          <t>461</t>
        </is>
      </c>
      <c r="D1903" t="inlineStr">
        <is>
          <t>Germany</t>
        </is>
      </c>
      <c r="E1903" t="inlineStr">
        <is>
          <t>Europe</t>
        </is>
      </c>
      <c r="F1903" t="inlineStr">
        <is>
          <t>L</t>
        </is>
      </c>
      <c r="G1903" t="inlineStr">
        <is>
          <t>FC</t>
        </is>
      </c>
      <c r="H1903" t="inlineStr">
        <is>
          <t>VH</t>
        </is>
      </c>
      <c r="I1903" t="inlineStr">
        <is>
          <t>A</t>
        </is>
      </c>
      <c r="J1903" t="n">
        <v>17.2</v>
      </c>
      <c r="K1903" t="inlineStr">
        <is>
          <t>525</t>
        </is>
      </c>
      <c r="L1903" t="n">
        <v>5.7</v>
      </c>
      <c r="M1903" t="inlineStr">
        <is>
          <t>601+</t>
        </is>
      </c>
      <c r="N1903" t="n">
        <v>99.90000000000001</v>
      </c>
      <c r="O1903" t="inlineStr">
        <is>
          <t>23</t>
        </is>
      </c>
      <c r="P1903" t="n">
        <v>8.800000000000001</v>
      </c>
      <c r="Q1903" t="inlineStr">
        <is>
          <t>701+</t>
        </is>
      </c>
      <c r="R1903" t="inlineStr"/>
      <c r="S1903" t="inlineStr"/>
      <c r="T1903" t="n">
        <v>20.2</v>
      </c>
      <c r="U1903" t="inlineStr">
        <is>
          <t>535</t>
        </is>
      </c>
      <c r="V1903" t="n">
        <v>94.7</v>
      </c>
      <c r="W1903" t="inlineStr">
        <is>
          <t>82</t>
        </is>
      </c>
      <c r="X1903" t="n">
        <v>3.9</v>
      </c>
      <c r="Y1903" t="inlineStr">
        <is>
          <t>701+</t>
        </is>
      </c>
      <c r="Z1903" t="n">
        <v>13.1</v>
      </c>
      <c r="AA1903" t="inlineStr">
        <is>
          <t>613=</t>
        </is>
      </c>
      <c r="AB1903" t="n">
        <v>23.3</v>
      </c>
      <c r="AC1903" t="inlineStr"/>
      <c r="AD1903" t="inlineStr"/>
      <c r="AE1903" t="inlineStr">
        <is>
          <t>Not Reported</t>
        </is>
      </c>
      <c r="AF1903" t="inlineStr">
        <is>
          <t>Not Reported</t>
        </is>
      </c>
      <c r="AG1903" t="inlineStr">
        <is>
          <t>Not Reported</t>
        </is>
      </c>
      <c r="AH1903" t="inlineStr">
        <is>
          <t>Not Reported</t>
        </is>
      </c>
      <c r="AI1903" t="inlineStr"/>
      <c r="AJ1903" t="inlineStr"/>
      <c r="AK1903" t="inlineStr">
        <is>
          <t>Not Reported</t>
        </is>
      </c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>
        <is>
          <t>Not Reported</t>
        </is>
      </c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>
        <is>
          <t>QS</t>
        </is>
      </c>
      <c r="CC1903" t="n">
        <v>526</v>
      </c>
      <c r="CD1903" t="n">
        <v>461</v>
      </c>
      <c r="CE1903" t="n">
        <v>525</v>
      </c>
      <c r="CF1903" t="n">
        <v>601</v>
      </c>
      <c r="CG1903" t="n">
        <v>23</v>
      </c>
      <c r="CH1903" t="n">
        <v>701</v>
      </c>
      <c r="CI1903" t="inlineStr"/>
      <c r="CJ1903" t="n">
        <v>535</v>
      </c>
      <c r="CK1903" t="n">
        <v>82</v>
      </c>
      <c r="CL1903" t="n">
        <v>701</v>
      </c>
      <c r="CM1903" t="n">
        <v>613</v>
      </c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n">
        <v>62.5</v>
      </c>
      <c r="DC1903" t="n">
        <v>8.800000000000001</v>
      </c>
      <c r="DD1903" t="inlineStr"/>
      <c r="DE1903" t="inlineStr">
        <is>
          <t>QS (score, not ratio)</t>
        </is>
      </c>
      <c r="DF1903" t="inlineStr"/>
      <c r="DG1903" t="inlineStr">
        <is>
          <t>QS (score, not %)</t>
        </is>
      </c>
      <c r="DH1903" t="n">
        <v>17.2</v>
      </c>
      <c r="DI1903" t="inlineStr"/>
    </row>
    <row r="1904">
      <c r="A1904" t="inlineStr">
        <is>
          <t>universität konstanz</t>
        </is>
      </c>
      <c r="B1904" t="inlineStr">
        <is>
          <t>466</t>
        </is>
      </c>
      <c r="C1904" t="inlineStr">
        <is>
          <t>478</t>
        </is>
      </c>
      <c r="D1904" t="inlineStr">
        <is>
          <t>Germany</t>
        </is>
      </c>
      <c r="E1904" t="inlineStr">
        <is>
          <t>Europe</t>
        </is>
      </c>
      <c r="F1904" t="inlineStr">
        <is>
          <t>M</t>
        </is>
      </c>
      <c r="G1904" t="inlineStr">
        <is>
          <t>CO</t>
        </is>
      </c>
      <c r="H1904" t="inlineStr">
        <is>
          <t>VH</t>
        </is>
      </c>
      <c r="I1904" t="inlineStr">
        <is>
          <t>A</t>
        </is>
      </c>
      <c r="J1904" t="n">
        <v>18.3</v>
      </c>
      <c r="K1904" t="inlineStr">
        <is>
          <t>495</t>
        </is>
      </c>
      <c r="L1904" t="n">
        <v>10.5</v>
      </c>
      <c r="M1904" t="inlineStr">
        <is>
          <t>601+</t>
        </is>
      </c>
      <c r="N1904" t="n">
        <v>37.8</v>
      </c>
      <c r="O1904" t="inlineStr">
        <is>
          <t>421</t>
        </is>
      </c>
      <c r="P1904" t="n">
        <v>18.3</v>
      </c>
      <c r="Q1904" t="inlineStr">
        <is>
          <t>578</t>
        </is>
      </c>
      <c r="R1904" t="n">
        <v>85.90000000000001</v>
      </c>
      <c r="S1904" t="inlineStr">
        <is>
          <t>215</t>
        </is>
      </c>
      <c r="T1904" t="n">
        <v>14.5</v>
      </c>
      <c r="U1904" t="inlineStr">
        <is>
          <t>634</t>
        </is>
      </c>
      <c r="V1904" t="n">
        <v>66.09999999999999</v>
      </c>
      <c r="W1904" t="inlineStr">
        <is>
          <t>537</t>
        </is>
      </c>
      <c r="X1904" t="n">
        <v>13.1</v>
      </c>
      <c r="Y1904" t="inlineStr">
        <is>
          <t>701+</t>
        </is>
      </c>
      <c r="Z1904" t="n">
        <v>63.1</v>
      </c>
      <c r="AA1904" t="inlineStr">
        <is>
          <t>250=</t>
        </is>
      </c>
      <c r="AB1904" t="n">
        <v>25.7</v>
      </c>
      <c r="AC1904" t="inlineStr"/>
      <c r="AD1904" t="inlineStr"/>
      <c r="AE1904" t="inlineStr">
        <is>
          <t>Not Reported</t>
        </is>
      </c>
      <c r="AF1904" t="inlineStr">
        <is>
          <t>Not Reported</t>
        </is>
      </c>
      <c r="AG1904" t="inlineStr">
        <is>
          <t>Not Reported</t>
        </is>
      </c>
      <c r="AH1904" t="inlineStr">
        <is>
          <t>Not Reported</t>
        </is>
      </c>
      <c r="AI1904" t="inlineStr"/>
      <c r="AJ1904" t="inlineStr"/>
      <c r="AK1904" t="inlineStr">
        <is>
          <t>Not Reported</t>
        </is>
      </c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>
        <is>
          <t>Not Reported</t>
        </is>
      </c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>
        <is>
          <t>QS</t>
        </is>
      </c>
      <c r="CC1904" t="n">
        <v>466</v>
      </c>
      <c r="CD1904" t="n">
        <v>478</v>
      </c>
      <c r="CE1904" t="n">
        <v>495</v>
      </c>
      <c r="CF1904" t="n">
        <v>601</v>
      </c>
      <c r="CG1904" t="n">
        <v>421</v>
      </c>
      <c r="CH1904" t="n">
        <v>578</v>
      </c>
      <c r="CI1904" t="n">
        <v>215</v>
      </c>
      <c r="CJ1904" t="n">
        <v>634</v>
      </c>
      <c r="CK1904" t="n">
        <v>537</v>
      </c>
      <c r="CL1904" t="n">
        <v>701</v>
      </c>
      <c r="CM1904" t="n">
        <v>250</v>
      </c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n">
        <v>66.78571428571428</v>
      </c>
      <c r="DC1904" t="n">
        <v>18.3</v>
      </c>
      <c r="DD1904" t="inlineStr"/>
      <c r="DE1904" t="inlineStr">
        <is>
          <t>QS (score, not ratio)</t>
        </is>
      </c>
      <c r="DF1904" t="inlineStr"/>
      <c r="DG1904" t="inlineStr">
        <is>
          <t>QS (score, not %)</t>
        </is>
      </c>
      <c r="DH1904" t="n">
        <v>18.3</v>
      </c>
      <c r="DI1904" t="inlineStr"/>
    </row>
    <row r="1905">
      <c r="A1905" t="inlineStr">
        <is>
          <t>universität leipzig</t>
        </is>
      </c>
      <c r="B1905" t="inlineStr">
        <is>
          <t>527</t>
        </is>
      </c>
      <c r="C1905" t="inlineStr">
        <is>
          <t>479</t>
        </is>
      </c>
      <c r="D1905" t="inlineStr">
        <is>
          <t>Germany</t>
        </is>
      </c>
      <c r="E1905" t="inlineStr">
        <is>
          <t>Europe</t>
        </is>
      </c>
      <c r="F1905" t="inlineStr">
        <is>
          <t>L</t>
        </is>
      </c>
      <c r="G1905" t="inlineStr">
        <is>
          <t>FC</t>
        </is>
      </c>
      <c r="H1905" t="inlineStr">
        <is>
          <t>VH</t>
        </is>
      </c>
      <c r="I1905" t="inlineStr">
        <is>
          <t>A</t>
        </is>
      </c>
      <c r="J1905" t="n">
        <v>23.5</v>
      </c>
      <c r="K1905" t="inlineStr">
        <is>
          <t>378</t>
        </is>
      </c>
      <c r="L1905" t="n">
        <v>9.699999999999999</v>
      </c>
      <c r="M1905" t="inlineStr">
        <is>
          <t>601+</t>
        </is>
      </c>
      <c r="N1905" t="n">
        <v>74.8</v>
      </c>
      <c r="O1905" t="inlineStr">
        <is>
          <t>167</t>
        </is>
      </c>
      <c r="P1905" t="n">
        <v>8.4</v>
      </c>
      <c r="Q1905" t="inlineStr">
        <is>
          <t>701+</t>
        </is>
      </c>
      <c r="R1905" t="inlineStr"/>
      <c r="S1905" t="inlineStr"/>
      <c r="T1905" t="n">
        <v>14.2</v>
      </c>
      <c r="U1905" t="inlineStr">
        <is>
          <t>638</t>
        </is>
      </c>
      <c r="V1905" t="n">
        <v>84.3</v>
      </c>
      <c r="W1905" t="inlineStr">
        <is>
          <t>257</t>
        </is>
      </c>
      <c r="X1905" t="n">
        <v>10.5</v>
      </c>
      <c r="Y1905" t="inlineStr">
        <is>
          <t>701+</t>
        </is>
      </c>
      <c r="Z1905" t="n">
        <v>21.3</v>
      </c>
      <c r="AA1905" t="inlineStr">
        <is>
          <t>521=</t>
        </is>
      </c>
      <c r="AB1905" t="n">
        <v>23.2</v>
      </c>
      <c r="AC1905" t="inlineStr"/>
      <c r="AD1905" t="inlineStr"/>
      <c r="AE1905" t="inlineStr">
        <is>
          <t>Not Reported</t>
        </is>
      </c>
      <c r="AF1905" t="inlineStr">
        <is>
          <t>Not Reported</t>
        </is>
      </c>
      <c r="AG1905" t="inlineStr">
        <is>
          <t>Not Reported</t>
        </is>
      </c>
      <c r="AH1905" t="inlineStr">
        <is>
          <t>Not Reported</t>
        </is>
      </c>
      <c r="AI1905" t="inlineStr"/>
      <c r="AJ1905" t="inlineStr"/>
      <c r="AK1905" t="inlineStr">
        <is>
          <t>Not Reported</t>
        </is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>
        <is>
          <t>Not Reported</t>
        </is>
      </c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>
        <is>
          <t>QS</t>
        </is>
      </c>
      <c r="CC1905" t="n">
        <v>527</v>
      </c>
      <c r="CD1905" t="n">
        <v>479</v>
      </c>
      <c r="CE1905" t="n">
        <v>378</v>
      </c>
      <c r="CF1905" t="n">
        <v>601</v>
      </c>
      <c r="CG1905" t="n">
        <v>167</v>
      </c>
      <c r="CH1905" t="n">
        <v>701</v>
      </c>
      <c r="CI1905" t="inlineStr"/>
      <c r="CJ1905" t="n">
        <v>638</v>
      </c>
      <c r="CK1905" t="n">
        <v>257</v>
      </c>
      <c r="CL1905" t="n">
        <v>701</v>
      </c>
      <c r="CM1905" t="n">
        <v>521</v>
      </c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n">
        <v>62.42857142857143</v>
      </c>
      <c r="DC1905" t="n">
        <v>8.4</v>
      </c>
      <c r="DD1905" t="inlineStr"/>
      <c r="DE1905" t="inlineStr">
        <is>
          <t>QS (score, not ratio)</t>
        </is>
      </c>
      <c r="DF1905" t="inlineStr"/>
      <c r="DG1905" t="inlineStr">
        <is>
          <t>QS (score, not %)</t>
        </is>
      </c>
      <c r="DH1905" t="n">
        <v>23.5</v>
      </c>
      <c r="DI1905" t="inlineStr"/>
    </row>
    <row r="1906">
      <c r="A1906" t="inlineStr">
        <is>
          <t>universität mannheim</t>
        </is>
      </c>
      <c r="B1906" t="inlineStr">
        <is>
          <t>487</t>
        </is>
      </c>
      <c r="C1906" t="inlineStr">
        <is>
          <t>454</t>
        </is>
      </c>
      <c r="D1906" t="inlineStr">
        <is>
          <t>Germany</t>
        </is>
      </c>
      <c r="E1906" t="inlineStr">
        <is>
          <t>Europe</t>
        </is>
      </c>
      <c r="F1906" t="inlineStr">
        <is>
          <t>M</t>
        </is>
      </c>
      <c r="G1906" t="inlineStr">
        <is>
          <t>FO</t>
        </is>
      </c>
      <c r="H1906" t="inlineStr">
        <is>
          <t>VH</t>
        </is>
      </c>
      <c r="I1906" t="inlineStr">
        <is>
          <t>A</t>
        </is>
      </c>
      <c r="J1906" t="n">
        <v>15.3</v>
      </c>
      <c r="K1906" t="inlineStr">
        <is>
          <t>572</t>
        </is>
      </c>
      <c r="L1906" t="n">
        <v>53.9</v>
      </c>
      <c r="M1906" t="inlineStr">
        <is>
          <t>157</t>
        </is>
      </c>
      <c r="N1906" t="n">
        <v>3</v>
      </c>
      <c r="O1906" t="inlineStr">
        <is>
          <t>701+</t>
        </is>
      </c>
      <c r="P1906" t="n">
        <v>31</v>
      </c>
      <c r="Q1906" t="inlineStr">
        <is>
          <t>427</t>
        </is>
      </c>
      <c r="R1906" t="n">
        <v>42.4</v>
      </c>
      <c r="S1906" t="inlineStr">
        <is>
          <t>406</t>
        </is>
      </c>
      <c r="T1906" t="n">
        <v>22.7</v>
      </c>
      <c r="U1906" t="inlineStr">
        <is>
          <t>506</t>
        </is>
      </c>
      <c r="V1906" t="n">
        <v>27.9</v>
      </c>
      <c r="W1906" t="inlineStr">
        <is>
          <t>701+</t>
        </is>
      </c>
      <c r="X1906" t="n">
        <v>34.9</v>
      </c>
      <c r="Y1906" t="inlineStr">
        <is>
          <t>363</t>
        </is>
      </c>
      <c r="Z1906" t="n">
        <v>1.5</v>
      </c>
      <c r="AA1906" t="inlineStr">
        <is>
          <t>701+</t>
        </is>
      </c>
      <c r="AB1906" t="n">
        <v>24.7</v>
      </c>
      <c r="AC1906" t="inlineStr"/>
      <c r="AD1906" t="inlineStr"/>
      <c r="AE1906" t="inlineStr">
        <is>
          <t>Not Reported</t>
        </is>
      </c>
      <c r="AF1906" t="inlineStr">
        <is>
          <t>Not Reported</t>
        </is>
      </c>
      <c r="AG1906" t="inlineStr">
        <is>
          <t>Not Reported</t>
        </is>
      </c>
      <c r="AH1906" t="inlineStr">
        <is>
          <t>Not Reported</t>
        </is>
      </c>
      <c r="AI1906" t="inlineStr"/>
      <c r="AJ1906" t="inlineStr"/>
      <c r="AK1906" t="inlineStr">
        <is>
          <t>Not Reported</t>
        </is>
      </c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>
        <is>
          <t>Not Reported</t>
        </is>
      </c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>
        <is>
          <t>QS</t>
        </is>
      </c>
      <c r="CC1906" t="n">
        <v>487</v>
      </c>
      <c r="CD1906" t="n">
        <v>454</v>
      </c>
      <c r="CE1906" t="n">
        <v>572</v>
      </c>
      <c r="CF1906" t="n">
        <v>157</v>
      </c>
      <c r="CG1906" t="n">
        <v>701</v>
      </c>
      <c r="CH1906" t="n">
        <v>427</v>
      </c>
      <c r="CI1906" t="n">
        <v>406</v>
      </c>
      <c r="CJ1906" t="n">
        <v>506</v>
      </c>
      <c r="CK1906" t="n">
        <v>701</v>
      </c>
      <c r="CL1906" t="n">
        <v>363</v>
      </c>
      <c r="CM1906" t="n">
        <v>701</v>
      </c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n">
        <v>65.28571428571428</v>
      </c>
      <c r="DC1906" t="n">
        <v>31</v>
      </c>
      <c r="DD1906" t="inlineStr"/>
      <c r="DE1906" t="inlineStr">
        <is>
          <t>QS (score, not ratio)</t>
        </is>
      </c>
      <c r="DF1906" t="inlineStr"/>
      <c r="DG1906" t="inlineStr">
        <is>
          <t>QS (score, not %)</t>
        </is>
      </c>
      <c r="DH1906" t="n">
        <v>15.3</v>
      </c>
      <c r="DI1906" t="inlineStr"/>
    </row>
    <row r="1907">
      <c r="A1907" t="inlineStr">
        <is>
          <t>universität potsdam</t>
        </is>
      </c>
      <c r="B1907" t="inlineStr">
        <is>
          <t>474</t>
        </is>
      </c>
      <c r="C1907" t="inlineStr">
        <is>
          <t>460</t>
        </is>
      </c>
      <c r="D1907" t="inlineStr">
        <is>
          <t>Germany</t>
        </is>
      </c>
      <c r="E1907" t="inlineStr">
        <is>
          <t>Europe</t>
        </is>
      </c>
      <c r="F1907" t="inlineStr">
        <is>
          <t>L</t>
        </is>
      </c>
      <c r="G1907" t="inlineStr">
        <is>
          <t>FO</t>
        </is>
      </c>
      <c r="H1907" t="inlineStr">
        <is>
          <t>VH</t>
        </is>
      </c>
      <c r="I1907" t="inlineStr">
        <is>
          <t>A</t>
        </is>
      </c>
      <c r="J1907" t="n">
        <v>15.8</v>
      </c>
      <c r="K1907" t="inlineStr">
        <is>
          <t>557</t>
        </is>
      </c>
      <c r="L1907" t="n">
        <v>3.4</v>
      </c>
      <c r="M1907" t="inlineStr">
        <is>
          <t>601+</t>
        </is>
      </c>
      <c r="N1907" t="n">
        <v>18.6</v>
      </c>
      <c r="O1907" t="inlineStr">
        <is>
          <t>701+</t>
        </is>
      </c>
      <c r="P1907" t="n">
        <v>36.5</v>
      </c>
      <c r="Q1907" t="inlineStr">
        <is>
          <t>375</t>
        </is>
      </c>
      <c r="R1907" t="n">
        <v>51.8</v>
      </c>
      <c r="S1907" t="inlineStr">
        <is>
          <t>358</t>
        </is>
      </c>
      <c r="T1907" t="n">
        <v>21.2</v>
      </c>
      <c r="U1907" t="inlineStr">
        <is>
          <t>526</t>
        </is>
      </c>
      <c r="V1907" t="n">
        <v>92.90000000000001</v>
      </c>
      <c r="W1907" t="inlineStr">
        <is>
          <t>121</t>
        </is>
      </c>
      <c r="X1907" t="n">
        <v>1.3</v>
      </c>
      <c r="Y1907" t="inlineStr">
        <is>
          <t>701+</t>
        </is>
      </c>
      <c r="Z1907" t="n">
        <v>67.09999999999999</v>
      </c>
      <c r="AA1907" t="inlineStr">
        <is>
          <t>232=</t>
        </is>
      </c>
      <c r="AB1907" t="n">
        <v>25.2</v>
      </c>
      <c r="AC1907" t="inlineStr"/>
      <c r="AD1907" t="inlineStr"/>
      <c r="AE1907" t="inlineStr">
        <is>
          <t>Not Reported</t>
        </is>
      </c>
      <c r="AF1907" t="inlineStr">
        <is>
          <t>Not Reported</t>
        </is>
      </c>
      <c r="AG1907" t="inlineStr">
        <is>
          <t>Not Reported</t>
        </is>
      </c>
      <c r="AH1907" t="inlineStr">
        <is>
          <t>Not Reported</t>
        </is>
      </c>
      <c r="AI1907" t="inlineStr"/>
      <c r="AJ1907" t="inlineStr"/>
      <c r="AK1907" t="inlineStr">
        <is>
          <t>Not Reported</t>
        </is>
      </c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>
        <is>
          <t>Not Reported</t>
        </is>
      </c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>
        <is>
          <t>QS</t>
        </is>
      </c>
      <c r="CC1907" t="n">
        <v>474</v>
      </c>
      <c r="CD1907" t="n">
        <v>460</v>
      </c>
      <c r="CE1907" t="n">
        <v>557</v>
      </c>
      <c r="CF1907" t="n">
        <v>601</v>
      </c>
      <c r="CG1907" t="n">
        <v>701</v>
      </c>
      <c r="CH1907" t="n">
        <v>375</v>
      </c>
      <c r="CI1907" t="n">
        <v>358</v>
      </c>
      <c r="CJ1907" t="n">
        <v>526</v>
      </c>
      <c r="CK1907" t="n">
        <v>121</v>
      </c>
      <c r="CL1907" t="n">
        <v>701</v>
      </c>
      <c r="CM1907" t="n">
        <v>232</v>
      </c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n">
        <v>66.21428571428572</v>
      </c>
      <c r="DC1907" t="n">
        <v>36.5</v>
      </c>
      <c r="DD1907" t="inlineStr"/>
      <c r="DE1907" t="inlineStr">
        <is>
          <t>QS (score, not ratio)</t>
        </is>
      </c>
      <c r="DF1907" t="inlineStr"/>
      <c r="DG1907" t="inlineStr">
        <is>
          <t>QS (score, not %)</t>
        </is>
      </c>
      <c r="DH1907" t="n">
        <v>15.8</v>
      </c>
      <c r="DI1907" t="inlineStr"/>
    </row>
    <row r="1908">
      <c r="A1908" t="inlineStr">
        <is>
          <t>universität regensburg</t>
        </is>
      </c>
      <c r="B1908" t="inlineStr">
        <is>
          <t>741-750</t>
        </is>
      </c>
      <c r="C1908" t="inlineStr">
        <is>
          <t>741-750</t>
        </is>
      </c>
      <c r="D1908" t="inlineStr">
        <is>
          <t>Germany</t>
        </is>
      </c>
      <c r="E1908" t="inlineStr">
        <is>
          <t>Europe</t>
        </is>
      </c>
      <c r="F1908" t="inlineStr">
        <is>
          <t>L</t>
        </is>
      </c>
      <c r="G1908" t="inlineStr">
        <is>
          <t>FO</t>
        </is>
      </c>
      <c r="H1908" t="inlineStr">
        <is>
          <t>VH</t>
        </is>
      </c>
      <c r="I1908" t="inlineStr">
        <is>
          <t>A</t>
        </is>
      </c>
      <c r="J1908" t="n">
        <v>10.3</v>
      </c>
      <c r="K1908" t="inlineStr">
        <is>
          <t>601+</t>
        </is>
      </c>
      <c r="L1908" t="n">
        <v>6</v>
      </c>
      <c r="M1908" t="inlineStr">
        <is>
          <t>601+</t>
        </is>
      </c>
      <c r="N1908" t="n">
        <v>80</v>
      </c>
      <c r="O1908" t="inlineStr">
        <is>
          <t>138</t>
        </is>
      </c>
      <c r="P1908" t="n">
        <v>6.1</v>
      </c>
      <c r="Q1908" t="inlineStr">
        <is>
          <t>701+</t>
        </is>
      </c>
      <c r="R1908" t="inlineStr"/>
      <c r="S1908" t="inlineStr"/>
      <c r="T1908" t="n">
        <v>8.5</v>
      </c>
      <c r="U1908" t="inlineStr">
        <is>
          <t>701+</t>
        </is>
      </c>
      <c r="V1908" t="n">
        <v>69.09999999999999</v>
      </c>
      <c r="W1908" t="inlineStr">
        <is>
          <t>496</t>
        </is>
      </c>
      <c r="X1908" t="n">
        <v>15.3</v>
      </c>
      <c r="Y1908" t="inlineStr">
        <is>
          <t>650</t>
        </is>
      </c>
      <c r="Z1908" t="n">
        <v>2</v>
      </c>
      <c r="AA1908" t="inlineStr">
        <is>
          <t>701+</t>
        </is>
      </c>
      <c r="AB1908" t="inlineStr"/>
      <c r="AC1908" t="inlineStr"/>
      <c r="AD1908" t="inlineStr"/>
      <c r="AE1908" t="inlineStr">
        <is>
          <t>Not Reported</t>
        </is>
      </c>
      <c r="AF1908" t="inlineStr">
        <is>
          <t>Not Reported</t>
        </is>
      </c>
      <c r="AG1908" t="inlineStr">
        <is>
          <t>Not Reported</t>
        </is>
      </c>
      <c r="AH1908" t="inlineStr">
        <is>
          <t>Not Reported</t>
        </is>
      </c>
      <c r="AI1908" t="inlineStr"/>
      <c r="AJ1908" t="inlineStr"/>
      <c r="AK1908" t="inlineStr">
        <is>
          <t>Not Reported</t>
        </is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>
        <is>
          <t>Not Reported</t>
        </is>
      </c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>
        <is>
          <t>QS</t>
        </is>
      </c>
      <c r="CC1908" t="n">
        <v>745.5</v>
      </c>
      <c r="CD1908" t="n">
        <v>745.5</v>
      </c>
      <c r="CE1908" t="n">
        <v>601</v>
      </c>
      <c r="CF1908" t="n">
        <v>601</v>
      </c>
      <c r="CG1908" t="n">
        <v>138</v>
      </c>
      <c r="CH1908" t="n">
        <v>701</v>
      </c>
      <c r="CI1908" t="inlineStr"/>
      <c r="CJ1908" t="n">
        <v>701</v>
      </c>
      <c r="CK1908" t="n">
        <v>496</v>
      </c>
      <c r="CL1908" t="n">
        <v>650</v>
      </c>
      <c r="CM1908" t="n">
        <v>701</v>
      </c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n">
        <v>46.82142857142857</v>
      </c>
      <c r="DC1908" t="n">
        <v>6.1</v>
      </c>
      <c r="DD1908" t="inlineStr"/>
      <c r="DE1908" t="inlineStr">
        <is>
          <t>QS (score, not ratio)</t>
        </is>
      </c>
      <c r="DF1908" t="inlineStr"/>
      <c r="DG1908" t="inlineStr">
        <is>
          <t>QS (score, not %)</t>
        </is>
      </c>
      <c r="DH1908" t="n">
        <v>10.3</v>
      </c>
      <c r="DI1908" t="inlineStr"/>
    </row>
    <row r="1909">
      <c r="A1909" t="inlineStr">
        <is>
          <t>universität rostock</t>
        </is>
      </c>
      <c r="B1909" t="inlineStr">
        <is>
          <t>801-850</t>
        </is>
      </c>
      <c r="C1909" t="inlineStr">
        <is>
          <t>761-770</t>
        </is>
      </c>
      <c r="D1909" t="inlineStr">
        <is>
          <t>Germany</t>
        </is>
      </c>
      <c r="E1909" t="inlineStr">
        <is>
          <t>Europe</t>
        </is>
      </c>
      <c r="F1909" t="inlineStr">
        <is>
          <t>L</t>
        </is>
      </c>
      <c r="G1909" t="inlineStr">
        <is>
          <t>FC</t>
        </is>
      </c>
      <c r="H1909" t="inlineStr">
        <is>
          <t>HI</t>
        </is>
      </c>
      <c r="I1909" t="inlineStr">
        <is>
          <t>A</t>
        </is>
      </c>
      <c r="J1909" t="n">
        <v>7.3</v>
      </c>
      <c r="K1909" t="inlineStr">
        <is>
          <t>601+</t>
        </is>
      </c>
      <c r="L1909" t="n">
        <v>2.9</v>
      </c>
      <c r="M1909" t="inlineStr">
        <is>
          <t>601+</t>
        </is>
      </c>
      <c r="N1909" t="n">
        <v>84.40000000000001</v>
      </c>
      <c r="O1909" t="inlineStr">
        <is>
          <t>110</t>
        </is>
      </c>
      <c r="P1909" t="n">
        <v>5.2</v>
      </c>
      <c r="Q1909" t="inlineStr">
        <is>
          <t>701+</t>
        </is>
      </c>
      <c r="R1909" t="inlineStr"/>
      <c r="S1909" t="inlineStr"/>
      <c r="T1909" t="n">
        <v>13.2</v>
      </c>
      <c r="U1909" t="inlineStr">
        <is>
          <t>657</t>
        </is>
      </c>
      <c r="V1909" t="n">
        <v>68.8</v>
      </c>
      <c r="W1909" t="inlineStr">
        <is>
          <t>501</t>
        </is>
      </c>
      <c r="X1909" t="n">
        <v>4.4</v>
      </c>
      <c r="Y1909" t="inlineStr">
        <is>
          <t>701+</t>
        </is>
      </c>
      <c r="Z1909" t="n">
        <v>3.4</v>
      </c>
      <c r="AA1909" t="inlineStr">
        <is>
          <t>701+</t>
        </is>
      </c>
      <c r="AB1909" t="inlineStr"/>
      <c r="AC1909" t="inlineStr"/>
      <c r="AD1909" t="inlineStr"/>
      <c r="AE1909" t="inlineStr">
        <is>
          <t>Not Reported</t>
        </is>
      </c>
      <c r="AF1909" t="inlineStr">
        <is>
          <t>Not Reported</t>
        </is>
      </c>
      <c r="AG1909" t="inlineStr">
        <is>
          <t>Not Reported</t>
        </is>
      </c>
      <c r="AH1909" t="inlineStr">
        <is>
          <t>Not Reported</t>
        </is>
      </c>
      <c r="AI1909" t="inlineStr"/>
      <c r="AJ1909" t="inlineStr"/>
      <c r="AK1909" t="inlineStr">
        <is>
          <t>Not Reported</t>
        </is>
      </c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>
        <is>
          <t>Not Reported</t>
        </is>
      </c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>
        <is>
          <t>QS</t>
        </is>
      </c>
      <c r="CC1909" t="n">
        <v>825.5</v>
      </c>
      <c r="CD1909" t="n">
        <v>765.5</v>
      </c>
      <c r="CE1909" t="n">
        <v>601</v>
      </c>
      <c r="CF1909" t="n">
        <v>601</v>
      </c>
      <c r="CG1909" t="n">
        <v>110</v>
      </c>
      <c r="CH1909" t="n">
        <v>701</v>
      </c>
      <c r="CI1909" t="inlineStr"/>
      <c r="CJ1909" t="n">
        <v>657</v>
      </c>
      <c r="CK1909" t="n">
        <v>501</v>
      </c>
      <c r="CL1909" t="n">
        <v>701</v>
      </c>
      <c r="CM1909" t="n">
        <v>701</v>
      </c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n">
        <v>41.10714285714285</v>
      </c>
      <c r="DC1909" t="n">
        <v>5.2</v>
      </c>
      <c r="DD1909" t="inlineStr"/>
      <c r="DE1909" t="inlineStr">
        <is>
          <t>QS (score, not ratio)</t>
        </is>
      </c>
      <c r="DF1909" t="inlineStr"/>
      <c r="DG1909" t="inlineStr">
        <is>
          <t>QS (score, not %)</t>
        </is>
      </c>
      <c r="DH1909" t="n">
        <v>7.3</v>
      </c>
      <c r="DI1909" t="inlineStr"/>
    </row>
    <row r="1910">
      <c r="A1910" t="inlineStr">
        <is>
          <t>universität siegen</t>
        </is>
      </c>
      <c r="B1910" t="inlineStr">
        <is>
          <t>1001-1200</t>
        </is>
      </c>
      <c r="C1910" t="inlineStr">
        <is>
          <t>1001-1200</t>
        </is>
      </c>
      <c r="D1910" t="inlineStr">
        <is>
          <t>Germany</t>
        </is>
      </c>
      <c r="E1910" t="inlineStr">
        <is>
          <t>Europe</t>
        </is>
      </c>
      <c r="F1910" t="inlineStr">
        <is>
          <t>L</t>
        </is>
      </c>
      <c r="G1910" t="inlineStr">
        <is>
          <t>CO</t>
        </is>
      </c>
      <c r="H1910" t="inlineStr">
        <is>
          <t>HI</t>
        </is>
      </c>
      <c r="I1910" t="inlineStr">
        <is>
          <t>A</t>
        </is>
      </c>
      <c r="J1910" t="n">
        <v>4.5</v>
      </c>
      <c r="K1910" t="inlineStr">
        <is>
          <t>601+</t>
        </is>
      </c>
      <c r="L1910" t="n">
        <v>1.7</v>
      </c>
      <c r="M1910" t="inlineStr">
        <is>
          <t>601+</t>
        </is>
      </c>
      <c r="N1910" t="n">
        <v>9.199999999999999</v>
      </c>
      <c r="O1910" t="inlineStr">
        <is>
          <t>701+</t>
        </is>
      </c>
      <c r="P1910" t="n">
        <v>6.8</v>
      </c>
      <c r="Q1910" t="inlineStr">
        <is>
          <t>701+</t>
        </is>
      </c>
      <c r="R1910" t="n">
        <v>57.7</v>
      </c>
      <c r="S1910" t="inlineStr">
        <is>
          <t>332</t>
        </is>
      </c>
      <c r="T1910" t="n">
        <v>28</v>
      </c>
      <c r="U1910" t="inlineStr">
        <is>
          <t>444</t>
        </is>
      </c>
      <c r="V1910" t="n">
        <v>40</v>
      </c>
      <c r="W1910" t="inlineStr">
        <is>
          <t>701+</t>
        </is>
      </c>
      <c r="X1910" t="n">
        <v>3.9</v>
      </c>
      <c r="Y1910" t="inlineStr">
        <is>
          <t>701+</t>
        </is>
      </c>
      <c r="Z1910" t="n">
        <v>1.2</v>
      </c>
      <c r="AA1910" t="inlineStr">
        <is>
          <t>701+</t>
        </is>
      </c>
      <c r="AB1910" t="inlineStr"/>
      <c r="AC1910" t="inlineStr"/>
      <c r="AD1910" t="inlineStr"/>
      <c r="AE1910" t="inlineStr">
        <is>
          <t>Not Reported</t>
        </is>
      </c>
      <c r="AF1910" t="inlineStr">
        <is>
          <t>Not Reported</t>
        </is>
      </c>
      <c r="AG1910" t="inlineStr">
        <is>
          <t>Not Reported</t>
        </is>
      </c>
      <c r="AH1910" t="inlineStr">
        <is>
          <t>Not Reported</t>
        </is>
      </c>
      <c r="AI1910" t="inlineStr"/>
      <c r="AJ1910" t="inlineStr"/>
      <c r="AK1910" t="inlineStr">
        <is>
          <t>Not Reported</t>
        </is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>
        <is>
          <t>Not Reported</t>
        </is>
      </c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>
        <is>
          <t>QS</t>
        </is>
      </c>
      <c r="CC1910" t="n">
        <v>1100.5</v>
      </c>
      <c r="CD1910" t="n">
        <v>1100.5</v>
      </c>
      <c r="CE1910" t="n">
        <v>601</v>
      </c>
      <c r="CF1910" t="n">
        <v>601</v>
      </c>
      <c r="CG1910" t="n">
        <v>701</v>
      </c>
      <c r="CH1910" t="n">
        <v>701</v>
      </c>
      <c r="CI1910" t="n">
        <v>332</v>
      </c>
      <c r="CJ1910" t="n">
        <v>444</v>
      </c>
      <c r="CK1910" t="n">
        <v>701</v>
      </c>
      <c r="CL1910" t="n">
        <v>701</v>
      </c>
      <c r="CM1910" t="n">
        <v>701</v>
      </c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n">
        <v>21.46428571428571</v>
      </c>
      <c r="DC1910" t="n">
        <v>6.8</v>
      </c>
      <c r="DD1910" t="inlineStr"/>
      <c r="DE1910" t="inlineStr">
        <is>
          <t>QS (score, not ratio)</t>
        </is>
      </c>
      <c r="DF1910" t="inlineStr"/>
      <c r="DG1910" t="inlineStr">
        <is>
          <t>QS (score, not %)</t>
        </is>
      </c>
      <c r="DH1910" t="n">
        <v>4.5</v>
      </c>
      <c r="DI1910" t="inlineStr"/>
    </row>
    <row r="1911">
      <c r="A1911" t="inlineStr">
        <is>
          <t>universität stuttgart</t>
        </is>
      </c>
      <c r="B1911" t="inlineStr">
        <is>
          <t>314</t>
        </is>
      </c>
      <c r="C1911" t="inlineStr">
        <is>
          <t>312</t>
        </is>
      </c>
      <c r="D1911" t="inlineStr">
        <is>
          <t>Germany</t>
        </is>
      </c>
      <c r="E1911" t="inlineStr">
        <is>
          <t>Europe</t>
        </is>
      </c>
      <c r="F1911" t="inlineStr">
        <is>
          <t>L</t>
        </is>
      </c>
      <c r="G1911" t="inlineStr">
        <is>
          <t>FO</t>
        </is>
      </c>
      <c r="H1911" t="inlineStr">
        <is>
          <t>VH</t>
        </is>
      </c>
      <c r="I1911" t="inlineStr">
        <is>
          <t>A</t>
        </is>
      </c>
      <c r="J1911" t="n">
        <v>23.1</v>
      </c>
      <c r="K1911" t="inlineStr">
        <is>
          <t>386</t>
        </is>
      </c>
      <c r="L1911" t="n">
        <v>33</v>
      </c>
      <c r="M1911" t="inlineStr">
        <is>
          <t>286</t>
        </is>
      </c>
      <c r="N1911" t="n">
        <v>6.8</v>
      </c>
      <c r="O1911" t="inlineStr">
        <is>
          <t>701+</t>
        </is>
      </c>
      <c r="P1911" t="n">
        <v>55.2</v>
      </c>
      <c r="Q1911" t="inlineStr">
        <is>
          <t>228</t>
        </is>
      </c>
      <c r="R1911" t="n">
        <v>36</v>
      </c>
      <c r="S1911" t="inlineStr">
        <is>
          <t>442</t>
        </is>
      </c>
      <c r="T1911" t="n">
        <v>46.8</v>
      </c>
      <c r="U1911" t="inlineStr">
        <is>
          <t>314</t>
        </is>
      </c>
      <c r="V1911" t="n">
        <v>70.40000000000001</v>
      </c>
      <c r="W1911" t="inlineStr">
        <is>
          <t>479</t>
        </is>
      </c>
      <c r="X1911" t="n">
        <v>21.7</v>
      </c>
      <c r="Y1911" t="inlineStr">
        <is>
          <t>527</t>
        </is>
      </c>
      <c r="Z1911" t="n">
        <v>65.3</v>
      </c>
      <c r="AA1911" t="inlineStr">
        <is>
          <t>239=</t>
        </is>
      </c>
      <c r="AB1911" t="n">
        <v>34.9</v>
      </c>
      <c r="AC1911" t="inlineStr"/>
      <c r="AD1911" t="inlineStr"/>
      <c r="AE1911" t="inlineStr">
        <is>
          <t>Not Reported</t>
        </is>
      </c>
      <c r="AF1911" t="inlineStr">
        <is>
          <t>Not Reported</t>
        </is>
      </c>
      <c r="AG1911" t="inlineStr">
        <is>
          <t>Not Reported</t>
        </is>
      </c>
      <c r="AH1911" t="inlineStr">
        <is>
          <t>Not Reported</t>
        </is>
      </c>
      <c r="AI1911" t="inlineStr"/>
      <c r="AJ1911" t="inlineStr"/>
      <c r="AK1911" t="inlineStr">
        <is>
          <t>Not Reported</t>
        </is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>
        <is>
          <t>Not Reported</t>
        </is>
      </c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>
        <is>
          <t>QS</t>
        </is>
      </c>
      <c r="CC1911" t="n">
        <v>314</v>
      </c>
      <c r="CD1911" t="n">
        <v>312</v>
      </c>
      <c r="CE1911" t="n">
        <v>386</v>
      </c>
      <c r="CF1911" t="n">
        <v>286</v>
      </c>
      <c r="CG1911" t="n">
        <v>701</v>
      </c>
      <c r="CH1911" t="n">
        <v>228</v>
      </c>
      <c r="CI1911" t="n">
        <v>442</v>
      </c>
      <c r="CJ1911" t="n">
        <v>314</v>
      </c>
      <c r="CK1911" t="n">
        <v>479</v>
      </c>
      <c r="CL1911" t="n">
        <v>527</v>
      </c>
      <c r="CM1911" t="n">
        <v>239</v>
      </c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n">
        <v>77.64285714285714</v>
      </c>
      <c r="DC1911" t="n">
        <v>55.2</v>
      </c>
      <c r="DD1911" t="inlineStr"/>
      <c r="DE1911" t="inlineStr">
        <is>
          <t>QS (score, not ratio)</t>
        </is>
      </c>
      <c r="DF1911" t="inlineStr"/>
      <c r="DG1911" t="inlineStr">
        <is>
          <t>QS (score, not %)</t>
        </is>
      </c>
      <c r="DH1911" t="n">
        <v>23.1</v>
      </c>
      <c r="DI1911" t="inlineStr"/>
    </row>
    <row r="1912">
      <c r="A1912" t="inlineStr">
        <is>
          <t>université catholique de louvain</t>
        </is>
      </c>
      <c r="B1912" t="inlineStr"/>
      <c r="C1912" t="inlineStr"/>
      <c r="D1912" t="inlineStr">
        <is>
          <t>Not Reported</t>
        </is>
      </c>
      <c r="E1912" t="inlineStr">
        <is>
          <t>Not Reported</t>
        </is>
      </c>
      <c r="F1912" t="inlineStr">
        <is>
          <t>Not Reported</t>
        </is>
      </c>
      <c r="G1912" t="inlineStr">
        <is>
          <t>Not Reported</t>
        </is>
      </c>
      <c r="H1912" t="inlineStr"/>
      <c r="I1912" t="inlineStr">
        <is>
          <t>Not Reported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>
        <is>
          <t>Not Reported</t>
        </is>
      </c>
      <c r="AF1912" t="inlineStr">
        <is>
          <t>Not Reported</t>
        </is>
      </c>
      <c r="AG1912" t="inlineStr">
        <is>
          <t>Not Reported</t>
        </is>
      </c>
      <c r="AH1912" t="inlineStr">
        <is>
          <t>Not Reported</t>
        </is>
      </c>
      <c r="AI1912" t="inlineStr"/>
      <c r="AJ1912" t="inlineStr"/>
      <c r="AK1912" t="inlineStr">
        <is>
          <t>Not Reported</t>
        </is>
      </c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>
        <f>167</f>
        <v/>
      </c>
      <c r="BF1912" t="inlineStr">
        <is>
          <t>Belgium</t>
        </is>
      </c>
      <c r="BG1912" t="n">
        <v>38.7</v>
      </c>
      <c r="BH1912" t="inlineStr">
        <is>
          <t>74.2</t>
        </is>
      </c>
      <c r="BI1912" t="n">
        <v>40.6</v>
      </c>
      <c r="BJ1912" t="n">
        <v>68.40000000000001</v>
      </c>
      <c r="BK1912" t="inlineStr">
        <is>
          <t>51.0</t>
        </is>
      </c>
      <c r="BL1912" t="inlineStr">
        <is>
          <t>51.1</t>
        </is>
      </c>
      <c r="BM1912" t="inlineStr">
        <is>
          <t>28,856</t>
        </is>
      </c>
      <c r="BN1912" t="n">
        <v>42</v>
      </c>
      <c r="BO1912" t="inlineStr">
        <is>
          <t>19%</t>
        </is>
      </c>
      <c r="BP1912" t="inlineStr">
        <is>
          <t>54 : 46</t>
        </is>
      </c>
      <c r="BQ1912" t="n">
        <v>2016</v>
      </c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>
        <is>
          <t>Times</t>
        </is>
      </c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n">
        <v>167</v>
      </c>
      <c r="CZ1912" t="inlineStr"/>
      <c r="DA1912" t="inlineStr"/>
      <c r="DB1912" t="n">
        <v>76.26876340243031</v>
      </c>
      <c r="DC1912" t="n">
        <v>53.62308155725101</v>
      </c>
      <c r="DD1912" t="n">
        <v>42</v>
      </c>
      <c r="DE1912" t="inlineStr">
        <is>
          <t>Times (raw ratio)</t>
        </is>
      </c>
      <c r="DF1912" t="n">
        <v>19</v>
      </c>
      <c r="DG1912" t="inlineStr">
        <is>
          <t>Times (raw %)</t>
        </is>
      </c>
      <c r="DH1912" t="inlineStr"/>
      <c r="DI1912" t="n">
        <v>39.22996878251821</v>
      </c>
    </row>
    <row r="1913">
      <c r="A1913" t="inlineStr">
        <is>
          <t>université catholique de louvain (uclouvain)</t>
        </is>
      </c>
      <c r="B1913" t="inlineStr">
        <is>
          <t>203</t>
        </is>
      </c>
      <c r="C1913" t="inlineStr">
        <is>
          <t>180</t>
        </is>
      </c>
      <c r="D1913" t="inlineStr">
        <is>
          <t>Belgium</t>
        </is>
      </c>
      <c r="E1913" t="inlineStr">
        <is>
          <t>Europe</t>
        </is>
      </c>
      <c r="F1913" t="inlineStr">
        <is>
          <t>L</t>
        </is>
      </c>
      <c r="G1913" t="inlineStr">
        <is>
          <t>FC</t>
        </is>
      </c>
      <c r="H1913" t="inlineStr">
        <is>
          <t>VH</t>
        </is>
      </c>
      <c r="I1913" t="inlineStr">
        <is>
          <t>B</t>
        </is>
      </c>
      <c r="J1913" t="n">
        <v>48.4</v>
      </c>
      <c r="K1913" t="inlineStr">
        <is>
          <t>168</t>
        </is>
      </c>
      <c r="L1913" t="n">
        <v>25.9</v>
      </c>
      <c r="M1913" t="inlineStr">
        <is>
          <t>367</t>
        </is>
      </c>
      <c r="N1913" t="n">
        <v>4.6</v>
      </c>
      <c r="O1913" t="inlineStr">
        <is>
          <t>701+</t>
        </is>
      </c>
      <c r="P1913" t="n">
        <v>55</v>
      </c>
      <c r="Q1913" t="inlineStr">
        <is>
          <t>230</t>
        </is>
      </c>
      <c r="R1913" t="n">
        <v>91</v>
      </c>
      <c r="S1913" t="inlineStr">
        <is>
          <t>186</t>
        </is>
      </c>
      <c r="T1913" t="n">
        <v>47.6</v>
      </c>
      <c r="U1913" t="inlineStr">
        <is>
          <t>306</t>
        </is>
      </c>
      <c r="V1913" t="n">
        <v>89.90000000000001</v>
      </c>
      <c r="W1913" t="inlineStr">
        <is>
          <t>169</t>
        </is>
      </c>
      <c r="X1913" t="n">
        <v>76.40000000000001</v>
      </c>
      <c r="Y1913" t="inlineStr">
        <is>
          <t>135</t>
        </is>
      </c>
      <c r="Z1913" t="n">
        <v>27.1</v>
      </c>
      <c r="AA1913" t="inlineStr">
        <is>
          <t>471=</t>
        </is>
      </c>
      <c r="AB1913" t="n">
        <v>46</v>
      </c>
      <c r="AC1913" t="inlineStr"/>
      <c r="AD1913" t="inlineStr"/>
      <c r="AE1913" t="inlineStr">
        <is>
          <t>Not Reported</t>
        </is>
      </c>
      <c r="AF1913" t="inlineStr">
        <is>
          <t>Not Reported</t>
        </is>
      </c>
      <c r="AG1913" t="inlineStr">
        <is>
          <t>Not Reported</t>
        </is>
      </c>
      <c r="AH1913" t="inlineStr">
        <is>
          <t>Not Reported</t>
        </is>
      </c>
      <c r="AI1913" t="inlineStr"/>
      <c r="AJ1913" t="inlineStr"/>
      <c r="AK1913" t="inlineStr">
        <is>
          <t>Not Reported</t>
        </is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>
        <is>
          <t>Not Reported</t>
        </is>
      </c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>
        <is>
          <t>QS</t>
        </is>
      </c>
      <c r="CC1913" t="n">
        <v>203</v>
      </c>
      <c r="CD1913" t="n">
        <v>180</v>
      </c>
      <c r="CE1913" t="n">
        <v>168</v>
      </c>
      <c r="CF1913" t="n">
        <v>367</v>
      </c>
      <c r="CG1913" t="n">
        <v>701</v>
      </c>
      <c r="CH1913" t="n">
        <v>230</v>
      </c>
      <c r="CI1913" t="n">
        <v>186</v>
      </c>
      <c r="CJ1913" t="n">
        <v>306</v>
      </c>
      <c r="CK1913" t="n">
        <v>169</v>
      </c>
      <c r="CL1913" t="n">
        <v>135</v>
      </c>
      <c r="CM1913" t="n">
        <v>471</v>
      </c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n">
        <v>85.57142857142857</v>
      </c>
      <c r="DC1913" t="n">
        <v>55</v>
      </c>
      <c r="DD1913" t="inlineStr"/>
      <c r="DE1913" t="inlineStr">
        <is>
          <t>QS (score, not ratio)</t>
        </is>
      </c>
      <c r="DF1913" t="inlineStr"/>
      <c r="DG1913" t="inlineStr">
        <is>
          <t>QS (score, not %)</t>
        </is>
      </c>
      <c r="DH1913" t="n">
        <v>48.4</v>
      </c>
      <c r="DI1913" t="inlineStr"/>
    </row>
    <row r="1914">
      <c r="A1914" t="inlineStr">
        <is>
          <t>université claude bernard lyon 1</t>
        </is>
      </c>
      <c r="B1914" t="inlineStr">
        <is>
          <t>562</t>
        </is>
      </c>
      <c r="C1914" t="inlineStr">
        <is>
          <t>452</t>
        </is>
      </c>
      <c r="D1914" t="inlineStr">
        <is>
          <t>France</t>
        </is>
      </c>
      <c r="E1914" t="inlineStr">
        <is>
          <t>Europe</t>
        </is>
      </c>
      <c r="F1914" t="inlineStr">
        <is>
          <t>XL</t>
        </is>
      </c>
      <c r="G1914" t="inlineStr">
        <is>
          <t>FC</t>
        </is>
      </c>
      <c r="H1914" t="inlineStr">
        <is>
          <t>VH</t>
        </is>
      </c>
      <c r="I1914" t="inlineStr">
        <is>
          <t>A</t>
        </is>
      </c>
      <c r="J1914" t="n">
        <v>18.1</v>
      </c>
      <c r="K1914" t="inlineStr">
        <is>
          <t>502</t>
        </is>
      </c>
      <c r="L1914" t="n">
        <v>3.7</v>
      </c>
      <c r="M1914" t="inlineStr">
        <is>
          <t>601+</t>
        </is>
      </c>
      <c r="N1914" t="n">
        <v>7.9</v>
      </c>
      <c r="O1914" t="inlineStr">
        <is>
          <t>701+</t>
        </is>
      </c>
      <c r="P1914" t="n">
        <v>48.3</v>
      </c>
      <c r="Q1914" t="inlineStr">
        <is>
          <t>276</t>
        </is>
      </c>
      <c r="R1914" t="n">
        <v>7.4</v>
      </c>
      <c r="S1914" t="inlineStr">
        <is>
          <t>701+</t>
        </is>
      </c>
      <c r="T1914" t="n">
        <v>12</v>
      </c>
      <c r="U1914" t="inlineStr">
        <is>
          <t>681</t>
        </is>
      </c>
      <c r="V1914" t="n">
        <v>93.7</v>
      </c>
      <c r="W1914" t="inlineStr">
        <is>
          <t>106</t>
        </is>
      </c>
      <c r="X1914" t="n">
        <v>12.4</v>
      </c>
      <c r="Y1914" t="inlineStr">
        <is>
          <t>701+</t>
        </is>
      </c>
      <c r="Z1914" t="n">
        <v>11</v>
      </c>
      <c r="AA1914" t="inlineStr">
        <is>
          <t>644=</t>
        </is>
      </c>
      <c r="AB1914" t="n">
        <v>22.2</v>
      </c>
      <c r="AC1914" t="inlineStr"/>
      <c r="AD1914" t="inlineStr"/>
      <c r="AE1914" t="inlineStr">
        <is>
          <t>Not Reported</t>
        </is>
      </c>
      <c r="AF1914" t="inlineStr">
        <is>
          <t>Not Reported</t>
        </is>
      </c>
      <c r="AG1914" t="inlineStr">
        <is>
          <t>Not Reported</t>
        </is>
      </c>
      <c r="AH1914" t="inlineStr">
        <is>
          <t>Not Reported</t>
        </is>
      </c>
      <c r="AI1914" t="inlineStr"/>
      <c r="AJ1914" t="inlineStr"/>
      <c r="AK1914" t="inlineStr">
        <is>
          <t>Not Reported</t>
        </is>
      </c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>
        <is>
          <t>Not Reported</t>
        </is>
      </c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>
        <is>
          <t>QS</t>
        </is>
      </c>
      <c r="CC1914" t="n">
        <v>562</v>
      </c>
      <c r="CD1914" t="n">
        <v>452</v>
      </c>
      <c r="CE1914" t="n">
        <v>502</v>
      </c>
      <c r="CF1914" t="n">
        <v>601</v>
      </c>
      <c r="CG1914" t="n">
        <v>701</v>
      </c>
      <c r="CH1914" t="n">
        <v>276</v>
      </c>
      <c r="CI1914" t="n">
        <v>701</v>
      </c>
      <c r="CJ1914" t="n">
        <v>681</v>
      </c>
      <c r="CK1914" t="n">
        <v>106</v>
      </c>
      <c r="CL1914" t="n">
        <v>701</v>
      </c>
      <c r="CM1914" t="n">
        <v>644</v>
      </c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n">
        <v>59.92857142857143</v>
      </c>
      <c r="DC1914" t="n">
        <v>48.3</v>
      </c>
      <c r="DD1914" t="inlineStr"/>
      <c r="DE1914" t="inlineStr">
        <is>
          <t>QS (score, not ratio)</t>
        </is>
      </c>
      <c r="DF1914" t="inlineStr"/>
      <c r="DG1914" t="inlineStr">
        <is>
          <t>QS (score, not %)</t>
        </is>
      </c>
      <c r="DH1914" t="n">
        <v>18.1</v>
      </c>
      <c r="DI1914" t="inlineStr"/>
    </row>
    <row r="1915">
      <c r="A1915" t="inlineStr">
        <is>
          <t>université côte d\'azur</t>
        </is>
      </c>
      <c r="B1915" t="inlineStr">
        <is>
          <t>731-740</t>
        </is>
      </c>
      <c r="C1915" t="inlineStr">
        <is>
          <t>721-730</t>
        </is>
      </c>
      <c r="D1915" t="inlineStr">
        <is>
          <t>France</t>
        </is>
      </c>
      <c r="E1915" t="inlineStr">
        <is>
          <t>Europe</t>
        </is>
      </c>
      <c r="F1915" t="inlineStr">
        <is>
          <t>XL</t>
        </is>
      </c>
      <c r="G1915" t="inlineStr">
        <is>
          <t>FC</t>
        </is>
      </c>
      <c r="H1915" t="inlineStr">
        <is>
          <t>VH</t>
        </is>
      </c>
      <c r="I1915" t="inlineStr">
        <is>
          <t>A</t>
        </is>
      </c>
      <c r="J1915" t="n">
        <v>15.5</v>
      </c>
      <c r="K1915" t="inlineStr">
        <is>
          <t>567</t>
        </is>
      </c>
      <c r="L1915" t="n">
        <v>4.1</v>
      </c>
      <c r="M1915" t="inlineStr">
        <is>
          <t>601+</t>
        </is>
      </c>
      <c r="N1915" t="n">
        <v>5.7</v>
      </c>
      <c r="O1915" t="inlineStr">
        <is>
          <t>701+</t>
        </is>
      </c>
      <c r="P1915" t="n">
        <v>18.3</v>
      </c>
      <c r="Q1915" t="inlineStr">
        <is>
          <t>577</t>
        </is>
      </c>
      <c r="R1915" t="n">
        <v>29.3</v>
      </c>
      <c r="S1915" t="inlineStr">
        <is>
          <t>498</t>
        </is>
      </c>
      <c r="T1915" t="n">
        <v>38.3</v>
      </c>
      <c r="U1915" t="inlineStr">
        <is>
          <t>367</t>
        </is>
      </c>
      <c r="V1915" t="n">
        <v>78.40000000000001</v>
      </c>
      <c r="W1915" t="inlineStr">
        <is>
          <t>352</t>
        </is>
      </c>
      <c r="X1915" t="n">
        <v>8.9</v>
      </c>
      <c r="Y1915" t="inlineStr">
        <is>
          <t>701+</t>
        </is>
      </c>
      <c r="Z1915" t="n">
        <v>18.4</v>
      </c>
      <c r="AA1915" t="inlineStr">
        <is>
          <t>549=</t>
        </is>
      </c>
      <c r="AB1915" t="inlineStr"/>
      <c r="AC1915" t="inlineStr"/>
      <c r="AD1915" t="inlineStr"/>
      <c r="AE1915" t="inlineStr">
        <is>
          <t>Not Reported</t>
        </is>
      </c>
      <c r="AF1915" t="inlineStr">
        <is>
          <t>Not Reported</t>
        </is>
      </c>
      <c r="AG1915" t="inlineStr">
        <is>
          <t>Not Reported</t>
        </is>
      </c>
      <c r="AH1915" t="inlineStr">
        <is>
          <t>Not Reported</t>
        </is>
      </c>
      <c r="AI1915" t="inlineStr"/>
      <c r="AJ1915" t="inlineStr"/>
      <c r="AK1915" t="inlineStr">
        <is>
          <t>Not Reported</t>
        </is>
      </c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>
        <is>
          <t>Not Reported</t>
        </is>
      </c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>
        <is>
          <t>QS</t>
        </is>
      </c>
      <c r="CC1915" t="n">
        <v>735.5</v>
      </c>
      <c r="CD1915" t="n">
        <v>725.5</v>
      </c>
      <c r="CE1915" t="n">
        <v>567</v>
      </c>
      <c r="CF1915" t="n">
        <v>601</v>
      </c>
      <c r="CG1915" t="n">
        <v>701</v>
      </c>
      <c r="CH1915" t="n">
        <v>577</v>
      </c>
      <c r="CI1915" t="n">
        <v>498</v>
      </c>
      <c r="CJ1915" t="n">
        <v>367</v>
      </c>
      <c r="CK1915" t="n">
        <v>352</v>
      </c>
      <c r="CL1915" t="n">
        <v>701</v>
      </c>
      <c r="CM1915" t="n">
        <v>549</v>
      </c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n">
        <v>47.53571428571428</v>
      </c>
      <c r="DC1915" t="n">
        <v>18.3</v>
      </c>
      <c r="DD1915" t="inlineStr"/>
      <c r="DE1915" t="inlineStr">
        <is>
          <t>QS (score, not ratio)</t>
        </is>
      </c>
      <c r="DF1915" t="inlineStr"/>
      <c r="DG1915" t="inlineStr">
        <is>
          <t>QS (score, not %)</t>
        </is>
      </c>
      <c r="DH1915" t="n">
        <v>15.5</v>
      </c>
      <c r="DI1915" t="inlineStr"/>
    </row>
    <row r="1916">
      <c r="A1916" t="inlineStr">
        <is>
          <t>université de caen normandie</t>
        </is>
      </c>
      <c r="B1916" t="inlineStr">
        <is>
          <t>1001-1200</t>
        </is>
      </c>
      <c r="C1916" t="inlineStr">
        <is>
          <t>1001-1200</t>
        </is>
      </c>
      <c r="D1916" t="inlineStr">
        <is>
          <t>France</t>
        </is>
      </c>
      <c r="E1916" t="inlineStr">
        <is>
          <t>Europe</t>
        </is>
      </c>
      <c r="F1916" t="inlineStr">
        <is>
          <t>L</t>
        </is>
      </c>
      <c r="G1916" t="inlineStr">
        <is>
          <t>FC</t>
        </is>
      </c>
      <c r="H1916" t="inlineStr">
        <is>
          <t>HI</t>
        </is>
      </c>
      <c r="I1916" t="inlineStr">
        <is>
          <t>A</t>
        </is>
      </c>
      <c r="J1916" t="n">
        <v>8.800000000000001</v>
      </c>
      <c r="K1916" t="inlineStr">
        <is>
          <t>601+</t>
        </is>
      </c>
      <c r="L1916" t="n">
        <v>2.8</v>
      </c>
      <c r="M1916" t="inlineStr">
        <is>
          <t>601+</t>
        </is>
      </c>
      <c r="N1916" t="n">
        <v>6.6</v>
      </c>
      <c r="O1916" t="inlineStr">
        <is>
          <t>701+</t>
        </is>
      </c>
      <c r="P1916" t="n">
        <v>6.3</v>
      </c>
      <c r="Q1916" t="inlineStr">
        <is>
          <t>701+</t>
        </is>
      </c>
      <c r="R1916" t="n">
        <v>8.1</v>
      </c>
      <c r="S1916" t="inlineStr">
        <is>
          <t>701+</t>
        </is>
      </c>
      <c r="T1916" t="n">
        <v>6.2</v>
      </c>
      <c r="U1916" t="inlineStr">
        <is>
          <t>701+</t>
        </is>
      </c>
      <c r="V1916" t="n">
        <v>74.59999999999999</v>
      </c>
      <c r="W1916" t="inlineStr">
        <is>
          <t>415</t>
        </is>
      </c>
      <c r="X1916" t="n">
        <v>2.1</v>
      </c>
      <c r="Y1916" t="inlineStr">
        <is>
          <t>701+</t>
        </is>
      </c>
      <c r="Z1916" t="n">
        <v>1.9</v>
      </c>
      <c r="AA1916" t="inlineStr">
        <is>
          <t>701+</t>
        </is>
      </c>
      <c r="AB1916" t="inlineStr"/>
      <c r="AC1916" t="inlineStr"/>
      <c r="AD1916" t="inlineStr"/>
      <c r="AE1916" t="inlineStr">
        <is>
          <t>Not Reported</t>
        </is>
      </c>
      <c r="AF1916" t="inlineStr">
        <is>
          <t>Not Reported</t>
        </is>
      </c>
      <c r="AG1916" t="inlineStr">
        <is>
          <t>Not Reported</t>
        </is>
      </c>
      <c r="AH1916" t="inlineStr">
        <is>
          <t>Not Reported</t>
        </is>
      </c>
      <c r="AI1916" t="inlineStr"/>
      <c r="AJ1916" t="inlineStr"/>
      <c r="AK1916" t="inlineStr">
        <is>
          <t>Not Reported</t>
        </is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>
        <is>
          <t>Not Reported</t>
        </is>
      </c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>
        <is>
          <t>QS</t>
        </is>
      </c>
      <c r="CC1916" t="n">
        <v>1100.5</v>
      </c>
      <c r="CD1916" t="n">
        <v>1100.5</v>
      </c>
      <c r="CE1916" t="n">
        <v>601</v>
      </c>
      <c r="CF1916" t="n">
        <v>601</v>
      </c>
      <c r="CG1916" t="n">
        <v>701</v>
      </c>
      <c r="CH1916" t="n">
        <v>701</v>
      </c>
      <c r="CI1916" t="n">
        <v>701</v>
      </c>
      <c r="CJ1916" t="n">
        <v>701</v>
      </c>
      <c r="CK1916" t="n">
        <v>415</v>
      </c>
      <c r="CL1916" t="n">
        <v>701</v>
      </c>
      <c r="CM1916" t="n">
        <v>701</v>
      </c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n">
        <v>21.46428571428571</v>
      </c>
      <c r="DC1916" t="n">
        <v>6.3</v>
      </c>
      <c r="DD1916" t="inlineStr"/>
      <c r="DE1916" t="inlineStr">
        <is>
          <t>QS (score, not ratio)</t>
        </is>
      </c>
      <c r="DF1916" t="inlineStr"/>
      <c r="DG1916" t="inlineStr">
        <is>
          <t>QS (score, not %)</t>
        </is>
      </c>
      <c r="DH1916" t="n">
        <v>8.800000000000001</v>
      </c>
      <c r="DI1916" t="inlineStr"/>
    </row>
    <row r="1917">
      <c r="A1917" t="inlineStr">
        <is>
          <t>université de franche-comté</t>
        </is>
      </c>
      <c r="B1917" t="inlineStr">
        <is>
          <t>711-720</t>
        </is>
      </c>
      <c r="C1917" t="inlineStr">
        <is>
          <t>1201-1400</t>
        </is>
      </c>
      <c r="D1917" t="inlineStr">
        <is>
          <t>France</t>
        </is>
      </c>
      <c r="E1917" t="inlineStr">
        <is>
          <t>Europe</t>
        </is>
      </c>
      <c r="F1917" t="inlineStr">
        <is>
          <t>S</t>
        </is>
      </c>
      <c r="G1917" t="inlineStr">
        <is>
          <t>CO</t>
        </is>
      </c>
      <c r="H1917" t="inlineStr">
        <is>
          <t>VH</t>
        </is>
      </c>
      <c r="I1917" t="inlineStr">
        <is>
          <t>A</t>
        </is>
      </c>
      <c r="J1917" t="n">
        <v>6.5</v>
      </c>
      <c r="K1917" t="inlineStr">
        <is>
          <t>601+</t>
        </is>
      </c>
      <c r="L1917" t="n">
        <v>2.1</v>
      </c>
      <c r="M1917" t="inlineStr">
        <is>
          <t>601+</t>
        </is>
      </c>
      <c r="N1917" t="n">
        <v>100</v>
      </c>
      <c r="O1917" t="inlineStr">
        <is>
          <t>2</t>
        </is>
      </c>
      <c r="P1917" t="n">
        <v>12.4</v>
      </c>
      <c r="Q1917" t="inlineStr">
        <is>
          <t>681</t>
        </is>
      </c>
      <c r="R1917" t="inlineStr"/>
      <c r="S1917" t="inlineStr"/>
      <c r="T1917" t="inlineStr"/>
      <c r="U1917" t="inlineStr"/>
      <c r="V1917" t="n">
        <v>76.7</v>
      </c>
      <c r="W1917" t="inlineStr">
        <is>
          <t>384</t>
        </is>
      </c>
      <c r="X1917" t="n">
        <v>3.2</v>
      </c>
      <c r="Y1917" t="inlineStr">
        <is>
          <t>701+</t>
        </is>
      </c>
      <c r="Z1917" t="n">
        <v>1.7</v>
      </c>
      <c r="AA1917" t="inlineStr">
        <is>
          <t>701+</t>
        </is>
      </c>
      <c r="AB1917" t="inlineStr"/>
      <c r="AC1917" t="inlineStr"/>
      <c r="AD1917" t="inlineStr"/>
      <c r="AE1917" t="inlineStr">
        <is>
          <t>Not Reported</t>
        </is>
      </c>
      <c r="AF1917" t="inlineStr">
        <is>
          <t>Not Reported</t>
        </is>
      </c>
      <c r="AG1917" t="inlineStr">
        <is>
          <t>Not Reported</t>
        </is>
      </c>
      <c r="AH1917" t="inlineStr">
        <is>
          <t>Not Reported</t>
        </is>
      </c>
      <c r="AI1917" t="inlineStr"/>
      <c r="AJ1917" t="inlineStr"/>
      <c r="AK1917" t="inlineStr">
        <is>
          <t>Not Reported</t>
        </is>
      </c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>
        <is>
          <t>Not Reported</t>
        </is>
      </c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>
        <is>
          <t>QS</t>
        </is>
      </c>
      <c r="CC1917" t="n">
        <v>715.5</v>
      </c>
      <c r="CD1917" t="n">
        <v>1300.5</v>
      </c>
      <c r="CE1917" t="n">
        <v>601</v>
      </c>
      <c r="CF1917" t="n">
        <v>601</v>
      </c>
      <c r="CG1917" t="n">
        <v>2</v>
      </c>
      <c r="CH1917" t="n">
        <v>681</v>
      </c>
      <c r="CI1917" t="inlineStr"/>
      <c r="CJ1917" t="inlineStr"/>
      <c r="CK1917" t="n">
        <v>384</v>
      </c>
      <c r="CL1917" t="n">
        <v>701</v>
      </c>
      <c r="CM1917" t="n">
        <v>701</v>
      </c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n">
        <v>48.96428571428572</v>
      </c>
      <c r="DC1917" t="n">
        <v>12.4</v>
      </c>
      <c r="DD1917" t="inlineStr"/>
      <c r="DE1917" t="inlineStr">
        <is>
          <t>QS (score, not ratio)</t>
        </is>
      </c>
      <c r="DF1917" t="inlineStr"/>
      <c r="DG1917" t="inlineStr">
        <is>
          <t>Missing</t>
        </is>
      </c>
      <c r="DH1917" t="n">
        <v>6.5</v>
      </c>
      <c r="DI1917" t="inlineStr"/>
    </row>
    <row r="1918">
      <c r="A1918" t="inlineStr">
        <is>
          <t>université de fribourg</t>
        </is>
      </c>
      <c r="B1918" t="inlineStr">
        <is>
          <t>539</t>
        </is>
      </c>
      <c r="C1918" t="inlineStr">
        <is>
          <t>563</t>
        </is>
      </c>
      <c r="D1918" t="inlineStr">
        <is>
          <t>Switzerland</t>
        </is>
      </c>
      <c r="E1918" t="inlineStr">
        <is>
          <t>Europe</t>
        </is>
      </c>
      <c r="F1918" t="inlineStr">
        <is>
          <t>M</t>
        </is>
      </c>
      <c r="G1918" t="inlineStr">
        <is>
          <t>CO</t>
        </is>
      </c>
      <c r="H1918" t="inlineStr">
        <is>
          <t>VH</t>
        </is>
      </c>
      <c r="I1918" t="inlineStr">
        <is>
          <t>A</t>
        </is>
      </c>
      <c r="J1918" t="n">
        <v>10.3</v>
      </c>
      <c r="K1918" t="inlineStr">
        <is>
          <t>601+</t>
        </is>
      </c>
      <c r="L1918" t="n">
        <v>3</v>
      </c>
      <c r="M1918" t="inlineStr">
        <is>
          <t>601+</t>
        </is>
      </c>
      <c r="N1918" t="n">
        <v>7.5</v>
      </c>
      <c r="O1918" t="inlineStr">
        <is>
          <t>701+</t>
        </is>
      </c>
      <c r="P1918" t="n">
        <v>25.4</v>
      </c>
      <c r="Q1918" t="inlineStr">
        <is>
          <t>493</t>
        </is>
      </c>
      <c r="R1918" t="n">
        <v>99.90000000000001</v>
      </c>
      <c r="S1918" t="inlineStr">
        <is>
          <t>84</t>
        </is>
      </c>
      <c r="T1918" t="n">
        <v>38.3</v>
      </c>
      <c r="U1918" t="inlineStr">
        <is>
          <t>368</t>
        </is>
      </c>
      <c r="V1918" t="n">
        <v>58.3</v>
      </c>
      <c r="W1918" t="inlineStr">
        <is>
          <t>654</t>
        </is>
      </c>
      <c r="X1918" t="n">
        <v>40.6</v>
      </c>
      <c r="Y1918" t="inlineStr">
        <is>
          <t>314</t>
        </is>
      </c>
      <c r="Z1918" t="n">
        <v>51.8</v>
      </c>
      <c r="AA1918" t="inlineStr">
        <is>
          <t>310=</t>
        </is>
      </c>
      <c r="AB1918" t="n">
        <v>22.8</v>
      </c>
      <c r="AC1918" t="inlineStr"/>
      <c r="AD1918" t="inlineStr"/>
      <c r="AE1918" t="inlineStr">
        <is>
          <t>Not Reported</t>
        </is>
      </c>
      <c r="AF1918" t="inlineStr">
        <is>
          <t>Not Reported</t>
        </is>
      </c>
      <c r="AG1918" t="inlineStr">
        <is>
          <t>Not Reported</t>
        </is>
      </c>
      <c r="AH1918" t="inlineStr">
        <is>
          <t>Not Reported</t>
        </is>
      </c>
      <c r="AI1918" t="inlineStr"/>
      <c r="AJ1918" t="inlineStr"/>
      <c r="AK1918" t="inlineStr">
        <is>
          <t>Not Reported</t>
        </is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>
        <is>
          <t>Not Reported</t>
        </is>
      </c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>
        <is>
          <t>QS</t>
        </is>
      </c>
      <c r="CC1918" t="n">
        <v>539</v>
      </c>
      <c r="CD1918" t="n">
        <v>563</v>
      </c>
      <c r="CE1918" t="n">
        <v>601</v>
      </c>
      <c r="CF1918" t="n">
        <v>601</v>
      </c>
      <c r="CG1918" t="n">
        <v>701</v>
      </c>
      <c r="CH1918" t="n">
        <v>493</v>
      </c>
      <c r="CI1918" t="n">
        <v>84</v>
      </c>
      <c r="CJ1918" t="n">
        <v>368</v>
      </c>
      <c r="CK1918" t="n">
        <v>654</v>
      </c>
      <c r="CL1918" t="n">
        <v>314</v>
      </c>
      <c r="CM1918" t="n">
        <v>310</v>
      </c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n">
        <v>61.57142857142857</v>
      </c>
      <c r="DC1918" t="n">
        <v>25.4</v>
      </c>
      <c r="DD1918" t="inlineStr"/>
      <c r="DE1918" t="inlineStr">
        <is>
          <t>QS (score, not ratio)</t>
        </is>
      </c>
      <c r="DF1918" t="inlineStr"/>
      <c r="DG1918" t="inlineStr">
        <is>
          <t>QS (score, not %)</t>
        </is>
      </c>
      <c r="DH1918" t="n">
        <v>10.3</v>
      </c>
      <c r="DI1918" t="inlineStr"/>
    </row>
    <row r="1919">
      <c r="A1919" t="inlineStr">
        <is>
          <t>université de lille</t>
        </is>
      </c>
      <c r="B1919" t="inlineStr">
        <is>
          <t>721-730</t>
        </is>
      </c>
      <c r="C1919" t="inlineStr">
        <is>
          <t>631-640</t>
        </is>
      </c>
      <c r="D1919" t="inlineStr">
        <is>
          <t>France</t>
        </is>
      </c>
      <c r="E1919" t="inlineStr">
        <is>
          <t>Europe</t>
        </is>
      </c>
      <c r="F1919" t="inlineStr">
        <is>
          <t>XL</t>
        </is>
      </c>
      <c r="G1919" t="inlineStr">
        <is>
          <t>FO</t>
        </is>
      </c>
      <c r="H1919" t="inlineStr">
        <is>
          <t>VH</t>
        </is>
      </c>
      <c r="I1919" t="inlineStr">
        <is>
          <t>A</t>
        </is>
      </c>
      <c r="J1919" t="n">
        <v>23.5</v>
      </c>
      <c r="K1919" t="inlineStr">
        <is>
          <t>374</t>
        </is>
      </c>
      <c r="L1919" t="n">
        <v>5.5</v>
      </c>
      <c r="M1919" t="inlineStr">
        <is>
          <t>601+</t>
        </is>
      </c>
      <c r="N1919" t="n">
        <v>4.8</v>
      </c>
      <c r="O1919" t="inlineStr">
        <is>
          <t>701+</t>
        </is>
      </c>
      <c r="P1919" t="n">
        <v>14.7</v>
      </c>
      <c r="Q1919" t="inlineStr">
        <is>
          <t>643</t>
        </is>
      </c>
      <c r="R1919" t="n">
        <v>14.6</v>
      </c>
      <c r="S1919" t="inlineStr">
        <is>
          <t>670</t>
        </is>
      </c>
      <c r="T1919" t="n">
        <v>15.8</v>
      </c>
      <c r="U1919" t="inlineStr">
        <is>
          <t>610</t>
        </is>
      </c>
      <c r="V1919" t="n">
        <v>93.3</v>
      </c>
      <c r="W1919" t="inlineStr">
        <is>
          <t>110</t>
        </is>
      </c>
      <c r="X1919" t="n">
        <v>4.5</v>
      </c>
      <c r="Y1919" t="inlineStr">
        <is>
          <t>701+</t>
        </is>
      </c>
      <c r="Z1919" t="n">
        <v>10.9</v>
      </c>
      <c r="AA1919" t="inlineStr">
        <is>
          <t>648=</t>
        </is>
      </c>
      <c r="AB1919" t="inlineStr"/>
      <c r="AC1919" t="inlineStr"/>
      <c r="AD1919" t="inlineStr"/>
      <c r="AE1919" t="inlineStr">
        <is>
          <t>Not Reported</t>
        </is>
      </c>
      <c r="AF1919" t="inlineStr">
        <is>
          <t>Not Reported</t>
        </is>
      </c>
      <c r="AG1919" t="inlineStr">
        <is>
          <t>Not Reported</t>
        </is>
      </c>
      <c r="AH1919" t="inlineStr">
        <is>
          <t>Not Reported</t>
        </is>
      </c>
      <c r="AI1919" t="inlineStr"/>
      <c r="AJ1919" t="inlineStr"/>
      <c r="AK1919" t="inlineStr">
        <is>
          <t>Not Reported</t>
        </is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>
        <is>
          <t>Not Reported</t>
        </is>
      </c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>
        <is>
          <t>QS</t>
        </is>
      </c>
      <c r="CC1919" t="n">
        <v>725.5</v>
      </c>
      <c r="CD1919" t="n">
        <v>635.5</v>
      </c>
      <c r="CE1919" t="n">
        <v>374</v>
      </c>
      <c r="CF1919" t="n">
        <v>601</v>
      </c>
      <c r="CG1919" t="n">
        <v>701</v>
      </c>
      <c r="CH1919" t="n">
        <v>643</v>
      </c>
      <c r="CI1919" t="n">
        <v>670</v>
      </c>
      <c r="CJ1919" t="n">
        <v>610</v>
      </c>
      <c r="CK1919" t="n">
        <v>110</v>
      </c>
      <c r="CL1919" t="n">
        <v>701</v>
      </c>
      <c r="CM1919" t="n">
        <v>648</v>
      </c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n">
        <v>48.25000000000001</v>
      </c>
      <c r="DC1919" t="n">
        <v>14.7</v>
      </c>
      <c r="DD1919" t="inlineStr"/>
      <c r="DE1919" t="inlineStr">
        <is>
          <t>QS (score, not ratio)</t>
        </is>
      </c>
      <c r="DF1919" t="inlineStr"/>
      <c r="DG1919" t="inlineStr">
        <is>
          <t>QS (score, not %)</t>
        </is>
      </c>
      <c r="DH1919" t="n">
        <v>23.5</v>
      </c>
      <c r="DI1919" t="inlineStr"/>
    </row>
    <row r="1920">
      <c r="A1920" t="inlineStr">
        <is>
          <t>université de limoges</t>
        </is>
      </c>
      <c r="B1920" t="inlineStr">
        <is>
          <t>1201-1400</t>
        </is>
      </c>
      <c r="C1920" t="inlineStr">
        <is>
          <t>1201-1400</t>
        </is>
      </c>
      <c r="D1920" t="inlineStr">
        <is>
          <t>France</t>
        </is>
      </c>
      <c r="E1920" t="inlineStr">
        <is>
          <t>Europe</t>
        </is>
      </c>
      <c r="F1920" t="inlineStr">
        <is>
          <t>M</t>
        </is>
      </c>
      <c r="G1920" t="inlineStr">
        <is>
          <t>SP</t>
        </is>
      </c>
      <c r="H1920" t="inlineStr">
        <is>
          <t>VH</t>
        </is>
      </c>
      <c r="I1920" t="inlineStr">
        <is>
          <t>Not Reported</t>
        </is>
      </c>
      <c r="J1920" t="n">
        <v>6.6</v>
      </c>
      <c r="K1920" t="inlineStr">
        <is>
          <t>601+</t>
        </is>
      </c>
      <c r="L1920" t="n">
        <v>2.3</v>
      </c>
      <c r="M1920" t="inlineStr">
        <is>
          <t>601+</t>
        </is>
      </c>
      <c r="N1920" t="n">
        <v>17.2</v>
      </c>
      <c r="O1920" t="inlineStr">
        <is>
          <t>701+</t>
        </is>
      </c>
      <c r="P1920" t="n">
        <v>5.5</v>
      </c>
      <c r="Q1920" t="inlineStr">
        <is>
          <t>701+</t>
        </is>
      </c>
      <c r="R1920" t="inlineStr"/>
      <c r="S1920" t="inlineStr"/>
      <c r="T1920" t="inlineStr"/>
      <c r="U1920" t="inlineStr"/>
      <c r="V1920" t="n">
        <v>58.8</v>
      </c>
      <c r="W1920" t="inlineStr">
        <is>
          <t>646</t>
        </is>
      </c>
      <c r="X1920" t="n">
        <v>2.9</v>
      </c>
      <c r="Y1920" t="inlineStr">
        <is>
          <t>701+</t>
        </is>
      </c>
      <c r="Z1920" t="n">
        <v>1.1</v>
      </c>
      <c r="AA1920" t="inlineStr">
        <is>
          <t>701+</t>
        </is>
      </c>
      <c r="AB1920" t="inlineStr"/>
      <c r="AC1920" t="inlineStr"/>
      <c r="AD1920" t="inlineStr"/>
      <c r="AE1920" t="inlineStr">
        <is>
          <t>Not Reported</t>
        </is>
      </c>
      <c r="AF1920" t="inlineStr">
        <is>
          <t>Not Reported</t>
        </is>
      </c>
      <c r="AG1920" t="inlineStr">
        <is>
          <t>Not Reported</t>
        </is>
      </c>
      <c r="AH1920" t="inlineStr">
        <is>
          <t>Not Reported</t>
        </is>
      </c>
      <c r="AI1920" t="inlineStr"/>
      <c r="AJ1920" t="inlineStr"/>
      <c r="AK1920" t="inlineStr">
        <is>
          <t>Not Reported</t>
        </is>
      </c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>
        <is>
          <t>Not Reported</t>
        </is>
      </c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>
        <is>
          <t>QS</t>
        </is>
      </c>
      <c r="CC1920" t="n">
        <v>1300.5</v>
      </c>
      <c r="CD1920" t="n">
        <v>1300.5</v>
      </c>
      <c r="CE1920" t="n">
        <v>601</v>
      </c>
      <c r="CF1920" t="n">
        <v>601</v>
      </c>
      <c r="CG1920" t="n">
        <v>701</v>
      </c>
      <c r="CH1920" t="n">
        <v>701</v>
      </c>
      <c r="CI1920" t="inlineStr"/>
      <c r="CJ1920" t="inlineStr"/>
      <c r="CK1920" t="n">
        <v>646</v>
      </c>
      <c r="CL1920" t="n">
        <v>701</v>
      </c>
      <c r="CM1920" t="n">
        <v>701</v>
      </c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n">
        <v>7.178571428571416</v>
      </c>
      <c r="DC1920" t="n">
        <v>5.5</v>
      </c>
      <c r="DD1920" t="inlineStr"/>
      <c r="DE1920" t="inlineStr">
        <is>
          <t>QS (score, not ratio)</t>
        </is>
      </c>
      <c r="DF1920" t="inlineStr"/>
      <c r="DG1920" t="inlineStr">
        <is>
          <t>Missing</t>
        </is>
      </c>
      <c r="DH1920" t="n">
        <v>6.6</v>
      </c>
      <c r="DI1920" t="inlineStr"/>
    </row>
    <row r="1921">
      <c r="A1921" t="inlineStr">
        <is>
          <t>université de liège</t>
        </is>
      </c>
      <c r="B1921" t="inlineStr">
        <is>
          <t>396</t>
        </is>
      </c>
      <c r="C1921" t="inlineStr">
        <is>
          <t>421</t>
        </is>
      </c>
      <c r="D1921" t="inlineStr">
        <is>
          <t>Belgium</t>
        </is>
      </c>
      <c r="E1921" t="inlineStr">
        <is>
          <t>Europe</t>
        </is>
      </c>
      <c r="F1921" t="inlineStr">
        <is>
          <t>L</t>
        </is>
      </c>
      <c r="G1921" t="inlineStr">
        <is>
          <t>FC</t>
        </is>
      </c>
      <c r="H1921" t="inlineStr">
        <is>
          <t>VH</t>
        </is>
      </c>
      <c r="I1921" t="inlineStr">
        <is>
          <t>A</t>
        </is>
      </c>
      <c r="J1921" t="n">
        <v>17</v>
      </c>
      <c r="K1921" t="inlineStr">
        <is>
          <t>531</t>
        </is>
      </c>
      <c r="L1921" t="n">
        <v>11.8</v>
      </c>
      <c r="M1921" t="inlineStr">
        <is>
          <t>601+</t>
        </is>
      </c>
      <c r="N1921" t="n">
        <v>9.6</v>
      </c>
      <c r="O1921" t="inlineStr">
        <is>
          <t>701+</t>
        </is>
      </c>
      <c r="P1921" t="n">
        <v>38</v>
      </c>
      <c r="Q1921" t="inlineStr">
        <is>
          <t>365</t>
        </is>
      </c>
      <c r="R1921" t="n">
        <v>50.3</v>
      </c>
      <c r="S1921" t="inlineStr">
        <is>
          <t>364</t>
        </is>
      </c>
      <c r="T1921" t="n">
        <v>53</v>
      </c>
      <c r="U1921" t="inlineStr">
        <is>
          <t>277</t>
        </is>
      </c>
      <c r="V1921" t="n">
        <v>94.59999999999999</v>
      </c>
      <c r="W1921" t="inlineStr">
        <is>
          <t>86</t>
        </is>
      </c>
      <c r="X1921" t="n">
        <v>23.6</v>
      </c>
      <c r="Y1921" t="inlineStr">
        <is>
          <t>478</t>
        </is>
      </c>
      <c r="Z1921" t="n">
        <v>81.2</v>
      </c>
      <c r="AA1921" t="inlineStr">
        <is>
          <t>148=</t>
        </is>
      </c>
      <c r="AB1921" t="n">
        <v>29.7</v>
      </c>
      <c r="AC1921" t="inlineStr"/>
      <c r="AD1921" t="inlineStr"/>
      <c r="AE1921" t="inlineStr">
        <is>
          <t>Not Reported</t>
        </is>
      </c>
      <c r="AF1921" t="inlineStr">
        <is>
          <t>Not Reported</t>
        </is>
      </c>
      <c r="AG1921" t="inlineStr">
        <is>
          <t>Not Reported</t>
        </is>
      </c>
      <c r="AH1921" t="inlineStr">
        <is>
          <t>Not Reported</t>
        </is>
      </c>
      <c r="AI1921" t="inlineStr"/>
      <c r="AJ1921" t="inlineStr"/>
      <c r="AK1921" t="inlineStr">
        <is>
          <t>Not Reported</t>
        </is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>
        <is>
          <t>Not Reported</t>
        </is>
      </c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>
        <is>
          <t>QS</t>
        </is>
      </c>
      <c r="CC1921" t="n">
        <v>396</v>
      </c>
      <c r="CD1921" t="n">
        <v>421</v>
      </c>
      <c r="CE1921" t="n">
        <v>531</v>
      </c>
      <c r="CF1921" t="n">
        <v>601</v>
      </c>
      <c r="CG1921" t="n">
        <v>701</v>
      </c>
      <c r="CH1921" t="n">
        <v>365</v>
      </c>
      <c r="CI1921" t="n">
        <v>364</v>
      </c>
      <c r="CJ1921" t="n">
        <v>277</v>
      </c>
      <c r="CK1921" t="n">
        <v>86</v>
      </c>
      <c r="CL1921" t="n">
        <v>478</v>
      </c>
      <c r="CM1921" t="n">
        <v>148</v>
      </c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n">
        <v>71.78571428571428</v>
      </c>
      <c r="DC1921" t="n">
        <v>38</v>
      </c>
      <c r="DD1921" t="inlineStr"/>
      <c r="DE1921" t="inlineStr">
        <is>
          <t>QS (score, not ratio)</t>
        </is>
      </c>
      <c r="DF1921" t="inlineStr"/>
      <c r="DG1921" t="inlineStr">
        <is>
          <t>QS (score, not %)</t>
        </is>
      </c>
      <c r="DH1921" t="n">
        <v>17</v>
      </c>
      <c r="DI1921" t="inlineStr"/>
    </row>
    <row r="1922">
      <c r="A1922" t="inlineStr">
        <is>
          <t>université de lorraine</t>
        </is>
      </c>
      <c r="B1922" t="inlineStr">
        <is>
          <t>801-850</t>
        </is>
      </c>
      <c r="C1922" t="inlineStr">
        <is>
          <t>721-730</t>
        </is>
      </c>
      <c r="D1922" t="inlineStr">
        <is>
          <t>France</t>
        </is>
      </c>
      <c r="E1922" t="inlineStr">
        <is>
          <t>Europe</t>
        </is>
      </c>
      <c r="F1922" t="inlineStr">
        <is>
          <t>XL</t>
        </is>
      </c>
      <c r="G1922" t="inlineStr">
        <is>
          <t>FO</t>
        </is>
      </c>
      <c r="H1922" t="inlineStr">
        <is>
          <t>VH</t>
        </is>
      </c>
      <c r="I1922" t="inlineStr">
        <is>
          <t>A</t>
        </is>
      </c>
      <c r="J1922" t="n">
        <v>13.6</v>
      </c>
      <c r="K1922" t="inlineStr">
        <is>
          <t>601+</t>
        </is>
      </c>
      <c r="L1922" t="n">
        <v>3.3</v>
      </c>
      <c r="M1922" t="inlineStr">
        <is>
          <t>601+</t>
        </is>
      </c>
      <c r="N1922" t="n">
        <v>7</v>
      </c>
      <c r="O1922" t="inlineStr">
        <is>
          <t>701+</t>
        </is>
      </c>
      <c r="P1922" t="n">
        <v>12.9</v>
      </c>
      <c r="Q1922" t="inlineStr">
        <is>
          <t>668</t>
        </is>
      </c>
      <c r="R1922" t="n">
        <v>27.6</v>
      </c>
      <c r="S1922" t="inlineStr">
        <is>
          <t>512</t>
        </is>
      </c>
      <c r="T1922" t="n">
        <v>27.4</v>
      </c>
      <c r="U1922" t="inlineStr">
        <is>
          <t>453</t>
        </is>
      </c>
      <c r="V1922" t="n">
        <v>95.90000000000001</v>
      </c>
      <c r="W1922" t="inlineStr">
        <is>
          <t>59</t>
        </is>
      </c>
      <c r="X1922" t="n">
        <v>14.8</v>
      </c>
      <c r="Y1922" t="inlineStr">
        <is>
          <t>669</t>
        </is>
      </c>
      <c r="Z1922" t="n">
        <v>11.8</v>
      </c>
      <c r="AA1922" t="inlineStr">
        <is>
          <t>623=</t>
        </is>
      </c>
      <c r="AB1922" t="inlineStr"/>
      <c r="AC1922" t="inlineStr"/>
      <c r="AD1922" t="inlineStr"/>
      <c r="AE1922" t="inlineStr">
        <is>
          <t>Not Reported</t>
        </is>
      </c>
      <c r="AF1922" t="inlineStr">
        <is>
          <t>Not Reported</t>
        </is>
      </c>
      <c r="AG1922" t="inlineStr">
        <is>
          <t>Not Reported</t>
        </is>
      </c>
      <c r="AH1922" t="inlineStr">
        <is>
          <t>Not Reported</t>
        </is>
      </c>
      <c r="AI1922" t="inlineStr"/>
      <c r="AJ1922" t="inlineStr"/>
      <c r="AK1922" t="inlineStr">
        <is>
          <t>Not Reported</t>
        </is>
      </c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>
        <is>
          <t>Not Reported</t>
        </is>
      </c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>
        <is>
          <t>QS</t>
        </is>
      </c>
      <c r="CC1922" t="n">
        <v>825.5</v>
      </c>
      <c r="CD1922" t="n">
        <v>725.5</v>
      </c>
      <c r="CE1922" t="n">
        <v>601</v>
      </c>
      <c r="CF1922" t="n">
        <v>601</v>
      </c>
      <c r="CG1922" t="n">
        <v>701</v>
      </c>
      <c r="CH1922" t="n">
        <v>668</v>
      </c>
      <c r="CI1922" t="n">
        <v>512</v>
      </c>
      <c r="CJ1922" t="n">
        <v>453</v>
      </c>
      <c r="CK1922" t="n">
        <v>59</v>
      </c>
      <c r="CL1922" t="n">
        <v>669</v>
      </c>
      <c r="CM1922" t="n">
        <v>623</v>
      </c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n">
        <v>41.10714285714285</v>
      </c>
      <c r="DC1922" t="n">
        <v>12.9</v>
      </c>
      <c r="DD1922" t="inlineStr"/>
      <c r="DE1922" t="inlineStr">
        <is>
          <t>QS (score, not ratio)</t>
        </is>
      </c>
      <c r="DF1922" t="inlineStr"/>
      <c r="DG1922" t="inlineStr">
        <is>
          <t>QS (score, not %)</t>
        </is>
      </c>
      <c r="DH1922" t="n">
        <v>13.6</v>
      </c>
      <c r="DI1922" t="inlineStr"/>
    </row>
    <row r="1923">
      <c r="A1923" t="inlineStr">
        <is>
          <t>université de montpellier</t>
        </is>
      </c>
      <c r="B1923" t="inlineStr">
        <is>
          <t>448</t>
        </is>
      </c>
      <c r="C1923" t="inlineStr">
        <is>
          <t>382</t>
        </is>
      </c>
      <c r="D1923" t="inlineStr">
        <is>
          <t>France</t>
        </is>
      </c>
      <c r="E1923" t="inlineStr">
        <is>
          <t>Europe</t>
        </is>
      </c>
      <c r="F1923" t="inlineStr">
        <is>
          <t>XL</t>
        </is>
      </c>
      <c r="G1923" t="inlineStr">
        <is>
          <t>FO</t>
        </is>
      </c>
      <c r="H1923" t="inlineStr">
        <is>
          <t>VH</t>
        </is>
      </c>
      <c r="I1923" t="inlineStr">
        <is>
          <t>A</t>
        </is>
      </c>
      <c r="J1923" t="n">
        <v>18.6</v>
      </c>
      <c r="K1923" t="inlineStr">
        <is>
          <t>486</t>
        </is>
      </c>
      <c r="L1923" t="n">
        <v>3.4</v>
      </c>
      <c r="M1923" t="inlineStr">
        <is>
          <t>601+</t>
        </is>
      </c>
      <c r="N1923" t="n">
        <v>8.5</v>
      </c>
      <c r="O1923" t="inlineStr">
        <is>
          <t>701+</t>
        </is>
      </c>
      <c r="P1923" t="n">
        <v>57.2</v>
      </c>
      <c r="Q1923" t="inlineStr">
        <is>
          <t>217</t>
        </is>
      </c>
      <c r="R1923" t="n">
        <v>22.8</v>
      </c>
      <c r="S1923" t="inlineStr">
        <is>
          <t>562</t>
        </is>
      </c>
      <c r="T1923" t="n">
        <v>29.9</v>
      </c>
      <c r="U1923" t="inlineStr">
        <is>
          <t>431</t>
        </is>
      </c>
      <c r="V1923" t="n">
        <v>99.5</v>
      </c>
      <c r="W1923" t="inlineStr">
        <is>
          <t>6</t>
        </is>
      </c>
      <c r="X1923" t="n">
        <v>13.1</v>
      </c>
      <c r="Y1923" t="inlineStr">
        <is>
          <t>701+</t>
        </is>
      </c>
      <c r="Z1923" t="n">
        <v>17.3</v>
      </c>
      <c r="AA1923" t="inlineStr">
        <is>
          <t>561</t>
        </is>
      </c>
      <c r="AB1923" t="n">
        <v>26.6</v>
      </c>
      <c r="AC1923" t="inlineStr"/>
      <c r="AD1923" t="inlineStr"/>
      <c r="AE1923" t="inlineStr">
        <is>
          <t>Not Reported</t>
        </is>
      </c>
      <c r="AF1923" t="inlineStr">
        <is>
          <t>Not Reported</t>
        </is>
      </c>
      <c r="AG1923" t="inlineStr">
        <is>
          <t>Not Reported</t>
        </is>
      </c>
      <c r="AH1923" t="inlineStr">
        <is>
          <t>Not Reported</t>
        </is>
      </c>
      <c r="AI1923" t="inlineStr"/>
      <c r="AJ1923" t="inlineStr"/>
      <c r="AK1923" t="inlineStr">
        <is>
          <t>Not Reported</t>
        </is>
      </c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>
        <is>
          <t>Not Reported</t>
        </is>
      </c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>
        <is>
          <t>QS</t>
        </is>
      </c>
      <c r="CC1923" t="n">
        <v>448</v>
      </c>
      <c r="CD1923" t="n">
        <v>382</v>
      </c>
      <c r="CE1923" t="n">
        <v>486</v>
      </c>
      <c r="CF1923" t="n">
        <v>601</v>
      </c>
      <c r="CG1923" t="n">
        <v>701</v>
      </c>
      <c r="CH1923" t="n">
        <v>217</v>
      </c>
      <c r="CI1923" t="n">
        <v>562</v>
      </c>
      <c r="CJ1923" t="n">
        <v>431</v>
      </c>
      <c r="CK1923" t="n">
        <v>6</v>
      </c>
      <c r="CL1923" t="n">
        <v>701</v>
      </c>
      <c r="CM1923" t="n">
        <v>561</v>
      </c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n">
        <v>68.07142857142857</v>
      </c>
      <c r="DC1923" t="n">
        <v>57.2</v>
      </c>
      <c r="DD1923" t="inlineStr"/>
      <c r="DE1923" t="inlineStr">
        <is>
          <t>QS (score, not ratio)</t>
        </is>
      </c>
      <c r="DF1923" t="inlineStr"/>
      <c r="DG1923" t="inlineStr">
        <is>
          <t>QS (score, not %)</t>
        </is>
      </c>
      <c r="DH1923" t="n">
        <v>18.6</v>
      </c>
      <c r="DI1923" t="inlineStr"/>
    </row>
    <row r="1924">
      <c r="A1924" t="inlineStr">
        <is>
          <t>université de montréal</t>
        </is>
      </c>
      <c r="B1924" t="inlineStr">
        <is>
          <t>159</t>
        </is>
      </c>
      <c r="C1924" t="inlineStr">
        <is>
          <t>141</t>
        </is>
      </c>
      <c r="D1924" t="inlineStr">
        <is>
          <t>Canada</t>
        </is>
      </c>
      <c r="E1924" t="inlineStr">
        <is>
          <t>Americas</t>
        </is>
      </c>
      <c r="F1924" t="inlineStr">
        <is>
          <t>XL</t>
        </is>
      </c>
      <c r="G1924" t="inlineStr">
        <is>
          <t>FC</t>
        </is>
      </c>
      <c r="H1924" t="inlineStr">
        <is>
          <t>VH</t>
        </is>
      </c>
      <c r="I1924" t="inlineStr">
        <is>
          <t>A</t>
        </is>
      </c>
      <c r="J1924" t="n">
        <v>55.5</v>
      </c>
      <c r="K1924" t="inlineStr">
        <is>
          <t>140</t>
        </is>
      </c>
      <c r="L1924" t="n">
        <v>32.8</v>
      </c>
      <c r="M1924" t="inlineStr">
        <is>
          <t>289</t>
        </is>
      </c>
      <c r="N1924" t="n">
        <v>76</v>
      </c>
      <c r="O1924" t="inlineStr">
        <is>
          <t>160</t>
        </is>
      </c>
      <c r="P1924" t="n">
        <v>19.3</v>
      </c>
      <c r="Q1924" t="inlineStr">
        <is>
          <t>566</t>
        </is>
      </c>
      <c r="R1924" t="n">
        <v>87.59999999999999</v>
      </c>
      <c r="S1924" t="inlineStr">
        <is>
          <t>205</t>
        </is>
      </c>
      <c r="T1924" t="n">
        <v>54.1</v>
      </c>
      <c r="U1924" t="inlineStr">
        <is>
          <t>273</t>
        </is>
      </c>
      <c r="V1924" t="n">
        <v>84.90000000000001</v>
      </c>
      <c r="W1924" t="inlineStr">
        <is>
          <t>247</t>
        </is>
      </c>
      <c r="X1924" t="n">
        <v>54.2</v>
      </c>
      <c r="Y1924" t="inlineStr">
        <is>
          <t>229</t>
        </is>
      </c>
      <c r="Z1924" t="n">
        <v>91.40000000000001</v>
      </c>
      <c r="AA1924" t="inlineStr">
        <is>
          <t>81=</t>
        </is>
      </c>
      <c r="AB1924" t="n">
        <v>51.3</v>
      </c>
      <c r="AC1924" t="inlineStr"/>
      <c r="AD1924" t="inlineStr"/>
      <c r="AE1924" t="inlineStr">
        <is>
          <t>Not Reported</t>
        </is>
      </c>
      <c r="AF1924" t="inlineStr">
        <is>
          <t>Not Reported</t>
        </is>
      </c>
      <c r="AG1924" t="inlineStr">
        <is>
          <t>Not Reported</t>
        </is>
      </c>
      <c r="AH1924" t="inlineStr">
        <is>
          <t>Not Reported</t>
        </is>
      </c>
      <c r="AI1924" t="inlineStr"/>
      <c r="AJ1924" t="inlineStr"/>
      <c r="AK1924" t="inlineStr">
        <is>
          <t>Not Reported</t>
        </is>
      </c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>
        <is>
          <t>Not Reported</t>
        </is>
      </c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>
        <is>
          <t>QS</t>
        </is>
      </c>
      <c r="CC1924" t="n">
        <v>159</v>
      </c>
      <c r="CD1924" t="n">
        <v>141</v>
      </c>
      <c r="CE1924" t="n">
        <v>140</v>
      </c>
      <c r="CF1924" t="n">
        <v>289</v>
      </c>
      <c r="CG1924" t="n">
        <v>160</v>
      </c>
      <c r="CH1924" t="n">
        <v>566</v>
      </c>
      <c r="CI1924" t="n">
        <v>205</v>
      </c>
      <c r="CJ1924" t="n">
        <v>273</v>
      </c>
      <c r="CK1924" t="n">
        <v>247</v>
      </c>
      <c r="CL1924" t="n">
        <v>229</v>
      </c>
      <c r="CM1924" t="n">
        <v>81</v>
      </c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n">
        <v>88.71428571428572</v>
      </c>
      <c r="DC1924" t="n">
        <v>19.3</v>
      </c>
      <c r="DD1924" t="inlineStr"/>
      <c r="DE1924" t="inlineStr">
        <is>
          <t>QS (score, not ratio)</t>
        </is>
      </c>
      <c r="DF1924" t="inlineStr"/>
      <c r="DG1924" t="inlineStr">
        <is>
          <t>QS (score, not %)</t>
        </is>
      </c>
      <c r="DH1924" t="n">
        <v>55.5</v>
      </c>
      <c r="DI1924" t="inlineStr"/>
    </row>
    <row r="1925">
      <c r="A1925" t="inlineStr">
        <is>
          <t>université de nantes</t>
        </is>
      </c>
      <c r="B1925" t="inlineStr">
        <is>
          <t>851-900</t>
        </is>
      </c>
      <c r="C1925" t="inlineStr">
        <is>
          <t>771-780</t>
        </is>
      </c>
      <c r="D1925" t="inlineStr">
        <is>
          <t>France</t>
        </is>
      </c>
      <c r="E1925" t="inlineStr">
        <is>
          <t>Europe</t>
        </is>
      </c>
      <c r="F1925" t="inlineStr">
        <is>
          <t>XL</t>
        </is>
      </c>
      <c r="G1925" t="inlineStr">
        <is>
          <t>CO</t>
        </is>
      </c>
      <c r="H1925" t="inlineStr">
        <is>
          <t>VH</t>
        </is>
      </c>
      <c r="I1925" t="inlineStr">
        <is>
          <t>A</t>
        </is>
      </c>
      <c r="J1925" t="n">
        <v>10.4</v>
      </c>
      <c r="K1925" t="inlineStr">
        <is>
          <t>601+</t>
        </is>
      </c>
      <c r="L1925" t="n">
        <v>3.4</v>
      </c>
      <c r="M1925" t="inlineStr">
        <is>
          <t>601+</t>
        </is>
      </c>
      <c r="N1925" t="n">
        <v>7.8</v>
      </c>
      <c r="O1925" t="inlineStr">
        <is>
          <t>701+</t>
        </is>
      </c>
      <c r="P1925" t="n">
        <v>21.4</v>
      </c>
      <c r="Q1925" t="inlineStr">
        <is>
          <t>540</t>
        </is>
      </c>
      <c r="R1925" t="n">
        <v>19.8</v>
      </c>
      <c r="S1925" t="inlineStr">
        <is>
          <t>601</t>
        </is>
      </c>
      <c r="T1925" t="n">
        <v>15.1</v>
      </c>
      <c r="U1925" t="inlineStr">
        <is>
          <t>619</t>
        </is>
      </c>
      <c r="V1925" t="n">
        <v>87.3</v>
      </c>
      <c r="W1925" t="inlineStr">
        <is>
          <t>211</t>
        </is>
      </c>
      <c r="X1925" t="n">
        <v>2.8</v>
      </c>
      <c r="Y1925" t="inlineStr">
        <is>
          <t>701+</t>
        </is>
      </c>
      <c r="Z1925" t="n">
        <v>7.5</v>
      </c>
      <c r="AA1925" t="inlineStr">
        <is>
          <t>701+</t>
        </is>
      </c>
      <c r="AB1925" t="inlineStr"/>
      <c r="AC1925" t="inlineStr"/>
      <c r="AD1925" t="inlineStr"/>
      <c r="AE1925" t="inlineStr">
        <is>
          <t>Not Reported</t>
        </is>
      </c>
      <c r="AF1925" t="inlineStr">
        <is>
          <t>Not Reported</t>
        </is>
      </c>
      <c r="AG1925" t="inlineStr">
        <is>
          <t>Not Reported</t>
        </is>
      </c>
      <c r="AH1925" t="inlineStr">
        <is>
          <t>Not Reported</t>
        </is>
      </c>
      <c r="AI1925" t="inlineStr"/>
      <c r="AJ1925" t="inlineStr"/>
      <c r="AK1925" t="inlineStr">
        <is>
          <t>Not Reported</t>
        </is>
      </c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>
        <is>
          <t>Not Reported</t>
        </is>
      </c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>
        <is>
          <t>QS</t>
        </is>
      </c>
      <c r="CC1925" t="n">
        <v>875.5</v>
      </c>
      <c r="CD1925" t="n">
        <v>775.5</v>
      </c>
      <c r="CE1925" t="n">
        <v>601</v>
      </c>
      <c r="CF1925" t="n">
        <v>601</v>
      </c>
      <c r="CG1925" t="n">
        <v>701</v>
      </c>
      <c r="CH1925" t="n">
        <v>540</v>
      </c>
      <c r="CI1925" t="n">
        <v>601</v>
      </c>
      <c r="CJ1925" t="n">
        <v>619</v>
      </c>
      <c r="CK1925" t="n">
        <v>211</v>
      </c>
      <c r="CL1925" t="n">
        <v>701</v>
      </c>
      <c r="CM1925" t="n">
        <v>701</v>
      </c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n">
        <v>37.53571428571428</v>
      </c>
      <c r="DC1925" t="n">
        <v>21.4</v>
      </c>
      <c r="DD1925" t="inlineStr"/>
      <c r="DE1925" t="inlineStr">
        <is>
          <t>QS (score, not ratio)</t>
        </is>
      </c>
      <c r="DF1925" t="inlineStr"/>
      <c r="DG1925" t="inlineStr">
        <is>
          <t>QS (score, not %)</t>
        </is>
      </c>
      <c r="DH1925" t="n">
        <v>10.4</v>
      </c>
      <c r="DI1925" t="inlineStr"/>
    </row>
    <row r="1926">
      <c r="A1926" t="inlineStr">
        <is>
          <t>université de poitiers</t>
        </is>
      </c>
      <c r="B1926" t="inlineStr">
        <is>
          <t>1001-1200</t>
        </is>
      </c>
      <c r="C1926" t="inlineStr">
        <is>
          <t>1001-1200</t>
        </is>
      </c>
      <c r="D1926" t="inlineStr">
        <is>
          <t>France</t>
        </is>
      </c>
      <c r="E1926" t="inlineStr">
        <is>
          <t>Europe</t>
        </is>
      </c>
      <c r="F1926" t="inlineStr">
        <is>
          <t>L</t>
        </is>
      </c>
      <c r="G1926" t="inlineStr">
        <is>
          <t>CO</t>
        </is>
      </c>
      <c r="H1926" t="inlineStr">
        <is>
          <t>VH</t>
        </is>
      </c>
      <c r="I1926" t="inlineStr">
        <is>
          <t>A</t>
        </is>
      </c>
      <c r="J1926" t="n">
        <v>7.9</v>
      </c>
      <c r="K1926" t="inlineStr">
        <is>
          <t>601+</t>
        </is>
      </c>
      <c r="L1926" t="n">
        <v>1.7</v>
      </c>
      <c r="M1926" t="inlineStr">
        <is>
          <t>601+</t>
        </is>
      </c>
      <c r="N1926" t="n">
        <v>5.4</v>
      </c>
      <c r="O1926" t="inlineStr">
        <is>
          <t>701+</t>
        </is>
      </c>
      <c r="P1926" t="n">
        <v>5.2</v>
      </c>
      <c r="Q1926" t="inlineStr">
        <is>
          <t>701+</t>
        </is>
      </c>
      <c r="R1926" t="inlineStr"/>
      <c r="S1926" t="inlineStr"/>
      <c r="T1926" t="n">
        <v>26.4</v>
      </c>
      <c r="U1926" t="inlineStr">
        <is>
          <t>458</t>
        </is>
      </c>
      <c r="V1926" t="n">
        <v>75.3</v>
      </c>
      <c r="W1926" t="inlineStr">
        <is>
          <t>404</t>
        </is>
      </c>
      <c r="X1926" t="n">
        <v>6.7</v>
      </c>
      <c r="Y1926" t="inlineStr">
        <is>
          <t>701+</t>
        </is>
      </c>
      <c r="Z1926" t="n">
        <v>2.1</v>
      </c>
      <c r="AA1926" t="inlineStr">
        <is>
          <t>701+</t>
        </is>
      </c>
      <c r="AB1926" t="inlineStr"/>
      <c r="AC1926" t="inlineStr"/>
      <c r="AD1926" t="inlineStr"/>
      <c r="AE1926" t="inlineStr">
        <is>
          <t>Not Reported</t>
        </is>
      </c>
      <c r="AF1926" t="inlineStr">
        <is>
          <t>Not Reported</t>
        </is>
      </c>
      <c r="AG1926" t="inlineStr">
        <is>
          <t>Not Reported</t>
        </is>
      </c>
      <c r="AH1926" t="inlineStr">
        <is>
          <t>Not Reported</t>
        </is>
      </c>
      <c r="AI1926" t="inlineStr"/>
      <c r="AJ1926" t="inlineStr"/>
      <c r="AK1926" t="inlineStr">
        <is>
          <t>Not Reported</t>
        </is>
      </c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>
        <is>
          <t>Not Reported</t>
        </is>
      </c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>
        <is>
          <t>QS</t>
        </is>
      </c>
      <c r="CC1926" t="n">
        <v>1100.5</v>
      </c>
      <c r="CD1926" t="n">
        <v>1100.5</v>
      </c>
      <c r="CE1926" t="n">
        <v>601</v>
      </c>
      <c r="CF1926" t="n">
        <v>601</v>
      </c>
      <c r="CG1926" t="n">
        <v>701</v>
      </c>
      <c r="CH1926" t="n">
        <v>701</v>
      </c>
      <c r="CI1926" t="inlineStr"/>
      <c r="CJ1926" t="n">
        <v>458</v>
      </c>
      <c r="CK1926" t="n">
        <v>404</v>
      </c>
      <c r="CL1926" t="n">
        <v>701</v>
      </c>
      <c r="CM1926" t="n">
        <v>701</v>
      </c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n">
        <v>21.46428571428571</v>
      </c>
      <c r="DC1926" t="n">
        <v>5.2</v>
      </c>
      <c r="DD1926" t="inlineStr"/>
      <c r="DE1926" t="inlineStr">
        <is>
          <t>QS (score, not ratio)</t>
        </is>
      </c>
      <c r="DF1926" t="inlineStr"/>
      <c r="DG1926" t="inlineStr">
        <is>
          <t>QS (score, not %)</t>
        </is>
      </c>
      <c r="DH1926" t="n">
        <v>7.9</v>
      </c>
      <c r="DI1926" t="inlineStr"/>
    </row>
    <row r="1927">
      <c r="A1927" t="inlineStr">
        <is>
          <t>université de rennes 1 (university of rennes)</t>
        </is>
      </c>
      <c r="B1927" t="inlineStr">
        <is>
          <t>721-730</t>
        </is>
      </c>
      <c r="C1927" t="inlineStr">
        <is>
          <t>711-720</t>
        </is>
      </c>
      <c r="D1927" t="inlineStr">
        <is>
          <t>France</t>
        </is>
      </c>
      <c r="E1927" t="inlineStr">
        <is>
          <t>Europe</t>
        </is>
      </c>
      <c r="F1927" t="inlineStr">
        <is>
          <t>L</t>
        </is>
      </c>
      <c r="G1927" t="inlineStr">
        <is>
          <t>FO</t>
        </is>
      </c>
      <c r="H1927" t="inlineStr">
        <is>
          <t>VH</t>
        </is>
      </c>
      <c r="I1927" t="inlineStr">
        <is>
          <t>A</t>
        </is>
      </c>
      <c r="J1927" t="n">
        <v>14.9</v>
      </c>
      <c r="K1927" t="inlineStr">
        <is>
          <t>586</t>
        </is>
      </c>
      <c r="L1927" t="n">
        <v>5.2</v>
      </c>
      <c r="M1927" t="inlineStr">
        <is>
          <t>601+</t>
        </is>
      </c>
      <c r="N1927" t="n">
        <v>11.6</v>
      </c>
      <c r="O1927" t="inlineStr">
        <is>
          <t>701+</t>
        </is>
      </c>
      <c r="P1927" t="n">
        <v>28.3</v>
      </c>
      <c r="Q1927" t="inlineStr">
        <is>
          <t>462</t>
        </is>
      </c>
      <c r="R1927" t="n">
        <v>11.9</v>
      </c>
      <c r="S1927" t="inlineStr">
        <is>
          <t>701+</t>
        </is>
      </c>
      <c r="T1927" t="n">
        <v>11</v>
      </c>
      <c r="U1927" t="inlineStr">
        <is>
          <t>700</t>
        </is>
      </c>
      <c r="V1927" t="n">
        <v>88.09999999999999</v>
      </c>
      <c r="W1927" t="inlineStr">
        <is>
          <t>195</t>
        </is>
      </c>
      <c r="X1927" t="n">
        <v>6.8</v>
      </c>
      <c r="Y1927" t="inlineStr">
        <is>
          <t>701+</t>
        </is>
      </c>
      <c r="Z1927" t="n">
        <v>6.9</v>
      </c>
      <c r="AA1927" t="inlineStr">
        <is>
          <t>701+</t>
        </is>
      </c>
      <c r="AB1927" t="inlineStr"/>
      <c r="AC1927" t="inlineStr"/>
      <c r="AD1927" t="inlineStr"/>
      <c r="AE1927" t="inlineStr">
        <is>
          <t>Not Reported</t>
        </is>
      </c>
      <c r="AF1927" t="inlineStr">
        <is>
          <t>Not Reported</t>
        </is>
      </c>
      <c r="AG1927" t="inlineStr">
        <is>
          <t>Not Reported</t>
        </is>
      </c>
      <c r="AH1927" t="inlineStr">
        <is>
          <t>Not Reported</t>
        </is>
      </c>
      <c r="AI1927" t="inlineStr"/>
      <c r="AJ1927" t="inlineStr"/>
      <c r="AK1927" t="inlineStr">
        <is>
          <t>Not Reported</t>
        </is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>
        <is>
          <t>Not Reported</t>
        </is>
      </c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>
        <is>
          <t>QS</t>
        </is>
      </c>
      <c r="CC1927" t="n">
        <v>725.5</v>
      </c>
      <c r="CD1927" t="n">
        <v>715.5</v>
      </c>
      <c r="CE1927" t="n">
        <v>586</v>
      </c>
      <c r="CF1927" t="n">
        <v>601</v>
      </c>
      <c r="CG1927" t="n">
        <v>701</v>
      </c>
      <c r="CH1927" t="n">
        <v>462</v>
      </c>
      <c r="CI1927" t="n">
        <v>701</v>
      </c>
      <c r="CJ1927" t="n">
        <v>700</v>
      </c>
      <c r="CK1927" t="n">
        <v>195</v>
      </c>
      <c r="CL1927" t="n">
        <v>701</v>
      </c>
      <c r="CM1927" t="n">
        <v>701</v>
      </c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n">
        <v>48.25000000000001</v>
      </c>
      <c r="DC1927" t="n">
        <v>28.3</v>
      </c>
      <c r="DD1927" t="inlineStr"/>
      <c r="DE1927" t="inlineStr">
        <is>
          <t>QS (score, not ratio)</t>
        </is>
      </c>
      <c r="DF1927" t="inlineStr"/>
      <c r="DG1927" t="inlineStr">
        <is>
          <t>QS (score, not %)</t>
        </is>
      </c>
      <c r="DH1927" t="n">
        <v>14.9</v>
      </c>
      <c r="DI1927" t="inlineStr"/>
    </row>
    <row r="1928">
      <c r="A1928" t="inlineStr">
        <is>
          <t>université de sfax</t>
        </is>
      </c>
      <c r="B1928" t="inlineStr">
        <is>
          <t>1001-1200</t>
        </is>
      </c>
      <c r="C1928" t="inlineStr">
        <is>
          <t>1001-1200</t>
        </is>
      </c>
      <c r="D1928" t="inlineStr">
        <is>
          <t>Tunisia</t>
        </is>
      </c>
      <c r="E1928" t="inlineStr">
        <is>
          <t>Africa</t>
        </is>
      </c>
      <c r="F1928" t="inlineStr">
        <is>
          <t>XL</t>
        </is>
      </c>
      <c r="G1928" t="inlineStr">
        <is>
          <t>CO</t>
        </is>
      </c>
      <c r="H1928" t="inlineStr">
        <is>
          <t>VH</t>
        </is>
      </c>
      <c r="I1928" t="inlineStr">
        <is>
          <t>A</t>
        </is>
      </c>
      <c r="J1928" t="n">
        <v>7</v>
      </c>
      <c r="K1928" t="inlineStr">
        <is>
          <t>601+</t>
        </is>
      </c>
      <c r="L1928" t="n">
        <v>4.1</v>
      </c>
      <c r="M1928" t="inlineStr">
        <is>
          <t>601+</t>
        </is>
      </c>
      <c r="N1928" t="n">
        <v>44</v>
      </c>
      <c r="O1928" t="inlineStr">
        <is>
          <t>354</t>
        </is>
      </c>
      <c r="P1928" t="n">
        <v>3.7</v>
      </c>
      <c r="Q1928" t="inlineStr">
        <is>
          <t>701+</t>
        </is>
      </c>
      <c r="R1928" t="n">
        <v>1.1</v>
      </c>
      <c r="S1928" t="inlineStr">
        <is>
          <t>701+</t>
        </is>
      </c>
      <c r="T1928" t="n">
        <v>3.2</v>
      </c>
      <c r="U1928" t="inlineStr">
        <is>
          <t>701+</t>
        </is>
      </c>
      <c r="V1928" t="n">
        <v>50.8</v>
      </c>
      <c r="W1928" t="inlineStr">
        <is>
          <t>701+</t>
        </is>
      </c>
      <c r="X1928" t="n">
        <v>10.3</v>
      </c>
      <c r="Y1928" t="inlineStr">
        <is>
          <t>701+</t>
        </is>
      </c>
      <c r="Z1928" t="n">
        <v>8</v>
      </c>
      <c r="AA1928" t="inlineStr">
        <is>
          <t>701+</t>
        </is>
      </c>
      <c r="AB1928" t="inlineStr"/>
      <c r="AC1928" t="inlineStr"/>
      <c r="AD1928" t="inlineStr"/>
      <c r="AE1928" t="inlineStr">
        <is>
          <t>Not Reported</t>
        </is>
      </c>
      <c r="AF1928" t="inlineStr">
        <is>
          <t>Not Reported</t>
        </is>
      </c>
      <c r="AG1928" t="inlineStr">
        <is>
          <t>Not Reported</t>
        </is>
      </c>
      <c r="AH1928" t="inlineStr">
        <is>
          <t>Not Reported</t>
        </is>
      </c>
      <c r="AI1928" t="inlineStr"/>
      <c r="AJ1928" t="inlineStr"/>
      <c r="AK1928" t="inlineStr">
        <is>
          <t>Not Reported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>
        <is>
          <t>Not Reported</t>
        </is>
      </c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>
        <is>
          <t>QS</t>
        </is>
      </c>
      <c r="CC1928" t="n">
        <v>1100.5</v>
      </c>
      <c r="CD1928" t="n">
        <v>1100.5</v>
      </c>
      <c r="CE1928" t="n">
        <v>601</v>
      </c>
      <c r="CF1928" t="n">
        <v>601</v>
      </c>
      <c r="CG1928" t="n">
        <v>354</v>
      </c>
      <c r="CH1928" t="n">
        <v>701</v>
      </c>
      <c r="CI1928" t="n">
        <v>701</v>
      </c>
      <c r="CJ1928" t="n">
        <v>701</v>
      </c>
      <c r="CK1928" t="n">
        <v>701</v>
      </c>
      <c r="CL1928" t="n">
        <v>701</v>
      </c>
      <c r="CM1928" t="n">
        <v>701</v>
      </c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n">
        <v>21.46428571428571</v>
      </c>
      <c r="DC1928" t="n">
        <v>3.7</v>
      </c>
      <c r="DD1928" t="inlineStr"/>
      <c r="DE1928" t="inlineStr">
        <is>
          <t>QS (score, not ratio)</t>
        </is>
      </c>
      <c r="DF1928" t="inlineStr"/>
      <c r="DG1928" t="inlineStr">
        <is>
          <t>QS (score, not %)</t>
        </is>
      </c>
      <c r="DH1928" t="n">
        <v>7</v>
      </c>
      <c r="DI1928" t="inlineStr"/>
    </row>
    <row r="1929">
      <c r="A1929" t="inlineStr">
        <is>
          <t>université de sherbrooke</t>
        </is>
      </c>
      <c r="B1929" t="inlineStr">
        <is>
          <t>851-900</t>
        </is>
      </c>
      <c r="C1929" t="inlineStr">
        <is>
          <t>801-850</t>
        </is>
      </c>
      <c r="D1929" t="inlineStr">
        <is>
          <t>Canada</t>
        </is>
      </c>
      <c r="E1929" t="inlineStr">
        <is>
          <t>Americas</t>
        </is>
      </c>
      <c r="F1929" t="inlineStr">
        <is>
          <t>L</t>
        </is>
      </c>
      <c r="G1929" t="inlineStr">
        <is>
          <t>FC</t>
        </is>
      </c>
      <c r="H1929" t="inlineStr">
        <is>
          <t>HI</t>
        </is>
      </c>
      <c r="I1929" t="inlineStr">
        <is>
          <t>A</t>
        </is>
      </c>
      <c r="J1929" t="n">
        <v>6.8</v>
      </c>
      <c r="K1929" t="inlineStr">
        <is>
          <t>601+</t>
        </is>
      </c>
      <c r="L1929" t="n">
        <v>4.2</v>
      </c>
      <c r="M1929" t="inlineStr">
        <is>
          <t>601+</t>
        </is>
      </c>
      <c r="N1929" t="n">
        <v>18.8</v>
      </c>
      <c r="O1929" t="inlineStr">
        <is>
          <t>701+</t>
        </is>
      </c>
      <c r="P1929" t="n">
        <v>16.9</v>
      </c>
      <c r="Q1929" t="inlineStr">
        <is>
          <t>604</t>
        </is>
      </c>
      <c r="R1929" t="n">
        <v>54.7</v>
      </c>
      <c r="S1929" t="inlineStr">
        <is>
          <t>341</t>
        </is>
      </c>
      <c r="T1929" t="n">
        <v>7.6</v>
      </c>
      <c r="U1929" t="inlineStr">
        <is>
          <t>701+</t>
        </is>
      </c>
      <c r="V1929" t="n">
        <v>43</v>
      </c>
      <c r="W1929" t="inlineStr">
        <is>
          <t>701+</t>
        </is>
      </c>
      <c r="X1929" t="n">
        <v>23.4</v>
      </c>
      <c r="Y1929" t="inlineStr">
        <is>
          <t>483</t>
        </is>
      </c>
      <c r="Z1929" t="n">
        <v>8</v>
      </c>
      <c r="AA1929" t="inlineStr">
        <is>
          <t>701+</t>
        </is>
      </c>
      <c r="AB1929" t="inlineStr"/>
      <c r="AC1929" t="inlineStr"/>
      <c r="AD1929" t="inlineStr"/>
      <c r="AE1929" t="inlineStr">
        <is>
          <t>Not Reported</t>
        </is>
      </c>
      <c r="AF1929" t="inlineStr">
        <is>
          <t>Not Reported</t>
        </is>
      </c>
      <c r="AG1929" t="inlineStr">
        <is>
          <t>Not Reported</t>
        </is>
      </c>
      <c r="AH1929" t="inlineStr">
        <is>
          <t>Not Reported</t>
        </is>
      </c>
      <c r="AI1929" t="inlineStr"/>
      <c r="AJ1929" t="inlineStr"/>
      <c r="AK1929" t="inlineStr">
        <is>
          <t>Not Reported</t>
        </is>
      </c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>
        <is>
          <t>501-600</t>
        </is>
      </c>
      <c r="BF1929" t="inlineStr">
        <is>
          <t>Canada</t>
        </is>
      </c>
      <c r="BG1929" t="n">
        <v>25.6</v>
      </c>
      <c r="BH1929" t="n">
        <v>39.8</v>
      </c>
      <c r="BI1929" t="n">
        <v>9.5</v>
      </c>
      <c r="BJ1929" t="n">
        <v>41.3</v>
      </c>
      <c r="BK1929" t="inlineStr">
        <is>
          <t>29.6</t>
        </is>
      </c>
      <c r="BL1929" t="inlineStr">
        <is>
          <t>-</t>
        </is>
      </c>
      <c r="BM1929" t="inlineStr">
        <is>
          <t>13,438</t>
        </is>
      </c>
      <c r="BN1929" t="n">
        <v>5.4</v>
      </c>
      <c r="BO1929" t="inlineStr">
        <is>
          <t>5%</t>
        </is>
      </c>
      <c r="BP1929" t="inlineStr">
        <is>
          <t>54 : 46</t>
        </is>
      </c>
      <c r="BQ1929" t="n">
        <v>2016</v>
      </c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>
        <is>
          <t>QS+Times</t>
        </is>
      </c>
      <c r="CC1929" t="n">
        <v>875.5</v>
      </c>
      <c r="CD1929" t="n">
        <v>825.5</v>
      </c>
      <c r="CE1929" t="n">
        <v>601</v>
      </c>
      <c r="CF1929" t="n">
        <v>601</v>
      </c>
      <c r="CG1929" t="n">
        <v>701</v>
      </c>
      <c r="CH1929" t="n">
        <v>604</v>
      </c>
      <c r="CI1929" t="n">
        <v>341</v>
      </c>
      <c r="CJ1929" t="n">
        <v>701</v>
      </c>
      <c r="CK1929" t="n">
        <v>701</v>
      </c>
      <c r="CL1929" t="n">
        <v>483</v>
      </c>
      <c r="CM1929" t="n">
        <v>701</v>
      </c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n">
        <v>550.5</v>
      </c>
      <c r="CZ1929" t="inlineStr"/>
      <c r="DA1929" t="inlineStr"/>
      <c r="DB1929" t="n">
        <v>29.48980138874706</v>
      </c>
      <c r="DC1929" t="n">
        <v>21.45163017605648</v>
      </c>
      <c r="DD1929" t="n">
        <v>5.4</v>
      </c>
      <c r="DE1929" t="inlineStr">
        <is>
          <t>Times (raw ratio)</t>
        </is>
      </c>
      <c r="DF1929" t="n">
        <v>5</v>
      </c>
      <c r="DG1929" t="inlineStr">
        <is>
          <t>Times (raw %)</t>
        </is>
      </c>
      <c r="DH1929" t="n">
        <v>6.8</v>
      </c>
      <c r="DI1929" t="n">
        <v>6.867845993756504</v>
      </c>
    </row>
    <row r="1930">
      <c r="A1930" t="inlineStr">
        <is>
          <t>université de sousse</t>
        </is>
      </c>
      <c r="B1930" t="inlineStr">
        <is>
          <t>1001-1200</t>
        </is>
      </c>
      <c r="C1930" t="inlineStr">
        <is>
          <t>1001-1200</t>
        </is>
      </c>
      <c r="D1930" t="inlineStr">
        <is>
          <t>Tunisia</t>
        </is>
      </c>
      <c r="E1930" t="inlineStr">
        <is>
          <t>Africa</t>
        </is>
      </c>
      <c r="F1930" t="inlineStr">
        <is>
          <t>L</t>
        </is>
      </c>
      <c r="G1930" t="inlineStr">
        <is>
          <t>FC</t>
        </is>
      </c>
      <c r="H1930" t="inlineStr">
        <is>
          <t>HI</t>
        </is>
      </c>
      <c r="I1930" t="inlineStr">
        <is>
          <t>A</t>
        </is>
      </c>
      <c r="J1930" t="n">
        <v>4.5</v>
      </c>
      <c r="K1930" t="inlineStr">
        <is>
          <t>601+</t>
        </is>
      </c>
      <c r="L1930" t="n">
        <v>1.8</v>
      </c>
      <c r="M1930" t="inlineStr">
        <is>
          <t>601+</t>
        </is>
      </c>
      <c r="N1930" t="n">
        <v>51.1</v>
      </c>
      <c r="O1930" t="inlineStr">
        <is>
          <t>301</t>
        </is>
      </c>
      <c r="P1930" t="n">
        <v>1.7</v>
      </c>
      <c r="Q1930" t="inlineStr">
        <is>
          <t>701+</t>
        </is>
      </c>
      <c r="R1930" t="n">
        <v>1.1</v>
      </c>
      <c r="S1930" t="inlineStr">
        <is>
          <t>701+</t>
        </is>
      </c>
      <c r="T1930" t="n">
        <v>2.2</v>
      </c>
      <c r="U1930" t="inlineStr">
        <is>
          <t>701+</t>
        </is>
      </c>
      <c r="V1930" t="n">
        <v>37</v>
      </c>
      <c r="W1930" t="inlineStr">
        <is>
          <t>701+</t>
        </is>
      </c>
      <c r="X1930" t="n">
        <v>3.9</v>
      </c>
      <c r="Y1930" t="inlineStr">
        <is>
          <t>701+</t>
        </is>
      </c>
      <c r="Z1930" t="n">
        <v>1</v>
      </c>
      <c r="AA1930" t="inlineStr">
        <is>
          <t>701+</t>
        </is>
      </c>
      <c r="AB1930" t="inlineStr"/>
      <c r="AC1930" t="inlineStr"/>
      <c r="AD1930" t="inlineStr"/>
      <c r="AE1930" t="inlineStr">
        <is>
          <t>Not Reported</t>
        </is>
      </c>
      <c r="AF1930" t="inlineStr">
        <is>
          <t>Not Reported</t>
        </is>
      </c>
      <c r="AG1930" t="inlineStr">
        <is>
          <t>Not Reported</t>
        </is>
      </c>
      <c r="AH1930" t="inlineStr">
        <is>
          <t>Not Reported</t>
        </is>
      </c>
      <c r="AI1930" t="inlineStr"/>
      <c r="AJ1930" t="inlineStr"/>
      <c r="AK1930" t="inlineStr">
        <is>
          <t>Not Reported</t>
        </is>
      </c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>
        <is>
          <t>Not Reported</t>
        </is>
      </c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>
        <is>
          <t>QS</t>
        </is>
      </c>
      <c r="CC1930" t="n">
        <v>1100.5</v>
      </c>
      <c r="CD1930" t="n">
        <v>1100.5</v>
      </c>
      <c r="CE1930" t="n">
        <v>601</v>
      </c>
      <c r="CF1930" t="n">
        <v>601</v>
      </c>
      <c r="CG1930" t="n">
        <v>301</v>
      </c>
      <c r="CH1930" t="n">
        <v>701</v>
      </c>
      <c r="CI1930" t="n">
        <v>701</v>
      </c>
      <c r="CJ1930" t="n">
        <v>701</v>
      </c>
      <c r="CK1930" t="n">
        <v>701</v>
      </c>
      <c r="CL1930" t="n">
        <v>701</v>
      </c>
      <c r="CM1930" t="n">
        <v>701</v>
      </c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n">
        <v>21.46428571428571</v>
      </c>
      <c r="DC1930" t="n">
        <v>1.7</v>
      </c>
      <c r="DD1930" t="inlineStr"/>
      <c r="DE1930" t="inlineStr">
        <is>
          <t>QS (score, not ratio)</t>
        </is>
      </c>
      <c r="DF1930" t="inlineStr"/>
      <c r="DG1930" t="inlineStr">
        <is>
          <t>QS (score, not %)</t>
        </is>
      </c>
      <c r="DH1930" t="n">
        <v>4.5</v>
      </c>
      <c r="DI1930" t="inlineStr"/>
    </row>
    <row r="1931">
      <c r="A1931" t="inlineStr">
        <is>
          <t>université de strasbourg</t>
        </is>
      </c>
      <c r="B1931" t="inlineStr">
        <is>
          <t>456</t>
        </is>
      </c>
      <c r="C1931" t="inlineStr">
        <is>
          <t>421</t>
        </is>
      </c>
      <c r="D1931" t="inlineStr">
        <is>
          <t>France</t>
        </is>
      </c>
      <c r="E1931" t="inlineStr">
        <is>
          <t>Europe</t>
        </is>
      </c>
      <c r="F1931" t="inlineStr">
        <is>
          <t>XL</t>
        </is>
      </c>
      <c r="G1931" t="inlineStr">
        <is>
          <t>FC</t>
        </is>
      </c>
      <c r="H1931" t="inlineStr">
        <is>
          <t>VH</t>
        </is>
      </c>
      <c r="I1931" t="inlineStr">
        <is>
          <t>A</t>
        </is>
      </c>
      <c r="J1931" t="n">
        <v>39.1</v>
      </c>
      <c r="K1931" t="inlineStr">
        <is>
          <t>219</t>
        </is>
      </c>
      <c r="L1931" t="n">
        <v>10.3</v>
      </c>
      <c r="M1931" t="inlineStr">
        <is>
          <t>601+</t>
        </is>
      </c>
      <c r="N1931" t="n">
        <v>5.1</v>
      </c>
      <c r="O1931" t="inlineStr">
        <is>
          <t>701+</t>
        </is>
      </c>
      <c r="P1931" t="n">
        <v>20.7</v>
      </c>
      <c r="Q1931" t="inlineStr">
        <is>
          <t>549</t>
        </is>
      </c>
      <c r="R1931" t="n">
        <v>34.2</v>
      </c>
      <c r="S1931" t="inlineStr">
        <is>
          <t>469</t>
        </is>
      </c>
      <c r="T1931" t="n">
        <v>35.9</v>
      </c>
      <c r="U1931" t="inlineStr">
        <is>
          <t>384</t>
        </is>
      </c>
      <c r="V1931" t="n">
        <v>90.7</v>
      </c>
      <c r="W1931" t="inlineStr">
        <is>
          <t>161</t>
        </is>
      </c>
      <c r="X1931" t="n">
        <v>20.4</v>
      </c>
      <c r="Y1931" t="inlineStr">
        <is>
          <t>558</t>
        </is>
      </c>
      <c r="Z1931" t="n">
        <v>5.4</v>
      </c>
      <c r="AA1931" t="inlineStr">
        <is>
          <t>701+</t>
        </is>
      </c>
      <c r="AB1931" t="n">
        <v>26.3</v>
      </c>
      <c r="AC1931" t="inlineStr"/>
      <c r="AD1931" t="inlineStr"/>
      <c r="AE1931" t="inlineStr">
        <is>
          <t>Not Reported</t>
        </is>
      </c>
      <c r="AF1931" t="inlineStr">
        <is>
          <t>Not Reported</t>
        </is>
      </c>
      <c r="AG1931" t="inlineStr">
        <is>
          <t>Not Reported</t>
        </is>
      </c>
      <c r="AH1931" t="inlineStr">
        <is>
          <t>Not Reported</t>
        </is>
      </c>
      <c r="AI1931" t="inlineStr"/>
      <c r="AJ1931" t="inlineStr"/>
      <c r="AK1931" t="inlineStr">
        <is>
          <t>Not Reported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>
        <is>
          <t>Not Reported</t>
        </is>
      </c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>
        <is>
          <t>QS</t>
        </is>
      </c>
      <c r="CC1931" t="n">
        <v>456</v>
      </c>
      <c r="CD1931" t="n">
        <v>421</v>
      </c>
      <c r="CE1931" t="n">
        <v>219</v>
      </c>
      <c r="CF1931" t="n">
        <v>601</v>
      </c>
      <c r="CG1931" t="n">
        <v>701</v>
      </c>
      <c r="CH1931" t="n">
        <v>549</v>
      </c>
      <c r="CI1931" t="n">
        <v>469</v>
      </c>
      <c r="CJ1931" t="n">
        <v>384</v>
      </c>
      <c r="CK1931" t="n">
        <v>161</v>
      </c>
      <c r="CL1931" t="n">
        <v>558</v>
      </c>
      <c r="CM1931" t="n">
        <v>701</v>
      </c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n">
        <v>67.5</v>
      </c>
      <c r="DC1931" t="n">
        <v>20.7</v>
      </c>
      <c r="DD1931" t="inlineStr"/>
      <c r="DE1931" t="inlineStr">
        <is>
          <t>QS (score, not ratio)</t>
        </is>
      </c>
      <c r="DF1931" t="inlineStr"/>
      <c r="DG1931" t="inlineStr">
        <is>
          <t>QS (score, not %)</t>
        </is>
      </c>
      <c r="DH1931" t="n">
        <v>39.1</v>
      </c>
      <c r="DI1931" t="inlineStr"/>
    </row>
    <row r="1932">
      <c r="A1932" t="inlineStr">
        <is>
          <t>université de toulouse ii-le mirail</t>
        </is>
      </c>
      <c r="B1932" t="inlineStr">
        <is>
          <t>1001-1200</t>
        </is>
      </c>
      <c r="C1932" t="inlineStr">
        <is>
          <t>1001-1200</t>
        </is>
      </c>
      <c r="D1932" t="inlineStr">
        <is>
          <t>France</t>
        </is>
      </c>
      <c r="E1932" t="inlineStr">
        <is>
          <t>Europe</t>
        </is>
      </c>
      <c r="F1932" t="inlineStr">
        <is>
          <t>XL</t>
        </is>
      </c>
      <c r="G1932" t="inlineStr">
        <is>
          <t>FO</t>
        </is>
      </c>
      <c r="H1932" t="inlineStr">
        <is>
          <t>VH</t>
        </is>
      </c>
      <c r="I1932" t="inlineStr">
        <is>
          <t>A</t>
        </is>
      </c>
      <c r="J1932" t="n">
        <v>9.4</v>
      </c>
      <c r="K1932" t="inlineStr">
        <is>
          <t>601+</t>
        </is>
      </c>
      <c r="L1932" t="n">
        <v>2.7</v>
      </c>
      <c r="M1932" t="inlineStr">
        <is>
          <t>601+</t>
        </is>
      </c>
      <c r="N1932" t="n">
        <v>1.3</v>
      </c>
      <c r="O1932" t="inlineStr">
        <is>
          <t>701+</t>
        </is>
      </c>
      <c r="P1932" t="n">
        <v>7.1</v>
      </c>
      <c r="Q1932" t="inlineStr">
        <is>
          <t>701+</t>
        </is>
      </c>
      <c r="R1932" t="n">
        <v>27.2</v>
      </c>
      <c r="S1932" t="inlineStr">
        <is>
          <t>515</t>
        </is>
      </c>
      <c r="T1932" t="n">
        <v>19.7</v>
      </c>
      <c r="U1932" t="inlineStr">
        <is>
          <t>547</t>
        </is>
      </c>
      <c r="V1932" t="n">
        <v>67</v>
      </c>
      <c r="W1932" t="inlineStr">
        <is>
          <t>522</t>
        </is>
      </c>
      <c r="X1932" t="n">
        <v>2.1</v>
      </c>
      <c r="Y1932" t="inlineStr">
        <is>
          <t>701+</t>
        </is>
      </c>
      <c r="Z1932" t="n">
        <v>1.2</v>
      </c>
      <c r="AA1932" t="inlineStr">
        <is>
          <t>701+</t>
        </is>
      </c>
      <c r="AB1932" t="inlineStr"/>
      <c r="AC1932" t="inlineStr"/>
      <c r="AD1932" t="inlineStr"/>
      <c r="AE1932" t="inlineStr">
        <is>
          <t>Not Reported</t>
        </is>
      </c>
      <c r="AF1932" t="inlineStr">
        <is>
          <t>Not Reported</t>
        </is>
      </c>
      <c r="AG1932" t="inlineStr">
        <is>
          <t>Not Reported</t>
        </is>
      </c>
      <c r="AH1932" t="inlineStr">
        <is>
          <t>Not Reported</t>
        </is>
      </c>
      <c r="AI1932" t="inlineStr"/>
      <c r="AJ1932" t="inlineStr"/>
      <c r="AK1932" t="inlineStr">
        <is>
          <t>Not Reported</t>
        </is>
      </c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>
        <is>
          <t>Not Reported</t>
        </is>
      </c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>
        <is>
          <t>QS</t>
        </is>
      </c>
      <c r="CC1932" t="n">
        <v>1100.5</v>
      </c>
      <c r="CD1932" t="n">
        <v>1100.5</v>
      </c>
      <c r="CE1932" t="n">
        <v>601</v>
      </c>
      <c r="CF1932" t="n">
        <v>601</v>
      </c>
      <c r="CG1932" t="n">
        <v>701</v>
      </c>
      <c r="CH1932" t="n">
        <v>701</v>
      </c>
      <c r="CI1932" t="n">
        <v>515</v>
      </c>
      <c r="CJ1932" t="n">
        <v>547</v>
      </c>
      <c r="CK1932" t="n">
        <v>522</v>
      </c>
      <c r="CL1932" t="n">
        <v>701</v>
      </c>
      <c r="CM1932" t="n">
        <v>701</v>
      </c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n">
        <v>21.46428571428571</v>
      </c>
      <c r="DC1932" t="n">
        <v>7.1</v>
      </c>
      <c r="DD1932" t="inlineStr"/>
      <c r="DE1932" t="inlineStr">
        <is>
          <t>QS (score, not ratio)</t>
        </is>
      </c>
      <c r="DF1932" t="inlineStr"/>
      <c r="DG1932" t="inlineStr">
        <is>
          <t>QS (score, not %)</t>
        </is>
      </c>
      <c r="DH1932" t="n">
        <v>9.4</v>
      </c>
      <c r="DI1932" t="inlineStr"/>
    </row>
    <row r="1933">
      <c r="A1933" t="inlineStr">
        <is>
          <t>université de tunis</t>
        </is>
      </c>
      <c r="B1933" t="inlineStr">
        <is>
          <t>1001-1200</t>
        </is>
      </c>
      <c r="C1933" t="inlineStr">
        <is>
          <t>1201-1400</t>
        </is>
      </c>
      <c r="D1933" t="inlineStr">
        <is>
          <t>Tunisia</t>
        </is>
      </c>
      <c r="E1933" t="inlineStr">
        <is>
          <t>Africa</t>
        </is>
      </c>
      <c r="F1933" t="inlineStr">
        <is>
          <t>L</t>
        </is>
      </c>
      <c r="G1933" t="inlineStr">
        <is>
          <t>FO</t>
        </is>
      </c>
      <c r="H1933" t="inlineStr">
        <is>
          <t>VH</t>
        </is>
      </c>
      <c r="I1933" t="inlineStr">
        <is>
          <t>A</t>
        </is>
      </c>
      <c r="J1933" t="n">
        <v>7.2</v>
      </c>
      <c r="K1933" t="inlineStr">
        <is>
          <t>601+</t>
        </is>
      </c>
      <c r="L1933" t="n">
        <v>3.9</v>
      </c>
      <c r="M1933" t="inlineStr">
        <is>
          <t>601+</t>
        </is>
      </c>
      <c r="N1933" t="n">
        <v>19.4</v>
      </c>
      <c r="O1933" t="inlineStr">
        <is>
          <t>688</t>
        </is>
      </c>
      <c r="P1933" t="n">
        <v>1.9</v>
      </c>
      <c r="Q1933" t="inlineStr">
        <is>
          <t>701+</t>
        </is>
      </c>
      <c r="R1933" t="n">
        <v>2</v>
      </c>
      <c r="S1933" t="inlineStr">
        <is>
          <t>701+</t>
        </is>
      </c>
      <c r="T1933" t="n">
        <v>1.8</v>
      </c>
      <c r="U1933" t="inlineStr">
        <is>
          <t>701+</t>
        </is>
      </c>
      <c r="V1933" t="n">
        <v>27</v>
      </c>
      <c r="W1933" t="inlineStr">
        <is>
          <t>701+</t>
        </is>
      </c>
      <c r="X1933" t="n">
        <v>48.1</v>
      </c>
      <c r="Y1933" t="inlineStr">
        <is>
          <t>266</t>
        </is>
      </c>
      <c r="Z1933" t="n">
        <v>1</v>
      </c>
      <c r="AA1933" t="inlineStr">
        <is>
          <t>701+</t>
        </is>
      </c>
      <c r="AB1933" t="inlineStr"/>
      <c r="AC1933" t="inlineStr"/>
      <c r="AD1933" t="inlineStr"/>
      <c r="AE1933" t="inlineStr">
        <is>
          <t>Not Reported</t>
        </is>
      </c>
      <c r="AF1933" t="inlineStr">
        <is>
          <t>Not Reported</t>
        </is>
      </c>
      <c r="AG1933" t="inlineStr">
        <is>
          <t>Not Reported</t>
        </is>
      </c>
      <c r="AH1933" t="inlineStr">
        <is>
          <t>Not Reported</t>
        </is>
      </c>
      <c r="AI1933" t="inlineStr"/>
      <c r="AJ1933" t="inlineStr"/>
      <c r="AK1933" t="inlineStr">
        <is>
          <t>Not Reported</t>
        </is>
      </c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>
        <is>
          <t>Not Reported</t>
        </is>
      </c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>
        <is>
          <t>QS</t>
        </is>
      </c>
      <c r="CC1933" t="n">
        <v>1100.5</v>
      </c>
      <c r="CD1933" t="n">
        <v>1300.5</v>
      </c>
      <c r="CE1933" t="n">
        <v>601</v>
      </c>
      <c r="CF1933" t="n">
        <v>601</v>
      </c>
      <c r="CG1933" t="n">
        <v>688</v>
      </c>
      <c r="CH1933" t="n">
        <v>701</v>
      </c>
      <c r="CI1933" t="n">
        <v>701</v>
      </c>
      <c r="CJ1933" t="n">
        <v>701</v>
      </c>
      <c r="CK1933" t="n">
        <v>701</v>
      </c>
      <c r="CL1933" t="n">
        <v>266</v>
      </c>
      <c r="CM1933" t="n">
        <v>701</v>
      </c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n">
        <v>21.46428571428571</v>
      </c>
      <c r="DC1933" t="n">
        <v>1.9</v>
      </c>
      <c r="DD1933" t="inlineStr"/>
      <c r="DE1933" t="inlineStr">
        <is>
          <t>QS (score, not ratio)</t>
        </is>
      </c>
      <c r="DF1933" t="inlineStr"/>
      <c r="DG1933" t="inlineStr">
        <is>
          <t>QS (score, not %)</t>
        </is>
      </c>
      <c r="DH1933" t="n">
        <v>7.2</v>
      </c>
      <c r="DI1933" t="inlineStr"/>
    </row>
    <row r="1934">
      <c r="A1934" t="inlineStr">
        <is>
          <t>université de tunis el manar</t>
        </is>
      </c>
      <c r="B1934" t="inlineStr">
        <is>
          <t>771-780</t>
        </is>
      </c>
      <c r="C1934" t="inlineStr">
        <is>
          <t>951-1000</t>
        </is>
      </c>
      <c r="D1934" t="inlineStr">
        <is>
          <t>Tunisia</t>
        </is>
      </c>
      <c r="E1934" t="inlineStr">
        <is>
          <t>Africa</t>
        </is>
      </c>
      <c r="F1934" t="inlineStr">
        <is>
          <t>L</t>
        </is>
      </c>
      <c r="G1934" t="inlineStr">
        <is>
          <t>FC</t>
        </is>
      </c>
      <c r="H1934" t="inlineStr">
        <is>
          <t>VH</t>
        </is>
      </c>
      <c r="I1934" t="inlineStr">
        <is>
          <t>A</t>
        </is>
      </c>
      <c r="J1934" t="n">
        <v>9.4</v>
      </c>
      <c r="K1934" t="inlineStr">
        <is>
          <t>601+</t>
        </is>
      </c>
      <c r="L1934" t="n">
        <v>4.3</v>
      </c>
      <c r="M1934" t="inlineStr">
        <is>
          <t>601+</t>
        </is>
      </c>
      <c r="N1934" t="n">
        <v>26</v>
      </c>
      <c r="O1934" t="inlineStr">
        <is>
          <t>573</t>
        </is>
      </c>
      <c r="P1934" t="n">
        <v>5.1</v>
      </c>
      <c r="Q1934" t="inlineStr">
        <is>
          <t>701+</t>
        </is>
      </c>
      <c r="R1934" t="n">
        <v>39.5</v>
      </c>
      <c r="S1934" t="inlineStr">
        <is>
          <t>421</t>
        </is>
      </c>
      <c r="T1934" t="n">
        <v>7.8</v>
      </c>
      <c r="U1934" t="inlineStr">
        <is>
          <t>701+</t>
        </is>
      </c>
      <c r="V1934" t="n">
        <v>82.09999999999999</v>
      </c>
      <c r="W1934" t="inlineStr">
        <is>
          <t>288</t>
        </is>
      </c>
      <c r="X1934" t="n">
        <v>54.1</v>
      </c>
      <c r="Y1934" t="inlineStr">
        <is>
          <t>230</t>
        </is>
      </c>
      <c r="Z1934" t="n">
        <v>16.3</v>
      </c>
      <c r="AA1934" t="inlineStr">
        <is>
          <t>570=</t>
        </is>
      </c>
      <c r="AB1934" t="inlineStr"/>
      <c r="AC1934" t="inlineStr"/>
      <c r="AD1934" t="inlineStr"/>
      <c r="AE1934" t="inlineStr">
        <is>
          <t>Not Reported</t>
        </is>
      </c>
      <c r="AF1934" t="inlineStr">
        <is>
          <t>Not Reported</t>
        </is>
      </c>
      <c r="AG1934" t="inlineStr">
        <is>
          <t>Not Reported</t>
        </is>
      </c>
      <c r="AH1934" t="inlineStr">
        <is>
          <t>Not Reported</t>
        </is>
      </c>
      <c r="AI1934" t="inlineStr"/>
      <c r="AJ1934" t="inlineStr"/>
      <c r="AK1934" t="inlineStr">
        <is>
          <t>Not Reported</t>
        </is>
      </c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>
        <is>
          <t>Not Reported</t>
        </is>
      </c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>
        <is>
          <t>QS</t>
        </is>
      </c>
      <c r="CC1934" t="n">
        <v>775.5</v>
      </c>
      <c r="CD1934" t="n">
        <v>975.5</v>
      </c>
      <c r="CE1934" t="n">
        <v>601</v>
      </c>
      <c r="CF1934" t="n">
        <v>601</v>
      </c>
      <c r="CG1934" t="n">
        <v>573</v>
      </c>
      <c r="CH1934" t="n">
        <v>701</v>
      </c>
      <c r="CI1934" t="n">
        <v>421</v>
      </c>
      <c r="CJ1934" t="n">
        <v>701</v>
      </c>
      <c r="CK1934" t="n">
        <v>288</v>
      </c>
      <c r="CL1934" t="n">
        <v>230</v>
      </c>
      <c r="CM1934" t="n">
        <v>570</v>
      </c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n">
        <v>44.67857142857142</v>
      </c>
      <c r="DC1934" t="n">
        <v>5.1</v>
      </c>
      <c r="DD1934" t="inlineStr"/>
      <c r="DE1934" t="inlineStr">
        <is>
          <t>QS (score, not ratio)</t>
        </is>
      </c>
      <c r="DF1934" t="inlineStr"/>
      <c r="DG1934" t="inlineStr">
        <is>
          <t>QS (score, not %)</t>
        </is>
      </c>
      <c r="DH1934" t="n">
        <v>9.4</v>
      </c>
      <c r="DI1934" t="inlineStr"/>
    </row>
    <row r="1935">
      <c r="A1935" t="inlineStr">
        <is>
          <t>université du québec</t>
        </is>
      </c>
      <c r="B1935" t="inlineStr">
        <is>
          <t>851-900</t>
        </is>
      </c>
      <c r="C1935" t="inlineStr">
        <is>
          <t>751-760</t>
        </is>
      </c>
      <c r="D1935" t="inlineStr">
        <is>
          <t>Canada</t>
        </is>
      </c>
      <c r="E1935" t="inlineStr">
        <is>
          <t>Americas</t>
        </is>
      </c>
      <c r="F1935" t="inlineStr">
        <is>
          <t>XL</t>
        </is>
      </c>
      <c r="G1935" t="inlineStr">
        <is>
          <t>FC</t>
        </is>
      </c>
      <c r="H1935" t="inlineStr">
        <is>
          <t>HI</t>
        </is>
      </c>
      <c r="I1935" t="inlineStr">
        <is>
          <t>A</t>
        </is>
      </c>
      <c r="J1935" t="n">
        <v>15.3</v>
      </c>
      <c r="K1935" t="inlineStr">
        <is>
          <t>574</t>
        </is>
      </c>
      <c r="L1935" t="n">
        <v>7.6</v>
      </c>
      <c r="M1935" t="inlineStr">
        <is>
          <t>601+</t>
        </is>
      </c>
      <c r="N1935" t="n">
        <v>1.8</v>
      </c>
      <c r="O1935" t="inlineStr">
        <is>
          <t>701+</t>
        </is>
      </c>
      <c r="P1935" t="n">
        <v>10.9</v>
      </c>
      <c r="Q1935" t="inlineStr">
        <is>
          <t>701+</t>
        </is>
      </c>
      <c r="R1935" t="n">
        <v>32.9</v>
      </c>
      <c r="S1935" t="inlineStr">
        <is>
          <t>479</t>
        </is>
      </c>
      <c r="T1935" t="n">
        <v>11</v>
      </c>
      <c r="U1935" t="inlineStr">
        <is>
          <t>699</t>
        </is>
      </c>
      <c r="V1935" t="n">
        <v>62.6</v>
      </c>
      <c r="W1935" t="inlineStr">
        <is>
          <t>593</t>
        </is>
      </c>
      <c r="X1935" t="n">
        <v>21.6</v>
      </c>
      <c r="Y1935" t="inlineStr">
        <is>
          <t>530</t>
        </is>
      </c>
      <c r="Z1935" t="n">
        <v>9.9</v>
      </c>
      <c r="AA1935" t="inlineStr">
        <is>
          <t>667=</t>
        </is>
      </c>
      <c r="AB1935" t="inlineStr"/>
      <c r="AC1935" t="inlineStr"/>
      <c r="AD1935" t="inlineStr"/>
      <c r="AE1935" t="inlineStr">
        <is>
          <t>Not Reported</t>
        </is>
      </c>
      <c r="AF1935" t="inlineStr">
        <is>
          <t>Not Reported</t>
        </is>
      </c>
      <c r="AG1935" t="inlineStr">
        <is>
          <t>Not Reported</t>
        </is>
      </c>
      <c r="AH1935" t="inlineStr">
        <is>
          <t>Not Reported</t>
        </is>
      </c>
      <c r="AI1935" t="inlineStr"/>
      <c r="AJ1935" t="inlineStr"/>
      <c r="AK1935" t="inlineStr">
        <is>
          <t>Not Reported</t>
        </is>
      </c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>
        <is>
          <t>Not Reported</t>
        </is>
      </c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>
        <is>
          <t>QS</t>
        </is>
      </c>
      <c r="CC1935" t="n">
        <v>875.5</v>
      </c>
      <c r="CD1935" t="n">
        <v>755.5</v>
      </c>
      <c r="CE1935" t="n">
        <v>574</v>
      </c>
      <c r="CF1935" t="n">
        <v>601</v>
      </c>
      <c r="CG1935" t="n">
        <v>701</v>
      </c>
      <c r="CH1935" t="n">
        <v>701</v>
      </c>
      <c r="CI1935" t="n">
        <v>479</v>
      </c>
      <c r="CJ1935" t="n">
        <v>699</v>
      </c>
      <c r="CK1935" t="n">
        <v>593</v>
      </c>
      <c r="CL1935" t="n">
        <v>530</v>
      </c>
      <c r="CM1935" t="n">
        <v>667</v>
      </c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n">
        <v>37.53571428571428</v>
      </c>
      <c r="DC1935" t="n">
        <v>10.9</v>
      </c>
      <c r="DD1935" t="inlineStr"/>
      <c r="DE1935" t="inlineStr">
        <is>
          <t>QS (score, not ratio)</t>
        </is>
      </c>
      <c r="DF1935" t="inlineStr"/>
      <c r="DG1935" t="inlineStr">
        <is>
          <t>QS (score, not %)</t>
        </is>
      </c>
      <c r="DH1935" t="n">
        <v>15.3</v>
      </c>
      <c r="DI1935" t="inlineStr"/>
    </row>
    <row r="1936">
      <c r="A1936" t="inlineStr">
        <is>
          <t>université du québec à montréal</t>
        </is>
      </c>
      <c r="B1936" t="inlineStr"/>
      <c r="C1936" t="inlineStr"/>
      <c r="D1936" t="inlineStr">
        <is>
          <t>Not Reported</t>
        </is>
      </c>
      <c r="E1936" t="inlineStr">
        <is>
          <t>Not Reported</t>
        </is>
      </c>
      <c r="F1936" t="inlineStr">
        <is>
          <t>Not Reported</t>
        </is>
      </c>
      <c r="G1936" t="inlineStr">
        <is>
          <t>Not Reported</t>
        </is>
      </c>
      <c r="H1936" t="inlineStr"/>
      <c r="I1936" t="inlineStr">
        <is>
          <t>Not Reported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>
        <is>
          <t>Not Reported</t>
        </is>
      </c>
      <c r="AF1936" t="inlineStr">
        <is>
          <t>Not Reported</t>
        </is>
      </c>
      <c r="AG1936" t="inlineStr">
        <is>
          <t>Not Reported</t>
        </is>
      </c>
      <c r="AH1936" t="inlineStr">
        <is>
          <t>Not Reported</t>
        </is>
      </c>
      <c r="AI1936" t="inlineStr"/>
      <c r="AJ1936" t="inlineStr"/>
      <c r="AK1936" t="inlineStr">
        <is>
          <t>Not Reported</t>
        </is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>
        <is>
          <t>401-500</t>
        </is>
      </c>
      <c r="BF1936" t="inlineStr">
        <is>
          <t>Canada</t>
        </is>
      </c>
      <c r="BG1936" t="n">
        <v>26.8</v>
      </c>
      <c r="BH1936" t="n">
        <v>42.9</v>
      </c>
      <c r="BI1936" t="n">
        <v>24.5</v>
      </c>
      <c r="BJ1936" t="n">
        <v>41.6</v>
      </c>
      <c r="BK1936" t="inlineStr">
        <is>
          <t>29.2</t>
        </is>
      </c>
      <c r="BL1936" t="inlineStr">
        <is>
          <t>-</t>
        </is>
      </c>
      <c r="BM1936" t="inlineStr">
        <is>
          <t>27,046</t>
        </is>
      </c>
      <c r="BN1936" t="n">
        <v>24.7</v>
      </c>
      <c r="BO1936" t="inlineStr">
        <is>
          <t>9%</t>
        </is>
      </c>
      <c r="BP1936" t="inlineStr">
        <is>
          <t>61 : 39</t>
        </is>
      </c>
      <c r="BQ1936" t="n">
        <v>2016</v>
      </c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>
        <is>
          <t>Times</t>
        </is>
      </c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n">
        <v>450.5</v>
      </c>
      <c r="CZ1936" t="inlineStr"/>
      <c r="DA1936" t="inlineStr"/>
      <c r="DB1936" t="n">
        <v>35.7398141529664</v>
      </c>
      <c r="DC1936" t="n">
        <v>31.68363757388348</v>
      </c>
      <c r="DD1936" t="n">
        <v>24.7</v>
      </c>
      <c r="DE1936" t="inlineStr">
        <is>
          <t>Times (raw ratio)</t>
        </is>
      </c>
      <c r="DF1936" t="n">
        <v>9</v>
      </c>
      <c r="DG1936" t="inlineStr">
        <is>
          <t>Times (raw %)</t>
        </is>
      </c>
      <c r="DH1936" t="inlineStr"/>
      <c r="DI1936" t="n">
        <v>22.47658688865765</v>
      </c>
    </row>
    <row r="1937">
      <c r="A1937" t="inlineStr">
        <is>
          <t>université grenoble alpes</t>
        </is>
      </c>
      <c r="B1937" t="inlineStr">
        <is>
          <t>334</t>
        </is>
      </c>
      <c r="C1937" t="inlineStr">
        <is>
          <t>294</t>
        </is>
      </c>
      <c r="D1937" t="inlineStr">
        <is>
          <t>France</t>
        </is>
      </c>
      <c r="E1937" t="inlineStr">
        <is>
          <t>Europe</t>
        </is>
      </c>
      <c r="F1937" t="inlineStr">
        <is>
          <t>XL</t>
        </is>
      </c>
      <c r="G1937" t="inlineStr">
        <is>
          <t>FC</t>
        </is>
      </c>
      <c r="H1937" t="inlineStr">
        <is>
          <t>VH</t>
        </is>
      </c>
      <c r="I1937" t="inlineStr">
        <is>
          <t>A</t>
        </is>
      </c>
      <c r="J1937" t="n">
        <v>44.7</v>
      </c>
      <c r="K1937" t="inlineStr">
        <is>
          <t>190</t>
        </is>
      </c>
      <c r="L1937" t="n">
        <v>14.3</v>
      </c>
      <c r="M1937" t="inlineStr">
        <is>
          <t>574</t>
        </is>
      </c>
      <c r="N1937" t="n">
        <v>7.9</v>
      </c>
      <c r="O1937" t="inlineStr">
        <is>
          <t>701+</t>
        </is>
      </c>
      <c r="P1937" t="n">
        <v>41.7</v>
      </c>
      <c r="Q1937" t="inlineStr">
        <is>
          <t>330</t>
        </is>
      </c>
      <c r="R1937" t="n">
        <v>20.2</v>
      </c>
      <c r="S1937" t="inlineStr">
        <is>
          <t>594</t>
        </is>
      </c>
      <c r="T1937" t="n">
        <v>35.1</v>
      </c>
      <c r="U1937" t="inlineStr">
        <is>
          <t>389</t>
        </is>
      </c>
      <c r="V1937" t="n">
        <v>94.90000000000001</v>
      </c>
      <c r="W1937" t="inlineStr">
        <is>
          <t>78</t>
        </is>
      </c>
      <c r="X1937" t="n">
        <v>20.7</v>
      </c>
      <c r="Y1937" t="inlineStr">
        <is>
          <t>552</t>
        </is>
      </c>
      <c r="Z1937" t="n">
        <v>21.5</v>
      </c>
      <c r="AA1937" t="inlineStr">
        <is>
          <t>518=</t>
        </is>
      </c>
      <c r="AB1937" t="n">
        <v>33.5</v>
      </c>
      <c r="AC1937" t="inlineStr"/>
      <c r="AD1937" t="inlineStr"/>
      <c r="AE1937" t="inlineStr">
        <is>
          <t>Not Reported</t>
        </is>
      </c>
      <c r="AF1937" t="inlineStr">
        <is>
          <t>Not Reported</t>
        </is>
      </c>
      <c r="AG1937" t="inlineStr">
        <is>
          <t>Not Reported</t>
        </is>
      </c>
      <c r="AH1937" t="inlineStr">
        <is>
          <t>Not Reported</t>
        </is>
      </c>
      <c r="AI1937" t="inlineStr"/>
      <c r="AJ1937" t="inlineStr"/>
      <c r="AK1937" t="inlineStr">
        <is>
          <t>Not Reported</t>
        </is>
      </c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>
        <is>
          <t>Not Reported</t>
        </is>
      </c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>
        <is>
          <t>QS</t>
        </is>
      </c>
      <c r="CC1937" t="n">
        <v>334</v>
      </c>
      <c r="CD1937" t="n">
        <v>294</v>
      </c>
      <c r="CE1937" t="n">
        <v>190</v>
      </c>
      <c r="CF1937" t="n">
        <v>574</v>
      </c>
      <c r="CG1937" t="n">
        <v>701</v>
      </c>
      <c r="CH1937" t="n">
        <v>330</v>
      </c>
      <c r="CI1937" t="n">
        <v>594</v>
      </c>
      <c r="CJ1937" t="n">
        <v>389</v>
      </c>
      <c r="CK1937" t="n">
        <v>78</v>
      </c>
      <c r="CL1937" t="n">
        <v>552</v>
      </c>
      <c r="CM1937" t="n">
        <v>518</v>
      </c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n">
        <v>76.21428571428572</v>
      </c>
      <c r="DC1937" t="n">
        <v>41.7</v>
      </c>
      <c r="DD1937" t="inlineStr"/>
      <c r="DE1937" t="inlineStr">
        <is>
          <t>QS (score, not ratio)</t>
        </is>
      </c>
      <c r="DF1937" t="inlineStr"/>
      <c r="DG1937" t="inlineStr">
        <is>
          <t>QS (score, not %)</t>
        </is>
      </c>
      <c r="DH1937" t="n">
        <v>44.7</v>
      </c>
      <c r="DI1937" t="inlineStr"/>
    </row>
    <row r="1938">
      <c r="A1938" t="inlineStr">
        <is>
          <t>université jean moulin lyon 3</t>
        </is>
      </c>
      <c r="B1938" t="inlineStr">
        <is>
          <t>1201-1400</t>
        </is>
      </c>
      <c r="C1938" t="inlineStr">
        <is>
          <t>1201-1400</t>
        </is>
      </c>
      <c r="D1938" t="inlineStr">
        <is>
          <t>France</t>
        </is>
      </c>
      <c r="E1938" t="inlineStr">
        <is>
          <t>Europe</t>
        </is>
      </c>
      <c r="F1938" t="inlineStr">
        <is>
          <t>L</t>
        </is>
      </c>
      <c r="G1938" t="inlineStr">
        <is>
          <t>SP</t>
        </is>
      </c>
      <c r="H1938" t="inlineStr">
        <is>
          <t>VH</t>
        </is>
      </c>
      <c r="I1938" t="inlineStr">
        <is>
          <t>A</t>
        </is>
      </c>
      <c r="J1938" t="n">
        <v>8.800000000000001</v>
      </c>
      <c r="K1938" t="inlineStr">
        <is>
          <t>601+</t>
        </is>
      </c>
      <c r="L1938" t="n">
        <v>5.2</v>
      </c>
      <c r="M1938" t="inlineStr">
        <is>
          <t>601+</t>
        </is>
      </c>
      <c r="N1938" t="n">
        <v>1.8</v>
      </c>
      <c r="O1938" t="inlineStr">
        <is>
          <t>701+</t>
        </is>
      </c>
      <c r="P1938" t="n">
        <v>2.3</v>
      </c>
      <c r="Q1938" t="inlineStr">
        <is>
          <t>701+</t>
        </is>
      </c>
      <c r="R1938" t="n">
        <v>18.7</v>
      </c>
      <c r="S1938" t="inlineStr">
        <is>
          <t>615</t>
        </is>
      </c>
      <c r="T1938" t="n">
        <v>30.2</v>
      </c>
      <c r="U1938" t="inlineStr">
        <is>
          <t>427</t>
        </is>
      </c>
      <c r="V1938" t="n">
        <v>8.5</v>
      </c>
      <c r="W1938" t="inlineStr">
        <is>
          <t>701+</t>
        </is>
      </c>
      <c r="X1938" t="n">
        <v>4.4</v>
      </c>
      <c r="Y1938" t="inlineStr">
        <is>
          <t>701+</t>
        </is>
      </c>
      <c r="Z1938" t="n">
        <v>1</v>
      </c>
      <c r="AA1938" t="inlineStr">
        <is>
          <t>701+</t>
        </is>
      </c>
      <c r="AB1938" t="inlineStr"/>
      <c r="AC1938" t="inlineStr"/>
      <c r="AD1938" t="inlineStr"/>
      <c r="AE1938" t="inlineStr">
        <is>
          <t>Not Reported</t>
        </is>
      </c>
      <c r="AF1938" t="inlineStr">
        <is>
          <t>Not Reported</t>
        </is>
      </c>
      <c r="AG1938" t="inlineStr">
        <is>
          <t>Not Reported</t>
        </is>
      </c>
      <c r="AH1938" t="inlineStr">
        <is>
          <t>Not Reported</t>
        </is>
      </c>
      <c r="AI1938" t="inlineStr"/>
      <c r="AJ1938" t="inlineStr"/>
      <c r="AK1938" t="inlineStr">
        <is>
          <t>Not Reported</t>
        </is>
      </c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>
        <is>
          <t>Not Reported</t>
        </is>
      </c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>
        <is>
          <t>QS</t>
        </is>
      </c>
      <c r="CC1938" t="n">
        <v>1300.5</v>
      </c>
      <c r="CD1938" t="n">
        <v>1300.5</v>
      </c>
      <c r="CE1938" t="n">
        <v>601</v>
      </c>
      <c r="CF1938" t="n">
        <v>601</v>
      </c>
      <c r="CG1938" t="n">
        <v>701</v>
      </c>
      <c r="CH1938" t="n">
        <v>701</v>
      </c>
      <c r="CI1938" t="n">
        <v>615</v>
      </c>
      <c r="CJ1938" t="n">
        <v>427</v>
      </c>
      <c r="CK1938" t="n">
        <v>701</v>
      </c>
      <c r="CL1938" t="n">
        <v>701</v>
      </c>
      <c r="CM1938" t="n">
        <v>701</v>
      </c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n">
        <v>7.178571428571416</v>
      </c>
      <c r="DC1938" t="n">
        <v>2.3</v>
      </c>
      <c r="DD1938" t="inlineStr"/>
      <c r="DE1938" t="inlineStr">
        <is>
          <t>QS (score, not ratio)</t>
        </is>
      </c>
      <c r="DF1938" t="inlineStr"/>
      <c r="DG1938" t="inlineStr">
        <is>
          <t>QS (score, not %)</t>
        </is>
      </c>
      <c r="DH1938" t="n">
        <v>8.800000000000001</v>
      </c>
      <c r="DI1938" t="inlineStr"/>
    </row>
    <row r="1939">
      <c r="A1939" t="inlineStr">
        <is>
          <t>université laval</t>
        </is>
      </c>
      <c r="B1939" t="inlineStr">
        <is>
          <t>423</t>
        </is>
      </c>
      <c r="C1939" t="inlineStr">
        <is>
          <t>441</t>
        </is>
      </c>
      <c r="D1939" t="inlineStr">
        <is>
          <t>Canada</t>
        </is>
      </c>
      <c r="E1939" t="inlineStr">
        <is>
          <t>Americas</t>
        </is>
      </c>
      <c r="F1939" t="inlineStr">
        <is>
          <t>L</t>
        </is>
      </c>
      <c r="G1939" t="inlineStr">
        <is>
          <t>FC</t>
        </is>
      </c>
      <c r="H1939" t="inlineStr">
        <is>
          <t>VH</t>
        </is>
      </c>
      <c r="I1939" t="inlineStr">
        <is>
          <t>A</t>
        </is>
      </c>
      <c r="J1939" t="n">
        <v>19.2</v>
      </c>
      <c r="K1939" t="inlineStr">
        <is>
          <t>468</t>
        </is>
      </c>
      <c r="L1939" t="n">
        <v>8.1</v>
      </c>
      <c r="M1939" t="inlineStr">
        <is>
          <t>601+</t>
        </is>
      </c>
      <c r="N1939" t="n">
        <v>26</v>
      </c>
      <c r="O1939" t="inlineStr">
        <is>
          <t>572</t>
        </is>
      </c>
      <c r="P1939" t="n">
        <v>23.8</v>
      </c>
      <c r="Q1939" t="inlineStr">
        <is>
          <t>512</t>
        </is>
      </c>
      <c r="R1939" t="n">
        <v>55.8</v>
      </c>
      <c r="S1939" t="inlineStr">
        <is>
          <t>336</t>
        </is>
      </c>
      <c r="T1939" t="n">
        <v>41.6</v>
      </c>
      <c r="U1939" t="inlineStr">
        <is>
          <t>344</t>
        </is>
      </c>
      <c r="V1939" t="n">
        <v>80.2</v>
      </c>
      <c r="W1939" t="inlineStr">
        <is>
          <t>317</t>
        </is>
      </c>
      <c r="X1939" t="n">
        <v>36.4</v>
      </c>
      <c r="Y1939" t="inlineStr">
        <is>
          <t>349</t>
        </is>
      </c>
      <c r="Z1939" t="n">
        <v>78.40000000000001</v>
      </c>
      <c r="AA1939" t="inlineStr">
        <is>
          <t>166=</t>
        </is>
      </c>
      <c r="AB1939" t="n">
        <v>28.1</v>
      </c>
      <c r="AC1939" t="inlineStr"/>
      <c r="AD1939" t="inlineStr"/>
      <c r="AE1939" t="inlineStr">
        <is>
          <t>Not Reported</t>
        </is>
      </c>
      <c r="AF1939" t="inlineStr">
        <is>
          <t>Not Reported</t>
        </is>
      </c>
      <c r="AG1939" t="inlineStr">
        <is>
          <t>Not Reported</t>
        </is>
      </c>
      <c r="AH1939" t="inlineStr">
        <is>
          <t>Not Reported</t>
        </is>
      </c>
      <c r="AI1939" t="inlineStr"/>
      <c r="AJ1939" t="inlineStr"/>
      <c r="AK1939" t="inlineStr">
        <is>
          <t>Not Reported</t>
        </is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>
        <is>
          <t>Not Reported</t>
        </is>
      </c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>
        <is>
          <t>QS</t>
        </is>
      </c>
      <c r="CC1939" t="n">
        <v>423</v>
      </c>
      <c r="CD1939" t="n">
        <v>441</v>
      </c>
      <c r="CE1939" t="n">
        <v>468</v>
      </c>
      <c r="CF1939" t="n">
        <v>601</v>
      </c>
      <c r="CG1939" t="n">
        <v>572</v>
      </c>
      <c r="CH1939" t="n">
        <v>512</v>
      </c>
      <c r="CI1939" t="n">
        <v>336</v>
      </c>
      <c r="CJ1939" t="n">
        <v>344</v>
      </c>
      <c r="CK1939" t="n">
        <v>317</v>
      </c>
      <c r="CL1939" t="n">
        <v>349</v>
      </c>
      <c r="CM1939" t="n">
        <v>166</v>
      </c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n">
        <v>69.85714285714286</v>
      </c>
      <c r="DC1939" t="n">
        <v>23.8</v>
      </c>
      <c r="DD1939" t="inlineStr"/>
      <c r="DE1939" t="inlineStr">
        <is>
          <t>QS (score, not ratio)</t>
        </is>
      </c>
      <c r="DF1939" t="inlineStr"/>
      <c r="DG1939" t="inlineStr">
        <is>
          <t>QS (score, not %)</t>
        </is>
      </c>
      <c r="DH1939" t="n">
        <v>19.2</v>
      </c>
      <c r="DI1939" t="inlineStr"/>
    </row>
    <row r="1940">
      <c r="A1940" t="inlineStr">
        <is>
          <t>université libre de bruxelles</t>
        </is>
      </c>
      <c r="B1940" t="inlineStr"/>
      <c r="C1940" t="inlineStr"/>
      <c r="D1940" t="inlineStr">
        <is>
          <t>Not Reported</t>
        </is>
      </c>
      <c r="E1940" t="inlineStr">
        <is>
          <t>Not Reported</t>
        </is>
      </c>
      <c r="F1940" t="inlineStr">
        <is>
          <t>Not Reported</t>
        </is>
      </c>
      <c r="G1940" t="inlineStr">
        <is>
          <t>Not Reported</t>
        </is>
      </c>
      <c r="H1940" t="inlineStr"/>
      <c r="I1940" t="inlineStr">
        <is>
          <t>Not Reported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>
        <is>
          <t>Not Reported</t>
        </is>
      </c>
      <c r="AF1940" t="inlineStr">
        <is>
          <t>Not Reported</t>
        </is>
      </c>
      <c r="AG1940" t="inlineStr">
        <is>
          <t>Not Reported</t>
        </is>
      </c>
      <c r="AH1940" t="inlineStr">
        <is>
          <t>Not Reported</t>
        </is>
      </c>
      <c r="AI1940" t="inlineStr"/>
      <c r="AJ1940" t="inlineStr"/>
      <c r="AK1940" t="inlineStr">
        <is>
          <t>Not Reported</t>
        </is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>
        <is>
          <t>351-400</t>
        </is>
      </c>
      <c r="BF1940" t="inlineStr">
        <is>
          <t>Belgium</t>
        </is>
      </c>
      <c r="BG1940" t="n">
        <v>26.1</v>
      </c>
      <c r="BH1940" t="n">
        <v>84.5</v>
      </c>
      <c r="BI1940" t="n">
        <v>28.3</v>
      </c>
      <c r="BJ1940" t="n">
        <v>47.9</v>
      </c>
      <c r="BK1940" t="inlineStr">
        <is>
          <t>39.1</t>
        </is>
      </c>
      <c r="BL1940" t="inlineStr">
        <is>
          <t>-</t>
        </is>
      </c>
      <c r="BM1940" t="inlineStr">
        <is>
          <t>23,819</t>
        </is>
      </c>
      <c r="BN1940" t="n">
        <v>26.1</v>
      </c>
      <c r="BO1940" t="inlineStr">
        <is>
          <t>32%</t>
        </is>
      </c>
      <c r="BP1940" t="inlineStr">
        <is>
          <t>54 : 46</t>
        </is>
      </c>
      <c r="BQ1940" t="n">
        <v>2016</v>
      </c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>
        <is>
          <t>Times</t>
        </is>
      </c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n">
        <v>375.5</v>
      </c>
      <c r="CZ1940" t="inlineStr"/>
      <c r="DA1940" t="inlineStr"/>
      <c r="DB1940" t="n">
        <v>46.46175839885633</v>
      </c>
      <c r="DC1940" t="n">
        <v>36.84900386321603</v>
      </c>
      <c r="DD1940" t="n">
        <v>26.1</v>
      </c>
      <c r="DE1940" t="inlineStr">
        <is>
          <t>Times (raw ratio)</t>
        </is>
      </c>
      <c r="DF1940" t="n">
        <v>32</v>
      </c>
      <c r="DG1940" t="inlineStr">
        <is>
          <t>Times (raw %)</t>
        </is>
      </c>
      <c r="DH1940" t="inlineStr"/>
      <c r="DI1940" t="n">
        <v>26.43080124869928</v>
      </c>
    </row>
    <row r="1941">
      <c r="A1941" t="inlineStr">
        <is>
          <t>université libre de bruxelles (ulb)</t>
        </is>
      </c>
      <c r="B1941" t="inlineStr"/>
      <c r="C1941" t="inlineStr"/>
      <c r="D1941" t="inlineStr">
        <is>
          <t>Not Reported</t>
        </is>
      </c>
      <c r="E1941" t="inlineStr">
        <is>
          <t>Not Reported</t>
        </is>
      </c>
      <c r="F1941" t="inlineStr">
        <is>
          <t>Not Reported</t>
        </is>
      </c>
      <c r="G1941" t="inlineStr">
        <is>
          <t>Not Reported</t>
        </is>
      </c>
      <c r="H1941" t="inlineStr"/>
      <c r="I1941" t="inlineStr">
        <is>
          <t>Not Reported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>
        <is>
          <t>Not Reported</t>
        </is>
      </c>
      <c r="AF1941" t="inlineStr">
        <is>
          <t>Not Reported</t>
        </is>
      </c>
      <c r="AG1941" t="inlineStr">
        <is>
          <t>Not Reported</t>
        </is>
      </c>
      <c r="AH1941" t="inlineStr">
        <is>
          <t>Not Reported</t>
        </is>
      </c>
      <c r="AI1941" t="inlineStr"/>
      <c r="AJ1941" t="inlineStr"/>
      <c r="AK1941" t="inlineStr">
        <is>
          <t>Not Reported</t>
        </is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>
        <is>
          <t>Not Reported</t>
        </is>
      </c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>
        <is>
          <t>101-150</t>
        </is>
      </c>
      <c r="BS1941" t="inlineStr">
        <is>
          <t>3</t>
        </is>
      </c>
      <c r="BT1941" t="inlineStr"/>
      <c r="BU1941" t="n">
        <v>19.9</v>
      </c>
      <c r="BV1941" t="n">
        <v>26.6</v>
      </c>
      <c r="BW1941" t="n">
        <v>11.3</v>
      </c>
      <c r="BX1941" t="n">
        <v>11.8</v>
      </c>
      <c r="BY1941" t="n">
        <v>32.7</v>
      </c>
      <c r="BZ1941" t="n">
        <v>30.4</v>
      </c>
      <c r="CA1941" t="n">
        <v>2015</v>
      </c>
      <c r="CB1941" t="inlineStr">
        <is>
          <t>Shanghai</t>
        </is>
      </c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n">
        <v>125.5</v>
      </c>
      <c r="DA1941" t="n">
        <v>3</v>
      </c>
      <c r="DB1941" t="n">
        <v>72.66739846322722</v>
      </c>
      <c r="DC1941" t="n">
        <v>19.35010787486516</v>
      </c>
      <c r="DD1941" t="inlineStr"/>
      <c r="DE1941" t="inlineStr">
        <is>
          <t>Missing</t>
        </is>
      </c>
      <c r="DF1941" t="inlineStr"/>
      <c r="DG1941" t="inlineStr">
        <is>
          <t>Missing</t>
        </is>
      </c>
      <c r="DH1941" t="inlineStr"/>
      <c r="DI1941" t="n">
        <v>21.30005393743258</v>
      </c>
    </row>
    <row r="1942">
      <c r="A1942" t="inlineStr">
        <is>
          <t>université lumière lyon 2</t>
        </is>
      </c>
      <c r="B1942" t="inlineStr">
        <is>
          <t>1001-1200</t>
        </is>
      </c>
      <c r="C1942" t="inlineStr">
        <is>
          <t>1001-1200</t>
        </is>
      </c>
      <c r="D1942" t="inlineStr">
        <is>
          <t>France</t>
        </is>
      </c>
      <c r="E1942" t="inlineStr">
        <is>
          <t>Europe</t>
        </is>
      </c>
      <c r="F1942" t="inlineStr">
        <is>
          <t>L</t>
        </is>
      </c>
      <c r="G1942" t="inlineStr">
        <is>
          <t>SP</t>
        </is>
      </c>
      <c r="H1942" t="inlineStr">
        <is>
          <t>VH</t>
        </is>
      </c>
      <c r="I1942" t="inlineStr">
        <is>
          <t>A</t>
        </is>
      </c>
      <c r="J1942" t="n">
        <v>10.1</v>
      </c>
      <c r="K1942" t="inlineStr">
        <is>
          <t>601+</t>
        </is>
      </c>
      <c r="L1942" t="n">
        <v>2.5</v>
      </c>
      <c r="M1942" t="inlineStr">
        <is>
          <t>601+</t>
        </is>
      </c>
      <c r="N1942" t="n">
        <v>4.5</v>
      </c>
      <c r="O1942" t="inlineStr">
        <is>
          <t>701+</t>
        </is>
      </c>
      <c r="P1942" t="n">
        <v>6.2</v>
      </c>
      <c r="Q1942" t="inlineStr">
        <is>
          <t>701+</t>
        </is>
      </c>
      <c r="R1942" t="n">
        <v>26.7</v>
      </c>
      <c r="S1942" t="inlineStr">
        <is>
          <t>519</t>
        </is>
      </c>
      <c r="T1942" t="n">
        <v>35.5</v>
      </c>
      <c r="U1942" t="inlineStr">
        <is>
          <t>386</t>
        </is>
      </c>
      <c r="V1942" t="n">
        <v>59.1</v>
      </c>
      <c r="W1942" t="inlineStr">
        <is>
          <t>642</t>
        </is>
      </c>
      <c r="X1942" t="n">
        <v>1.3</v>
      </c>
      <c r="Y1942" t="inlineStr">
        <is>
          <t>701+</t>
        </is>
      </c>
      <c r="Z1942" t="n">
        <v>1.7</v>
      </c>
      <c r="AA1942" t="inlineStr">
        <is>
          <t>701+</t>
        </is>
      </c>
      <c r="AB1942" t="inlineStr"/>
      <c r="AC1942" t="inlineStr"/>
      <c r="AD1942" t="inlineStr"/>
      <c r="AE1942" t="inlineStr">
        <is>
          <t>Not Reported</t>
        </is>
      </c>
      <c r="AF1942" t="inlineStr">
        <is>
          <t>Not Reported</t>
        </is>
      </c>
      <c r="AG1942" t="inlineStr">
        <is>
          <t>Not Reported</t>
        </is>
      </c>
      <c r="AH1942" t="inlineStr">
        <is>
          <t>Not Reported</t>
        </is>
      </c>
      <c r="AI1942" t="inlineStr"/>
      <c r="AJ1942" t="inlineStr"/>
      <c r="AK1942" t="inlineStr">
        <is>
          <t>Not Reported</t>
        </is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>
        <is>
          <t>Not Reported</t>
        </is>
      </c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>
        <is>
          <t>QS</t>
        </is>
      </c>
      <c r="CC1942" t="n">
        <v>1100.5</v>
      </c>
      <c r="CD1942" t="n">
        <v>1100.5</v>
      </c>
      <c r="CE1942" t="n">
        <v>601</v>
      </c>
      <c r="CF1942" t="n">
        <v>601</v>
      </c>
      <c r="CG1942" t="n">
        <v>701</v>
      </c>
      <c r="CH1942" t="n">
        <v>701</v>
      </c>
      <c r="CI1942" t="n">
        <v>519</v>
      </c>
      <c r="CJ1942" t="n">
        <v>386</v>
      </c>
      <c r="CK1942" t="n">
        <v>642</v>
      </c>
      <c r="CL1942" t="n">
        <v>701</v>
      </c>
      <c r="CM1942" t="n">
        <v>701</v>
      </c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n">
        <v>21.46428571428571</v>
      </c>
      <c r="DC1942" t="n">
        <v>6.2</v>
      </c>
      <c r="DD1942" t="inlineStr"/>
      <c r="DE1942" t="inlineStr">
        <is>
          <t>QS (score, not ratio)</t>
        </is>
      </c>
      <c r="DF1942" t="inlineStr"/>
      <c r="DG1942" t="inlineStr">
        <is>
          <t>QS (score, not %)</t>
        </is>
      </c>
      <c r="DH1942" t="n">
        <v>10.1</v>
      </c>
      <c r="DI1942" t="inlineStr"/>
    </row>
    <row r="1943">
      <c r="A1943" t="inlineStr">
        <is>
          <t>université mohammed v de rabat</t>
        </is>
      </c>
      <c r="B1943" t="inlineStr">
        <is>
          <t>1001-1200</t>
        </is>
      </c>
      <c r="C1943" t="inlineStr">
        <is>
          <t>1201-1400</t>
        </is>
      </c>
      <c r="D1943" t="inlineStr">
        <is>
          <t>Morocco</t>
        </is>
      </c>
      <c r="E1943" t="inlineStr">
        <is>
          <t>Africa</t>
        </is>
      </c>
      <c r="F1943" t="inlineStr">
        <is>
          <t>XL</t>
        </is>
      </c>
      <c r="G1943" t="inlineStr">
        <is>
          <t>CO</t>
        </is>
      </c>
      <c r="H1943" t="inlineStr">
        <is>
          <t>VH</t>
        </is>
      </c>
      <c r="I1943" t="inlineStr">
        <is>
          <t>A</t>
        </is>
      </c>
      <c r="J1943" t="n">
        <v>3.7</v>
      </c>
      <c r="K1943" t="inlineStr">
        <is>
          <t>601+</t>
        </is>
      </c>
      <c r="L1943" t="n">
        <v>3.3</v>
      </c>
      <c r="M1943" t="inlineStr">
        <is>
          <t>601+</t>
        </is>
      </c>
      <c r="N1943" t="n">
        <v>1.5</v>
      </c>
      <c r="O1943" t="inlineStr">
        <is>
          <t>701+</t>
        </is>
      </c>
      <c r="P1943" t="n">
        <v>4.5</v>
      </c>
      <c r="Q1943" t="inlineStr">
        <is>
          <t>701+</t>
        </is>
      </c>
      <c r="R1943" t="n">
        <v>3.8</v>
      </c>
      <c r="S1943" t="inlineStr">
        <is>
          <t>701+</t>
        </is>
      </c>
      <c r="T1943" t="n">
        <v>2.6</v>
      </c>
      <c r="U1943" t="inlineStr">
        <is>
          <t>701+</t>
        </is>
      </c>
      <c r="V1943" t="n">
        <v>77.7</v>
      </c>
      <c r="W1943" t="inlineStr">
        <is>
          <t>367</t>
        </is>
      </c>
      <c r="X1943" t="n">
        <v>70.09999999999999</v>
      </c>
      <c r="Y1943" t="inlineStr">
        <is>
          <t>158</t>
        </is>
      </c>
      <c r="Z1943" t="n">
        <v>2.9</v>
      </c>
      <c r="AA1943" t="inlineStr">
        <is>
          <t>701+</t>
        </is>
      </c>
      <c r="AB1943" t="inlineStr"/>
      <c r="AC1943" t="inlineStr"/>
      <c r="AD1943" t="inlineStr"/>
      <c r="AE1943" t="inlineStr">
        <is>
          <t>Not Reported</t>
        </is>
      </c>
      <c r="AF1943" t="inlineStr">
        <is>
          <t>Not Reported</t>
        </is>
      </c>
      <c r="AG1943" t="inlineStr">
        <is>
          <t>Not Reported</t>
        </is>
      </c>
      <c r="AH1943" t="inlineStr">
        <is>
          <t>Not Reported</t>
        </is>
      </c>
      <c r="AI1943" t="inlineStr"/>
      <c r="AJ1943" t="inlineStr"/>
      <c r="AK1943" t="inlineStr">
        <is>
          <t>Not Reported</t>
        </is>
      </c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>
        <is>
          <t>Not Reported</t>
        </is>
      </c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>
        <is>
          <t>QS</t>
        </is>
      </c>
      <c r="CC1943" t="n">
        <v>1100.5</v>
      </c>
      <c r="CD1943" t="n">
        <v>1300.5</v>
      </c>
      <c r="CE1943" t="n">
        <v>601</v>
      </c>
      <c r="CF1943" t="n">
        <v>601</v>
      </c>
      <c r="CG1943" t="n">
        <v>701</v>
      </c>
      <c r="CH1943" t="n">
        <v>701</v>
      </c>
      <c r="CI1943" t="n">
        <v>701</v>
      </c>
      <c r="CJ1943" t="n">
        <v>701</v>
      </c>
      <c r="CK1943" t="n">
        <v>367</v>
      </c>
      <c r="CL1943" t="n">
        <v>158</v>
      </c>
      <c r="CM1943" t="n">
        <v>701</v>
      </c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n">
        <v>21.46428571428571</v>
      </c>
      <c r="DC1943" t="n">
        <v>4.5</v>
      </c>
      <c r="DD1943" t="inlineStr"/>
      <c r="DE1943" t="inlineStr">
        <is>
          <t>QS (score, not ratio)</t>
        </is>
      </c>
      <c r="DF1943" t="inlineStr"/>
      <c r="DG1943" t="inlineStr">
        <is>
          <t>QS (score, not %)</t>
        </is>
      </c>
      <c r="DH1943" t="n">
        <v>3.7</v>
      </c>
      <c r="DI1943" t="inlineStr"/>
    </row>
    <row r="1944">
      <c r="A1944" t="inlineStr">
        <is>
          <t>université paris 1 panthéon-sorbonne</t>
        </is>
      </c>
      <c r="B1944" t="inlineStr">
        <is>
          <t>283</t>
        </is>
      </c>
      <c r="C1944" t="inlineStr">
        <is>
          <t>328</t>
        </is>
      </c>
      <c r="D1944" t="inlineStr">
        <is>
          <t>France</t>
        </is>
      </c>
      <c r="E1944" t="inlineStr">
        <is>
          <t>Europe</t>
        </is>
      </c>
      <c r="F1944" t="inlineStr">
        <is>
          <t>XL</t>
        </is>
      </c>
      <c r="G1944" t="inlineStr">
        <is>
          <t>FO</t>
        </is>
      </c>
      <c r="H1944" t="inlineStr">
        <is>
          <t>VH</t>
        </is>
      </c>
      <c r="I1944" t="inlineStr">
        <is>
          <t>A</t>
        </is>
      </c>
      <c r="J1944" t="n">
        <v>65.59999999999999</v>
      </c>
      <c r="K1944" t="inlineStr">
        <is>
          <t>104</t>
        </is>
      </c>
      <c r="L1944" t="n">
        <v>33.3</v>
      </c>
      <c r="M1944" t="inlineStr">
        <is>
          <t>280</t>
        </is>
      </c>
      <c r="N1944" t="n">
        <v>4.6</v>
      </c>
      <c r="O1944" t="inlineStr">
        <is>
          <t>701+</t>
        </is>
      </c>
      <c r="P1944" t="n">
        <v>2.9</v>
      </c>
      <c r="Q1944" t="inlineStr">
        <is>
          <t>701+</t>
        </is>
      </c>
      <c r="R1944" t="n">
        <v>34.3</v>
      </c>
      <c r="S1944" t="inlineStr">
        <is>
          <t>467</t>
        </is>
      </c>
      <c r="T1944" t="n">
        <v>46.5</v>
      </c>
      <c r="U1944" t="inlineStr">
        <is>
          <t>317</t>
        </is>
      </c>
      <c r="V1944" t="n">
        <v>70.3</v>
      </c>
      <c r="W1944" t="inlineStr">
        <is>
          <t>481</t>
        </is>
      </c>
      <c r="X1944" t="n">
        <v>74.8</v>
      </c>
      <c r="Y1944" t="inlineStr">
        <is>
          <t>140</t>
        </is>
      </c>
      <c r="Z1944" t="n">
        <v>23.7</v>
      </c>
      <c r="AA1944" t="inlineStr">
        <is>
          <t>500=</t>
        </is>
      </c>
      <c r="AB1944" t="n">
        <v>37.5</v>
      </c>
      <c r="AC1944" t="inlineStr"/>
      <c r="AD1944" t="inlineStr"/>
      <c r="AE1944" t="inlineStr">
        <is>
          <t>Not Reported</t>
        </is>
      </c>
      <c r="AF1944" t="inlineStr">
        <is>
          <t>Not Reported</t>
        </is>
      </c>
      <c r="AG1944" t="inlineStr">
        <is>
          <t>Not Reported</t>
        </is>
      </c>
      <c r="AH1944" t="inlineStr">
        <is>
          <t>Not Reported</t>
        </is>
      </c>
      <c r="AI1944" t="inlineStr"/>
      <c r="AJ1944" t="inlineStr"/>
      <c r="AK1944" t="inlineStr">
        <is>
          <t>Not Reported</t>
        </is>
      </c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>
        <is>
          <t>Not Reported</t>
        </is>
      </c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>
        <is>
          <t>QS</t>
        </is>
      </c>
      <c r="CC1944" t="n">
        <v>283</v>
      </c>
      <c r="CD1944" t="n">
        <v>328</v>
      </c>
      <c r="CE1944" t="n">
        <v>104</v>
      </c>
      <c r="CF1944" t="n">
        <v>280</v>
      </c>
      <c r="CG1944" t="n">
        <v>701</v>
      </c>
      <c r="CH1944" t="n">
        <v>701</v>
      </c>
      <c r="CI1944" t="n">
        <v>467</v>
      </c>
      <c r="CJ1944" t="n">
        <v>317</v>
      </c>
      <c r="CK1944" t="n">
        <v>481</v>
      </c>
      <c r="CL1944" t="n">
        <v>140</v>
      </c>
      <c r="CM1944" t="n">
        <v>500</v>
      </c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n">
        <v>79.85714285714286</v>
      </c>
      <c r="DC1944" t="n">
        <v>2.9</v>
      </c>
      <c r="DD1944" t="inlineStr"/>
      <c r="DE1944" t="inlineStr">
        <is>
          <t>QS (score, not ratio)</t>
        </is>
      </c>
      <c r="DF1944" t="inlineStr"/>
      <c r="DG1944" t="inlineStr">
        <is>
          <t>QS (score, not %)</t>
        </is>
      </c>
      <c r="DH1944" t="n">
        <v>65.59999999999999</v>
      </c>
      <c r="DI1944" t="inlineStr"/>
    </row>
    <row r="1945">
      <c r="A1945" t="inlineStr">
        <is>
          <t>université paris cité</t>
        </is>
      </c>
      <c r="B1945" t="inlineStr">
        <is>
          <t>302</t>
        </is>
      </c>
      <c r="C1945" t="inlineStr">
        <is>
          <t>236</t>
        </is>
      </c>
      <c r="D1945" t="inlineStr">
        <is>
          <t>France</t>
        </is>
      </c>
      <c r="E1945" t="inlineStr">
        <is>
          <t>Europe</t>
        </is>
      </c>
      <c r="F1945" t="inlineStr">
        <is>
          <t>XL</t>
        </is>
      </c>
      <c r="G1945" t="inlineStr">
        <is>
          <t>FO</t>
        </is>
      </c>
      <c r="H1945" t="inlineStr">
        <is>
          <t>VH</t>
        </is>
      </c>
      <c r="I1945" t="inlineStr">
        <is>
          <t>A</t>
        </is>
      </c>
      <c r="J1945" t="n">
        <v>27.8</v>
      </c>
      <c r="K1945" t="inlineStr">
        <is>
          <t>319</t>
        </is>
      </c>
      <c r="L1945" t="n">
        <v>6.2</v>
      </c>
      <c r="M1945" t="inlineStr">
        <is>
          <t>601+</t>
        </is>
      </c>
      <c r="N1945" t="n">
        <v>9.199999999999999</v>
      </c>
      <c r="O1945" t="inlineStr">
        <is>
          <t>701+</t>
        </is>
      </c>
      <c r="P1945" t="n">
        <v>87</v>
      </c>
      <c r="Q1945" t="inlineStr">
        <is>
          <t>87</t>
        </is>
      </c>
      <c r="R1945" t="n">
        <v>12</v>
      </c>
      <c r="S1945" t="inlineStr">
        <is>
          <t>701+</t>
        </is>
      </c>
      <c r="T1945" t="n">
        <v>35.2</v>
      </c>
      <c r="U1945" t="inlineStr">
        <is>
          <t>388</t>
        </is>
      </c>
      <c r="V1945" t="n">
        <v>99.2</v>
      </c>
      <c r="W1945" t="inlineStr">
        <is>
          <t>11</t>
        </is>
      </c>
      <c r="X1945" t="n">
        <v>15.2</v>
      </c>
      <c r="Y1945" t="inlineStr">
        <is>
          <t>655</t>
        </is>
      </c>
      <c r="Z1945" t="n">
        <v>18.4</v>
      </c>
      <c r="AA1945" t="inlineStr">
        <is>
          <t>549=</t>
        </is>
      </c>
      <c r="AB1945" t="n">
        <v>35.9</v>
      </c>
      <c r="AC1945" t="inlineStr"/>
      <c r="AD1945" t="inlineStr"/>
      <c r="AE1945" t="inlineStr">
        <is>
          <t>Not Reported</t>
        </is>
      </c>
      <c r="AF1945" t="inlineStr">
        <is>
          <t>Not Reported</t>
        </is>
      </c>
      <c r="AG1945" t="inlineStr">
        <is>
          <t>Not Reported</t>
        </is>
      </c>
      <c r="AH1945" t="inlineStr">
        <is>
          <t>Not Reported</t>
        </is>
      </c>
      <c r="AI1945" t="inlineStr"/>
      <c r="AJ1945" t="inlineStr"/>
      <c r="AK1945" t="inlineStr">
        <is>
          <t>Not Reported</t>
        </is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>
        <is>
          <t>Not Reported</t>
        </is>
      </c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>
        <is>
          <t>QS</t>
        </is>
      </c>
      <c r="CC1945" t="n">
        <v>302</v>
      </c>
      <c r="CD1945" t="n">
        <v>236</v>
      </c>
      <c r="CE1945" t="n">
        <v>319</v>
      </c>
      <c r="CF1945" t="n">
        <v>601</v>
      </c>
      <c r="CG1945" t="n">
        <v>701</v>
      </c>
      <c r="CH1945" t="n">
        <v>87</v>
      </c>
      <c r="CI1945" t="n">
        <v>701</v>
      </c>
      <c r="CJ1945" t="n">
        <v>388</v>
      </c>
      <c r="CK1945" t="n">
        <v>11</v>
      </c>
      <c r="CL1945" t="n">
        <v>655</v>
      </c>
      <c r="CM1945" t="n">
        <v>549</v>
      </c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n">
        <v>78.5</v>
      </c>
      <c r="DC1945" t="n">
        <v>87</v>
      </c>
      <c r="DD1945" t="inlineStr"/>
      <c r="DE1945" t="inlineStr">
        <is>
          <t>QS (score, not ratio)</t>
        </is>
      </c>
      <c r="DF1945" t="inlineStr"/>
      <c r="DG1945" t="inlineStr">
        <is>
          <t>QS (score, not %)</t>
        </is>
      </c>
      <c r="DH1945" t="n">
        <v>27.8</v>
      </c>
      <c r="DI1945" t="inlineStr"/>
    </row>
    <row r="1946">
      <c r="A1946" t="inlineStr">
        <is>
          <t>université paris-nanterre</t>
        </is>
      </c>
      <c r="B1946" t="inlineStr">
        <is>
          <t>1001-1200</t>
        </is>
      </c>
      <c r="C1946" t="inlineStr">
        <is>
          <t>1201-1400</t>
        </is>
      </c>
      <c r="D1946" t="inlineStr">
        <is>
          <t>France</t>
        </is>
      </c>
      <c r="E1946" t="inlineStr">
        <is>
          <t>Europe</t>
        </is>
      </c>
      <c r="F1946" t="inlineStr">
        <is>
          <t>XL</t>
        </is>
      </c>
      <c r="G1946" t="inlineStr">
        <is>
          <t>FO</t>
        </is>
      </c>
      <c r="H1946" t="inlineStr">
        <is>
          <t>VH</t>
        </is>
      </c>
      <c r="I1946" t="inlineStr">
        <is>
          <t>A</t>
        </is>
      </c>
      <c r="J1946" t="n">
        <v>11.4</v>
      </c>
      <c r="K1946" t="inlineStr">
        <is>
          <t>601+</t>
        </is>
      </c>
      <c r="L1946" t="n">
        <v>2.6</v>
      </c>
      <c r="M1946" t="inlineStr">
        <is>
          <t>601+</t>
        </is>
      </c>
      <c r="N1946" t="n">
        <v>3.3</v>
      </c>
      <c r="O1946" t="inlineStr">
        <is>
          <t>701+</t>
        </is>
      </c>
      <c r="P1946" t="n">
        <v>2.5</v>
      </c>
      <c r="Q1946" t="inlineStr">
        <is>
          <t>701+</t>
        </is>
      </c>
      <c r="R1946" t="n">
        <v>8.6</v>
      </c>
      <c r="S1946" t="inlineStr">
        <is>
          <t>701+</t>
        </is>
      </c>
      <c r="T1946" t="n">
        <v>1.4</v>
      </c>
      <c r="U1946" t="inlineStr">
        <is>
          <t>701+</t>
        </is>
      </c>
      <c r="V1946" t="n">
        <v>56.9</v>
      </c>
      <c r="W1946" t="inlineStr">
        <is>
          <t>665</t>
        </is>
      </c>
      <c r="X1946" t="n">
        <v>29.1</v>
      </c>
      <c r="Y1946" t="inlineStr">
        <is>
          <t>426</t>
        </is>
      </c>
      <c r="Z1946" t="n">
        <v>1.6</v>
      </c>
      <c r="AA1946" t="inlineStr">
        <is>
          <t>701+</t>
        </is>
      </c>
      <c r="AB1946" t="inlineStr"/>
      <c r="AC1946" t="inlineStr"/>
      <c r="AD1946" t="inlineStr"/>
      <c r="AE1946" t="inlineStr">
        <is>
          <t>Not Reported</t>
        </is>
      </c>
      <c r="AF1946" t="inlineStr">
        <is>
          <t>Not Reported</t>
        </is>
      </c>
      <c r="AG1946" t="inlineStr">
        <is>
          <t>Not Reported</t>
        </is>
      </c>
      <c r="AH1946" t="inlineStr">
        <is>
          <t>Not Reported</t>
        </is>
      </c>
      <c r="AI1946" t="inlineStr"/>
      <c r="AJ1946" t="inlineStr"/>
      <c r="AK1946" t="inlineStr">
        <is>
          <t>Not Reported</t>
        </is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>
        <is>
          <t>Not Reported</t>
        </is>
      </c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>
        <is>
          <t>QS</t>
        </is>
      </c>
      <c r="CC1946" t="n">
        <v>1100.5</v>
      </c>
      <c r="CD1946" t="n">
        <v>1300.5</v>
      </c>
      <c r="CE1946" t="n">
        <v>601</v>
      </c>
      <c r="CF1946" t="n">
        <v>601</v>
      </c>
      <c r="CG1946" t="n">
        <v>701</v>
      </c>
      <c r="CH1946" t="n">
        <v>701</v>
      </c>
      <c r="CI1946" t="n">
        <v>701</v>
      </c>
      <c r="CJ1946" t="n">
        <v>701</v>
      </c>
      <c r="CK1946" t="n">
        <v>665</v>
      </c>
      <c r="CL1946" t="n">
        <v>426</v>
      </c>
      <c r="CM1946" t="n">
        <v>701</v>
      </c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n">
        <v>21.46428571428571</v>
      </c>
      <c r="DC1946" t="n">
        <v>2.5</v>
      </c>
      <c r="DD1946" t="inlineStr"/>
      <c r="DE1946" t="inlineStr">
        <is>
          <t>QS (score, not ratio)</t>
        </is>
      </c>
      <c r="DF1946" t="inlineStr"/>
      <c r="DG1946" t="inlineStr">
        <is>
          <t>QS (score, not %)</t>
        </is>
      </c>
      <c r="DH1946" t="n">
        <v>11.4</v>
      </c>
      <c r="DI1946" t="inlineStr"/>
    </row>
    <row r="1947">
      <c r="A1947" t="inlineStr">
        <is>
          <t>université paris-saclay</t>
        </is>
      </c>
      <c r="B1947" t="inlineStr">
        <is>
          <t>73</t>
        </is>
      </c>
      <c r="C1947" t="inlineStr">
        <is>
          <t>71</t>
        </is>
      </c>
      <c r="D1947" t="inlineStr">
        <is>
          <t>France</t>
        </is>
      </c>
      <c r="E1947" t="inlineStr">
        <is>
          <t>Europe</t>
        </is>
      </c>
      <c r="F1947" t="inlineStr">
        <is>
          <t>XL</t>
        </is>
      </c>
      <c r="G1947" t="inlineStr">
        <is>
          <t>CO</t>
        </is>
      </c>
      <c r="H1947" t="inlineStr">
        <is>
          <t>VH</t>
        </is>
      </c>
      <c r="I1947" t="inlineStr">
        <is>
          <t>A</t>
        </is>
      </c>
      <c r="J1947" t="n">
        <v>60.7</v>
      </c>
      <c r="K1947" t="inlineStr">
        <is>
          <t>121</t>
        </is>
      </c>
      <c r="L1947" t="n">
        <v>99.09999999999999</v>
      </c>
      <c r="M1947" t="inlineStr">
        <is>
          <t>12</t>
        </is>
      </c>
      <c r="N1947" t="n">
        <v>99.8</v>
      </c>
      <c r="O1947" t="inlineStr">
        <is>
          <t>25</t>
        </is>
      </c>
      <c r="P1947" t="n">
        <v>35</v>
      </c>
      <c r="Q1947" t="inlineStr">
        <is>
          <t>384</t>
        </is>
      </c>
      <c r="R1947" t="n">
        <v>35.7</v>
      </c>
      <c r="S1947" t="inlineStr">
        <is>
          <t>448</t>
        </is>
      </c>
      <c r="T1947" t="n">
        <v>58.6</v>
      </c>
      <c r="U1947" t="inlineStr">
        <is>
          <t>253</t>
        </is>
      </c>
      <c r="V1947" t="n">
        <v>98.59999999999999</v>
      </c>
      <c r="W1947" t="inlineStr">
        <is>
          <t>16</t>
        </is>
      </c>
      <c r="X1947" t="n">
        <v>70.8</v>
      </c>
      <c r="Y1947" t="inlineStr">
        <is>
          <t>155</t>
        </is>
      </c>
      <c r="Z1947" t="n">
        <v>72.59999999999999</v>
      </c>
      <c r="AA1947" t="inlineStr">
        <is>
          <t>202=</t>
        </is>
      </c>
      <c r="AB1947" t="n">
        <v>67</v>
      </c>
      <c r="AC1947" t="inlineStr"/>
      <c r="AD1947" t="inlineStr"/>
      <c r="AE1947" t="inlineStr">
        <is>
          <t>Not Reported</t>
        </is>
      </c>
      <c r="AF1947" t="inlineStr">
        <is>
          <t>Not Reported</t>
        </is>
      </c>
      <c r="AG1947" t="inlineStr">
        <is>
          <t>Not Reported</t>
        </is>
      </c>
      <c r="AH1947" t="inlineStr">
        <is>
          <t>Not Reported</t>
        </is>
      </c>
      <c r="AI1947" t="inlineStr"/>
      <c r="AJ1947" t="inlineStr"/>
      <c r="AK1947" t="inlineStr">
        <is>
          <t>Not Reported</t>
        </is>
      </c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>
        <is>
          <t>Not Reported</t>
        </is>
      </c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>
        <is>
          <t>QS</t>
        </is>
      </c>
      <c r="CC1947" t="n">
        <v>73</v>
      </c>
      <c r="CD1947" t="n">
        <v>71</v>
      </c>
      <c r="CE1947" t="n">
        <v>121</v>
      </c>
      <c r="CF1947" t="n">
        <v>12</v>
      </c>
      <c r="CG1947" t="n">
        <v>25</v>
      </c>
      <c r="CH1947" t="n">
        <v>384</v>
      </c>
      <c r="CI1947" t="n">
        <v>448</v>
      </c>
      <c r="CJ1947" t="n">
        <v>253</v>
      </c>
      <c r="CK1947" t="n">
        <v>16</v>
      </c>
      <c r="CL1947" t="n">
        <v>155</v>
      </c>
      <c r="CM1947" t="n">
        <v>202</v>
      </c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n">
        <v>94.85714285714286</v>
      </c>
      <c r="DC1947" t="n">
        <v>35</v>
      </c>
      <c r="DD1947" t="inlineStr"/>
      <c r="DE1947" t="inlineStr">
        <is>
          <t>QS (score, not ratio)</t>
        </is>
      </c>
      <c r="DF1947" t="inlineStr"/>
      <c r="DG1947" t="inlineStr">
        <is>
          <t>QS (score, not %)</t>
        </is>
      </c>
      <c r="DH1947" t="n">
        <v>60.7</v>
      </c>
      <c r="DI1947" t="inlineStr"/>
    </row>
    <row r="1948">
      <c r="A1948" t="inlineStr">
        <is>
          <t>université paul sabatier toulouse iii</t>
        </is>
      </c>
      <c r="B1948" t="inlineStr">
        <is>
          <t>580</t>
        </is>
      </c>
      <c r="C1948" t="inlineStr">
        <is>
          <t>511</t>
        </is>
      </c>
      <c r="D1948" t="inlineStr">
        <is>
          <t>France</t>
        </is>
      </c>
      <c r="E1948" t="inlineStr">
        <is>
          <t>Europe</t>
        </is>
      </c>
      <c r="F1948" t="inlineStr">
        <is>
          <t>L</t>
        </is>
      </c>
      <c r="G1948" t="inlineStr">
        <is>
          <t>FO</t>
        </is>
      </c>
      <c r="H1948" t="inlineStr">
        <is>
          <t>VH</t>
        </is>
      </c>
      <c r="I1948" t="inlineStr">
        <is>
          <t>A</t>
        </is>
      </c>
      <c r="J1948" t="n">
        <v>17.7</v>
      </c>
      <c r="K1948" t="inlineStr">
        <is>
          <t>510</t>
        </is>
      </c>
      <c r="L1948" t="n">
        <v>3.4</v>
      </c>
      <c r="M1948" t="inlineStr">
        <is>
          <t>601+</t>
        </is>
      </c>
      <c r="N1948" t="n">
        <v>38.5</v>
      </c>
      <c r="O1948" t="inlineStr">
        <is>
          <t>411</t>
        </is>
      </c>
      <c r="P1948" t="n">
        <v>28</v>
      </c>
      <c r="Q1948" t="inlineStr">
        <is>
          <t>465</t>
        </is>
      </c>
      <c r="R1948" t="n">
        <v>5.1</v>
      </c>
      <c r="S1948" t="inlineStr">
        <is>
          <t>701+</t>
        </is>
      </c>
      <c r="T1948" t="n">
        <v>21.5</v>
      </c>
      <c r="U1948" t="inlineStr">
        <is>
          <t>521</t>
        </is>
      </c>
      <c r="V1948" t="n">
        <v>98.5</v>
      </c>
      <c r="W1948" t="inlineStr">
        <is>
          <t>18</t>
        </is>
      </c>
      <c r="X1948" t="n">
        <v>6</v>
      </c>
      <c r="Y1948" t="inlineStr">
        <is>
          <t>701+</t>
        </is>
      </c>
      <c r="Z1948" t="n">
        <v>10.3</v>
      </c>
      <c r="AA1948" t="inlineStr">
        <is>
          <t>658=</t>
        </is>
      </c>
      <c r="AB1948" t="n">
        <v>21.3</v>
      </c>
      <c r="AC1948" t="inlineStr"/>
      <c r="AD1948" t="inlineStr"/>
      <c r="AE1948" t="inlineStr">
        <is>
          <t>Not Reported</t>
        </is>
      </c>
      <c r="AF1948" t="inlineStr">
        <is>
          <t>Not Reported</t>
        </is>
      </c>
      <c r="AG1948" t="inlineStr">
        <is>
          <t>Not Reported</t>
        </is>
      </c>
      <c r="AH1948" t="inlineStr">
        <is>
          <t>Not Reported</t>
        </is>
      </c>
      <c r="AI1948" t="inlineStr"/>
      <c r="AJ1948" t="inlineStr"/>
      <c r="AK1948" t="inlineStr">
        <is>
          <t>Not Reported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>
        <is>
          <t>Not Reported</t>
        </is>
      </c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>
        <is>
          <t>QS</t>
        </is>
      </c>
      <c r="CC1948" t="n">
        <v>580</v>
      </c>
      <c r="CD1948" t="n">
        <v>511</v>
      </c>
      <c r="CE1948" t="n">
        <v>510</v>
      </c>
      <c r="CF1948" t="n">
        <v>601</v>
      </c>
      <c r="CG1948" t="n">
        <v>411</v>
      </c>
      <c r="CH1948" t="n">
        <v>465</v>
      </c>
      <c r="CI1948" t="n">
        <v>701</v>
      </c>
      <c r="CJ1948" t="n">
        <v>521</v>
      </c>
      <c r="CK1948" t="n">
        <v>18</v>
      </c>
      <c r="CL1948" t="n">
        <v>701</v>
      </c>
      <c r="CM1948" t="n">
        <v>658</v>
      </c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n">
        <v>58.64285714285714</v>
      </c>
      <c r="DC1948" t="n">
        <v>28</v>
      </c>
      <c r="DD1948" t="inlineStr"/>
      <c r="DE1948" t="inlineStr">
        <is>
          <t>QS (score, not ratio)</t>
        </is>
      </c>
      <c r="DF1948" t="inlineStr"/>
      <c r="DG1948" t="inlineStr">
        <is>
          <t>QS (score, not %)</t>
        </is>
      </c>
      <c r="DH1948" t="n">
        <v>17.7</v>
      </c>
      <c r="DI1948" t="inlineStr"/>
    </row>
    <row r="1949">
      <c r="A1949" t="inlineStr">
        <is>
          <t>université psl</t>
        </is>
      </c>
      <c r="B1949" t="inlineStr">
        <is>
          <t>24</t>
        </is>
      </c>
      <c r="C1949" t="inlineStr">
        <is>
          <t>24</t>
        </is>
      </c>
      <c r="D1949" t="inlineStr">
        <is>
          <t>France</t>
        </is>
      </c>
      <c r="E1949" t="inlineStr">
        <is>
          <t>Europe</t>
        </is>
      </c>
      <c r="F1949" t="inlineStr">
        <is>
          <t>L</t>
        </is>
      </c>
      <c r="G1949" t="inlineStr">
        <is>
          <t>CO</t>
        </is>
      </c>
      <c r="H1949" t="inlineStr">
        <is>
          <t>VH</t>
        </is>
      </c>
      <c r="I1949" t="inlineStr">
        <is>
          <t>A</t>
        </is>
      </c>
      <c r="J1949" t="n">
        <v>74.40000000000001</v>
      </c>
      <c r="K1949" t="inlineStr">
        <is>
          <t>81</t>
        </is>
      </c>
      <c r="L1949" t="n">
        <v>97.59999999999999</v>
      </c>
      <c r="M1949" t="inlineStr">
        <is>
          <t>23</t>
        </is>
      </c>
      <c r="N1949" t="n">
        <v>98.09999999999999</v>
      </c>
      <c r="O1949" t="inlineStr">
        <is>
          <t>46</t>
        </is>
      </c>
      <c r="P1949" t="n">
        <v>87.59999999999999</v>
      </c>
      <c r="Q1949" t="inlineStr">
        <is>
          <t>85</t>
        </is>
      </c>
      <c r="R1949" t="n">
        <v>62.3</v>
      </c>
      <c r="S1949" t="inlineStr">
        <is>
          <t>315</t>
        </is>
      </c>
      <c r="T1949" t="n">
        <v>65</v>
      </c>
      <c r="U1949" t="inlineStr">
        <is>
          <t>230</t>
        </is>
      </c>
      <c r="V1949" t="n">
        <v>99.8</v>
      </c>
      <c r="W1949" t="inlineStr">
        <is>
          <t>3</t>
        </is>
      </c>
      <c r="X1949" t="n">
        <v>97.09999999999999</v>
      </c>
      <c r="Y1949" t="inlineStr">
        <is>
          <t>33</t>
        </is>
      </c>
      <c r="Z1949" t="n">
        <v>73.40000000000001</v>
      </c>
      <c r="AA1949" t="inlineStr">
        <is>
          <t>197</t>
        </is>
      </c>
      <c r="AB1949" t="n">
        <v>84.7</v>
      </c>
      <c r="AC1949" t="inlineStr"/>
      <c r="AD1949" t="inlineStr"/>
      <c r="AE1949" t="inlineStr">
        <is>
          <t>Not Reported</t>
        </is>
      </c>
      <c r="AF1949" t="inlineStr">
        <is>
          <t>Not Reported</t>
        </is>
      </c>
      <c r="AG1949" t="inlineStr">
        <is>
          <t>Not Reported</t>
        </is>
      </c>
      <c r="AH1949" t="inlineStr">
        <is>
          <t>Not Reported</t>
        </is>
      </c>
      <c r="AI1949" t="inlineStr"/>
      <c r="AJ1949" t="inlineStr"/>
      <c r="AK1949" t="inlineStr">
        <is>
          <t>Not Reported</t>
        </is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>
        <is>
          <t>Not Reported</t>
        </is>
      </c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>
        <is>
          <t>QS</t>
        </is>
      </c>
      <c r="CC1949" t="n">
        <v>24</v>
      </c>
      <c r="CD1949" t="n">
        <v>24</v>
      </c>
      <c r="CE1949" t="n">
        <v>81</v>
      </c>
      <c r="CF1949" t="n">
        <v>23</v>
      </c>
      <c r="CG1949" t="n">
        <v>46</v>
      </c>
      <c r="CH1949" t="n">
        <v>85</v>
      </c>
      <c r="CI1949" t="n">
        <v>315</v>
      </c>
      <c r="CJ1949" t="n">
        <v>230</v>
      </c>
      <c r="CK1949" t="n">
        <v>3</v>
      </c>
      <c r="CL1949" t="n">
        <v>33</v>
      </c>
      <c r="CM1949" t="n">
        <v>197</v>
      </c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n">
        <v>98.35714285714286</v>
      </c>
      <c r="DC1949" t="n">
        <v>87.59999999999999</v>
      </c>
      <c r="DD1949" t="inlineStr"/>
      <c r="DE1949" t="inlineStr">
        <is>
          <t>QS (score, not ratio)</t>
        </is>
      </c>
      <c r="DF1949" t="inlineStr"/>
      <c r="DG1949" t="inlineStr">
        <is>
          <t>QS (score, not %)</t>
        </is>
      </c>
      <c r="DH1949" t="n">
        <v>74.40000000000001</v>
      </c>
      <c r="DI1949" t="inlineStr"/>
    </row>
    <row r="1950">
      <c r="A1950" t="inlineStr">
        <is>
          <t>université sorbonne paris nord</t>
        </is>
      </c>
      <c r="B1950" t="inlineStr">
        <is>
          <t>951-1000</t>
        </is>
      </c>
      <c r="C1950" t="inlineStr">
        <is>
          <t>1401+</t>
        </is>
      </c>
      <c r="D1950" t="inlineStr">
        <is>
          <t>France</t>
        </is>
      </c>
      <c r="E1950" t="inlineStr">
        <is>
          <t>Europe</t>
        </is>
      </c>
      <c r="F1950" t="inlineStr">
        <is>
          <t>L</t>
        </is>
      </c>
      <c r="G1950" t="inlineStr">
        <is>
          <t>FO</t>
        </is>
      </c>
      <c r="H1950" t="inlineStr">
        <is>
          <t>VH</t>
        </is>
      </c>
      <c r="I1950" t="inlineStr">
        <is>
          <t>Not Reported</t>
        </is>
      </c>
      <c r="J1950" t="n">
        <v>9.5</v>
      </c>
      <c r="K1950" t="inlineStr">
        <is>
          <t>601+</t>
        </is>
      </c>
      <c r="L1950" t="n">
        <v>4.1</v>
      </c>
      <c r="M1950" t="inlineStr">
        <is>
          <t>601+</t>
        </is>
      </c>
      <c r="N1950" t="n">
        <v>4.2</v>
      </c>
      <c r="O1950" t="inlineStr">
        <is>
          <t>701+</t>
        </is>
      </c>
      <c r="P1950" t="n">
        <v>29.3</v>
      </c>
      <c r="Q1950" t="inlineStr">
        <is>
          <t>441</t>
        </is>
      </c>
      <c r="R1950" t="inlineStr"/>
      <c r="S1950" t="inlineStr"/>
      <c r="T1950" t="inlineStr"/>
      <c r="U1950" t="inlineStr"/>
      <c r="V1950" t="n">
        <v>61</v>
      </c>
      <c r="W1950" t="inlineStr">
        <is>
          <t>619</t>
        </is>
      </c>
      <c r="X1950" t="n">
        <v>3.9</v>
      </c>
      <c r="Y1950" t="inlineStr">
        <is>
          <t>701+</t>
        </is>
      </c>
      <c r="Z1950" t="n">
        <v>1.4</v>
      </c>
      <c r="AA1950" t="inlineStr">
        <is>
          <t>701+</t>
        </is>
      </c>
      <c r="AB1950" t="inlineStr"/>
      <c r="AC1950" t="inlineStr"/>
      <c r="AD1950" t="inlineStr"/>
      <c r="AE1950" t="inlineStr">
        <is>
          <t>Not Reported</t>
        </is>
      </c>
      <c r="AF1950" t="inlineStr">
        <is>
          <t>Not Reported</t>
        </is>
      </c>
      <c r="AG1950" t="inlineStr">
        <is>
          <t>Not Reported</t>
        </is>
      </c>
      <c r="AH1950" t="inlineStr">
        <is>
          <t>Not Reported</t>
        </is>
      </c>
      <c r="AI1950" t="inlineStr"/>
      <c r="AJ1950" t="inlineStr"/>
      <c r="AK1950" t="inlineStr">
        <is>
          <t>Not Reported</t>
        </is>
      </c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>
        <is>
          <t>Not Reported</t>
        </is>
      </c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>
        <is>
          <t>QS</t>
        </is>
      </c>
      <c r="CC1950" t="n">
        <v>975.5</v>
      </c>
      <c r="CD1950" t="n">
        <v>1401</v>
      </c>
      <c r="CE1950" t="n">
        <v>601</v>
      </c>
      <c r="CF1950" t="n">
        <v>601</v>
      </c>
      <c r="CG1950" t="n">
        <v>701</v>
      </c>
      <c r="CH1950" t="n">
        <v>441</v>
      </c>
      <c r="CI1950" t="inlineStr"/>
      <c r="CJ1950" t="inlineStr"/>
      <c r="CK1950" t="n">
        <v>619</v>
      </c>
      <c r="CL1950" t="n">
        <v>701</v>
      </c>
      <c r="CM1950" t="n">
        <v>701</v>
      </c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n">
        <v>30.39285714285714</v>
      </c>
      <c r="DC1950" t="n">
        <v>29.3</v>
      </c>
      <c r="DD1950" t="inlineStr"/>
      <c r="DE1950" t="inlineStr">
        <is>
          <t>QS (score, not ratio)</t>
        </is>
      </c>
      <c r="DF1950" t="inlineStr"/>
      <c r="DG1950" t="inlineStr">
        <is>
          <t>Missing</t>
        </is>
      </c>
      <c r="DH1950" t="n">
        <v>9.5</v>
      </c>
      <c r="DI1950" t="inlineStr"/>
    </row>
    <row r="1951">
      <c r="A1951" t="inlineStr">
        <is>
          <t>université toulouse 1 capitole</t>
        </is>
      </c>
      <c r="B1951" t="inlineStr">
        <is>
          <t>951-1000</t>
        </is>
      </c>
      <c r="C1951" t="inlineStr">
        <is>
          <t>951-1000</t>
        </is>
      </c>
      <c r="D1951" t="inlineStr">
        <is>
          <t>France</t>
        </is>
      </c>
      <c r="E1951" t="inlineStr">
        <is>
          <t>Europe</t>
        </is>
      </c>
      <c r="F1951" t="inlineStr">
        <is>
          <t>L</t>
        </is>
      </c>
      <c r="G1951" t="inlineStr">
        <is>
          <t>FO</t>
        </is>
      </c>
      <c r="H1951" t="inlineStr">
        <is>
          <t>VH</t>
        </is>
      </c>
      <c r="I1951" t="inlineStr">
        <is>
          <t>A</t>
        </is>
      </c>
      <c r="J1951" t="n">
        <v>13.4</v>
      </c>
      <c r="K1951" t="inlineStr">
        <is>
          <t>601+</t>
        </is>
      </c>
      <c r="L1951" t="n">
        <v>4.6</v>
      </c>
      <c r="M1951" t="inlineStr">
        <is>
          <t>601+</t>
        </is>
      </c>
      <c r="N1951" t="n">
        <v>1.7</v>
      </c>
      <c r="O1951" t="inlineStr">
        <is>
          <t>701+</t>
        </is>
      </c>
      <c r="P1951" t="n">
        <v>6.2</v>
      </c>
      <c r="Q1951" t="inlineStr">
        <is>
          <t>701+</t>
        </is>
      </c>
      <c r="R1951" t="n">
        <v>25.5</v>
      </c>
      <c r="S1951" t="inlineStr">
        <is>
          <t>526</t>
        </is>
      </c>
      <c r="T1951" t="n">
        <v>50.2</v>
      </c>
      <c r="U1951" t="inlineStr">
        <is>
          <t>292</t>
        </is>
      </c>
      <c r="V1951" t="n">
        <v>52.6</v>
      </c>
      <c r="W1951" t="inlineStr">
        <is>
          <t>701+</t>
        </is>
      </c>
      <c r="X1951" t="n">
        <v>6.1</v>
      </c>
      <c r="Y1951" t="inlineStr">
        <is>
          <t>701+</t>
        </is>
      </c>
      <c r="Z1951" t="n">
        <v>1.8</v>
      </c>
      <c r="AA1951" t="inlineStr">
        <is>
          <t>701+</t>
        </is>
      </c>
      <c r="AB1951" t="inlineStr"/>
      <c r="AC1951" t="inlineStr"/>
      <c r="AD1951" t="inlineStr"/>
      <c r="AE1951" t="inlineStr">
        <is>
          <t>Not Reported</t>
        </is>
      </c>
      <c r="AF1951" t="inlineStr">
        <is>
          <t>Not Reported</t>
        </is>
      </c>
      <c r="AG1951" t="inlineStr">
        <is>
          <t>Not Reported</t>
        </is>
      </c>
      <c r="AH1951" t="inlineStr">
        <is>
          <t>Not Reported</t>
        </is>
      </c>
      <c r="AI1951" t="inlineStr"/>
      <c r="AJ1951" t="inlineStr"/>
      <c r="AK1951" t="inlineStr">
        <is>
          <t>Not Reported</t>
        </is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>
        <is>
          <t>Not Reported</t>
        </is>
      </c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>
        <is>
          <t>QS</t>
        </is>
      </c>
      <c r="CC1951" t="n">
        <v>975.5</v>
      </c>
      <c r="CD1951" t="n">
        <v>975.5</v>
      </c>
      <c r="CE1951" t="n">
        <v>601</v>
      </c>
      <c r="CF1951" t="n">
        <v>601</v>
      </c>
      <c r="CG1951" t="n">
        <v>701</v>
      </c>
      <c r="CH1951" t="n">
        <v>701</v>
      </c>
      <c r="CI1951" t="n">
        <v>526</v>
      </c>
      <c r="CJ1951" t="n">
        <v>292</v>
      </c>
      <c r="CK1951" t="n">
        <v>701</v>
      </c>
      <c r="CL1951" t="n">
        <v>701</v>
      </c>
      <c r="CM1951" t="n">
        <v>701</v>
      </c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n">
        <v>30.39285714285714</v>
      </c>
      <c r="DC1951" t="n">
        <v>6.2</v>
      </c>
      <c r="DD1951" t="inlineStr"/>
      <c r="DE1951" t="inlineStr">
        <is>
          <t>QS (score, not ratio)</t>
        </is>
      </c>
      <c r="DF1951" t="inlineStr"/>
      <c r="DG1951" t="inlineStr">
        <is>
          <t>QS (score, not %)</t>
        </is>
      </c>
      <c r="DH1951" t="n">
        <v>13.4</v>
      </c>
      <c r="DI1951" t="inlineStr"/>
    </row>
    <row r="1952">
      <c r="A1952" t="inlineStr">
        <is>
          <t>uppsala university</t>
        </is>
      </c>
      <c r="B1952" t="inlineStr">
        <is>
          <t>103</t>
        </is>
      </c>
      <c r="C1952" t="inlineStr">
        <is>
          <t>105</t>
        </is>
      </c>
      <c r="D1952" t="inlineStr">
        <is>
          <t>Sweden</t>
        </is>
      </c>
      <c r="E1952" t="inlineStr">
        <is>
          <t>Europe</t>
        </is>
      </c>
      <c r="F1952" t="inlineStr">
        <is>
          <t>L</t>
        </is>
      </c>
      <c r="G1952" t="inlineStr">
        <is>
          <t>FC</t>
        </is>
      </c>
      <c r="H1952" t="inlineStr">
        <is>
          <t>VH</t>
        </is>
      </c>
      <c r="I1952" t="inlineStr">
        <is>
          <t>A</t>
        </is>
      </c>
      <c r="J1952" t="n">
        <v>61.4</v>
      </c>
      <c r="K1952" t="inlineStr">
        <is>
          <t>115</t>
        </is>
      </c>
      <c r="L1952" t="n">
        <v>33.7</v>
      </c>
      <c r="M1952" t="inlineStr">
        <is>
          <t>277</t>
        </is>
      </c>
      <c r="N1952" t="n">
        <v>52</v>
      </c>
      <c r="O1952" t="inlineStr">
        <is>
          <t>292</t>
        </is>
      </c>
      <c r="P1952" t="n">
        <v>42.3</v>
      </c>
      <c r="Q1952" t="inlineStr">
        <is>
          <t>326</t>
        </is>
      </c>
      <c r="R1952" t="n">
        <v>99.40000000000001</v>
      </c>
      <c r="S1952" t="inlineStr">
        <is>
          <t>99</t>
        </is>
      </c>
      <c r="T1952" t="n">
        <v>81.09999999999999</v>
      </c>
      <c r="U1952" t="inlineStr">
        <is>
          <t>170</t>
        </is>
      </c>
      <c r="V1952" t="n">
        <v>96.7</v>
      </c>
      <c r="W1952" t="inlineStr">
        <is>
          <t>49</t>
        </is>
      </c>
      <c r="X1952" t="n">
        <v>68.40000000000001</v>
      </c>
      <c r="Y1952" t="inlineStr">
        <is>
          <t>171</t>
        </is>
      </c>
      <c r="Z1952" t="n">
        <v>99.2</v>
      </c>
      <c r="AA1952" t="inlineStr">
        <is>
          <t>11=</t>
        </is>
      </c>
      <c r="AB1952" t="n">
        <v>59.3</v>
      </c>
      <c r="AC1952" t="inlineStr">
        <is>
          <t>105</t>
        </is>
      </c>
      <c r="AD1952" t="inlineStr">
        <is>
          <t>128</t>
        </is>
      </c>
      <c r="AE1952" t="inlineStr">
        <is>
          <t>SE</t>
        </is>
      </c>
      <c r="AF1952" t="inlineStr">
        <is>
          <t>Sweden</t>
        </is>
      </c>
      <c r="AG1952" t="inlineStr">
        <is>
          <t>L</t>
        </is>
      </c>
      <c r="AH1952" t="inlineStr">
        <is>
          <t>FC</t>
        </is>
      </c>
      <c r="AI1952" t="inlineStr">
        <is>
          <t>VH</t>
        </is>
      </c>
      <c r="AJ1952" t="n">
        <v>5</v>
      </c>
      <c r="AK1952" t="inlineStr">
        <is>
          <t>A</t>
        </is>
      </c>
      <c r="AL1952" t="n">
        <v>62.7</v>
      </c>
      <c r="AM1952" t="inlineStr">
        <is>
          <t>111</t>
        </is>
      </c>
      <c r="AN1952" t="n">
        <v>30.5</v>
      </c>
      <c r="AO1952" t="inlineStr">
        <is>
          <t>320</t>
        </is>
      </c>
      <c r="AP1952" t="n">
        <v>47.7</v>
      </c>
      <c r="AQ1952" t="inlineStr">
        <is>
          <t>330</t>
        </is>
      </c>
      <c r="AR1952" t="n">
        <v>45.6</v>
      </c>
      <c r="AS1952" t="inlineStr">
        <is>
          <t>296</t>
        </is>
      </c>
      <c r="AT1952" t="n">
        <v>98.3</v>
      </c>
      <c r="AU1952" t="inlineStr">
        <is>
          <t>108</t>
        </is>
      </c>
      <c r="AV1952" t="n">
        <v>82.40000000000001</v>
      </c>
      <c r="AW1952" t="inlineStr">
        <is>
          <t>152</t>
        </is>
      </c>
      <c r="AX1952" t="n">
        <v>95.5</v>
      </c>
      <c r="AY1952" t="inlineStr">
        <is>
          <t>47</t>
        </is>
      </c>
      <c r="AZ1952" t="n">
        <v>58.2</v>
      </c>
      <c r="BA1952" t="inlineStr">
        <is>
          <t>105</t>
        </is>
      </c>
      <c r="BB1952" t="n">
        <v>99.40000000000001</v>
      </c>
      <c r="BC1952" t="inlineStr">
        <is>
          <t>12</t>
        </is>
      </c>
      <c r="BD1952" t="inlineStr">
        <is>
          <t>59.4</t>
        </is>
      </c>
      <c r="BE1952" t="inlineStr">
        <is>
          <t>81</t>
        </is>
      </c>
      <c r="BF1952" t="inlineStr">
        <is>
          <t>Sweden</t>
        </is>
      </c>
      <c r="BG1952" t="n">
        <v>44.1</v>
      </c>
      <c r="BH1952" t="n">
        <v>59.6</v>
      </c>
      <c r="BI1952" t="n">
        <v>61</v>
      </c>
      <c r="BJ1952" t="n">
        <v>80.90000000000001</v>
      </c>
      <c r="BK1952" t="inlineStr">
        <is>
          <t>39.5</t>
        </is>
      </c>
      <c r="BL1952" t="inlineStr">
        <is>
          <t>61.2</t>
        </is>
      </c>
      <c r="BM1952" t="inlineStr">
        <is>
          <t>25,266</t>
        </is>
      </c>
      <c r="BN1952" t="n">
        <v>18.2</v>
      </c>
      <c r="BO1952" t="inlineStr">
        <is>
          <t>12%</t>
        </is>
      </c>
      <c r="BP1952" t="inlineStr">
        <is>
          <t>57 : 43</t>
        </is>
      </c>
      <c r="BQ1952" t="n">
        <v>2016</v>
      </c>
      <c r="BR1952" t="inlineStr">
        <is>
          <t>61</t>
        </is>
      </c>
      <c r="BS1952" t="inlineStr">
        <is>
          <t>2</t>
        </is>
      </c>
      <c r="BT1952" t="n">
        <v>29.2</v>
      </c>
      <c r="BU1952" t="n">
        <v>17.8</v>
      </c>
      <c r="BV1952" t="n">
        <v>27.4</v>
      </c>
      <c r="BW1952" t="n">
        <v>18.4</v>
      </c>
      <c r="BX1952" t="n">
        <v>24.6</v>
      </c>
      <c r="BY1952" t="n">
        <v>49.8</v>
      </c>
      <c r="BZ1952" t="n">
        <v>27.1</v>
      </c>
      <c r="CA1952" t="n">
        <v>2015</v>
      </c>
      <c r="CB1952" t="inlineStr">
        <is>
          <t>QS+Times+Shanghai</t>
        </is>
      </c>
      <c r="CC1952" t="n">
        <v>103</v>
      </c>
      <c r="CD1952" t="n">
        <v>105</v>
      </c>
      <c r="CE1952" t="n">
        <v>115</v>
      </c>
      <c r="CF1952" t="n">
        <v>277</v>
      </c>
      <c r="CG1952" t="n">
        <v>292</v>
      </c>
      <c r="CH1952" t="n">
        <v>326</v>
      </c>
      <c r="CI1952" t="n">
        <v>99</v>
      </c>
      <c r="CJ1952" t="n">
        <v>170</v>
      </c>
      <c r="CK1952" t="n">
        <v>49</v>
      </c>
      <c r="CL1952" t="n">
        <v>171</v>
      </c>
      <c r="CM1952" t="n">
        <v>11</v>
      </c>
      <c r="CN1952" t="n">
        <v>105</v>
      </c>
      <c r="CO1952" t="n">
        <v>128</v>
      </c>
      <c r="CP1952" t="n">
        <v>111</v>
      </c>
      <c r="CQ1952" t="n">
        <v>320</v>
      </c>
      <c r="CR1952" t="n">
        <v>330</v>
      </c>
      <c r="CS1952" t="n">
        <v>296</v>
      </c>
      <c r="CT1952" t="n">
        <v>108</v>
      </c>
      <c r="CU1952" t="n">
        <v>152</v>
      </c>
      <c r="CV1952" t="n">
        <v>47</v>
      </c>
      <c r="CW1952" t="n">
        <v>105</v>
      </c>
      <c r="CX1952" t="n">
        <v>12</v>
      </c>
      <c r="CY1952" t="n">
        <v>81</v>
      </c>
      <c r="CZ1952" t="n">
        <v>61</v>
      </c>
      <c r="DA1952" t="n">
        <v>2</v>
      </c>
      <c r="DB1952" t="n">
        <v>89.36840236510848</v>
      </c>
      <c r="DC1952" t="n">
        <v>49.53453805707873</v>
      </c>
      <c r="DD1952" t="n">
        <v>18.2</v>
      </c>
      <c r="DE1952" t="inlineStr">
        <is>
          <t>Times (raw ratio)</t>
        </is>
      </c>
      <c r="DF1952" t="n">
        <v>12</v>
      </c>
      <c r="DG1952" t="inlineStr">
        <is>
          <t>Times (raw %)</t>
        </is>
      </c>
      <c r="DH1952" t="n">
        <v>62.05</v>
      </c>
      <c r="DI1952" t="n">
        <v>33.98093481821233</v>
      </c>
    </row>
    <row r="1953">
      <c r="A1953" t="inlineStr">
        <is>
          <t>ural federal university</t>
        </is>
      </c>
      <c r="B1953" t="inlineStr"/>
      <c r="C1953" t="inlineStr"/>
      <c r="D1953" t="inlineStr">
        <is>
          <t>Not Reported</t>
        </is>
      </c>
      <c r="E1953" t="inlineStr">
        <is>
          <t>Not Reported</t>
        </is>
      </c>
      <c r="F1953" t="inlineStr">
        <is>
          <t>Not Reported</t>
        </is>
      </c>
      <c r="G1953" t="inlineStr">
        <is>
          <t>Not Reported</t>
        </is>
      </c>
      <c r="H1953" t="inlineStr"/>
      <c r="I1953" t="inlineStr">
        <is>
          <t>Not Reported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>
        <is>
          <t>Not Reported</t>
        </is>
      </c>
      <c r="AF1953" t="inlineStr">
        <is>
          <t>Not Reported</t>
        </is>
      </c>
      <c r="AG1953" t="inlineStr">
        <is>
          <t>Not Reported</t>
        </is>
      </c>
      <c r="AH1953" t="inlineStr">
        <is>
          <t>Not Reported</t>
        </is>
      </c>
      <c r="AI1953" t="inlineStr"/>
      <c r="AJ1953" t="inlineStr"/>
      <c r="AK1953" t="inlineStr">
        <is>
          <t>Not Reported</t>
        </is>
      </c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>
        <is>
          <t>601-800</t>
        </is>
      </c>
      <c r="BF1953" t="inlineStr">
        <is>
          <t>Russian Federation</t>
        </is>
      </c>
      <c r="BG1953" t="n">
        <v>24.8</v>
      </c>
      <c r="BH1953" t="n">
        <v>17.3</v>
      </c>
      <c r="BI1953" t="n">
        <v>10.6</v>
      </c>
      <c r="BJ1953" t="n">
        <v>16.8</v>
      </c>
      <c r="BK1953" t="inlineStr">
        <is>
          <t>35.6</t>
        </is>
      </c>
      <c r="BL1953" t="inlineStr">
        <is>
          <t>-</t>
        </is>
      </c>
      <c r="BM1953" t="inlineStr">
        <is>
          <t>28,427</t>
        </is>
      </c>
      <c r="BN1953" t="n">
        <v>10.1</v>
      </c>
      <c r="BO1953" t="inlineStr">
        <is>
          <t>3%</t>
        </is>
      </c>
      <c r="BP1953" t="inlineStr">
        <is>
          <t>48 : 52</t>
        </is>
      </c>
      <c r="BQ1953" t="n">
        <v>2016</v>
      </c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>
        <is>
          <t>Times</t>
        </is>
      </c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n">
        <v>700.5</v>
      </c>
      <c r="CZ1953" t="inlineStr"/>
      <c r="DA1953" t="inlineStr"/>
      <c r="DB1953" t="n">
        <v>0</v>
      </c>
      <c r="DC1953" t="n">
        <v>11.90098033846322</v>
      </c>
      <c r="DD1953" t="n">
        <v>10.1</v>
      </c>
      <c r="DE1953" t="inlineStr">
        <is>
          <t>Times (raw ratio)</t>
        </is>
      </c>
      <c r="DF1953" t="n">
        <v>3</v>
      </c>
      <c r="DG1953" t="inlineStr">
        <is>
          <t>Times (raw %)</t>
        </is>
      </c>
      <c r="DH1953" t="inlineStr"/>
      <c r="DI1953" t="n">
        <v>8.012486992715921</v>
      </c>
    </row>
    <row r="1954">
      <c r="A1954" t="inlineStr">
        <is>
          <t>ural federal university - urfu</t>
        </is>
      </c>
      <c r="B1954" t="inlineStr">
        <is>
          <t>516</t>
        </is>
      </c>
      <c r="C1954" t="inlineStr">
        <is>
          <t>473</t>
        </is>
      </c>
      <c r="D1954" t="inlineStr">
        <is>
          <t>Russia</t>
        </is>
      </c>
      <c r="E1954" t="inlineStr">
        <is>
          <t>Europe</t>
        </is>
      </c>
      <c r="F1954" t="inlineStr">
        <is>
          <t>XL</t>
        </is>
      </c>
      <c r="G1954" t="inlineStr">
        <is>
          <t>CO</t>
        </is>
      </c>
      <c r="H1954" t="inlineStr">
        <is>
          <t>VH</t>
        </is>
      </c>
      <c r="I1954" t="inlineStr">
        <is>
          <t>A</t>
        </is>
      </c>
      <c r="J1954" t="n">
        <v>19.6</v>
      </c>
      <c r="K1954" t="inlineStr">
        <is>
          <t>455</t>
        </is>
      </c>
      <c r="L1954" t="n">
        <v>14.2</v>
      </c>
      <c r="M1954" t="inlineStr">
        <is>
          <t>577</t>
        </is>
      </c>
      <c r="N1954" t="n">
        <v>95.5</v>
      </c>
      <c r="O1954" t="inlineStr">
        <is>
          <t>60</t>
        </is>
      </c>
      <c r="P1954" t="n">
        <v>2.1</v>
      </c>
      <c r="Q1954" t="inlineStr">
        <is>
          <t>701+</t>
        </is>
      </c>
      <c r="R1954" t="n">
        <v>5.4</v>
      </c>
      <c r="S1954" t="inlineStr">
        <is>
          <t>701+</t>
        </is>
      </c>
      <c r="T1954" t="n">
        <v>25.3</v>
      </c>
      <c r="U1954" t="inlineStr">
        <is>
          <t>475</t>
        </is>
      </c>
      <c r="V1954" t="n">
        <v>86.59999999999999</v>
      </c>
      <c r="W1954" t="inlineStr">
        <is>
          <t>220</t>
        </is>
      </c>
      <c r="X1954" t="n">
        <v>1.9</v>
      </c>
      <c r="Y1954" t="inlineStr">
        <is>
          <t>701+</t>
        </is>
      </c>
      <c r="Z1954" t="n">
        <v>12.7</v>
      </c>
      <c r="AA1954" t="inlineStr">
        <is>
          <t>615=</t>
        </is>
      </c>
      <c r="AB1954" t="n">
        <v>23.6</v>
      </c>
      <c r="AC1954">
        <f>473</f>
        <v/>
      </c>
      <c r="AD1954" t="inlineStr">
        <is>
          <t>335=</t>
        </is>
      </c>
      <c r="AE1954" t="inlineStr">
        <is>
          <t>RU</t>
        </is>
      </c>
      <c r="AF1954" t="inlineStr">
        <is>
          <t>Russia</t>
        </is>
      </c>
      <c r="AG1954" t="inlineStr">
        <is>
          <t>XL</t>
        </is>
      </c>
      <c r="AH1954" t="inlineStr">
        <is>
          <t>CO</t>
        </is>
      </c>
      <c r="AI1954" t="inlineStr">
        <is>
          <t>VH</t>
        </is>
      </c>
      <c r="AJ1954" t="n">
        <v>5</v>
      </c>
      <c r="AK1954" t="inlineStr">
        <is>
          <t>A</t>
        </is>
      </c>
      <c r="AL1954" t="n">
        <v>21.3</v>
      </c>
      <c r="AM1954" t="inlineStr">
        <is>
          <t>410</t>
        </is>
      </c>
      <c r="AN1954" t="n">
        <v>13.3</v>
      </c>
      <c r="AO1954" t="inlineStr">
        <is>
          <t>601+</t>
        </is>
      </c>
      <c r="AP1954" t="n">
        <v>93.2</v>
      </c>
      <c r="AQ1954" t="inlineStr">
        <is>
          <t>70</t>
        </is>
      </c>
      <c r="AR1954" t="n">
        <v>2.1</v>
      </c>
      <c r="AS1954" t="inlineStr">
        <is>
          <t>701+</t>
        </is>
      </c>
      <c r="AT1954" t="n">
        <v>5.7</v>
      </c>
      <c r="AU1954" t="inlineStr">
        <is>
          <t>701+</t>
        </is>
      </c>
      <c r="AV1954" t="n">
        <v>25.8</v>
      </c>
      <c r="AW1954" t="inlineStr">
        <is>
          <t>465</t>
        </is>
      </c>
      <c r="AX1954" t="n">
        <v>63.3</v>
      </c>
      <c r="AY1954" t="inlineStr">
        <is>
          <t>225</t>
        </is>
      </c>
      <c r="AZ1954" t="n">
        <v>7.4</v>
      </c>
      <c r="BA1954" t="inlineStr">
        <is>
          <t>701+</t>
        </is>
      </c>
      <c r="BB1954" t="n">
        <v>24.8</v>
      </c>
      <c r="BC1954" t="inlineStr">
        <is>
          <t>490=</t>
        </is>
      </c>
      <c r="BD1954" t="inlineStr">
        <is>
          <t>24.4</t>
        </is>
      </c>
      <c r="BE1954" t="inlineStr"/>
      <c r="BF1954" t="inlineStr">
        <is>
          <t>Not Reported</t>
        </is>
      </c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>
        <is>
          <t>QS</t>
        </is>
      </c>
      <c r="CC1954" t="n">
        <v>516</v>
      </c>
      <c r="CD1954" t="n">
        <v>473</v>
      </c>
      <c r="CE1954" t="n">
        <v>455</v>
      </c>
      <c r="CF1954" t="n">
        <v>577</v>
      </c>
      <c r="CG1954" t="n">
        <v>60</v>
      </c>
      <c r="CH1954" t="n">
        <v>701</v>
      </c>
      <c r="CI1954" t="n">
        <v>701</v>
      </c>
      <c r="CJ1954" t="n">
        <v>475</v>
      </c>
      <c r="CK1954" t="n">
        <v>220</v>
      </c>
      <c r="CL1954" t="n">
        <v>701</v>
      </c>
      <c r="CM1954" t="n">
        <v>615</v>
      </c>
      <c r="CN1954" t="n">
        <v>473</v>
      </c>
      <c r="CO1954" t="n">
        <v>335</v>
      </c>
      <c r="CP1954" t="n">
        <v>410</v>
      </c>
      <c r="CQ1954" t="n">
        <v>601</v>
      </c>
      <c r="CR1954" t="n">
        <v>70</v>
      </c>
      <c r="CS1954" t="n">
        <v>701</v>
      </c>
      <c r="CT1954" t="n">
        <v>701</v>
      </c>
      <c r="CU1954" t="n">
        <v>465</v>
      </c>
      <c r="CV1954" t="n">
        <v>225</v>
      </c>
      <c r="CW1954" t="n">
        <v>701</v>
      </c>
      <c r="CX1954" t="n">
        <v>490</v>
      </c>
      <c r="CY1954" t="inlineStr"/>
      <c r="CZ1954" t="inlineStr"/>
      <c r="DA1954" t="inlineStr"/>
      <c r="DB1954" t="n">
        <v>63.21428571428571</v>
      </c>
      <c r="DC1954" t="n">
        <v>2.1</v>
      </c>
      <c r="DD1954" t="inlineStr"/>
      <c r="DE1954" t="inlineStr">
        <is>
          <t>QS (score, not ratio)</t>
        </is>
      </c>
      <c r="DF1954" t="inlineStr"/>
      <c r="DG1954" t="inlineStr">
        <is>
          <t>QS (score, not %)</t>
        </is>
      </c>
      <c r="DH1954" t="n">
        <v>20.45</v>
      </c>
      <c r="DI1954" t="inlineStr"/>
    </row>
    <row r="1955">
      <c r="A1955" t="inlineStr">
        <is>
          <t>usi - università della svizzera italiana</t>
        </is>
      </c>
      <c r="B1955" t="inlineStr">
        <is>
          <t>405</t>
        </is>
      </c>
      <c r="C1955" t="inlineStr">
        <is>
          <t>328</t>
        </is>
      </c>
      <c r="D1955" t="inlineStr">
        <is>
          <t>Switzerland</t>
        </is>
      </c>
      <c r="E1955" t="inlineStr">
        <is>
          <t>Europe</t>
        </is>
      </c>
      <c r="F1955" t="inlineStr">
        <is>
          <t>S</t>
        </is>
      </c>
      <c r="G1955" t="inlineStr">
        <is>
          <t>FO</t>
        </is>
      </c>
      <c r="H1955" t="inlineStr">
        <is>
          <t>VH</t>
        </is>
      </c>
      <c r="I1955" t="inlineStr">
        <is>
          <t>A</t>
        </is>
      </c>
      <c r="J1955" t="n">
        <v>6.1</v>
      </c>
      <c r="K1955" t="inlineStr">
        <is>
          <t>601+</t>
        </is>
      </c>
      <c r="L1955" t="n">
        <v>4.6</v>
      </c>
      <c r="M1955" t="inlineStr">
        <is>
          <t>601+</t>
        </is>
      </c>
      <c r="N1955" t="n">
        <v>73.5</v>
      </c>
      <c r="O1955" t="inlineStr">
        <is>
          <t>176</t>
        </is>
      </c>
      <c r="P1955" t="n">
        <v>40.7</v>
      </c>
      <c r="Q1955" t="inlineStr">
        <is>
          <t>343</t>
        </is>
      </c>
      <c r="R1955" t="n">
        <v>100</v>
      </c>
      <c r="S1955" t="inlineStr">
        <is>
          <t>34</t>
        </is>
      </c>
      <c r="T1955" t="n">
        <v>100</v>
      </c>
      <c r="U1955" t="inlineStr">
        <is>
          <t>13</t>
        </is>
      </c>
      <c r="V1955" t="n">
        <v>39.3</v>
      </c>
      <c r="W1955" t="inlineStr">
        <is>
          <t>701+</t>
        </is>
      </c>
      <c r="X1955" t="n">
        <v>2.1</v>
      </c>
      <c r="Y1955" t="inlineStr">
        <is>
          <t>701+</t>
        </is>
      </c>
      <c r="Z1955" t="n">
        <v>1.1</v>
      </c>
      <c r="AA1955" t="inlineStr">
        <is>
          <t>701+</t>
        </is>
      </c>
      <c r="AB1955" t="n">
        <v>29.3</v>
      </c>
      <c r="AC1955" t="inlineStr"/>
      <c r="AD1955" t="inlineStr"/>
      <c r="AE1955" t="inlineStr">
        <is>
          <t>Not Reported</t>
        </is>
      </c>
      <c r="AF1955" t="inlineStr">
        <is>
          <t>Not Reported</t>
        </is>
      </c>
      <c r="AG1955" t="inlineStr">
        <is>
          <t>Not Reported</t>
        </is>
      </c>
      <c r="AH1955" t="inlineStr">
        <is>
          <t>Not Reported</t>
        </is>
      </c>
      <c r="AI1955" t="inlineStr"/>
      <c r="AJ1955" t="inlineStr"/>
      <c r="AK1955" t="inlineStr">
        <is>
          <t>Not Reported</t>
        </is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>
        <is>
          <t>Not Reported</t>
        </is>
      </c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>
        <is>
          <t>QS</t>
        </is>
      </c>
      <c r="CC1955" t="n">
        <v>405</v>
      </c>
      <c r="CD1955" t="n">
        <v>328</v>
      </c>
      <c r="CE1955" t="n">
        <v>601</v>
      </c>
      <c r="CF1955" t="n">
        <v>601</v>
      </c>
      <c r="CG1955" t="n">
        <v>176</v>
      </c>
      <c r="CH1955" t="n">
        <v>343</v>
      </c>
      <c r="CI1955" t="n">
        <v>34</v>
      </c>
      <c r="CJ1955" t="n">
        <v>13</v>
      </c>
      <c r="CK1955" t="n">
        <v>701</v>
      </c>
      <c r="CL1955" t="n">
        <v>701</v>
      </c>
      <c r="CM1955" t="n">
        <v>701</v>
      </c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n">
        <v>71.14285714285714</v>
      </c>
      <c r="DC1955" t="n">
        <v>40.7</v>
      </c>
      <c r="DD1955" t="inlineStr"/>
      <c r="DE1955" t="inlineStr">
        <is>
          <t>QS (score, not ratio)</t>
        </is>
      </c>
      <c r="DF1955" t="inlineStr"/>
      <c r="DG1955" t="inlineStr">
        <is>
          <t>QS (score, not %)</t>
        </is>
      </c>
      <c r="DH1955" t="n">
        <v>6.1</v>
      </c>
      <c r="DI1955" t="inlineStr"/>
    </row>
    <row r="1956">
      <c r="A1956" t="inlineStr">
        <is>
          <t>utah state university</t>
        </is>
      </c>
      <c r="B1956" t="inlineStr">
        <is>
          <t>1001-1200</t>
        </is>
      </c>
      <c r="C1956" t="inlineStr">
        <is>
          <t>1001-1200</t>
        </is>
      </c>
      <c r="D1956" t="inlineStr">
        <is>
          <t>United States</t>
        </is>
      </c>
      <c r="E1956" t="inlineStr">
        <is>
          <t>Americas</t>
        </is>
      </c>
      <c r="F1956" t="inlineStr">
        <is>
          <t>L</t>
        </is>
      </c>
      <c r="G1956" t="inlineStr">
        <is>
          <t>CO</t>
        </is>
      </c>
      <c r="H1956" t="inlineStr">
        <is>
          <t>VH</t>
        </is>
      </c>
      <c r="I1956" t="inlineStr">
        <is>
          <t>A</t>
        </is>
      </c>
      <c r="J1956" t="n">
        <v>6.2</v>
      </c>
      <c r="K1956" t="inlineStr">
        <is>
          <t>601+</t>
        </is>
      </c>
      <c r="L1956" t="n">
        <v>2</v>
      </c>
      <c r="M1956" t="inlineStr">
        <is>
          <t>601+</t>
        </is>
      </c>
      <c r="N1956" t="n">
        <v>5.4</v>
      </c>
      <c r="O1956" t="inlineStr">
        <is>
          <t>701+</t>
        </is>
      </c>
      <c r="P1956" t="n">
        <v>22.4</v>
      </c>
      <c r="Q1956" t="inlineStr">
        <is>
          <t>527</t>
        </is>
      </c>
      <c r="R1956" t="n">
        <v>1.1</v>
      </c>
      <c r="S1956" t="inlineStr">
        <is>
          <t>701+</t>
        </is>
      </c>
      <c r="T1956" t="n">
        <v>1.6</v>
      </c>
      <c r="U1956" t="inlineStr">
        <is>
          <t>701+</t>
        </is>
      </c>
      <c r="V1956" t="n">
        <v>54.7</v>
      </c>
      <c r="W1956" t="inlineStr">
        <is>
          <t>700</t>
        </is>
      </c>
      <c r="X1956" t="n">
        <v>7.6</v>
      </c>
      <c r="Y1956" t="inlineStr">
        <is>
          <t>701+</t>
        </is>
      </c>
      <c r="Z1956" t="n">
        <v>7.4</v>
      </c>
      <c r="AA1956" t="inlineStr">
        <is>
          <t>701+</t>
        </is>
      </c>
      <c r="AB1956" t="inlineStr"/>
      <c r="AC1956" t="inlineStr">
        <is>
          <t>1001-1200</t>
        </is>
      </c>
      <c r="AD1956" t="inlineStr">
        <is>
          <t>1001-1200</t>
        </is>
      </c>
      <c r="AE1956" t="inlineStr">
        <is>
          <t>US</t>
        </is>
      </c>
      <c r="AF1956" t="inlineStr">
        <is>
          <t>United States</t>
        </is>
      </c>
      <c r="AG1956" t="inlineStr">
        <is>
          <t>L</t>
        </is>
      </c>
      <c r="AH1956" t="inlineStr">
        <is>
          <t>CO</t>
        </is>
      </c>
      <c r="AI1956" t="inlineStr">
        <is>
          <t>VH</t>
        </is>
      </c>
      <c r="AJ1956" t="n">
        <v>5</v>
      </c>
      <c r="AK1956" t="inlineStr">
        <is>
          <t>A</t>
        </is>
      </c>
      <c r="AL1956" t="n">
        <v>6.6</v>
      </c>
      <c r="AM1956" t="inlineStr">
        <is>
          <t>601+</t>
        </is>
      </c>
      <c r="AN1956" t="n">
        <v>3.2</v>
      </c>
      <c r="AO1956" t="inlineStr">
        <is>
          <t>601+</t>
        </is>
      </c>
      <c r="AP1956" t="n">
        <v>6.3</v>
      </c>
      <c r="AQ1956" t="inlineStr">
        <is>
          <t>701+</t>
        </is>
      </c>
      <c r="AR1956" t="n">
        <v>24.4</v>
      </c>
      <c r="AS1956" t="inlineStr">
        <is>
          <t>495</t>
        </is>
      </c>
      <c r="AT1956" t="n">
        <v>1.1</v>
      </c>
      <c r="AU1956" t="inlineStr">
        <is>
          <t>701+</t>
        </is>
      </c>
      <c r="AV1956" t="n">
        <v>1.7</v>
      </c>
      <c r="AW1956" t="inlineStr">
        <is>
          <t>701+</t>
        </is>
      </c>
      <c r="AX1956" t="n">
        <v>23.8</v>
      </c>
      <c r="AY1956" t="inlineStr">
        <is>
          <t>510</t>
        </is>
      </c>
      <c r="AZ1956" t="n">
        <v>9.5</v>
      </c>
      <c r="BA1956" t="inlineStr">
        <is>
          <t>701+</t>
        </is>
      </c>
      <c r="BB1956" t="n">
        <v>15.8</v>
      </c>
      <c r="BC1956" t="inlineStr">
        <is>
          <t>598=</t>
        </is>
      </c>
      <c r="BD1956" t="inlineStr">
        <is>
          <t>-</t>
        </is>
      </c>
      <c r="BE1956" t="inlineStr"/>
      <c r="BF1956" t="inlineStr">
        <is>
          <t>Not Reported</t>
        </is>
      </c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>
        <is>
          <t>401-500</t>
        </is>
      </c>
      <c r="BS1956" t="inlineStr">
        <is>
          <t>126-146</t>
        </is>
      </c>
      <c r="BT1956" t="inlineStr"/>
      <c r="BU1956" t="n">
        <v>13.6</v>
      </c>
      <c r="BV1956" t="n">
        <v>0</v>
      </c>
      <c r="BW1956" t="n">
        <v>3.6</v>
      </c>
      <c r="BX1956" t="n">
        <v>10.8</v>
      </c>
      <c r="BY1956" t="n">
        <v>25.1</v>
      </c>
      <c r="BZ1956" t="n">
        <v>15.5</v>
      </c>
      <c r="CA1956" t="n">
        <v>2015</v>
      </c>
      <c r="CB1956" t="inlineStr">
        <is>
          <t>QS+Shanghai</t>
        </is>
      </c>
      <c r="CC1956" t="n">
        <v>1100.5</v>
      </c>
      <c r="CD1956" t="n">
        <v>1100.5</v>
      </c>
      <c r="CE1956" t="n">
        <v>601</v>
      </c>
      <c r="CF1956" t="n">
        <v>601</v>
      </c>
      <c r="CG1956" t="n">
        <v>701</v>
      </c>
      <c r="CH1956" t="n">
        <v>527</v>
      </c>
      <c r="CI1956" t="n">
        <v>701</v>
      </c>
      <c r="CJ1956" t="n">
        <v>701</v>
      </c>
      <c r="CK1956" t="n">
        <v>700</v>
      </c>
      <c r="CL1956" t="n">
        <v>701</v>
      </c>
      <c r="CM1956" t="n">
        <v>701</v>
      </c>
      <c r="CN1956" t="n">
        <v>1100.5</v>
      </c>
      <c r="CO1956" t="n">
        <v>1100.5</v>
      </c>
      <c r="CP1956" t="n">
        <v>601</v>
      </c>
      <c r="CQ1956" t="n">
        <v>601</v>
      </c>
      <c r="CR1956" t="n">
        <v>701</v>
      </c>
      <c r="CS1956" t="n">
        <v>495</v>
      </c>
      <c r="CT1956" t="n">
        <v>701</v>
      </c>
      <c r="CU1956" t="n">
        <v>701</v>
      </c>
      <c r="CV1956" t="n">
        <v>510</v>
      </c>
      <c r="CW1956" t="n">
        <v>701</v>
      </c>
      <c r="CX1956" t="n">
        <v>598</v>
      </c>
      <c r="CY1956" t="inlineStr"/>
      <c r="CZ1956" t="n">
        <v>450.5</v>
      </c>
      <c r="DA1956" t="n">
        <v>136</v>
      </c>
      <c r="DB1956" t="n">
        <v>11.3907597616434</v>
      </c>
      <c r="DC1956" t="n">
        <v>15.06724199928083</v>
      </c>
      <c r="DD1956" t="inlineStr"/>
      <c r="DE1956" t="inlineStr">
        <is>
          <t>QS (score, not ratio)</t>
        </is>
      </c>
      <c r="DF1956" t="inlineStr"/>
      <c r="DG1956" t="inlineStr">
        <is>
          <t>QS (score, not %)</t>
        </is>
      </c>
      <c r="DH1956" t="n">
        <v>6.4</v>
      </c>
      <c r="DI1956" t="n">
        <v>9.100431499460626</v>
      </c>
    </row>
    <row r="1957">
      <c r="A1957" t="inlineStr">
        <is>
          <t>utrecht university</t>
        </is>
      </c>
      <c r="B1957" t="inlineStr">
        <is>
          <t>105</t>
        </is>
      </c>
      <c r="C1957" t="inlineStr">
        <is>
          <t>107</t>
        </is>
      </c>
      <c r="D1957" t="inlineStr">
        <is>
          <t>Netherlands</t>
        </is>
      </c>
      <c r="E1957" t="inlineStr">
        <is>
          <t>Europe</t>
        </is>
      </c>
      <c r="F1957" t="inlineStr">
        <is>
          <t>XL</t>
        </is>
      </c>
      <c r="G1957" t="inlineStr">
        <is>
          <t>FC</t>
        </is>
      </c>
      <c r="H1957" t="inlineStr">
        <is>
          <t>VH</t>
        </is>
      </c>
      <c r="I1957" t="inlineStr">
        <is>
          <t>A</t>
        </is>
      </c>
      <c r="J1957" t="n">
        <v>66.5</v>
      </c>
      <c r="K1957" t="inlineStr">
        <is>
          <t>103</t>
        </is>
      </c>
      <c r="L1957" t="n">
        <v>38.8</v>
      </c>
      <c r="M1957" t="inlineStr">
        <is>
          <t>244</t>
        </is>
      </c>
      <c r="N1957" t="n">
        <v>31</v>
      </c>
      <c r="O1957" t="inlineStr">
        <is>
          <t>508</t>
        </is>
      </c>
      <c r="P1957" t="n">
        <v>79.5</v>
      </c>
      <c r="Q1957" t="inlineStr">
        <is>
          <t>112</t>
        </is>
      </c>
      <c r="R1957" t="n">
        <v>55.7</v>
      </c>
      <c r="S1957" t="inlineStr">
        <is>
          <t>337</t>
        </is>
      </c>
      <c r="T1957" t="n">
        <v>19.4</v>
      </c>
      <c r="U1957" t="inlineStr">
        <is>
          <t>559</t>
        </is>
      </c>
      <c r="V1957" t="n">
        <v>97.3</v>
      </c>
      <c r="W1957" t="inlineStr">
        <is>
          <t>37</t>
        </is>
      </c>
      <c r="X1957" t="n">
        <v>54.7</v>
      </c>
      <c r="Y1957" t="inlineStr">
        <is>
          <t>228</t>
        </is>
      </c>
      <c r="Z1957" t="n">
        <v>61.9</v>
      </c>
      <c r="AA1957" t="inlineStr">
        <is>
          <t>258=</t>
        </is>
      </c>
      <c r="AB1957" t="n">
        <v>59.1</v>
      </c>
      <c r="AC1957">
        <f>107</f>
        <v/>
      </c>
      <c r="AD1957" t="inlineStr">
        <is>
          <t>112=</t>
        </is>
      </c>
      <c r="AE1957" t="inlineStr">
        <is>
          <t>NL</t>
        </is>
      </c>
      <c r="AF1957" t="inlineStr">
        <is>
          <t>Netherlands</t>
        </is>
      </c>
      <c r="AG1957" t="inlineStr">
        <is>
          <t>XL</t>
        </is>
      </c>
      <c r="AH1957" t="inlineStr">
        <is>
          <t>FC</t>
        </is>
      </c>
      <c r="AI1957" t="inlineStr">
        <is>
          <t>VH</t>
        </is>
      </c>
      <c r="AJ1957" t="n">
        <v>5</v>
      </c>
      <c r="AK1957" t="inlineStr">
        <is>
          <t>A</t>
        </is>
      </c>
      <c r="AL1957" t="n">
        <v>66.59999999999999</v>
      </c>
      <c r="AM1957" t="inlineStr">
        <is>
          <t>102</t>
        </is>
      </c>
      <c r="AN1957" t="n">
        <v>31.6</v>
      </c>
      <c r="AO1957" t="inlineStr">
        <is>
          <t>311</t>
        </is>
      </c>
      <c r="AP1957" t="n">
        <v>32.6</v>
      </c>
      <c r="AQ1957" t="inlineStr">
        <is>
          <t>487</t>
        </is>
      </c>
      <c r="AR1957" t="n">
        <v>80.8</v>
      </c>
      <c r="AS1957" t="inlineStr">
        <is>
          <t>108</t>
        </is>
      </c>
      <c r="AT1957" t="n">
        <v>57.1</v>
      </c>
      <c r="AU1957" t="inlineStr">
        <is>
          <t>323</t>
        </is>
      </c>
      <c r="AV1957" t="n">
        <v>21.2</v>
      </c>
      <c r="AW1957" t="inlineStr">
        <is>
          <t>531</t>
        </is>
      </c>
      <c r="AX1957" t="n">
        <v>95</v>
      </c>
      <c r="AY1957" t="inlineStr">
        <is>
          <t>54</t>
        </is>
      </c>
      <c r="AZ1957" t="n">
        <v>26.5</v>
      </c>
      <c r="BA1957" t="inlineStr">
        <is>
          <t>309</t>
        </is>
      </c>
      <c r="BB1957" t="n">
        <v>83.5</v>
      </c>
      <c r="BC1957" t="inlineStr">
        <is>
          <t>128=</t>
        </is>
      </c>
      <c r="BD1957" t="inlineStr">
        <is>
          <t>58.8</t>
        </is>
      </c>
      <c r="BE1957" t="inlineStr">
        <is>
          <t>62</t>
        </is>
      </c>
      <c r="BF1957" t="inlineStr">
        <is>
          <t>Netherlands</t>
        </is>
      </c>
      <c r="BG1957" t="n">
        <v>48.1</v>
      </c>
      <c r="BH1957" t="n">
        <v>55.8</v>
      </c>
      <c r="BI1957" t="n">
        <v>64.3</v>
      </c>
      <c r="BJ1957" t="n">
        <v>88.09999999999999</v>
      </c>
      <c r="BK1957" t="inlineStr">
        <is>
          <t>89.1</t>
        </is>
      </c>
      <c r="BL1957" t="inlineStr">
        <is>
          <t>66.6</t>
        </is>
      </c>
      <c r="BM1957" t="inlineStr">
        <is>
          <t>30,779</t>
        </is>
      </c>
      <c r="BN1957" t="n">
        <v>15.4</v>
      </c>
      <c r="BO1957" t="inlineStr">
        <is>
          <t>7%</t>
        </is>
      </c>
      <c r="BP1957" t="inlineStr">
        <is>
          <t>59 : 41</t>
        </is>
      </c>
      <c r="BQ1957" t="n">
        <v>2016</v>
      </c>
      <c r="BR1957" t="inlineStr">
        <is>
          <t>56</t>
        </is>
      </c>
      <c r="BS1957" t="inlineStr">
        <is>
          <t>1</t>
        </is>
      </c>
      <c r="BT1957" t="n">
        <v>29.8</v>
      </c>
      <c r="BU1957" t="n">
        <v>22.9</v>
      </c>
      <c r="BV1957" t="n">
        <v>20</v>
      </c>
      <c r="BW1957" t="n">
        <v>29.1</v>
      </c>
      <c r="BX1957" t="n">
        <v>25.4</v>
      </c>
      <c r="BY1957" t="n">
        <v>46</v>
      </c>
      <c r="BZ1957" t="n">
        <v>26.9</v>
      </c>
      <c r="CA1957" t="n">
        <v>2015</v>
      </c>
      <c r="CB1957" t="inlineStr">
        <is>
          <t>QS+Times+Shanghai</t>
        </is>
      </c>
      <c r="CC1957" t="n">
        <v>105</v>
      </c>
      <c r="CD1957" t="n">
        <v>107</v>
      </c>
      <c r="CE1957" t="n">
        <v>103</v>
      </c>
      <c r="CF1957" t="n">
        <v>244</v>
      </c>
      <c r="CG1957" t="n">
        <v>508</v>
      </c>
      <c r="CH1957" t="n">
        <v>112</v>
      </c>
      <c r="CI1957" t="n">
        <v>337</v>
      </c>
      <c r="CJ1957" t="n">
        <v>559</v>
      </c>
      <c r="CK1957" t="n">
        <v>37</v>
      </c>
      <c r="CL1957" t="n">
        <v>228</v>
      </c>
      <c r="CM1957" t="n">
        <v>258</v>
      </c>
      <c r="CN1957" t="n">
        <v>107</v>
      </c>
      <c r="CO1957" t="n">
        <v>112</v>
      </c>
      <c r="CP1957" t="n">
        <v>102</v>
      </c>
      <c r="CQ1957" t="n">
        <v>311</v>
      </c>
      <c r="CR1957" t="n">
        <v>487</v>
      </c>
      <c r="CS1957" t="n">
        <v>108</v>
      </c>
      <c r="CT1957" t="n">
        <v>323</v>
      </c>
      <c r="CU1957" t="n">
        <v>531</v>
      </c>
      <c r="CV1957" t="n">
        <v>54</v>
      </c>
      <c r="CW1957" t="n">
        <v>309</v>
      </c>
      <c r="CX1957" t="n">
        <v>128</v>
      </c>
      <c r="CY1957" t="n">
        <v>62</v>
      </c>
      <c r="CZ1957" t="n">
        <v>56</v>
      </c>
      <c r="DA1957" t="n">
        <v>1</v>
      </c>
      <c r="DB1957" t="n">
        <v>90.59209022297601</v>
      </c>
      <c r="DC1957" t="n">
        <v>60.43896355980811</v>
      </c>
      <c r="DD1957" t="n">
        <v>15.4</v>
      </c>
      <c r="DE1957" t="inlineStr">
        <is>
          <t>Times (raw ratio)</t>
        </is>
      </c>
      <c r="DF1957" t="n">
        <v>7</v>
      </c>
      <c r="DG1957" t="inlineStr">
        <is>
          <t>Times (raw %)</t>
        </is>
      </c>
      <c r="DH1957" t="n">
        <v>66.55</v>
      </c>
      <c r="DI1957" t="n">
        <v>35.52787044239921</v>
      </c>
    </row>
    <row r="1958">
      <c r="A1958" t="inlineStr">
        <is>
          <t>v. n. karazin kharkiv national university</t>
        </is>
      </c>
      <c r="B1958" t="inlineStr">
        <is>
          <t>741-750</t>
        </is>
      </c>
      <c r="C1958" t="inlineStr">
        <is>
          <t>691-700</t>
        </is>
      </c>
      <c r="D1958" t="inlineStr">
        <is>
          <t>Ukraine</t>
        </is>
      </c>
      <c r="E1958" t="inlineStr">
        <is>
          <t>Europe</t>
        </is>
      </c>
      <c r="F1958" t="inlineStr">
        <is>
          <t>L</t>
        </is>
      </c>
      <c r="G1958" t="inlineStr">
        <is>
          <t>FC</t>
        </is>
      </c>
      <c r="H1958" t="inlineStr">
        <is>
          <t>HI</t>
        </is>
      </c>
      <c r="I1958" t="inlineStr">
        <is>
          <t>A</t>
        </is>
      </c>
      <c r="J1958" t="n">
        <v>12.6</v>
      </c>
      <c r="K1958" t="inlineStr">
        <is>
          <t>601+</t>
        </is>
      </c>
      <c r="L1958" t="n">
        <v>16.9</v>
      </c>
      <c r="M1958" t="inlineStr">
        <is>
          <t>507</t>
        </is>
      </c>
      <c r="N1958" t="n">
        <v>64.59999999999999</v>
      </c>
      <c r="O1958" t="inlineStr">
        <is>
          <t>207</t>
        </is>
      </c>
      <c r="P1958" t="n">
        <v>1.4</v>
      </c>
      <c r="Q1958" t="inlineStr">
        <is>
          <t>701+</t>
        </is>
      </c>
      <c r="R1958" t="n">
        <v>3.3</v>
      </c>
      <c r="S1958" t="inlineStr">
        <is>
          <t>701+</t>
        </is>
      </c>
      <c r="T1958" t="n">
        <v>55.7</v>
      </c>
      <c r="U1958" t="inlineStr">
        <is>
          <t>269</t>
        </is>
      </c>
      <c r="V1958" t="n">
        <v>29.4</v>
      </c>
      <c r="W1958" t="inlineStr">
        <is>
          <t>701+</t>
        </is>
      </c>
      <c r="X1958" t="n">
        <v>4</v>
      </c>
      <c r="Y1958" t="inlineStr">
        <is>
          <t>701+</t>
        </is>
      </c>
      <c r="Z1958" t="n">
        <v>4.9</v>
      </c>
      <c r="AA1958" t="inlineStr">
        <is>
          <t>701+</t>
        </is>
      </c>
      <c r="AB1958" t="inlineStr"/>
      <c r="AC1958" t="inlineStr">
        <is>
          <t>691-700</t>
        </is>
      </c>
      <c r="AD1958" t="inlineStr">
        <is>
          <t>541-550</t>
        </is>
      </c>
      <c r="AE1958" t="inlineStr">
        <is>
          <t>UA</t>
        </is>
      </c>
      <c r="AF1958" t="inlineStr">
        <is>
          <t>Ukraine</t>
        </is>
      </c>
      <c r="AG1958" t="inlineStr">
        <is>
          <t>L</t>
        </is>
      </c>
      <c r="AH1958" t="inlineStr">
        <is>
          <t>FC</t>
        </is>
      </c>
      <c r="AI1958" t="inlineStr">
        <is>
          <t>HI</t>
        </is>
      </c>
      <c r="AJ1958" t="n">
        <v>5</v>
      </c>
      <c r="AK1958" t="inlineStr">
        <is>
          <t>A</t>
        </is>
      </c>
      <c r="AL1958" t="n">
        <v>12.6</v>
      </c>
      <c r="AM1958" t="inlineStr">
        <is>
          <t>601+</t>
        </is>
      </c>
      <c r="AN1958" t="n">
        <v>17.9</v>
      </c>
      <c r="AO1958" t="inlineStr">
        <is>
          <t>491</t>
        </is>
      </c>
      <c r="AP1958" t="n">
        <v>66</v>
      </c>
      <c r="AQ1958" t="inlineStr">
        <is>
          <t>204</t>
        </is>
      </c>
      <c r="AR1958" t="n">
        <v>1.4</v>
      </c>
      <c r="AS1958" t="inlineStr">
        <is>
          <t>701+</t>
        </is>
      </c>
      <c r="AT1958" t="n">
        <v>3.1</v>
      </c>
      <c r="AU1958" t="inlineStr">
        <is>
          <t>701+</t>
        </is>
      </c>
      <c r="AV1958" t="n">
        <v>58.8</v>
      </c>
      <c r="AW1958" t="inlineStr">
        <is>
          <t>257</t>
        </is>
      </c>
      <c r="AX1958" t="n">
        <v>1.6</v>
      </c>
      <c r="AY1958" t="inlineStr">
        <is>
          <t>701+</t>
        </is>
      </c>
      <c r="AZ1958" t="n">
        <v>9.9</v>
      </c>
      <c r="BA1958" t="inlineStr">
        <is>
          <t>701+</t>
        </is>
      </c>
      <c r="BB1958" t="n">
        <v>1.1</v>
      </c>
      <c r="BC1958" t="inlineStr">
        <is>
          <t>701+</t>
        </is>
      </c>
      <c r="BD1958" t="inlineStr">
        <is>
          <t>-</t>
        </is>
      </c>
      <c r="BE1958" t="inlineStr"/>
      <c r="BF1958" t="inlineStr">
        <is>
          <t>Not Reported</t>
        </is>
      </c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>
        <is>
          <t>QS</t>
        </is>
      </c>
      <c r="CC1958" t="n">
        <v>745.5</v>
      </c>
      <c r="CD1958" t="n">
        <v>695.5</v>
      </c>
      <c r="CE1958" t="n">
        <v>601</v>
      </c>
      <c r="CF1958" t="n">
        <v>507</v>
      </c>
      <c r="CG1958" t="n">
        <v>207</v>
      </c>
      <c r="CH1958" t="n">
        <v>701</v>
      </c>
      <c r="CI1958" t="n">
        <v>701</v>
      </c>
      <c r="CJ1958" t="n">
        <v>269</v>
      </c>
      <c r="CK1958" t="n">
        <v>701</v>
      </c>
      <c r="CL1958" t="n">
        <v>701</v>
      </c>
      <c r="CM1958" t="n">
        <v>701</v>
      </c>
      <c r="CN1958" t="n">
        <v>695.5</v>
      </c>
      <c r="CO1958" t="n">
        <v>545.5</v>
      </c>
      <c r="CP1958" t="n">
        <v>601</v>
      </c>
      <c r="CQ1958" t="n">
        <v>491</v>
      </c>
      <c r="CR1958" t="n">
        <v>204</v>
      </c>
      <c r="CS1958" t="n">
        <v>701</v>
      </c>
      <c r="CT1958" t="n">
        <v>701</v>
      </c>
      <c r="CU1958" t="n">
        <v>257</v>
      </c>
      <c r="CV1958" t="n">
        <v>701</v>
      </c>
      <c r="CW1958" t="n">
        <v>701</v>
      </c>
      <c r="CX1958" t="n">
        <v>701</v>
      </c>
      <c r="CY1958" t="inlineStr"/>
      <c r="CZ1958" t="inlineStr"/>
      <c r="DA1958" t="inlineStr"/>
      <c r="DB1958" t="n">
        <v>46.82142857142857</v>
      </c>
      <c r="DC1958" t="n">
        <v>1.4</v>
      </c>
      <c r="DD1958" t="inlineStr"/>
      <c r="DE1958" t="inlineStr">
        <is>
          <t>QS (score, not ratio)</t>
        </is>
      </c>
      <c r="DF1958" t="inlineStr"/>
      <c r="DG1958" t="inlineStr">
        <is>
          <t>QS (score, not %)</t>
        </is>
      </c>
      <c r="DH1958" t="n">
        <v>12.6</v>
      </c>
      <c r="DI1958" t="inlineStr"/>
    </row>
    <row r="1959">
      <c r="A1959" t="inlineStr">
        <is>
          <t>v.n. karazin kharkiv national university</t>
        </is>
      </c>
      <c r="B1959" t="inlineStr"/>
      <c r="C1959" t="inlineStr"/>
      <c r="D1959" t="inlineStr">
        <is>
          <t>Not Reported</t>
        </is>
      </c>
      <c r="E1959" t="inlineStr">
        <is>
          <t>Not Reported</t>
        </is>
      </c>
      <c r="F1959" t="inlineStr">
        <is>
          <t>Not Reported</t>
        </is>
      </c>
      <c r="G1959" t="inlineStr">
        <is>
          <t>Not Reported</t>
        </is>
      </c>
      <c r="H1959" t="inlineStr"/>
      <c r="I1959" t="inlineStr">
        <is>
          <t>Not Reported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>
        <is>
          <t>Not Reported</t>
        </is>
      </c>
      <c r="AF1959" t="inlineStr">
        <is>
          <t>Not Reported</t>
        </is>
      </c>
      <c r="AG1959" t="inlineStr">
        <is>
          <t>Not Reported</t>
        </is>
      </c>
      <c r="AH1959" t="inlineStr">
        <is>
          <t>Not Reported</t>
        </is>
      </c>
      <c r="AI1959" t="inlineStr"/>
      <c r="AJ1959" t="inlineStr"/>
      <c r="AK1959" t="inlineStr">
        <is>
          <t>Not Reported</t>
        </is>
      </c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>
        <is>
          <t>601-800</t>
        </is>
      </c>
      <c r="BF1959" t="inlineStr">
        <is>
          <t>Ukraine</t>
        </is>
      </c>
      <c r="BG1959" t="n">
        <v>21.7</v>
      </c>
      <c r="BH1959" t="n">
        <v>48.4</v>
      </c>
      <c r="BI1959" t="n">
        <v>8.9</v>
      </c>
      <c r="BJ1959" t="n">
        <v>1.7</v>
      </c>
      <c r="BK1959" t="inlineStr">
        <is>
          <t>28.8</t>
        </is>
      </c>
      <c r="BL1959" t="inlineStr">
        <is>
          <t>-</t>
        </is>
      </c>
      <c r="BM1959" t="inlineStr">
        <is>
          <t>14,410</t>
        </is>
      </c>
      <c r="BN1959" t="n">
        <v>9.699999999999999</v>
      </c>
      <c r="BO1959" t="inlineStr">
        <is>
          <t>22%</t>
        </is>
      </c>
      <c r="BP1959" t="inlineStr">
        <is>
          <t>53 : 47</t>
        </is>
      </c>
      <c r="BQ1959" t="n">
        <v>2016</v>
      </c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>
        <is>
          <t>Times</t>
        </is>
      </c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n">
        <v>700.5</v>
      </c>
      <c r="CZ1959" t="inlineStr"/>
      <c r="DA1959" t="inlineStr"/>
      <c r="DB1959" t="n">
        <v>0</v>
      </c>
      <c r="DC1959" t="n">
        <v>3.374784616227193</v>
      </c>
      <c r="DD1959" t="n">
        <v>9.699999999999999</v>
      </c>
      <c r="DE1959" t="inlineStr">
        <is>
          <t>Times (raw ratio)</t>
        </is>
      </c>
      <c r="DF1959" t="n">
        <v>22</v>
      </c>
      <c r="DG1959" t="inlineStr">
        <is>
          <t>Times (raw %)</t>
        </is>
      </c>
      <c r="DH1959" t="inlineStr"/>
      <c r="DI1959" t="n">
        <v>6.243496357960458</v>
      </c>
    </row>
    <row r="1960">
      <c r="A1960" t="inlineStr">
        <is>
          <t>vancouver island university</t>
        </is>
      </c>
      <c r="B1960" t="inlineStr">
        <is>
          <t>1201-1400</t>
        </is>
      </c>
      <c r="C1960" t="inlineStr">
        <is>
          <t>1001-1200</t>
        </is>
      </c>
      <c r="D1960" t="inlineStr">
        <is>
          <t>Canada</t>
        </is>
      </c>
      <c r="E1960" t="inlineStr">
        <is>
          <t>Americas</t>
        </is>
      </c>
      <c r="F1960" t="inlineStr">
        <is>
          <t>L</t>
        </is>
      </c>
      <c r="G1960" t="inlineStr">
        <is>
          <t>FO</t>
        </is>
      </c>
      <c r="H1960" t="inlineStr">
        <is>
          <t>MD</t>
        </is>
      </c>
      <c r="I1960" t="inlineStr">
        <is>
          <t>Not Reported</t>
        </is>
      </c>
      <c r="J1960" t="n">
        <v>4.5</v>
      </c>
      <c r="K1960" t="inlineStr">
        <is>
          <t>601+</t>
        </is>
      </c>
      <c r="L1960" t="n">
        <v>3.7</v>
      </c>
      <c r="M1960" t="inlineStr">
        <is>
          <t>601+</t>
        </is>
      </c>
      <c r="N1960" t="n">
        <v>48.8</v>
      </c>
      <c r="O1960" t="inlineStr">
        <is>
          <t>319</t>
        </is>
      </c>
      <c r="P1960" t="n">
        <v>1.1</v>
      </c>
      <c r="Q1960" t="inlineStr">
        <is>
          <t>701+</t>
        </is>
      </c>
      <c r="R1960" t="inlineStr"/>
      <c r="S1960" t="inlineStr"/>
      <c r="T1960" t="inlineStr"/>
      <c r="U1960" t="inlineStr"/>
      <c r="V1960" t="n">
        <v>2.6</v>
      </c>
      <c r="W1960" t="inlineStr">
        <is>
          <t>701+</t>
        </is>
      </c>
      <c r="X1960" t="n">
        <v>1.5</v>
      </c>
      <c r="Y1960" t="inlineStr">
        <is>
          <t>701+</t>
        </is>
      </c>
      <c r="Z1960" t="n">
        <v>1</v>
      </c>
      <c r="AA1960" t="inlineStr">
        <is>
          <t>701+</t>
        </is>
      </c>
      <c r="AB1960" t="inlineStr"/>
      <c r="AC1960" t="inlineStr">
        <is>
          <t>1001-1200</t>
        </is>
      </c>
      <c r="AD1960" t="inlineStr">
        <is>
          <t>1001-1200</t>
        </is>
      </c>
      <c r="AE1960" t="inlineStr">
        <is>
          <t>CA</t>
        </is>
      </c>
      <c r="AF1960" t="inlineStr">
        <is>
          <t>Canada</t>
        </is>
      </c>
      <c r="AG1960" t="inlineStr">
        <is>
          <t>M</t>
        </is>
      </c>
      <c r="AH1960" t="inlineStr">
        <is>
          <t>CO</t>
        </is>
      </c>
      <c r="AI1960" t="inlineStr">
        <is>
          <t>MD</t>
        </is>
      </c>
      <c r="AJ1960" t="inlineStr"/>
      <c r="AK1960" t="inlineStr">
        <is>
          <t>Not Reported</t>
        </is>
      </c>
      <c r="AL1960" t="n">
        <v>5</v>
      </c>
      <c r="AM1960" t="inlineStr">
        <is>
          <t>601+</t>
        </is>
      </c>
      <c r="AN1960" t="n">
        <v>3.3</v>
      </c>
      <c r="AO1960" t="inlineStr">
        <is>
          <t>601+</t>
        </is>
      </c>
      <c r="AP1960" t="n">
        <v>58</v>
      </c>
      <c r="AQ1960" t="inlineStr">
        <is>
          <t>251</t>
        </is>
      </c>
      <c r="AR1960" t="n">
        <v>1.1</v>
      </c>
      <c r="AS1960" t="inlineStr">
        <is>
          <t>701+</t>
        </is>
      </c>
      <c r="AT1960" t="inlineStr"/>
      <c r="AU1960" t="inlineStr"/>
      <c r="AV1960" t="inlineStr"/>
      <c r="AW1960" t="inlineStr"/>
      <c r="AX1960" t="n">
        <v>1.1</v>
      </c>
      <c r="AY1960" t="inlineStr">
        <is>
          <t>701+</t>
        </is>
      </c>
      <c r="AZ1960" t="n">
        <v>6.8</v>
      </c>
      <c r="BA1960" t="inlineStr">
        <is>
          <t>701+</t>
        </is>
      </c>
      <c r="BB1960" t="inlineStr"/>
      <c r="BC1960" t="inlineStr"/>
      <c r="BD1960" t="inlineStr">
        <is>
          <t>-</t>
        </is>
      </c>
      <c r="BE1960" t="inlineStr"/>
      <c r="BF1960" t="inlineStr">
        <is>
          <t>Not Reported</t>
        </is>
      </c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>
        <is>
          <t>QS</t>
        </is>
      </c>
      <c r="CC1960" t="n">
        <v>1300.5</v>
      </c>
      <c r="CD1960" t="n">
        <v>1100.5</v>
      </c>
      <c r="CE1960" t="n">
        <v>601</v>
      </c>
      <c r="CF1960" t="n">
        <v>601</v>
      </c>
      <c r="CG1960" t="n">
        <v>319</v>
      </c>
      <c r="CH1960" t="n">
        <v>701</v>
      </c>
      <c r="CI1960" t="inlineStr"/>
      <c r="CJ1960" t="inlineStr"/>
      <c r="CK1960" t="n">
        <v>701</v>
      </c>
      <c r="CL1960" t="n">
        <v>701</v>
      </c>
      <c r="CM1960" t="n">
        <v>701</v>
      </c>
      <c r="CN1960" t="n">
        <v>1100.5</v>
      </c>
      <c r="CO1960" t="n">
        <v>1100.5</v>
      </c>
      <c r="CP1960" t="n">
        <v>601</v>
      </c>
      <c r="CQ1960" t="n">
        <v>601</v>
      </c>
      <c r="CR1960" t="n">
        <v>251</v>
      </c>
      <c r="CS1960" t="n">
        <v>701</v>
      </c>
      <c r="CT1960" t="inlineStr"/>
      <c r="CU1960" t="inlineStr"/>
      <c r="CV1960" t="n">
        <v>701</v>
      </c>
      <c r="CW1960" t="n">
        <v>701</v>
      </c>
      <c r="CX1960" t="inlineStr"/>
      <c r="CY1960" t="inlineStr"/>
      <c r="CZ1960" t="inlineStr"/>
      <c r="DA1960" t="inlineStr"/>
      <c r="DB1960" t="n">
        <v>7.178571428571416</v>
      </c>
      <c r="DC1960" t="n">
        <v>1.1</v>
      </c>
      <c r="DD1960" t="inlineStr"/>
      <c r="DE1960" t="inlineStr">
        <is>
          <t>QS (score, not ratio)</t>
        </is>
      </c>
      <c r="DF1960" t="inlineStr"/>
      <c r="DG1960" t="inlineStr">
        <is>
          <t>Missing</t>
        </is>
      </c>
      <c r="DH1960" t="n">
        <v>4.75</v>
      </c>
      <c r="DI1960" t="inlineStr"/>
    </row>
    <row r="1961">
      <c r="A1961" t="inlineStr">
        <is>
          <t>vanderbilt university</t>
        </is>
      </c>
      <c r="B1961" t="inlineStr">
        <is>
          <t>248</t>
        </is>
      </c>
      <c r="C1961" t="inlineStr">
        <is>
          <t>261</t>
        </is>
      </c>
      <c r="D1961" t="inlineStr">
        <is>
          <t>United States</t>
        </is>
      </c>
      <c r="E1961" t="inlineStr">
        <is>
          <t>Americas</t>
        </is>
      </c>
      <c r="F1961" t="inlineStr">
        <is>
          <t>L</t>
        </is>
      </c>
      <c r="G1961" t="inlineStr">
        <is>
          <t>FC</t>
        </is>
      </c>
      <c r="H1961" t="inlineStr">
        <is>
          <t>VH</t>
        </is>
      </c>
      <c r="I1961" t="inlineStr">
        <is>
          <t>B</t>
        </is>
      </c>
      <c r="J1961" t="n">
        <v>24.4</v>
      </c>
      <c r="K1961" t="inlineStr">
        <is>
          <t>356</t>
        </is>
      </c>
      <c r="L1961" t="n">
        <v>21.8</v>
      </c>
      <c r="M1961" t="inlineStr">
        <is>
          <t>423</t>
        </is>
      </c>
      <c r="N1961" t="n">
        <v>100</v>
      </c>
      <c r="O1961" t="inlineStr">
        <is>
          <t>13</t>
        </is>
      </c>
      <c r="P1961" t="n">
        <v>53</v>
      </c>
      <c r="Q1961" t="inlineStr">
        <is>
          <t>242</t>
        </is>
      </c>
      <c r="R1961" t="n">
        <v>30.1</v>
      </c>
      <c r="S1961" t="inlineStr">
        <is>
          <t>493</t>
        </is>
      </c>
      <c r="T1961" t="n">
        <v>36</v>
      </c>
      <c r="U1961" t="inlineStr">
        <is>
          <t>383</t>
        </is>
      </c>
      <c r="V1961" t="n">
        <v>78.59999999999999</v>
      </c>
      <c r="W1961" t="inlineStr">
        <is>
          <t>344</t>
        </is>
      </c>
      <c r="X1961" t="n">
        <v>34.7</v>
      </c>
      <c r="Y1961" t="inlineStr">
        <is>
          <t>364</t>
        </is>
      </c>
      <c r="Z1961" t="n">
        <v>24.5</v>
      </c>
      <c r="AA1961" t="inlineStr">
        <is>
          <t>492=</t>
        </is>
      </c>
      <c r="AB1961" t="n">
        <v>40.8</v>
      </c>
      <c r="AC1961" t="inlineStr">
        <is>
          <t>261</t>
        </is>
      </c>
      <c r="AD1961" t="inlineStr">
        <is>
          <t>199</t>
        </is>
      </c>
      <c r="AE1961" t="inlineStr">
        <is>
          <t>US</t>
        </is>
      </c>
      <c r="AF1961" t="inlineStr">
        <is>
          <t>United States</t>
        </is>
      </c>
      <c r="AG1961" t="inlineStr">
        <is>
          <t>L</t>
        </is>
      </c>
      <c r="AH1961" t="inlineStr">
        <is>
          <t>FC</t>
        </is>
      </c>
      <c r="AI1961" t="inlineStr">
        <is>
          <t>VH</t>
        </is>
      </c>
      <c r="AJ1961" t="n">
        <v>5</v>
      </c>
      <c r="AK1961" t="inlineStr">
        <is>
          <t>B</t>
        </is>
      </c>
      <c r="AL1961" t="n">
        <v>25.2</v>
      </c>
      <c r="AM1961" t="inlineStr">
        <is>
          <t>348</t>
        </is>
      </c>
      <c r="AN1961" t="n">
        <v>19.8</v>
      </c>
      <c r="AO1961" t="inlineStr">
        <is>
          <t>459</t>
        </is>
      </c>
      <c r="AP1961" t="n">
        <v>100</v>
      </c>
      <c r="AQ1961" t="inlineStr">
        <is>
          <t>9</t>
        </is>
      </c>
      <c r="AR1961" t="n">
        <v>37.2</v>
      </c>
      <c r="AS1961" t="inlineStr">
        <is>
          <t>377</t>
        </is>
      </c>
      <c r="AT1961" t="n">
        <v>36.4</v>
      </c>
      <c r="AU1961" t="inlineStr">
        <is>
          <t>442</t>
        </is>
      </c>
      <c r="AV1961" t="n">
        <v>34.6</v>
      </c>
      <c r="AW1961" t="inlineStr">
        <is>
          <t>383</t>
        </is>
      </c>
      <c r="AX1961" t="n">
        <v>47.1</v>
      </c>
      <c r="AY1961" t="inlineStr">
        <is>
          <t>332</t>
        </is>
      </c>
      <c r="AZ1961" t="n">
        <v>35.7</v>
      </c>
      <c r="BA1961" t="inlineStr">
        <is>
          <t>206</t>
        </is>
      </c>
      <c r="BB1961" t="n">
        <v>51.2</v>
      </c>
      <c r="BC1961" t="inlineStr">
        <is>
          <t>299=</t>
        </is>
      </c>
      <c r="BD1961" t="inlineStr">
        <is>
          <t>38.4</t>
        </is>
      </c>
      <c r="BE1961" t="inlineStr">
        <is>
          <t>87</t>
        </is>
      </c>
      <c r="BF1961" t="inlineStr">
        <is>
          <t>United States of America</t>
        </is>
      </c>
      <c r="BG1961" t="n">
        <v>47.8</v>
      </c>
      <c r="BH1961" t="n">
        <v>29.1</v>
      </c>
      <c r="BI1961" t="n">
        <v>44.2</v>
      </c>
      <c r="BJ1961" t="n">
        <v>95.7</v>
      </c>
      <c r="BK1961" t="inlineStr">
        <is>
          <t>63.2</t>
        </is>
      </c>
      <c r="BL1961" t="inlineStr">
        <is>
          <t>60.1</t>
        </is>
      </c>
      <c r="BM1961" t="inlineStr">
        <is>
          <t>12,161</t>
        </is>
      </c>
      <c r="BN1961" t="n">
        <v>3.6</v>
      </c>
      <c r="BO1961" t="inlineStr">
        <is>
          <t>10%</t>
        </is>
      </c>
      <c r="BP1961" t="inlineStr">
        <is>
          <t>52 : 48</t>
        </is>
      </c>
      <c r="BQ1961" t="n">
        <v>2016</v>
      </c>
      <c r="BR1961" t="inlineStr">
        <is>
          <t>53</t>
        </is>
      </c>
      <c r="BS1961" t="inlineStr">
        <is>
          <t>34</t>
        </is>
      </c>
      <c r="BT1961" t="n">
        <v>30.2</v>
      </c>
      <c r="BU1961" t="n">
        <v>15.4</v>
      </c>
      <c r="BV1961" t="n">
        <v>29</v>
      </c>
      <c r="BW1961" t="n">
        <v>28.4</v>
      </c>
      <c r="BX1961" t="n">
        <v>21.8</v>
      </c>
      <c r="BY1961" t="n">
        <v>51</v>
      </c>
      <c r="BZ1961" t="n">
        <v>19</v>
      </c>
      <c r="CA1961" t="n">
        <v>2015</v>
      </c>
      <c r="CB1961" t="inlineStr">
        <is>
          <t>QS+Times+Shanghai</t>
        </is>
      </c>
      <c r="CC1961" t="n">
        <v>248</v>
      </c>
      <c r="CD1961" t="n">
        <v>261</v>
      </c>
      <c r="CE1961" t="n">
        <v>356</v>
      </c>
      <c r="CF1961" t="n">
        <v>423</v>
      </c>
      <c r="CG1961" t="n">
        <v>13</v>
      </c>
      <c r="CH1961" t="n">
        <v>242</v>
      </c>
      <c r="CI1961" t="n">
        <v>493</v>
      </c>
      <c r="CJ1961" t="n">
        <v>383</v>
      </c>
      <c r="CK1961" t="n">
        <v>344</v>
      </c>
      <c r="CL1961" t="n">
        <v>364</v>
      </c>
      <c r="CM1961" t="n">
        <v>492</v>
      </c>
      <c r="CN1961" t="n">
        <v>261</v>
      </c>
      <c r="CO1961" t="n">
        <v>199</v>
      </c>
      <c r="CP1961" t="n">
        <v>348</v>
      </c>
      <c r="CQ1961" t="n">
        <v>459</v>
      </c>
      <c r="CR1961" t="n">
        <v>9</v>
      </c>
      <c r="CS1961" t="n">
        <v>377</v>
      </c>
      <c r="CT1961" t="n">
        <v>442</v>
      </c>
      <c r="CU1961" t="n">
        <v>383</v>
      </c>
      <c r="CV1961" t="n">
        <v>332</v>
      </c>
      <c r="CW1961" t="n">
        <v>206</v>
      </c>
      <c r="CX1961" t="n">
        <v>299</v>
      </c>
      <c r="CY1961" t="n">
        <v>87</v>
      </c>
      <c r="CZ1961" t="n">
        <v>53</v>
      </c>
      <c r="DA1961" t="n">
        <v>34</v>
      </c>
      <c r="DB1961" t="n">
        <v>86.21554014794874</v>
      </c>
      <c r="DC1961" t="n">
        <v>53.43303119000033</v>
      </c>
      <c r="DD1961" t="n">
        <v>3.6</v>
      </c>
      <c r="DE1961" t="inlineStr">
        <is>
          <t>Times (raw ratio)</t>
        </is>
      </c>
      <c r="DF1961" t="n">
        <v>10</v>
      </c>
      <c r="DG1961" t="inlineStr">
        <is>
          <t>Times (raw %)</t>
        </is>
      </c>
      <c r="DH1961" t="n">
        <v>24.8</v>
      </c>
      <c r="DI1961" t="n">
        <v>32.58347653412988</v>
      </c>
    </row>
    <row r="1962">
      <c r="A1962" t="inlineStr">
        <is>
          <t>vellore institute of technology (vit)</t>
        </is>
      </c>
      <c r="B1962" t="inlineStr">
        <is>
          <t>791-800</t>
        </is>
      </c>
      <c r="C1962" t="inlineStr">
        <is>
          <t>851-900</t>
        </is>
      </c>
      <c r="D1962" t="inlineStr">
        <is>
          <t>India</t>
        </is>
      </c>
      <c r="E1962" t="inlineStr">
        <is>
          <t>Asia</t>
        </is>
      </c>
      <c r="F1962" t="inlineStr">
        <is>
          <t>XL</t>
        </is>
      </c>
      <c r="G1962" t="inlineStr">
        <is>
          <t>CO</t>
        </is>
      </c>
      <c r="H1962" t="inlineStr">
        <is>
          <t>VH</t>
        </is>
      </c>
      <c r="I1962" t="inlineStr">
        <is>
          <t>B</t>
        </is>
      </c>
      <c r="J1962" t="n">
        <v>12.7</v>
      </c>
      <c r="K1962" t="inlineStr">
        <is>
          <t>601+</t>
        </is>
      </c>
      <c r="L1962" t="n">
        <v>16.1</v>
      </c>
      <c r="M1962" t="inlineStr">
        <is>
          <t>527</t>
        </is>
      </c>
      <c r="N1962" t="n">
        <v>7.3</v>
      </c>
      <c r="O1962" t="inlineStr">
        <is>
          <t>701+</t>
        </is>
      </c>
      <c r="P1962" t="n">
        <v>18.9</v>
      </c>
      <c r="Q1962" t="inlineStr">
        <is>
          <t>570</t>
        </is>
      </c>
      <c r="R1962" t="n">
        <v>8.9</v>
      </c>
      <c r="S1962" t="inlineStr">
        <is>
          <t>701+</t>
        </is>
      </c>
      <c r="T1962" t="n">
        <v>2.9</v>
      </c>
      <c r="U1962" t="inlineStr">
        <is>
          <t>701+</t>
        </is>
      </c>
      <c r="V1962" t="n">
        <v>76.90000000000001</v>
      </c>
      <c r="W1962" t="inlineStr">
        <is>
          <t>379</t>
        </is>
      </c>
      <c r="X1962" t="n">
        <v>6.1</v>
      </c>
      <c r="Y1962" t="inlineStr">
        <is>
          <t>701+</t>
        </is>
      </c>
      <c r="Z1962" t="n">
        <v>29.6</v>
      </c>
      <c r="AA1962" t="inlineStr">
        <is>
          <t>447=</t>
        </is>
      </c>
      <c r="AB1962" t="inlineStr"/>
      <c r="AC1962" t="inlineStr">
        <is>
          <t>851-900</t>
        </is>
      </c>
      <c r="AD1962" t="inlineStr">
        <is>
          <t>1001-1200</t>
        </is>
      </c>
      <c r="AE1962" t="inlineStr">
        <is>
          <t>IN</t>
        </is>
      </c>
      <c r="AF1962" t="inlineStr">
        <is>
          <t>India</t>
        </is>
      </c>
      <c r="AG1962" t="inlineStr">
        <is>
          <t>XL</t>
        </is>
      </c>
      <c r="AH1962" t="inlineStr">
        <is>
          <t>FO</t>
        </is>
      </c>
      <c r="AI1962" t="inlineStr">
        <is>
          <t>VH</t>
        </is>
      </c>
      <c r="AJ1962" t="n">
        <v>3</v>
      </c>
      <c r="AK1962" t="inlineStr">
        <is>
          <t>B</t>
        </is>
      </c>
      <c r="AL1962" t="n">
        <v>11.2</v>
      </c>
      <c r="AM1962" t="inlineStr">
        <is>
          <t>601+</t>
        </is>
      </c>
      <c r="AN1962" t="n">
        <v>12.2</v>
      </c>
      <c r="AO1962" t="inlineStr">
        <is>
          <t>601+</t>
        </is>
      </c>
      <c r="AP1962" t="n">
        <v>6.5</v>
      </c>
      <c r="AQ1962" t="inlineStr">
        <is>
          <t>701+</t>
        </is>
      </c>
      <c r="AR1962" t="n">
        <v>21.3</v>
      </c>
      <c r="AS1962" t="inlineStr">
        <is>
          <t>540</t>
        </is>
      </c>
      <c r="AT1962" t="n">
        <v>19</v>
      </c>
      <c r="AU1962" t="inlineStr">
        <is>
          <t>599</t>
        </is>
      </c>
      <c r="AV1962" t="n">
        <v>2.2</v>
      </c>
      <c r="AW1962" t="inlineStr">
        <is>
          <t>701+</t>
        </is>
      </c>
      <c r="AX1962" t="n">
        <v>13.3</v>
      </c>
      <c r="AY1962" t="inlineStr">
        <is>
          <t>622</t>
        </is>
      </c>
      <c r="AZ1962" t="n">
        <v>10.2</v>
      </c>
      <c r="BA1962" t="inlineStr">
        <is>
          <t>701+</t>
        </is>
      </c>
      <c r="BB1962" t="n">
        <v>9.699999999999999</v>
      </c>
      <c r="BC1962" t="inlineStr">
        <is>
          <t>673=</t>
        </is>
      </c>
      <c r="BD1962" t="inlineStr">
        <is>
          <t>-</t>
        </is>
      </c>
      <c r="BE1962" t="inlineStr"/>
      <c r="BF1962" t="inlineStr">
        <is>
          <t>Not Reported</t>
        </is>
      </c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>
        <is>
          <t>QS</t>
        </is>
      </c>
      <c r="CC1962" t="n">
        <v>795.5</v>
      </c>
      <c r="CD1962" t="n">
        <v>875.5</v>
      </c>
      <c r="CE1962" t="n">
        <v>601</v>
      </c>
      <c r="CF1962" t="n">
        <v>527</v>
      </c>
      <c r="CG1962" t="n">
        <v>701</v>
      </c>
      <c r="CH1962" t="n">
        <v>570</v>
      </c>
      <c r="CI1962" t="n">
        <v>701</v>
      </c>
      <c r="CJ1962" t="n">
        <v>701</v>
      </c>
      <c r="CK1962" t="n">
        <v>379</v>
      </c>
      <c r="CL1962" t="n">
        <v>701</v>
      </c>
      <c r="CM1962" t="n">
        <v>447</v>
      </c>
      <c r="CN1962" t="n">
        <v>875.5</v>
      </c>
      <c r="CO1962" t="n">
        <v>1100.5</v>
      </c>
      <c r="CP1962" t="n">
        <v>601</v>
      </c>
      <c r="CQ1962" t="n">
        <v>601</v>
      </c>
      <c r="CR1962" t="n">
        <v>701</v>
      </c>
      <c r="CS1962" t="n">
        <v>540</v>
      </c>
      <c r="CT1962" t="n">
        <v>599</v>
      </c>
      <c r="CU1962" t="n">
        <v>701</v>
      </c>
      <c r="CV1962" t="n">
        <v>622</v>
      </c>
      <c r="CW1962" t="n">
        <v>701</v>
      </c>
      <c r="CX1962" t="n">
        <v>673</v>
      </c>
      <c r="CY1962" t="inlineStr"/>
      <c r="CZ1962" t="inlineStr"/>
      <c r="DA1962" t="inlineStr"/>
      <c r="DB1962" t="n">
        <v>43.25</v>
      </c>
      <c r="DC1962" t="n">
        <v>18.9</v>
      </c>
      <c r="DD1962" t="inlineStr"/>
      <c r="DE1962" t="inlineStr">
        <is>
          <t>QS (score, not ratio)</t>
        </is>
      </c>
      <c r="DF1962" t="inlineStr"/>
      <c r="DG1962" t="inlineStr">
        <is>
          <t>QS (score, not %)</t>
        </is>
      </c>
      <c r="DH1962" t="n">
        <v>11.95</v>
      </c>
      <c r="DI1962" t="inlineStr"/>
    </row>
    <row r="1963">
      <c r="A1963" t="inlineStr">
        <is>
          <t>verona university</t>
        </is>
      </c>
      <c r="B1963" t="inlineStr">
        <is>
          <t>771-780</t>
        </is>
      </c>
      <c r="C1963" t="inlineStr">
        <is>
          <t>801-850</t>
        </is>
      </c>
      <c r="D1963" t="inlineStr">
        <is>
          <t>Italy</t>
        </is>
      </c>
      <c r="E1963" t="inlineStr">
        <is>
          <t>Europe</t>
        </is>
      </c>
      <c r="F1963" t="inlineStr">
        <is>
          <t>L</t>
        </is>
      </c>
      <c r="G1963" t="inlineStr">
        <is>
          <t>FO</t>
        </is>
      </c>
      <c r="H1963" t="inlineStr">
        <is>
          <t>VH</t>
        </is>
      </c>
      <c r="I1963" t="inlineStr">
        <is>
          <t>A</t>
        </is>
      </c>
      <c r="J1963" t="n">
        <v>9.1</v>
      </c>
      <c r="K1963" t="inlineStr">
        <is>
          <t>601+</t>
        </is>
      </c>
      <c r="L1963" t="n">
        <v>2.7</v>
      </c>
      <c r="M1963" t="inlineStr">
        <is>
          <t>601+</t>
        </is>
      </c>
      <c r="N1963" t="n">
        <v>4.1</v>
      </c>
      <c r="O1963" t="inlineStr">
        <is>
          <t>701+</t>
        </is>
      </c>
      <c r="P1963" t="n">
        <v>41.6</v>
      </c>
      <c r="Q1963" t="inlineStr">
        <is>
          <t>333</t>
        </is>
      </c>
      <c r="R1963" t="n">
        <v>4.5</v>
      </c>
      <c r="S1963" t="inlineStr">
        <is>
          <t>701+</t>
        </is>
      </c>
      <c r="T1963" t="n">
        <v>4.2</v>
      </c>
      <c r="U1963" t="inlineStr">
        <is>
          <t>701+</t>
        </is>
      </c>
      <c r="V1963" t="n">
        <v>71</v>
      </c>
      <c r="W1963" t="inlineStr">
        <is>
          <t>468</t>
        </is>
      </c>
      <c r="X1963" t="n">
        <v>3.1</v>
      </c>
      <c r="Y1963" t="inlineStr">
        <is>
          <t>701+</t>
        </is>
      </c>
      <c r="Z1963" t="n">
        <v>22.5</v>
      </c>
      <c r="AA1963" t="inlineStr">
        <is>
          <t>510=</t>
        </is>
      </c>
      <c r="AB1963" t="inlineStr"/>
      <c r="AC1963" t="inlineStr">
        <is>
          <t>801-850</t>
        </is>
      </c>
      <c r="AD1963" t="inlineStr">
        <is>
          <t>801-1000</t>
        </is>
      </c>
      <c r="AE1963" t="inlineStr">
        <is>
          <t>IT</t>
        </is>
      </c>
      <c r="AF1963" t="inlineStr">
        <is>
          <t>Italy</t>
        </is>
      </c>
      <c r="AG1963" t="inlineStr">
        <is>
          <t>L</t>
        </is>
      </c>
      <c r="AH1963" t="inlineStr">
        <is>
          <t>FC</t>
        </is>
      </c>
      <c r="AI1963" t="inlineStr">
        <is>
          <t>HI</t>
        </is>
      </c>
      <c r="AJ1963" t="n">
        <v>3</v>
      </c>
      <c r="AK1963" t="inlineStr">
        <is>
          <t>A</t>
        </is>
      </c>
      <c r="AL1963" t="n">
        <v>8.699999999999999</v>
      </c>
      <c r="AM1963" t="inlineStr">
        <is>
          <t>601+</t>
        </is>
      </c>
      <c r="AN1963" t="n">
        <v>2.9</v>
      </c>
      <c r="AO1963" t="inlineStr">
        <is>
          <t>601+</t>
        </is>
      </c>
      <c r="AP1963" t="n">
        <v>4.8</v>
      </c>
      <c r="AQ1963" t="inlineStr">
        <is>
          <t>701+</t>
        </is>
      </c>
      <c r="AR1963" t="n">
        <v>40</v>
      </c>
      <c r="AS1963" t="inlineStr">
        <is>
          <t>345</t>
        </is>
      </c>
      <c r="AT1963" t="n">
        <v>4.7</v>
      </c>
      <c r="AU1963" t="inlineStr">
        <is>
          <t>701+</t>
        </is>
      </c>
      <c r="AV1963" t="n">
        <v>3.6</v>
      </c>
      <c r="AW1963" t="inlineStr">
        <is>
          <t>701+</t>
        </is>
      </c>
      <c r="AX1963" t="n">
        <v>32</v>
      </c>
      <c r="AY1963" t="inlineStr">
        <is>
          <t>448</t>
        </is>
      </c>
      <c r="AZ1963" t="n">
        <v>6.9</v>
      </c>
      <c r="BA1963" t="inlineStr">
        <is>
          <t>701+</t>
        </is>
      </c>
      <c r="BB1963" t="n">
        <v>14.7</v>
      </c>
      <c r="BC1963" t="inlineStr">
        <is>
          <t>616</t>
        </is>
      </c>
      <c r="BD1963" t="inlineStr">
        <is>
          <t>-</t>
        </is>
      </c>
      <c r="BE1963" t="inlineStr">
        <is>
          <t>351-400</t>
        </is>
      </c>
      <c r="BF1963" t="inlineStr">
        <is>
          <t>Italy</t>
        </is>
      </c>
      <c r="BG1963" t="n">
        <v>23.6</v>
      </c>
      <c r="BH1963" t="n">
        <v>38.3</v>
      </c>
      <c r="BI1963" t="n">
        <v>13.1</v>
      </c>
      <c r="BJ1963" t="n">
        <v>76.09999999999999</v>
      </c>
      <c r="BK1963" t="inlineStr">
        <is>
          <t>36.6</t>
        </is>
      </c>
      <c r="BL1963" t="inlineStr">
        <is>
          <t>-</t>
        </is>
      </c>
      <c r="BM1963" t="inlineStr">
        <is>
          <t>25,250</t>
        </is>
      </c>
      <c r="BN1963" t="n">
        <v>19.7</v>
      </c>
      <c r="BO1963" t="inlineStr">
        <is>
          <t>7%</t>
        </is>
      </c>
      <c r="BP1963" t="inlineStr">
        <is>
          <t>65 : 35</t>
        </is>
      </c>
      <c r="BQ1963" t="n">
        <v>2016</v>
      </c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>
        <is>
          <t>QS+Times</t>
        </is>
      </c>
      <c r="CC1963" t="n">
        <v>775.5</v>
      </c>
      <c r="CD1963" t="n">
        <v>825.5</v>
      </c>
      <c r="CE1963" t="n">
        <v>601</v>
      </c>
      <c r="CF1963" t="n">
        <v>601</v>
      </c>
      <c r="CG1963" t="n">
        <v>701</v>
      </c>
      <c r="CH1963" t="n">
        <v>333</v>
      </c>
      <c r="CI1963" t="n">
        <v>701</v>
      </c>
      <c r="CJ1963" t="n">
        <v>701</v>
      </c>
      <c r="CK1963" t="n">
        <v>468</v>
      </c>
      <c r="CL1963" t="n">
        <v>701</v>
      </c>
      <c r="CM1963" t="n">
        <v>510</v>
      </c>
      <c r="CN1963" t="n">
        <v>825.5</v>
      </c>
      <c r="CO1963" t="n">
        <v>900.5</v>
      </c>
      <c r="CP1963" t="n">
        <v>601</v>
      </c>
      <c r="CQ1963" t="n">
        <v>601</v>
      </c>
      <c r="CR1963" t="n">
        <v>701</v>
      </c>
      <c r="CS1963" t="n">
        <v>345</v>
      </c>
      <c r="CT1963" t="n">
        <v>701</v>
      </c>
      <c r="CU1963" t="n">
        <v>701</v>
      </c>
      <c r="CV1963" t="n">
        <v>448</v>
      </c>
      <c r="CW1963" t="n">
        <v>701</v>
      </c>
      <c r="CX1963" t="n">
        <v>616</v>
      </c>
      <c r="CY1963" t="n">
        <v>375.5</v>
      </c>
      <c r="CZ1963" t="inlineStr"/>
      <c r="DA1963" t="inlineStr"/>
      <c r="DB1963" t="n">
        <v>45.57016491371387</v>
      </c>
      <c r="DC1963" t="n">
        <v>42.67455346924103</v>
      </c>
      <c r="DD1963" t="n">
        <v>19.7</v>
      </c>
      <c r="DE1963" t="inlineStr">
        <is>
          <t>Times (raw ratio)</t>
        </is>
      </c>
      <c r="DF1963" t="n">
        <v>7</v>
      </c>
      <c r="DG1963" t="inlineStr">
        <is>
          <t>Times (raw %)</t>
        </is>
      </c>
      <c r="DH1963" t="n">
        <v>8.899999999999999</v>
      </c>
      <c r="DI1963" t="n">
        <v>10.61394380853278</v>
      </c>
    </row>
    <row r="1964">
      <c r="A1964" t="inlineStr">
        <is>
          <t>victor segalen bordeaux 2 university</t>
        </is>
      </c>
      <c r="B1964" t="inlineStr"/>
      <c r="C1964" t="inlineStr"/>
      <c r="D1964" t="inlineStr">
        <is>
          <t>Not Reported</t>
        </is>
      </c>
      <c r="E1964" t="inlineStr">
        <is>
          <t>Not Reported</t>
        </is>
      </c>
      <c r="F1964" t="inlineStr">
        <is>
          <t>Not Reported</t>
        </is>
      </c>
      <c r="G1964" t="inlineStr">
        <is>
          <t>Not Reported</t>
        </is>
      </c>
      <c r="H1964" t="inlineStr"/>
      <c r="I1964" t="inlineStr">
        <is>
          <t>Not Reported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>
        <is>
          <t>Not Reported</t>
        </is>
      </c>
      <c r="AF1964" t="inlineStr">
        <is>
          <t>Not Reported</t>
        </is>
      </c>
      <c r="AG1964" t="inlineStr">
        <is>
          <t>Not Reported</t>
        </is>
      </c>
      <c r="AH1964" t="inlineStr">
        <is>
          <t>Not Reported</t>
        </is>
      </c>
      <c r="AI1964" t="inlineStr"/>
      <c r="AJ1964" t="inlineStr"/>
      <c r="AK1964" t="inlineStr">
        <is>
          <t>Not Reported</t>
        </is>
      </c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>
        <is>
          <t>Not Reported</t>
        </is>
      </c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>
        <is>
          <t>402-501</t>
        </is>
      </c>
      <c r="BS1964" t="inlineStr">
        <is>
          <t>20-23</t>
        </is>
      </c>
      <c r="BT1964" t="inlineStr"/>
      <c r="BU1964" t="n">
        <v>0</v>
      </c>
      <c r="BV1964" t="n">
        <v>0</v>
      </c>
      <c r="BW1964" t="n">
        <v>7.3</v>
      </c>
      <c r="BX1964" t="n">
        <v>7.7</v>
      </c>
      <c r="BY1964" t="n">
        <v>23.6</v>
      </c>
      <c r="BZ1964" t="n">
        <v>11.4</v>
      </c>
      <c r="CA1964" t="n">
        <v>2009</v>
      </c>
      <c r="CB1964" t="inlineStr">
        <is>
          <t>Shanghai</t>
        </is>
      </c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n">
        <v>451.5</v>
      </c>
      <c r="DA1964" t="n">
        <v>21.5</v>
      </c>
      <c r="DB1964" t="n">
        <v>1.097694840834251</v>
      </c>
      <c r="DC1964" t="n">
        <v>12.44180151024811</v>
      </c>
      <c r="DD1964" t="inlineStr"/>
      <c r="DE1964" t="inlineStr">
        <is>
          <t>Missing</t>
        </is>
      </c>
      <c r="DF1964" t="inlineStr"/>
      <c r="DG1964" t="inlineStr">
        <is>
          <t>Missing</t>
        </is>
      </c>
      <c r="DH1964" t="inlineStr"/>
      <c r="DI1964" t="n">
        <v>6.220900755124056</v>
      </c>
    </row>
    <row r="1965">
      <c r="A1965" t="inlineStr">
        <is>
          <t>victoria university</t>
        </is>
      </c>
      <c r="B1965" t="inlineStr">
        <is>
          <t>741-750</t>
        </is>
      </c>
      <c r="C1965" t="inlineStr">
        <is>
          <t>711-720</t>
        </is>
      </c>
      <c r="D1965" t="inlineStr">
        <is>
          <t>Australia</t>
        </is>
      </c>
      <c r="E1965" t="inlineStr">
        <is>
          <t>Oceania</t>
        </is>
      </c>
      <c r="F1965" t="inlineStr">
        <is>
          <t>L</t>
        </is>
      </c>
      <c r="G1965" t="inlineStr">
        <is>
          <t>CO</t>
        </is>
      </c>
      <c r="H1965" t="inlineStr">
        <is>
          <t>HI</t>
        </is>
      </c>
      <c r="I1965" t="inlineStr">
        <is>
          <t>A</t>
        </is>
      </c>
      <c r="J1965" t="n">
        <v>6.9</v>
      </c>
      <c r="K1965" t="inlineStr">
        <is>
          <t>601+</t>
        </is>
      </c>
      <c r="L1965" t="n">
        <v>6.1</v>
      </c>
      <c r="M1965" t="inlineStr">
        <is>
          <t>601+</t>
        </is>
      </c>
      <c r="N1965" t="n">
        <v>2.4</v>
      </c>
      <c r="O1965" t="inlineStr">
        <is>
          <t>701+</t>
        </is>
      </c>
      <c r="P1965" t="n">
        <v>34.1</v>
      </c>
      <c r="Q1965" t="inlineStr">
        <is>
          <t>389</t>
        </is>
      </c>
      <c r="R1965" t="n">
        <v>32.7</v>
      </c>
      <c r="S1965" t="inlineStr">
        <is>
          <t>480</t>
        </is>
      </c>
      <c r="T1965" t="n">
        <v>41.5</v>
      </c>
      <c r="U1965" t="inlineStr">
        <is>
          <t>345</t>
        </is>
      </c>
      <c r="V1965" t="n">
        <v>44.9</v>
      </c>
      <c r="W1965" t="inlineStr">
        <is>
          <t>701+</t>
        </is>
      </c>
      <c r="X1965" t="n">
        <v>6.4</v>
      </c>
      <c r="Y1965" t="inlineStr">
        <is>
          <t>701+</t>
        </is>
      </c>
      <c r="Z1965" t="n">
        <v>34.8</v>
      </c>
      <c r="AA1965" t="inlineStr">
        <is>
          <t>406=</t>
        </is>
      </c>
      <c r="AB1965" t="inlineStr"/>
      <c r="AC1965" t="inlineStr">
        <is>
          <t>711-720</t>
        </is>
      </c>
      <c r="AD1965" t="inlineStr">
        <is>
          <t>701-750</t>
        </is>
      </c>
      <c r="AE1965" t="inlineStr">
        <is>
          <t>AU</t>
        </is>
      </c>
      <c r="AF1965" t="inlineStr">
        <is>
          <t>Australia</t>
        </is>
      </c>
      <c r="AG1965" t="inlineStr">
        <is>
          <t>L</t>
        </is>
      </c>
      <c r="AH1965" t="inlineStr">
        <is>
          <t>CO</t>
        </is>
      </c>
      <c r="AI1965" t="inlineStr">
        <is>
          <t>HI</t>
        </is>
      </c>
      <c r="AJ1965" t="n">
        <v>3</v>
      </c>
      <c r="AK1965" t="inlineStr">
        <is>
          <t>A</t>
        </is>
      </c>
      <c r="AL1965" t="n">
        <v>7.6</v>
      </c>
      <c r="AM1965" t="inlineStr">
        <is>
          <t>601+</t>
        </is>
      </c>
      <c r="AN1965" t="n">
        <v>6.5</v>
      </c>
      <c r="AO1965" t="inlineStr">
        <is>
          <t>601+</t>
        </is>
      </c>
      <c r="AP1965" t="n">
        <v>2.4</v>
      </c>
      <c r="AQ1965" t="inlineStr">
        <is>
          <t>701+</t>
        </is>
      </c>
      <c r="AR1965" t="n">
        <v>34.6</v>
      </c>
      <c r="AS1965" t="inlineStr">
        <is>
          <t>395</t>
        </is>
      </c>
      <c r="AT1965" t="n">
        <v>34.1</v>
      </c>
      <c r="AU1965" t="inlineStr">
        <is>
          <t>462</t>
        </is>
      </c>
      <c r="AV1965" t="n">
        <v>57.6</v>
      </c>
      <c r="AW1965" t="inlineStr">
        <is>
          <t>260</t>
        </is>
      </c>
      <c r="AX1965" t="n">
        <v>15</v>
      </c>
      <c r="AY1965" t="inlineStr">
        <is>
          <t>598</t>
        </is>
      </c>
      <c r="AZ1965" t="n">
        <v>12.3</v>
      </c>
      <c r="BA1965" t="inlineStr">
        <is>
          <t>701+</t>
        </is>
      </c>
      <c r="BB1965" t="n">
        <v>4.1</v>
      </c>
      <c r="BC1965" t="inlineStr">
        <is>
          <t>701+</t>
        </is>
      </c>
      <c r="BD1965" t="inlineStr">
        <is>
          <t>-</t>
        </is>
      </c>
      <c r="BE1965" t="inlineStr"/>
      <c r="BF1965" t="inlineStr">
        <is>
          <t>Not Reported</t>
        </is>
      </c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>
        <is>
          <t>QS</t>
        </is>
      </c>
      <c r="CC1965" t="n">
        <v>745.5</v>
      </c>
      <c r="CD1965" t="n">
        <v>715.5</v>
      </c>
      <c r="CE1965" t="n">
        <v>601</v>
      </c>
      <c r="CF1965" t="n">
        <v>601</v>
      </c>
      <c r="CG1965" t="n">
        <v>701</v>
      </c>
      <c r="CH1965" t="n">
        <v>389</v>
      </c>
      <c r="CI1965" t="n">
        <v>480</v>
      </c>
      <c r="CJ1965" t="n">
        <v>345</v>
      </c>
      <c r="CK1965" t="n">
        <v>701</v>
      </c>
      <c r="CL1965" t="n">
        <v>701</v>
      </c>
      <c r="CM1965" t="n">
        <v>406</v>
      </c>
      <c r="CN1965" t="n">
        <v>715.5</v>
      </c>
      <c r="CO1965" t="n">
        <v>725.5</v>
      </c>
      <c r="CP1965" t="n">
        <v>601</v>
      </c>
      <c r="CQ1965" t="n">
        <v>601</v>
      </c>
      <c r="CR1965" t="n">
        <v>701</v>
      </c>
      <c r="CS1965" t="n">
        <v>395</v>
      </c>
      <c r="CT1965" t="n">
        <v>462</v>
      </c>
      <c r="CU1965" t="n">
        <v>260</v>
      </c>
      <c r="CV1965" t="n">
        <v>598</v>
      </c>
      <c r="CW1965" t="n">
        <v>701</v>
      </c>
      <c r="CX1965" t="n">
        <v>701</v>
      </c>
      <c r="CY1965" t="inlineStr"/>
      <c r="CZ1965" t="inlineStr"/>
      <c r="DA1965" t="inlineStr"/>
      <c r="DB1965" t="n">
        <v>46.82142857142857</v>
      </c>
      <c r="DC1965" t="n">
        <v>34.1</v>
      </c>
      <c r="DD1965" t="inlineStr"/>
      <c r="DE1965" t="inlineStr">
        <is>
          <t>QS (score, not ratio)</t>
        </is>
      </c>
      <c r="DF1965" t="inlineStr"/>
      <c r="DG1965" t="inlineStr">
        <is>
          <t>QS (score, not %)</t>
        </is>
      </c>
      <c r="DH1965" t="n">
        <v>7.25</v>
      </c>
      <c r="DI1965" t="inlineStr"/>
    </row>
    <row r="1966">
      <c r="A1966" t="inlineStr">
        <is>
          <t>victoria university of wellington</t>
        </is>
      </c>
      <c r="B1966" t="inlineStr">
        <is>
          <t>244</t>
        </is>
      </c>
      <c r="C1966" t="inlineStr">
        <is>
          <t>241</t>
        </is>
      </c>
      <c r="D1966" t="inlineStr">
        <is>
          <t>New Zealand</t>
        </is>
      </c>
      <c r="E1966" t="inlineStr">
        <is>
          <t>Oceania</t>
        </is>
      </c>
      <c r="F1966" t="inlineStr">
        <is>
          <t>L</t>
        </is>
      </c>
      <c r="G1966" t="inlineStr">
        <is>
          <t>CO</t>
        </is>
      </c>
      <c r="H1966" t="inlineStr">
        <is>
          <t>VH</t>
        </is>
      </c>
      <c r="I1966" t="inlineStr">
        <is>
          <t>A</t>
        </is>
      </c>
      <c r="J1966" t="n">
        <v>42.8</v>
      </c>
      <c r="K1966" t="inlineStr">
        <is>
          <t>202</t>
        </is>
      </c>
      <c r="L1966" t="n">
        <v>21.4</v>
      </c>
      <c r="M1966" t="inlineStr">
        <is>
          <t>429</t>
        </is>
      </c>
      <c r="N1966" t="n">
        <v>10.1</v>
      </c>
      <c r="O1966" t="inlineStr">
        <is>
          <t>701+</t>
        </is>
      </c>
      <c r="P1966" t="n">
        <v>32.1</v>
      </c>
      <c r="Q1966" t="inlineStr">
        <is>
          <t>410</t>
        </is>
      </c>
      <c r="R1966" t="n">
        <v>100</v>
      </c>
      <c r="S1966" t="inlineStr">
        <is>
          <t>82</t>
        </is>
      </c>
      <c r="T1966" t="n">
        <v>31</v>
      </c>
      <c r="U1966" t="inlineStr">
        <is>
          <t>420</t>
        </is>
      </c>
      <c r="V1966" t="n">
        <v>70.7</v>
      </c>
      <c r="W1966" t="inlineStr">
        <is>
          <t>475</t>
        </is>
      </c>
      <c r="X1966" t="n">
        <v>71.59999999999999</v>
      </c>
      <c r="Y1966" t="inlineStr">
        <is>
          <t>151</t>
        </is>
      </c>
      <c r="Z1966" t="n">
        <v>91.40000000000001</v>
      </c>
      <c r="AA1966" t="inlineStr">
        <is>
          <t>81=</t>
        </is>
      </c>
      <c r="AB1966" t="n">
        <v>41.2</v>
      </c>
      <c r="AC1966" t="inlineStr">
        <is>
          <t>241</t>
        </is>
      </c>
      <c r="AD1966" t="inlineStr">
        <is>
          <t>275=</t>
        </is>
      </c>
      <c r="AE1966" t="inlineStr">
        <is>
          <t>NZ</t>
        </is>
      </c>
      <c r="AF1966" t="inlineStr">
        <is>
          <t>New Zealand</t>
        </is>
      </c>
      <c r="AG1966" t="inlineStr">
        <is>
          <t>L</t>
        </is>
      </c>
      <c r="AH1966" t="inlineStr">
        <is>
          <t>CO</t>
        </is>
      </c>
      <c r="AI1966" t="inlineStr">
        <is>
          <t>VH</t>
        </is>
      </c>
      <c r="AJ1966" t="n">
        <v>4</v>
      </c>
      <c r="AK1966" t="inlineStr">
        <is>
          <t>A</t>
        </is>
      </c>
      <c r="AL1966" t="n">
        <v>44.8</v>
      </c>
      <c r="AM1966" t="inlineStr">
        <is>
          <t>186</t>
        </is>
      </c>
      <c r="AN1966" t="n">
        <v>25.5</v>
      </c>
      <c r="AO1966" t="inlineStr">
        <is>
          <t>375</t>
        </is>
      </c>
      <c r="AP1966" t="n">
        <v>9.1</v>
      </c>
      <c r="AQ1966" t="inlineStr">
        <is>
          <t>701+</t>
        </is>
      </c>
      <c r="AR1966" t="n">
        <v>32.3</v>
      </c>
      <c r="AS1966" t="inlineStr">
        <is>
          <t>418</t>
        </is>
      </c>
      <c r="AT1966" t="n">
        <v>99.5</v>
      </c>
      <c r="AU1966" t="inlineStr">
        <is>
          <t>88</t>
        </is>
      </c>
      <c r="AV1966" t="n">
        <v>34.6</v>
      </c>
      <c r="AW1966" t="inlineStr">
        <is>
          <t>382</t>
        </is>
      </c>
      <c r="AX1966" t="n">
        <v>38.1</v>
      </c>
      <c r="AY1966" t="inlineStr">
        <is>
          <t>393</t>
        </is>
      </c>
      <c r="AZ1966" t="n">
        <v>47</v>
      </c>
      <c r="BA1966" t="inlineStr">
        <is>
          <t>149</t>
        </is>
      </c>
      <c r="BB1966" t="n">
        <v>93.59999999999999</v>
      </c>
      <c r="BC1966" t="inlineStr">
        <is>
          <t>66</t>
        </is>
      </c>
      <c r="BD1966" t="inlineStr">
        <is>
          <t>40.5</t>
        </is>
      </c>
      <c r="BE1966" t="inlineStr">
        <is>
          <t>351-400</t>
        </is>
      </c>
      <c r="BF1966" t="inlineStr">
        <is>
          <t>New Zealand</t>
        </is>
      </c>
      <c r="BG1966" t="n">
        <v>26</v>
      </c>
      <c r="BH1966" t="n">
        <v>88.8</v>
      </c>
      <c r="BI1966" t="n">
        <v>28.7</v>
      </c>
      <c r="BJ1966" t="n">
        <v>44.3</v>
      </c>
      <c r="BK1966" t="inlineStr">
        <is>
          <t>45.6</t>
        </is>
      </c>
      <c r="BL1966" t="inlineStr">
        <is>
          <t>-</t>
        </is>
      </c>
      <c r="BM1966" t="inlineStr">
        <is>
          <t>17,142</t>
        </is>
      </c>
      <c r="BN1966" t="n">
        <v>21.1</v>
      </c>
      <c r="BO1966" t="inlineStr">
        <is>
          <t>21%</t>
        </is>
      </c>
      <c r="BP1966" t="inlineStr">
        <is>
          <t>55 : 45</t>
        </is>
      </c>
      <c r="BQ1966" t="n">
        <v>2016</v>
      </c>
      <c r="BR1966" t="inlineStr">
        <is>
          <t>401-500</t>
        </is>
      </c>
      <c r="BS1966" t="inlineStr">
        <is>
          <t>3-4</t>
        </is>
      </c>
      <c r="BT1966" t="inlineStr"/>
      <c r="BU1966" t="n">
        <v>11.8</v>
      </c>
      <c r="BV1966" t="n">
        <v>0</v>
      </c>
      <c r="BW1966" t="n">
        <v>0</v>
      </c>
      <c r="BX1966" t="n">
        <v>8.4</v>
      </c>
      <c r="BY1966" t="n">
        <v>25</v>
      </c>
      <c r="BZ1966" t="n">
        <v>18.4</v>
      </c>
      <c r="CA1966" t="n">
        <v>2014</v>
      </c>
      <c r="CB1966" t="inlineStr">
        <is>
          <t>QS+Times+Shanghai</t>
        </is>
      </c>
      <c r="CC1966" t="n">
        <v>244</v>
      </c>
      <c r="CD1966" t="n">
        <v>241</v>
      </c>
      <c r="CE1966" t="n">
        <v>202</v>
      </c>
      <c r="CF1966" t="n">
        <v>429</v>
      </c>
      <c r="CG1966" t="n">
        <v>701</v>
      </c>
      <c r="CH1966" t="n">
        <v>410</v>
      </c>
      <c r="CI1966" t="n">
        <v>82</v>
      </c>
      <c r="CJ1966" t="n">
        <v>420</v>
      </c>
      <c r="CK1966" t="n">
        <v>475</v>
      </c>
      <c r="CL1966" t="n">
        <v>151</v>
      </c>
      <c r="CM1966" t="n">
        <v>81</v>
      </c>
      <c r="CN1966" t="n">
        <v>241</v>
      </c>
      <c r="CO1966" t="n">
        <v>275</v>
      </c>
      <c r="CP1966" t="n">
        <v>186</v>
      </c>
      <c r="CQ1966" t="n">
        <v>375</v>
      </c>
      <c r="CR1966" t="n">
        <v>701</v>
      </c>
      <c r="CS1966" t="n">
        <v>418</v>
      </c>
      <c r="CT1966" t="n">
        <v>88</v>
      </c>
      <c r="CU1966" t="n">
        <v>382</v>
      </c>
      <c r="CV1966" t="n">
        <v>393</v>
      </c>
      <c r="CW1966" t="n">
        <v>149</v>
      </c>
      <c r="CX1966" t="n">
        <v>66</v>
      </c>
      <c r="CY1966" t="n">
        <v>375.5</v>
      </c>
      <c r="CZ1966" t="n">
        <v>450.5</v>
      </c>
      <c r="DA1966" t="n">
        <v>3.5</v>
      </c>
      <c r="DB1966" t="n">
        <v>43.47394978357152</v>
      </c>
      <c r="DC1966" t="n">
        <v>24.33287345065852</v>
      </c>
      <c r="DD1966" t="n">
        <v>21.1</v>
      </c>
      <c r="DE1966" t="inlineStr">
        <is>
          <t>Times (raw ratio)</t>
        </is>
      </c>
      <c r="DF1966" t="n">
        <v>21</v>
      </c>
      <c r="DG1966" t="inlineStr">
        <is>
          <t>Times (raw %)</t>
        </is>
      </c>
      <c r="DH1966" t="n">
        <v>43.8</v>
      </c>
      <c r="DI1966" t="n">
        <v>11.54817709438321</v>
      </c>
    </row>
    <row r="1967">
      <c r="A1967" t="inlineStr">
        <is>
          <t>vienna university of technology</t>
        </is>
      </c>
      <c r="B1967" t="inlineStr"/>
      <c r="C1967" t="inlineStr"/>
      <c r="D1967" t="inlineStr">
        <is>
          <t>Not Reported</t>
        </is>
      </c>
      <c r="E1967" t="inlineStr">
        <is>
          <t>Not Reported</t>
        </is>
      </c>
      <c r="F1967" t="inlineStr">
        <is>
          <t>Not Reported</t>
        </is>
      </c>
      <c r="G1967" t="inlineStr">
        <is>
          <t>Not Reported</t>
        </is>
      </c>
      <c r="H1967" t="inlineStr"/>
      <c r="I1967" t="inlineStr">
        <is>
          <t>Not Reported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>
        <is>
          <t>Not Reported</t>
        </is>
      </c>
      <c r="AF1967" t="inlineStr">
        <is>
          <t>Not Reported</t>
        </is>
      </c>
      <c r="AG1967" t="inlineStr">
        <is>
          <t>Not Reported</t>
        </is>
      </c>
      <c r="AH1967" t="inlineStr">
        <is>
          <t>Not Reported</t>
        </is>
      </c>
      <c r="AI1967" t="inlineStr"/>
      <c r="AJ1967" t="inlineStr"/>
      <c r="AK1967" t="inlineStr">
        <is>
          <t>Not Reported</t>
        </is>
      </c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>
        <is>
          <t>251-300</t>
        </is>
      </c>
      <c r="BF1967" t="inlineStr">
        <is>
          <t>Austria</t>
        </is>
      </c>
      <c r="BG1967" t="n">
        <v>34.1</v>
      </c>
      <c r="BH1967" t="n">
        <v>77.3</v>
      </c>
      <c r="BI1967" t="n">
        <v>32</v>
      </c>
      <c r="BJ1967" t="n">
        <v>54.6</v>
      </c>
      <c r="BK1967" t="inlineStr">
        <is>
          <t>86.5</t>
        </is>
      </c>
      <c r="BL1967" t="inlineStr">
        <is>
          <t>-</t>
        </is>
      </c>
      <c r="BM1967" t="inlineStr">
        <is>
          <t>26,419</t>
        </is>
      </c>
      <c r="BN1967" t="n">
        <v>52</v>
      </c>
      <c r="BO1967" t="inlineStr">
        <is>
          <t>27%</t>
        </is>
      </c>
      <c r="BP1967" t="inlineStr">
        <is>
          <t>27 : 73</t>
        </is>
      </c>
      <c r="BQ1967" t="n">
        <v>2016</v>
      </c>
      <c r="BR1967" t="inlineStr">
        <is>
          <t>401-500</t>
        </is>
      </c>
      <c r="BS1967" t="inlineStr">
        <is>
          <t>4-6</t>
        </is>
      </c>
      <c r="BT1967" t="inlineStr"/>
      <c r="BU1967" t="n">
        <v>0</v>
      </c>
      <c r="BV1967" t="n">
        <v>0</v>
      </c>
      <c r="BW1967" t="n">
        <v>0</v>
      </c>
      <c r="BX1967" t="n">
        <v>12.2</v>
      </c>
      <c r="BY1967" t="n">
        <v>28.8</v>
      </c>
      <c r="BZ1967" t="n">
        <v>22.9</v>
      </c>
      <c r="CA1967" t="n">
        <v>2015</v>
      </c>
      <c r="CB1967" t="inlineStr">
        <is>
          <t>Times+Shanghai</t>
        </is>
      </c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n">
        <v>275.5</v>
      </c>
      <c r="CZ1967" t="n">
        <v>450.5</v>
      </c>
      <c r="DA1967" t="n">
        <v>5</v>
      </c>
      <c r="DB1967" t="n">
        <v>31.03745893452199</v>
      </c>
      <c r="DC1967" t="n">
        <v>26.88065908517241</v>
      </c>
      <c r="DD1967" t="n">
        <v>52</v>
      </c>
      <c r="DE1967" t="inlineStr">
        <is>
          <t>Times (raw ratio)</t>
        </is>
      </c>
      <c r="DF1967" t="n">
        <v>27</v>
      </c>
      <c r="DG1967" t="inlineStr">
        <is>
          <t>Times (raw %)</t>
        </is>
      </c>
      <c r="DH1967" t="inlineStr"/>
      <c r="DI1967" t="n">
        <v>10.69481066894764</v>
      </c>
    </row>
    <row r="1968">
      <c r="A1968" t="inlineStr">
        <is>
          <t>viet nam national university ho chi minh city (vnu-hcm)</t>
        </is>
      </c>
      <c r="B1968" t="inlineStr">
        <is>
          <t>901-950</t>
        </is>
      </c>
      <c r="C1968" t="inlineStr">
        <is>
          <t>951-1000</t>
        </is>
      </c>
      <c r="D1968" t="inlineStr">
        <is>
          <t>Vietnam</t>
        </is>
      </c>
      <c r="E1968" t="inlineStr">
        <is>
          <t>Asia</t>
        </is>
      </c>
      <c r="F1968" t="inlineStr">
        <is>
          <t>XL</t>
        </is>
      </c>
      <c r="G1968" t="inlineStr">
        <is>
          <t>CO</t>
        </is>
      </c>
      <c r="H1968" t="inlineStr">
        <is>
          <t>VH</t>
        </is>
      </c>
      <c r="I1968" t="inlineStr">
        <is>
          <t>A</t>
        </is>
      </c>
      <c r="J1968" t="n">
        <v>18.8</v>
      </c>
      <c r="K1968" t="inlineStr">
        <is>
          <t>481</t>
        </is>
      </c>
      <c r="L1968" t="n">
        <v>24.6</v>
      </c>
      <c r="M1968" t="inlineStr">
        <is>
          <t>389</t>
        </is>
      </c>
      <c r="N1968" t="n">
        <v>5.7</v>
      </c>
      <c r="O1968" t="inlineStr">
        <is>
          <t>701+</t>
        </is>
      </c>
      <c r="P1968" t="n">
        <v>2.1</v>
      </c>
      <c r="Q1968" t="inlineStr">
        <is>
          <t>701+</t>
        </is>
      </c>
      <c r="R1968" t="n">
        <v>4.2</v>
      </c>
      <c r="S1968" t="inlineStr">
        <is>
          <t>701+</t>
        </is>
      </c>
      <c r="T1968" t="n">
        <v>1.1</v>
      </c>
      <c r="U1968" t="inlineStr">
        <is>
          <t>701+</t>
        </is>
      </c>
      <c r="V1968" t="n">
        <v>45.7</v>
      </c>
      <c r="W1968" t="inlineStr">
        <is>
          <t>701+</t>
        </is>
      </c>
      <c r="X1968" t="n">
        <v>24.9</v>
      </c>
      <c r="Y1968" t="inlineStr">
        <is>
          <t>466</t>
        </is>
      </c>
      <c r="Z1968" t="n">
        <v>4.6</v>
      </c>
      <c r="AA1968" t="inlineStr">
        <is>
          <t>701+</t>
        </is>
      </c>
      <c r="AB1968" t="inlineStr"/>
      <c r="AC1968" t="inlineStr">
        <is>
          <t>951-1000</t>
        </is>
      </c>
      <c r="AD1968" t="inlineStr">
        <is>
          <t>801-1000</t>
        </is>
      </c>
      <c r="AE1968" t="inlineStr">
        <is>
          <t>VN</t>
        </is>
      </c>
      <c r="AF1968" t="inlineStr">
        <is>
          <t>Vietnam</t>
        </is>
      </c>
      <c r="AG1968" t="inlineStr">
        <is>
          <t>XL</t>
        </is>
      </c>
      <c r="AH1968" t="inlineStr">
        <is>
          <t>CO</t>
        </is>
      </c>
      <c r="AI1968" t="inlineStr">
        <is>
          <t>HI</t>
        </is>
      </c>
      <c r="AJ1968" t="n">
        <v>3</v>
      </c>
      <c r="AK1968" t="inlineStr">
        <is>
          <t>A</t>
        </is>
      </c>
      <c r="AL1968" t="n">
        <v>16.9</v>
      </c>
      <c r="AM1968" t="inlineStr">
        <is>
          <t>524</t>
        </is>
      </c>
      <c r="AN1968" t="n">
        <v>26.4</v>
      </c>
      <c r="AO1968" t="inlineStr">
        <is>
          <t>366</t>
        </is>
      </c>
      <c r="AP1968" t="n">
        <v>7</v>
      </c>
      <c r="AQ1968" t="inlineStr">
        <is>
          <t>701+</t>
        </is>
      </c>
      <c r="AR1968" t="n">
        <v>2</v>
      </c>
      <c r="AS1968" t="inlineStr">
        <is>
          <t>701+</t>
        </is>
      </c>
      <c r="AT1968" t="n">
        <v>2.8</v>
      </c>
      <c r="AU1968" t="inlineStr">
        <is>
          <t>701+</t>
        </is>
      </c>
      <c r="AV1968" t="n">
        <v>1.2</v>
      </c>
      <c r="AW1968" t="inlineStr">
        <is>
          <t>701+</t>
        </is>
      </c>
      <c r="AX1968" t="n">
        <v>2.3</v>
      </c>
      <c r="AY1968" t="inlineStr">
        <is>
          <t>701+</t>
        </is>
      </c>
      <c r="AZ1968" t="n">
        <v>21.6</v>
      </c>
      <c r="BA1968" t="inlineStr">
        <is>
          <t>386</t>
        </is>
      </c>
      <c r="BB1968" t="n">
        <v>3.4</v>
      </c>
      <c r="BC1968" t="inlineStr">
        <is>
          <t>701+</t>
        </is>
      </c>
      <c r="BD1968" t="inlineStr">
        <is>
          <t>-</t>
        </is>
      </c>
      <c r="BE1968" t="inlineStr"/>
      <c r="BF1968" t="inlineStr">
        <is>
          <t>Not Reported</t>
        </is>
      </c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>
        <is>
          <t>QS</t>
        </is>
      </c>
      <c r="CC1968" t="n">
        <v>925.5</v>
      </c>
      <c r="CD1968" t="n">
        <v>975.5</v>
      </c>
      <c r="CE1968" t="n">
        <v>481</v>
      </c>
      <c r="CF1968" t="n">
        <v>389</v>
      </c>
      <c r="CG1968" t="n">
        <v>701</v>
      </c>
      <c r="CH1968" t="n">
        <v>701</v>
      </c>
      <c r="CI1968" t="n">
        <v>701</v>
      </c>
      <c r="CJ1968" t="n">
        <v>701</v>
      </c>
      <c r="CK1968" t="n">
        <v>701</v>
      </c>
      <c r="CL1968" t="n">
        <v>466</v>
      </c>
      <c r="CM1968" t="n">
        <v>701</v>
      </c>
      <c r="CN1968" t="n">
        <v>975.5</v>
      </c>
      <c r="CO1968" t="n">
        <v>900.5</v>
      </c>
      <c r="CP1968" t="n">
        <v>524</v>
      </c>
      <c r="CQ1968" t="n">
        <v>366</v>
      </c>
      <c r="CR1968" t="n">
        <v>701</v>
      </c>
      <c r="CS1968" t="n">
        <v>701</v>
      </c>
      <c r="CT1968" t="n">
        <v>701</v>
      </c>
      <c r="CU1968" t="n">
        <v>701</v>
      </c>
      <c r="CV1968" t="n">
        <v>701</v>
      </c>
      <c r="CW1968" t="n">
        <v>386</v>
      </c>
      <c r="CX1968" t="n">
        <v>701</v>
      </c>
      <c r="CY1968" t="inlineStr"/>
      <c r="CZ1968" t="inlineStr"/>
      <c r="DA1968" t="inlineStr"/>
      <c r="DB1968" t="n">
        <v>33.96428571428571</v>
      </c>
      <c r="DC1968" t="n">
        <v>2.1</v>
      </c>
      <c r="DD1968" t="inlineStr"/>
      <c r="DE1968" t="inlineStr">
        <is>
          <t>QS (score, not ratio)</t>
        </is>
      </c>
      <c r="DF1968" t="inlineStr"/>
      <c r="DG1968" t="inlineStr">
        <is>
          <t>QS (score, not %)</t>
        </is>
      </c>
      <c r="DH1968" t="n">
        <v>17.85</v>
      </c>
      <c r="DI1968" t="inlineStr"/>
    </row>
    <row r="1969">
      <c r="A1969" t="inlineStr">
        <is>
          <t>vietnam national university, hanoi</t>
        </is>
      </c>
      <c r="B1969" t="inlineStr">
        <is>
          <t>851-900</t>
        </is>
      </c>
      <c r="C1969" t="inlineStr">
        <is>
          <t>951-1000</t>
        </is>
      </c>
      <c r="D1969" t="inlineStr">
        <is>
          <t>Vietnam</t>
        </is>
      </c>
      <c r="E1969" t="inlineStr">
        <is>
          <t>Asia</t>
        </is>
      </c>
      <c r="F1969" t="inlineStr">
        <is>
          <t>XL</t>
        </is>
      </c>
      <c r="G1969" t="inlineStr">
        <is>
          <t>CO</t>
        </is>
      </c>
      <c r="H1969" t="inlineStr">
        <is>
          <t>HI</t>
        </is>
      </c>
      <c r="I1969" t="inlineStr">
        <is>
          <t>A</t>
        </is>
      </c>
      <c r="J1969" t="n">
        <v>15.3</v>
      </c>
      <c r="K1969" t="inlineStr">
        <is>
          <t>575</t>
        </is>
      </c>
      <c r="L1969" t="n">
        <v>18.7</v>
      </c>
      <c r="M1969" t="inlineStr">
        <is>
          <t>472</t>
        </is>
      </c>
      <c r="N1969" t="n">
        <v>7.6</v>
      </c>
      <c r="O1969" t="inlineStr">
        <is>
          <t>701+</t>
        </is>
      </c>
      <c r="P1969" t="n">
        <v>2.4</v>
      </c>
      <c r="Q1969" t="inlineStr">
        <is>
          <t>701+</t>
        </is>
      </c>
      <c r="R1969" t="n">
        <v>5.5</v>
      </c>
      <c r="S1969" t="inlineStr">
        <is>
          <t>701+</t>
        </is>
      </c>
      <c r="T1969" t="n">
        <v>1.2</v>
      </c>
      <c r="U1969" t="inlineStr">
        <is>
          <t>701+</t>
        </is>
      </c>
      <c r="V1969" t="n">
        <v>61</v>
      </c>
      <c r="W1969" t="inlineStr">
        <is>
          <t>620</t>
        </is>
      </c>
      <c r="X1969" t="n">
        <v>60.1</v>
      </c>
      <c r="Y1969" t="inlineStr">
        <is>
          <t>202</t>
        </is>
      </c>
      <c r="Z1969" t="n">
        <v>6.4</v>
      </c>
      <c r="AA1969" t="inlineStr">
        <is>
          <t>701+</t>
        </is>
      </c>
      <c r="AB1969" t="inlineStr"/>
      <c r="AC1969" t="inlineStr">
        <is>
          <t>951-1000</t>
        </is>
      </c>
      <c r="AD1969" t="inlineStr">
        <is>
          <t>801-1000</t>
        </is>
      </c>
      <c r="AE1969" t="inlineStr">
        <is>
          <t>VN</t>
        </is>
      </c>
      <c r="AF1969" t="inlineStr">
        <is>
          <t>Vietnam</t>
        </is>
      </c>
      <c r="AG1969" t="inlineStr">
        <is>
          <t>XL</t>
        </is>
      </c>
      <c r="AH1969" t="inlineStr">
        <is>
          <t>FO</t>
        </is>
      </c>
      <c r="AI1969" t="inlineStr">
        <is>
          <t>VH</t>
        </is>
      </c>
      <c r="AJ1969" t="n">
        <v>3</v>
      </c>
      <c r="AK1969" t="inlineStr">
        <is>
          <t>A</t>
        </is>
      </c>
      <c r="AL1969" t="n">
        <v>13.5</v>
      </c>
      <c r="AM1969" t="inlineStr">
        <is>
          <t>601+</t>
        </is>
      </c>
      <c r="AN1969" t="n">
        <v>21.1</v>
      </c>
      <c r="AO1969" t="inlineStr">
        <is>
          <t>439</t>
        </is>
      </c>
      <c r="AP1969" t="n">
        <v>9.4</v>
      </c>
      <c r="AQ1969" t="inlineStr">
        <is>
          <t>701+</t>
        </is>
      </c>
      <c r="AR1969" t="n">
        <v>2.3</v>
      </c>
      <c r="AS1969" t="inlineStr">
        <is>
          <t>701+</t>
        </is>
      </c>
      <c r="AT1969" t="n">
        <v>4.7</v>
      </c>
      <c r="AU1969" t="inlineStr">
        <is>
          <t>701+</t>
        </is>
      </c>
      <c r="AV1969" t="n">
        <v>1.2</v>
      </c>
      <c r="AW1969" t="inlineStr">
        <is>
          <t>701+</t>
        </is>
      </c>
      <c r="AX1969" t="n">
        <v>10.7</v>
      </c>
      <c r="AY1969" t="inlineStr">
        <is>
          <t>657</t>
        </is>
      </c>
      <c r="AZ1969" t="n">
        <v>20.8</v>
      </c>
      <c r="BA1969" t="inlineStr">
        <is>
          <t>399</t>
        </is>
      </c>
      <c r="BB1969" t="n">
        <v>6.1</v>
      </c>
      <c r="BC1969" t="inlineStr">
        <is>
          <t>701+</t>
        </is>
      </c>
      <c r="BD1969" t="inlineStr">
        <is>
          <t>-</t>
        </is>
      </c>
      <c r="BE1969" t="inlineStr"/>
      <c r="BF1969" t="inlineStr">
        <is>
          <t>Not Reported</t>
        </is>
      </c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>
        <is>
          <t>QS</t>
        </is>
      </c>
      <c r="CC1969" t="n">
        <v>875.5</v>
      </c>
      <c r="CD1969" t="n">
        <v>975.5</v>
      </c>
      <c r="CE1969" t="n">
        <v>575</v>
      </c>
      <c r="CF1969" t="n">
        <v>472</v>
      </c>
      <c r="CG1969" t="n">
        <v>701</v>
      </c>
      <c r="CH1969" t="n">
        <v>701</v>
      </c>
      <c r="CI1969" t="n">
        <v>701</v>
      </c>
      <c r="CJ1969" t="n">
        <v>701</v>
      </c>
      <c r="CK1969" t="n">
        <v>620</v>
      </c>
      <c r="CL1969" t="n">
        <v>202</v>
      </c>
      <c r="CM1969" t="n">
        <v>701</v>
      </c>
      <c r="CN1969" t="n">
        <v>975.5</v>
      </c>
      <c r="CO1969" t="n">
        <v>900.5</v>
      </c>
      <c r="CP1969" t="n">
        <v>601</v>
      </c>
      <c r="CQ1969" t="n">
        <v>439</v>
      </c>
      <c r="CR1969" t="n">
        <v>701</v>
      </c>
      <c r="CS1969" t="n">
        <v>701</v>
      </c>
      <c r="CT1969" t="n">
        <v>701</v>
      </c>
      <c r="CU1969" t="n">
        <v>701</v>
      </c>
      <c r="CV1969" t="n">
        <v>657</v>
      </c>
      <c r="CW1969" t="n">
        <v>399</v>
      </c>
      <c r="CX1969" t="n">
        <v>701</v>
      </c>
      <c r="CY1969" t="inlineStr"/>
      <c r="CZ1969" t="inlineStr"/>
      <c r="DA1969" t="inlineStr"/>
      <c r="DB1969" t="n">
        <v>37.53571428571428</v>
      </c>
      <c r="DC1969" t="n">
        <v>2.4</v>
      </c>
      <c r="DD1969" t="inlineStr"/>
      <c r="DE1969" t="inlineStr">
        <is>
          <t>QS (score, not ratio)</t>
        </is>
      </c>
      <c r="DF1969" t="inlineStr"/>
      <c r="DG1969" t="inlineStr">
        <is>
          <t>QS (score, not %)</t>
        </is>
      </c>
      <c r="DH1969" t="n">
        <v>14.4</v>
      </c>
      <c r="DI1969" t="inlineStr"/>
    </row>
    <row r="1970">
      <c r="A1970" t="inlineStr">
        <is>
          <t>vilnius gediminas technical university</t>
        </is>
      </c>
      <c r="B1970" t="inlineStr">
        <is>
          <t>851-900</t>
        </is>
      </c>
      <c r="C1970" t="inlineStr">
        <is>
          <t>801-850</t>
        </is>
      </c>
      <c r="D1970" t="inlineStr">
        <is>
          <t>Lithuania</t>
        </is>
      </c>
      <c r="E1970" t="inlineStr">
        <is>
          <t>Europe</t>
        </is>
      </c>
      <c r="F1970" t="inlineStr">
        <is>
          <t>M</t>
        </is>
      </c>
      <c r="G1970" t="inlineStr">
        <is>
          <t>SP</t>
        </is>
      </c>
      <c r="H1970" t="inlineStr">
        <is>
          <t>VH</t>
        </is>
      </c>
      <c r="I1970" t="inlineStr">
        <is>
          <t>A</t>
        </is>
      </c>
      <c r="J1970" t="n">
        <v>8.699999999999999</v>
      </c>
      <c r="K1970" t="inlineStr">
        <is>
          <t>601+</t>
        </is>
      </c>
      <c r="L1970" t="n">
        <v>13.8</v>
      </c>
      <c r="M1970" t="inlineStr">
        <is>
          <t>589</t>
        </is>
      </c>
      <c r="N1970" t="n">
        <v>37.7</v>
      </c>
      <c r="O1970" t="inlineStr">
        <is>
          <t>424</t>
        </is>
      </c>
      <c r="P1970" t="n">
        <v>7.8</v>
      </c>
      <c r="Q1970" t="inlineStr">
        <is>
          <t>701+</t>
        </is>
      </c>
      <c r="R1970" t="n">
        <v>14.7</v>
      </c>
      <c r="S1970" t="inlineStr">
        <is>
          <t>669</t>
        </is>
      </c>
      <c r="T1970" t="n">
        <v>32.9</v>
      </c>
      <c r="U1970" t="inlineStr">
        <is>
          <t>406</t>
        </is>
      </c>
      <c r="V1970" t="n">
        <v>41.4</v>
      </c>
      <c r="W1970" t="inlineStr">
        <is>
          <t>701+</t>
        </is>
      </c>
      <c r="X1970" t="n">
        <v>6.9</v>
      </c>
      <c r="Y1970" t="inlineStr">
        <is>
          <t>701+</t>
        </is>
      </c>
      <c r="Z1970" t="n">
        <v>2</v>
      </c>
      <c r="AA1970" t="inlineStr">
        <is>
          <t>701+</t>
        </is>
      </c>
      <c r="AB1970" t="inlineStr"/>
      <c r="AC1970" t="inlineStr">
        <is>
          <t>801-850</t>
        </is>
      </c>
      <c r="AD1970" t="inlineStr">
        <is>
          <t>701-750</t>
        </is>
      </c>
      <c r="AE1970" t="inlineStr">
        <is>
          <t>LT</t>
        </is>
      </c>
      <c r="AF1970" t="inlineStr">
        <is>
          <t>Lithuania</t>
        </is>
      </c>
      <c r="AG1970" t="inlineStr">
        <is>
          <t>M</t>
        </is>
      </c>
      <c r="AH1970" t="inlineStr">
        <is>
          <t>SP</t>
        </is>
      </c>
      <c r="AI1970" t="inlineStr"/>
      <c r="AJ1970" t="n">
        <v>4</v>
      </c>
      <c r="AK1970" t="inlineStr">
        <is>
          <t>A</t>
        </is>
      </c>
      <c r="AL1970" t="n">
        <v>9</v>
      </c>
      <c r="AM1970" t="inlineStr">
        <is>
          <t>601+</t>
        </is>
      </c>
      <c r="AN1970" t="n">
        <v>16.7</v>
      </c>
      <c r="AO1970" t="inlineStr">
        <is>
          <t>516</t>
        </is>
      </c>
      <c r="AP1970" t="n">
        <v>40.9</v>
      </c>
      <c r="AQ1970" t="inlineStr">
        <is>
          <t>385</t>
        </is>
      </c>
      <c r="AR1970" t="n">
        <v>7.3</v>
      </c>
      <c r="AS1970" t="inlineStr">
        <is>
          <t>701+</t>
        </is>
      </c>
      <c r="AT1970" t="n">
        <v>15.8</v>
      </c>
      <c r="AU1970" t="inlineStr">
        <is>
          <t>655</t>
        </is>
      </c>
      <c r="AV1970" t="n">
        <v>38.8</v>
      </c>
      <c r="AW1970" t="inlineStr">
        <is>
          <t>355</t>
        </is>
      </c>
      <c r="AX1970" t="n">
        <v>4.7</v>
      </c>
      <c r="AY1970" t="inlineStr">
        <is>
          <t>701+</t>
        </is>
      </c>
      <c r="AZ1970" t="n">
        <v>11.5</v>
      </c>
      <c r="BA1970" t="inlineStr">
        <is>
          <t>701+</t>
        </is>
      </c>
      <c r="BB1970" t="n">
        <v>1.9</v>
      </c>
      <c r="BC1970" t="inlineStr">
        <is>
          <t>701+</t>
        </is>
      </c>
      <c r="BD1970" t="inlineStr">
        <is>
          <t>-</t>
        </is>
      </c>
      <c r="BE1970" t="inlineStr"/>
      <c r="BF1970" t="inlineStr">
        <is>
          <t>Not Reported</t>
        </is>
      </c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>
        <is>
          <t>QS</t>
        </is>
      </c>
      <c r="CC1970" t="n">
        <v>875.5</v>
      </c>
      <c r="CD1970" t="n">
        <v>825.5</v>
      </c>
      <c r="CE1970" t="n">
        <v>601</v>
      </c>
      <c r="CF1970" t="n">
        <v>589</v>
      </c>
      <c r="CG1970" t="n">
        <v>424</v>
      </c>
      <c r="CH1970" t="n">
        <v>701</v>
      </c>
      <c r="CI1970" t="n">
        <v>669</v>
      </c>
      <c r="CJ1970" t="n">
        <v>406</v>
      </c>
      <c r="CK1970" t="n">
        <v>701</v>
      </c>
      <c r="CL1970" t="n">
        <v>701</v>
      </c>
      <c r="CM1970" t="n">
        <v>701</v>
      </c>
      <c r="CN1970" t="n">
        <v>825.5</v>
      </c>
      <c r="CO1970" t="n">
        <v>725.5</v>
      </c>
      <c r="CP1970" t="n">
        <v>601</v>
      </c>
      <c r="CQ1970" t="n">
        <v>516</v>
      </c>
      <c r="CR1970" t="n">
        <v>385</v>
      </c>
      <c r="CS1970" t="n">
        <v>701</v>
      </c>
      <c r="CT1970" t="n">
        <v>655</v>
      </c>
      <c r="CU1970" t="n">
        <v>355</v>
      </c>
      <c r="CV1970" t="n">
        <v>701</v>
      </c>
      <c r="CW1970" t="n">
        <v>701</v>
      </c>
      <c r="CX1970" t="n">
        <v>701</v>
      </c>
      <c r="CY1970" t="inlineStr"/>
      <c r="CZ1970" t="inlineStr"/>
      <c r="DA1970" t="inlineStr"/>
      <c r="DB1970" t="n">
        <v>37.53571428571428</v>
      </c>
      <c r="DC1970" t="n">
        <v>7.8</v>
      </c>
      <c r="DD1970" t="inlineStr"/>
      <c r="DE1970" t="inlineStr">
        <is>
          <t>QS (score, not ratio)</t>
        </is>
      </c>
      <c r="DF1970" t="inlineStr"/>
      <c r="DG1970" t="inlineStr">
        <is>
          <t>QS (score, not %)</t>
        </is>
      </c>
      <c r="DH1970" t="n">
        <v>8.85</v>
      </c>
      <c r="DI1970" t="inlineStr"/>
    </row>
    <row r="1971">
      <c r="A1971" t="inlineStr">
        <is>
          <t>vilnius university</t>
        </is>
      </c>
      <c r="B1971" t="inlineStr">
        <is>
          <t>439</t>
        </is>
      </c>
      <c r="C1971" t="inlineStr">
        <is>
          <t>473</t>
        </is>
      </c>
      <c r="D1971" t="inlineStr">
        <is>
          <t>Lithuania</t>
        </is>
      </c>
      <c r="E1971" t="inlineStr">
        <is>
          <t>Europe</t>
        </is>
      </c>
      <c r="F1971" t="inlineStr">
        <is>
          <t>L</t>
        </is>
      </c>
      <c r="G1971" t="inlineStr">
        <is>
          <t>FC</t>
        </is>
      </c>
      <c r="H1971" t="inlineStr">
        <is>
          <t>HI</t>
        </is>
      </c>
      <c r="I1971" t="inlineStr">
        <is>
          <t>A</t>
        </is>
      </c>
      <c r="J1971" t="n">
        <v>19.1</v>
      </c>
      <c r="K1971" t="inlineStr">
        <is>
          <t>472</t>
        </is>
      </c>
      <c r="L1971" t="n">
        <v>23.5</v>
      </c>
      <c r="M1971" t="inlineStr">
        <is>
          <t>405</t>
        </is>
      </c>
      <c r="N1971" t="n">
        <v>74.7</v>
      </c>
      <c r="O1971" t="inlineStr">
        <is>
          <t>168</t>
        </is>
      </c>
      <c r="P1971" t="n">
        <v>3.3</v>
      </c>
      <c r="Q1971" t="inlineStr">
        <is>
          <t>701+</t>
        </is>
      </c>
      <c r="R1971" t="n">
        <v>12.4</v>
      </c>
      <c r="S1971" t="inlineStr">
        <is>
          <t>701+</t>
        </is>
      </c>
      <c r="T1971" t="n">
        <v>13.6</v>
      </c>
      <c r="U1971" t="inlineStr">
        <is>
          <t>649</t>
        </is>
      </c>
      <c r="V1971" t="n">
        <v>75.5</v>
      </c>
      <c r="W1971" t="inlineStr">
        <is>
          <t>398</t>
        </is>
      </c>
      <c r="X1971" t="n">
        <v>83.7</v>
      </c>
      <c r="Y1971" t="inlineStr">
        <is>
          <t>105</t>
        </is>
      </c>
      <c r="Z1971" t="n">
        <v>27.1</v>
      </c>
      <c r="AA1971" t="inlineStr">
        <is>
          <t>471=</t>
        </is>
      </c>
      <c r="AB1971" t="n">
        <v>27.1</v>
      </c>
      <c r="AC1971">
        <f>473</f>
        <v/>
      </c>
      <c r="AD1971" t="inlineStr">
        <is>
          <t>400=</t>
        </is>
      </c>
      <c r="AE1971" t="inlineStr">
        <is>
          <t>LT</t>
        </is>
      </c>
      <c r="AF1971" t="inlineStr">
        <is>
          <t>Lithuania</t>
        </is>
      </c>
      <c r="AG1971" t="inlineStr">
        <is>
          <t>L</t>
        </is>
      </c>
      <c r="AH1971" t="inlineStr">
        <is>
          <t>FC</t>
        </is>
      </c>
      <c r="AI1971" t="inlineStr">
        <is>
          <t>HI</t>
        </is>
      </c>
      <c r="AJ1971" t="n">
        <v>5</v>
      </c>
      <c r="AK1971" t="inlineStr">
        <is>
          <t>A</t>
        </is>
      </c>
      <c r="AL1971" t="n">
        <v>19.8</v>
      </c>
      <c r="AM1971" t="inlineStr">
        <is>
          <t>447</t>
        </is>
      </c>
      <c r="AN1971" t="n">
        <v>27.8</v>
      </c>
      <c r="AO1971" t="inlineStr">
        <is>
          <t>346</t>
        </is>
      </c>
      <c r="AP1971" t="n">
        <v>83</v>
      </c>
      <c r="AQ1971" t="inlineStr">
        <is>
          <t>119</t>
        </is>
      </c>
      <c r="AR1971" t="n">
        <v>3</v>
      </c>
      <c r="AS1971" t="inlineStr">
        <is>
          <t>701+</t>
        </is>
      </c>
      <c r="AT1971" t="n">
        <v>13</v>
      </c>
      <c r="AU1971" t="inlineStr">
        <is>
          <t>701+</t>
        </is>
      </c>
      <c r="AV1971" t="n">
        <v>14.9</v>
      </c>
      <c r="AW1971" t="inlineStr">
        <is>
          <t>622</t>
        </is>
      </c>
      <c r="AX1971" t="n">
        <v>43.5</v>
      </c>
      <c r="AY1971" t="inlineStr">
        <is>
          <t>351</t>
        </is>
      </c>
      <c r="AZ1971" t="n">
        <v>25.5</v>
      </c>
      <c r="BA1971" t="inlineStr">
        <is>
          <t>325</t>
        </is>
      </c>
      <c r="BB1971" t="n">
        <v>11.7</v>
      </c>
      <c r="BC1971" t="inlineStr">
        <is>
          <t>647=</t>
        </is>
      </c>
      <c r="BD1971" t="inlineStr">
        <is>
          <t>24.4</t>
        </is>
      </c>
      <c r="BE1971" t="inlineStr">
        <is>
          <t>601-800</t>
        </is>
      </c>
      <c r="BF1971" t="inlineStr">
        <is>
          <t>Lithuania</t>
        </is>
      </c>
      <c r="BG1971" t="n">
        <v>18.3</v>
      </c>
      <c r="BH1971" t="n">
        <v>40.8</v>
      </c>
      <c r="BI1971" t="n">
        <v>13.6</v>
      </c>
      <c r="BJ1971" t="n">
        <v>26.1</v>
      </c>
      <c r="BK1971" t="inlineStr">
        <is>
          <t>41.0</t>
        </is>
      </c>
      <c r="BL1971" t="inlineStr">
        <is>
          <t>-</t>
        </is>
      </c>
      <c r="BM1971" t="inlineStr">
        <is>
          <t>19,019</t>
        </is>
      </c>
      <c r="BN1971" t="n">
        <v>14.2</v>
      </c>
      <c r="BO1971" t="inlineStr">
        <is>
          <t>4%</t>
        </is>
      </c>
      <c r="BP1971" t="inlineStr">
        <is>
          <t>65 : 35</t>
        </is>
      </c>
      <c r="BQ1971" t="n">
        <v>2016</v>
      </c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>
        <is>
          <t>QS+Times</t>
        </is>
      </c>
      <c r="CC1971" t="n">
        <v>439</v>
      </c>
      <c r="CD1971" t="n">
        <v>473</v>
      </c>
      <c r="CE1971" t="n">
        <v>472</v>
      </c>
      <c r="CF1971" t="n">
        <v>405</v>
      </c>
      <c r="CG1971" t="n">
        <v>168</v>
      </c>
      <c r="CH1971" t="n">
        <v>701</v>
      </c>
      <c r="CI1971" t="n">
        <v>701</v>
      </c>
      <c r="CJ1971" t="n">
        <v>649</v>
      </c>
      <c r="CK1971" t="n">
        <v>398</v>
      </c>
      <c r="CL1971" t="n">
        <v>105</v>
      </c>
      <c r="CM1971" t="n">
        <v>471</v>
      </c>
      <c r="CN1971" t="n">
        <v>473</v>
      </c>
      <c r="CO1971" t="n">
        <v>400</v>
      </c>
      <c r="CP1971" t="n">
        <v>447</v>
      </c>
      <c r="CQ1971" t="n">
        <v>346</v>
      </c>
      <c r="CR1971" t="n">
        <v>119</v>
      </c>
      <c r="CS1971" t="n">
        <v>701</v>
      </c>
      <c r="CT1971" t="n">
        <v>701</v>
      </c>
      <c r="CU1971" t="n">
        <v>622</v>
      </c>
      <c r="CV1971" t="n">
        <v>351</v>
      </c>
      <c r="CW1971" t="n">
        <v>325</v>
      </c>
      <c r="CX1971" t="n">
        <v>647</v>
      </c>
      <c r="CY1971" t="n">
        <v>700.5</v>
      </c>
      <c r="CZ1971" t="inlineStr"/>
      <c r="DA1971" t="inlineStr"/>
      <c r="DB1971" t="n">
        <v>34.35714285714286</v>
      </c>
      <c r="DC1971" t="n">
        <v>13.21222144049791</v>
      </c>
      <c r="DD1971" t="n">
        <v>14.2</v>
      </c>
      <c r="DE1971" t="inlineStr">
        <is>
          <t>Times (raw ratio)</t>
        </is>
      </c>
      <c r="DF1971" t="n">
        <v>4</v>
      </c>
      <c r="DG1971" t="inlineStr">
        <is>
          <t>Times (raw %)</t>
        </is>
      </c>
      <c r="DH1971" t="n">
        <v>19.45</v>
      </c>
      <c r="DI1971" t="n">
        <v>11.13423517169615</v>
      </c>
    </row>
    <row r="1972">
      <c r="A1972" t="inlineStr">
        <is>
          <t>virginia commonwealth university</t>
        </is>
      </c>
      <c r="B1972" t="inlineStr">
        <is>
          <t>851-900</t>
        </is>
      </c>
      <c r="C1972" t="inlineStr">
        <is>
          <t>761-770</t>
        </is>
      </c>
      <c r="D1972" t="inlineStr">
        <is>
          <t>United States</t>
        </is>
      </c>
      <c r="E1972" t="inlineStr">
        <is>
          <t>Americas</t>
        </is>
      </c>
      <c r="F1972" t="inlineStr">
        <is>
          <t>L</t>
        </is>
      </c>
      <c r="G1972" t="inlineStr">
        <is>
          <t>FC</t>
        </is>
      </c>
      <c r="H1972" t="inlineStr">
        <is>
          <t>VH</t>
        </is>
      </c>
      <c r="I1972" t="inlineStr">
        <is>
          <t>A</t>
        </is>
      </c>
      <c r="J1972" t="n">
        <v>7.1</v>
      </c>
      <c r="K1972" t="inlineStr">
        <is>
          <t>601+</t>
        </is>
      </c>
      <c r="L1972" t="n">
        <v>8.5</v>
      </c>
      <c r="M1972" t="inlineStr">
        <is>
          <t>601+</t>
        </is>
      </c>
      <c r="N1972" t="n">
        <v>38.8</v>
      </c>
      <c r="O1972" t="inlineStr">
        <is>
          <t>405</t>
        </is>
      </c>
      <c r="P1972" t="n">
        <v>12.8</v>
      </c>
      <c r="Q1972" t="inlineStr">
        <is>
          <t>672</t>
        </is>
      </c>
      <c r="R1972" t="n">
        <v>9.699999999999999</v>
      </c>
      <c r="S1972" t="inlineStr">
        <is>
          <t>701+</t>
        </is>
      </c>
      <c r="T1972" t="n">
        <v>3.2</v>
      </c>
      <c r="U1972" t="inlineStr">
        <is>
          <t>701+</t>
        </is>
      </c>
      <c r="V1972" t="n">
        <v>73.5</v>
      </c>
      <c r="W1972" t="inlineStr">
        <is>
          <t>428</t>
        </is>
      </c>
      <c r="X1972" t="n">
        <v>8.199999999999999</v>
      </c>
      <c r="Y1972" t="inlineStr">
        <is>
          <t>701+</t>
        </is>
      </c>
      <c r="Z1972" t="n">
        <v>8.5</v>
      </c>
      <c r="AA1972" t="inlineStr">
        <is>
          <t>696=</t>
        </is>
      </c>
      <c r="AB1972" t="inlineStr"/>
      <c r="AC1972" t="inlineStr">
        <is>
          <t>761-770</t>
        </is>
      </c>
      <c r="AD1972" t="inlineStr">
        <is>
          <t>701-750</t>
        </is>
      </c>
      <c r="AE1972" t="inlineStr">
        <is>
          <t>US</t>
        </is>
      </c>
      <c r="AF1972" t="inlineStr">
        <is>
          <t>United States</t>
        </is>
      </c>
      <c r="AG1972" t="inlineStr">
        <is>
          <t>L</t>
        </is>
      </c>
      <c r="AH1972" t="inlineStr">
        <is>
          <t>FC</t>
        </is>
      </c>
      <c r="AI1972" t="inlineStr">
        <is>
          <t>VH</t>
        </is>
      </c>
      <c r="AJ1972" t="n">
        <v>5</v>
      </c>
      <c r="AK1972" t="inlineStr">
        <is>
          <t>A</t>
        </is>
      </c>
      <c r="AL1972" t="n">
        <v>6.7</v>
      </c>
      <c r="AM1972" t="inlineStr">
        <is>
          <t>601+</t>
        </is>
      </c>
      <c r="AN1972" t="n">
        <v>16.5</v>
      </c>
      <c r="AO1972" t="inlineStr">
        <is>
          <t>521</t>
        </is>
      </c>
      <c r="AP1972" t="n">
        <v>43.1</v>
      </c>
      <c r="AQ1972" t="inlineStr">
        <is>
          <t>365</t>
        </is>
      </c>
      <c r="AR1972" t="n">
        <v>13.7</v>
      </c>
      <c r="AS1972" t="inlineStr">
        <is>
          <t>662</t>
        </is>
      </c>
      <c r="AT1972" t="n">
        <v>15.9</v>
      </c>
      <c r="AU1972" t="inlineStr">
        <is>
          <t>653</t>
        </is>
      </c>
      <c r="AV1972" t="n">
        <v>3.2</v>
      </c>
      <c r="AW1972" t="inlineStr">
        <is>
          <t>701+</t>
        </is>
      </c>
      <c r="AX1972" t="n">
        <v>39.2</v>
      </c>
      <c r="AY1972" t="inlineStr">
        <is>
          <t>383</t>
        </is>
      </c>
      <c r="AZ1972" t="n">
        <v>12.4</v>
      </c>
      <c r="BA1972" t="inlineStr">
        <is>
          <t>701+</t>
        </is>
      </c>
      <c r="BB1972" t="n">
        <v>12</v>
      </c>
      <c r="BC1972" t="inlineStr">
        <is>
          <t>642=</t>
        </is>
      </c>
      <c r="BD1972" t="inlineStr">
        <is>
          <t>-</t>
        </is>
      </c>
      <c r="BE1972" t="inlineStr"/>
      <c r="BF1972" t="inlineStr">
        <is>
          <t>Not Reported</t>
        </is>
      </c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>
        <is>
          <t>151-200</t>
        </is>
      </c>
      <c r="BS1972" t="inlineStr">
        <is>
          <t>66-78</t>
        </is>
      </c>
      <c r="BT1972" t="inlineStr"/>
      <c r="BU1972" t="n">
        <v>10.3</v>
      </c>
      <c r="BV1972" t="n">
        <v>14.1</v>
      </c>
      <c r="BW1972" t="n">
        <v>15.9</v>
      </c>
      <c r="BX1972" t="n">
        <v>7.8</v>
      </c>
      <c r="BY1972" t="n">
        <v>34.3</v>
      </c>
      <c r="BZ1972" t="n">
        <v>14.6</v>
      </c>
      <c r="CA1972" t="n">
        <v>2015</v>
      </c>
      <c r="CB1972" t="inlineStr">
        <is>
          <t>QS+Shanghai</t>
        </is>
      </c>
      <c r="CC1972" t="n">
        <v>875.5</v>
      </c>
      <c r="CD1972" t="n">
        <v>765.5</v>
      </c>
      <c r="CE1972" t="n">
        <v>601</v>
      </c>
      <c r="CF1972" t="n">
        <v>601</v>
      </c>
      <c r="CG1972" t="n">
        <v>405</v>
      </c>
      <c r="CH1972" t="n">
        <v>672</v>
      </c>
      <c r="CI1972" t="n">
        <v>701</v>
      </c>
      <c r="CJ1972" t="n">
        <v>701</v>
      </c>
      <c r="CK1972" t="n">
        <v>428</v>
      </c>
      <c r="CL1972" t="n">
        <v>701</v>
      </c>
      <c r="CM1972" t="n">
        <v>696</v>
      </c>
      <c r="CN1972" t="n">
        <v>765.5</v>
      </c>
      <c r="CO1972" t="n">
        <v>725.5</v>
      </c>
      <c r="CP1972" t="n">
        <v>601</v>
      </c>
      <c r="CQ1972" t="n">
        <v>521</v>
      </c>
      <c r="CR1972" t="n">
        <v>365</v>
      </c>
      <c r="CS1972" t="n">
        <v>662</v>
      </c>
      <c r="CT1972" t="n">
        <v>653</v>
      </c>
      <c r="CU1972" t="n">
        <v>701</v>
      </c>
      <c r="CV1972" t="n">
        <v>383</v>
      </c>
      <c r="CW1972" t="n">
        <v>701</v>
      </c>
      <c r="CX1972" t="n">
        <v>642</v>
      </c>
      <c r="CY1972" t="inlineStr"/>
      <c r="CZ1972" t="n">
        <v>175.5</v>
      </c>
      <c r="DA1972" t="n">
        <v>72</v>
      </c>
      <c r="DB1972" t="n">
        <v>49.61308217029951</v>
      </c>
      <c r="DC1972" t="n">
        <v>19.27540453074434</v>
      </c>
      <c r="DD1972" t="inlineStr"/>
      <c r="DE1972" t="inlineStr">
        <is>
          <t>QS (score, not ratio)</t>
        </is>
      </c>
      <c r="DF1972" t="inlineStr"/>
      <c r="DG1972" t="inlineStr">
        <is>
          <t>QS (score, not %)</t>
        </is>
      </c>
      <c r="DH1972" t="n">
        <v>6.9</v>
      </c>
      <c r="DI1972" t="n">
        <v>17.35655339805825</v>
      </c>
    </row>
    <row r="1973">
      <c r="A1973" t="inlineStr">
        <is>
          <t>virginia polytechnic institute and state university</t>
        </is>
      </c>
      <c r="B1973" t="inlineStr">
        <is>
          <t>389</t>
        </is>
      </c>
      <c r="C1973" t="inlineStr">
        <is>
          <t>302</t>
        </is>
      </c>
      <c r="D1973" t="inlineStr">
        <is>
          <t>United States</t>
        </is>
      </c>
      <c r="E1973" t="inlineStr">
        <is>
          <t>Americas</t>
        </is>
      </c>
      <c r="F1973" t="inlineStr">
        <is>
          <t>XL</t>
        </is>
      </c>
      <c r="G1973" t="inlineStr">
        <is>
          <t>FC</t>
        </is>
      </c>
      <c r="H1973" t="inlineStr">
        <is>
          <t>VH</t>
        </is>
      </c>
      <c r="I1973" t="inlineStr">
        <is>
          <t>A</t>
        </is>
      </c>
      <c r="J1973" t="n">
        <v>26.4</v>
      </c>
      <c r="K1973" t="inlineStr">
        <is>
          <t>336</t>
        </is>
      </c>
      <c r="L1973" t="n">
        <v>26.2</v>
      </c>
      <c r="M1973" t="inlineStr">
        <is>
          <t>364</t>
        </is>
      </c>
      <c r="N1973" t="n">
        <v>18.9</v>
      </c>
      <c r="O1973" t="inlineStr">
        <is>
          <t>701+</t>
        </is>
      </c>
      <c r="P1973" t="n">
        <v>28.4</v>
      </c>
      <c r="Q1973" t="inlineStr">
        <is>
          <t>459</t>
        </is>
      </c>
      <c r="R1973" t="n">
        <v>71.8</v>
      </c>
      <c r="S1973" t="inlineStr">
        <is>
          <t>277</t>
        </is>
      </c>
      <c r="T1973" t="n">
        <v>16.5</v>
      </c>
      <c r="U1973" t="inlineStr">
        <is>
          <t>594</t>
        </is>
      </c>
      <c r="V1973" t="n">
        <v>82.59999999999999</v>
      </c>
      <c r="W1973" t="inlineStr">
        <is>
          <t>282</t>
        </is>
      </c>
      <c r="X1973" t="n">
        <v>24</v>
      </c>
      <c r="Y1973" t="inlineStr">
        <is>
          <t>471</t>
        </is>
      </c>
      <c r="Z1973" t="n">
        <v>34.8</v>
      </c>
      <c r="AA1973" t="inlineStr">
        <is>
          <t>406=</t>
        </is>
      </c>
      <c r="AB1973" t="n">
        <v>30.1</v>
      </c>
      <c r="AC1973">
        <f>302</f>
        <v/>
      </c>
      <c r="AD1973" t="inlineStr">
        <is>
          <t>363=</t>
        </is>
      </c>
      <c r="AE1973" t="inlineStr">
        <is>
          <t>US</t>
        </is>
      </c>
      <c r="AF1973" t="inlineStr">
        <is>
          <t>United States</t>
        </is>
      </c>
      <c r="AG1973" t="inlineStr">
        <is>
          <t>XL</t>
        </is>
      </c>
      <c r="AH1973" t="inlineStr">
        <is>
          <t>FC</t>
        </is>
      </c>
      <c r="AI1973" t="inlineStr">
        <is>
          <t>VH</t>
        </is>
      </c>
      <c r="AJ1973" t="n">
        <v>5</v>
      </c>
      <c r="AK1973" t="inlineStr">
        <is>
          <t>A</t>
        </is>
      </c>
      <c r="AL1973" t="n">
        <v>26.2</v>
      </c>
      <c r="AM1973" t="inlineStr">
        <is>
          <t>337</t>
        </is>
      </c>
      <c r="AN1973" t="n">
        <v>40.4</v>
      </c>
      <c r="AO1973" t="inlineStr">
        <is>
          <t>232</t>
        </is>
      </c>
      <c r="AP1973" t="n">
        <v>18.7</v>
      </c>
      <c r="AQ1973" t="inlineStr">
        <is>
          <t>701+</t>
        </is>
      </c>
      <c r="AR1973" t="n">
        <v>34.8</v>
      </c>
      <c r="AS1973" t="inlineStr">
        <is>
          <t>389</t>
        </is>
      </c>
      <c r="AT1973" t="n">
        <v>71.7</v>
      </c>
      <c r="AU1973" t="inlineStr">
        <is>
          <t>267</t>
        </is>
      </c>
      <c r="AV1973" t="n">
        <v>17.9</v>
      </c>
      <c r="AW1973" t="inlineStr">
        <is>
          <t>577</t>
        </is>
      </c>
      <c r="AX1973" t="n">
        <v>70</v>
      </c>
      <c r="AY1973" t="inlineStr">
        <is>
          <t>197</t>
        </is>
      </c>
      <c r="AZ1973" t="n">
        <v>20.7</v>
      </c>
      <c r="BA1973" t="inlineStr">
        <is>
          <t>402</t>
        </is>
      </c>
      <c r="BB1973" t="n">
        <v>52.8</v>
      </c>
      <c r="BC1973" t="inlineStr">
        <is>
          <t>292=</t>
        </is>
      </c>
      <c r="BD1973" t="inlineStr">
        <is>
          <t>34.5</t>
        </is>
      </c>
      <c r="BE1973" t="inlineStr">
        <is>
          <t>251-300</t>
        </is>
      </c>
      <c r="BF1973" t="inlineStr">
        <is>
          <t>United States of America</t>
        </is>
      </c>
      <c r="BG1973" t="n">
        <v>34.9</v>
      </c>
      <c r="BH1973" t="n">
        <v>29.5</v>
      </c>
      <c r="BI1973" t="n">
        <v>38.2</v>
      </c>
      <c r="BJ1973" t="n">
        <v>54.2</v>
      </c>
      <c r="BK1973" t="inlineStr">
        <is>
          <t>43.3</t>
        </is>
      </c>
      <c r="BL1973" t="inlineStr">
        <is>
          <t>-</t>
        </is>
      </c>
      <c r="BM1973" t="inlineStr">
        <is>
          <t>30,850</t>
        </is>
      </c>
      <c r="BN1973" t="n">
        <v>18.6</v>
      </c>
      <c r="BO1973" t="inlineStr">
        <is>
          <t>10%</t>
        </is>
      </c>
      <c r="BP1973" t="inlineStr">
        <is>
          <t>42 : 58</t>
        </is>
      </c>
      <c r="BQ1973" t="n">
        <v>2016</v>
      </c>
      <c r="BR1973" t="inlineStr">
        <is>
          <t>201-300</t>
        </is>
      </c>
      <c r="BS1973" t="inlineStr">
        <is>
          <t>79-102</t>
        </is>
      </c>
      <c r="BT1973" t="inlineStr"/>
      <c r="BU1973" t="n">
        <v>11.5</v>
      </c>
      <c r="BV1973" t="n">
        <v>0</v>
      </c>
      <c r="BW1973" t="n">
        <v>11.4</v>
      </c>
      <c r="BX1973" t="n">
        <v>11.4</v>
      </c>
      <c r="BY1973" t="n">
        <v>40.9</v>
      </c>
      <c r="BZ1973" t="n">
        <v>17.4</v>
      </c>
      <c r="CA1973" t="n">
        <v>2015</v>
      </c>
      <c r="CB1973" t="inlineStr">
        <is>
          <t>QS+Times+Shanghai</t>
        </is>
      </c>
      <c r="CC1973" t="n">
        <v>389</v>
      </c>
      <c r="CD1973" t="n">
        <v>302</v>
      </c>
      <c r="CE1973" t="n">
        <v>336</v>
      </c>
      <c r="CF1973" t="n">
        <v>364</v>
      </c>
      <c r="CG1973" t="n">
        <v>701</v>
      </c>
      <c r="CH1973" t="n">
        <v>459</v>
      </c>
      <c r="CI1973" t="n">
        <v>277</v>
      </c>
      <c r="CJ1973" t="n">
        <v>594</v>
      </c>
      <c r="CK1973" t="n">
        <v>282</v>
      </c>
      <c r="CL1973" t="n">
        <v>471</v>
      </c>
      <c r="CM1973" t="n">
        <v>406</v>
      </c>
      <c r="CN1973" t="n">
        <v>302</v>
      </c>
      <c r="CO1973" t="n">
        <v>363</v>
      </c>
      <c r="CP1973" t="n">
        <v>337</v>
      </c>
      <c r="CQ1973" t="n">
        <v>232</v>
      </c>
      <c r="CR1973" t="n">
        <v>701</v>
      </c>
      <c r="CS1973" t="n">
        <v>389</v>
      </c>
      <c r="CT1973" t="n">
        <v>267</v>
      </c>
      <c r="CU1973" t="n">
        <v>577</v>
      </c>
      <c r="CV1973" t="n">
        <v>197</v>
      </c>
      <c r="CW1973" t="n">
        <v>402</v>
      </c>
      <c r="CX1973" t="n">
        <v>292</v>
      </c>
      <c r="CY1973" t="n">
        <v>275.5</v>
      </c>
      <c r="CZ1973" t="n">
        <v>250.5</v>
      </c>
      <c r="DA1973" t="n">
        <v>90.5</v>
      </c>
      <c r="DB1973" t="n">
        <v>59.42280859604273</v>
      </c>
      <c r="DC1973" t="n">
        <v>33.28444992564938</v>
      </c>
      <c r="DD1973" t="n">
        <v>18.6</v>
      </c>
      <c r="DE1973" t="inlineStr">
        <is>
          <t>Times (raw ratio)</t>
        </is>
      </c>
      <c r="DF1973" t="n">
        <v>10</v>
      </c>
      <c r="DG1973" t="inlineStr">
        <is>
          <t>Times (raw %)</t>
        </is>
      </c>
      <c r="DH1973" t="n">
        <v>26.3</v>
      </c>
      <c r="DI1973" t="n">
        <v>19.17570498637813</v>
      </c>
    </row>
    <row r="1974">
      <c r="A1974" t="inlineStr">
        <is>
          <t>voronezh state university</t>
        </is>
      </c>
      <c r="B1974" t="inlineStr">
        <is>
          <t>1201-1400</t>
        </is>
      </c>
      <c r="C1974" t="inlineStr">
        <is>
          <t>1201-1400</t>
        </is>
      </c>
      <c r="D1974" t="inlineStr">
        <is>
          <t>Russia</t>
        </is>
      </c>
      <c r="E1974" t="inlineStr">
        <is>
          <t>Europe</t>
        </is>
      </c>
      <c r="F1974" t="inlineStr">
        <is>
          <t>L</t>
        </is>
      </c>
      <c r="G1974" t="inlineStr">
        <is>
          <t>CO</t>
        </is>
      </c>
      <c r="H1974" t="inlineStr">
        <is>
          <t>HI</t>
        </is>
      </c>
      <c r="I1974" t="inlineStr">
        <is>
          <t>A</t>
        </is>
      </c>
      <c r="J1974" t="n">
        <v>5.4</v>
      </c>
      <c r="K1974" t="inlineStr">
        <is>
          <t>601+</t>
        </is>
      </c>
      <c r="L1974" t="n">
        <v>2.7</v>
      </c>
      <c r="M1974" t="inlineStr">
        <is>
          <t>601+</t>
        </is>
      </c>
      <c r="N1974" t="n">
        <v>21.8</v>
      </c>
      <c r="O1974" t="inlineStr">
        <is>
          <t>641</t>
        </is>
      </c>
      <c r="P1974" t="n">
        <v>1.3</v>
      </c>
      <c r="Q1974" t="inlineStr">
        <is>
          <t>701+</t>
        </is>
      </c>
      <c r="R1974" t="n">
        <v>3</v>
      </c>
      <c r="S1974" t="inlineStr">
        <is>
          <t>701+</t>
        </is>
      </c>
      <c r="T1974" t="n">
        <v>21.4</v>
      </c>
      <c r="U1974" t="inlineStr">
        <is>
          <t>523</t>
        </is>
      </c>
      <c r="V1974" t="n">
        <v>12.1</v>
      </c>
      <c r="W1974" t="inlineStr">
        <is>
          <t>701+</t>
        </is>
      </c>
      <c r="X1974" t="n">
        <v>3</v>
      </c>
      <c r="Y1974" t="inlineStr">
        <is>
          <t>701+</t>
        </is>
      </c>
      <c r="Z1974" t="n">
        <v>1</v>
      </c>
      <c r="AA1974" t="inlineStr">
        <is>
          <t>701+</t>
        </is>
      </c>
      <c r="AB1974" t="inlineStr"/>
      <c r="AC1974" t="inlineStr">
        <is>
          <t>1201-1400</t>
        </is>
      </c>
      <c r="AD1974" t="inlineStr">
        <is>
          <t>1001-1200</t>
        </is>
      </c>
      <c r="AE1974" t="inlineStr">
        <is>
          <t>RU</t>
        </is>
      </c>
      <c r="AF1974" t="inlineStr">
        <is>
          <t>Russia</t>
        </is>
      </c>
      <c r="AG1974" t="inlineStr">
        <is>
          <t>L</t>
        </is>
      </c>
      <c r="AH1974" t="inlineStr">
        <is>
          <t>CO</t>
        </is>
      </c>
      <c r="AI1974" t="inlineStr">
        <is>
          <t>HI</t>
        </is>
      </c>
      <c r="AJ1974" t="n">
        <v>5</v>
      </c>
      <c r="AK1974" t="inlineStr">
        <is>
          <t>A</t>
        </is>
      </c>
      <c r="AL1974" t="n">
        <v>5.9</v>
      </c>
      <c r="AM1974" t="inlineStr">
        <is>
          <t>601+</t>
        </is>
      </c>
      <c r="AN1974" t="n">
        <v>2.3</v>
      </c>
      <c r="AO1974" t="inlineStr">
        <is>
          <t>601+</t>
        </is>
      </c>
      <c r="AP1974" t="n">
        <v>19.9</v>
      </c>
      <c r="AQ1974" t="inlineStr">
        <is>
          <t>670</t>
        </is>
      </c>
      <c r="AR1974" t="n">
        <v>1.3</v>
      </c>
      <c r="AS1974" t="inlineStr">
        <is>
          <t>701+</t>
        </is>
      </c>
      <c r="AT1974" t="n">
        <v>3.4</v>
      </c>
      <c r="AU1974" t="inlineStr">
        <is>
          <t>701+</t>
        </is>
      </c>
      <c r="AV1974" t="n">
        <v>25.6</v>
      </c>
      <c r="AW1974" t="inlineStr">
        <is>
          <t>466</t>
        </is>
      </c>
      <c r="AX1974" t="n">
        <v>1</v>
      </c>
      <c r="AY1974" t="inlineStr">
        <is>
          <t>701+</t>
        </is>
      </c>
      <c r="AZ1974" t="n">
        <v>6.6</v>
      </c>
      <c r="BA1974" t="inlineStr">
        <is>
          <t>701+</t>
        </is>
      </c>
      <c r="BB1974" t="n">
        <v>1.4</v>
      </c>
      <c r="BC1974" t="inlineStr">
        <is>
          <t>701+</t>
        </is>
      </c>
      <c r="BD1974" t="inlineStr">
        <is>
          <t>-</t>
        </is>
      </c>
      <c r="BE1974" t="inlineStr"/>
      <c r="BF1974" t="inlineStr">
        <is>
          <t>Not Reported</t>
        </is>
      </c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>
        <is>
          <t>QS</t>
        </is>
      </c>
      <c r="CC1974" t="n">
        <v>1300.5</v>
      </c>
      <c r="CD1974" t="n">
        <v>1300.5</v>
      </c>
      <c r="CE1974" t="n">
        <v>601</v>
      </c>
      <c r="CF1974" t="n">
        <v>601</v>
      </c>
      <c r="CG1974" t="n">
        <v>641</v>
      </c>
      <c r="CH1974" t="n">
        <v>701</v>
      </c>
      <c r="CI1974" t="n">
        <v>701</v>
      </c>
      <c r="CJ1974" t="n">
        <v>523</v>
      </c>
      <c r="CK1974" t="n">
        <v>701</v>
      </c>
      <c r="CL1974" t="n">
        <v>701</v>
      </c>
      <c r="CM1974" t="n">
        <v>701</v>
      </c>
      <c r="CN1974" t="n">
        <v>1300.5</v>
      </c>
      <c r="CO1974" t="n">
        <v>1100.5</v>
      </c>
      <c r="CP1974" t="n">
        <v>601</v>
      </c>
      <c r="CQ1974" t="n">
        <v>601</v>
      </c>
      <c r="CR1974" t="n">
        <v>670</v>
      </c>
      <c r="CS1974" t="n">
        <v>701</v>
      </c>
      <c r="CT1974" t="n">
        <v>701</v>
      </c>
      <c r="CU1974" t="n">
        <v>466</v>
      </c>
      <c r="CV1974" t="n">
        <v>701</v>
      </c>
      <c r="CW1974" t="n">
        <v>701</v>
      </c>
      <c r="CX1974" t="n">
        <v>701</v>
      </c>
      <c r="CY1974" t="inlineStr"/>
      <c r="CZ1974" t="inlineStr"/>
      <c r="DA1974" t="inlineStr"/>
      <c r="DB1974" t="n">
        <v>7.178571428571416</v>
      </c>
      <c r="DC1974" t="n">
        <v>1.3</v>
      </c>
      <c r="DD1974" t="inlineStr"/>
      <c r="DE1974" t="inlineStr">
        <is>
          <t>QS (score, not ratio)</t>
        </is>
      </c>
      <c r="DF1974" t="inlineStr"/>
      <c r="DG1974" t="inlineStr">
        <is>
          <t>QS (score, not %)</t>
        </is>
      </c>
      <c r="DH1974" t="n">
        <v>5.65</v>
      </c>
      <c r="DI1974" t="inlineStr"/>
    </row>
    <row r="1975">
      <c r="A1975" t="inlineStr">
        <is>
          <t>vrije universiteit amsterdam</t>
        </is>
      </c>
      <c r="B1975" t="inlineStr">
        <is>
          <t>221</t>
        </is>
      </c>
      <c r="C1975" t="inlineStr">
        <is>
          <t>207</t>
        </is>
      </c>
      <c r="D1975" t="inlineStr">
        <is>
          <t>Netherlands</t>
        </is>
      </c>
      <c r="E1975" t="inlineStr">
        <is>
          <t>Europe</t>
        </is>
      </c>
      <c r="F1975" t="inlineStr">
        <is>
          <t>XL</t>
        </is>
      </c>
      <c r="G1975" t="inlineStr">
        <is>
          <t>FC</t>
        </is>
      </c>
      <c r="H1975" t="inlineStr">
        <is>
          <t>VH</t>
        </is>
      </c>
      <c r="I1975" t="inlineStr">
        <is>
          <t>A</t>
        </is>
      </c>
      <c r="J1975" t="n">
        <v>39.4</v>
      </c>
      <c r="K1975" t="inlineStr">
        <is>
          <t>217</t>
        </is>
      </c>
      <c r="L1975" t="n">
        <v>17.8</v>
      </c>
      <c r="M1975" t="inlineStr">
        <is>
          <t>494</t>
        </is>
      </c>
      <c r="N1975" t="n">
        <v>21.3</v>
      </c>
      <c r="O1975" t="inlineStr">
        <is>
          <t>650</t>
        </is>
      </c>
      <c r="P1975" t="n">
        <v>63.7</v>
      </c>
      <c r="Q1975" t="inlineStr">
        <is>
          <t>179</t>
        </is>
      </c>
      <c r="R1975" t="n">
        <v>67.3</v>
      </c>
      <c r="S1975" t="inlineStr">
        <is>
          <t>293</t>
        </is>
      </c>
      <c r="T1975" t="n">
        <v>47.4</v>
      </c>
      <c r="U1975" t="inlineStr">
        <is>
          <t>310</t>
        </is>
      </c>
      <c r="V1975" t="n">
        <v>89</v>
      </c>
      <c r="W1975" t="inlineStr">
        <is>
          <t>184</t>
        </is>
      </c>
      <c r="X1975" t="n">
        <v>45.1</v>
      </c>
      <c r="Y1975" t="inlineStr">
        <is>
          <t>282</t>
        </is>
      </c>
      <c r="Z1975" t="n">
        <v>50.8</v>
      </c>
      <c r="AA1975" t="inlineStr">
        <is>
          <t>315=</t>
        </is>
      </c>
      <c r="AB1975" t="n">
        <v>43.8</v>
      </c>
      <c r="AC1975" t="inlineStr">
        <is>
          <t>207</t>
        </is>
      </c>
      <c r="AD1975" t="inlineStr">
        <is>
          <t>214</t>
        </is>
      </c>
      <c r="AE1975" t="inlineStr">
        <is>
          <t>NL</t>
        </is>
      </c>
      <c r="AF1975" t="inlineStr">
        <is>
          <t>Netherlands</t>
        </is>
      </c>
      <c r="AG1975" t="inlineStr">
        <is>
          <t>XL</t>
        </is>
      </c>
      <c r="AH1975" t="inlineStr">
        <is>
          <t>FC</t>
        </is>
      </c>
      <c r="AI1975" t="inlineStr">
        <is>
          <t>VH</t>
        </is>
      </c>
      <c r="AJ1975" t="n">
        <v>5</v>
      </c>
      <c r="AK1975" t="inlineStr">
        <is>
          <t>A</t>
        </is>
      </c>
      <c r="AL1975" t="n">
        <v>39.6</v>
      </c>
      <c r="AM1975" t="inlineStr">
        <is>
          <t>217</t>
        </is>
      </c>
      <c r="AN1975" t="n">
        <v>15.7</v>
      </c>
      <c r="AO1975" t="inlineStr">
        <is>
          <t>531</t>
        </is>
      </c>
      <c r="AP1975" t="n">
        <v>23.6</v>
      </c>
      <c r="AQ1975" t="inlineStr">
        <is>
          <t>607</t>
        </is>
      </c>
      <c r="AR1975" t="n">
        <v>68.09999999999999</v>
      </c>
      <c r="AS1975" t="inlineStr">
        <is>
          <t>156</t>
        </is>
      </c>
      <c r="AT1975" t="n">
        <v>68.5</v>
      </c>
      <c r="AU1975" t="inlineStr">
        <is>
          <t>284</t>
        </is>
      </c>
      <c r="AV1975" t="n">
        <v>40.2</v>
      </c>
      <c r="AW1975" t="inlineStr">
        <is>
          <t>340</t>
        </is>
      </c>
      <c r="AX1975" t="n">
        <v>70.09999999999999</v>
      </c>
      <c r="AY1975" t="inlineStr">
        <is>
          <t>195</t>
        </is>
      </c>
      <c r="AZ1975" t="n">
        <v>20.2</v>
      </c>
      <c r="BA1975" t="inlineStr">
        <is>
          <t>414</t>
        </is>
      </c>
      <c r="BB1975" t="n">
        <v>89.09999999999999</v>
      </c>
      <c r="BC1975" t="inlineStr">
        <is>
          <t>95=</t>
        </is>
      </c>
      <c r="BD1975" t="inlineStr">
        <is>
          <t>44.9</t>
        </is>
      </c>
      <c r="BE1975" t="inlineStr"/>
      <c r="BF1975" t="inlineStr">
        <is>
          <t>Not Reported</t>
        </is>
      </c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>
        <is>
          <t>QS</t>
        </is>
      </c>
      <c r="CC1975" t="n">
        <v>221</v>
      </c>
      <c r="CD1975" t="n">
        <v>207</v>
      </c>
      <c r="CE1975" t="n">
        <v>217</v>
      </c>
      <c r="CF1975" t="n">
        <v>494</v>
      </c>
      <c r="CG1975" t="n">
        <v>650</v>
      </c>
      <c r="CH1975" t="n">
        <v>179</v>
      </c>
      <c r="CI1975" t="n">
        <v>293</v>
      </c>
      <c r="CJ1975" t="n">
        <v>310</v>
      </c>
      <c r="CK1975" t="n">
        <v>184</v>
      </c>
      <c r="CL1975" t="n">
        <v>282</v>
      </c>
      <c r="CM1975" t="n">
        <v>315</v>
      </c>
      <c r="CN1975" t="n">
        <v>207</v>
      </c>
      <c r="CO1975" t="n">
        <v>214</v>
      </c>
      <c r="CP1975" t="n">
        <v>217</v>
      </c>
      <c r="CQ1975" t="n">
        <v>531</v>
      </c>
      <c r="CR1975" t="n">
        <v>607</v>
      </c>
      <c r="CS1975" t="n">
        <v>156</v>
      </c>
      <c r="CT1975" t="n">
        <v>284</v>
      </c>
      <c r="CU1975" t="n">
        <v>340</v>
      </c>
      <c r="CV1975" t="n">
        <v>195</v>
      </c>
      <c r="CW1975" t="n">
        <v>414</v>
      </c>
      <c r="CX1975" t="n">
        <v>95</v>
      </c>
      <c r="CY1975" t="inlineStr"/>
      <c r="CZ1975" t="inlineStr"/>
      <c r="DA1975" t="inlineStr"/>
      <c r="DB1975" t="n">
        <v>84.28571428571429</v>
      </c>
      <c r="DC1975" t="n">
        <v>63.7</v>
      </c>
      <c r="DD1975" t="inlineStr"/>
      <c r="DE1975" t="inlineStr">
        <is>
          <t>QS (score, not ratio)</t>
        </is>
      </c>
      <c r="DF1975" t="inlineStr"/>
      <c r="DG1975" t="inlineStr">
        <is>
          <t>QS (score, not %)</t>
        </is>
      </c>
      <c r="DH1975" t="n">
        <v>39.5</v>
      </c>
      <c r="DI1975" t="inlineStr"/>
    </row>
    <row r="1976">
      <c r="A1976" t="inlineStr">
        <is>
          <t>vrije universiteit brussel</t>
        </is>
      </c>
      <c r="B1976" t="inlineStr"/>
      <c r="C1976" t="inlineStr"/>
      <c r="D1976" t="inlineStr">
        <is>
          <t>Not Reported</t>
        </is>
      </c>
      <c r="E1976" t="inlineStr">
        <is>
          <t>Not Reported</t>
        </is>
      </c>
      <c r="F1976" t="inlineStr">
        <is>
          <t>Not Reported</t>
        </is>
      </c>
      <c r="G1976" t="inlineStr">
        <is>
          <t>Not Reported</t>
        </is>
      </c>
      <c r="H1976" t="inlineStr"/>
      <c r="I1976" t="inlineStr">
        <is>
          <t>Not Reported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>
        <is>
          <t>Not Reported</t>
        </is>
      </c>
      <c r="AF1976" t="inlineStr">
        <is>
          <t>Not Reported</t>
        </is>
      </c>
      <c r="AG1976" t="inlineStr">
        <is>
          <t>Not Reported</t>
        </is>
      </c>
      <c r="AH1976" t="inlineStr">
        <is>
          <t>Not Reported</t>
        </is>
      </c>
      <c r="AI1976" t="inlineStr"/>
      <c r="AJ1976" t="inlineStr"/>
      <c r="AK1976" t="inlineStr">
        <is>
          <t>Not Reported</t>
        </is>
      </c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>
        <is>
          <t>301-350</t>
        </is>
      </c>
      <c r="BF1976" t="inlineStr">
        <is>
          <t>Belgium</t>
        </is>
      </c>
      <c r="BG1976" t="n">
        <v>28.7</v>
      </c>
      <c r="BH1976" t="n">
        <v>64.5</v>
      </c>
      <c r="BI1976" t="n">
        <v>24.5</v>
      </c>
      <c r="BJ1976" t="n">
        <v>56.8</v>
      </c>
      <c r="BK1976" t="inlineStr">
        <is>
          <t>77.1</t>
        </is>
      </c>
      <c r="BL1976" t="inlineStr">
        <is>
          <t>-</t>
        </is>
      </c>
      <c r="BM1976" t="inlineStr">
        <is>
          <t>9,020</t>
        </is>
      </c>
      <c r="BN1976" t="n">
        <v>17.1</v>
      </c>
      <c r="BO1976" t="inlineStr">
        <is>
          <t>16%</t>
        </is>
      </c>
      <c r="BP1976" t="inlineStr">
        <is>
          <t>55 : 45</t>
        </is>
      </c>
      <c r="BQ1976" t="n">
        <v>2016</v>
      </c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>
        <is>
          <t>Times</t>
        </is>
      </c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n">
        <v>325.5</v>
      </c>
      <c r="CZ1976" t="inlineStr"/>
      <c r="DA1976" t="inlineStr"/>
      <c r="DB1976" t="n">
        <v>53.60972122944961</v>
      </c>
      <c r="DC1976" t="n">
        <v>39.37594526619117</v>
      </c>
      <c r="DD1976" t="n">
        <v>17.1</v>
      </c>
      <c r="DE1976" t="inlineStr">
        <is>
          <t>Times (raw ratio)</t>
        </is>
      </c>
      <c r="DF1976" t="n">
        <v>16</v>
      </c>
      <c r="DG1976" t="inlineStr">
        <is>
          <t>Times (raw %)</t>
        </is>
      </c>
      <c r="DH1976" t="inlineStr"/>
      <c r="DI1976" t="n">
        <v>22.47658688865765</v>
      </c>
    </row>
    <row r="1977">
      <c r="A1977" t="inlineStr">
        <is>
          <t>vrije universiteit brussel (vub)</t>
        </is>
      </c>
      <c r="B1977" t="inlineStr">
        <is>
          <t>278</t>
        </is>
      </c>
      <c r="C1977" t="inlineStr">
        <is>
          <t>259</t>
        </is>
      </c>
      <c r="D1977" t="inlineStr">
        <is>
          <t>Belgium</t>
        </is>
      </c>
      <c r="E1977" t="inlineStr">
        <is>
          <t>Europe</t>
        </is>
      </c>
      <c r="F1977" t="inlineStr">
        <is>
          <t>L</t>
        </is>
      </c>
      <c r="G1977" t="inlineStr">
        <is>
          <t>FC</t>
        </is>
      </c>
      <c r="H1977" t="inlineStr">
        <is>
          <t>VH</t>
        </is>
      </c>
      <c r="I1977" t="inlineStr">
        <is>
          <t>A</t>
        </is>
      </c>
      <c r="J1977" t="n">
        <v>23.3</v>
      </c>
      <c r="K1977" t="inlineStr">
        <is>
          <t>381</t>
        </is>
      </c>
      <c r="L1977" t="n">
        <v>13.7</v>
      </c>
      <c r="M1977" t="inlineStr">
        <is>
          <t>592</t>
        </is>
      </c>
      <c r="N1977" t="n">
        <v>76.09999999999999</v>
      </c>
      <c r="O1977" t="inlineStr">
        <is>
          <t>159</t>
        </is>
      </c>
      <c r="P1977" t="n">
        <v>18.2</v>
      </c>
      <c r="Q1977" t="inlineStr">
        <is>
          <t>581</t>
        </is>
      </c>
      <c r="R1977" t="n">
        <v>93.59999999999999</v>
      </c>
      <c r="S1977" t="inlineStr">
        <is>
          <t>165</t>
        </is>
      </c>
      <c r="T1977" t="n">
        <v>58.2</v>
      </c>
      <c r="U1977" t="inlineStr">
        <is>
          <t>255</t>
        </is>
      </c>
      <c r="V1977" t="n">
        <v>93.09999999999999</v>
      </c>
      <c r="W1977" t="inlineStr">
        <is>
          <t>115</t>
        </is>
      </c>
      <c r="X1977" t="n">
        <v>51.8</v>
      </c>
      <c r="Y1977" t="inlineStr">
        <is>
          <t>243</t>
        </is>
      </c>
      <c r="Z1977" t="n">
        <v>72.09999999999999</v>
      </c>
      <c r="AA1977" t="inlineStr">
        <is>
          <t>208=</t>
        </is>
      </c>
      <c r="AB1977" t="n">
        <v>38.1</v>
      </c>
      <c r="AC1977" t="inlineStr">
        <is>
          <t>259</t>
        </is>
      </c>
      <c r="AD1977" t="inlineStr">
        <is>
          <t>251</t>
        </is>
      </c>
      <c r="AE1977" t="inlineStr">
        <is>
          <t>BE</t>
        </is>
      </c>
      <c r="AF1977" t="inlineStr">
        <is>
          <t>Belgium</t>
        </is>
      </c>
      <c r="AG1977" t="inlineStr">
        <is>
          <t>L</t>
        </is>
      </c>
      <c r="AH1977" t="inlineStr">
        <is>
          <t>FC</t>
        </is>
      </c>
      <c r="AI1977" t="inlineStr">
        <is>
          <t>VH</t>
        </is>
      </c>
      <c r="AJ1977" t="n">
        <v>4</v>
      </c>
      <c r="AK1977" t="inlineStr">
        <is>
          <t>A</t>
        </is>
      </c>
      <c r="AL1977" t="n">
        <v>23.1</v>
      </c>
      <c r="AM1977" t="inlineStr">
        <is>
          <t>373</t>
        </is>
      </c>
      <c r="AN1977" t="n">
        <v>16.8</v>
      </c>
      <c r="AO1977" t="inlineStr">
        <is>
          <t>512</t>
        </is>
      </c>
      <c r="AP1977" t="n">
        <v>75.90000000000001</v>
      </c>
      <c r="AQ1977" t="inlineStr">
        <is>
          <t>160</t>
        </is>
      </c>
      <c r="AR1977" t="n">
        <v>22</v>
      </c>
      <c r="AS1977" t="inlineStr">
        <is>
          <t>527</t>
        </is>
      </c>
      <c r="AT1977" t="n">
        <v>93.59999999999999</v>
      </c>
      <c r="AU1977" t="inlineStr">
        <is>
          <t>158</t>
        </is>
      </c>
      <c r="AV1977" t="n">
        <v>59.2</v>
      </c>
      <c r="AW1977" t="inlineStr">
        <is>
          <t>252</t>
        </is>
      </c>
      <c r="AX1977" t="n">
        <v>88.40000000000001</v>
      </c>
      <c r="AY1977" t="inlineStr">
        <is>
          <t>94</t>
        </is>
      </c>
      <c r="AZ1977" t="n">
        <v>31.1</v>
      </c>
      <c r="BA1977" t="inlineStr">
        <is>
          <t>244</t>
        </is>
      </c>
      <c r="BB1977" t="n">
        <v>67.40000000000001</v>
      </c>
      <c r="BC1977" t="inlineStr">
        <is>
          <t>215=</t>
        </is>
      </c>
      <c r="BD1977" t="inlineStr">
        <is>
          <t>38.6</t>
        </is>
      </c>
      <c r="BE1977" t="inlineStr"/>
      <c r="BF1977" t="inlineStr">
        <is>
          <t>Not Reported</t>
        </is>
      </c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>
        <is>
          <t>201-300</t>
        </is>
      </c>
      <c r="BS1977" t="inlineStr">
        <is>
          <t>5-6</t>
        </is>
      </c>
      <c r="BT1977" t="inlineStr"/>
      <c r="BU1977" t="n">
        <v>13.6</v>
      </c>
      <c r="BV1977" t="n">
        <v>0</v>
      </c>
      <c r="BW1977" t="n">
        <v>5</v>
      </c>
      <c r="BX1977" t="n">
        <v>10</v>
      </c>
      <c r="BY1977" t="n">
        <v>31.3</v>
      </c>
      <c r="BZ1977" t="n">
        <v>26.9</v>
      </c>
      <c r="CA1977" t="n">
        <v>2015</v>
      </c>
      <c r="CB1977" t="inlineStr">
        <is>
          <t>QS+Shanghai</t>
        </is>
      </c>
      <c r="CC1977" t="n">
        <v>278</v>
      </c>
      <c r="CD1977" t="n">
        <v>259</v>
      </c>
      <c r="CE1977" t="n">
        <v>381</v>
      </c>
      <c r="CF1977" t="n">
        <v>592</v>
      </c>
      <c r="CG1977" t="n">
        <v>159</v>
      </c>
      <c r="CH1977" t="n">
        <v>581</v>
      </c>
      <c r="CI1977" t="n">
        <v>165</v>
      </c>
      <c r="CJ1977" t="n">
        <v>255</v>
      </c>
      <c r="CK1977" t="n">
        <v>115</v>
      </c>
      <c r="CL1977" t="n">
        <v>243</v>
      </c>
      <c r="CM1977" t="n">
        <v>208</v>
      </c>
      <c r="CN1977" t="n">
        <v>259</v>
      </c>
      <c r="CO1977" t="n">
        <v>251</v>
      </c>
      <c r="CP1977" t="n">
        <v>373</v>
      </c>
      <c r="CQ1977" t="n">
        <v>512</v>
      </c>
      <c r="CR1977" t="n">
        <v>160</v>
      </c>
      <c r="CS1977" t="n">
        <v>527</v>
      </c>
      <c r="CT1977" t="n">
        <v>158</v>
      </c>
      <c r="CU1977" t="n">
        <v>252</v>
      </c>
      <c r="CV1977" t="n">
        <v>94</v>
      </c>
      <c r="CW1977" t="n">
        <v>244</v>
      </c>
      <c r="CX1977" t="n">
        <v>215</v>
      </c>
      <c r="CY1977" t="inlineStr"/>
      <c r="CZ1977" t="n">
        <v>250.5</v>
      </c>
      <c r="DA1977" t="n">
        <v>5.5</v>
      </c>
      <c r="DB1977" t="n">
        <v>62.71965657832837</v>
      </c>
      <c r="DC1977" t="n">
        <v>16.36332254584682</v>
      </c>
      <c r="DD1977" t="inlineStr"/>
      <c r="DE1977" t="inlineStr">
        <is>
          <t>QS (score, not ratio)</t>
        </is>
      </c>
      <c r="DF1977" t="inlineStr"/>
      <c r="DG1977" t="inlineStr">
        <is>
          <t>QS (score, not %)</t>
        </is>
      </c>
      <c r="DH1977" t="n">
        <v>23.2</v>
      </c>
      <c r="DI1977" t="n">
        <v>11.12249190938511</v>
      </c>
    </row>
    <row r="1978">
      <c r="A1978" t="inlineStr">
        <is>
          <t>vrije university brussel</t>
        </is>
      </c>
      <c r="B1978" t="inlineStr"/>
      <c r="C1978" t="inlineStr"/>
      <c r="D1978" t="inlineStr">
        <is>
          <t>Not Reported</t>
        </is>
      </c>
      <c r="E1978" t="inlineStr">
        <is>
          <t>Not Reported</t>
        </is>
      </c>
      <c r="F1978" t="inlineStr">
        <is>
          <t>Not Reported</t>
        </is>
      </c>
      <c r="G1978" t="inlineStr">
        <is>
          <t>Not Reported</t>
        </is>
      </c>
      <c r="H1978" t="inlineStr"/>
      <c r="I1978" t="inlineStr">
        <is>
          <t>Not Reported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>
        <is>
          <t>Not Reported</t>
        </is>
      </c>
      <c r="AF1978" t="inlineStr">
        <is>
          <t>Not Reported</t>
        </is>
      </c>
      <c r="AG1978" t="inlineStr">
        <is>
          <t>Not Reported</t>
        </is>
      </c>
      <c r="AH1978" t="inlineStr">
        <is>
          <t>Not Reported</t>
        </is>
      </c>
      <c r="AI1978" t="inlineStr"/>
      <c r="AJ1978" t="inlineStr"/>
      <c r="AK1978" t="inlineStr">
        <is>
          <t>Not Reported</t>
        </is>
      </c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>
        <is>
          <t>Not Reported</t>
        </is>
      </c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>
        <is>
          <t>301-400</t>
        </is>
      </c>
      <c r="BS1978" t="inlineStr">
        <is>
          <t>6-7</t>
        </is>
      </c>
      <c r="BT1978" t="inlineStr"/>
      <c r="BU1978" t="n">
        <v>13.9</v>
      </c>
      <c r="BV1978" t="n">
        <v>0</v>
      </c>
      <c r="BW1978" t="n">
        <v>5</v>
      </c>
      <c r="BX1978" t="n">
        <v>9.6</v>
      </c>
      <c r="BY1978" t="n">
        <v>30</v>
      </c>
      <c r="BZ1978" t="n">
        <v>25.6</v>
      </c>
      <c r="CA1978" t="n">
        <v>2014</v>
      </c>
      <c r="CB1978" t="inlineStr">
        <is>
          <t>Shanghai</t>
        </is>
      </c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n">
        <v>350.5</v>
      </c>
      <c r="DA1978" t="n">
        <v>6.5</v>
      </c>
      <c r="DB1978" t="n">
        <v>23.27113062568606</v>
      </c>
      <c r="DC1978" t="n">
        <v>14.74379719525351</v>
      </c>
      <c r="DD1978" t="inlineStr"/>
      <c r="DE1978" t="inlineStr">
        <is>
          <t>Missing</t>
        </is>
      </c>
      <c r="DF1978" t="inlineStr"/>
      <c r="DG1978" t="inlineStr">
        <is>
          <t>Missing</t>
        </is>
      </c>
      <c r="DH1978" t="inlineStr"/>
      <c r="DI1978" t="n">
        <v>10.84689859762675</v>
      </c>
    </row>
    <row r="1979">
      <c r="A1979" t="inlineStr">
        <is>
          <t>vsb - technical university of ostrava</t>
        </is>
      </c>
      <c r="B1979" t="inlineStr">
        <is>
          <t>1001-1200</t>
        </is>
      </c>
      <c r="C1979" t="inlineStr">
        <is>
          <t>1001-1200</t>
        </is>
      </c>
      <c r="D1979" t="inlineStr">
        <is>
          <t>Czech Republic</t>
        </is>
      </c>
      <c r="E1979" t="inlineStr">
        <is>
          <t>Europe</t>
        </is>
      </c>
      <c r="F1979" t="inlineStr">
        <is>
          <t>M</t>
        </is>
      </c>
      <c r="G1979" t="inlineStr">
        <is>
          <t>FO</t>
        </is>
      </c>
      <c r="H1979" t="inlineStr">
        <is>
          <t>VH</t>
        </is>
      </c>
      <c r="I1979" t="inlineStr">
        <is>
          <t>A</t>
        </is>
      </c>
      <c r="J1979" t="n">
        <v>6</v>
      </c>
      <c r="K1979" t="inlineStr">
        <is>
          <t>601+</t>
        </is>
      </c>
      <c r="L1979" t="n">
        <v>10.5</v>
      </c>
      <c r="M1979" t="inlineStr">
        <is>
          <t>601+</t>
        </is>
      </c>
      <c r="N1979" t="n">
        <v>18.6</v>
      </c>
      <c r="O1979" t="inlineStr">
        <is>
          <t>701+</t>
        </is>
      </c>
      <c r="P1979" t="n">
        <v>4.7</v>
      </c>
      <c r="Q1979" t="inlineStr">
        <is>
          <t>701+</t>
        </is>
      </c>
      <c r="R1979" t="n">
        <v>11.3</v>
      </c>
      <c r="S1979" t="inlineStr">
        <is>
          <t>701+</t>
        </is>
      </c>
      <c r="T1979" t="n">
        <v>28.3</v>
      </c>
      <c r="U1979" t="inlineStr">
        <is>
          <t>442</t>
        </is>
      </c>
      <c r="V1979" t="n">
        <v>50.2</v>
      </c>
      <c r="W1979" t="inlineStr">
        <is>
          <t>701+</t>
        </is>
      </c>
      <c r="X1979" t="n">
        <v>3.9</v>
      </c>
      <c r="Y1979" t="inlineStr">
        <is>
          <t>701+</t>
        </is>
      </c>
      <c r="Z1979" t="n">
        <v>4.6</v>
      </c>
      <c r="AA1979" t="inlineStr">
        <is>
          <t>701+</t>
        </is>
      </c>
      <c r="AB1979" t="inlineStr"/>
      <c r="AC1979" t="inlineStr">
        <is>
          <t>1001-1200</t>
        </is>
      </c>
      <c r="AD1979" t="inlineStr">
        <is>
          <t>1201-1400</t>
        </is>
      </c>
      <c r="AE1979" t="inlineStr">
        <is>
          <t>CZ</t>
        </is>
      </c>
      <c r="AF1979" t="inlineStr">
        <is>
          <t>Czech Republic</t>
        </is>
      </c>
      <c r="AG1979" t="inlineStr">
        <is>
          <t>M</t>
        </is>
      </c>
      <c r="AH1979" t="inlineStr">
        <is>
          <t>FO</t>
        </is>
      </c>
      <c r="AI1979" t="inlineStr">
        <is>
          <t>VH</t>
        </is>
      </c>
      <c r="AJ1979" t="n">
        <v>5</v>
      </c>
      <c r="AK1979" t="inlineStr">
        <is>
          <t>A</t>
        </is>
      </c>
      <c r="AL1979" t="n">
        <v>5.4</v>
      </c>
      <c r="AM1979" t="inlineStr">
        <is>
          <t>601+</t>
        </is>
      </c>
      <c r="AN1979" t="n">
        <v>10.3</v>
      </c>
      <c r="AO1979" t="inlineStr">
        <is>
          <t>601+</t>
        </is>
      </c>
      <c r="AP1979" t="n">
        <v>15.5</v>
      </c>
      <c r="AQ1979" t="inlineStr">
        <is>
          <t>701+</t>
        </is>
      </c>
      <c r="AR1979" t="n">
        <v>4.3</v>
      </c>
      <c r="AS1979" t="inlineStr">
        <is>
          <t>701+</t>
        </is>
      </c>
      <c r="AT1979" t="n">
        <v>8.4</v>
      </c>
      <c r="AU1979" t="inlineStr">
        <is>
          <t>701+</t>
        </is>
      </c>
      <c r="AV1979" t="n">
        <v>22</v>
      </c>
      <c r="AW1979" t="inlineStr">
        <is>
          <t>514</t>
        </is>
      </c>
      <c r="AX1979" t="n">
        <v>1.8</v>
      </c>
      <c r="AY1979" t="inlineStr">
        <is>
          <t>701+</t>
        </is>
      </c>
      <c r="AZ1979" t="n">
        <v>9.4</v>
      </c>
      <c r="BA1979" t="inlineStr">
        <is>
          <t>701+</t>
        </is>
      </c>
      <c r="BB1979" t="n">
        <v>8.4</v>
      </c>
      <c r="BC1979" t="inlineStr">
        <is>
          <t>695=</t>
        </is>
      </c>
      <c r="BD1979" t="inlineStr">
        <is>
          <t>-</t>
        </is>
      </c>
      <c r="BE1979" t="inlineStr"/>
      <c r="BF1979" t="inlineStr">
        <is>
          <t>Not Reported</t>
        </is>
      </c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>
        <is>
          <t>QS</t>
        </is>
      </c>
      <c r="CC1979" t="n">
        <v>1100.5</v>
      </c>
      <c r="CD1979" t="n">
        <v>1100.5</v>
      </c>
      <c r="CE1979" t="n">
        <v>601</v>
      </c>
      <c r="CF1979" t="n">
        <v>601</v>
      </c>
      <c r="CG1979" t="n">
        <v>701</v>
      </c>
      <c r="CH1979" t="n">
        <v>701</v>
      </c>
      <c r="CI1979" t="n">
        <v>701</v>
      </c>
      <c r="CJ1979" t="n">
        <v>442</v>
      </c>
      <c r="CK1979" t="n">
        <v>701</v>
      </c>
      <c r="CL1979" t="n">
        <v>701</v>
      </c>
      <c r="CM1979" t="n">
        <v>701</v>
      </c>
      <c r="CN1979" t="n">
        <v>1100.5</v>
      </c>
      <c r="CO1979" t="n">
        <v>1300.5</v>
      </c>
      <c r="CP1979" t="n">
        <v>601</v>
      </c>
      <c r="CQ1979" t="n">
        <v>601</v>
      </c>
      <c r="CR1979" t="n">
        <v>701</v>
      </c>
      <c r="CS1979" t="n">
        <v>701</v>
      </c>
      <c r="CT1979" t="n">
        <v>701</v>
      </c>
      <c r="CU1979" t="n">
        <v>514</v>
      </c>
      <c r="CV1979" t="n">
        <v>701</v>
      </c>
      <c r="CW1979" t="n">
        <v>701</v>
      </c>
      <c r="CX1979" t="n">
        <v>695</v>
      </c>
      <c r="CY1979" t="inlineStr"/>
      <c r="CZ1979" t="inlineStr"/>
      <c r="DA1979" t="inlineStr"/>
      <c r="DB1979" t="n">
        <v>21.46428571428571</v>
      </c>
      <c r="DC1979" t="n">
        <v>4.7</v>
      </c>
      <c r="DD1979" t="inlineStr"/>
      <c r="DE1979" t="inlineStr">
        <is>
          <t>QS (score, not ratio)</t>
        </is>
      </c>
      <c r="DF1979" t="inlineStr"/>
      <c r="DG1979" t="inlineStr">
        <is>
          <t>QS (score, not %)</t>
        </is>
      </c>
      <c r="DH1979" t="n">
        <v>5.7</v>
      </c>
      <c r="DI1979" t="inlineStr"/>
    </row>
    <row r="1980">
      <c r="A1980" t="inlineStr">
        <is>
          <t>vu university amsterdam</t>
        </is>
      </c>
      <c r="B1980" t="inlineStr"/>
      <c r="C1980" t="inlineStr"/>
      <c r="D1980" t="inlineStr">
        <is>
          <t>Not Reported</t>
        </is>
      </c>
      <c r="E1980" t="inlineStr">
        <is>
          <t>Not Reported</t>
        </is>
      </c>
      <c r="F1980" t="inlineStr">
        <is>
          <t>Not Reported</t>
        </is>
      </c>
      <c r="G1980" t="inlineStr">
        <is>
          <t>Not Reported</t>
        </is>
      </c>
      <c r="H1980" t="inlineStr"/>
      <c r="I1980" t="inlineStr">
        <is>
          <t>Not Reported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>
        <is>
          <t>Not Reported</t>
        </is>
      </c>
      <c r="AF1980" t="inlineStr">
        <is>
          <t>Not Reported</t>
        </is>
      </c>
      <c r="AG1980" t="inlineStr">
        <is>
          <t>Not Reported</t>
        </is>
      </c>
      <c r="AH1980" t="inlineStr">
        <is>
          <t>Not Reported</t>
        </is>
      </c>
      <c r="AI1980" t="inlineStr"/>
      <c r="AJ1980" t="inlineStr"/>
      <c r="AK1980" t="inlineStr">
        <is>
          <t>Not Reported</t>
        </is>
      </c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>
        <is>
          <t>154</t>
        </is>
      </c>
      <c r="BF1980" t="inlineStr">
        <is>
          <t>Netherlands</t>
        </is>
      </c>
      <c r="BG1980" t="n">
        <v>28.4</v>
      </c>
      <c r="BH1980" t="n">
        <v>54.9</v>
      </c>
      <c r="BI1980" t="n">
        <v>37.1</v>
      </c>
      <c r="BJ1980" t="n">
        <v>90.7</v>
      </c>
      <c r="BK1980" t="inlineStr">
        <is>
          <t>60.1</t>
        </is>
      </c>
      <c r="BL1980" t="inlineStr">
        <is>
          <t>52.5</t>
        </is>
      </c>
      <c r="BM1980" t="inlineStr">
        <is>
          <t>23,280</t>
        </is>
      </c>
      <c r="BN1980" t="n">
        <v>16.3</v>
      </c>
      <c r="BO1980" t="inlineStr">
        <is>
          <t>6%</t>
        </is>
      </c>
      <c r="BP1980" t="inlineStr">
        <is>
          <t>56 : 44</t>
        </is>
      </c>
      <c r="BQ1980" t="n">
        <v>2016</v>
      </c>
      <c r="BR1980" t="inlineStr">
        <is>
          <t>98</t>
        </is>
      </c>
      <c r="BS1980" t="inlineStr">
        <is>
          <t>4</t>
        </is>
      </c>
      <c r="BT1980" t="n">
        <v>24.2</v>
      </c>
      <c r="BU1980" t="n">
        <v>0</v>
      </c>
      <c r="BV1980" t="n">
        <v>0</v>
      </c>
      <c r="BW1980" t="n">
        <v>27.8</v>
      </c>
      <c r="BX1980" t="n">
        <v>18</v>
      </c>
      <c r="BY1980" t="n">
        <v>55.5</v>
      </c>
      <c r="BZ1980" t="n">
        <v>33.3</v>
      </c>
      <c r="CA1980" t="n">
        <v>2015</v>
      </c>
      <c r="CB1980" t="inlineStr">
        <is>
          <t>Times+Shanghai</t>
        </is>
      </c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n">
        <v>154</v>
      </c>
      <c r="CZ1980" t="n">
        <v>98</v>
      </c>
      <c r="DA1980" t="n">
        <v>4</v>
      </c>
      <c r="DB1980" t="n">
        <v>78.41597691310008</v>
      </c>
      <c r="DC1980" t="n">
        <v>51.49266469504533</v>
      </c>
      <c r="DD1980" t="n">
        <v>16.3</v>
      </c>
      <c r="DE1980" t="inlineStr">
        <is>
          <t>Times (raw ratio)</t>
        </is>
      </c>
      <c r="DF1980" t="n">
        <v>6</v>
      </c>
      <c r="DG1980" t="inlineStr">
        <is>
          <t>Times (raw %)</t>
        </is>
      </c>
      <c r="DH1980" t="inlineStr"/>
      <c r="DI1980" t="n">
        <v>23.07672284915368</v>
      </c>
    </row>
    <row r="1981">
      <c r="A1981" t="inlineStr">
        <is>
          <t>vytautas magnus university</t>
        </is>
      </c>
      <c r="B1981" t="inlineStr">
        <is>
          <t>741-750</t>
        </is>
      </c>
      <c r="C1981" t="inlineStr">
        <is>
          <t>801-850</t>
        </is>
      </c>
      <c r="D1981" t="inlineStr">
        <is>
          <t>Lithuania</t>
        </is>
      </c>
      <c r="E1981" t="inlineStr">
        <is>
          <t>Europe</t>
        </is>
      </c>
      <c r="F1981" t="inlineStr">
        <is>
          <t>M</t>
        </is>
      </c>
      <c r="G1981" t="inlineStr">
        <is>
          <t>FO</t>
        </is>
      </c>
      <c r="H1981" t="inlineStr">
        <is>
          <t>VH</t>
        </is>
      </c>
      <c r="I1981" t="inlineStr">
        <is>
          <t>A</t>
        </is>
      </c>
      <c r="J1981" t="n">
        <v>10.4</v>
      </c>
      <c r="K1981" t="inlineStr">
        <is>
          <t>601+</t>
        </is>
      </c>
      <c r="L1981" t="n">
        <v>16.8</v>
      </c>
      <c r="M1981" t="inlineStr">
        <is>
          <t>512</t>
        </is>
      </c>
      <c r="N1981" t="n">
        <v>41.8</v>
      </c>
      <c r="O1981" t="inlineStr">
        <is>
          <t>371</t>
        </is>
      </c>
      <c r="P1981" t="n">
        <v>2.4</v>
      </c>
      <c r="Q1981" t="inlineStr">
        <is>
          <t>701+</t>
        </is>
      </c>
      <c r="R1981" t="n">
        <v>26.7</v>
      </c>
      <c r="S1981" t="inlineStr">
        <is>
          <t>520</t>
        </is>
      </c>
      <c r="T1981" t="n">
        <v>47.8</v>
      </c>
      <c r="U1981" t="inlineStr">
        <is>
          <t>304</t>
        </is>
      </c>
      <c r="V1981" t="n">
        <v>48.1</v>
      </c>
      <c r="W1981" t="inlineStr">
        <is>
          <t>701+</t>
        </is>
      </c>
      <c r="X1981" t="n">
        <v>21.6</v>
      </c>
      <c r="Y1981" t="inlineStr">
        <is>
          <t>529</t>
        </is>
      </c>
      <c r="Z1981" t="n">
        <v>6.7</v>
      </c>
      <c r="AA1981" t="inlineStr">
        <is>
          <t>701+</t>
        </is>
      </c>
      <c r="AB1981" t="inlineStr"/>
      <c r="AC1981" t="inlineStr">
        <is>
          <t>801-850</t>
        </is>
      </c>
      <c r="AD1981" t="inlineStr">
        <is>
          <t>801-1000</t>
        </is>
      </c>
      <c r="AE1981" t="inlineStr">
        <is>
          <t>LT</t>
        </is>
      </c>
      <c r="AF1981" t="inlineStr">
        <is>
          <t>Lithuania</t>
        </is>
      </c>
      <c r="AG1981" t="inlineStr">
        <is>
          <t>M</t>
        </is>
      </c>
      <c r="AH1981" t="inlineStr">
        <is>
          <t>FO</t>
        </is>
      </c>
      <c r="AI1981" t="inlineStr">
        <is>
          <t>VH</t>
        </is>
      </c>
      <c r="AJ1981" t="n">
        <v>5</v>
      </c>
      <c r="AK1981" t="inlineStr">
        <is>
          <t>A</t>
        </is>
      </c>
      <c r="AL1981" t="n">
        <v>11</v>
      </c>
      <c r="AM1981" t="inlineStr">
        <is>
          <t>601+</t>
        </is>
      </c>
      <c r="AN1981" t="n">
        <v>20.6</v>
      </c>
      <c r="AO1981" t="inlineStr">
        <is>
          <t>449</t>
        </is>
      </c>
      <c r="AP1981" t="n">
        <v>38.5</v>
      </c>
      <c r="AQ1981" t="inlineStr">
        <is>
          <t>410</t>
        </is>
      </c>
      <c r="AR1981" t="n">
        <v>2.1</v>
      </c>
      <c r="AS1981" t="inlineStr">
        <is>
          <t>701+</t>
        </is>
      </c>
      <c r="AT1981" t="n">
        <v>15.1</v>
      </c>
      <c r="AU1981" t="inlineStr">
        <is>
          <t>666</t>
        </is>
      </c>
      <c r="AV1981" t="n">
        <v>40.2</v>
      </c>
      <c r="AW1981" t="inlineStr">
        <is>
          <t>341</t>
        </is>
      </c>
      <c r="AX1981" t="n">
        <v>2.4</v>
      </c>
      <c r="AY1981" t="inlineStr">
        <is>
          <t>701+</t>
        </is>
      </c>
      <c r="AZ1981" t="n">
        <v>11.4</v>
      </c>
      <c r="BA1981" t="inlineStr">
        <is>
          <t>701+</t>
        </is>
      </c>
      <c r="BB1981" t="n">
        <v>1.6</v>
      </c>
      <c r="BC1981" t="inlineStr">
        <is>
          <t>701+</t>
        </is>
      </c>
      <c r="BD1981" t="inlineStr">
        <is>
          <t>-</t>
        </is>
      </c>
      <c r="BE1981" t="inlineStr"/>
      <c r="BF1981" t="inlineStr">
        <is>
          <t>Not Reported</t>
        </is>
      </c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>
        <is>
          <t>QS</t>
        </is>
      </c>
      <c r="CC1981" t="n">
        <v>745.5</v>
      </c>
      <c r="CD1981" t="n">
        <v>825.5</v>
      </c>
      <c r="CE1981" t="n">
        <v>601</v>
      </c>
      <c r="CF1981" t="n">
        <v>512</v>
      </c>
      <c r="CG1981" t="n">
        <v>371</v>
      </c>
      <c r="CH1981" t="n">
        <v>701</v>
      </c>
      <c r="CI1981" t="n">
        <v>520</v>
      </c>
      <c r="CJ1981" t="n">
        <v>304</v>
      </c>
      <c r="CK1981" t="n">
        <v>701</v>
      </c>
      <c r="CL1981" t="n">
        <v>529</v>
      </c>
      <c r="CM1981" t="n">
        <v>701</v>
      </c>
      <c r="CN1981" t="n">
        <v>825.5</v>
      </c>
      <c r="CO1981" t="n">
        <v>900.5</v>
      </c>
      <c r="CP1981" t="n">
        <v>601</v>
      </c>
      <c r="CQ1981" t="n">
        <v>449</v>
      </c>
      <c r="CR1981" t="n">
        <v>410</v>
      </c>
      <c r="CS1981" t="n">
        <v>701</v>
      </c>
      <c r="CT1981" t="n">
        <v>666</v>
      </c>
      <c r="CU1981" t="n">
        <v>341</v>
      </c>
      <c r="CV1981" t="n">
        <v>701</v>
      </c>
      <c r="CW1981" t="n">
        <v>701</v>
      </c>
      <c r="CX1981" t="n">
        <v>701</v>
      </c>
      <c r="CY1981" t="inlineStr"/>
      <c r="CZ1981" t="inlineStr"/>
      <c r="DA1981" t="inlineStr"/>
      <c r="DB1981" t="n">
        <v>46.82142857142857</v>
      </c>
      <c r="DC1981" t="n">
        <v>2.4</v>
      </c>
      <c r="DD1981" t="inlineStr"/>
      <c r="DE1981" t="inlineStr">
        <is>
          <t>QS (score, not ratio)</t>
        </is>
      </c>
      <c r="DF1981" t="inlineStr"/>
      <c r="DG1981" t="inlineStr">
        <is>
          <t>QS (score, not %)</t>
        </is>
      </c>
      <c r="DH1981" t="n">
        <v>10.7</v>
      </c>
      <c r="DI1981" t="inlineStr"/>
    </row>
    <row r="1982">
      <c r="A1982" t="inlineStr">
        <is>
          <t>všb - technical university of ostrava</t>
        </is>
      </c>
      <c r="B1982" t="inlineStr"/>
      <c r="C1982" t="inlineStr"/>
      <c r="D1982" t="inlineStr">
        <is>
          <t>Not Reported</t>
        </is>
      </c>
      <c r="E1982" t="inlineStr">
        <is>
          <t>Not Reported</t>
        </is>
      </c>
      <c r="F1982" t="inlineStr">
        <is>
          <t>Not Reported</t>
        </is>
      </c>
      <c r="G1982" t="inlineStr">
        <is>
          <t>Not Reported</t>
        </is>
      </c>
      <c r="H1982" t="inlineStr"/>
      <c r="I1982" t="inlineStr">
        <is>
          <t>Not Reported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>
        <is>
          <t>Not Reported</t>
        </is>
      </c>
      <c r="AF1982" t="inlineStr">
        <is>
          <t>Not Reported</t>
        </is>
      </c>
      <c r="AG1982" t="inlineStr">
        <is>
          <t>Not Reported</t>
        </is>
      </c>
      <c r="AH1982" t="inlineStr">
        <is>
          <t>Not Reported</t>
        </is>
      </c>
      <c r="AI1982" t="inlineStr"/>
      <c r="AJ1982" t="inlineStr"/>
      <c r="AK1982" t="inlineStr">
        <is>
          <t>Not Reported</t>
        </is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>
        <is>
          <t>301-350</t>
        </is>
      </c>
      <c r="BF1982" t="inlineStr">
        <is>
          <t>Czech Republic</t>
        </is>
      </c>
      <c r="BG1982" t="n">
        <v>18.8</v>
      </c>
      <c r="BH1982" t="n">
        <v>22.3</v>
      </c>
      <c r="BI1982" t="n">
        <v>15.7</v>
      </c>
      <c r="BJ1982" t="n">
        <v>85.5</v>
      </c>
      <c r="BK1982" t="inlineStr">
        <is>
          <t>32.1</t>
        </is>
      </c>
      <c r="BL1982" t="inlineStr">
        <is>
          <t>-</t>
        </is>
      </c>
      <c r="BM1982" t="inlineStr">
        <is>
          <t>14,991</t>
        </is>
      </c>
      <c r="BN1982" t="n">
        <v>23.9</v>
      </c>
      <c r="BO1982" t="inlineStr">
        <is>
          <t>5%</t>
        </is>
      </c>
      <c r="BP1982" t="inlineStr">
        <is>
          <t>49 : 51</t>
        </is>
      </c>
      <c r="BQ1982" t="n">
        <v>2016</v>
      </c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>
        <is>
          <t>Times</t>
        </is>
      </c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n">
        <v>325.5</v>
      </c>
      <c r="CZ1982" t="inlineStr"/>
      <c r="DA1982" t="inlineStr"/>
      <c r="DB1982" t="n">
        <v>53.60972122944961</v>
      </c>
      <c r="DC1982" t="n">
        <v>49.32167276832921</v>
      </c>
      <c r="DD1982" t="n">
        <v>23.9</v>
      </c>
      <c r="DE1982" t="inlineStr">
        <is>
          <t>Times (raw ratio)</t>
        </is>
      </c>
      <c r="DF1982" t="n">
        <v>5</v>
      </c>
      <c r="DG1982" t="inlineStr">
        <is>
          <t>Times (raw %)</t>
        </is>
      </c>
      <c r="DH1982" t="inlineStr"/>
      <c r="DI1982" t="n">
        <v>13.31945889698231</v>
      </c>
    </row>
    <row r="1983">
      <c r="A1983" t="inlineStr">
        <is>
          <t>wageningen university &amp; research</t>
        </is>
      </c>
      <c r="B1983" t="inlineStr">
        <is>
          <t>155</t>
        </is>
      </c>
      <c r="C1983" t="inlineStr">
        <is>
          <t>151</t>
        </is>
      </c>
      <c r="D1983" t="inlineStr">
        <is>
          <t>Netherlands</t>
        </is>
      </c>
      <c r="E1983" t="inlineStr">
        <is>
          <t>Europe</t>
        </is>
      </c>
      <c r="F1983" t="inlineStr">
        <is>
          <t>L</t>
        </is>
      </c>
      <c r="G1983" t="inlineStr">
        <is>
          <t>CO</t>
        </is>
      </c>
      <c r="H1983" t="inlineStr">
        <is>
          <t>VH</t>
        </is>
      </c>
      <c r="I1983" t="inlineStr">
        <is>
          <t>A</t>
        </is>
      </c>
      <c r="J1983" t="n">
        <v>42.1</v>
      </c>
      <c r="K1983" t="inlineStr">
        <is>
          <t>204</t>
        </is>
      </c>
      <c r="L1983" t="n">
        <v>23.8</v>
      </c>
      <c r="M1983" t="inlineStr">
        <is>
          <t>401</t>
        </is>
      </c>
      <c r="N1983" t="n">
        <v>98.59999999999999</v>
      </c>
      <c r="O1983" t="inlineStr">
        <is>
          <t>43</t>
        </is>
      </c>
      <c r="P1983" t="n">
        <v>41.3</v>
      </c>
      <c r="Q1983" t="inlineStr">
        <is>
          <t>336</t>
        </is>
      </c>
      <c r="R1983" t="n">
        <v>59.4</v>
      </c>
      <c r="S1983" t="inlineStr">
        <is>
          <t>328</t>
        </is>
      </c>
      <c r="T1983" t="n">
        <v>81.2</v>
      </c>
      <c r="U1983" t="inlineStr">
        <is>
          <t>169</t>
        </is>
      </c>
      <c r="V1983" t="n">
        <v>97.90000000000001</v>
      </c>
      <c r="W1983" t="inlineStr">
        <is>
          <t>27</t>
        </is>
      </c>
      <c r="X1983" t="n">
        <v>21.1</v>
      </c>
      <c r="Y1983" t="inlineStr">
        <is>
          <t>542</t>
        </is>
      </c>
      <c r="Z1983" t="n">
        <v>92.3</v>
      </c>
      <c r="AA1983" t="inlineStr">
        <is>
          <t>75</t>
        </is>
      </c>
      <c r="AB1983" t="n">
        <v>51.6</v>
      </c>
      <c r="AC1983">
        <f>151</f>
        <v/>
      </c>
      <c r="AD1983" t="inlineStr">
        <is>
          <t>124</t>
        </is>
      </c>
      <c r="AE1983" t="inlineStr">
        <is>
          <t>NL</t>
        </is>
      </c>
      <c r="AF1983" t="inlineStr">
        <is>
          <t>Netherlands</t>
        </is>
      </c>
      <c r="AG1983" t="inlineStr">
        <is>
          <t>L</t>
        </is>
      </c>
      <c r="AH1983" t="inlineStr">
        <is>
          <t>FO</t>
        </is>
      </c>
      <c r="AI1983" t="inlineStr">
        <is>
          <t>VH</t>
        </is>
      </c>
      <c r="AJ1983" t="n">
        <v>5</v>
      </c>
      <c r="AK1983" t="inlineStr">
        <is>
          <t>A</t>
        </is>
      </c>
      <c r="AL1983" t="n">
        <v>43.3</v>
      </c>
      <c r="AM1983" t="inlineStr">
        <is>
          <t>196</t>
        </is>
      </c>
      <c r="AN1983" t="n">
        <v>19</v>
      </c>
      <c r="AO1983" t="inlineStr">
        <is>
          <t>472</t>
        </is>
      </c>
      <c r="AP1983" t="n">
        <v>97.90000000000001</v>
      </c>
      <c r="AQ1983" t="inlineStr">
        <is>
          <t>47</t>
        </is>
      </c>
      <c r="AR1983" t="n">
        <v>46</v>
      </c>
      <c r="AS1983" t="inlineStr">
        <is>
          <t>292</t>
        </is>
      </c>
      <c r="AT1983" t="n">
        <v>55</v>
      </c>
      <c r="AU1983" t="inlineStr">
        <is>
          <t>336</t>
        </is>
      </c>
      <c r="AV1983" t="n">
        <v>78.5</v>
      </c>
      <c r="AW1983" t="inlineStr">
        <is>
          <t>170</t>
        </is>
      </c>
      <c r="AX1983" t="n">
        <v>97.8</v>
      </c>
      <c r="AY1983" t="inlineStr">
        <is>
          <t>22</t>
        </is>
      </c>
      <c r="AZ1983" t="n">
        <v>19</v>
      </c>
      <c r="BA1983" t="inlineStr">
        <is>
          <t>438</t>
        </is>
      </c>
      <c r="BB1983" t="n">
        <v>71.5</v>
      </c>
      <c r="BC1983" t="inlineStr">
        <is>
          <t>196=</t>
        </is>
      </c>
      <c r="BD1983" t="inlineStr">
        <is>
          <t>51.3</t>
        </is>
      </c>
      <c r="BE1983" t="inlineStr"/>
      <c r="BF1983" t="inlineStr">
        <is>
          <t>Not Reported</t>
        </is>
      </c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>
        <is>
          <t>QS</t>
        </is>
      </c>
      <c r="CC1983" t="n">
        <v>155</v>
      </c>
      <c r="CD1983" t="n">
        <v>151</v>
      </c>
      <c r="CE1983" t="n">
        <v>204</v>
      </c>
      <c r="CF1983" t="n">
        <v>401</v>
      </c>
      <c r="CG1983" t="n">
        <v>43</v>
      </c>
      <c r="CH1983" t="n">
        <v>336</v>
      </c>
      <c r="CI1983" t="n">
        <v>328</v>
      </c>
      <c r="CJ1983" t="n">
        <v>169</v>
      </c>
      <c r="CK1983" t="n">
        <v>27</v>
      </c>
      <c r="CL1983" t="n">
        <v>542</v>
      </c>
      <c r="CM1983" t="n">
        <v>75</v>
      </c>
      <c r="CN1983" t="n">
        <v>151</v>
      </c>
      <c r="CO1983" t="n">
        <v>124</v>
      </c>
      <c r="CP1983" t="n">
        <v>196</v>
      </c>
      <c r="CQ1983" t="n">
        <v>472</v>
      </c>
      <c r="CR1983" t="n">
        <v>47</v>
      </c>
      <c r="CS1983" t="n">
        <v>292</v>
      </c>
      <c r="CT1983" t="n">
        <v>336</v>
      </c>
      <c r="CU1983" t="n">
        <v>170</v>
      </c>
      <c r="CV1983" t="n">
        <v>22</v>
      </c>
      <c r="CW1983" t="n">
        <v>438</v>
      </c>
      <c r="CX1983" t="n">
        <v>196</v>
      </c>
      <c r="CY1983" t="inlineStr"/>
      <c r="CZ1983" t="inlineStr"/>
      <c r="DA1983" t="inlineStr"/>
      <c r="DB1983" t="n">
        <v>89</v>
      </c>
      <c r="DC1983" t="n">
        <v>41.3</v>
      </c>
      <c r="DD1983" t="inlineStr"/>
      <c r="DE1983" t="inlineStr">
        <is>
          <t>QS (score, not ratio)</t>
        </is>
      </c>
      <c r="DF1983" t="inlineStr"/>
      <c r="DG1983" t="inlineStr">
        <is>
          <t>QS (score, not %)</t>
        </is>
      </c>
      <c r="DH1983" t="n">
        <v>42.7</v>
      </c>
      <c r="DI1983" t="inlineStr"/>
    </row>
    <row r="1984">
      <c r="A1984" t="inlineStr">
        <is>
          <t>wageningen university and research center</t>
        </is>
      </c>
      <c r="B1984" t="inlineStr"/>
      <c r="C1984" t="inlineStr"/>
      <c r="D1984" t="inlineStr">
        <is>
          <t>Not Reported</t>
        </is>
      </c>
      <c r="E1984" t="inlineStr">
        <is>
          <t>Not Reported</t>
        </is>
      </c>
      <c r="F1984" t="inlineStr">
        <is>
          <t>Not Reported</t>
        </is>
      </c>
      <c r="G1984" t="inlineStr">
        <is>
          <t>Not Reported</t>
        </is>
      </c>
      <c r="H1984" t="inlineStr"/>
      <c r="I1984" t="inlineStr">
        <is>
          <t>Not Reported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>
        <is>
          <t>Not Reported</t>
        </is>
      </c>
      <c r="AF1984" t="inlineStr">
        <is>
          <t>Not Reported</t>
        </is>
      </c>
      <c r="AG1984" t="inlineStr">
        <is>
          <t>Not Reported</t>
        </is>
      </c>
      <c r="AH1984" t="inlineStr">
        <is>
          <t>Not Reported</t>
        </is>
      </c>
      <c r="AI1984" t="inlineStr"/>
      <c r="AJ1984" t="inlineStr"/>
      <c r="AK1984" t="inlineStr">
        <is>
          <t>Not Reported</t>
        </is>
      </c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>
        <f>47</f>
        <v/>
      </c>
      <c r="BF1984" t="inlineStr">
        <is>
          <t>Netherlands</t>
        </is>
      </c>
      <c r="BG1984" t="n">
        <v>52.6</v>
      </c>
      <c r="BH1984" t="n">
        <v>70.3</v>
      </c>
      <c r="BI1984" t="n">
        <v>66.90000000000001</v>
      </c>
      <c r="BJ1984" t="n">
        <v>87.8</v>
      </c>
      <c r="BK1984" t="inlineStr">
        <is>
          <t>100.0</t>
        </is>
      </c>
      <c r="BL1984" t="inlineStr">
        <is>
          <t>70.0</t>
        </is>
      </c>
      <c r="BM1984" t="inlineStr">
        <is>
          <t>9,248</t>
        </is>
      </c>
      <c r="BN1984" t="n">
        <v>17</v>
      </c>
      <c r="BO1984" t="inlineStr">
        <is>
          <t>21%</t>
        </is>
      </c>
      <c r="BP1984" t="inlineStr">
        <is>
          <t>56 : 44</t>
        </is>
      </c>
      <c r="BQ1984" t="n">
        <v>2016</v>
      </c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>
        <is>
          <t>Times</t>
        </is>
      </c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n">
        <v>47</v>
      </c>
      <c r="CZ1984" t="inlineStr"/>
      <c r="DA1984" t="inlineStr"/>
      <c r="DB1984" t="n">
        <v>93.42387419585418</v>
      </c>
      <c r="DC1984" t="n">
        <v>77.12455817362986</v>
      </c>
      <c r="DD1984" t="n">
        <v>17</v>
      </c>
      <c r="DE1984" t="inlineStr">
        <is>
          <t>Times (raw ratio)</t>
        </is>
      </c>
      <c r="DF1984" t="n">
        <v>21</v>
      </c>
      <c r="DG1984" t="inlineStr">
        <is>
          <t>Times (raw %)</t>
        </is>
      </c>
      <c r="DH1984" t="inlineStr"/>
      <c r="DI1984" t="n">
        <v>66.59729448491156</v>
      </c>
    </row>
    <row r="1985">
      <c r="A1985" t="inlineStr">
        <is>
          <t>wake forest university</t>
        </is>
      </c>
      <c r="B1985" t="inlineStr">
        <is>
          <t>741-750</t>
        </is>
      </c>
      <c r="C1985" t="inlineStr">
        <is>
          <t>701-710</t>
        </is>
      </c>
      <c r="D1985" t="inlineStr">
        <is>
          <t>United States</t>
        </is>
      </c>
      <c r="E1985" t="inlineStr">
        <is>
          <t>Americas</t>
        </is>
      </c>
      <c r="F1985" t="inlineStr">
        <is>
          <t>M</t>
        </is>
      </c>
      <c r="G1985" t="inlineStr">
        <is>
          <t>FC</t>
        </is>
      </c>
      <c r="H1985" t="inlineStr">
        <is>
          <t>VH</t>
        </is>
      </c>
      <c r="I1985" t="inlineStr">
        <is>
          <t>B</t>
        </is>
      </c>
      <c r="J1985" t="n">
        <v>5.1</v>
      </c>
      <c r="K1985" t="inlineStr">
        <is>
          <t>601+</t>
        </is>
      </c>
      <c r="L1985" t="n">
        <v>6.3</v>
      </c>
      <c r="M1985" t="inlineStr">
        <is>
          <t>601+</t>
        </is>
      </c>
      <c r="N1985" t="n">
        <v>100</v>
      </c>
      <c r="O1985" t="inlineStr">
        <is>
          <t>10</t>
        </is>
      </c>
      <c r="P1985" t="n">
        <v>8.6</v>
      </c>
      <c r="Q1985" t="inlineStr">
        <is>
          <t>701+</t>
        </is>
      </c>
      <c r="R1985" t="n">
        <v>3.2</v>
      </c>
      <c r="S1985" t="inlineStr">
        <is>
          <t>701+</t>
        </is>
      </c>
      <c r="T1985" t="n">
        <v>10.9</v>
      </c>
      <c r="U1985" t="inlineStr">
        <is>
          <t>701+</t>
        </is>
      </c>
      <c r="V1985" t="n">
        <v>42.8</v>
      </c>
      <c r="W1985" t="inlineStr">
        <is>
          <t>701+</t>
        </is>
      </c>
      <c r="X1985" t="n">
        <v>15.4</v>
      </c>
      <c r="Y1985" t="inlineStr">
        <is>
          <t>648</t>
        </is>
      </c>
      <c r="Z1985" t="n">
        <v>1.7</v>
      </c>
      <c r="AA1985" t="inlineStr">
        <is>
          <t>701+</t>
        </is>
      </c>
      <c r="AB1985" t="inlineStr"/>
      <c r="AC1985" t="inlineStr">
        <is>
          <t>701-710</t>
        </is>
      </c>
      <c r="AD1985" t="inlineStr">
        <is>
          <t>438=</t>
        </is>
      </c>
      <c r="AE1985" t="inlineStr">
        <is>
          <t>US</t>
        </is>
      </c>
      <c r="AF1985" t="inlineStr">
        <is>
          <t>United States</t>
        </is>
      </c>
      <c r="AG1985" t="inlineStr">
        <is>
          <t>M</t>
        </is>
      </c>
      <c r="AH1985" t="inlineStr">
        <is>
          <t>FC</t>
        </is>
      </c>
      <c r="AI1985" t="inlineStr">
        <is>
          <t>VH</t>
        </is>
      </c>
      <c r="AJ1985" t="n">
        <v>5</v>
      </c>
      <c r="AK1985" t="inlineStr">
        <is>
          <t>B</t>
        </is>
      </c>
      <c r="AL1985" t="n">
        <v>5.4</v>
      </c>
      <c r="AM1985" t="inlineStr">
        <is>
          <t>601+</t>
        </is>
      </c>
      <c r="AN1985" t="n">
        <v>6.1</v>
      </c>
      <c r="AO1985" t="inlineStr">
        <is>
          <t>601+</t>
        </is>
      </c>
      <c r="AP1985" t="n">
        <v>100</v>
      </c>
      <c r="AQ1985" t="inlineStr">
        <is>
          <t>13</t>
        </is>
      </c>
      <c r="AR1985" t="n">
        <v>11</v>
      </c>
      <c r="AS1985" t="inlineStr">
        <is>
          <t>701+</t>
        </is>
      </c>
      <c r="AT1985" t="n">
        <v>5.4</v>
      </c>
      <c r="AU1985" t="inlineStr">
        <is>
          <t>701+</t>
        </is>
      </c>
      <c r="AV1985" t="n">
        <v>13.5</v>
      </c>
      <c r="AW1985" t="inlineStr">
        <is>
          <t>654</t>
        </is>
      </c>
      <c r="AX1985" t="n">
        <v>5.5</v>
      </c>
      <c r="AY1985" t="inlineStr">
        <is>
          <t>701+</t>
        </is>
      </c>
      <c r="AZ1985" t="n">
        <v>16.5</v>
      </c>
      <c r="BA1985" t="inlineStr">
        <is>
          <t>514</t>
        </is>
      </c>
      <c r="BB1985" t="n">
        <v>2.3</v>
      </c>
      <c r="BC1985" t="inlineStr">
        <is>
          <t>701+</t>
        </is>
      </c>
      <c r="BD1985" t="inlineStr">
        <is>
          <t>-</t>
        </is>
      </c>
      <c r="BE1985" t="inlineStr">
        <is>
          <t>201-250</t>
        </is>
      </c>
      <c r="BF1985" t="inlineStr">
        <is>
          <t>United States of America</t>
        </is>
      </c>
      <c r="BG1985" t="n">
        <v>34.6</v>
      </c>
      <c r="BH1985" t="n">
        <v>24.2</v>
      </c>
      <c r="BI1985" t="n">
        <v>19.5</v>
      </c>
      <c r="BJ1985" t="n">
        <v>94.8</v>
      </c>
      <c r="BK1985" t="inlineStr">
        <is>
          <t>42.5</t>
        </is>
      </c>
      <c r="BL1985" t="inlineStr">
        <is>
          <t>-</t>
        </is>
      </c>
      <c r="BM1985" t="inlineStr">
        <is>
          <t>7,326</t>
        </is>
      </c>
      <c r="BN1985" t="n">
        <v>4.6</v>
      </c>
      <c r="BO1985" t="inlineStr">
        <is>
          <t>5%</t>
        </is>
      </c>
      <c r="BP1985" t="inlineStr">
        <is>
          <t>51 : 49</t>
        </is>
      </c>
      <c r="BQ1985" t="n">
        <v>2016</v>
      </c>
      <c r="BR1985" t="inlineStr">
        <is>
          <t>401-500</t>
        </is>
      </c>
      <c r="BS1985" t="inlineStr">
        <is>
          <t>126-146</t>
        </is>
      </c>
      <c r="BT1985" t="inlineStr"/>
      <c r="BU1985" t="n">
        <v>0</v>
      </c>
      <c r="BV1985" t="n">
        <v>0</v>
      </c>
      <c r="BW1985" t="n">
        <v>14.9</v>
      </c>
      <c r="BX1985" t="n">
        <v>7.5</v>
      </c>
      <c r="BY1985" t="n">
        <v>25</v>
      </c>
      <c r="BZ1985" t="n">
        <v>11.9</v>
      </c>
      <c r="CA1985" t="n">
        <v>2015</v>
      </c>
      <c r="CB1985" t="inlineStr">
        <is>
          <t>QS+Times+Shanghai</t>
        </is>
      </c>
      <c r="CC1985" t="n">
        <v>745.5</v>
      </c>
      <c r="CD1985" t="n">
        <v>705.5</v>
      </c>
      <c r="CE1985" t="n">
        <v>601</v>
      </c>
      <c r="CF1985" t="n">
        <v>601</v>
      </c>
      <c r="CG1985" t="n">
        <v>10</v>
      </c>
      <c r="CH1985" t="n">
        <v>701</v>
      </c>
      <c r="CI1985" t="n">
        <v>701</v>
      </c>
      <c r="CJ1985" t="n">
        <v>701</v>
      </c>
      <c r="CK1985" t="n">
        <v>701</v>
      </c>
      <c r="CL1985" t="n">
        <v>648</v>
      </c>
      <c r="CM1985" t="n">
        <v>701</v>
      </c>
      <c r="CN1985" t="n">
        <v>705.5</v>
      </c>
      <c r="CO1985" t="n">
        <v>438</v>
      </c>
      <c r="CP1985" t="n">
        <v>601</v>
      </c>
      <c r="CQ1985" t="n">
        <v>601</v>
      </c>
      <c r="CR1985" t="n">
        <v>13</v>
      </c>
      <c r="CS1985" t="n">
        <v>701</v>
      </c>
      <c r="CT1985" t="n">
        <v>701</v>
      </c>
      <c r="CU1985" t="n">
        <v>654</v>
      </c>
      <c r="CV1985" t="n">
        <v>701</v>
      </c>
      <c r="CW1985" t="n">
        <v>514</v>
      </c>
      <c r="CX1985" t="n">
        <v>701</v>
      </c>
      <c r="CY1985" t="n">
        <v>225.5</v>
      </c>
      <c r="CZ1985" t="n">
        <v>450.5</v>
      </c>
      <c r="DA1985" t="n">
        <v>136</v>
      </c>
      <c r="DB1985" t="n">
        <v>38.68143642368862</v>
      </c>
      <c r="DC1985" t="n">
        <v>30.92087329899463</v>
      </c>
      <c r="DD1985" t="n">
        <v>4.6</v>
      </c>
      <c r="DE1985" t="inlineStr">
        <is>
          <t>Times (raw ratio)</t>
        </is>
      </c>
      <c r="DF1985" t="n">
        <v>5</v>
      </c>
      <c r="DG1985" t="inlineStr">
        <is>
          <t>Times (raw %)</t>
        </is>
      </c>
      <c r="DH1985" t="n">
        <v>5.25</v>
      </c>
      <c r="DI1985" t="n">
        <v>10.253504877942</v>
      </c>
    </row>
    <row r="1986">
      <c r="A1986" t="inlineStr">
        <is>
          <t>warsaw university of life sciences  sggw (wuls-sggw)</t>
        </is>
      </c>
      <c r="B1986" t="inlineStr">
        <is>
          <t>1001-1200</t>
        </is>
      </c>
      <c r="C1986" t="inlineStr">
        <is>
          <t>1001-1200</t>
        </is>
      </c>
      <c r="D1986" t="inlineStr">
        <is>
          <t>Poland</t>
        </is>
      </c>
      <c r="E1986" t="inlineStr">
        <is>
          <t>Europe</t>
        </is>
      </c>
      <c r="F1986" t="inlineStr">
        <is>
          <t>L</t>
        </is>
      </c>
      <c r="G1986" t="inlineStr">
        <is>
          <t>FO</t>
        </is>
      </c>
      <c r="H1986" t="inlineStr">
        <is>
          <t>VH</t>
        </is>
      </c>
      <c r="I1986" t="inlineStr">
        <is>
          <t>A</t>
        </is>
      </c>
      <c r="J1986" t="n">
        <v>6.6</v>
      </c>
      <c r="K1986" t="inlineStr">
        <is>
          <t>601+</t>
        </is>
      </c>
      <c r="L1986" t="n">
        <v>4.4</v>
      </c>
      <c r="M1986" t="inlineStr">
        <is>
          <t>601+</t>
        </is>
      </c>
      <c r="N1986" t="n">
        <v>18.8</v>
      </c>
      <c r="O1986" t="inlineStr">
        <is>
          <t>701+</t>
        </is>
      </c>
      <c r="P1986" t="n">
        <v>6.8</v>
      </c>
      <c r="Q1986" t="inlineStr">
        <is>
          <t>701+</t>
        </is>
      </c>
      <c r="R1986" t="n">
        <v>2.3</v>
      </c>
      <c r="S1986" t="inlineStr">
        <is>
          <t>701+</t>
        </is>
      </c>
      <c r="T1986" t="n">
        <v>6.4</v>
      </c>
      <c r="U1986" t="inlineStr">
        <is>
          <t>701+</t>
        </is>
      </c>
      <c r="V1986" t="n">
        <v>74.40000000000001</v>
      </c>
      <c r="W1986" t="inlineStr">
        <is>
          <t>416</t>
        </is>
      </c>
      <c r="X1986" t="n">
        <v>3</v>
      </c>
      <c r="Y1986" t="inlineStr">
        <is>
          <t>701+</t>
        </is>
      </c>
      <c r="Z1986" t="n">
        <v>6.9</v>
      </c>
      <c r="AA1986" t="inlineStr">
        <is>
          <t>701+</t>
        </is>
      </c>
      <c r="AB1986" t="inlineStr"/>
      <c r="AC1986" t="inlineStr"/>
      <c r="AD1986" t="inlineStr"/>
      <c r="AE1986" t="inlineStr">
        <is>
          <t>Not Reported</t>
        </is>
      </c>
      <c r="AF1986" t="inlineStr">
        <is>
          <t>Not Reported</t>
        </is>
      </c>
      <c r="AG1986" t="inlineStr">
        <is>
          <t>Not Reported</t>
        </is>
      </c>
      <c r="AH1986" t="inlineStr">
        <is>
          <t>Not Reported</t>
        </is>
      </c>
      <c r="AI1986" t="inlineStr"/>
      <c r="AJ1986" t="inlineStr"/>
      <c r="AK1986" t="inlineStr">
        <is>
          <t>Not Reported</t>
        </is>
      </c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>
        <is>
          <t>Not Reported</t>
        </is>
      </c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>
        <is>
          <t>QS</t>
        </is>
      </c>
      <c r="CC1986" t="n">
        <v>1100.5</v>
      </c>
      <c r="CD1986" t="n">
        <v>1100.5</v>
      </c>
      <c r="CE1986" t="n">
        <v>601</v>
      </c>
      <c r="CF1986" t="n">
        <v>601</v>
      </c>
      <c r="CG1986" t="n">
        <v>701</v>
      </c>
      <c r="CH1986" t="n">
        <v>701</v>
      </c>
      <c r="CI1986" t="n">
        <v>701</v>
      </c>
      <c r="CJ1986" t="n">
        <v>701</v>
      </c>
      <c r="CK1986" t="n">
        <v>416</v>
      </c>
      <c r="CL1986" t="n">
        <v>701</v>
      </c>
      <c r="CM1986" t="n">
        <v>701</v>
      </c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n">
        <v>21.46428571428571</v>
      </c>
      <c r="DC1986" t="n">
        <v>6.8</v>
      </c>
      <c r="DD1986" t="inlineStr"/>
      <c r="DE1986" t="inlineStr">
        <is>
          <t>QS (score, not ratio)</t>
        </is>
      </c>
      <c r="DF1986" t="inlineStr"/>
      <c r="DG1986" t="inlineStr">
        <is>
          <t>QS (score, not %)</t>
        </is>
      </c>
      <c r="DH1986" t="n">
        <v>6.6</v>
      </c>
      <c r="DI1986" t="inlineStr"/>
    </row>
    <row r="1987">
      <c r="A1987" t="inlineStr">
        <is>
          <t>warsaw university of technology</t>
        </is>
      </c>
      <c r="B1987" t="inlineStr">
        <is>
          <t>527</t>
        </is>
      </c>
      <c r="C1987" t="inlineStr">
        <is>
          <t>571</t>
        </is>
      </c>
      <c r="D1987" t="inlineStr">
        <is>
          <t>Poland</t>
        </is>
      </c>
      <c r="E1987" t="inlineStr">
        <is>
          <t>Europe</t>
        </is>
      </c>
      <c r="F1987" t="inlineStr">
        <is>
          <t>L</t>
        </is>
      </c>
      <c r="G1987" t="inlineStr">
        <is>
          <t>FO</t>
        </is>
      </c>
      <c r="H1987" t="inlineStr">
        <is>
          <t>VH</t>
        </is>
      </c>
      <c r="I1987" t="inlineStr">
        <is>
          <t>A</t>
        </is>
      </c>
      <c r="J1987" t="n">
        <v>23.3</v>
      </c>
      <c r="K1987" t="inlineStr">
        <is>
          <t>380</t>
        </is>
      </c>
      <c r="L1987" t="n">
        <v>51.9</v>
      </c>
      <c r="M1987" t="inlineStr">
        <is>
          <t>168</t>
        </is>
      </c>
      <c r="N1987" t="n">
        <v>42.6</v>
      </c>
      <c r="O1987" t="inlineStr">
        <is>
          <t>366</t>
        </is>
      </c>
      <c r="P1987" t="n">
        <v>4.7</v>
      </c>
      <c r="Q1987" t="inlineStr">
        <is>
          <t>701+</t>
        </is>
      </c>
      <c r="R1987" t="n">
        <v>2.4</v>
      </c>
      <c r="S1987" t="inlineStr">
        <is>
          <t>701+</t>
        </is>
      </c>
      <c r="T1987" t="n">
        <v>10.3</v>
      </c>
      <c r="U1987" t="inlineStr">
        <is>
          <t>701+</t>
        </is>
      </c>
      <c r="V1987" t="n">
        <v>60.6</v>
      </c>
      <c r="W1987" t="inlineStr">
        <is>
          <t>627</t>
        </is>
      </c>
      <c r="X1987" t="n">
        <v>9.800000000000001</v>
      </c>
      <c r="Y1987" t="inlineStr">
        <is>
          <t>701+</t>
        </is>
      </c>
      <c r="Z1987" t="n">
        <v>1.4</v>
      </c>
      <c r="AA1987" t="inlineStr">
        <is>
          <t>701+</t>
        </is>
      </c>
      <c r="AB1987" t="n">
        <v>23.2</v>
      </c>
      <c r="AC1987">
        <f>571</f>
        <v/>
      </c>
      <c r="AD1987" t="inlineStr">
        <is>
          <t>521-530</t>
        </is>
      </c>
      <c r="AE1987" t="inlineStr">
        <is>
          <t>PL</t>
        </is>
      </c>
      <c r="AF1987" t="inlineStr">
        <is>
          <t>Poland</t>
        </is>
      </c>
      <c r="AG1987" t="inlineStr">
        <is>
          <t>L</t>
        </is>
      </c>
      <c r="AH1987" t="inlineStr">
        <is>
          <t>FO</t>
        </is>
      </c>
      <c r="AI1987" t="inlineStr">
        <is>
          <t>VH</t>
        </is>
      </c>
      <c r="AJ1987" t="n">
        <v>5</v>
      </c>
      <c r="AK1987" t="inlineStr">
        <is>
          <t>A</t>
        </is>
      </c>
      <c r="AL1987" t="n">
        <v>22.8</v>
      </c>
      <c r="AM1987" t="inlineStr">
        <is>
          <t>382</t>
        </is>
      </c>
      <c r="AN1987" t="n">
        <v>49.8</v>
      </c>
      <c r="AO1987" t="inlineStr">
        <is>
          <t>172</t>
        </is>
      </c>
      <c r="AP1987" t="n">
        <v>38.7</v>
      </c>
      <c r="AQ1987" t="inlineStr">
        <is>
          <t>408</t>
        </is>
      </c>
      <c r="AR1987" t="n">
        <v>4.3</v>
      </c>
      <c r="AS1987" t="inlineStr">
        <is>
          <t>701+</t>
        </is>
      </c>
      <c r="AT1987" t="n">
        <v>1.8</v>
      </c>
      <c r="AU1987" t="inlineStr">
        <is>
          <t>701+</t>
        </is>
      </c>
      <c r="AV1987" t="n">
        <v>10.3</v>
      </c>
      <c r="AW1987" t="inlineStr">
        <is>
          <t>701+</t>
        </is>
      </c>
      <c r="AX1987" t="n">
        <v>9.699999999999999</v>
      </c>
      <c r="AY1987" t="inlineStr">
        <is>
          <t>676</t>
        </is>
      </c>
      <c r="AZ1987" t="n">
        <v>11.5</v>
      </c>
      <c r="BA1987" t="inlineStr">
        <is>
          <t>701+</t>
        </is>
      </c>
      <c r="BB1987" t="n">
        <v>2.1</v>
      </c>
      <c r="BC1987" t="inlineStr">
        <is>
          <t>701+</t>
        </is>
      </c>
      <c r="BD1987" t="inlineStr">
        <is>
          <t>20.7</t>
        </is>
      </c>
      <c r="BE1987" t="inlineStr">
        <is>
          <t>601-800</t>
        </is>
      </c>
      <c r="BF1987" t="inlineStr">
        <is>
          <t>Poland</t>
        </is>
      </c>
      <c r="BG1987" t="n">
        <v>19.4</v>
      </c>
      <c r="BH1987" t="n">
        <v>20.7</v>
      </c>
      <c r="BI1987" t="n">
        <v>8.5</v>
      </c>
      <c r="BJ1987" t="n">
        <v>40.3</v>
      </c>
      <c r="BK1987" t="inlineStr">
        <is>
          <t>47.4</t>
        </is>
      </c>
      <c r="BL1987" t="inlineStr">
        <is>
          <t>-</t>
        </is>
      </c>
      <c r="BM1987" t="inlineStr">
        <is>
          <t>34,572</t>
        </is>
      </c>
      <c r="BN1987" t="n">
        <v>14.5</v>
      </c>
      <c r="BO1987" t="inlineStr">
        <is>
          <t>3%</t>
        </is>
      </c>
      <c r="BP1987" t="inlineStr">
        <is>
          <t>34 : 66</t>
        </is>
      </c>
      <c r="BQ1987" t="n">
        <v>2016</v>
      </c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>
        <is>
          <t>QS+Times</t>
        </is>
      </c>
      <c r="CC1987" t="n">
        <v>527</v>
      </c>
      <c r="CD1987" t="n">
        <v>571</v>
      </c>
      <c r="CE1987" t="n">
        <v>380</v>
      </c>
      <c r="CF1987" t="n">
        <v>168</v>
      </c>
      <c r="CG1987" t="n">
        <v>366</v>
      </c>
      <c r="CH1987" t="n">
        <v>701</v>
      </c>
      <c r="CI1987" t="n">
        <v>701</v>
      </c>
      <c r="CJ1987" t="n">
        <v>701</v>
      </c>
      <c r="CK1987" t="n">
        <v>627</v>
      </c>
      <c r="CL1987" t="n">
        <v>701</v>
      </c>
      <c r="CM1987" t="n">
        <v>701</v>
      </c>
      <c r="CN1987" t="n">
        <v>571</v>
      </c>
      <c r="CO1987" t="n">
        <v>525.5</v>
      </c>
      <c r="CP1987" t="n">
        <v>382</v>
      </c>
      <c r="CQ1987" t="n">
        <v>172</v>
      </c>
      <c r="CR1987" t="n">
        <v>408</v>
      </c>
      <c r="CS1987" t="n">
        <v>701</v>
      </c>
      <c r="CT1987" t="n">
        <v>701</v>
      </c>
      <c r="CU1987" t="n">
        <v>701</v>
      </c>
      <c r="CV1987" t="n">
        <v>676</v>
      </c>
      <c r="CW1987" t="n">
        <v>701</v>
      </c>
      <c r="CX1987" t="n">
        <v>701</v>
      </c>
      <c r="CY1987" t="n">
        <v>700.5</v>
      </c>
      <c r="CZ1987" t="inlineStr"/>
      <c r="DA1987" t="inlineStr"/>
      <c r="DB1987" t="n">
        <v>31.21428571428572</v>
      </c>
      <c r="DC1987" t="n">
        <v>16.70072068428495</v>
      </c>
      <c r="DD1987" t="n">
        <v>14.5</v>
      </c>
      <c r="DE1987" t="inlineStr">
        <is>
          <t>Times (raw ratio)</t>
        </is>
      </c>
      <c r="DF1987" t="n">
        <v>3</v>
      </c>
      <c r="DG1987" t="inlineStr">
        <is>
          <t>Times (raw %)</t>
        </is>
      </c>
      <c r="DH1987" t="n">
        <v>23.05</v>
      </c>
      <c r="DI1987" t="n">
        <v>5.82726326742976</v>
      </c>
    </row>
    <row r="1988">
      <c r="A1988" t="inlineStr">
        <is>
          <t>waseda university</t>
        </is>
      </c>
      <c r="B1988" t="inlineStr">
        <is>
          <t>181</t>
        </is>
      </c>
      <c r="C1988" t="inlineStr">
        <is>
          <t>199</t>
        </is>
      </c>
      <c r="D1988" t="inlineStr">
        <is>
          <t>Japan</t>
        </is>
      </c>
      <c r="E1988" t="inlineStr">
        <is>
          <t>Asia</t>
        </is>
      </c>
      <c r="F1988" t="inlineStr">
        <is>
          <t>XL</t>
        </is>
      </c>
      <c r="G1988" t="inlineStr">
        <is>
          <t>CO</t>
        </is>
      </c>
      <c r="H1988" t="inlineStr">
        <is>
          <t>VH</t>
        </is>
      </c>
      <c r="I1988" t="inlineStr">
        <is>
          <t>B</t>
        </is>
      </c>
      <c r="J1988" t="n">
        <v>60.7</v>
      </c>
      <c r="K1988" t="inlineStr">
        <is>
          <t>122</t>
        </is>
      </c>
      <c r="L1988" t="n">
        <v>96.09999999999999</v>
      </c>
      <c r="M1988" t="inlineStr">
        <is>
          <t>30</t>
        </is>
      </c>
      <c r="N1988" t="n">
        <v>23.5</v>
      </c>
      <c r="O1988" t="inlineStr">
        <is>
          <t>616</t>
        </is>
      </c>
      <c r="P1988" t="n">
        <v>3.8</v>
      </c>
      <c r="Q1988" t="inlineStr">
        <is>
          <t>701+</t>
        </is>
      </c>
      <c r="R1988" t="n">
        <v>27.9</v>
      </c>
      <c r="S1988" t="inlineStr">
        <is>
          <t>507</t>
        </is>
      </c>
      <c r="T1988" t="n">
        <v>28</v>
      </c>
      <c r="U1988" t="inlineStr">
        <is>
          <t>445</t>
        </is>
      </c>
      <c r="V1988" t="n">
        <v>66.40000000000001</v>
      </c>
      <c r="W1988" t="inlineStr">
        <is>
          <t>533</t>
        </is>
      </c>
      <c r="X1988" t="n">
        <v>83.7</v>
      </c>
      <c r="Y1988" t="inlineStr">
        <is>
          <t>106</t>
        </is>
      </c>
      <c r="Z1988" t="n">
        <v>56.1</v>
      </c>
      <c r="AA1988" t="inlineStr">
        <is>
          <t>282=</t>
        </is>
      </c>
      <c r="AB1988" t="n">
        <v>48.5</v>
      </c>
      <c r="AC1988">
        <f>199</f>
        <v/>
      </c>
      <c r="AD1988" t="inlineStr">
        <is>
          <t>205=</t>
        </is>
      </c>
      <c r="AE1988" t="inlineStr">
        <is>
          <t>JP</t>
        </is>
      </c>
      <c r="AF1988" t="inlineStr">
        <is>
          <t>Japan</t>
        </is>
      </c>
      <c r="AG1988" t="inlineStr">
        <is>
          <t>XL</t>
        </is>
      </c>
      <c r="AH1988" t="inlineStr">
        <is>
          <t>CO</t>
        </is>
      </c>
      <c r="AI1988" t="inlineStr">
        <is>
          <t>VH</t>
        </is>
      </c>
      <c r="AJ1988" t="n">
        <v>5</v>
      </c>
      <c r="AK1988" t="inlineStr">
        <is>
          <t>B</t>
        </is>
      </c>
      <c r="AL1988" t="n">
        <v>60.2</v>
      </c>
      <c r="AM1988" t="inlineStr">
        <is>
          <t>118</t>
        </is>
      </c>
      <c r="AN1988" t="n">
        <v>97.3</v>
      </c>
      <c r="AO1988" t="inlineStr">
        <is>
          <t>24</t>
        </is>
      </c>
      <c r="AP1988" t="n">
        <v>23.7</v>
      </c>
      <c r="AQ1988" t="inlineStr">
        <is>
          <t>602</t>
        </is>
      </c>
      <c r="AR1988" t="n">
        <v>4.3</v>
      </c>
      <c r="AS1988" t="inlineStr">
        <is>
          <t>701+</t>
        </is>
      </c>
      <c r="AT1988" t="n">
        <v>27.6</v>
      </c>
      <c r="AU1988" t="inlineStr">
        <is>
          <t>503</t>
        </is>
      </c>
      <c r="AV1988" t="n">
        <v>28.6</v>
      </c>
      <c r="AW1988" t="inlineStr">
        <is>
          <t>436</t>
        </is>
      </c>
      <c r="AX1988" t="n">
        <v>17.5</v>
      </c>
      <c r="AY1988" t="inlineStr">
        <is>
          <t>569</t>
        </is>
      </c>
      <c r="AZ1988" t="n">
        <v>65.59999999999999</v>
      </c>
      <c r="BA1988" t="inlineStr">
        <is>
          <t>87</t>
        </is>
      </c>
      <c r="BB1988" t="n">
        <v>56.5</v>
      </c>
      <c r="BC1988" t="inlineStr">
        <is>
          <t>268=</t>
        </is>
      </c>
      <c r="BD1988" t="inlineStr">
        <is>
          <t>45.9</t>
        </is>
      </c>
      <c r="BE1988" t="inlineStr">
        <is>
          <t>601-800</t>
        </is>
      </c>
      <c r="BF1988" t="inlineStr">
        <is>
          <t>Japan</t>
        </is>
      </c>
      <c r="BG1988" t="n">
        <v>23.6</v>
      </c>
      <c r="BH1988" t="n">
        <v>29.7</v>
      </c>
      <c r="BI1988" t="n">
        <v>14.6</v>
      </c>
      <c r="BJ1988" t="n">
        <v>29.4</v>
      </c>
      <c r="BK1988" t="inlineStr">
        <is>
          <t>32.4</t>
        </is>
      </c>
      <c r="BL1988" t="inlineStr">
        <is>
          <t>-</t>
        </is>
      </c>
      <c r="BM1988" t="inlineStr">
        <is>
          <t>52,316</t>
        </is>
      </c>
      <c r="BN1988" t="n">
        <v>16.9</v>
      </c>
      <c r="BO1988" t="inlineStr">
        <is>
          <t>8%</t>
        </is>
      </c>
      <c r="BP1988" t="inlineStr">
        <is>
          <t>35 : 65</t>
        </is>
      </c>
      <c r="BQ1988" t="n">
        <v>2016</v>
      </c>
      <c r="BR1988" t="inlineStr">
        <is>
          <t>401-500</t>
        </is>
      </c>
      <c r="BS1988" t="inlineStr">
        <is>
          <t>15-19</t>
        </is>
      </c>
      <c r="BT1988" t="inlineStr"/>
      <c r="BU1988" t="n">
        <v>0</v>
      </c>
      <c r="BV1988" t="n">
        <v>0</v>
      </c>
      <c r="BW1988" t="n">
        <v>6.1</v>
      </c>
      <c r="BX1988" t="n">
        <v>7.7</v>
      </c>
      <c r="BY1988" t="n">
        <v>28.1</v>
      </c>
      <c r="BZ1988" t="n">
        <v>10.3</v>
      </c>
      <c r="CA1988" t="n">
        <v>2014</v>
      </c>
      <c r="CB1988" t="inlineStr">
        <is>
          <t>QS+Times+Shanghai</t>
        </is>
      </c>
      <c r="CC1988" t="n">
        <v>181</v>
      </c>
      <c r="CD1988" t="n">
        <v>199</v>
      </c>
      <c r="CE1988" t="n">
        <v>122</v>
      </c>
      <c r="CF1988" t="n">
        <v>30</v>
      </c>
      <c r="CG1988" t="n">
        <v>616</v>
      </c>
      <c r="CH1988" t="n">
        <v>701</v>
      </c>
      <c r="CI1988" t="n">
        <v>507</v>
      </c>
      <c r="CJ1988" t="n">
        <v>445</v>
      </c>
      <c r="CK1988" t="n">
        <v>533</v>
      </c>
      <c r="CL1988" t="n">
        <v>106</v>
      </c>
      <c r="CM1988" t="n">
        <v>282</v>
      </c>
      <c r="CN1988" t="n">
        <v>199</v>
      </c>
      <c r="CO1988" t="n">
        <v>205</v>
      </c>
      <c r="CP1988" t="n">
        <v>118</v>
      </c>
      <c r="CQ1988" t="n">
        <v>24</v>
      </c>
      <c r="CR1988" t="n">
        <v>602</v>
      </c>
      <c r="CS1988" t="n">
        <v>701</v>
      </c>
      <c r="CT1988" t="n">
        <v>503</v>
      </c>
      <c r="CU1988" t="n">
        <v>436</v>
      </c>
      <c r="CV1988" t="n">
        <v>569</v>
      </c>
      <c r="CW1988" t="n">
        <v>87</v>
      </c>
      <c r="CX1988" t="n">
        <v>268</v>
      </c>
      <c r="CY1988" t="n">
        <v>700.5</v>
      </c>
      <c r="CZ1988" t="n">
        <v>450.5</v>
      </c>
      <c r="DA1988" t="n">
        <v>17</v>
      </c>
      <c r="DB1988" t="n">
        <v>29.48669698395274</v>
      </c>
      <c r="DC1988" t="n">
        <v>14.61105999440309</v>
      </c>
      <c r="DD1988" t="n">
        <v>16.9</v>
      </c>
      <c r="DE1988" t="inlineStr">
        <is>
          <t>Times (raw ratio)</t>
        </is>
      </c>
      <c r="DF1988" t="n">
        <v>8</v>
      </c>
      <c r="DG1988" t="inlineStr">
        <is>
          <t>Times (raw %)</t>
        </is>
      </c>
      <c r="DH1988" t="n">
        <v>60.45</v>
      </c>
      <c r="DI1988" t="n">
        <v>8.142557970111591</v>
      </c>
    </row>
    <row r="1989">
      <c r="A1989" t="inlineStr">
        <is>
          <t>washington state university</t>
        </is>
      </c>
      <c r="B1989" t="inlineStr">
        <is>
          <t>466</t>
        </is>
      </c>
      <c r="C1989" t="inlineStr">
        <is>
          <t>419</t>
        </is>
      </c>
      <c r="D1989" t="inlineStr">
        <is>
          <t>United States</t>
        </is>
      </c>
      <c r="E1989" t="inlineStr">
        <is>
          <t>Americas</t>
        </is>
      </c>
      <c r="F1989" t="inlineStr">
        <is>
          <t>L</t>
        </is>
      </c>
      <c r="G1989" t="inlineStr">
        <is>
          <t>FC</t>
        </is>
      </c>
      <c r="H1989" t="inlineStr">
        <is>
          <t>VH</t>
        </is>
      </c>
      <c r="I1989" t="inlineStr">
        <is>
          <t>A</t>
        </is>
      </c>
      <c r="J1989" t="n">
        <v>23.3</v>
      </c>
      <c r="K1989" t="inlineStr">
        <is>
          <t>379</t>
        </is>
      </c>
      <c r="L1989" t="n">
        <v>20</v>
      </c>
      <c r="M1989" t="inlineStr">
        <is>
          <t>452</t>
        </is>
      </c>
      <c r="N1989" t="n">
        <v>15.5</v>
      </c>
      <c r="O1989" t="inlineStr">
        <is>
          <t>701+</t>
        </is>
      </c>
      <c r="P1989" t="n">
        <v>33.5</v>
      </c>
      <c r="Q1989" t="inlineStr">
        <is>
          <t>396</t>
        </is>
      </c>
      <c r="R1989" t="n">
        <v>47.1</v>
      </c>
      <c r="S1989" t="inlineStr">
        <is>
          <t>379</t>
        </is>
      </c>
      <c r="T1989" t="n">
        <v>5</v>
      </c>
      <c r="U1989" t="inlineStr">
        <is>
          <t>701+</t>
        </is>
      </c>
      <c r="V1989" t="n">
        <v>77.3</v>
      </c>
      <c r="W1989" t="inlineStr">
        <is>
          <t>373</t>
        </is>
      </c>
      <c r="X1989" t="n">
        <v>8.6</v>
      </c>
      <c r="Y1989" t="inlineStr">
        <is>
          <t>701+</t>
        </is>
      </c>
      <c r="Z1989" t="n">
        <v>29.6</v>
      </c>
      <c r="AA1989" t="inlineStr">
        <is>
          <t>447=</t>
        </is>
      </c>
      <c r="AB1989" t="n">
        <v>25.7</v>
      </c>
      <c r="AC1989">
        <f>419</f>
        <v/>
      </c>
      <c r="AD1989" t="inlineStr">
        <is>
          <t>443=</t>
        </is>
      </c>
      <c r="AE1989" t="inlineStr">
        <is>
          <t>US</t>
        </is>
      </c>
      <c r="AF1989" t="inlineStr">
        <is>
          <t>United States</t>
        </is>
      </c>
      <c r="AG1989" t="inlineStr">
        <is>
          <t>L</t>
        </is>
      </c>
      <c r="AH1989" t="inlineStr">
        <is>
          <t>FC</t>
        </is>
      </c>
      <c r="AI1989" t="inlineStr">
        <is>
          <t>VH</t>
        </is>
      </c>
      <c r="AJ1989" t="n">
        <v>5</v>
      </c>
      <c r="AK1989" t="inlineStr">
        <is>
          <t>A</t>
        </is>
      </c>
      <c r="AL1989" t="n">
        <v>24.4</v>
      </c>
      <c r="AM1989" t="inlineStr">
        <is>
          <t>354</t>
        </is>
      </c>
      <c r="AN1989" t="n">
        <v>17.9</v>
      </c>
      <c r="AO1989" t="inlineStr">
        <is>
          <t>489</t>
        </is>
      </c>
      <c r="AP1989" t="n">
        <v>16.2</v>
      </c>
      <c r="AQ1989" t="inlineStr">
        <is>
          <t>701+</t>
        </is>
      </c>
      <c r="AR1989" t="n">
        <v>35.4</v>
      </c>
      <c r="AS1989" t="inlineStr">
        <is>
          <t>386</t>
        </is>
      </c>
      <c r="AT1989" t="n">
        <v>50</v>
      </c>
      <c r="AU1989" t="inlineStr">
        <is>
          <t>358</t>
        </is>
      </c>
      <c r="AV1989" t="n">
        <v>5.5</v>
      </c>
      <c r="AW1989" t="inlineStr">
        <is>
          <t>701+</t>
        </is>
      </c>
      <c r="AX1989" t="n">
        <v>46.5</v>
      </c>
      <c r="AY1989" t="inlineStr">
        <is>
          <t>335</t>
        </is>
      </c>
      <c r="AZ1989" t="n">
        <v>11.1</v>
      </c>
      <c r="BA1989" t="inlineStr">
        <is>
          <t>701+</t>
        </is>
      </c>
      <c r="BB1989" t="n">
        <v>49.7</v>
      </c>
      <c r="BC1989" t="inlineStr">
        <is>
          <t>309=</t>
        </is>
      </c>
      <c r="BD1989" t="inlineStr">
        <is>
          <t>26.8</t>
        </is>
      </c>
      <c r="BE1989" t="inlineStr">
        <is>
          <t>351-400</t>
        </is>
      </c>
      <c r="BF1989" t="inlineStr">
        <is>
          <t>United States of America</t>
        </is>
      </c>
      <c r="BG1989" t="n">
        <v>29</v>
      </c>
      <c r="BH1989" t="n">
        <v>39.6</v>
      </c>
      <c r="BI1989" t="n">
        <v>28.2</v>
      </c>
      <c r="BJ1989" t="n">
        <v>49.6</v>
      </c>
      <c r="BK1989" t="inlineStr">
        <is>
          <t>57.1</t>
        </is>
      </c>
      <c r="BL1989" t="inlineStr">
        <is>
          <t>-</t>
        </is>
      </c>
      <c r="BM1989" t="inlineStr">
        <is>
          <t>24,550</t>
        </is>
      </c>
      <c r="BN1989" t="n">
        <v>18.3</v>
      </c>
      <c r="BO1989" t="inlineStr">
        <is>
          <t>7%</t>
        </is>
      </c>
      <c r="BP1989" t="inlineStr">
        <is>
          <t>50 : 50</t>
        </is>
      </c>
      <c r="BQ1989" t="n">
        <v>2016</v>
      </c>
      <c r="BR1989" t="inlineStr">
        <is>
          <t>301-400</t>
        </is>
      </c>
      <c r="BS1989" t="inlineStr">
        <is>
          <t>103-125</t>
        </is>
      </c>
      <c r="BT1989" t="inlineStr"/>
      <c r="BU1989" t="n">
        <v>0</v>
      </c>
      <c r="BV1989" t="n">
        <v>0</v>
      </c>
      <c r="BW1989" t="n">
        <v>17.3</v>
      </c>
      <c r="BX1989" t="n">
        <v>8.5</v>
      </c>
      <c r="BY1989" t="n">
        <v>31</v>
      </c>
      <c r="BZ1989" t="n">
        <v>16.6</v>
      </c>
      <c r="CA1989" t="n">
        <v>2015</v>
      </c>
      <c r="CB1989" t="inlineStr">
        <is>
          <t>QS+Times+Shanghai</t>
        </is>
      </c>
      <c r="CC1989" t="n">
        <v>466</v>
      </c>
      <c r="CD1989" t="n">
        <v>419</v>
      </c>
      <c r="CE1989" t="n">
        <v>379</v>
      </c>
      <c r="CF1989" t="n">
        <v>452</v>
      </c>
      <c r="CG1989" t="n">
        <v>701</v>
      </c>
      <c r="CH1989" t="n">
        <v>396</v>
      </c>
      <c r="CI1989" t="n">
        <v>379</v>
      </c>
      <c r="CJ1989" t="n">
        <v>701</v>
      </c>
      <c r="CK1989" t="n">
        <v>373</v>
      </c>
      <c r="CL1989" t="n">
        <v>701</v>
      </c>
      <c r="CM1989" t="n">
        <v>447</v>
      </c>
      <c r="CN1989" t="n">
        <v>419</v>
      </c>
      <c r="CO1989" t="n">
        <v>443</v>
      </c>
      <c r="CP1989" t="n">
        <v>354</v>
      </c>
      <c r="CQ1989" t="n">
        <v>489</v>
      </c>
      <c r="CR1989" t="n">
        <v>701</v>
      </c>
      <c r="CS1989" t="n">
        <v>386</v>
      </c>
      <c r="CT1989" t="n">
        <v>358</v>
      </c>
      <c r="CU1989" t="n">
        <v>701</v>
      </c>
      <c r="CV1989" t="n">
        <v>335</v>
      </c>
      <c r="CW1989" t="n">
        <v>701</v>
      </c>
      <c r="CX1989" t="n">
        <v>309</v>
      </c>
      <c r="CY1989" t="n">
        <v>375.5</v>
      </c>
      <c r="CZ1989" t="n">
        <v>350.5</v>
      </c>
      <c r="DA1989" t="n">
        <v>114</v>
      </c>
      <c r="DB1989" t="n">
        <v>45.50620110341888</v>
      </c>
      <c r="DC1989" t="n">
        <v>30.33618805382999</v>
      </c>
      <c r="DD1989" t="n">
        <v>18.3</v>
      </c>
      <c r="DE1989" t="inlineStr">
        <is>
          <t>Times (raw ratio)</t>
        </is>
      </c>
      <c r="DF1989" t="n">
        <v>7</v>
      </c>
      <c r="DG1989" t="inlineStr">
        <is>
          <t>Times (raw %)</t>
        </is>
      </c>
      <c r="DH1989" t="n">
        <v>23.85</v>
      </c>
      <c r="DI1989" t="n">
        <v>13.83861720362756</v>
      </c>
    </row>
    <row r="1990">
      <c r="A1990" t="inlineStr">
        <is>
          <t>washington state university - pullman</t>
        </is>
      </c>
      <c r="B1990" t="inlineStr"/>
      <c r="C1990" t="inlineStr"/>
      <c r="D1990" t="inlineStr">
        <is>
          <t>Not Reported</t>
        </is>
      </c>
      <c r="E1990" t="inlineStr">
        <is>
          <t>Not Reported</t>
        </is>
      </c>
      <c r="F1990" t="inlineStr">
        <is>
          <t>Not Reported</t>
        </is>
      </c>
      <c r="G1990" t="inlineStr">
        <is>
          <t>Not Reported</t>
        </is>
      </c>
      <c r="H1990" t="inlineStr"/>
      <c r="I1990" t="inlineStr">
        <is>
          <t>Not Reported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>
        <is>
          <t>Not Reported</t>
        </is>
      </c>
      <c r="AF1990" t="inlineStr">
        <is>
          <t>Not Reported</t>
        </is>
      </c>
      <c r="AG1990" t="inlineStr">
        <is>
          <t>Not Reported</t>
        </is>
      </c>
      <c r="AH1990" t="inlineStr">
        <is>
          <t>Not Reported</t>
        </is>
      </c>
      <c r="AI1990" t="inlineStr"/>
      <c r="AJ1990" t="inlineStr"/>
      <c r="AK1990" t="inlineStr">
        <is>
          <t>Not Reported</t>
        </is>
      </c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>
        <is>
          <t>Not Reported</t>
        </is>
      </c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>
        <is>
          <t>201-300</t>
        </is>
      </c>
      <c r="BS1990" t="inlineStr">
        <is>
          <t>90-110</t>
        </is>
      </c>
      <c r="BT1990" t="inlineStr"/>
      <c r="BU1990" t="n">
        <v>0</v>
      </c>
      <c r="BV1990" t="n">
        <v>0</v>
      </c>
      <c r="BW1990" t="n">
        <v>20.4</v>
      </c>
      <c r="BX1990" t="n">
        <v>12.8</v>
      </c>
      <c r="BY1990" t="n">
        <v>31.8</v>
      </c>
      <c r="BZ1990" t="n">
        <v>16.1</v>
      </c>
      <c r="CA1990" t="n">
        <v>2011</v>
      </c>
      <c r="CB1990" t="inlineStr">
        <is>
          <t>Shanghai</t>
        </is>
      </c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n">
        <v>250.5</v>
      </c>
      <c r="DA1990" t="n">
        <v>100</v>
      </c>
      <c r="DB1990" t="n">
        <v>45.22502744237102</v>
      </c>
      <c r="DC1990" t="n">
        <v>23.41467098166127</v>
      </c>
      <c r="DD1990" t="inlineStr"/>
      <c r="DE1990" t="inlineStr">
        <is>
          <t>Missing</t>
        </is>
      </c>
      <c r="DF1990" t="inlineStr"/>
      <c r="DG1990" t="inlineStr">
        <is>
          <t>Missing</t>
        </is>
      </c>
      <c r="DH1990" t="inlineStr"/>
      <c r="DI1990" t="n">
        <v>11.70733549083064</v>
      </c>
    </row>
    <row r="1991">
      <c r="A1991" t="inlineStr">
        <is>
          <t>washington university in st louis</t>
        </is>
      </c>
      <c r="B1991" t="inlineStr"/>
      <c r="C1991" t="inlineStr"/>
      <c r="D1991" t="inlineStr">
        <is>
          <t>Not Reported</t>
        </is>
      </c>
      <c r="E1991" t="inlineStr">
        <is>
          <t>Not Reported</t>
        </is>
      </c>
      <c r="F1991" t="inlineStr">
        <is>
          <t>Not Reported</t>
        </is>
      </c>
      <c r="G1991" t="inlineStr">
        <is>
          <t>Not Reported</t>
        </is>
      </c>
      <c r="H1991" t="inlineStr"/>
      <c r="I1991" t="inlineStr">
        <is>
          <t>Not Reported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>
        <is>
          <t>Not Reported</t>
        </is>
      </c>
      <c r="AF1991" t="inlineStr">
        <is>
          <t>Not Reported</t>
        </is>
      </c>
      <c r="AG1991" t="inlineStr">
        <is>
          <t>Not Reported</t>
        </is>
      </c>
      <c r="AH1991" t="inlineStr">
        <is>
          <t>Not Reported</t>
        </is>
      </c>
      <c r="AI1991" t="inlineStr"/>
      <c r="AJ1991" t="inlineStr"/>
      <c r="AK1991" t="inlineStr">
        <is>
          <t>Not Reported</t>
        </is>
      </c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>
        <f>60</f>
        <v/>
      </c>
      <c r="BF1991" t="inlineStr">
        <is>
          <t>United States of America</t>
        </is>
      </c>
      <c r="BG1991" t="n">
        <v>54.3</v>
      </c>
      <c r="BH1991" t="n">
        <v>44.9</v>
      </c>
      <c r="BI1991" t="n">
        <v>55.6</v>
      </c>
      <c r="BJ1991" t="n">
        <v>99.2</v>
      </c>
      <c r="BK1991" t="inlineStr">
        <is>
          <t>33.5</t>
        </is>
      </c>
      <c r="BL1991" t="inlineStr">
        <is>
          <t>67.0</t>
        </is>
      </c>
      <c r="BM1991" t="inlineStr">
        <is>
          <t>12,528</t>
        </is>
      </c>
      <c r="BN1991" t="n">
        <v>5.7</v>
      </c>
      <c r="BO1991" t="inlineStr">
        <is>
          <t>17%</t>
        </is>
      </c>
      <c r="BP1991" t="inlineStr"/>
      <c r="BQ1991" t="n">
        <v>2016</v>
      </c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>
        <is>
          <t>Times</t>
        </is>
      </c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n">
        <v>60</v>
      </c>
      <c r="CZ1991" t="inlineStr"/>
      <c r="DA1991" t="inlineStr"/>
      <c r="DB1991" t="n">
        <v>91.56540385989993</v>
      </c>
      <c r="DC1991" t="n">
        <v>77.01449653911453</v>
      </c>
      <c r="DD1991" t="n">
        <v>5.7</v>
      </c>
      <c r="DE1991" t="inlineStr">
        <is>
          <t>Times (raw ratio)</t>
        </is>
      </c>
      <c r="DF1991" t="n">
        <v>17</v>
      </c>
      <c r="DG1991" t="inlineStr">
        <is>
          <t>Times (raw %)</t>
        </is>
      </c>
      <c r="DH1991" t="inlineStr"/>
      <c r="DI1991" t="n">
        <v>54.83870967741936</v>
      </c>
    </row>
    <row r="1992">
      <c r="A1992" t="inlineStr">
        <is>
          <t>washington university in st. louis</t>
        </is>
      </c>
      <c r="B1992" t="inlineStr">
        <is>
          <t>171</t>
        </is>
      </c>
      <c r="C1992" t="inlineStr">
        <is>
          <t>154</t>
        </is>
      </c>
      <c r="D1992" t="inlineStr">
        <is>
          <t>United States</t>
        </is>
      </c>
      <c r="E1992" t="inlineStr">
        <is>
          <t>Americas</t>
        </is>
      </c>
      <c r="F1992" t="inlineStr">
        <is>
          <t>L</t>
        </is>
      </c>
      <c r="G1992" t="inlineStr">
        <is>
          <t>FC</t>
        </is>
      </c>
      <c r="H1992" t="inlineStr">
        <is>
          <t>VH</t>
        </is>
      </c>
      <c r="I1992" t="inlineStr">
        <is>
          <t>B</t>
        </is>
      </c>
      <c r="J1992" t="n">
        <v>36.3</v>
      </c>
      <c r="K1992" t="inlineStr">
        <is>
          <t>241</t>
        </is>
      </c>
      <c r="L1992" t="n">
        <v>12</v>
      </c>
      <c r="M1992" t="inlineStr">
        <is>
          <t>601+</t>
        </is>
      </c>
      <c r="N1992" t="n">
        <v>99.7</v>
      </c>
      <c r="O1992" t="inlineStr">
        <is>
          <t>29</t>
        </is>
      </c>
      <c r="P1992" t="n">
        <v>47.7</v>
      </c>
      <c r="Q1992" t="inlineStr">
        <is>
          <t>283</t>
        </is>
      </c>
      <c r="R1992" t="n">
        <v>85.40000000000001</v>
      </c>
      <c r="S1992" t="inlineStr">
        <is>
          <t>220</t>
        </is>
      </c>
      <c r="T1992" t="n">
        <v>72.40000000000001</v>
      </c>
      <c r="U1992" t="inlineStr">
        <is>
          <t>201</t>
        </is>
      </c>
      <c r="V1992" t="n">
        <v>83.59999999999999</v>
      </c>
      <c r="W1992" t="inlineStr">
        <is>
          <t>270</t>
        </is>
      </c>
      <c r="X1992" t="n">
        <v>31.9</v>
      </c>
      <c r="Y1992" t="inlineStr">
        <is>
          <t>396</t>
        </is>
      </c>
      <c r="Z1992" t="n">
        <v>86.7</v>
      </c>
      <c r="AA1992" t="inlineStr">
        <is>
          <t>114=</t>
        </is>
      </c>
      <c r="AB1992" t="n">
        <v>49.9</v>
      </c>
      <c r="AC1992">
        <f>154</f>
        <v/>
      </c>
      <c r="AD1992" t="inlineStr">
        <is>
          <t>118=</t>
        </is>
      </c>
      <c r="AE1992" t="inlineStr">
        <is>
          <t>US</t>
        </is>
      </c>
      <c r="AF1992" t="inlineStr">
        <is>
          <t>United States</t>
        </is>
      </c>
      <c r="AG1992" t="inlineStr">
        <is>
          <t>L</t>
        </is>
      </c>
      <c r="AH1992" t="inlineStr">
        <is>
          <t>FC</t>
        </is>
      </c>
      <c r="AI1992" t="inlineStr">
        <is>
          <t>VH</t>
        </is>
      </c>
      <c r="AJ1992" t="n">
        <v>5</v>
      </c>
      <c r="AK1992" t="inlineStr">
        <is>
          <t>B</t>
        </is>
      </c>
      <c r="AL1992" t="n">
        <v>38.6</v>
      </c>
      <c r="AM1992" t="inlineStr">
        <is>
          <t>224</t>
        </is>
      </c>
      <c r="AN1992" t="n">
        <v>10.4</v>
      </c>
      <c r="AO1992" t="inlineStr">
        <is>
          <t>601+</t>
        </is>
      </c>
      <c r="AP1992" t="n">
        <v>99.8</v>
      </c>
      <c r="AQ1992" t="inlineStr">
        <is>
          <t>28</t>
        </is>
      </c>
      <c r="AR1992" t="n">
        <v>50.7</v>
      </c>
      <c r="AS1992" t="inlineStr">
        <is>
          <t>259</t>
        </is>
      </c>
      <c r="AT1992" t="n">
        <v>84.3</v>
      </c>
      <c r="AU1992" t="inlineStr">
        <is>
          <t>214</t>
        </is>
      </c>
      <c r="AV1992" t="n">
        <v>68</v>
      </c>
      <c r="AW1992" t="inlineStr">
        <is>
          <t>219</t>
        </is>
      </c>
      <c r="AX1992" t="n">
        <v>60.5</v>
      </c>
      <c r="AY1992" t="inlineStr">
        <is>
          <t>241</t>
        </is>
      </c>
      <c r="AZ1992" t="n">
        <v>33.7</v>
      </c>
      <c r="BA1992" t="inlineStr">
        <is>
          <t>228</t>
        </is>
      </c>
      <c r="BB1992" t="n">
        <v>91.40000000000001</v>
      </c>
      <c r="BC1992" t="inlineStr">
        <is>
          <t>83</t>
        </is>
      </c>
      <c r="BD1992" t="inlineStr">
        <is>
          <t>50.5</t>
        </is>
      </c>
      <c r="BE1992" t="inlineStr"/>
      <c r="BF1992" t="inlineStr">
        <is>
          <t>Not Reported</t>
        </is>
      </c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>
        <is>
          <t>32</t>
        </is>
      </c>
      <c r="BS1992" t="inlineStr">
        <is>
          <t>24</t>
        </is>
      </c>
      <c r="BT1992" t="n">
        <v>37.4</v>
      </c>
      <c r="BU1992" t="n">
        <v>22.9</v>
      </c>
      <c r="BV1992" t="n">
        <v>24.9</v>
      </c>
      <c r="BW1992" t="n">
        <v>40.7</v>
      </c>
      <c r="BX1992" t="n">
        <v>41.8</v>
      </c>
      <c r="BY1992" t="n">
        <v>50.5</v>
      </c>
      <c r="BZ1992" t="n">
        <v>26</v>
      </c>
      <c r="CA1992" t="n">
        <v>2015</v>
      </c>
      <c r="CB1992" t="inlineStr">
        <is>
          <t>QS+Shanghai</t>
        </is>
      </c>
      <c r="CC1992" t="n">
        <v>171</v>
      </c>
      <c r="CD1992" t="n">
        <v>154</v>
      </c>
      <c r="CE1992" t="n">
        <v>241</v>
      </c>
      <c r="CF1992" t="n">
        <v>601</v>
      </c>
      <c r="CG1992" t="n">
        <v>29</v>
      </c>
      <c r="CH1992" t="n">
        <v>283</v>
      </c>
      <c r="CI1992" t="n">
        <v>220</v>
      </c>
      <c r="CJ1992" t="n">
        <v>201</v>
      </c>
      <c r="CK1992" t="n">
        <v>270</v>
      </c>
      <c r="CL1992" t="n">
        <v>396</v>
      </c>
      <c r="CM1992" t="n">
        <v>114</v>
      </c>
      <c r="CN1992" t="n">
        <v>154</v>
      </c>
      <c r="CO1992" t="n">
        <v>118</v>
      </c>
      <c r="CP1992" t="n">
        <v>224</v>
      </c>
      <c r="CQ1992" t="n">
        <v>601</v>
      </c>
      <c r="CR1992" t="n">
        <v>28</v>
      </c>
      <c r="CS1992" t="n">
        <v>259</v>
      </c>
      <c r="CT1992" t="n">
        <v>214</v>
      </c>
      <c r="CU1992" t="n">
        <v>219</v>
      </c>
      <c r="CV1992" t="n">
        <v>241</v>
      </c>
      <c r="CW1992" t="n">
        <v>228</v>
      </c>
      <c r="CX1992" t="n">
        <v>83</v>
      </c>
      <c r="CY1992" t="inlineStr"/>
      <c r="CZ1992" t="n">
        <v>32</v>
      </c>
      <c r="DA1992" t="n">
        <v>24</v>
      </c>
      <c r="DB1992" t="n">
        <v>90.52571742198526</v>
      </c>
      <c r="DC1992" t="n">
        <v>45.00064724919093</v>
      </c>
      <c r="DD1992" t="inlineStr"/>
      <c r="DE1992" t="inlineStr">
        <is>
          <t>QS (score, not ratio)</t>
        </is>
      </c>
      <c r="DF1992" t="inlineStr"/>
      <c r="DG1992" t="inlineStr">
        <is>
          <t>QS (score, not %)</t>
        </is>
      </c>
      <c r="DH1992" t="n">
        <v>37.45</v>
      </c>
      <c r="DI1992" t="n">
        <v>33.77548543689321</v>
      </c>
    </row>
    <row r="1993">
      <c r="A1993" t="inlineStr">
        <is>
          <t>wayne state university</t>
        </is>
      </c>
      <c r="B1993" t="inlineStr">
        <is>
          <t>791-800</t>
        </is>
      </c>
      <c r="C1993" t="inlineStr">
        <is>
          <t>751-760</t>
        </is>
      </c>
      <c r="D1993" t="inlineStr">
        <is>
          <t>United States</t>
        </is>
      </c>
      <c r="E1993" t="inlineStr">
        <is>
          <t>Americas</t>
        </is>
      </c>
      <c r="F1993" t="inlineStr">
        <is>
          <t>L</t>
        </is>
      </c>
      <c r="G1993" t="inlineStr">
        <is>
          <t>FC</t>
        </is>
      </c>
      <c r="H1993" t="inlineStr">
        <is>
          <t>VH</t>
        </is>
      </c>
      <c r="I1993" t="inlineStr">
        <is>
          <t>A</t>
        </is>
      </c>
      <c r="J1993" t="n">
        <v>7.6</v>
      </c>
      <c r="K1993" t="inlineStr">
        <is>
          <t>601+</t>
        </is>
      </c>
      <c r="L1993" t="n">
        <v>3.4</v>
      </c>
      <c r="M1993" t="inlineStr">
        <is>
          <t>601+</t>
        </is>
      </c>
      <c r="N1993" t="n">
        <v>62.1</v>
      </c>
      <c r="O1993" t="inlineStr">
        <is>
          <t>229</t>
        </is>
      </c>
      <c r="P1993" t="n">
        <v>10.6</v>
      </c>
      <c r="Q1993" t="inlineStr">
        <is>
          <t>701+</t>
        </is>
      </c>
      <c r="R1993" t="n">
        <v>13.3</v>
      </c>
      <c r="S1993" t="inlineStr">
        <is>
          <t>700</t>
        </is>
      </c>
      <c r="T1993" t="n">
        <v>5.4</v>
      </c>
      <c r="U1993" t="inlineStr">
        <is>
          <t>701+</t>
        </is>
      </c>
      <c r="V1993" t="n">
        <v>73.59999999999999</v>
      </c>
      <c r="W1993" t="inlineStr">
        <is>
          <t>425</t>
        </is>
      </c>
      <c r="X1993" t="n">
        <v>19.4</v>
      </c>
      <c r="Y1993" t="inlineStr">
        <is>
          <t>572</t>
        </is>
      </c>
      <c r="Z1993" t="n">
        <v>3.1</v>
      </c>
      <c r="AA1993" t="inlineStr">
        <is>
          <t>701+</t>
        </is>
      </c>
      <c r="AB1993" t="inlineStr"/>
      <c r="AC1993" t="inlineStr">
        <is>
          <t>751-760</t>
        </is>
      </c>
      <c r="AD1993" t="inlineStr">
        <is>
          <t>601-650</t>
        </is>
      </c>
      <c r="AE1993" t="inlineStr">
        <is>
          <t>US</t>
        </is>
      </c>
      <c r="AF1993" t="inlineStr">
        <is>
          <t>United States</t>
        </is>
      </c>
      <c r="AG1993" t="inlineStr">
        <is>
          <t>L</t>
        </is>
      </c>
      <c r="AH1993" t="inlineStr">
        <is>
          <t>FC</t>
        </is>
      </c>
      <c r="AI1993" t="inlineStr">
        <is>
          <t>VH</t>
        </is>
      </c>
      <c r="AJ1993" t="n">
        <v>5</v>
      </c>
      <c r="AK1993" t="inlineStr">
        <is>
          <t>A</t>
        </is>
      </c>
      <c r="AL1993" t="n">
        <v>7.8</v>
      </c>
      <c r="AM1993" t="inlineStr">
        <is>
          <t>601+</t>
        </is>
      </c>
      <c r="AN1993" t="n">
        <v>3.2</v>
      </c>
      <c r="AO1993" t="inlineStr">
        <is>
          <t>601+</t>
        </is>
      </c>
      <c r="AP1993" t="n">
        <v>64.7</v>
      </c>
      <c r="AQ1993" t="inlineStr">
        <is>
          <t>214</t>
        </is>
      </c>
      <c r="AR1993" t="n">
        <v>12.3</v>
      </c>
      <c r="AS1993" t="inlineStr">
        <is>
          <t>693</t>
        </is>
      </c>
      <c r="AT1993" t="n">
        <v>12.5</v>
      </c>
      <c r="AU1993" t="inlineStr">
        <is>
          <t>701+</t>
        </is>
      </c>
      <c r="AV1993" t="n">
        <v>4.8</v>
      </c>
      <c r="AW1993" t="inlineStr">
        <is>
          <t>701+</t>
        </is>
      </c>
      <c r="AX1993" t="n">
        <v>41.9</v>
      </c>
      <c r="AY1993" t="inlineStr">
        <is>
          <t>364</t>
        </is>
      </c>
      <c r="AZ1993" t="n">
        <v>15.4</v>
      </c>
      <c r="BA1993" t="inlineStr">
        <is>
          <t>545</t>
        </is>
      </c>
      <c r="BB1993" t="n">
        <v>6.4</v>
      </c>
      <c r="BC1993" t="inlineStr">
        <is>
          <t>701+</t>
        </is>
      </c>
      <c r="BD1993" t="inlineStr">
        <is>
          <t>-</t>
        </is>
      </c>
      <c r="BE1993" t="inlineStr">
        <is>
          <t>351-400</t>
        </is>
      </c>
      <c r="BF1993" t="inlineStr">
        <is>
          <t>United States of America</t>
        </is>
      </c>
      <c r="BG1993" t="n">
        <v>31.9</v>
      </c>
      <c r="BH1993" t="n">
        <v>29.6</v>
      </c>
      <c r="BI1993" t="n">
        <v>14.2</v>
      </c>
      <c r="BJ1993" t="n">
        <v>65.3</v>
      </c>
      <c r="BK1993" t="inlineStr">
        <is>
          <t>41.7</t>
        </is>
      </c>
      <c r="BL1993" t="inlineStr">
        <is>
          <t>-</t>
        </is>
      </c>
      <c r="BM1993" t="inlineStr">
        <is>
          <t>23,065</t>
        </is>
      </c>
      <c r="BN1993" t="n">
        <v>10.7</v>
      </c>
      <c r="BO1993" t="inlineStr">
        <is>
          <t>7%</t>
        </is>
      </c>
      <c r="BP1993" t="inlineStr">
        <is>
          <t>57 : 43</t>
        </is>
      </c>
      <c r="BQ1993" t="n">
        <v>2016</v>
      </c>
      <c r="BR1993" t="inlineStr">
        <is>
          <t>301-400</t>
        </is>
      </c>
      <c r="BS1993" t="inlineStr">
        <is>
          <t>103-125</t>
        </is>
      </c>
      <c r="BT1993" t="inlineStr"/>
      <c r="BU1993" t="n">
        <v>0</v>
      </c>
      <c r="BV1993" t="n">
        <v>0</v>
      </c>
      <c r="BW1993" t="n">
        <v>3.6</v>
      </c>
      <c r="BX1993" t="n">
        <v>9.300000000000001</v>
      </c>
      <c r="BY1993" t="n">
        <v>38.1</v>
      </c>
      <c r="BZ1993" t="n">
        <v>14.2</v>
      </c>
      <c r="CA1993" t="n">
        <v>2015</v>
      </c>
      <c r="CB1993" t="inlineStr">
        <is>
          <t>QS+Times+Shanghai</t>
        </is>
      </c>
      <c r="CC1993" t="n">
        <v>795.5</v>
      </c>
      <c r="CD1993" t="n">
        <v>755.5</v>
      </c>
      <c r="CE1993" t="n">
        <v>601</v>
      </c>
      <c r="CF1993" t="n">
        <v>601</v>
      </c>
      <c r="CG1993" t="n">
        <v>229</v>
      </c>
      <c r="CH1993" t="n">
        <v>701</v>
      </c>
      <c r="CI1993" t="n">
        <v>700</v>
      </c>
      <c r="CJ1993" t="n">
        <v>701</v>
      </c>
      <c r="CK1993" t="n">
        <v>425</v>
      </c>
      <c r="CL1993" t="n">
        <v>572</v>
      </c>
      <c r="CM1993" t="n">
        <v>701</v>
      </c>
      <c r="CN1993" t="n">
        <v>755.5</v>
      </c>
      <c r="CO1993" t="n">
        <v>625.5</v>
      </c>
      <c r="CP1993" t="n">
        <v>601</v>
      </c>
      <c r="CQ1993" t="n">
        <v>601</v>
      </c>
      <c r="CR1993" t="n">
        <v>214</v>
      </c>
      <c r="CS1993" t="n">
        <v>693</v>
      </c>
      <c r="CT1993" t="n">
        <v>701</v>
      </c>
      <c r="CU1993" t="n">
        <v>701</v>
      </c>
      <c r="CV1993" t="n">
        <v>364</v>
      </c>
      <c r="CW1993" t="n">
        <v>545</v>
      </c>
      <c r="CX1993" t="n">
        <v>701</v>
      </c>
      <c r="CY1993" t="n">
        <v>375.5</v>
      </c>
      <c r="CZ1993" t="n">
        <v>350.5</v>
      </c>
      <c r="DA1993" t="n">
        <v>114</v>
      </c>
      <c r="DB1993" t="n">
        <v>37.66096300818079</v>
      </c>
      <c r="DC1993" t="n">
        <v>24.81251715715811</v>
      </c>
      <c r="DD1993" t="n">
        <v>10.7</v>
      </c>
      <c r="DE1993" t="inlineStr">
        <is>
          <t>Times (raw ratio)</t>
        </is>
      </c>
      <c r="DF1993" t="n">
        <v>7</v>
      </c>
      <c r="DG1993" t="inlineStr">
        <is>
          <t>Times (raw %)</t>
        </is>
      </c>
      <c r="DH1993" t="n">
        <v>7.699999999999999</v>
      </c>
      <c r="DI1993" t="n">
        <v>9.716808655133823</v>
      </c>
    </row>
    <row r="1994">
      <c r="A1994" t="inlineStr">
        <is>
          <t>weizmann institute of science</t>
        </is>
      </c>
      <c r="B1994" t="inlineStr"/>
      <c r="C1994" t="inlineStr"/>
      <c r="D1994" t="inlineStr">
        <is>
          <t>Not Reported</t>
        </is>
      </c>
      <c r="E1994" t="inlineStr">
        <is>
          <t>Not Reported</t>
        </is>
      </c>
      <c r="F1994" t="inlineStr">
        <is>
          <t>Not Reported</t>
        </is>
      </c>
      <c r="G1994" t="inlineStr">
        <is>
          <t>Not Reported</t>
        </is>
      </c>
      <c r="H1994" t="inlineStr"/>
      <c r="I1994" t="inlineStr">
        <is>
          <t>Not Reported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>
        <is>
          <t>Not Reported</t>
        </is>
      </c>
      <c r="AF1994" t="inlineStr">
        <is>
          <t>Not Reported</t>
        </is>
      </c>
      <c r="AG1994" t="inlineStr">
        <is>
          <t>Not Reported</t>
        </is>
      </c>
      <c r="AH1994" t="inlineStr">
        <is>
          <t>Not Reported</t>
        </is>
      </c>
      <c r="AI1994" t="inlineStr"/>
      <c r="AJ1994" t="inlineStr"/>
      <c r="AK1994" t="inlineStr">
        <is>
          <t>Not Reported</t>
        </is>
      </c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>
        <is>
          <t>Not Reported</t>
        </is>
      </c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>
        <is>
          <t>101-150</t>
        </is>
      </c>
      <c r="BS1994" t="inlineStr">
        <is>
          <t>3</t>
        </is>
      </c>
      <c r="BT1994" t="n">
        <v>24.9</v>
      </c>
      <c r="BU1994" t="n">
        <v>17.8</v>
      </c>
      <c r="BV1994" t="n">
        <v>16.3</v>
      </c>
      <c r="BW1994" t="n">
        <v>17</v>
      </c>
      <c r="BX1994" t="n">
        <v>34.7</v>
      </c>
      <c r="BY1994" t="n">
        <v>26.8</v>
      </c>
      <c r="BZ1994" t="n">
        <v>25.1</v>
      </c>
      <c r="CA1994" t="n">
        <v>2015</v>
      </c>
      <c r="CB1994" t="inlineStr">
        <is>
          <t>Shanghai</t>
        </is>
      </c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n">
        <v>125.5</v>
      </c>
      <c r="DA1994" t="n">
        <v>3</v>
      </c>
      <c r="DB1994" t="n">
        <v>72.66739846322722</v>
      </c>
      <c r="DC1994" t="n">
        <v>19.01779935275081</v>
      </c>
      <c r="DD1994" t="inlineStr"/>
      <c r="DE1994" t="inlineStr">
        <is>
          <t>Missing</t>
        </is>
      </c>
      <c r="DF1994" t="inlineStr"/>
      <c r="DG1994" t="inlineStr">
        <is>
          <t>Missing</t>
        </is>
      </c>
      <c r="DH1994" t="inlineStr"/>
      <c r="DI1994" t="n">
        <v>18.0338996763754</v>
      </c>
    </row>
    <row r="1995">
      <c r="A1995" t="inlineStr">
        <is>
          <t>west university of timişoara</t>
        </is>
      </c>
      <c r="B1995" t="inlineStr"/>
      <c r="C1995" t="inlineStr"/>
      <c r="D1995" t="inlineStr">
        <is>
          <t>Not Reported</t>
        </is>
      </c>
      <c r="E1995" t="inlineStr">
        <is>
          <t>Not Reported</t>
        </is>
      </c>
      <c r="F1995" t="inlineStr">
        <is>
          <t>Not Reported</t>
        </is>
      </c>
      <c r="G1995" t="inlineStr">
        <is>
          <t>Not Reported</t>
        </is>
      </c>
      <c r="H1995" t="inlineStr"/>
      <c r="I1995" t="inlineStr">
        <is>
          <t>Not Reported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>
        <is>
          <t>Not Reported</t>
        </is>
      </c>
      <c r="AF1995" t="inlineStr">
        <is>
          <t>Not Reported</t>
        </is>
      </c>
      <c r="AG1995" t="inlineStr">
        <is>
          <t>Not Reported</t>
        </is>
      </c>
      <c r="AH1995" t="inlineStr">
        <is>
          <t>Not Reported</t>
        </is>
      </c>
      <c r="AI1995" t="inlineStr"/>
      <c r="AJ1995" t="inlineStr"/>
      <c r="AK1995" t="inlineStr">
        <is>
          <t>Not Reported</t>
        </is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>
        <is>
          <t>601-800</t>
        </is>
      </c>
      <c r="BF1995" t="inlineStr">
        <is>
          <t>Romania</t>
        </is>
      </c>
      <c r="BG1995" t="n">
        <v>16.1</v>
      </c>
      <c r="BH1995" t="n">
        <v>21</v>
      </c>
      <c r="BI1995" t="n">
        <v>3.9</v>
      </c>
      <c r="BJ1995" t="n">
        <v>22.4</v>
      </c>
      <c r="BK1995" t="inlineStr">
        <is>
          <t>-</t>
        </is>
      </c>
      <c r="BL1995" t="inlineStr">
        <is>
          <t>-</t>
        </is>
      </c>
      <c r="BM1995" t="inlineStr">
        <is>
          <t>12,933</t>
        </is>
      </c>
      <c r="BN1995" t="n">
        <v>19</v>
      </c>
      <c r="BO1995" t="inlineStr">
        <is>
          <t>3%</t>
        </is>
      </c>
      <c r="BP1995" t="inlineStr">
        <is>
          <t>62 : 38</t>
        </is>
      </c>
      <c r="BQ1995" t="n">
        <v>2016</v>
      </c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>
        <is>
          <t>Times</t>
        </is>
      </c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n">
        <v>700.5</v>
      </c>
      <c r="CZ1995" t="inlineStr"/>
      <c r="DA1995" t="inlineStr"/>
      <c r="DB1995" t="n">
        <v>0</v>
      </c>
      <c r="DC1995" t="n">
        <v>11.24903630243463</v>
      </c>
      <c r="DD1995" t="n">
        <v>19</v>
      </c>
      <c r="DE1995" t="inlineStr">
        <is>
          <t>Times (raw ratio)</t>
        </is>
      </c>
      <c r="DF1995" t="n">
        <v>3</v>
      </c>
      <c r="DG1995" t="inlineStr">
        <is>
          <t>Times (raw %)</t>
        </is>
      </c>
      <c r="DH1995" t="inlineStr"/>
      <c r="DI1995" t="n">
        <v>1.040582726326743</v>
      </c>
    </row>
    <row r="1996">
      <c r="A1996" t="inlineStr">
        <is>
          <t>west virginia university</t>
        </is>
      </c>
      <c r="B1996" t="inlineStr">
        <is>
          <t>1001-1200</t>
        </is>
      </c>
      <c r="C1996" t="inlineStr">
        <is>
          <t>901-950</t>
        </is>
      </c>
      <c r="D1996" t="inlineStr">
        <is>
          <t>United States</t>
        </is>
      </c>
      <c r="E1996" t="inlineStr">
        <is>
          <t>Americas</t>
        </is>
      </c>
      <c r="F1996" t="inlineStr">
        <is>
          <t>L</t>
        </is>
      </c>
      <c r="G1996" t="inlineStr">
        <is>
          <t>FC</t>
        </is>
      </c>
      <c r="H1996" t="inlineStr">
        <is>
          <t>VH</t>
        </is>
      </c>
      <c r="I1996" t="inlineStr">
        <is>
          <t>A</t>
        </is>
      </c>
      <c r="J1996" t="n">
        <v>5.6</v>
      </c>
      <c r="K1996" t="inlineStr">
        <is>
          <t>601+</t>
        </is>
      </c>
      <c r="L1996" t="n">
        <v>4.7</v>
      </c>
      <c r="M1996" t="inlineStr">
        <is>
          <t>601+</t>
        </is>
      </c>
      <c r="N1996" t="n">
        <v>12.8</v>
      </c>
      <c r="O1996" t="inlineStr">
        <is>
          <t>701+</t>
        </is>
      </c>
      <c r="P1996" t="n">
        <v>18.5</v>
      </c>
      <c r="Q1996" t="inlineStr">
        <is>
          <t>575</t>
        </is>
      </c>
      <c r="R1996" t="n">
        <v>5.8</v>
      </c>
      <c r="S1996" t="inlineStr">
        <is>
          <t>701+</t>
        </is>
      </c>
      <c r="T1996" t="n">
        <v>4.2</v>
      </c>
      <c r="U1996" t="inlineStr">
        <is>
          <t>701+</t>
        </is>
      </c>
      <c r="V1996" t="n">
        <v>66.7</v>
      </c>
      <c r="W1996" t="inlineStr">
        <is>
          <t>528</t>
        </is>
      </c>
      <c r="X1996" t="n">
        <v>14.3</v>
      </c>
      <c r="Y1996" t="inlineStr">
        <is>
          <t>686</t>
        </is>
      </c>
      <c r="Z1996" t="n">
        <v>6.7</v>
      </c>
      <c r="AA1996" t="inlineStr">
        <is>
          <t>701+</t>
        </is>
      </c>
      <c r="AB1996" t="inlineStr"/>
      <c r="AC1996" t="inlineStr">
        <is>
          <t>901-950</t>
        </is>
      </c>
      <c r="AD1996" t="inlineStr">
        <is>
          <t>1001-1200</t>
        </is>
      </c>
      <c r="AE1996" t="inlineStr">
        <is>
          <t>US</t>
        </is>
      </c>
      <c r="AF1996" t="inlineStr">
        <is>
          <t>United States</t>
        </is>
      </c>
      <c r="AG1996" t="inlineStr">
        <is>
          <t>L</t>
        </is>
      </c>
      <c r="AH1996" t="inlineStr">
        <is>
          <t>FC</t>
        </is>
      </c>
      <c r="AI1996" t="inlineStr">
        <is>
          <t>VH</t>
        </is>
      </c>
      <c r="AJ1996" t="n">
        <v>5</v>
      </c>
      <c r="AK1996" t="inlineStr">
        <is>
          <t>A</t>
        </is>
      </c>
      <c r="AL1996" t="n">
        <v>6.4</v>
      </c>
      <c r="AM1996" t="inlineStr">
        <is>
          <t>601+</t>
        </is>
      </c>
      <c r="AN1996" t="n">
        <v>6.2</v>
      </c>
      <c r="AO1996" t="inlineStr">
        <is>
          <t>601+</t>
        </is>
      </c>
      <c r="AP1996" t="n">
        <v>11.7</v>
      </c>
      <c r="AQ1996" t="inlineStr">
        <is>
          <t>701+</t>
        </is>
      </c>
      <c r="AR1996" t="n">
        <v>21.5</v>
      </c>
      <c r="AS1996" t="inlineStr">
        <is>
          <t>536</t>
        </is>
      </c>
      <c r="AT1996" t="n">
        <v>6.5</v>
      </c>
      <c r="AU1996" t="inlineStr">
        <is>
          <t>701+</t>
        </is>
      </c>
      <c r="AV1996" t="n">
        <v>5.2</v>
      </c>
      <c r="AW1996" t="inlineStr">
        <is>
          <t>701+</t>
        </is>
      </c>
      <c r="AX1996" t="n">
        <v>25.4</v>
      </c>
      <c r="AY1996" t="inlineStr">
        <is>
          <t>495</t>
        </is>
      </c>
      <c r="AZ1996" t="n">
        <v>14.1</v>
      </c>
      <c r="BA1996" t="inlineStr">
        <is>
          <t>603</t>
        </is>
      </c>
      <c r="BB1996" t="n">
        <v>20.3</v>
      </c>
      <c r="BC1996" t="inlineStr">
        <is>
          <t>542=</t>
        </is>
      </c>
      <c r="BD1996" t="inlineStr">
        <is>
          <t>-</t>
        </is>
      </c>
      <c r="BE1996" t="inlineStr"/>
      <c r="BF1996" t="inlineStr">
        <is>
          <t>Not Reported</t>
        </is>
      </c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>
        <is>
          <t>403-510</t>
        </is>
      </c>
      <c r="BS1996" t="inlineStr">
        <is>
          <t>141-166</t>
        </is>
      </c>
      <c r="BT1996" t="inlineStr"/>
      <c r="BU1996" t="n">
        <v>0</v>
      </c>
      <c r="BV1996" t="n">
        <v>0</v>
      </c>
      <c r="BW1996" t="n">
        <v>0</v>
      </c>
      <c r="BX1996" t="n">
        <v>7.5</v>
      </c>
      <c r="BY1996" t="n">
        <v>28.4</v>
      </c>
      <c r="BZ1996" t="n">
        <v>13.7</v>
      </c>
      <c r="CA1996" t="n">
        <v>2007</v>
      </c>
      <c r="CB1996" t="inlineStr">
        <is>
          <t>QS+Shanghai</t>
        </is>
      </c>
      <c r="CC1996" t="n">
        <v>1100.5</v>
      </c>
      <c r="CD1996" t="n">
        <v>925.5</v>
      </c>
      <c r="CE1996" t="n">
        <v>601</v>
      </c>
      <c r="CF1996" t="n">
        <v>601</v>
      </c>
      <c r="CG1996" t="n">
        <v>701</v>
      </c>
      <c r="CH1996" t="n">
        <v>575</v>
      </c>
      <c r="CI1996" t="n">
        <v>701</v>
      </c>
      <c r="CJ1996" t="n">
        <v>701</v>
      </c>
      <c r="CK1996" t="n">
        <v>528</v>
      </c>
      <c r="CL1996" t="n">
        <v>686</v>
      </c>
      <c r="CM1996" t="n">
        <v>701</v>
      </c>
      <c r="CN1996" t="n">
        <v>925.5</v>
      </c>
      <c r="CO1996" t="n">
        <v>1100.5</v>
      </c>
      <c r="CP1996" t="n">
        <v>601</v>
      </c>
      <c r="CQ1996" t="n">
        <v>601</v>
      </c>
      <c r="CR1996" t="n">
        <v>701</v>
      </c>
      <c r="CS1996" t="n">
        <v>536</v>
      </c>
      <c r="CT1996" t="n">
        <v>701</v>
      </c>
      <c r="CU1996" t="n">
        <v>701</v>
      </c>
      <c r="CV1996" t="n">
        <v>495</v>
      </c>
      <c r="CW1996" t="n">
        <v>603</v>
      </c>
      <c r="CX1996" t="n">
        <v>542</v>
      </c>
      <c r="CY1996" t="inlineStr"/>
      <c r="CZ1996" t="n">
        <v>456.5</v>
      </c>
      <c r="DA1996" t="n">
        <v>153.5</v>
      </c>
      <c r="DB1996" t="n">
        <v>10.73214285714285</v>
      </c>
      <c r="DC1996" t="n">
        <v>13.75386551600144</v>
      </c>
      <c r="DD1996" t="inlineStr"/>
      <c r="DE1996" t="inlineStr">
        <is>
          <t>QS (score, not ratio)</t>
        </is>
      </c>
      <c r="DF1996" t="inlineStr"/>
      <c r="DG1996" t="inlineStr">
        <is>
          <t>QS (score, not %)</t>
        </is>
      </c>
      <c r="DH1996" t="n">
        <v>6</v>
      </c>
      <c r="DI1996" t="n">
        <v>5.690399137001078</v>
      </c>
    </row>
    <row r="1997">
      <c r="A1997" t="inlineStr">
        <is>
          <t>western michigan university</t>
        </is>
      </c>
      <c r="B1997" t="inlineStr">
        <is>
          <t>1201-1400</t>
        </is>
      </c>
      <c r="C1997" t="inlineStr">
        <is>
          <t>1001-1200</t>
        </is>
      </c>
      <c r="D1997" t="inlineStr">
        <is>
          <t>United States</t>
        </is>
      </c>
      <c r="E1997" t="inlineStr">
        <is>
          <t>Americas</t>
        </is>
      </c>
      <c r="F1997" t="inlineStr">
        <is>
          <t>L</t>
        </is>
      </c>
      <c r="G1997" t="inlineStr">
        <is>
          <t>FC</t>
        </is>
      </c>
      <c r="H1997" t="inlineStr">
        <is>
          <t>HI</t>
        </is>
      </c>
      <c r="I1997" t="inlineStr">
        <is>
          <t>A</t>
        </is>
      </c>
      <c r="J1997" t="n">
        <v>4.9</v>
      </c>
      <c r="K1997" t="inlineStr">
        <is>
          <t>601+</t>
        </is>
      </c>
      <c r="L1997" t="n">
        <v>4.9</v>
      </c>
      <c r="M1997" t="inlineStr">
        <is>
          <t>601+</t>
        </is>
      </c>
      <c r="N1997" t="n">
        <v>10</v>
      </c>
      <c r="O1997" t="inlineStr">
        <is>
          <t>701+</t>
        </is>
      </c>
      <c r="P1997" t="n">
        <v>5.8</v>
      </c>
      <c r="Q1997" t="inlineStr">
        <is>
          <t>701+</t>
        </is>
      </c>
      <c r="R1997" t="n">
        <v>21.4</v>
      </c>
      <c r="S1997" t="inlineStr">
        <is>
          <t>580</t>
        </is>
      </c>
      <c r="T1997" t="n">
        <v>10.6</v>
      </c>
      <c r="U1997" t="inlineStr">
        <is>
          <t>701+</t>
        </is>
      </c>
      <c r="V1997" t="n">
        <v>33.3</v>
      </c>
      <c r="W1997" t="inlineStr">
        <is>
          <t>701+</t>
        </is>
      </c>
      <c r="X1997" t="n">
        <v>16.5</v>
      </c>
      <c r="Y1997" t="inlineStr">
        <is>
          <t>625</t>
        </is>
      </c>
      <c r="Z1997" t="n">
        <v>1.6</v>
      </c>
      <c r="AA1997" t="inlineStr">
        <is>
          <t>701+</t>
        </is>
      </c>
      <c r="AB1997" t="inlineStr"/>
      <c r="AC1997" t="inlineStr">
        <is>
          <t>1001-1200</t>
        </is>
      </c>
      <c r="AD1997" t="inlineStr">
        <is>
          <t>1001-1200</t>
        </is>
      </c>
      <c r="AE1997" t="inlineStr">
        <is>
          <t>US</t>
        </is>
      </c>
      <c r="AF1997" t="inlineStr">
        <is>
          <t>United States</t>
        </is>
      </c>
      <c r="AG1997" t="inlineStr">
        <is>
          <t>L</t>
        </is>
      </c>
      <c r="AH1997" t="inlineStr">
        <is>
          <t>FC</t>
        </is>
      </c>
      <c r="AI1997" t="inlineStr">
        <is>
          <t>HI</t>
        </is>
      </c>
      <c r="AJ1997" t="n">
        <v>5</v>
      </c>
      <c r="AK1997" t="inlineStr">
        <is>
          <t>A</t>
        </is>
      </c>
      <c r="AL1997" t="n">
        <v>5.3</v>
      </c>
      <c r="AM1997" t="inlineStr">
        <is>
          <t>601+</t>
        </is>
      </c>
      <c r="AN1997" t="n">
        <v>3.6</v>
      </c>
      <c r="AO1997" t="inlineStr">
        <is>
          <t>601+</t>
        </is>
      </c>
      <c r="AP1997" t="n">
        <v>10.8</v>
      </c>
      <c r="AQ1997" t="inlineStr">
        <is>
          <t>701+</t>
        </is>
      </c>
      <c r="AR1997" t="n">
        <v>5.8</v>
      </c>
      <c r="AS1997" t="inlineStr">
        <is>
          <t>701+</t>
        </is>
      </c>
      <c r="AT1997" t="n">
        <v>32.3</v>
      </c>
      <c r="AU1997" t="inlineStr">
        <is>
          <t>472</t>
        </is>
      </c>
      <c r="AV1997" t="n">
        <v>10.4</v>
      </c>
      <c r="AW1997" t="inlineStr">
        <is>
          <t>701+</t>
        </is>
      </c>
      <c r="AX1997" t="n">
        <v>2.2</v>
      </c>
      <c r="AY1997" t="inlineStr">
        <is>
          <t>701+</t>
        </is>
      </c>
      <c r="AZ1997" t="n">
        <v>17</v>
      </c>
      <c r="BA1997" t="inlineStr">
        <is>
          <t>498</t>
        </is>
      </c>
      <c r="BB1997" t="n">
        <v>1.9</v>
      </c>
      <c r="BC1997" t="inlineStr">
        <is>
          <t>701+</t>
        </is>
      </c>
      <c r="BD1997" t="inlineStr">
        <is>
          <t>-</t>
        </is>
      </c>
      <c r="BE1997" t="inlineStr"/>
      <c r="BF1997" t="inlineStr">
        <is>
          <t>Not Reported</t>
        </is>
      </c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>
        <is>
          <t>QS</t>
        </is>
      </c>
      <c r="CC1997" t="n">
        <v>1300.5</v>
      </c>
      <c r="CD1997" t="n">
        <v>1100.5</v>
      </c>
      <c r="CE1997" t="n">
        <v>601</v>
      </c>
      <c r="CF1997" t="n">
        <v>601</v>
      </c>
      <c r="CG1997" t="n">
        <v>701</v>
      </c>
      <c r="CH1997" t="n">
        <v>701</v>
      </c>
      <c r="CI1997" t="n">
        <v>580</v>
      </c>
      <c r="CJ1997" t="n">
        <v>701</v>
      </c>
      <c r="CK1997" t="n">
        <v>701</v>
      </c>
      <c r="CL1997" t="n">
        <v>625</v>
      </c>
      <c r="CM1997" t="n">
        <v>701</v>
      </c>
      <c r="CN1997" t="n">
        <v>1100.5</v>
      </c>
      <c r="CO1997" t="n">
        <v>1100.5</v>
      </c>
      <c r="CP1997" t="n">
        <v>601</v>
      </c>
      <c r="CQ1997" t="n">
        <v>601</v>
      </c>
      <c r="CR1997" t="n">
        <v>701</v>
      </c>
      <c r="CS1997" t="n">
        <v>701</v>
      </c>
      <c r="CT1997" t="n">
        <v>472</v>
      </c>
      <c r="CU1997" t="n">
        <v>701</v>
      </c>
      <c r="CV1997" t="n">
        <v>701</v>
      </c>
      <c r="CW1997" t="n">
        <v>498</v>
      </c>
      <c r="CX1997" t="n">
        <v>701</v>
      </c>
      <c r="CY1997" t="inlineStr"/>
      <c r="CZ1997" t="inlineStr"/>
      <c r="DA1997" t="inlineStr"/>
      <c r="DB1997" t="n">
        <v>7.178571428571416</v>
      </c>
      <c r="DC1997" t="n">
        <v>5.8</v>
      </c>
      <c r="DD1997" t="inlineStr"/>
      <c r="DE1997" t="inlineStr">
        <is>
          <t>QS (score, not ratio)</t>
        </is>
      </c>
      <c r="DF1997" t="inlineStr"/>
      <c r="DG1997" t="inlineStr">
        <is>
          <t>QS (score, not %)</t>
        </is>
      </c>
      <c r="DH1997" t="n">
        <v>5.1</v>
      </c>
      <c r="DI1997" t="inlineStr"/>
    </row>
    <row r="1998">
      <c r="A1998" t="inlineStr">
        <is>
          <t>western sydney university</t>
        </is>
      </c>
      <c r="B1998" t="inlineStr">
        <is>
          <t>384</t>
        </is>
      </c>
      <c r="C1998" t="inlineStr">
        <is>
          <t>375</t>
        </is>
      </c>
      <c r="D1998" t="inlineStr">
        <is>
          <t>Australia</t>
        </is>
      </c>
      <c r="E1998" t="inlineStr">
        <is>
          <t>Oceania</t>
        </is>
      </c>
      <c r="F1998" t="inlineStr">
        <is>
          <t>XL</t>
        </is>
      </c>
      <c r="G1998" t="inlineStr">
        <is>
          <t>FC</t>
        </is>
      </c>
      <c r="H1998" t="inlineStr">
        <is>
          <t>VH</t>
        </is>
      </c>
      <c r="I1998" t="inlineStr">
        <is>
          <t>A</t>
        </is>
      </c>
      <c r="J1998" t="n">
        <v>19.9</v>
      </c>
      <c r="K1998" t="inlineStr">
        <is>
          <t>445</t>
        </is>
      </c>
      <c r="L1998" t="n">
        <v>14.2</v>
      </c>
      <c r="M1998" t="inlineStr">
        <is>
          <t>579</t>
        </is>
      </c>
      <c r="N1998" t="n">
        <v>4.8</v>
      </c>
      <c r="O1998" t="inlineStr">
        <is>
          <t>701+</t>
        </is>
      </c>
      <c r="P1998" t="n">
        <v>31</v>
      </c>
      <c r="Q1998" t="inlineStr">
        <is>
          <t>425</t>
        </is>
      </c>
      <c r="R1998" t="n">
        <v>100</v>
      </c>
      <c r="S1998" t="inlineStr">
        <is>
          <t>53</t>
        </is>
      </c>
      <c r="T1998" t="n">
        <v>45.5</v>
      </c>
      <c r="U1998" t="inlineStr">
        <is>
          <t>323</t>
        </is>
      </c>
      <c r="V1998" t="n">
        <v>87.40000000000001</v>
      </c>
      <c r="W1998" t="inlineStr">
        <is>
          <t>208</t>
        </is>
      </c>
      <c r="X1998" t="n">
        <v>8.9</v>
      </c>
      <c r="Y1998" t="inlineStr">
        <is>
          <t>701+</t>
        </is>
      </c>
      <c r="Z1998" t="n">
        <v>89.2</v>
      </c>
      <c r="AA1998" t="inlineStr">
        <is>
          <t>101=</t>
        </is>
      </c>
      <c r="AB1998" t="n">
        <v>30.5</v>
      </c>
      <c r="AC1998">
        <f>375</f>
        <v/>
      </c>
      <c r="AD1998" t="inlineStr">
        <is>
          <t>501-510</t>
        </is>
      </c>
      <c r="AE1998" t="inlineStr">
        <is>
          <t>AU</t>
        </is>
      </c>
      <c r="AF1998" t="inlineStr">
        <is>
          <t>Australia</t>
        </is>
      </c>
      <c r="AG1998" t="inlineStr">
        <is>
          <t>XL</t>
        </is>
      </c>
      <c r="AH1998" t="inlineStr">
        <is>
          <t>FC</t>
        </is>
      </c>
      <c r="AI1998" t="inlineStr">
        <is>
          <t>HI</t>
        </is>
      </c>
      <c r="AJ1998" t="n">
        <v>3</v>
      </c>
      <c r="AK1998" t="inlineStr">
        <is>
          <t>A</t>
        </is>
      </c>
      <c r="AL1998" t="n">
        <v>18.4</v>
      </c>
      <c r="AM1998" t="inlineStr">
        <is>
          <t>483</t>
        </is>
      </c>
      <c r="AN1998" t="n">
        <v>15</v>
      </c>
      <c r="AO1998" t="inlineStr">
        <is>
          <t>546</t>
        </is>
      </c>
      <c r="AP1998" t="n">
        <v>4.5</v>
      </c>
      <c r="AQ1998" t="inlineStr">
        <is>
          <t>701+</t>
        </is>
      </c>
      <c r="AR1998" t="n">
        <v>29.5</v>
      </c>
      <c r="AS1998" t="inlineStr">
        <is>
          <t>437</t>
        </is>
      </c>
      <c r="AT1998" t="n">
        <v>100</v>
      </c>
      <c r="AU1998" t="inlineStr">
        <is>
          <t>48</t>
        </is>
      </c>
      <c r="AV1998" t="n">
        <v>39.2</v>
      </c>
      <c r="AW1998" t="inlineStr">
        <is>
          <t>351</t>
        </is>
      </c>
      <c r="AX1998" t="n">
        <v>68.3</v>
      </c>
      <c r="AY1998" t="inlineStr">
        <is>
          <t>206</t>
        </is>
      </c>
      <c r="AZ1998" t="n">
        <v>10.3</v>
      </c>
      <c r="BA1998" t="inlineStr">
        <is>
          <t>701+</t>
        </is>
      </c>
      <c r="BB1998" t="n">
        <v>90.40000000000001</v>
      </c>
      <c r="BC1998" t="inlineStr">
        <is>
          <t>92=</t>
        </is>
      </c>
      <c r="BD1998" t="inlineStr">
        <is>
          <t>29.5</t>
        </is>
      </c>
      <c r="BE1998" t="inlineStr">
        <is>
          <t>401-500</t>
        </is>
      </c>
      <c r="BF1998" t="inlineStr">
        <is>
          <t>Australia</t>
        </is>
      </c>
      <c r="BG1998" t="n">
        <v>20.1</v>
      </c>
      <c r="BH1998" t="n">
        <v>54</v>
      </c>
      <c r="BI1998" t="n">
        <v>24.6</v>
      </c>
      <c r="BJ1998" t="n">
        <v>52.3</v>
      </c>
      <c r="BK1998" t="inlineStr">
        <is>
          <t>30.7</t>
        </is>
      </c>
      <c r="BL1998" t="inlineStr">
        <is>
          <t>-</t>
        </is>
      </c>
      <c r="BM1998" t="inlineStr">
        <is>
          <t>30,704</t>
        </is>
      </c>
      <c r="BN1998" t="n">
        <v>32.2</v>
      </c>
      <c r="BO1998" t="inlineStr">
        <is>
          <t>9%</t>
        </is>
      </c>
      <c r="BP1998" t="inlineStr">
        <is>
          <t>56 : 44</t>
        </is>
      </c>
      <c r="BQ1998" t="n">
        <v>2016</v>
      </c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>
        <is>
          <t>QS+Times</t>
        </is>
      </c>
      <c r="CC1998" t="n">
        <v>384</v>
      </c>
      <c r="CD1998" t="n">
        <v>375</v>
      </c>
      <c r="CE1998" t="n">
        <v>445</v>
      </c>
      <c r="CF1998" t="n">
        <v>579</v>
      </c>
      <c r="CG1998" t="n">
        <v>701</v>
      </c>
      <c r="CH1998" t="n">
        <v>425</v>
      </c>
      <c r="CI1998" t="n">
        <v>53</v>
      </c>
      <c r="CJ1998" t="n">
        <v>323</v>
      </c>
      <c r="CK1998" t="n">
        <v>208</v>
      </c>
      <c r="CL1998" t="n">
        <v>701</v>
      </c>
      <c r="CM1998" t="n">
        <v>101</v>
      </c>
      <c r="CN1998" t="n">
        <v>375</v>
      </c>
      <c r="CO1998" t="n">
        <v>505.5</v>
      </c>
      <c r="CP1998" t="n">
        <v>483</v>
      </c>
      <c r="CQ1998" t="n">
        <v>546</v>
      </c>
      <c r="CR1998" t="n">
        <v>701</v>
      </c>
      <c r="CS1998" t="n">
        <v>437</v>
      </c>
      <c r="CT1998" t="n">
        <v>48</v>
      </c>
      <c r="CU1998" t="n">
        <v>351</v>
      </c>
      <c r="CV1998" t="n">
        <v>206</v>
      </c>
      <c r="CW1998" t="n">
        <v>701</v>
      </c>
      <c r="CX1998" t="n">
        <v>92</v>
      </c>
      <c r="CY1998" t="n">
        <v>450.5</v>
      </c>
      <c r="CZ1998" t="inlineStr"/>
      <c r="DA1998" t="inlineStr"/>
      <c r="DB1998" t="n">
        <v>54.19133564791177</v>
      </c>
      <c r="DC1998" t="n">
        <v>35.10043097818989</v>
      </c>
      <c r="DD1998" t="n">
        <v>32.2</v>
      </c>
      <c r="DE1998" t="inlineStr">
        <is>
          <t>Times (raw ratio)</t>
        </is>
      </c>
      <c r="DF1998" t="n">
        <v>9</v>
      </c>
      <c r="DG1998" t="inlineStr">
        <is>
          <t>Times (raw %)</t>
        </is>
      </c>
      <c r="DH1998" t="n">
        <v>19.15</v>
      </c>
      <c r="DI1998" t="n">
        <v>22.58064516129033</v>
      </c>
    </row>
    <row r="1999">
      <c r="A1999" t="inlineStr">
        <is>
          <t>western university</t>
        </is>
      </c>
      <c r="B1999" t="inlineStr">
        <is>
          <t>120</t>
        </is>
      </c>
      <c r="C1999" t="inlineStr">
        <is>
          <t>114</t>
        </is>
      </c>
      <c r="D1999" t="inlineStr">
        <is>
          <t>Canada</t>
        </is>
      </c>
      <c r="E1999" t="inlineStr">
        <is>
          <t>Americas</t>
        </is>
      </c>
      <c r="F1999" t="inlineStr">
        <is>
          <t>XL</t>
        </is>
      </c>
      <c r="G1999" t="inlineStr">
        <is>
          <t>FC</t>
        </is>
      </c>
      <c r="H1999" t="inlineStr">
        <is>
          <t>VH</t>
        </is>
      </c>
      <c r="I1999" t="inlineStr">
        <is>
          <t>A</t>
        </is>
      </c>
      <c r="J1999" t="n">
        <v>32.6</v>
      </c>
      <c r="K1999" t="inlineStr">
        <is>
          <t>270</t>
        </is>
      </c>
      <c r="L1999" t="n">
        <v>38.9</v>
      </c>
      <c r="M1999" t="inlineStr">
        <is>
          <t>243</t>
        </is>
      </c>
      <c r="N1999" t="n">
        <v>3.3</v>
      </c>
      <c r="O1999" t="inlineStr">
        <is>
          <t>701+</t>
        </is>
      </c>
      <c r="P1999" t="n">
        <v>93.40000000000001</v>
      </c>
      <c r="Q1999" t="inlineStr">
        <is>
          <t>60</t>
        </is>
      </c>
      <c r="R1999" t="n">
        <v>99.8</v>
      </c>
      <c r="S1999" t="inlineStr">
        <is>
          <t>94</t>
        </is>
      </c>
      <c r="T1999" t="n">
        <v>49.5</v>
      </c>
      <c r="U1999" t="inlineStr">
        <is>
          <t>299</t>
        </is>
      </c>
      <c r="V1999" t="n">
        <v>81.5</v>
      </c>
      <c r="W1999" t="inlineStr">
        <is>
          <t>296</t>
        </is>
      </c>
      <c r="X1999" t="n">
        <v>96.7</v>
      </c>
      <c r="Y1999" t="inlineStr">
        <is>
          <t>38</t>
        </is>
      </c>
      <c r="Z1999" t="n">
        <v>99.3</v>
      </c>
      <c r="AA1999" t="inlineStr">
        <is>
          <t>10</t>
        </is>
      </c>
      <c r="AB1999" t="n">
        <v>55.8</v>
      </c>
      <c r="AC1999" t="inlineStr">
        <is>
          <t>114</t>
        </is>
      </c>
      <c r="AD1999" t="inlineStr">
        <is>
          <t>172=</t>
        </is>
      </c>
      <c r="AE1999" t="inlineStr">
        <is>
          <t>CA</t>
        </is>
      </c>
      <c r="AF1999" t="inlineStr">
        <is>
          <t>Canada</t>
        </is>
      </c>
      <c r="AG1999" t="inlineStr">
        <is>
          <t>XL</t>
        </is>
      </c>
      <c r="AH1999" t="inlineStr">
        <is>
          <t>FC</t>
        </is>
      </c>
      <c r="AI1999" t="inlineStr">
        <is>
          <t>VH</t>
        </is>
      </c>
      <c r="AJ1999" t="n">
        <v>5</v>
      </c>
      <c r="AK1999" t="inlineStr">
        <is>
          <t>A</t>
        </is>
      </c>
      <c r="AL1999" t="n">
        <v>32.1</v>
      </c>
      <c r="AM1999" t="inlineStr">
        <is>
          <t>273</t>
        </is>
      </c>
      <c r="AN1999" t="n">
        <v>47.4</v>
      </c>
      <c r="AO1999" t="inlineStr">
        <is>
          <t>186</t>
        </is>
      </c>
      <c r="AP1999" t="n">
        <v>3.7</v>
      </c>
      <c r="AQ1999" t="inlineStr">
        <is>
          <t>701+</t>
        </is>
      </c>
      <c r="AR1999" t="n">
        <v>98.3</v>
      </c>
      <c r="AS1999" t="inlineStr">
        <is>
          <t>30</t>
        </is>
      </c>
      <c r="AT1999" t="n">
        <v>99.7</v>
      </c>
      <c r="AU1999" t="inlineStr">
        <is>
          <t>86</t>
        </is>
      </c>
      <c r="AV1999" t="n">
        <v>54.6</v>
      </c>
      <c r="AW1999" t="inlineStr">
        <is>
          <t>268</t>
        </is>
      </c>
      <c r="AX1999" t="n">
        <v>56.4</v>
      </c>
      <c r="AY1999" t="inlineStr">
        <is>
          <t>274</t>
        </is>
      </c>
      <c r="AZ1999" t="n">
        <v>93.3</v>
      </c>
      <c r="BA1999" t="inlineStr">
        <is>
          <t>30</t>
        </is>
      </c>
      <c r="BB1999" t="n">
        <v>99.59999999999999</v>
      </c>
      <c r="BC1999" t="inlineStr">
        <is>
          <t>8</t>
        </is>
      </c>
      <c r="BD1999" t="inlineStr">
        <is>
          <t>57.4</t>
        </is>
      </c>
      <c r="BE1999" t="inlineStr"/>
      <c r="BF1999" t="inlineStr">
        <is>
          <t>Not Reported</t>
        </is>
      </c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>
        <is>
          <t>201-300</t>
        </is>
      </c>
      <c r="BS1999" t="inlineStr">
        <is>
          <t>7-16</t>
        </is>
      </c>
      <c r="BT1999" t="inlineStr"/>
      <c r="BU1999" t="n">
        <v>0</v>
      </c>
      <c r="BV1999" t="n">
        <v>0</v>
      </c>
      <c r="BW1999" t="n">
        <v>5.1</v>
      </c>
      <c r="BX1999" t="n">
        <v>13.5</v>
      </c>
      <c r="BY1999" t="n">
        <v>41.5</v>
      </c>
      <c r="BZ1999" t="n">
        <v>18</v>
      </c>
      <c r="CA1999" t="n">
        <v>2015</v>
      </c>
      <c r="CB1999" t="inlineStr">
        <is>
          <t>QS+Shanghai</t>
        </is>
      </c>
      <c r="CC1999" t="n">
        <v>120</v>
      </c>
      <c r="CD1999" t="n">
        <v>114</v>
      </c>
      <c r="CE1999" t="n">
        <v>270</v>
      </c>
      <c r="CF1999" t="n">
        <v>243</v>
      </c>
      <c r="CG1999" t="n">
        <v>701</v>
      </c>
      <c r="CH1999" t="n">
        <v>60</v>
      </c>
      <c r="CI1999" t="n">
        <v>94</v>
      </c>
      <c r="CJ1999" t="n">
        <v>299</v>
      </c>
      <c r="CK1999" t="n">
        <v>296</v>
      </c>
      <c r="CL1999" t="n">
        <v>38</v>
      </c>
      <c r="CM1999" t="n">
        <v>10</v>
      </c>
      <c r="CN1999" t="n">
        <v>114</v>
      </c>
      <c r="CO1999" t="n">
        <v>172</v>
      </c>
      <c r="CP1999" t="n">
        <v>273</v>
      </c>
      <c r="CQ1999" t="n">
        <v>186</v>
      </c>
      <c r="CR1999" t="n">
        <v>701</v>
      </c>
      <c r="CS1999" t="n">
        <v>30</v>
      </c>
      <c r="CT1999" t="n">
        <v>86</v>
      </c>
      <c r="CU1999" t="n">
        <v>268</v>
      </c>
      <c r="CV1999" t="n">
        <v>274</v>
      </c>
      <c r="CW1999" t="n">
        <v>30</v>
      </c>
      <c r="CX1999" t="n">
        <v>8</v>
      </c>
      <c r="CY1999" t="inlineStr"/>
      <c r="CZ1999" t="n">
        <v>250.5</v>
      </c>
      <c r="DA1999" t="n">
        <v>11.5</v>
      </c>
      <c r="DB1999" t="n">
        <v>68.36251372118551</v>
      </c>
      <c r="DC1999" t="n">
        <v>45.13106796116505</v>
      </c>
      <c r="DD1999" t="inlineStr"/>
      <c r="DE1999" t="inlineStr">
        <is>
          <t>QS (score, not ratio)</t>
        </is>
      </c>
      <c r="DF1999" t="inlineStr"/>
      <c r="DG1999" t="inlineStr">
        <is>
          <t>QS (score, not %)</t>
        </is>
      </c>
      <c r="DH1999" t="n">
        <v>32.35</v>
      </c>
      <c r="DI1999" t="n">
        <v>10.49830097087379</v>
      </c>
    </row>
    <row r="2000">
      <c r="A2000" t="inlineStr">
        <is>
          <t>western university (the university of western ontario)</t>
        </is>
      </c>
      <c r="B2000" t="inlineStr"/>
      <c r="C2000" t="inlineStr"/>
      <c r="D2000" t="inlineStr">
        <is>
          <t>Not Reported</t>
        </is>
      </c>
      <c r="E2000" t="inlineStr">
        <is>
          <t>Not Reported</t>
        </is>
      </c>
      <c r="F2000" t="inlineStr">
        <is>
          <t>Not Reported</t>
        </is>
      </c>
      <c r="G2000" t="inlineStr">
        <is>
          <t>Not Reported</t>
        </is>
      </c>
      <c r="H2000" t="inlineStr"/>
      <c r="I2000" t="inlineStr">
        <is>
          <t>Not Reported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>
        <is>
          <t>Not Reported</t>
        </is>
      </c>
      <c r="AF2000" t="inlineStr">
        <is>
          <t>Not Reported</t>
        </is>
      </c>
      <c r="AG2000" t="inlineStr">
        <is>
          <t>Not Reported</t>
        </is>
      </c>
      <c r="AH2000" t="inlineStr">
        <is>
          <t>Not Reported</t>
        </is>
      </c>
      <c r="AI2000" t="inlineStr"/>
      <c r="AJ2000" t="inlineStr"/>
      <c r="AK2000" t="inlineStr">
        <is>
          <t>Not Reported</t>
        </is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>
        <is>
          <t>Not Reported</t>
        </is>
      </c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>
        <is>
          <t>201-300</t>
        </is>
      </c>
      <c r="BS2000" t="inlineStr">
        <is>
          <t>8-16</t>
        </is>
      </c>
      <c r="BT2000" t="inlineStr"/>
      <c r="BU2000" t="n">
        <v>0</v>
      </c>
      <c r="BV2000" t="n">
        <v>0</v>
      </c>
      <c r="BW2000" t="n">
        <v>5.1</v>
      </c>
      <c r="BX2000" t="n">
        <v>15</v>
      </c>
      <c r="BY2000" t="n">
        <v>41.9</v>
      </c>
      <c r="BZ2000" t="n">
        <v>18</v>
      </c>
      <c r="CA2000" t="n">
        <v>2014</v>
      </c>
      <c r="CB2000" t="inlineStr">
        <is>
          <t>Shanghai</t>
        </is>
      </c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n">
        <v>250.5</v>
      </c>
      <c r="DA2000" t="n">
        <v>12</v>
      </c>
      <c r="DB2000" t="n">
        <v>45.22502744237102</v>
      </c>
      <c r="DC2000" t="n">
        <v>21.21235167206041</v>
      </c>
      <c r="DD2000" t="inlineStr"/>
      <c r="DE2000" t="inlineStr">
        <is>
          <t>Missing</t>
        </is>
      </c>
      <c r="DF2000" t="inlineStr"/>
      <c r="DG2000" t="inlineStr">
        <is>
          <t>Missing</t>
        </is>
      </c>
      <c r="DH2000" t="inlineStr"/>
      <c r="DI2000" t="n">
        <v>10.60617583603021</v>
      </c>
    </row>
    <row r="2001">
      <c r="A2001" t="inlineStr">
        <is>
          <t>western washington university</t>
        </is>
      </c>
      <c r="B2001" t="inlineStr">
        <is>
          <t>1401+</t>
        </is>
      </c>
      <c r="C2001" t="inlineStr">
        <is>
          <t>1401+</t>
        </is>
      </c>
      <c r="D2001" t="inlineStr">
        <is>
          <t>United States</t>
        </is>
      </c>
      <c r="E2001" t="inlineStr">
        <is>
          <t>Americas</t>
        </is>
      </c>
      <c r="F2001" t="inlineStr">
        <is>
          <t>L</t>
        </is>
      </c>
      <c r="G2001" t="inlineStr">
        <is>
          <t>CO</t>
        </is>
      </c>
      <c r="H2001" t="inlineStr">
        <is>
          <t>HI</t>
        </is>
      </c>
      <c r="I2001" t="inlineStr">
        <is>
          <t>Not Reported</t>
        </is>
      </c>
      <c r="J2001" t="n">
        <v>2.6</v>
      </c>
      <c r="K2001" t="inlineStr">
        <is>
          <t>601+</t>
        </is>
      </c>
      <c r="L2001" t="n">
        <v>2.6</v>
      </c>
      <c r="M2001" t="inlineStr">
        <is>
          <t>601+</t>
        </is>
      </c>
      <c r="N2001" t="n">
        <v>7.3</v>
      </c>
      <c r="O2001" t="inlineStr">
        <is>
          <t>701+</t>
        </is>
      </c>
      <c r="P2001" t="n">
        <v>3.5</v>
      </c>
      <c r="Q2001" t="inlineStr">
        <is>
          <t>701+</t>
        </is>
      </c>
      <c r="R2001" t="n">
        <v>9.699999999999999</v>
      </c>
      <c r="S2001" t="inlineStr">
        <is>
          <t>701+</t>
        </is>
      </c>
      <c r="T2001" t="n">
        <v>1.6</v>
      </c>
      <c r="U2001" t="inlineStr">
        <is>
          <t>701+</t>
        </is>
      </c>
      <c r="V2001" t="n">
        <v>12.4</v>
      </c>
      <c r="W2001" t="inlineStr">
        <is>
          <t>701+</t>
        </is>
      </c>
      <c r="X2001" t="n">
        <v>1.5</v>
      </c>
      <c r="Y2001" t="inlineStr">
        <is>
          <t>701+</t>
        </is>
      </c>
      <c r="Z2001" t="n">
        <v>1.1</v>
      </c>
      <c r="AA2001" t="inlineStr">
        <is>
          <t>701+</t>
        </is>
      </c>
      <c r="AB2001" t="inlineStr"/>
      <c r="AC2001" t="inlineStr">
        <is>
          <t>1401+</t>
        </is>
      </c>
      <c r="AD2001" t="inlineStr">
        <is>
          <t>1201-1400</t>
        </is>
      </c>
      <c r="AE2001" t="inlineStr">
        <is>
          <t>US</t>
        </is>
      </c>
      <c r="AF2001" t="inlineStr">
        <is>
          <t>United States</t>
        </is>
      </c>
      <c r="AG2001" t="inlineStr">
        <is>
          <t>L</t>
        </is>
      </c>
      <c r="AH2001" t="inlineStr">
        <is>
          <t>CO</t>
        </is>
      </c>
      <c r="AI2001" t="inlineStr">
        <is>
          <t>HI</t>
        </is>
      </c>
      <c r="AJ2001" t="n">
        <v>5</v>
      </c>
      <c r="AK2001" t="inlineStr">
        <is>
          <t>Not Reported</t>
        </is>
      </c>
      <c r="AL2001" t="n">
        <v>2.8</v>
      </c>
      <c r="AM2001" t="inlineStr">
        <is>
          <t>601+</t>
        </is>
      </c>
      <c r="AN2001" t="n">
        <v>3.4</v>
      </c>
      <c r="AO2001" t="inlineStr">
        <is>
          <t>601+</t>
        </is>
      </c>
      <c r="AP2001" t="n">
        <v>7</v>
      </c>
      <c r="AQ2001" t="inlineStr">
        <is>
          <t>701+</t>
        </is>
      </c>
      <c r="AR2001" t="n">
        <v>4.3</v>
      </c>
      <c r="AS2001" t="inlineStr">
        <is>
          <t>701+</t>
        </is>
      </c>
      <c r="AT2001" t="n">
        <v>14.5</v>
      </c>
      <c r="AU2001" t="inlineStr">
        <is>
          <t>676</t>
        </is>
      </c>
      <c r="AV2001" t="n">
        <v>1.4</v>
      </c>
      <c r="AW2001" t="inlineStr">
        <is>
          <t>701+</t>
        </is>
      </c>
      <c r="AX2001" t="n">
        <v>1</v>
      </c>
      <c r="AY2001" t="inlineStr">
        <is>
          <t>701+</t>
        </is>
      </c>
      <c r="AZ2001" t="n">
        <v>7.3</v>
      </c>
      <c r="BA2001" t="inlineStr">
        <is>
          <t>701+</t>
        </is>
      </c>
      <c r="BB2001" t="inlineStr"/>
      <c r="BC2001" t="inlineStr"/>
      <c r="BD2001" t="inlineStr">
        <is>
          <t>-</t>
        </is>
      </c>
      <c r="BE2001" t="inlineStr"/>
      <c r="BF2001" t="inlineStr">
        <is>
          <t>Not Reported</t>
        </is>
      </c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>
        <is>
          <t>QS</t>
        </is>
      </c>
      <c r="CC2001" t="n">
        <v>1401</v>
      </c>
      <c r="CD2001" t="n">
        <v>1401</v>
      </c>
      <c r="CE2001" t="n">
        <v>601</v>
      </c>
      <c r="CF2001" t="n">
        <v>601</v>
      </c>
      <c r="CG2001" t="n">
        <v>701</v>
      </c>
      <c r="CH2001" t="n">
        <v>701</v>
      </c>
      <c r="CI2001" t="n">
        <v>701</v>
      </c>
      <c r="CJ2001" t="n">
        <v>701</v>
      </c>
      <c r="CK2001" t="n">
        <v>701</v>
      </c>
      <c r="CL2001" t="n">
        <v>701</v>
      </c>
      <c r="CM2001" t="n">
        <v>701</v>
      </c>
      <c r="CN2001" t="n">
        <v>1401</v>
      </c>
      <c r="CO2001" t="n">
        <v>1300.5</v>
      </c>
      <c r="CP2001" t="n">
        <v>601</v>
      </c>
      <c r="CQ2001" t="n">
        <v>601</v>
      </c>
      <c r="CR2001" t="n">
        <v>701</v>
      </c>
      <c r="CS2001" t="n">
        <v>701</v>
      </c>
      <c r="CT2001" t="n">
        <v>676</v>
      </c>
      <c r="CU2001" t="n">
        <v>701</v>
      </c>
      <c r="CV2001" t="n">
        <v>701</v>
      </c>
      <c r="CW2001" t="n">
        <v>701</v>
      </c>
      <c r="CX2001" t="inlineStr"/>
      <c r="CY2001" t="inlineStr"/>
      <c r="CZ2001" t="inlineStr"/>
      <c r="DA2001" t="inlineStr"/>
      <c r="DB2001" t="n">
        <v>0</v>
      </c>
      <c r="DC2001" t="n">
        <v>3.5</v>
      </c>
      <c r="DD2001" t="inlineStr"/>
      <c r="DE2001" t="inlineStr">
        <is>
          <t>QS (score, not ratio)</t>
        </is>
      </c>
      <c r="DF2001" t="inlineStr"/>
      <c r="DG2001" t="inlineStr">
        <is>
          <t>QS (score, not %)</t>
        </is>
      </c>
      <c r="DH2001" t="n">
        <v>2.7</v>
      </c>
      <c r="DI2001" t="inlineStr"/>
    </row>
    <row r="2002">
      <c r="A2002" t="inlineStr">
        <is>
          <t>westfälische wilhelms-universität münster</t>
        </is>
      </c>
      <c r="B2002" t="inlineStr">
        <is>
          <t>367</t>
        </is>
      </c>
      <c r="C2002" t="inlineStr">
        <is>
          <t>384</t>
        </is>
      </c>
      <c r="D2002" t="inlineStr">
        <is>
          <t>Germany</t>
        </is>
      </c>
      <c r="E2002" t="inlineStr">
        <is>
          <t>Europe</t>
        </is>
      </c>
      <c r="F2002" t="inlineStr">
        <is>
          <t>L</t>
        </is>
      </c>
      <c r="G2002" t="inlineStr">
        <is>
          <t>FC</t>
        </is>
      </c>
      <c r="H2002" t="inlineStr">
        <is>
          <t>VH</t>
        </is>
      </c>
      <c r="I2002" t="inlineStr">
        <is>
          <t>A</t>
        </is>
      </c>
      <c r="J2002" t="n">
        <v>31.6</v>
      </c>
      <c r="K2002" t="inlineStr">
        <is>
          <t>281</t>
        </is>
      </c>
      <c r="L2002" t="n">
        <v>22.8</v>
      </c>
      <c r="M2002" t="inlineStr">
        <is>
          <t>412</t>
        </is>
      </c>
      <c r="N2002" t="n">
        <v>64.5</v>
      </c>
      <c r="O2002" t="inlineStr">
        <is>
          <t>208</t>
        </is>
      </c>
      <c r="P2002" t="n">
        <v>10</v>
      </c>
      <c r="Q2002" t="inlineStr">
        <is>
          <t>701+</t>
        </is>
      </c>
      <c r="R2002" t="n">
        <v>30.5</v>
      </c>
      <c r="S2002" t="inlineStr">
        <is>
          <t>490</t>
        </is>
      </c>
      <c r="T2002" t="n">
        <v>4.5</v>
      </c>
      <c r="U2002" t="inlineStr">
        <is>
          <t>701+</t>
        </is>
      </c>
      <c r="V2002" t="n">
        <v>82</v>
      </c>
      <c r="W2002" t="inlineStr">
        <is>
          <t>290</t>
        </is>
      </c>
      <c r="X2002" t="n">
        <v>35.8</v>
      </c>
      <c r="Y2002" t="inlineStr">
        <is>
          <t>354</t>
        </is>
      </c>
      <c r="Z2002" t="n">
        <v>66.8</v>
      </c>
      <c r="AA2002" t="inlineStr">
        <is>
          <t>234</t>
        </is>
      </c>
      <c r="AB2002" t="n">
        <v>31.5</v>
      </c>
      <c r="AC2002" t="inlineStr"/>
      <c r="AD2002" t="inlineStr"/>
      <c r="AE2002" t="inlineStr">
        <is>
          <t>Not Reported</t>
        </is>
      </c>
      <c r="AF2002" t="inlineStr">
        <is>
          <t>Not Reported</t>
        </is>
      </c>
      <c r="AG2002" t="inlineStr">
        <is>
          <t>Not Reported</t>
        </is>
      </c>
      <c r="AH2002" t="inlineStr">
        <is>
          <t>Not Reported</t>
        </is>
      </c>
      <c r="AI2002" t="inlineStr"/>
      <c r="AJ2002" t="inlineStr"/>
      <c r="AK2002" t="inlineStr">
        <is>
          <t>Not Reported</t>
        </is>
      </c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>
        <is>
          <t>Not Reported</t>
        </is>
      </c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>
        <is>
          <t>QS</t>
        </is>
      </c>
      <c r="CC2002" t="n">
        <v>367</v>
      </c>
      <c r="CD2002" t="n">
        <v>384</v>
      </c>
      <c r="CE2002" t="n">
        <v>281</v>
      </c>
      <c r="CF2002" t="n">
        <v>412</v>
      </c>
      <c r="CG2002" t="n">
        <v>208</v>
      </c>
      <c r="CH2002" t="n">
        <v>701</v>
      </c>
      <c r="CI2002" t="n">
        <v>490</v>
      </c>
      <c r="CJ2002" t="n">
        <v>701</v>
      </c>
      <c r="CK2002" t="n">
        <v>290</v>
      </c>
      <c r="CL2002" t="n">
        <v>354</v>
      </c>
      <c r="CM2002" t="n">
        <v>234</v>
      </c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n">
        <v>73.85714285714286</v>
      </c>
      <c r="DC2002" t="n">
        <v>10</v>
      </c>
      <c r="DD2002" t="inlineStr"/>
      <c r="DE2002" t="inlineStr">
        <is>
          <t>QS (score, not ratio)</t>
        </is>
      </c>
      <c r="DF2002" t="inlineStr"/>
      <c r="DG2002" t="inlineStr">
        <is>
          <t>QS (score, not %)</t>
        </is>
      </c>
      <c r="DH2002" t="n">
        <v>31.6</v>
      </c>
      <c r="DI2002" t="inlineStr"/>
    </row>
    <row r="2003">
      <c r="A2003" t="inlineStr">
        <is>
          <t>william &amp; mary</t>
        </is>
      </c>
      <c r="B2003" t="inlineStr"/>
      <c r="C2003" t="inlineStr"/>
      <c r="D2003" t="inlineStr">
        <is>
          <t>Not Reported</t>
        </is>
      </c>
      <c r="E2003" t="inlineStr">
        <is>
          <t>Not Reported</t>
        </is>
      </c>
      <c r="F2003" t="inlineStr">
        <is>
          <t>Not Reported</t>
        </is>
      </c>
      <c r="G2003" t="inlineStr">
        <is>
          <t>Not Reported</t>
        </is>
      </c>
      <c r="H2003" t="inlineStr"/>
      <c r="I2003" t="inlineStr">
        <is>
          <t>Not Reported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>
        <is>
          <t>Not Reported</t>
        </is>
      </c>
      <c r="AF2003" t="inlineStr">
        <is>
          <t>Not Reported</t>
        </is>
      </c>
      <c r="AG2003" t="inlineStr">
        <is>
          <t>Not Reported</t>
        </is>
      </c>
      <c r="AH2003" t="inlineStr">
        <is>
          <t>Not Reported</t>
        </is>
      </c>
      <c r="AI2003" t="inlineStr"/>
      <c r="AJ2003" t="inlineStr"/>
      <c r="AK2003" t="inlineStr">
        <is>
          <t>Not Reported</t>
        </is>
      </c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>
        <is>
          <t>201-250</t>
        </is>
      </c>
      <c r="BF2003" t="inlineStr">
        <is>
          <t>United States of America</t>
        </is>
      </c>
      <c r="BG2003" t="n">
        <v>38.5</v>
      </c>
      <c r="BH2003" t="n">
        <v>26.6</v>
      </c>
      <c r="BI2003" t="n">
        <v>17.5</v>
      </c>
      <c r="BJ2003" t="n">
        <v>85</v>
      </c>
      <c r="BK2003" t="inlineStr">
        <is>
          <t>29.1</t>
        </is>
      </c>
      <c r="BL2003" t="inlineStr">
        <is>
          <t>-</t>
        </is>
      </c>
      <c r="BM2003" t="inlineStr">
        <is>
          <t>7,867</t>
        </is>
      </c>
      <c r="BN2003" t="n">
        <v>11.8</v>
      </c>
      <c r="BO2003" t="inlineStr">
        <is>
          <t>7%</t>
        </is>
      </c>
      <c r="BP2003" t="inlineStr">
        <is>
          <t>54 : 46</t>
        </is>
      </c>
      <c r="BQ2003" t="n">
        <v>2016</v>
      </c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>
        <is>
          <t>Times</t>
        </is>
      </c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n">
        <v>225.5</v>
      </c>
      <c r="CZ2003" t="inlineStr"/>
      <c r="DA2003" t="inlineStr"/>
      <c r="DB2003" t="n">
        <v>67.90564689063618</v>
      </c>
      <c r="DC2003" t="n">
        <v>50.00516078477632</v>
      </c>
      <c r="DD2003" t="n">
        <v>11.8</v>
      </c>
      <c r="DE2003" t="inlineStr">
        <is>
          <t>Times (raw ratio)</t>
        </is>
      </c>
      <c r="DF2003" t="n">
        <v>7</v>
      </c>
      <c r="DG2003" t="inlineStr">
        <is>
          <t>Times (raw %)</t>
        </is>
      </c>
      <c r="DH2003" t="inlineStr"/>
      <c r="DI2003" t="n">
        <v>15.19250780437045</v>
      </c>
    </row>
    <row r="2004">
      <c r="A2004" t="inlineStr">
        <is>
          <t>worcester polytechnic institute</t>
        </is>
      </c>
      <c r="B2004" t="inlineStr">
        <is>
          <t>901-950</t>
        </is>
      </c>
      <c r="C2004" t="inlineStr">
        <is>
          <t>851-900</t>
        </is>
      </c>
      <c r="D2004" t="inlineStr">
        <is>
          <t>United States</t>
        </is>
      </c>
      <c r="E2004" t="inlineStr">
        <is>
          <t>Americas</t>
        </is>
      </c>
      <c r="F2004" t="inlineStr">
        <is>
          <t>M</t>
        </is>
      </c>
      <c r="G2004" t="inlineStr">
        <is>
          <t>CO</t>
        </is>
      </c>
      <c r="H2004" t="inlineStr">
        <is>
          <t>VH</t>
        </is>
      </c>
      <c r="I2004" t="inlineStr">
        <is>
          <t>B</t>
        </is>
      </c>
      <c r="J2004" t="n">
        <v>3.5</v>
      </c>
      <c r="K2004" t="inlineStr">
        <is>
          <t>601+</t>
        </is>
      </c>
      <c r="L2004" t="n">
        <v>5.2</v>
      </c>
      <c r="M2004" t="inlineStr">
        <is>
          <t>601+</t>
        </is>
      </c>
      <c r="N2004" t="n">
        <v>17.4</v>
      </c>
      <c r="O2004" t="inlineStr">
        <is>
          <t>701+</t>
        </is>
      </c>
      <c r="P2004" t="n">
        <v>26.2</v>
      </c>
      <c r="Q2004" t="inlineStr">
        <is>
          <t>483</t>
        </is>
      </c>
      <c r="R2004" t="n">
        <v>42</v>
      </c>
      <c r="S2004" t="inlineStr">
        <is>
          <t>410</t>
        </is>
      </c>
      <c r="T2004" t="n">
        <v>23.5</v>
      </c>
      <c r="U2004" t="inlineStr">
        <is>
          <t>499</t>
        </is>
      </c>
      <c r="V2004" t="n">
        <v>25.6</v>
      </c>
      <c r="W2004" t="inlineStr">
        <is>
          <t>701+</t>
        </is>
      </c>
      <c r="X2004" t="n">
        <v>8.300000000000001</v>
      </c>
      <c r="Y2004" t="inlineStr">
        <is>
          <t>701+</t>
        </is>
      </c>
      <c r="Z2004" t="n">
        <v>1.9</v>
      </c>
      <c r="AA2004" t="inlineStr">
        <is>
          <t>701+</t>
        </is>
      </c>
      <c r="AB2004" t="inlineStr"/>
      <c r="AC2004" t="inlineStr">
        <is>
          <t>851-900</t>
        </is>
      </c>
      <c r="AD2004" t="inlineStr">
        <is>
          <t>801-1000</t>
        </is>
      </c>
      <c r="AE2004" t="inlineStr">
        <is>
          <t>US</t>
        </is>
      </c>
      <c r="AF2004" t="inlineStr">
        <is>
          <t>United States</t>
        </is>
      </c>
      <c r="AG2004" t="inlineStr">
        <is>
          <t>M</t>
        </is>
      </c>
      <c r="AH2004" t="inlineStr">
        <is>
          <t>CO</t>
        </is>
      </c>
      <c r="AI2004" t="inlineStr">
        <is>
          <t>VH</t>
        </is>
      </c>
      <c r="AJ2004" t="n">
        <v>5</v>
      </c>
      <c r="AK2004" t="inlineStr">
        <is>
          <t>B</t>
        </is>
      </c>
      <c r="AL2004" t="n">
        <v>3.9</v>
      </c>
      <c r="AM2004" t="inlineStr">
        <is>
          <t>601+</t>
        </is>
      </c>
      <c r="AN2004" t="n">
        <v>5.7</v>
      </c>
      <c r="AO2004" t="inlineStr">
        <is>
          <t>601+</t>
        </is>
      </c>
      <c r="AP2004" t="n">
        <v>17.1</v>
      </c>
      <c r="AQ2004" t="inlineStr">
        <is>
          <t>701+</t>
        </is>
      </c>
      <c r="AR2004" t="n">
        <v>27.5</v>
      </c>
      <c r="AS2004" t="inlineStr">
        <is>
          <t>457</t>
        </is>
      </c>
      <c r="AT2004" t="n">
        <v>42.7</v>
      </c>
      <c r="AU2004" t="inlineStr">
        <is>
          <t>390</t>
        </is>
      </c>
      <c r="AV2004" t="n">
        <v>24.2</v>
      </c>
      <c r="AW2004" t="inlineStr">
        <is>
          <t>485</t>
        </is>
      </c>
      <c r="AX2004" t="n">
        <v>1.7</v>
      </c>
      <c r="AY2004" t="inlineStr">
        <is>
          <t>701+</t>
        </is>
      </c>
      <c r="AZ2004" t="n">
        <v>11.8</v>
      </c>
      <c r="BA2004" t="inlineStr">
        <is>
          <t>701+</t>
        </is>
      </c>
      <c r="BB2004" t="n">
        <v>1.3</v>
      </c>
      <c r="BC2004" t="inlineStr">
        <is>
          <t>701+</t>
        </is>
      </c>
      <c r="BD2004" t="inlineStr">
        <is>
          <t>-</t>
        </is>
      </c>
      <c r="BE2004" t="inlineStr"/>
      <c r="BF2004" t="inlineStr">
        <is>
          <t>Not Reported</t>
        </is>
      </c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>
        <is>
          <t>QS</t>
        </is>
      </c>
      <c r="CC2004" t="n">
        <v>925.5</v>
      </c>
      <c r="CD2004" t="n">
        <v>875.5</v>
      </c>
      <c r="CE2004" t="n">
        <v>601</v>
      </c>
      <c r="CF2004" t="n">
        <v>601</v>
      </c>
      <c r="CG2004" t="n">
        <v>701</v>
      </c>
      <c r="CH2004" t="n">
        <v>483</v>
      </c>
      <c r="CI2004" t="n">
        <v>410</v>
      </c>
      <c r="CJ2004" t="n">
        <v>499</v>
      </c>
      <c r="CK2004" t="n">
        <v>701</v>
      </c>
      <c r="CL2004" t="n">
        <v>701</v>
      </c>
      <c r="CM2004" t="n">
        <v>701</v>
      </c>
      <c r="CN2004" t="n">
        <v>875.5</v>
      </c>
      <c r="CO2004" t="n">
        <v>900.5</v>
      </c>
      <c r="CP2004" t="n">
        <v>601</v>
      </c>
      <c r="CQ2004" t="n">
        <v>601</v>
      </c>
      <c r="CR2004" t="n">
        <v>701</v>
      </c>
      <c r="CS2004" t="n">
        <v>457</v>
      </c>
      <c r="CT2004" t="n">
        <v>390</v>
      </c>
      <c r="CU2004" t="n">
        <v>485</v>
      </c>
      <c r="CV2004" t="n">
        <v>701</v>
      </c>
      <c r="CW2004" t="n">
        <v>701</v>
      </c>
      <c r="CX2004" t="n">
        <v>701</v>
      </c>
      <c r="CY2004" t="inlineStr"/>
      <c r="CZ2004" t="inlineStr"/>
      <c r="DA2004" t="inlineStr"/>
      <c r="DB2004" t="n">
        <v>33.96428571428571</v>
      </c>
      <c r="DC2004" t="n">
        <v>26.2</v>
      </c>
      <c r="DD2004" t="inlineStr"/>
      <c r="DE2004" t="inlineStr">
        <is>
          <t>QS (score, not ratio)</t>
        </is>
      </c>
      <c r="DF2004" t="inlineStr"/>
      <c r="DG2004" t="inlineStr">
        <is>
          <t>QS (score, not %)</t>
        </is>
      </c>
      <c r="DH2004" t="n">
        <v>3.7</v>
      </c>
      <c r="DI2004" t="inlineStr"/>
    </row>
    <row r="2005">
      <c r="A2005" t="inlineStr">
        <is>
          <t>wroclaw university of science and technology (wrust)</t>
        </is>
      </c>
      <c r="B2005" t="inlineStr">
        <is>
          <t>901-950</t>
        </is>
      </c>
      <c r="C2005" t="inlineStr">
        <is>
          <t>901-950</t>
        </is>
      </c>
      <c r="D2005" t="inlineStr">
        <is>
          <t>Poland</t>
        </is>
      </c>
      <c r="E2005" t="inlineStr">
        <is>
          <t>Europe</t>
        </is>
      </c>
      <c r="F2005" t="inlineStr">
        <is>
          <t>L</t>
        </is>
      </c>
      <c r="G2005" t="inlineStr">
        <is>
          <t>SP</t>
        </is>
      </c>
      <c r="H2005" t="inlineStr">
        <is>
          <t>VH</t>
        </is>
      </c>
      <c r="I2005" t="inlineStr">
        <is>
          <t>A</t>
        </is>
      </c>
      <c r="J2005" t="n">
        <v>11.7</v>
      </c>
      <c r="K2005" t="inlineStr">
        <is>
          <t>601+</t>
        </is>
      </c>
      <c r="L2005" t="n">
        <v>18.9</v>
      </c>
      <c r="M2005" t="inlineStr">
        <is>
          <t>470</t>
        </is>
      </c>
      <c r="N2005" t="n">
        <v>33.7</v>
      </c>
      <c r="O2005" t="inlineStr">
        <is>
          <t>467</t>
        </is>
      </c>
      <c r="P2005" t="n">
        <v>5.3</v>
      </c>
      <c r="Q2005" t="inlineStr">
        <is>
          <t>701+</t>
        </is>
      </c>
      <c r="R2005" t="n">
        <v>3.4</v>
      </c>
      <c r="S2005" t="inlineStr">
        <is>
          <t>701+</t>
        </is>
      </c>
      <c r="T2005" t="n">
        <v>5</v>
      </c>
      <c r="U2005" t="inlineStr">
        <is>
          <t>701+</t>
        </is>
      </c>
      <c r="V2005" t="n">
        <v>55.5</v>
      </c>
      <c r="W2005" t="inlineStr">
        <is>
          <t>683</t>
        </is>
      </c>
      <c r="X2005" t="n">
        <v>3.2</v>
      </c>
      <c r="Y2005" t="inlineStr">
        <is>
          <t>701+</t>
        </is>
      </c>
      <c r="Z2005" t="n">
        <v>1.3</v>
      </c>
      <c r="AA2005" t="inlineStr">
        <is>
          <t>701+</t>
        </is>
      </c>
      <c r="AB2005" t="inlineStr"/>
      <c r="AC2005" t="inlineStr">
        <is>
          <t>901-950</t>
        </is>
      </c>
      <c r="AD2005" t="inlineStr">
        <is>
          <t>801-1000</t>
        </is>
      </c>
      <c r="AE2005" t="inlineStr">
        <is>
          <t>PL</t>
        </is>
      </c>
      <c r="AF2005" t="inlineStr">
        <is>
          <t>Poland</t>
        </is>
      </c>
      <c r="AG2005" t="inlineStr">
        <is>
          <t>L</t>
        </is>
      </c>
      <c r="AH2005" t="inlineStr">
        <is>
          <t>FO</t>
        </is>
      </c>
      <c r="AI2005" t="inlineStr">
        <is>
          <t>VH</t>
        </is>
      </c>
      <c r="AJ2005" t="n">
        <v>5</v>
      </c>
      <c r="AK2005" t="inlineStr">
        <is>
          <t>A</t>
        </is>
      </c>
      <c r="AL2005" t="n">
        <v>11.9</v>
      </c>
      <c r="AM2005" t="inlineStr">
        <is>
          <t>601+</t>
        </is>
      </c>
      <c r="AN2005" t="n">
        <v>17.2</v>
      </c>
      <c r="AO2005" t="inlineStr">
        <is>
          <t>505</t>
        </is>
      </c>
      <c r="AP2005" t="n">
        <v>32.7</v>
      </c>
      <c r="AQ2005" t="inlineStr">
        <is>
          <t>484</t>
        </is>
      </c>
      <c r="AR2005" t="n">
        <v>5.3</v>
      </c>
      <c r="AS2005" t="inlineStr">
        <is>
          <t>701+</t>
        </is>
      </c>
      <c r="AT2005" t="n">
        <v>3.3</v>
      </c>
      <c r="AU2005" t="inlineStr">
        <is>
          <t>701+</t>
        </is>
      </c>
      <c r="AV2005" t="n">
        <v>5.3</v>
      </c>
      <c r="AW2005" t="inlineStr">
        <is>
          <t>701+</t>
        </is>
      </c>
      <c r="AX2005" t="n">
        <v>8.4</v>
      </c>
      <c r="AY2005" t="inlineStr">
        <is>
          <t>701+</t>
        </is>
      </c>
      <c r="AZ2005" t="n">
        <v>8.4</v>
      </c>
      <c r="BA2005" t="inlineStr">
        <is>
          <t>701+</t>
        </is>
      </c>
      <c r="BB2005" t="n">
        <v>1.8</v>
      </c>
      <c r="BC2005" t="inlineStr">
        <is>
          <t>701+</t>
        </is>
      </c>
      <c r="BD2005" t="inlineStr">
        <is>
          <t>-</t>
        </is>
      </c>
      <c r="BE2005" t="inlineStr"/>
      <c r="BF2005" t="inlineStr">
        <is>
          <t>Not Reported</t>
        </is>
      </c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>
        <is>
          <t>QS</t>
        </is>
      </c>
      <c r="CC2005" t="n">
        <v>925.5</v>
      </c>
      <c r="CD2005" t="n">
        <v>925.5</v>
      </c>
      <c r="CE2005" t="n">
        <v>601</v>
      </c>
      <c r="CF2005" t="n">
        <v>470</v>
      </c>
      <c r="CG2005" t="n">
        <v>467</v>
      </c>
      <c r="CH2005" t="n">
        <v>701</v>
      </c>
      <c r="CI2005" t="n">
        <v>701</v>
      </c>
      <c r="CJ2005" t="n">
        <v>701</v>
      </c>
      <c r="CK2005" t="n">
        <v>683</v>
      </c>
      <c r="CL2005" t="n">
        <v>701</v>
      </c>
      <c r="CM2005" t="n">
        <v>701</v>
      </c>
      <c r="CN2005" t="n">
        <v>925.5</v>
      </c>
      <c r="CO2005" t="n">
        <v>900.5</v>
      </c>
      <c r="CP2005" t="n">
        <v>601</v>
      </c>
      <c r="CQ2005" t="n">
        <v>505</v>
      </c>
      <c r="CR2005" t="n">
        <v>484</v>
      </c>
      <c r="CS2005" t="n">
        <v>701</v>
      </c>
      <c r="CT2005" t="n">
        <v>701</v>
      </c>
      <c r="CU2005" t="n">
        <v>701</v>
      </c>
      <c r="CV2005" t="n">
        <v>701</v>
      </c>
      <c r="CW2005" t="n">
        <v>701</v>
      </c>
      <c r="CX2005" t="n">
        <v>701</v>
      </c>
      <c r="CY2005" t="inlineStr"/>
      <c r="CZ2005" t="inlineStr"/>
      <c r="DA2005" t="inlineStr"/>
      <c r="DB2005" t="n">
        <v>33.96428571428571</v>
      </c>
      <c r="DC2005" t="n">
        <v>5.3</v>
      </c>
      <c r="DD2005" t="inlineStr"/>
      <c r="DE2005" t="inlineStr">
        <is>
          <t>QS (score, not ratio)</t>
        </is>
      </c>
      <c r="DF2005" t="inlineStr"/>
      <c r="DG2005" t="inlineStr">
        <is>
          <t>QS (score, not %)</t>
        </is>
      </c>
      <c r="DH2005" t="n">
        <v>11.8</v>
      </c>
      <c r="DI2005" t="inlineStr"/>
    </row>
    <row r="2006">
      <c r="A2006" t="inlineStr">
        <is>
          <t>wuhan university</t>
        </is>
      </c>
      <c r="B2006" t="inlineStr">
        <is>
          <t>194</t>
        </is>
      </c>
      <c r="C2006" t="inlineStr">
        <is>
          <t>194</t>
        </is>
      </c>
      <c r="D2006" t="inlineStr">
        <is>
          <t>China (Mainland)</t>
        </is>
      </c>
      <c r="E2006" t="inlineStr">
        <is>
          <t>Asia</t>
        </is>
      </c>
      <c r="F2006" t="inlineStr">
        <is>
          <t>XL</t>
        </is>
      </c>
      <c r="G2006" t="inlineStr">
        <is>
          <t>FC</t>
        </is>
      </c>
      <c r="H2006" t="inlineStr">
        <is>
          <t>VH</t>
        </is>
      </c>
      <c r="I2006" t="inlineStr">
        <is>
          <t>A</t>
        </is>
      </c>
      <c r="J2006" t="n">
        <v>39.2</v>
      </c>
      <c r="K2006" t="inlineStr">
        <is>
          <t>218</t>
        </is>
      </c>
      <c r="L2006" t="n">
        <v>40.5</v>
      </c>
      <c r="M2006" t="inlineStr">
        <is>
          <t>233</t>
        </is>
      </c>
      <c r="N2006" t="n">
        <v>14</v>
      </c>
      <c r="O2006" t="inlineStr">
        <is>
          <t>701+</t>
        </is>
      </c>
      <c r="P2006" t="n">
        <v>91.90000000000001</v>
      </c>
      <c r="Q2006" t="inlineStr">
        <is>
          <t>69</t>
        </is>
      </c>
      <c r="R2006" t="n">
        <v>39.2</v>
      </c>
      <c r="S2006" t="inlineStr">
        <is>
          <t>423</t>
        </is>
      </c>
      <c r="T2006" t="n">
        <v>4.9</v>
      </c>
      <c r="U2006" t="inlineStr">
        <is>
          <t>701+</t>
        </is>
      </c>
      <c r="V2006" t="n">
        <v>78.2</v>
      </c>
      <c r="W2006" t="inlineStr">
        <is>
          <t>356</t>
        </is>
      </c>
      <c r="X2006" t="n">
        <v>46.5</v>
      </c>
      <c r="Y2006" t="inlineStr">
        <is>
          <t>275</t>
        </is>
      </c>
      <c r="Z2006" t="n">
        <v>22.2</v>
      </c>
      <c r="AA2006" t="inlineStr">
        <is>
          <t>513=</t>
        </is>
      </c>
      <c r="AB2006" t="n">
        <v>46.7</v>
      </c>
      <c r="AC2006" t="inlineStr">
        <is>
          <t>194</t>
        </is>
      </c>
      <c r="AD2006" t="inlineStr">
        <is>
          <t>194</t>
        </is>
      </c>
      <c r="AE2006" t="inlineStr">
        <is>
          <t>CN</t>
        </is>
      </c>
      <c r="AF2006" t="inlineStr">
        <is>
          <t>China (Mainland)</t>
        </is>
      </c>
      <c r="AG2006" t="inlineStr">
        <is>
          <t>XL</t>
        </is>
      </c>
      <c r="AH2006" t="inlineStr">
        <is>
          <t>FC</t>
        </is>
      </c>
      <c r="AI2006" t="inlineStr">
        <is>
          <t>VH</t>
        </is>
      </c>
      <c r="AJ2006" t="n">
        <v>4</v>
      </c>
      <c r="AK2006" t="inlineStr">
        <is>
          <t>A</t>
        </is>
      </c>
      <c r="AL2006" t="n">
        <v>40.9</v>
      </c>
      <c r="AM2006" t="inlineStr">
        <is>
          <t>204</t>
        </is>
      </c>
      <c r="AN2006" t="n">
        <v>44</v>
      </c>
      <c r="AO2006" t="inlineStr">
        <is>
          <t>205</t>
        </is>
      </c>
      <c r="AP2006" t="n">
        <v>12.8</v>
      </c>
      <c r="AQ2006" t="inlineStr">
        <is>
          <t>701+</t>
        </is>
      </c>
      <c r="AR2006" t="n">
        <v>87.40000000000001</v>
      </c>
      <c r="AS2006" t="inlineStr">
        <is>
          <t>82</t>
        </is>
      </c>
      <c r="AT2006" t="n">
        <v>40.7</v>
      </c>
      <c r="AU2006" t="inlineStr">
        <is>
          <t>405</t>
        </is>
      </c>
      <c r="AV2006" t="n">
        <v>5</v>
      </c>
      <c r="AW2006" t="inlineStr">
        <is>
          <t>701+</t>
        </is>
      </c>
      <c r="AX2006" t="n">
        <v>48.4</v>
      </c>
      <c r="AY2006" t="inlineStr">
        <is>
          <t>324</t>
        </is>
      </c>
      <c r="AZ2006" t="n">
        <v>35</v>
      </c>
      <c r="BA2006" t="inlineStr">
        <is>
          <t>218</t>
        </is>
      </c>
      <c r="BB2006" t="n">
        <v>44.4</v>
      </c>
      <c r="BC2006" t="inlineStr">
        <is>
          <t>336=</t>
        </is>
      </c>
      <c r="BD2006" t="inlineStr">
        <is>
          <t>46.6</t>
        </is>
      </c>
      <c r="BE2006" t="inlineStr">
        <is>
          <t>401-500</t>
        </is>
      </c>
      <c r="BF2006" t="inlineStr">
        <is>
          <t>China</t>
        </is>
      </c>
      <c r="BG2006" t="n">
        <v>38.2</v>
      </c>
      <c r="BH2006" t="n">
        <v>36.7</v>
      </c>
      <c r="BI2006" t="n">
        <v>26.8</v>
      </c>
      <c r="BJ2006" t="n">
        <v>18</v>
      </c>
      <c r="BK2006" t="inlineStr">
        <is>
          <t>97.8</t>
        </is>
      </c>
      <c r="BL2006" t="inlineStr">
        <is>
          <t>-</t>
        </is>
      </c>
      <c r="BM2006" t="inlineStr">
        <is>
          <t>46,227</t>
        </is>
      </c>
      <c r="BN2006" t="n">
        <v>14.4</v>
      </c>
      <c r="BO2006" t="inlineStr">
        <is>
          <t>7%</t>
        </is>
      </c>
      <c r="BP2006" t="inlineStr"/>
      <c r="BQ2006" t="n">
        <v>2016</v>
      </c>
      <c r="BR2006" t="inlineStr">
        <is>
          <t>301-400</t>
        </is>
      </c>
      <c r="BS2006" t="inlineStr">
        <is>
          <t>14-27</t>
        </is>
      </c>
      <c r="BT2006" t="inlineStr"/>
      <c r="BU2006" t="n">
        <v>0</v>
      </c>
      <c r="BV2006" t="n">
        <v>0</v>
      </c>
      <c r="BW2006" t="n">
        <v>0</v>
      </c>
      <c r="BX2006" t="n">
        <v>2.5</v>
      </c>
      <c r="BY2006" t="n">
        <v>45.6</v>
      </c>
      <c r="BZ2006" t="n">
        <v>13</v>
      </c>
      <c r="CA2006" t="n">
        <v>2015</v>
      </c>
      <c r="CB2006" t="inlineStr">
        <is>
          <t>QS+Times+Shanghai</t>
        </is>
      </c>
      <c r="CC2006" t="n">
        <v>194</v>
      </c>
      <c r="CD2006" t="n">
        <v>194</v>
      </c>
      <c r="CE2006" t="n">
        <v>218</v>
      </c>
      <c r="CF2006" t="n">
        <v>233</v>
      </c>
      <c r="CG2006" t="n">
        <v>701</v>
      </c>
      <c r="CH2006" t="n">
        <v>69</v>
      </c>
      <c r="CI2006" t="n">
        <v>423</v>
      </c>
      <c r="CJ2006" t="n">
        <v>701</v>
      </c>
      <c r="CK2006" t="n">
        <v>356</v>
      </c>
      <c r="CL2006" t="n">
        <v>275</v>
      </c>
      <c r="CM2006" t="n">
        <v>513</v>
      </c>
      <c r="CN2006" t="n">
        <v>194</v>
      </c>
      <c r="CO2006" t="n">
        <v>194</v>
      </c>
      <c r="CP2006" t="n">
        <v>204</v>
      </c>
      <c r="CQ2006" t="n">
        <v>205</v>
      </c>
      <c r="CR2006" t="n">
        <v>701</v>
      </c>
      <c r="CS2006" t="n">
        <v>82</v>
      </c>
      <c r="CT2006" t="n">
        <v>405</v>
      </c>
      <c r="CU2006" t="n">
        <v>701</v>
      </c>
      <c r="CV2006" t="n">
        <v>324</v>
      </c>
      <c r="CW2006" t="n">
        <v>218</v>
      </c>
      <c r="CX2006" t="n">
        <v>336</v>
      </c>
      <c r="CY2006" t="n">
        <v>450.5</v>
      </c>
      <c r="CZ2006" t="n">
        <v>350.5</v>
      </c>
      <c r="DA2006" t="n">
        <v>20.5</v>
      </c>
      <c r="DB2006" t="n">
        <v>48.40841016431273</v>
      </c>
      <c r="DC2006" t="n">
        <v>35.01800981942269</v>
      </c>
      <c r="DD2006" t="n">
        <v>14.4</v>
      </c>
      <c r="DE2006" t="inlineStr">
        <is>
          <t>Times (raw ratio)</t>
        </is>
      </c>
      <c r="DF2006" t="n">
        <v>7</v>
      </c>
      <c r="DG2006" t="inlineStr">
        <is>
          <t>Times (raw %)</t>
        </is>
      </c>
      <c r="DH2006" t="n">
        <v>40.05</v>
      </c>
      <c r="DI2006" t="n">
        <v>13.23720010282349</v>
      </c>
    </row>
    <row r="2007">
      <c r="A2007" t="inlineStr">
        <is>
          <t>wuhan university of technology</t>
        </is>
      </c>
      <c r="B2007" t="inlineStr">
        <is>
          <t>801-850</t>
        </is>
      </c>
      <c r="C2007" t="inlineStr">
        <is>
          <t>851-900</t>
        </is>
      </c>
      <c r="D2007" t="inlineStr">
        <is>
          <t>China (Mainland)</t>
        </is>
      </c>
      <c r="E2007" t="inlineStr">
        <is>
          <t>Asia</t>
        </is>
      </c>
      <c r="F2007" t="inlineStr">
        <is>
          <t>XL</t>
        </is>
      </c>
      <c r="G2007" t="inlineStr">
        <is>
          <t>FO</t>
        </is>
      </c>
      <c r="H2007" t="inlineStr">
        <is>
          <t>VH</t>
        </is>
      </c>
      <c r="I2007" t="inlineStr">
        <is>
          <t>A</t>
        </is>
      </c>
      <c r="J2007" t="n">
        <v>6.9</v>
      </c>
      <c r="K2007" t="inlineStr">
        <is>
          <t>601+</t>
        </is>
      </c>
      <c r="L2007" t="n">
        <v>2.5</v>
      </c>
      <c r="M2007" t="inlineStr">
        <is>
          <t>601+</t>
        </is>
      </c>
      <c r="N2007" t="n">
        <v>11.5</v>
      </c>
      <c r="O2007" t="inlineStr">
        <is>
          <t>701+</t>
        </is>
      </c>
      <c r="P2007" t="n">
        <v>47</v>
      </c>
      <c r="Q2007" t="inlineStr">
        <is>
          <t>290</t>
        </is>
      </c>
      <c r="R2007" t="inlineStr"/>
      <c r="S2007" t="inlineStr"/>
      <c r="T2007" t="n">
        <v>2.5</v>
      </c>
      <c r="U2007" t="inlineStr">
        <is>
          <t>701+</t>
        </is>
      </c>
      <c r="V2007" t="n">
        <v>51</v>
      </c>
      <c r="W2007" t="inlineStr">
        <is>
          <t>701+</t>
        </is>
      </c>
      <c r="X2007" t="n">
        <v>5.8</v>
      </c>
      <c r="Y2007" t="inlineStr">
        <is>
          <t>701+</t>
        </is>
      </c>
      <c r="Z2007" t="n">
        <v>1.5</v>
      </c>
      <c r="AA2007" t="inlineStr">
        <is>
          <t>701+</t>
        </is>
      </c>
      <c r="AB2007" t="inlineStr"/>
      <c r="AC2007" t="inlineStr">
        <is>
          <t>851-900</t>
        </is>
      </c>
      <c r="AD2007" t="inlineStr">
        <is>
          <t>801-1000</t>
        </is>
      </c>
      <c r="AE2007" t="inlineStr">
        <is>
          <t>CN</t>
        </is>
      </c>
      <c r="AF2007" t="inlineStr">
        <is>
          <t>China (Mainland)</t>
        </is>
      </c>
      <c r="AG2007" t="inlineStr">
        <is>
          <t>XL</t>
        </is>
      </c>
      <c r="AH2007" t="inlineStr">
        <is>
          <t>FO</t>
        </is>
      </c>
      <c r="AI2007" t="inlineStr">
        <is>
          <t>VH</t>
        </is>
      </c>
      <c r="AJ2007" t="n">
        <v>2</v>
      </c>
      <c r="AK2007" t="inlineStr">
        <is>
          <t>A</t>
        </is>
      </c>
      <c r="AL2007" t="n">
        <v>6.9</v>
      </c>
      <c r="AM2007" t="inlineStr">
        <is>
          <t>601+</t>
        </is>
      </c>
      <c r="AN2007" t="n">
        <v>2.1</v>
      </c>
      <c r="AO2007" t="inlineStr">
        <is>
          <t>601+</t>
        </is>
      </c>
      <c r="AP2007" t="n">
        <v>12.1</v>
      </c>
      <c r="AQ2007" t="inlineStr">
        <is>
          <t>701+</t>
        </is>
      </c>
      <c r="AR2007" t="n">
        <v>41.1</v>
      </c>
      <c r="AS2007" t="inlineStr">
        <is>
          <t>332</t>
        </is>
      </c>
      <c r="AT2007" t="inlineStr"/>
      <c r="AU2007" t="inlineStr"/>
      <c r="AV2007" t="n">
        <v>2.6</v>
      </c>
      <c r="AW2007" t="inlineStr">
        <is>
          <t>701+</t>
        </is>
      </c>
      <c r="AX2007" t="n">
        <v>9.699999999999999</v>
      </c>
      <c r="AY2007" t="inlineStr">
        <is>
          <t>673</t>
        </is>
      </c>
      <c r="AZ2007" t="n">
        <v>7</v>
      </c>
      <c r="BA2007" t="inlineStr">
        <is>
          <t>701+</t>
        </is>
      </c>
      <c r="BB2007" t="n">
        <v>2.4</v>
      </c>
      <c r="BC2007" t="inlineStr">
        <is>
          <t>701+</t>
        </is>
      </c>
      <c r="BD2007" t="inlineStr">
        <is>
          <t>-</t>
        </is>
      </c>
      <c r="BE2007" t="inlineStr">
        <is>
          <t>351-400</t>
        </is>
      </c>
      <c r="BF2007" t="inlineStr">
        <is>
          <t>China</t>
        </is>
      </c>
      <c r="BG2007" t="n">
        <v>16.2</v>
      </c>
      <c r="BH2007" t="n">
        <v>21.4</v>
      </c>
      <c r="BI2007" t="n">
        <v>8</v>
      </c>
      <c r="BJ2007" t="n">
        <v>75.8</v>
      </c>
      <c r="BK2007" t="inlineStr">
        <is>
          <t>57.8</t>
        </is>
      </c>
      <c r="BL2007" t="inlineStr">
        <is>
          <t>-</t>
        </is>
      </c>
      <c r="BM2007" t="inlineStr">
        <is>
          <t>50,260</t>
        </is>
      </c>
      <c r="BN2007" t="n">
        <v>14.9</v>
      </c>
      <c r="BO2007" t="inlineStr">
        <is>
          <t>2%</t>
        </is>
      </c>
      <c r="BP2007" t="inlineStr">
        <is>
          <t>31 : 69</t>
        </is>
      </c>
      <c r="BQ2007" t="n">
        <v>2015</v>
      </c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>
        <is>
          <t>QS+Times</t>
        </is>
      </c>
      <c r="CC2007" t="n">
        <v>825.5</v>
      </c>
      <c r="CD2007" t="n">
        <v>875.5</v>
      </c>
      <c r="CE2007" t="n">
        <v>601</v>
      </c>
      <c r="CF2007" t="n">
        <v>601</v>
      </c>
      <c r="CG2007" t="n">
        <v>701</v>
      </c>
      <c r="CH2007" t="n">
        <v>290</v>
      </c>
      <c r="CI2007" t="inlineStr"/>
      <c r="CJ2007" t="n">
        <v>701</v>
      </c>
      <c r="CK2007" t="n">
        <v>701</v>
      </c>
      <c r="CL2007" t="n">
        <v>701</v>
      </c>
      <c r="CM2007" t="n">
        <v>701</v>
      </c>
      <c r="CN2007" t="n">
        <v>875.5</v>
      </c>
      <c r="CO2007" t="n">
        <v>900.5</v>
      </c>
      <c r="CP2007" t="n">
        <v>601</v>
      </c>
      <c r="CQ2007" t="n">
        <v>601</v>
      </c>
      <c r="CR2007" t="n">
        <v>701</v>
      </c>
      <c r="CS2007" t="n">
        <v>332</v>
      </c>
      <c r="CT2007" t="inlineStr"/>
      <c r="CU2007" t="n">
        <v>701</v>
      </c>
      <c r="CV2007" t="n">
        <v>673</v>
      </c>
      <c r="CW2007" t="n">
        <v>701</v>
      </c>
      <c r="CX2007" t="n">
        <v>701</v>
      </c>
      <c r="CY2007" t="n">
        <v>375.5</v>
      </c>
      <c r="CZ2007" t="inlineStr"/>
      <c r="DA2007" t="inlineStr"/>
      <c r="DB2007" t="n">
        <v>43.78445062799959</v>
      </c>
      <c r="DC2007" t="n">
        <v>42.60434825958677</v>
      </c>
      <c r="DD2007" t="n">
        <v>14.9</v>
      </c>
      <c r="DE2007" t="inlineStr">
        <is>
          <t>Times (raw ratio)</t>
        </is>
      </c>
      <c r="DF2007" t="n">
        <v>2</v>
      </c>
      <c r="DG2007" t="inlineStr">
        <is>
          <t>Times (raw %)</t>
        </is>
      </c>
      <c r="DH2007" t="n">
        <v>6.9</v>
      </c>
      <c r="DI2007" t="n">
        <v>5.30697190426639</v>
      </c>
    </row>
    <row r="2008">
      <c r="A2008" t="inlineStr">
        <is>
          <t>xi'an jiaotong liverpool university</t>
        </is>
      </c>
      <c r="B2008" t="inlineStr">
        <is>
          <t>1001-1200</t>
        </is>
      </c>
      <c r="C2008" t="inlineStr">
        <is>
          <t>1001-1200</t>
        </is>
      </c>
      <c r="D2008" t="inlineStr">
        <is>
          <t>China (Mainland)</t>
        </is>
      </c>
      <c r="E2008" t="inlineStr">
        <is>
          <t>Asia</t>
        </is>
      </c>
      <c r="F2008" t="inlineStr">
        <is>
          <t>L</t>
        </is>
      </c>
      <c r="G2008" t="inlineStr">
        <is>
          <t>CO</t>
        </is>
      </c>
      <c r="H2008" t="inlineStr">
        <is>
          <t>HI</t>
        </is>
      </c>
      <c r="I2008" t="inlineStr">
        <is>
          <t>B</t>
        </is>
      </c>
      <c r="J2008" t="n">
        <v>4.2</v>
      </c>
      <c r="K2008" t="inlineStr">
        <is>
          <t>601+</t>
        </is>
      </c>
      <c r="L2008" t="n">
        <v>1.9</v>
      </c>
      <c r="M2008" t="inlineStr">
        <is>
          <t>601+</t>
        </is>
      </c>
      <c r="N2008" t="n">
        <v>6.2</v>
      </c>
      <c r="O2008" t="inlineStr">
        <is>
          <t>701+</t>
        </is>
      </c>
      <c r="P2008" t="n">
        <v>5.6</v>
      </c>
      <c r="Q2008" t="inlineStr">
        <is>
          <t>701+</t>
        </is>
      </c>
      <c r="R2008" t="n">
        <v>94.8</v>
      </c>
      <c r="S2008" t="inlineStr">
        <is>
          <t>151</t>
        </is>
      </c>
      <c r="T2008" t="n">
        <v>2.8</v>
      </c>
      <c r="U2008" t="inlineStr">
        <is>
          <t>701+</t>
        </is>
      </c>
      <c r="V2008" t="n">
        <v>37.8</v>
      </c>
      <c r="W2008" t="inlineStr">
        <is>
          <t>701+</t>
        </is>
      </c>
      <c r="X2008" t="n">
        <v>1.5</v>
      </c>
      <c r="Y2008" t="inlineStr">
        <is>
          <t>701+</t>
        </is>
      </c>
      <c r="Z2008" t="n">
        <v>1.5</v>
      </c>
      <c r="AA2008" t="inlineStr">
        <is>
          <t>701+</t>
        </is>
      </c>
      <c r="AB2008" t="inlineStr"/>
      <c r="AC2008" t="inlineStr">
        <is>
          <t>1001-1200</t>
        </is>
      </c>
      <c r="AD2008" t="inlineStr">
        <is>
          <t>1001-1200</t>
        </is>
      </c>
      <c r="AE2008" t="inlineStr">
        <is>
          <t>CN</t>
        </is>
      </c>
      <c r="AF2008" t="inlineStr">
        <is>
          <t>China (Mainland)</t>
        </is>
      </c>
      <c r="AG2008" t="inlineStr">
        <is>
          <t>L</t>
        </is>
      </c>
      <c r="AH2008" t="inlineStr">
        <is>
          <t>CO</t>
        </is>
      </c>
      <c r="AI2008" t="inlineStr">
        <is>
          <t>HI</t>
        </is>
      </c>
      <c r="AJ2008" t="n">
        <v>2</v>
      </c>
      <c r="AK2008" t="inlineStr">
        <is>
          <t>B</t>
        </is>
      </c>
      <c r="AL2008" t="n">
        <v>4.3</v>
      </c>
      <c r="AM2008" t="inlineStr">
        <is>
          <t>601+</t>
        </is>
      </c>
      <c r="AN2008" t="n">
        <v>2.1</v>
      </c>
      <c r="AO2008" t="inlineStr">
        <is>
          <t>601+</t>
        </is>
      </c>
      <c r="AP2008" t="n">
        <v>5.7</v>
      </c>
      <c r="AQ2008" t="inlineStr">
        <is>
          <t>701+</t>
        </is>
      </c>
      <c r="AR2008" t="n">
        <v>5.8</v>
      </c>
      <c r="AS2008" t="inlineStr">
        <is>
          <t>701+</t>
        </is>
      </c>
      <c r="AT2008" t="n">
        <v>97.5</v>
      </c>
      <c r="AU2008" t="inlineStr">
        <is>
          <t>122</t>
        </is>
      </c>
      <c r="AV2008" t="n">
        <v>3.1</v>
      </c>
      <c r="AW2008" t="inlineStr">
        <is>
          <t>701+</t>
        </is>
      </c>
      <c r="AX2008" t="n">
        <v>1.6</v>
      </c>
      <c r="AY2008" t="inlineStr">
        <is>
          <t>701+</t>
        </is>
      </c>
      <c r="AZ2008" t="n">
        <v>6.9</v>
      </c>
      <c r="BA2008" t="inlineStr">
        <is>
          <t>701+</t>
        </is>
      </c>
      <c r="BB2008" t="n">
        <v>1.8</v>
      </c>
      <c r="BC2008" t="inlineStr">
        <is>
          <t>701+</t>
        </is>
      </c>
      <c r="BD2008" t="inlineStr">
        <is>
          <t>-</t>
        </is>
      </c>
      <c r="BE2008" t="inlineStr"/>
      <c r="BF2008" t="inlineStr">
        <is>
          <t>Not Reported</t>
        </is>
      </c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>
        <is>
          <t>QS</t>
        </is>
      </c>
      <c r="CC2008" t="n">
        <v>1100.5</v>
      </c>
      <c r="CD2008" t="n">
        <v>1100.5</v>
      </c>
      <c r="CE2008" t="n">
        <v>601</v>
      </c>
      <c r="CF2008" t="n">
        <v>601</v>
      </c>
      <c r="CG2008" t="n">
        <v>701</v>
      </c>
      <c r="CH2008" t="n">
        <v>701</v>
      </c>
      <c r="CI2008" t="n">
        <v>151</v>
      </c>
      <c r="CJ2008" t="n">
        <v>701</v>
      </c>
      <c r="CK2008" t="n">
        <v>701</v>
      </c>
      <c r="CL2008" t="n">
        <v>701</v>
      </c>
      <c r="CM2008" t="n">
        <v>701</v>
      </c>
      <c r="CN2008" t="n">
        <v>1100.5</v>
      </c>
      <c r="CO2008" t="n">
        <v>1100.5</v>
      </c>
      <c r="CP2008" t="n">
        <v>601</v>
      </c>
      <c r="CQ2008" t="n">
        <v>601</v>
      </c>
      <c r="CR2008" t="n">
        <v>701</v>
      </c>
      <c r="CS2008" t="n">
        <v>701</v>
      </c>
      <c r="CT2008" t="n">
        <v>122</v>
      </c>
      <c r="CU2008" t="n">
        <v>701</v>
      </c>
      <c r="CV2008" t="n">
        <v>701</v>
      </c>
      <c r="CW2008" t="n">
        <v>701</v>
      </c>
      <c r="CX2008" t="n">
        <v>701</v>
      </c>
      <c r="CY2008" t="inlineStr"/>
      <c r="CZ2008" t="inlineStr"/>
      <c r="DA2008" t="inlineStr"/>
      <c r="DB2008" t="n">
        <v>21.46428571428571</v>
      </c>
      <c r="DC2008" t="n">
        <v>5.6</v>
      </c>
      <c r="DD2008" t="inlineStr"/>
      <c r="DE2008" t="inlineStr">
        <is>
          <t>QS (score, not ratio)</t>
        </is>
      </c>
      <c r="DF2008" t="inlineStr"/>
      <c r="DG2008" t="inlineStr">
        <is>
          <t>QS (score, not %)</t>
        </is>
      </c>
      <c r="DH2008" t="n">
        <v>4.25</v>
      </c>
      <c r="DI2008" t="inlineStr"/>
    </row>
    <row r="2009">
      <c r="A2009" t="inlineStr">
        <is>
          <t>xiamen university</t>
        </is>
      </c>
      <c r="B2009" t="inlineStr">
        <is>
          <t>362</t>
        </is>
      </c>
      <c r="C2009" t="inlineStr">
        <is>
          <t>392</t>
        </is>
      </c>
      <c r="D2009" t="inlineStr">
        <is>
          <t>China (Mainland)</t>
        </is>
      </c>
      <c r="E2009" t="inlineStr">
        <is>
          <t>Asia</t>
        </is>
      </c>
      <c r="F2009" t="inlineStr">
        <is>
          <t>XL</t>
        </is>
      </c>
      <c r="G2009" t="inlineStr">
        <is>
          <t>FC</t>
        </is>
      </c>
      <c r="H2009" t="inlineStr">
        <is>
          <t>VH</t>
        </is>
      </c>
      <c r="I2009" t="inlineStr">
        <is>
          <t>A</t>
        </is>
      </c>
      <c r="J2009" t="n">
        <v>23.6</v>
      </c>
      <c r="K2009" t="inlineStr">
        <is>
          <t>372</t>
        </is>
      </c>
      <c r="L2009" t="n">
        <v>16.2</v>
      </c>
      <c r="M2009" t="inlineStr">
        <is>
          <t>526</t>
        </is>
      </c>
      <c r="N2009" t="n">
        <v>19</v>
      </c>
      <c r="O2009" t="inlineStr">
        <is>
          <t>701+</t>
        </is>
      </c>
      <c r="P2009" t="n">
        <v>72.2</v>
      </c>
      <c r="Q2009" t="inlineStr">
        <is>
          <t>146</t>
        </is>
      </c>
      <c r="R2009" t="n">
        <v>5.1</v>
      </c>
      <c r="S2009" t="inlineStr">
        <is>
          <t>701+</t>
        </is>
      </c>
      <c r="T2009" t="n">
        <v>3.1</v>
      </c>
      <c r="U2009" t="inlineStr">
        <is>
          <t>701+</t>
        </is>
      </c>
      <c r="V2009" t="n">
        <v>62.6</v>
      </c>
      <c r="W2009" t="inlineStr">
        <is>
          <t>594</t>
        </is>
      </c>
      <c r="X2009" t="n">
        <v>46</v>
      </c>
      <c r="Y2009" t="inlineStr">
        <is>
          <t>277</t>
        </is>
      </c>
      <c r="Z2009" t="n">
        <v>15.4</v>
      </c>
      <c r="AA2009" t="inlineStr">
        <is>
          <t>585=</t>
        </is>
      </c>
      <c r="AB2009" t="n">
        <v>31.7</v>
      </c>
      <c r="AC2009">
        <f>392</f>
        <v/>
      </c>
      <c r="AD2009" t="inlineStr">
        <is>
          <t>422=</t>
        </is>
      </c>
      <c r="AE2009" t="inlineStr">
        <is>
          <t>CN</t>
        </is>
      </c>
      <c r="AF2009" t="inlineStr">
        <is>
          <t>China (Mainland)</t>
        </is>
      </c>
      <c r="AG2009" t="inlineStr">
        <is>
          <t>XL</t>
        </is>
      </c>
      <c r="AH2009" t="inlineStr">
        <is>
          <t>FC</t>
        </is>
      </c>
      <c r="AI2009" t="inlineStr">
        <is>
          <t>VH</t>
        </is>
      </c>
      <c r="AJ2009" t="n">
        <v>4</v>
      </c>
      <c r="AK2009" t="inlineStr">
        <is>
          <t>A</t>
        </is>
      </c>
      <c r="AL2009" t="n">
        <v>25.9</v>
      </c>
      <c r="AM2009" t="inlineStr">
        <is>
          <t>340</t>
        </is>
      </c>
      <c r="AN2009" t="n">
        <v>11.6</v>
      </c>
      <c r="AO2009" t="inlineStr">
        <is>
          <t>601+</t>
        </is>
      </c>
      <c r="AP2009" t="n">
        <v>20</v>
      </c>
      <c r="AQ2009" t="inlineStr">
        <is>
          <t>664</t>
        </is>
      </c>
      <c r="AR2009" t="n">
        <v>65.3</v>
      </c>
      <c r="AS2009" t="inlineStr">
        <is>
          <t>170</t>
        </is>
      </c>
      <c r="AT2009" t="n">
        <v>5.4</v>
      </c>
      <c r="AU2009" t="inlineStr">
        <is>
          <t>701+</t>
        </is>
      </c>
      <c r="AV2009" t="n">
        <v>3.4</v>
      </c>
      <c r="AW2009" t="inlineStr">
        <is>
          <t>701+</t>
        </is>
      </c>
      <c r="AX2009" t="n">
        <v>25.4</v>
      </c>
      <c r="AY2009" t="inlineStr">
        <is>
          <t>494</t>
        </is>
      </c>
      <c r="AZ2009" t="n">
        <v>21.5</v>
      </c>
      <c r="BA2009" t="inlineStr">
        <is>
          <t>387</t>
        </is>
      </c>
      <c r="BB2009" t="n">
        <v>17.1</v>
      </c>
      <c r="BC2009" t="inlineStr">
        <is>
          <t>579=</t>
        </is>
      </c>
      <c r="BD2009" t="inlineStr">
        <is>
          <t>28.2</t>
        </is>
      </c>
      <c r="BE2009" t="inlineStr">
        <is>
          <t>401-500</t>
        </is>
      </c>
      <c r="BF2009" t="inlineStr">
        <is>
          <t>China</t>
        </is>
      </c>
      <c r="BG2009" t="n">
        <v>26.7</v>
      </c>
      <c r="BH2009" t="n">
        <v>25</v>
      </c>
      <c r="BI2009" t="n">
        <v>15.6</v>
      </c>
      <c r="BJ2009" t="n">
        <v>47</v>
      </c>
      <c r="BK2009" t="inlineStr">
        <is>
          <t>-</t>
        </is>
      </c>
      <c r="BL2009" t="inlineStr">
        <is>
          <t>-</t>
        </is>
      </c>
      <c r="BM2009" t="inlineStr">
        <is>
          <t>32,921</t>
        </is>
      </c>
      <c r="BN2009" t="n">
        <v>12.3</v>
      </c>
      <c r="BO2009" t="inlineStr">
        <is>
          <t>5%</t>
        </is>
      </c>
      <c r="BP2009" t="inlineStr">
        <is>
          <t>52 : 48</t>
        </is>
      </c>
      <c r="BQ2009" t="n">
        <v>2016</v>
      </c>
      <c r="BR2009" t="inlineStr">
        <is>
          <t>301-400</t>
        </is>
      </c>
      <c r="BS2009" t="inlineStr">
        <is>
          <t>14-27</t>
        </is>
      </c>
      <c r="BT2009" t="inlineStr"/>
      <c r="BU2009" t="n">
        <v>0</v>
      </c>
      <c r="BV2009" t="n">
        <v>0</v>
      </c>
      <c r="BW2009" t="n">
        <v>5.5</v>
      </c>
      <c r="BX2009" t="n">
        <v>9.199999999999999</v>
      </c>
      <c r="BY2009" t="n">
        <v>39.4</v>
      </c>
      <c r="BZ2009" t="n">
        <v>14.7</v>
      </c>
      <c r="CA2009" t="n">
        <v>2015</v>
      </c>
      <c r="CB2009" t="inlineStr">
        <is>
          <t>QS+Times+Shanghai</t>
        </is>
      </c>
      <c r="CC2009" t="n">
        <v>362</v>
      </c>
      <c r="CD2009" t="n">
        <v>392</v>
      </c>
      <c r="CE2009" t="n">
        <v>372</v>
      </c>
      <c r="CF2009" t="n">
        <v>526</v>
      </c>
      <c r="CG2009" t="n">
        <v>701</v>
      </c>
      <c r="CH2009" t="n">
        <v>146</v>
      </c>
      <c r="CI2009" t="n">
        <v>701</v>
      </c>
      <c r="CJ2009" t="n">
        <v>701</v>
      </c>
      <c r="CK2009" t="n">
        <v>594</v>
      </c>
      <c r="CL2009" t="n">
        <v>277</v>
      </c>
      <c r="CM2009" t="n">
        <v>585</v>
      </c>
      <c r="CN2009" t="n">
        <v>392</v>
      </c>
      <c r="CO2009" t="n">
        <v>422</v>
      </c>
      <c r="CP2009" t="n">
        <v>340</v>
      </c>
      <c r="CQ2009" t="n">
        <v>601</v>
      </c>
      <c r="CR2009" t="n">
        <v>664</v>
      </c>
      <c r="CS2009" t="n">
        <v>170</v>
      </c>
      <c r="CT2009" t="n">
        <v>701</v>
      </c>
      <c r="CU2009" t="n">
        <v>701</v>
      </c>
      <c r="CV2009" t="n">
        <v>494</v>
      </c>
      <c r="CW2009" t="n">
        <v>387</v>
      </c>
      <c r="CX2009" t="n">
        <v>579</v>
      </c>
      <c r="CY2009" t="n">
        <v>450.5</v>
      </c>
      <c r="CZ2009" t="n">
        <v>350.5</v>
      </c>
      <c r="DA2009" t="n">
        <v>20.5</v>
      </c>
      <c r="DB2009" t="n">
        <v>44.40841016431273</v>
      </c>
      <c r="DC2009" t="n">
        <v>34.37990152864075</v>
      </c>
      <c r="DD2009" t="n">
        <v>12.3</v>
      </c>
      <c r="DE2009" t="inlineStr">
        <is>
          <t>Times (raw ratio)</t>
        </is>
      </c>
      <c r="DF2009" t="n">
        <v>5</v>
      </c>
      <c r="DG2009" t="inlineStr">
        <is>
          <t>Times (raw %)</t>
        </is>
      </c>
      <c r="DH2009" t="n">
        <v>24.75</v>
      </c>
      <c r="DI2009" t="n">
        <v>10.668646467912</v>
      </c>
    </row>
    <row r="2010">
      <c r="A2010" t="inlineStr">
        <is>
          <t>xian jiao tong university</t>
        </is>
      </c>
      <c r="B2010" t="inlineStr"/>
      <c r="C2010" t="inlineStr"/>
      <c r="D2010" t="inlineStr">
        <is>
          <t>Not Reported</t>
        </is>
      </c>
      <c r="E2010" t="inlineStr">
        <is>
          <t>Not Reported</t>
        </is>
      </c>
      <c r="F2010" t="inlineStr">
        <is>
          <t>Not Reported</t>
        </is>
      </c>
      <c r="G2010" t="inlineStr">
        <is>
          <t>Not Reported</t>
        </is>
      </c>
      <c r="H2010" t="inlineStr"/>
      <c r="I2010" t="inlineStr">
        <is>
          <t>Not Reported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>
        <is>
          <t>Not Reported</t>
        </is>
      </c>
      <c r="AF2010" t="inlineStr">
        <is>
          <t>Not Reported</t>
        </is>
      </c>
      <c r="AG2010" t="inlineStr">
        <is>
          <t>Not Reported</t>
        </is>
      </c>
      <c r="AH2010" t="inlineStr">
        <is>
          <t>Not Reported</t>
        </is>
      </c>
      <c r="AI2010" t="inlineStr"/>
      <c r="AJ2010" t="inlineStr"/>
      <c r="AK2010" t="inlineStr">
        <is>
          <t>Not Reported</t>
        </is>
      </c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>
        <is>
          <t>Not Reported</t>
        </is>
      </c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>
        <is>
          <t>201-300</t>
        </is>
      </c>
      <c r="BS2010" t="inlineStr">
        <is>
          <t>8-13</t>
        </is>
      </c>
      <c r="BT2010" t="inlineStr"/>
      <c r="BU2010" t="n">
        <v>0</v>
      </c>
      <c r="BV2010" t="n">
        <v>0</v>
      </c>
      <c r="BW2010" t="n">
        <v>8.699999999999999</v>
      </c>
      <c r="BX2010" t="n">
        <v>7.7</v>
      </c>
      <c r="BY2010" t="n">
        <v>50.1</v>
      </c>
      <c r="BZ2010" t="n">
        <v>18.9</v>
      </c>
      <c r="CA2010" t="n">
        <v>2015</v>
      </c>
      <c r="CB2010" t="inlineStr">
        <is>
          <t>Shanghai</t>
        </is>
      </c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n">
        <v>250.5</v>
      </c>
      <c r="DA2010" t="n">
        <v>10.5</v>
      </c>
      <c r="DB2010" t="n">
        <v>45.22502744237102</v>
      </c>
      <c r="DC2010" t="n">
        <v>27.43522114347357</v>
      </c>
      <c r="DD2010" t="inlineStr"/>
      <c r="DE2010" t="inlineStr">
        <is>
          <t>Missing</t>
        </is>
      </c>
      <c r="DF2010" t="inlineStr"/>
      <c r="DG2010" t="inlineStr">
        <is>
          <t>Missing</t>
        </is>
      </c>
      <c r="DH2010" t="inlineStr"/>
      <c r="DI2010" t="n">
        <v>13.71761057173678</v>
      </c>
    </row>
    <row r="2011">
      <c r="A2011" t="inlineStr">
        <is>
          <t>xidian university</t>
        </is>
      </c>
      <c r="B2011" t="inlineStr"/>
      <c r="C2011" t="inlineStr"/>
      <c r="D2011" t="inlineStr">
        <is>
          <t>Not Reported</t>
        </is>
      </c>
      <c r="E2011" t="inlineStr">
        <is>
          <t>Not Reported</t>
        </is>
      </c>
      <c r="F2011" t="inlineStr">
        <is>
          <t>Not Reported</t>
        </is>
      </c>
      <c r="G2011" t="inlineStr">
        <is>
          <t>Not Reported</t>
        </is>
      </c>
      <c r="H2011" t="inlineStr"/>
      <c r="I2011" t="inlineStr">
        <is>
          <t>Not Reported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>
        <is>
          <t>Not Reported</t>
        </is>
      </c>
      <c r="AF2011" t="inlineStr">
        <is>
          <t>Not Reported</t>
        </is>
      </c>
      <c r="AG2011" t="inlineStr">
        <is>
          <t>Not Reported</t>
        </is>
      </c>
      <c r="AH2011" t="inlineStr">
        <is>
          <t>Not Reported</t>
        </is>
      </c>
      <c r="AI2011" t="inlineStr"/>
      <c r="AJ2011" t="inlineStr"/>
      <c r="AK2011" t="inlineStr">
        <is>
          <t>Not Reported</t>
        </is>
      </c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>
        <is>
          <t>601-800</t>
        </is>
      </c>
      <c r="BF2011" t="inlineStr">
        <is>
          <t>China</t>
        </is>
      </c>
      <c r="BG2011" t="n">
        <v>17.9</v>
      </c>
      <c r="BH2011" t="n">
        <v>12.8</v>
      </c>
      <c r="BI2011" t="n">
        <v>12.1</v>
      </c>
      <c r="BJ2011" t="n">
        <v>8.9</v>
      </c>
      <c r="BK2011" t="inlineStr">
        <is>
          <t>83.7</t>
        </is>
      </c>
      <c r="BL2011" t="inlineStr">
        <is>
          <t>-</t>
        </is>
      </c>
      <c r="BM2011" t="inlineStr">
        <is>
          <t>31,618</t>
        </is>
      </c>
      <c r="BN2011" t="n">
        <v>16.4</v>
      </c>
      <c r="BO2011" t="inlineStr">
        <is>
          <t>2%</t>
        </is>
      </c>
      <c r="BP2011" t="inlineStr">
        <is>
          <t>29 : 71</t>
        </is>
      </c>
      <c r="BQ2011" t="n">
        <v>2016</v>
      </c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>
        <is>
          <t>Times</t>
        </is>
      </c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n">
        <v>700.5</v>
      </c>
      <c r="CZ2011" t="inlineStr"/>
      <c r="DA2011" t="inlineStr"/>
      <c r="DB2011" t="n">
        <v>0</v>
      </c>
      <c r="DC2011" t="n">
        <v>8.683441674706255</v>
      </c>
      <c r="DD2011" t="n">
        <v>16.4</v>
      </c>
      <c r="DE2011" t="inlineStr">
        <is>
          <t>Times (raw ratio)</t>
        </is>
      </c>
      <c r="DF2011" t="n">
        <v>2</v>
      </c>
      <c r="DG2011" t="inlineStr">
        <is>
          <t>Times (raw %)</t>
        </is>
      </c>
      <c r="DH2011" t="inlineStr"/>
      <c r="DI2011" t="n">
        <v>9.573361082206034</v>
      </c>
    </row>
    <row r="2012">
      <c r="A2012" t="inlineStr">
        <is>
          <t>xian jiaotong university</t>
        </is>
      </c>
      <c r="B2012" t="inlineStr">
        <is>
          <t>295</t>
        </is>
      </c>
      <c r="C2012" t="inlineStr">
        <is>
          <t>291</t>
        </is>
      </c>
      <c r="D2012" t="inlineStr">
        <is>
          <t>China (Mainland)</t>
        </is>
      </c>
      <c r="E2012" t="inlineStr">
        <is>
          <t>Asia</t>
        </is>
      </c>
      <c r="F2012" t="inlineStr">
        <is>
          <t>XL</t>
        </is>
      </c>
      <c r="G2012" t="inlineStr">
        <is>
          <t>FC</t>
        </is>
      </c>
      <c r="H2012" t="inlineStr">
        <is>
          <t>VH</t>
        </is>
      </c>
      <c r="I2012" t="inlineStr">
        <is>
          <t>A</t>
        </is>
      </c>
      <c r="J2012" t="n">
        <v>19</v>
      </c>
      <c r="K2012" t="inlineStr">
        <is>
          <t>474</t>
        </is>
      </c>
      <c r="L2012" t="n">
        <v>39.4</v>
      </c>
      <c r="M2012" t="inlineStr">
        <is>
          <t>238</t>
        </is>
      </c>
      <c r="N2012" t="n">
        <v>14</v>
      </c>
      <c r="O2012" t="inlineStr">
        <is>
          <t>701+</t>
        </is>
      </c>
      <c r="P2012" t="n">
        <v>89.5</v>
      </c>
      <c r="Q2012" t="inlineStr">
        <is>
          <t>77</t>
        </is>
      </c>
      <c r="R2012" t="n">
        <v>3.9</v>
      </c>
      <c r="S2012" t="inlineStr">
        <is>
          <t>701+</t>
        </is>
      </c>
      <c r="T2012" t="n">
        <v>3.8</v>
      </c>
      <c r="U2012" t="inlineStr">
        <is>
          <t>701+</t>
        </is>
      </c>
      <c r="V2012" t="n">
        <v>80.5</v>
      </c>
      <c r="W2012" t="inlineStr">
        <is>
          <t>315</t>
        </is>
      </c>
      <c r="X2012" t="n">
        <v>26.4</v>
      </c>
      <c r="Y2012" t="inlineStr">
        <is>
          <t>448</t>
        </is>
      </c>
      <c r="Z2012" t="n">
        <v>18.2</v>
      </c>
      <c r="AA2012" t="inlineStr">
        <is>
          <t>553=</t>
        </is>
      </c>
      <c r="AB2012" t="n">
        <v>36.9</v>
      </c>
      <c r="AC2012" t="inlineStr"/>
      <c r="AD2012" t="inlineStr"/>
      <c r="AE2012" t="inlineStr">
        <is>
          <t>Not Reported</t>
        </is>
      </c>
      <c r="AF2012" t="inlineStr">
        <is>
          <t>Not Reported</t>
        </is>
      </c>
      <c r="AG2012" t="inlineStr">
        <is>
          <t>Not Reported</t>
        </is>
      </c>
      <c r="AH2012" t="inlineStr">
        <is>
          <t>Not Reported</t>
        </is>
      </c>
      <c r="AI2012" t="inlineStr"/>
      <c r="AJ2012" t="inlineStr"/>
      <c r="AK2012" t="inlineStr">
        <is>
          <t>Not Reported</t>
        </is>
      </c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>
        <is>
          <t>Not Reported</t>
        </is>
      </c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>
        <is>
          <t>QS</t>
        </is>
      </c>
      <c r="CC2012" t="n">
        <v>295</v>
      </c>
      <c r="CD2012" t="n">
        <v>291</v>
      </c>
      <c r="CE2012" t="n">
        <v>474</v>
      </c>
      <c r="CF2012" t="n">
        <v>238</v>
      </c>
      <c r="CG2012" t="n">
        <v>701</v>
      </c>
      <c r="CH2012" t="n">
        <v>77</v>
      </c>
      <c r="CI2012" t="n">
        <v>701</v>
      </c>
      <c r="CJ2012" t="n">
        <v>701</v>
      </c>
      <c r="CK2012" t="n">
        <v>315</v>
      </c>
      <c r="CL2012" t="n">
        <v>448</v>
      </c>
      <c r="CM2012" t="n">
        <v>553</v>
      </c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n">
        <v>79</v>
      </c>
      <c r="DC2012" t="n">
        <v>89.5</v>
      </c>
      <c r="DD2012" t="inlineStr"/>
      <c r="DE2012" t="inlineStr">
        <is>
          <t>QS (score, not ratio)</t>
        </is>
      </c>
      <c r="DF2012" t="inlineStr"/>
      <c r="DG2012" t="inlineStr">
        <is>
          <t>QS (score, not %)</t>
        </is>
      </c>
      <c r="DH2012" t="n">
        <v>19</v>
      </c>
      <c r="DI2012" t="inlineStr"/>
    </row>
    <row r="2013">
      <c r="A2013" t="inlineStr">
        <is>
          <t>xi’an jiaotong university</t>
        </is>
      </c>
      <c r="B2013" t="inlineStr"/>
      <c r="C2013" t="inlineStr"/>
      <c r="D2013" t="inlineStr">
        <is>
          <t>Not Reported</t>
        </is>
      </c>
      <c r="E2013" t="inlineStr">
        <is>
          <t>Not Reported</t>
        </is>
      </c>
      <c r="F2013" t="inlineStr">
        <is>
          <t>Not Reported</t>
        </is>
      </c>
      <c r="G2013" t="inlineStr">
        <is>
          <t>Not Reported</t>
        </is>
      </c>
      <c r="H2013" t="inlineStr"/>
      <c r="I2013" t="inlineStr">
        <is>
          <t>Not Reported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>
        <is>
          <t>Not Reported</t>
        </is>
      </c>
      <c r="AF2013" t="inlineStr">
        <is>
          <t>Not Reported</t>
        </is>
      </c>
      <c r="AG2013" t="inlineStr">
        <is>
          <t>Not Reported</t>
        </is>
      </c>
      <c r="AH2013" t="inlineStr">
        <is>
          <t>Not Reported</t>
        </is>
      </c>
      <c r="AI2013" t="inlineStr"/>
      <c r="AJ2013" t="inlineStr"/>
      <c r="AK2013" t="inlineStr">
        <is>
          <t>Not Reported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>
        <is>
          <t>501-600</t>
        </is>
      </c>
      <c r="BF2013" t="inlineStr">
        <is>
          <t>China</t>
        </is>
      </c>
      <c r="BG2013" t="n">
        <v>28.7</v>
      </c>
      <c r="BH2013" t="n">
        <v>25.8</v>
      </c>
      <c r="BI2013" t="n">
        <v>22.5</v>
      </c>
      <c r="BJ2013" t="n">
        <v>25.5</v>
      </c>
      <c r="BK2013" t="inlineStr">
        <is>
          <t>70.4</t>
        </is>
      </c>
      <c r="BL2013" t="inlineStr">
        <is>
          <t>-</t>
        </is>
      </c>
      <c r="BM2013" t="inlineStr">
        <is>
          <t>29,863</t>
        </is>
      </c>
      <c r="BN2013" t="n">
        <v>12.3</v>
      </c>
      <c r="BO2013" t="inlineStr">
        <is>
          <t>4%</t>
        </is>
      </c>
      <c r="BP2013" t="inlineStr">
        <is>
          <t>34 : 66</t>
        </is>
      </c>
      <c r="BQ2013" t="n">
        <v>2016</v>
      </c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>
        <is>
          <t>Times</t>
        </is>
      </c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n">
        <v>550.5</v>
      </c>
      <c r="CZ2013" t="inlineStr"/>
      <c r="DA2013" t="inlineStr"/>
      <c r="DB2013" t="n">
        <v>21.44388849177984</v>
      </c>
      <c r="DC2013" t="n">
        <v>22.49528156820451</v>
      </c>
      <c r="DD2013" t="n">
        <v>12.3</v>
      </c>
      <c r="DE2013" t="inlineStr">
        <is>
          <t>Times (raw ratio)</t>
        </is>
      </c>
      <c r="DF2013" t="n">
        <v>4</v>
      </c>
      <c r="DG2013" t="inlineStr">
        <is>
          <t>Times (raw %)</t>
        </is>
      </c>
      <c r="DH2013" t="inlineStr"/>
      <c r="DI2013" t="n">
        <v>20.39542143600417</v>
      </c>
    </row>
    <row r="2014">
      <c r="A2014" t="inlineStr">
        <is>
          <t>yale university</t>
        </is>
      </c>
      <c r="B2014" t="inlineStr">
        <is>
          <t>23</t>
        </is>
      </c>
      <c r="C2014" t="inlineStr">
        <is>
          <t>16</t>
        </is>
      </c>
      <c r="D2014" t="inlineStr">
        <is>
          <t>United States</t>
        </is>
      </c>
      <c r="E2014" t="inlineStr">
        <is>
          <t>Americas</t>
        </is>
      </c>
      <c r="F2014" t="inlineStr">
        <is>
          <t>L</t>
        </is>
      </c>
      <c r="G2014" t="inlineStr">
        <is>
          <t>FC</t>
        </is>
      </c>
      <c r="H2014" t="inlineStr">
        <is>
          <t>VH</t>
        </is>
      </c>
      <c r="I2014" t="inlineStr">
        <is>
          <t>B</t>
        </is>
      </c>
      <c r="J2014" t="n">
        <v>99.90000000000001</v>
      </c>
      <c r="K2014" t="inlineStr">
        <is>
          <t>9</t>
        </is>
      </c>
      <c r="L2014" t="n">
        <v>99.90000000000001</v>
      </c>
      <c r="M2014" t="inlineStr">
        <is>
          <t>7</t>
        </is>
      </c>
      <c r="N2014" t="n">
        <v>100</v>
      </c>
      <c r="O2014" t="inlineStr">
        <is>
          <t>3</t>
        </is>
      </c>
      <c r="P2014" t="n">
        <v>38.6</v>
      </c>
      <c r="Q2014" t="inlineStr">
        <is>
          <t>363</t>
        </is>
      </c>
      <c r="R2014" t="n">
        <v>91.5</v>
      </c>
      <c r="S2014" t="inlineStr">
        <is>
          <t>181</t>
        </is>
      </c>
      <c r="T2014" t="n">
        <v>63.3</v>
      </c>
      <c r="U2014" t="inlineStr">
        <is>
          <t>238</t>
        </is>
      </c>
      <c r="V2014" t="n">
        <v>93.90000000000001</v>
      </c>
      <c r="W2014" t="inlineStr">
        <is>
          <t>100</t>
        </is>
      </c>
      <c r="X2014" t="n">
        <v>98.5</v>
      </c>
      <c r="Y2014" t="inlineStr">
        <is>
          <t>21</t>
        </is>
      </c>
      <c r="Z2014" t="n">
        <v>92.2</v>
      </c>
      <c r="AA2014" t="inlineStr">
        <is>
          <t>76=</t>
        </is>
      </c>
      <c r="AB2014" t="n">
        <v>85.2</v>
      </c>
      <c r="AC2014" t="inlineStr">
        <is>
          <t>16</t>
        </is>
      </c>
      <c r="AD2014" t="inlineStr">
        <is>
          <t>18</t>
        </is>
      </c>
      <c r="AE2014" t="inlineStr">
        <is>
          <t>US</t>
        </is>
      </c>
      <c r="AF2014" t="inlineStr">
        <is>
          <t>United States</t>
        </is>
      </c>
      <c r="AG2014" t="inlineStr">
        <is>
          <t>M</t>
        </is>
      </c>
      <c r="AH2014" t="inlineStr">
        <is>
          <t>FC</t>
        </is>
      </c>
      <c r="AI2014" t="inlineStr">
        <is>
          <t>VH</t>
        </is>
      </c>
      <c r="AJ2014" t="n">
        <v>5</v>
      </c>
      <c r="AK2014" t="inlineStr">
        <is>
          <t>B</t>
        </is>
      </c>
      <c r="AL2014" t="n">
        <v>99.90000000000001</v>
      </c>
      <c r="AM2014" t="inlineStr">
        <is>
          <t>9</t>
        </is>
      </c>
      <c r="AN2014" t="n">
        <v>99.90000000000001</v>
      </c>
      <c r="AO2014" t="inlineStr">
        <is>
          <t>7</t>
        </is>
      </c>
      <c r="AP2014" t="n">
        <v>100</v>
      </c>
      <c r="AQ2014" t="inlineStr">
        <is>
          <t>3</t>
        </is>
      </c>
      <c r="AR2014" t="n">
        <v>45.8</v>
      </c>
      <c r="AS2014" t="inlineStr">
        <is>
          <t>293</t>
        </is>
      </c>
      <c r="AT2014" t="n">
        <v>89.8</v>
      </c>
      <c r="AU2014" t="inlineStr">
        <is>
          <t>184</t>
        </is>
      </c>
      <c r="AV2014" t="n">
        <v>78.8</v>
      </c>
      <c r="AW2014" t="inlineStr">
        <is>
          <t>169</t>
        </is>
      </c>
      <c r="AX2014" t="n">
        <v>85.8</v>
      </c>
      <c r="AY2014" t="inlineStr">
        <is>
          <t>112</t>
        </is>
      </c>
      <c r="AZ2014" t="n">
        <v>99.90000000000001</v>
      </c>
      <c r="BA2014" t="inlineStr">
        <is>
          <t>9</t>
        </is>
      </c>
      <c r="BB2014" t="n">
        <v>99.2</v>
      </c>
      <c r="BC2014" t="inlineStr">
        <is>
          <t>13</t>
        </is>
      </c>
      <c r="BD2014" t="inlineStr">
        <is>
          <t>87.7</t>
        </is>
      </c>
      <c r="BE2014" t="inlineStr">
        <is>
          <t>12</t>
        </is>
      </c>
      <c r="BF2014" t="inlineStr">
        <is>
          <t>United States of America</t>
        </is>
      </c>
      <c r="BG2014" t="n">
        <v>86.5</v>
      </c>
      <c r="BH2014" t="n">
        <v>64.3</v>
      </c>
      <c r="BI2014" t="n">
        <v>87.8</v>
      </c>
      <c r="BJ2014" t="n">
        <v>97.2</v>
      </c>
      <c r="BK2014" t="inlineStr">
        <is>
          <t>43.3</t>
        </is>
      </c>
      <c r="BL2014" t="inlineStr">
        <is>
          <t>87.4</t>
        </is>
      </c>
      <c r="BM2014" t="inlineStr">
        <is>
          <t>11,751</t>
        </is>
      </c>
      <c r="BN2014" t="n">
        <v>4.4</v>
      </c>
      <c r="BO2014" t="inlineStr">
        <is>
          <t>20%</t>
        </is>
      </c>
      <c r="BP2014" t="inlineStr">
        <is>
          <t>50 : 50</t>
        </is>
      </c>
      <c r="BQ2014" t="n">
        <v>2016</v>
      </c>
      <c r="BR2014" t="inlineStr">
        <is>
          <t>11</t>
        </is>
      </c>
      <c r="BS2014" t="inlineStr">
        <is>
          <t>9</t>
        </is>
      </c>
      <c r="BT2014" t="n">
        <v>54.5</v>
      </c>
      <c r="BU2014" t="n">
        <v>47.6</v>
      </c>
      <c r="BV2014" t="n">
        <v>50.4</v>
      </c>
      <c r="BW2014" t="n">
        <v>51</v>
      </c>
      <c r="BX2014" t="n">
        <v>58.8</v>
      </c>
      <c r="BY2014" t="n">
        <v>63</v>
      </c>
      <c r="BZ2014" t="n">
        <v>37.8</v>
      </c>
      <c r="CA2014" t="n">
        <v>2015</v>
      </c>
      <c r="CB2014" t="inlineStr">
        <is>
          <t>QS+Times+Shanghai</t>
        </is>
      </c>
      <c r="CC2014" t="n">
        <v>23</v>
      </c>
      <c r="CD2014" t="n">
        <v>16</v>
      </c>
      <c r="CE2014" t="n">
        <v>9</v>
      </c>
      <c r="CF2014" t="n">
        <v>7</v>
      </c>
      <c r="CG2014" t="n">
        <v>3</v>
      </c>
      <c r="CH2014" t="n">
        <v>363</v>
      </c>
      <c r="CI2014" t="n">
        <v>181</v>
      </c>
      <c r="CJ2014" t="n">
        <v>238</v>
      </c>
      <c r="CK2014" t="n">
        <v>100</v>
      </c>
      <c r="CL2014" t="n">
        <v>21</v>
      </c>
      <c r="CM2014" t="n">
        <v>76</v>
      </c>
      <c r="CN2014" t="n">
        <v>16</v>
      </c>
      <c r="CO2014" t="n">
        <v>18</v>
      </c>
      <c r="CP2014" t="n">
        <v>9</v>
      </c>
      <c r="CQ2014" t="n">
        <v>7</v>
      </c>
      <c r="CR2014" t="n">
        <v>3</v>
      </c>
      <c r="CS2014" t="n">
        <v>293</v>
      </c>
      <c r="CT2014" t="n">
        <v>184</v>
      </c>
      <c r="CU2014" t="n">
        <v>169</v>
      </c>
      <c r="CV2014" t="n">
        <v>112</v>
      </c>
      <c r="CW2014" t="n">
        <v>9</v>
      </c>
      <c r="CX2014" t="n">
        <v>13</v>
      </c>
      <c r="CY2014" t="n">
        <v>12</v>
      </c>
      <c r="CZ2014" t="n">
        <v>11</v>
      </c>
      <c r="DA2014" t="n">
        <v>9</v>
      </c>
      <c r="DB2014" t="n">
        <v>98.22020997472414</v>
      </c>
      <c r="DC2014" t="n">
        <v>67.03955305201993</v>
      </c>
      <c r="DD2014" t="n">
        <v>4.4</v>
      </c>
      <c r="DE2014" t="inlineStr">
        <is>
          <t>Times (raw ratio)</t>
        </is>
      </c>
      <c r="DF2014" t="n">
        <v>20</v>
      </c>
      <c r="DG2014" t="inlineStr">
        <is>
          <t>Times (raw %)</t>
        </is>
      </c>
      <c r="DH2014" t="n">
        <v>99.90000000000001</v>
      </c>
      <c r="DI2014" t="n">
        <v>59.48635467145313</v>
      </c>
    </row>
    <row r="2015">
      <c r="A2015" t="inlineStr">
        <is>
          <t>yamaguchi university</t>
        </is>
      </c>
      <c r="B2015" t="inlineStr">
        <is>
          <t>1201-1400</t>
        </is>
      </c>
      <c r="C2015" t="inlineStr">
        <is>
          <t>1001-1200</t>
        </is>
      </c>
      <c r="D2015" t="inlineStr">
        <is>
          <t>Japan</t>
        </is>
      </c>
      <c r="E2015" t="inlineStr">
        <is>
          <t>Asia</t>
        </is>
      </c>
      <c r="F2015" t="inlineStr">
        <is>
          <t>M</t>
        </is>
      </c>
      <c r="G2015" t="inlineStr">
        <is>
          <t>FC</t>
        </is>
      </c>
      <c r="H2015" t="inlineStr">
        <is>
          <t>HI</t>
        </is>
      </c>
      <c r="I2015" t="inlineStr">
        <is>
          <t>A</t>
        </is>
      </c>
      <c r="J2015" t="n">
        <v>3.9</v>
      </c>
      <c r="K2015" t="inlineStr">
        <is>
          <t>601+</t>
        </is>
      </c>
      <c r="L2015" t="n">
        <v>1.8</v>
      </c>
      <c r="M2015" t="inlineStr">
        <is>
          <t>601+</t>
        </is>
      </c>
      <c r="N2015" t="n">
        <v>41.8</v>
      </c>
      <c r="O2015" t="inlineStr">
        <is>
          <t>370</t>
        </is>
      </c>
      <c r="P2015" t="n">
        <v>4.2</v>
      </c>
      <c r="Q2015" t="inlineStr">
        <is>
          <t>701+</t>
        </is>
      </c>
      <c r="R2015" t="n">
        <v>6.7</v>
      </c>
      <c r="S2015" t="inlineStr">
        <is>
          <t>701+</t>
        </is>
      </c>
      <c r="T2015" t="n">
        <v>2.5</v>
      </c>
      <c r="U2015" t="inlineStr">
        <is>
          <t>701+</t>
        </is>
      </c>
      <c r="V2015" t="n">
        <v>18.7</v>
      </c>
      <c r="W2015" t="inlineStr">
        <is>
          <t>701+</t>
        </is>
      </c>
      <c r="X2015" t="n">
        <v>1.8</v>
      </c>
      <c r="Y2015" t="inlineStr">
        <is>
          <t>701+</t>
        </is>
      </c>
      <c r="Z2015" t="n">
        <v>1</v>
      </c>
      <c r="AA2015" t="inlineStr">
        <is>
          <t>701+</t>
        </is>
      </c>
      <c r="AB2015" t="inlineStr"/>
      <c r="AC2015" t="inlineStr">
        <is>
          <t>1001-1200</t>
        </is>
      </c>
      <c r="AD2015" t="inlineStr">
        <is>
          <t>801-1000</t>
        </is>
      </c>
      <c r="AE2015" t="inlineStr">
        <is>
          <t>JP</t>
        </is>
      </c>
      <c r="AF2015" t="inlineStr">
        <is>
          <t>Japan</t>
        </is>
      </c>
      <c r="AG2015" t="inlineStr">
        <is>
          <t>M</t>
        </is>
      </c>
      <c r="AH2015" t="inlineStr">
        <is>
          <t>FC</t>
        </is>
      </c>
      <c r="AI2015" t="inlineStr">
        <is>
          <t>HI</t>
        </is>
      </c>
      <c r="AJ2015" t="n">
        <v>4</v>
      </c>
      <c r="AK2015" t="inlineStr">
        <is>
          <t>A</t>
        </is>
      </c>
      <c r="AL2015" t="n">
        <v>4</v>
      </c>
      <c r="AM2015" t="inlineStr">
        <is>
          <t>601+</t>
        </is>
      </c>
      <c r="AN2015" t="n">
        <v>1.7</v>
      </c>
      <c r="AO2015" t="inlineStr">
        <is>
          <t>601+</t>
        </is>
      </c>
      <c r="AP2015" t="n">
        <v>43.2</v>
      </c>
      <c r="AQ2015" t="inlineStr">
        <is>
          <t>363</t>
        </is>
      </c>
      <c r="AR2015" t="n">
        <v>4.5</v>
      </c>
      <c r="AS2015" t="inlineStr">
        <is>
          <t>701+</t>
        </is>
      </c>
      <c r="AT2015" t="n">
        <v>7</v>
      </c>
      <c r="AU2015" t="inlineStr">
        <is>
          <t>701+</t>
        </is>
      </c>
      <c r="AV2015" t="n">
        <v>2.7</v>
      </c>
      <c r="AW2015" t="inlineStr">
        <is>
          <t>701+</t>
        </is>
      </c>
      <c r="AX2015" t="n">
        <v>1.2</v>
      </c>
      <c r="AY2015" t="inlineStr">
        <is>
          <t>701+</t>
        </is>
      </c>
      <c r="AZ2015" t="n">
        <v>8</v>
      </c>
      <c r="BA2015" t="inlineStr">
        <is>
          <t>701+</t>
        </is>
      </c>
      <c r="BB2015" t="n">
        <v>1.1</v>
      </c>
      <c r="BC2015" t="inlineStr">
        <is>
          <t>701+</t>
        </is>
      </c>
      <c r="BD2015" t="inlineStr">
        <is>
          <t>-</t>
        </is>
      </c>
      <c r="BE2015" t="inlineStr"/>
      <c r="BF2015" t="inlineStr">
        <is>
          <t>Not Reported</t>
        </is>
      </c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>
        <is>
          <t>401-500</t>
        </is>
      </c>
      <c r="BS2015" t="inlineStr">
        <is>
          <t>17-23</t>
        </is>
      </c>
      <c r="BT2015" t="inlineStr"/>
      <c r="BU2015" t="n">
        <v>0</v>
      </c>
      <c r="BV2015" t="n">
        <v>0</v>
      </c>
      <c r="BW2015" t="n">
        <v>16.1</v>
      </c>
      <c r="BX2015" t="n">
        <v>2.8</v>
      </c>
      <c r="BY2015" t="n">
        <v>20</v>
      </c>
      <c r="BZ2015" t="n">
        <v>13.2</v>
      </c>
      <c r="CA2015" t="n">
        <v>2011</v>
      </c>
      <c r="CB2015" t="inlineStr">
        <is>
          <t>QS+Shanghai</t>
        </is>
      </c>
      <c r="CC2015" t="n">
        <v>1300.5</v>
      </c>
      <c r="CD2015" t="n">
        <v>1100.5</v>
      </c>
      <c r="CE2015" t="n">
        <v>601</v>
      </c>
      <c r="CF2015" t="n">
        <v>601</v>
      </c>
      <c r="CG2015" t="n">
        <v>370</v>
      </c>
      <c r="CH2015" t="n">
        <v>701</v>
      </c>
      <c r="CI2015" t="n">
        <v>701</v>
      </c>
      <c r="CJ2015" t="n">
        <v>701</v>
      </c>
      <c r="CK2015" t="n">
        <v>701</v>
      </c>
      <c r="CL2015" t="n">
        <v>701</v>
      </c>
      <c r="CM2015" t="n">
        <v>701</v>
      </c>
      <c r="CN2015" t="n">
        <v>1100.5</v>
      </c>
      <c r="CO2015" t="n">
        <v>900.5</v>
      </c>
      <c r="CP2015" t="n">
        <v>601</v>
      </c>
      <c r="CQ2015" t="n">
        <v>601</v>
      </c>
      <c r="CR2015" t="n">
        <v>363</v>
      </c>
      <c r="CS2015" t="n">
        <v>701</v>
      </c>
      <c r="CT2015" t="n">
        <v>701</v>
      </c>
      <c r="CU2015" t="n">
        <v>701</v>
      </c>
      <c r="CV2015" t="n">
        <v>701</v>
      </c>
      <c r="CW2015" t="n">
        <v>701</v>
      </c>
      <c r="CX2015" t="n">
        <v>701</v>
      </c>
      <c r="CY2015" t="inlineStr"/>
      <c r="CZ2015" t="n">
        <v>450.5</v>
      </c>
      <c r="DA2015" t="n">
        <v>20</v>
      </c>
      <c r="DB2015" t="n">
        <v>4.247902618786256</v>
      </c>
      <c r="DC2015" t="n">
        <v>11.33336929162172</v>
      </c>
      <c r="DD2015" t="inlineStr"/>
      <c r="DE2015" t="inlineStr">
        <is>
          <t>QS (score, not ratio)</t>
        </is>
      </c>
      <c r="DF2015" t="inlineStr"/>
      <c r="DG2015" t="inlineStr">
        <is>
          <t>QS (score, not %)</t>
        </is>
      </c>
      <c r="DH2015" t="n">
        <v>3.95</v>
      </c>
      <c r="DI2015" t="n">
        <v>7.450026968716289</v>
      </c>
    </row>
    <row r="2016">
      <c r="A2016" t="inlineStr">
        <is>
          <t>yarmouk university</t>
        </is>
      </c>
      <c r="B2016" t="inlineStr">
        <is>
          <t>951-1000</t>
        </is>
      </c>
      <c r="C2016" t="inlineStr">
        <is>
          <t>1001-1200</t>
        </is>
      </c>
      <c r="D2016" t="inlineStr">
        <is>
          <t>Jordan</t>
        </is>
      </c>
      <c r="E2016" t="inlineStr">
        <is>
          <t>Asia</t>
        </is>
      </c>
      <c r="F2016" t="inlineStr">
        <is>
          <t>L</t>
        </is>
      </c>
      <c r="G2016" t="inlineStr">
        <is>
          <t>FC</t>
        </is>
      </c>
      <c r="H2016" t="inlineStr">
        <is>
          <t>HI</t>
        </is>
      </c>
      <c r="I2016" t="inlineStr">
        <is>
          <t>A</t>
        </is>
      </c>
      <c r="J2016" t="n">
        <v>14.1</v>
      </c>
      <c r="K2016" t="inlineStr">
        <is>
          <t>601+</t>
        </is>
      </c>
      <c r="L2016" t="n">
        <v>20.1</v>
      </c>
      <c r="M2016" t="inlineStr">
        <is>
          <t>450</t>
        </is>
      </c>
      <c r="N2016" t="n">
        <v>3.1</v>
      </c>
      <c r="O2016" t="inlineStr">
        <is>
          <t>701+</t>
        </is>
      </c>
      <c r="P2016" t="n">
        <v>2.6</v>
      </c>
      <c r="Q2016" t="inlineStr">
        <is>
          <t>701+</t>
        </is>
      </c>
      <c r="R2016" t="n">
        <v>7.3</v>
      </c>
      <c r="S2016" t="inlineStr">
        <is>
          <t>701+</t>
        </is>
      </c>
      <c r="T2016" t="n">
        <v>8.800000000000001</v>
      </c>
      <c r="U2016" t="inlineStr">
        <is>
          <t>701+</t>
        </is>
      </c>
      <c r="V2016" t="n">
        <v>45.3</v>
      </c>
      <c r="W2016" t="inlineStr">
        <is>
          <t>701+</t>
        </is>
      </c>
      <c r="X2016" t="n">
        <v>33.8</v>
      </c>
      <c r="Y2016" t="inlineStr">
        <is>
          <t>375</t>
        </is>
      </c>
      <c r="Z2016" t="n">
        <v>7.5</v>
      </c>
      <c r="AA2016" t="inlineStr">
        <is>
          <t>701+</t>
        </is>
      </c>
      <c r="AB2016" t="inlineStr"/>
      <c r="AC2016" t="inlineStr">
        <is>
          <t>1001-1200</t>
        </is>
      </c>
      <c r="AD2016" t="inlineStr">
        <is>
          <t>1201-1400</t>
        </is>
      </c>
      <c r="AE2016" t="inlineStr">
        <is>
          <t>JO</t>
        </is>
      </c>
      <c r="AF2016" t="inlineStr">
        <is>
          <t>Jordan</t>
        </is>
      </c>
      <c r="AG2016" t="inlineStr">
        <is>
          <t>L</t>
        </is>
      </c>
      <c r="AH2016" t="inlineStr">
        <is>
          <t>FC</t>
        </is>
      </c>
      <c r="AI2016" t="inlineStr">
        <is>
          <t>MD</t>
        </is>
      </c>
      <c r="AJ2016" t="n">
        <v>3</v>
      </c>
      <c r="AK2016" t="inlineStr">
        <is>
          <t>A</t>
        </is>
      </c>
      <c r="AL2016" t="n">
        <v>11.9</v>
      </c>
      <c r="AM2016" t="inlineStr">
        <is>
          <t>601+</t>
        </is>
      </c>
      <c r="AN2016" t="n">
        <v>14.5</v>
      </c>
      <c r="AO2016" t="inlineStr">
        <is>
          <t>564</t>
        </is>
      </c>
      <c r="AP2016" t="n">
        <v>2.8</v>
      </c>
      <c r="AQ2016" t="inlineStr">
        <is>
          <t>701+</t>
        </is>
      </c>
      <c r="AR2016" t="n">
        <v>2.5</v>
      </c>
      <c r="AS2016" t="inlineStr">
        <is>
          <t>701+</t>
        </is>
      </c>
      <c r="AT2016" t="n">
        <v>7.8</v>
      </c>
      <c r="AU2016" t="inlineStr">
        <is>
          <t>701+</t>
        </is>
      </c>
      <c r="AV2016" t="n">
        <v>13.9</v>
      </c>
      <c r="AW2016" t="inlineStr">
        <is>
          <t>643</t>
        </is>
      </c>
      <c r="AX2016" t="n">
        <v>3.9</v>
      </c>
      <c r="AY2016" t="inlineStr">
        <is>
          <t>701+</t>
        </is>
      </c>
      <c r="AZ2016" t="n">
        <v>28.4</v>
      </c>
      <c r="BA2016" t="inlineStr">
        <is>
          <t>283</t>
        </is>
      </c>
      <c r="BB2016" t="n">
        <v>1.1</v>
      </c>
      <c r="BC2016" t="inlineStr">
        <is>
          <t>701+</t>
        </is>
      </c>
      <c r="BD2016" t="inlineStr">
        <is>
          <t>-</t>
        </is>
      </c>
      <c r="BE2016" t="inlineStr"/>
      <c r="BF2016" t="inlineStr">
        <is>
          <t>Not Reported</t>
        </is>
      </c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>
        <is>
          <t>QS</t>
        </is>
      </c>
      <c r="CC2016" t="n">
        <v>975.5</v>
      </c>
      <c r="CD2016" t="n">
        <v>1100.5</v>
      </c>
      <c r="CE2016" t="n">
        <v>601</v>
      </c>
      <c r="CF2016" t="n">
        <v>450</v>
      </c>
      <c r="CG2016" t="n">
        <v>701</v>
      </c>
      <c r="CH2016" t="n">
        <v>701</v>
      </c>
      <c r="CI2016" t="n">
        <v>701</v>
      </c>
      <c r="CJ2016" t="n">
        <v>701</v>
      </c>
      <c r="CK2016" t="n">
        <v>701</v>
      </c>
      <c r="CL2016" t="n">
        <v>375</v>
      </c>
      <c r="CM2016" t="n">
        <v>701</v>
      </c>
      <c r="CN2016" t="n">
        <v>1100.5</v>
      </c>
      <c r="CO2016" t="n">
        <v>1300.5</v>
      </c>
      <c r="CP2016" t="n">
        <v>601</v>
      </c>
      <c r="CQ2016" t="n">
        <v>564</v>
      </c>
      <c r="CR2016" t="n">
        <v>701</v>
      </c>
      <c r="CS2016" t="n">
        <v>701</v>
      </c>
      <c r="CT2016" t="n">
        <v>701</v>
      </c>
      <c r="CU2016" t="n">
        <v>643</v>
      </c>
      <c r="CV2016" t="n">
        <v>701</v>
      </c>
      <c r="CW2016" t="n">
        <v>283</v>
      </c>
      <c r="CX2016" t="n">
        <v>701</v>
      </c>
      <c r="CY2016" t="inlineStr"/>
      <c r="CZ2016" t="inlineStr"/>
      <c r="DA2016" t="inlineStr"/>
      <c r="DB2016" t="n">
        <v>30.39285714285714</v>
      </c>
      <c r="DC2016" t="n">
        <v>2.6</v>
      </c>
      <c r="DD2016" t="inlineStr"/>
      <c r="DE2016" t="inlineStr">
        <is>
          <t>QS (score, not ratio)</t>
        </is>
      </c>
      <c r="DF2016" t="inlineStr"/>
      <c r="DG2016" t="inlineStr">
        <is>
          <t>QS (score, not %)</t>
        </is>
      </c>
      <c r="DH2016" t="n">
        <v>13</v>
      </c>
      <c r="DI2016" t="inlineStr"/>
    </row>
    <row r="2017">
      <c r="A2017" t="inlineStr">
        <is>
          <t>yerevan state university</t>
        </is>
      </c>
      <c r="B2017" t="inlineStr">
        <is>
          <t>901-950</t>
        </is>
      </c>
      <c r="C2017" t="inlineStr">
        <is>
          <t>1001-1200</t>
        </is>
      </c>
      <c r="D2017" t="inlineStr">
        <is>
          <t>Armenia</t>
        </is>
      </c>
      <c r="E2017" t="inlineStr">
        <is>
          <t>Asia</t>
        </is>
      </c>
      <c r="F2017" t="inlineStr">
        <is>
          <t>M</t>
        </is>
      </c>
      <c r="G2017" t="inlineStr">
        <is>
          <t>CO</t>
        </is>
      </c>
      <c r="H2017" t="inlineStr">
        <is>
          <t>HI</t>
        </is>
      </c>
      <c r="I2017" t="inlineStr">
        <is>
          <t>A</t>
        </is>
      </c>
      <c r="J2017" t="n">
        <v>7</v>
      </c>
      <c r="K2017" t="inlineStr">
        <is>
          <t>601+</t>
        </is>
      </c>
      <c r="L2017" t="n">
        <v>2.9</v>
      </c>
      <c r="M2017" t="inlineStr">
        <is>
          <t>601+</t>
        </is>
      </c>
      <c r="N2017" t="n">
        <v>51.4</v>
      </c>
      <c r="O2017" t="inlineStr">
        <is>
          <t>295</t>
        </is>
      </c>
      <c r="P2017" t="n">
        <v>1.3</v>
      </c>
      <c r="Q2017" t="inlineStr">
        <is>
          <t>701+</t>
        </is>
      </c>
      <c r="R2017" t="n">
        <v>5.1</v>
      </c>
      <c r="S2017" t="inlineStr">
        <is>
          <t>701+</t>
        </is>
      </c>
      <c r="T2017" t="n">
        <v>1.7</v>
      </c>
      <c r="U2017" t="inlineStr">
        <is>
          <t>701+</t>
        </is>
      </c>
      <c r="V2017" t="n">
        <v>20</v>
      </c>
      <c r="W2017" t="inlineStr">
        <is>
          <t>701+</t>
        </is>
      </c>
      <c r="X2017" t="n">
        <v>87.40000000000001</v>
      </c>
      <c r="Y2017" t="inlineStr">
        <is>
          <t>92</t>
        </is>
      </c>
      <c r="Z2017" t="n">
        <v>1</v>
      </c>
      <c r="AA2017" t="inlineStr">
        <is>
          <t>701+</t>
        </is>
      </c>
      <c r="AB2017" t="inlineStr"/>
      <c r="AC2017" t="inlineStr">
        <is>
          <t>1001-1200</t>
        </is>
      </c>
      <c r="AD2017" t="inlineStr">
        <is>
          <t>801-1000</t>
        </is>
      </c>
      <c r="AE2017" t="inlineStr">
        <is>
          <t>AM</t>
        </is>
      </c>
      <c r="AF2017" t="inlineStr">
        <is>
          <t>Armenia</t>
        </is>
      </c>
      <c r="AG2017" t="inlineStr">
        <is>
          <t>M</t>
        </is>
      </c>
      <c r="AH2017" t="inlineStr">
        <is>
          <t>CO</t>
        </is>
      </c>
      <c r="AI2017" t="inlineStr">
        <is>
          <t>HI</t>
        </is>
      </c>
      <c r="AJ2017" t="n">
        <v>5</v>
      </c>
      <c r="AK2017" t="inlineStr">
        <is>
          <t>A</t>
        </is>
      </c>
      <c r="AL2017" t="n">
        <v>7</v>
      </c>
      <c r="AM2017" t="inlineStr">
        <is>
          <t>601+</t>
        </is>
      </c>
      <c r="AN2017" t="n">
        <v>3</v>
      </c>
      <c r="AO2017" t="inlineStr">
        <is>
          <t>601+</t>
        </is>
      </c>
      <c r="AP2017" t="n">
        <v>45.4</v>
      </c>
      <c r="AQ2017" t="inlineStr">
        <is>
          <t>347</t>
        </is>
      </c>
      <c r="AR2017" t="n">
        <v>1.4</v>
      </c>
      <c r="AS2017" t="inlineStr">
        <is>
          <t>701+</t>
        </is>
      </c>
      <c r="AT2017" t="n">
        <v>5.2</v>
      </c>
      <c r="AU2017" t="inlineStr">
        <is>
          <t>701+</t>
        </is>
      </c>
      <c r="AV2017" t="n">
        <v>1.6</v>
      </c>
      <c r="AW2017" t="inlineStr">
        <is>
          <t>701+</t>
        </is>
      </c>
      <c r="AX2017" t="n">
        <v>1</v>
      </c>
      <c r="AY2017" t="inlineStr">
        <is>
          <t>701+</t>
        </is>
      </c>
      <c r="AZ2017" t="n">
        <v>35.2</v>
      </c>
      <c r="BA2017" t="inlineStr">
        <is>
          <t>215</t>
        </is>
      </c>
      <c r="BB2017" t="n">
        <v>1</v>
      </c>
      <c r="BC2017" t="inlineStr">
        <is>
          <t>701+</t>
        </is>
      </c>
      <c r="BD2017" t="inlineStr">
        <is>
          <t>-</t>
        </is>
      </c>
      <c r="BE2017" t="inlineStr"/>
      <c r="BF2017" t="inlineStr">
        <is>
          <t>Not Reported</t>
        </is>
      </c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>
        <is>
          <t>QS</t>
        </is>
      </c>
      <c r="CC2017" t="n">
        <v>925.5</v>
      </c>
      <c r="CD2017" t="n">
        <v>1100.5</v>
      </c>
      <c r="CE2017" t="n">
        <v>601</v>
      </c>
      <c r="CF2017" t="n">
        <v>601</v>
      </c>
      <c r="CG2017" t="n">
        <v>295</v>
      </c>
      <c r="CH2017" t="n">
        <v>701</v>
      </c>
      <c r="CI2017" t="n">
        <v>701</v>
      </c>
      <c r="CJ2017" t="n">
        <v>701</v>
      </c>
      <c r="CK2017" t="n">
        <v>701</v>
      </c>
      <c r="CL2017" t="n">
        <v>92</v>
      </c>
      <c r="CM2017" t="n">
        <v>701</v>
      </c>
      <c r="CN2017" t="n">
        <v>1100.5</v>
      </c>
      <c r="CO2017" t="n">
        <v>900.5</v>
      </c>
      <c r="CP2017" t="n">
        <v>601</v>
      </c>
      <c r="CQ2017" t="n">
        <v>601</v>
      </c>
      <c r="CR2017" t="n">
        <v>347</v>
      </c>
      <c r="CS2017" t="n">
        <v>701</v>
      </c>
      <c r="CT2017" t="n">
        <v>701</v>
      </c>
      <c r="CU2017" t="n">
        <v>701</v>
      </c>
      <c r="CV2017" t="n">
        <v>701</v>
      </c>
      <c r="CW2017" t="n">
        <v>215</v>
      </c>
      <c r="CX2017" t="n">
        <v>701</v>
      </c>
      <c r="CY2017" t="inlineStr"/>
      <c r="CZ2017" t="inlineStr"/>
      <c r="DA2017" t="inlineStr"/>
      <c r="DB2017" t="n">
        <v>33.96428571428571</v>
      </c>
      <c r="DC2017" t="n">
        <v>1.3</v>
      </c>
      <c r="DD2017" t="inlineStr"/>
      <c r="DE2017" t="inlineStr">
        <is>
          <t>QS (score, not ratio)</t>
        </is>
      </c>
      <c r="DF2017" t="inlineStr"/>
      <c r="DG2017" t="inlineStr">
        <is>
          <t>QS (score, not %)</t>
        </is>
      </c>
      <c r="DH2017" t="n">
        <v>7</v>
      </c>
      <c r="DI2017" t="inlineStr"/>
    </row>
    <row r="2018">
      <c r="A2018" t="inlineStr">
        <is>
          <t>yeshiva university</t>
        </is>
      </c>
      <c r="B2018" t="inlineStr">
        <is>
          <t>413</t>
        </is>
      </c>
      <c r="C2018" t="inlineStr">
        <is>
          <t>369</t>
        </is>
      </c>
      <c r="D2018" t="inlineStr">
        <is>
          <t>United States</t>
        </is>
      </c>
      <c r="E2018" t="inlineStr">
        <is>
          <t>Americas</t>
        </is>
      </c>
      <c r="F2018" t="inlineStr">
        <is>
          <t>S</t>
        </is>
      </c>
      <c r="G2018" t="inlineStr">
        <is>
          <t>FC</t>
        </is>
      </c>
      <c r="H2018" t="inlineStr">
        <is>
          <t>HI</t>
        </is>
      </c>
      <c r="I2018" t="inlineStr">
        <is>
          <t>B</t>
        </is>
      </c>
      <c r="J2018" t="n">
        <v>3.1</v>
      </c>
      <c r="K2018" t="inlineStr">
        <is>
          <t>601+</t>
        </is>
      </c>
      <c r="L2018" t="n">
        <v>2.8</v>
      </c>
      <c r="M2018" t="inlineStr">
        <is>
          <t>601+</t>
        </is>
      </c>
      <c r="N2018" t="n">
        <v>65.3</v>
      </c>
      <c r="O2018" t="inlineStr">
        <is>
          <t>202</t>
        </is>
      </c>
      <c r="P2018" t="n">
        <v>91.59999999999999</v>
      </c>
      <c r="Q2018" t="inlineStr">
        <is>
          <t>71</t>
        </is>
      </c>
      <c r="R2018" t="n">
        <v>31.4</v>
      </c>
      <c r="S2018" t="inlineStr">
        <is>
          <t>488</t>
        </is>
      </c>
      <c r="T2018" t="n">
        <v>13.5</v>
      </c>
      <c r="U2018" t="inlineStr">
        <is>
          <t>651</t>
        </is>
      </c>
      <c r="V2018" t="n">
        <v>6.6</v>
      </c>
      <c r="W2018" t="inlineStr">
        <is>
          <t>701+</t>
        </is>
      </c>
      <c r="X2018" t="n">
        <v>3</v>
      </c>
      <c r="Y2018" t="inlineStr">
        <is>
          <t>701+</t>
        </is>
      </c>
      <c r="Z2018" t="n">
        <v>15.8</v>
      </c>
      <c r="AA2018" t="inlineStr">
        <is>
          <t>583</t>
        </is>
      </c>
      <c r="AB2018" t="n">
        <v>28.8</v>
      </c>
      <c r="AC2018">
        <f>369</f>
        <v/>
      </c>
      <c r="AD2018" t="inlineStr">
        <is>
          <t>246=</t>
        </is>
      </c>
      <c r="AE2018" t="inlineStr">
        <is>
          <t>US</t>
        </is>
      </c>
      <c r="AF2018" t="inlineStr">
        <is>
          <t>United States</t>
        </is>
      </c>
      <c r="AG2018" t="inlineStr">
        <is>
          <t>M</t>
        </is>
      </c>
      <c r="AH2018" t="inlineStr">
        <is>
          <t>FC</t>
        </is>
      </c>
      <c r="AI2018" t="inlineStr">
        <is>
          <t>VH</t>
        </is>
      </c>
      <c r="AJ2018" t="n">
        <v>5</v>
      </c>
      <c r="AK2018" t="inlineStr">
        <is>
          <t>B</t>
        </is>
      </c>
      <c r="AL2018" t="n">
        <v>2.8</v>
      </c>
      <c r="AM2018" t="inlineStr">
        <is>
          <t>601+</t>
        </is>
      </c>
      <c r="AN2018" t="n">
        <v>3.3</v>
      </c>
      <c r="AO2018" t="inlineStr">
        <is>
          <t>601+</t>
        </is>
      </c>
      <c r="AP2018" t="n">
        <v>75</v>
      </c>
      <c r="AQ2018" t="inlineStr">
        <is>
          <t>167</t>
        </is>
      </c>
      <c r="AR2018" t="n">
        <v>99.7</v>
      </c>
      <c r="AS2018" t="inlineStr">
        <is>
          <t>14</t>
        </is>
      </c>
      <c r="AT2018" t="inlineStr"/>
      <c r="AU2018" t="inlineStr"/>
      <c r="AV2018" t="n">
        <v>8.9</v>
      </c>
      <c r="AW2018" t="inlineStr">
        <is>
          <t>701+</t>
        </is>
      </c>
      <c r="AX2018" t="n">
        <v>3.6</v>
      </c>
      <c r="AY2018" t="inlineStr">
        <is>
          <t>701+</t>
        </is>
      </c>
      <c r="AZ2018" t="n">
        <v>10.4</v>
      </c>
      <c r="BA2018" t="inlineStr">
        <is>
          <t>701+</t>
        </is>
      </c>
      <c r="BB2018" t="n">
        <v>1.3</v>
      </c>
      <c r="BC2018" t="inlineStr">
        <is>
          <t>701+</t>
        </is>
      </c>
      <c r="BD2018" t="inlineStr">
        <is>
          <t>30.0</t>
        </is>
      </c>
      <c r="BE2018">
        <f>164</f>
        <v/>
      </c>
      <c r="BF2018" t="inlineStr">
        <is>
          <t>United States of America</t>
        </is>
      </c>
      <c r="BG2018" t="n">
        <v>44.8</v>
      </c>
      <c r="BH2018" t="n">
        <v>28.5</v>
      </c>
      <c r="BI2018" t="n">
        <v>23.7</v>
      </c>
      <c r="BJ2018" t="n">
        <v>92.8</v>
      </c>
      <c r="BK2018" t="inlineStr">
        <is>
          <t>-</t>
        </is>
      </c>
      <c r="BL2018" t="inlineStr">
        <is>
          <t>51.2</t>
        </is>
      </c>
      <c r="BM2018" t="inlineStr">
        <is>
          <t>6,753</t>
        </is>
      </c>
      <c r="BN2018" t="n">
        <v>5.5</v>
      </c>
      <c r="BO2018" t="inlineStr">
        <is>
          <t>7%</t>
        </is>
      </c>
      <c r="BP2018" t="inlineStr">
        <is>
          <t>53 : 47</t>
        </is>
      </c>
      <c r="BQ2018" t="n">
        <v>2016</v>
      </c>
      <c r="BR2018" t="inlineStr">
        <is>
          <t>201-300</t>
        </is>
      </c>
      <c r="BS2018" t="inlineStr">
        <is>
          <t>79-102</t>
        </is>
      </c>
      <c r="BT2018" t="inlineStr"/>
      <c r="BU2018" t="n">
        <v>0</v>
      </c>
      <c r="BV2018" t="n">
        <v>0</v>
      </c>
      <c r="BW2018" t="n">
        <v>6.3</v>
      </c>
      <c r="BX2018" t="n">
        <v>21.7</v>
      </c>
      <c r="BY2018" t="n">
        <v>31.5</v>
      </c>
      <c r="BZ2018" t="n">
        <v>21.6</v>
      </c>
      <c r="CA2018" t="n">
        <v>2015</v>
      </c>
      <c r="CB2018" t="inlineStr">
        <is>
          <t>QS+Times+Shanghai</t>
        </is>
      </c>
      <c r="CC2018" t="n">
        <v>413</v>
      </c>
      <c r="CD2018" t="n">
        <v>369</v>
      </c>
      <c r="CE2018" t="n">
        <v>601</v>
      </c>
      <c r="CF2018" t="n">
        <v>601</v>
      </c>
      <c r="CG2018" t="n">
        <v>202</v>
      </c>
      <c r="CH2018" t="n">
        <v>71</v>
      </c>
      <c r="CI2018" t="n">
        <v>488</v>
      </c>
      <c r="CJ2018" t="n">
        <v>651</v>
      </c>
      <c r="CK2018" t="n">
        <v>701</v>
      </c>
      <c r="CL2018" t="n">
        <v>701</v>
      </c>
      <c r="CM2018" t="n">
        <v>583</v>
      </c>
      <c r="CN2018" t="n">
        <v>369</v>
      </c>
      <c r="CO2018" t="n">
        <v>246</v>
      </c>
      <c r="CP2018" t="n">
        <v>601</v>
      </c>
      <c r="CQ2018" t="n">
        <v>601</v>
      </c>
      <c r="CR2018" t="n">
        <v>167</v>
      </c>
      <c r="CS2018" t="n">
        <v>14</v>
      </c>
      <c r="CT2018" t="inlineStr"/>
      <c r="CU2018" t="n">
        <v>701</v>
      </c>
      <c r="CV2018" t="n">
        <v>701</v>
      </c>
      <c r="CW2018" t="n">
        <v>701</v>
      </c>
      <c r="CX2018" t="n">
        <v>701</v>
      </c>
      <c r="CY2018" t="n">
        <v>164</v>
      </c>
      <c r="CZ2018" t="n">
        <v>250.5</v>
      </c>
      <c r="DA2018" t="n">
        <v>90.5</v>
      </c>
      <c r="DB2018" t="n">
        <v>64.16469906202182</v>
      </c>
      <c r="DC2018" t="n">
        <v>47.6724777365474</v>
      </c>
      <c r="DD2018" t="n">
        <v>5.5</v>
      </c>
      <c r="DE2018" t="inlineStr">
        <is>
          <t>Times (raw ratio)</t>
        </is>
      </c>
      <c r="DF2018" t="n">
        <v>7</v>
      </c>
      <c r="DG2018" t="inlineStr">
        <is>
          <t>Times (raw %)</t>
        </is>
      </c>
      <c r="DH2018" t="n">
        <v>2.95</v>
      </c>
      <c r="DI2018" t="n">
        <v>10.80996761508991</v>
      </c>
    </row>
    <row r="2019">
      <c r="A2019" t="inlineStr">
        <is>
          <t>yeungnam university</t>
        </is>
      </c>
      <c r="B2019" t="inlineStr">
        <is>
          <t>951-1000</t>
        </is>
      </c>
      <c r="C2019" t="inlineStr">
        <is>
          <t>951-1000</t>
        </is>
      </c>
      <c r="D2019" t="inlineStr">
        <is>
          <t>South Korea</t>
        </is>
      </c>
      <c r="E2019" t="inlineStr">
        <is>
          <t>Asia</t>
        </is>
      </c>
      <c r="F2019" t="inlineStr">
        <is>
          <t>L</t>
        </is>
      </c>
      <c r="G2019" t="inlineStr">
        <is>
          <t>FC</t>
        </is>
      </c>
      <c r="H2019" t="inlineStr">
        <is>
          <t>VH</t>
        </is>
      </c>
      <c r="I2019" t="inlineStr">
        <is>
          <t>C</t>
        </is>
      </c>
      <c r="J2019" t="n">
        <v>3.8</v>
      </c>
      <c r="K2019" t="inlineStr">
        <is>
          <t>601+</t>
        </is>
      </c>
      <c r="L2019" t="n">
        <v>2.9</v>
      </c>
      <c r="M2019" t="inlineStr">
        <is>
          <t>601+</t>
        </is>
      </c>
      <c r="N2019" t="n">
        <v>13.4</v>
      </c>
      <c r="O2019" t="inlineStr">
        <is>
          <t>701+</t>
        </is>
      </c>
      <c r="P2019" t="n">
        <v>26.9</v>
      </c>
      <c r="Q2019" t="inlineStr">
        <is>
          <t>477</t>
        </is>
      </c>
      <c r="R2019" t="n">
        <v>34.2</v>
      </c>
      <c r="S2019" t="inlineStr">
        <is>
          <t>468</t>
        </is>
      </c>
      <c r="T2019" t="n">
        <v>7.5</v>
      </c>
      <c r="U2019" t="inlineStr">
        <is>
          <t>701+</t>
        </is>
      </c>
      <c r="V2019" t="n">
        <v>43.9</v>
      </c>
      <c r="W2019" t="inlineStr">
        <is>
          <t>701+</t>
        </is>
      </c>
      <c r="X2019" t="n">
        <v>2.7</v>
      </c>
      <c r="Y2019" t="inlineStr">
        <is>
          <t>701+</t>
        </is>
      </c>
      <c r="Z2019" t="n">
        <v>1.6</v>
      </c>
      <c r="AA2019" t="inlineStr">
        <is>
          <t>701+</t>
        </is>
      </c>
      <c r="AB2019" t="inlineStr"/>
      <c r="AC2019" t="inlineStr">
        <is>
          <t>951-1000</t>
        </is>
      </c>
      <c r="AD2019" t="inlineStr">
        <is>
          <t>801-1000</t>
        </is>
      </c>
      <c r="AE2019" t="inlineStr">
        <is>
          <t>KR</t>
        </is>
      </c>
      <c r="AF2019" t="inlineStr">
        <is>
          <t>South Korea</t>
        </is>
      </c>
      <c r="AG2019" t="inlineStr">
        <is>
          <t>L</t>
        </is>
      </c>
      <c r="AH2019" t="inlineStr">
        <is>
          <t>FC</t>
        </is>
      </c>
      <c r="AI2019" t="inlineStr">
        <is>
          <t>HI</t>
        </is>
      </c>
      <c r="AJ2019" t="n">
        <v>4</v>
      </c>
      <c r="AK2019" t="inlineStr">
        <is>
          <t>C</t>
        </is>
      </c>
      <c r="AL2019" t="n">
        <v>5.5</v>
      </c>
      <c r="AM2019" t="inlineStr">
        <is>
          <t>601+</t>
        </is>
      </c>
      <c r="AN2019" t="n">
        <v>3.2</v>
      </c>
      <c r="AO2019" t="inlineStr">
        <is>
          <t>601+</t>
        </is>
      </c>
      <c r="AP2019" t="n">
        <v>14.3</v>
      </c>
      <c r="AQ2019" t="inlineStr">
        <is>
          <t>701+</t>
        </is>
      </c>
      <c r="AR2019" t="n">
        <v>23.3</v>
      </c>
      <c r="AS2019" t="inlineStr">
        <is>
          <t>511</t>
        </is>
      </c>
      <c r="AT2019" t="n">
        <v>39.8</v>
      </c>
      <c r="AU2019" t="inlineStr">
        <is>
          <t>413</t>
        </is>
      </c>
      <c r="AV2019" t="n">
        <v>6.1</v>
      </c>
      <c r="AW2019" t="inlineStr">
        <is>
          <t>701+</t>
        </is>
      </c>
      <c r="AX2019" t="n">
        <v>2.5</v>
      </c>
      <c r="AY2019" t="inlineStr">
        <is>
          <t>701+</t>
        </is>
      </c>
      <c r="AZ2019" t="n">
        <v>4.5</v>
      </c>
      <c r="BA2019" t="inlineStr">
        <is>
          <t>701+</t>
        </is>
      </c>
      <c r="BB2019" t="n">
        <v>1.3</v>
      </c>
      <c r="BC2019" t="inlineStr">
        <is>
          <t>701+</t>
        </is>
      </c>
      <c r="BD2019" t="inlineStr">
        <is>
          <t>-</t>
        </is>
      </c>
      <c r="BE2019" t="inlineStr">
        <is>
          <t>601-800</t>
        </is>
      </c>
      <c r="BF2019" t="inlineStr">
        <is>
          <t>South Korea</t>
        </is>
      </c>
      <c r="BG2019" t="n">
        <v>18.6</v>
      </c>
      <c r="BH2019" t="n">
        <v>24.3</v>
      </c>
      <c r="BI2019" t="n">
        <v>10.9</v>
      </c>
      <c r="BJ2019" t="n">
        <v>26.5</v>
      </c>
      <c r="BK2019" t="inlineStr">
        <is>
          <t>35.4</t>
        </is>
      </c>
      <c r="BL2019" t="inlineStr">
        <is>
          <t>-</t>
        </is>
      </c>
      <c r="BM2019" t="inlineStr">
        <is>
          <t>21,958</t>
        </is>
      </c>
      <c r="BN2019" t="n">
        <v>15.3</v>
      </c>
      <c r="BO2019" t="inlineStr">
        <is>
          <t>3%</t>
        </is>
      </c>
      <c r="BP2019" t="inlineStr">
        <is>
          <t>48 : 52</t>
        </is>
      </c>
      <c r="BQ2019" t="n">
        <v>2016</v>
      </c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>
        <is>
          <t>QS+Times</t>
        </is>
      </c>
      <c r="CC2019" t="n">
        <v>975.5</v>
      </c>
      <c r="CD2019" t="n">
        <v>975.5</v>
      </c>
      <c r="CE2019" t="n">
        <v>601</v>
      </c>
      <c r="CF2019" t="n">
        <v>601</v>
      </c>
      <c r="CG2019" t="n">
        <v>701</v>
      </c>
      <c r="CH2019" t="n">
        <v>477</v>
      </c>
      <c r="CI2019" t="n">
        <v>468</v>
      </c>
      <c r="CJ2019" t="n">
        <v>701</v>
      </c>
      <c r="CK2019" t="n">
        <v>701</v>
      </c>
      <c r="CL2019" t="n">
        <v>701</v>
      </c>
      <c r="CM2019" t="n">
        <v>701</v>
      </c>
      <c r="CN2019" t="n">
        <v>975.5</v>
      </c>
      <c r="CO2019" t="n">
        <v>900.5</v>
      </c>
      <c r="CP2019" t="n">
        <v>601</v>
      </c>
      <c r="CQ2019" t="n">
        <v>601</v>
      </c>
      <c r="CR2019" t="n">
        <v>701</v>
      </c>
      <c r="CS2019" t="n">
        <v>511</v>
      </c>
      <c r="CT2019" t="n">
        <v>413</v>
      </c>
      <c r="CU2019" t="n">
        <v>701</v>
      </c>
      <c r="CV2019" t="n">
        <v>701</v>
      </c>
      <c r="CW2019" t="n">
        <v>701</v>
      </c>
      <c r="CX2019" t="n">
        <v>701</v>
      </c>
      <c r="CY2019" t="n">
        <v>700.5</v>
      </c>
      <c r="CZ2019" t="inlineStr"/>
      <c r="DA2019" t="inlineStr"/>
      <c r="DB2019" t="n">
        <v>15.19642857142857</v>
      </c>
      <c r="DC2019" t="n">
        <v>20.27731642000222</v>
      </c>
      <c r="DD2019" t="n">
        <v>15.3</v>
      </c>
      <c r="DE2019" t="inlineStr">
        <is>
          <t>Times (raw ratio)</t>
        </is>
      </c>
      <c r="DF2019" t="n">
        <v>3</v>
      </c>
      <c r="DG2019" t="inlineStr">
        <is>
          <t>Times (raw %)</t>
        </is>
      </c>
      <c r="DH2019" t="n">
        <v>4.65</v>
      </c>
      <c r="DI2019" t="n">
        <v>8.324661810613945</v>
      </c>
    </row>
    <row r="2020">
      <c r="A2020" t="inlineStr">
        <is>
          <t>yildiz technical university</t>
        </is>
      </c>
      <c r="B2020" t="inlineStr">
        <is>
          <t>851-900</t>
        </is>
      </c>
      <c r="C2020" t="inlineStr">
        <is>
          <t>951-1000</t>
        </is>
      </c>
      <c r="D2020" t="inlineStr">
        <is>
          <t>Turkey</t>
        </is>
      </c>
      <c r="E2020" t="inlineStr">
        <is>
          <t>Asia</t>
        </is>
      </c>
      <c r="F2020" t="inlineStr">
        <is>
          <t>L</t>
        </is>
      </c>
      <c r="G2020" t="inlineStr">
        <is>
          <t>CO</t>
        </is>
      </c>
      <c r="H2020" t="inlineStr">
        <is>
          <t>VH</t>
        </is>
      </c>
      <c r="I2020" t="inlineStr">
        <is>
          <t>A</t>
        </is>
      </c>
      <c r="J2020" t="n">
        <v>9.699999999999999</v>
      </c>
      <c r="K2020" t="inlineStr">
        <is>
          <t>601+</t>
        </is>
      </c>
      <c r="L2020" t="n">
        <v>24.7</v>
      </c>
      <c r="M2020" t="inlineStr">
        <is>
          <t>386</t>
        </is>
      </c>
      <c r="N2020" t="n">
        <v>4.2</v>
      </c>
      <c r="O2020" t="inlineStr">
        <is>
          <t>701+</t>
        </is>
      </c>
      <c r="P2020" t="n">
        <v>12.2</v>
      </c>
      <c r="Q2020" t="inlineStr">
        <is>
          <t>684</t>
        </is>
      </c>
      <c r="R2020" t="n">
        <v>9.1</v>
      </c>
      <c r="S2020" t="inlineStr">
        <is>
          <t>701+</t>
        </is>
      </c>
      <c r="T2020" t="n">
        <v>18.5</v>
      </c>
      <c r="U2020" t="inlineStr">
        <is>
          <t>574</t>
        </is>
      </c>
      <c r="V2020" t="n">
        <v>38.9</v>
      </c>
      <c r="W2020" t="inlineStr">
        <is>
          <t>701+</t>
        </is>
      </c>
      <c r="X2020" t="n">
        <v>19.9</v>
      </c>
      <c r="Y2020" t="inlineStr">
        <is>
          <t>566</t>
        </is>
      </c>
      <c r="Z2020" t="n">
        <v>35.1</v>
      </c>
      <c r="AA2020" t="inlineStr">
        <is>
          <t>403=</t>
        </is>
      </c>
      <c r="AB2020" t="inlineStr"/>
      <c r="AC2020" t="inlineStr">
        <is>
          <t>951-1000</t>
        </is>
      </c>
      <c r="AD2020" t="inlineStr">
        <is>
          <t>1001-1200</t>
        </is>
      </c>
      <c r="AE2020" t="inlineStr">
        <is>
          <t>TR</t>
        </is>
      </c>
      <c r="AF2020" t="inlineStr">
        <is>
          <t>Turkey</t>
        </is>
      </c>
      <c r="AG2020" t="inlineStr">
        <is>
          <t>L</t>
        </is>
      </c>
      <c r="AH2020" t="inlineStr">
        <is>
          <t>CO</t>
        </is>
      </c>
      <c r="AI2020" t="inlineStr">
        <is>
          <t>VH</t>
        </is>
      </c>
      <c r="AJ2020" t="n">
        <v>5</v>
      </c>
      <c r="AK2020" t="inlineStr">
        <is>
          <t>A</t>
        </is>
      </c>
      <c r="AL2020" t="n">
        <v>8.1</v>
      </c>
      <c r="AM2020" t="inlineStr">
        <is>
          <t>601+</t>
        </is>
      </c>
      <c r="AN2020" t="n">
        <v>21.5</v>
      </c>
      <c r="AO2020" t="inlineStr">
        <is>
          <t>433</t>
        </is>
      </c>
      <c r="AP2020" t="n">
        <v>5.1</v>
      </c>
      <c r="AQ2020" t="inlineStr">
        <is>
          <t>701+</t>
        </is>
      </c>
      <c r="AR2020" t="n">
        <v>9.300000000000001</v>
      </c>
      <c r="AS2020" t="inlineStr">
        <is>
          <t>701+</t>
        </is>
      </c>
      <c r="AT2020" t="n">
        <v>8.699999999999999</v>
      </c>
      <c r="AU2020" t="inlineStr">
        <is>
          <t>701+</t>
        </is>
      </c>
      <c r="AV2020" t="n">
        <v>21.6</v>
      </c>
      <c r="AW2020" t="inlineStr">
        <is>
          <t>523</t>
        </is>
      </c>
      <c r="AX2020" t="n">
        <v>2</v>
      </c>
      <c r="AY2020" t="inlineStr">
        <is>
          <t>701+</t>
        </is>
      </c>
      <c r="AZ2020" t="n">
        <v>10.6</v>
      </c>
      <c r="BA2020" t="inlineStr">
        <is>
          <t>701+</t>
        </is>
      </c>
      <c r="BB2020" t="n">
        <v>24.4</v>
      </c>
      <c r="BC2020" t="inlineStr">
        <is>
          <t>497=</t>
        </is>
      </c>
      <c r="BD2020" t="inlineStr">
        <is>
          <t>-</t>
        </is>
      </c>
      <c r="BE2020" t="inlineStr"/>
      <c r="BF2020" t="inlineStr">
        <is>
          <t>Not Reported</t>
        </is>
      </c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>
        <is>
          <t>QS</t>
        </is>
      </c>
      <c r="CC2020" t="n">
        <v>875.5</v>
      </c>
      <c r="CD2020" t="n">
        <v>975.5</v>
      </c>
      <c r="CE2020" t="n">
        <v>601</v>
      </c>
      <c r="CF2020" t="n">
        <v>386</v>
      </c>
      <c r="CG2020" t="n">
        <v>701</v>
      </c>
      <c r="CH2020" t="n">
        <v>684</v>
      </c>
      <c r="CI2020" t="n">
        <v>701</v>
      </c>
      <c r="CJ2020" t="n">
        <v>574</v>
      </c>
      <c r="CK2020" t="n">
        <v>701</v>
      </c>
      <c r="CL2020" t="n">
        <v>566</v>
      </c>
      <c r="CM2020" t="n">
        <v>403</v>
      </c>
      <c r="CN2020" t="n">
        <v>975.5</v>
      </c>
      <c r="CO2020" t="n">
        <v>1100.5</v>
      </c>
      <c r="CP2020" t="n">
        <v>601</v>
      </c>
      <c r="CQ2020" t="n">
        <v>433</v>
      </c>
      <c r="CR2020" t="n">
        <v>701</v>
      </c>
      <c r="CS2020" t="n">
        <v>701</v>
      </c>
      <c r="CT2020" t="n">
        <v>701</v>
      </c>
      <c r="CU2020" t="n">
        <v>523</v>
      </c>
      <c r="CV2020" t="n">
        <v>701</v>
      </c>
      <c r="CW2020" t="n">
        <v>701</v>
      </c>
      <c r="CX2020" t="n">
        <v>497</v>
      </c>
      <c r="CY2020" t="inlineStr"/>
      <c r="CZ2020" t="inlineStr"/>
      <c r="DA2020" t="inlineStr"/>
      <c r="DB2020" t="n">
        <v>37.53571428571428</v>
      </c>
      <c r="DC2020" t="n">
        <v>12.2</v>
      </c>
      <c r="DD2020" t="inlineStr"/>
      <c r="DE2020" t="inlineStr">
        <is>
          <t>QS (score, not ratio)</t>
        </is>
      </c>
      <c r="DF2020" t="inlineStr"/>
      <c r="DG2020" t="inlineStr">
        <is>
          <t>QS (score, not %)</t>
        </is>
      </c>
      <c r="DH2020" t="n">
        <v>8.899999999999999</v>
      </c>
      <c r="DI2020" t="inlineStr"/>
    </row>
    <row r="2021">
      <c r="A2021" t="inlineStr">
        <is>
          <t>yogyakarta state university</t>
        </is>
      </c>
      <c r="B2021" t="inlineStr">
        <is>
          <t>1201-1400</t>
        </is>
      </c>
      <c r="C2021" t="inlineStr">
        <is>
          <t>1201-1400</t>
        </is>
      </c>
      <c r="D2021" t="inlineStr">
        <is>
          <t>Indonesia</t>
        </is>
      </c>
      <c r="E2021" t="inlineStr">
        <is>
          <t>Asia</t>
        </is>
      </c>
      <c r="F2021" t="inlineStr">
        <is>
          <t>L</t>
        </is>
      </c>
      <c r="G2021" t="inlineStr">
        <is>
          <t>FO</t>
        </is>
      </c>
      <c r="H2021" t="inlineStr">
        <is>
          <t>VH</t>
        </is>
      </c>
      <c r="I2021" t="inlineStr">
        <is>
          <t>A</t>
        </is>
      </c>
      <c r="J2021" t="n">
        <v>11.7</v>
      </c>
      <c r="K2021" t="inlineStr">
        <is>
          <t>601+</t>
        </is>
      </c>
      <c r="L2021" t="n">
        <v>3.3</v>
      </c>
      <c r="M2021" t="inlineStr">
        <is>
          <t>601+</t>
        </is>
      </c>
      <c r="N2021" t="n">
        <v>8.699999999999999</v>
      </c>
      <c r="O2021" t="inlineStr">
        <is>
          <t>701+</t>
        </is>
      </c>
      <c r="P2021" t="n">
        <v>1.4</v>
      </c>
      <c r="Q2021" t="inlineStr">
        <is>
          <t>701+</t>
        </is>
      </c>
      <c r="R2021" t="n">
        <v>13.5</v>
      </c>
      <c r="S2021" t="inlineStr">
        <is>
          <t>695</t>
        </is>
      </c>
      <c r="T2021" t="n">
        <v>1.7</v>
      </c>
      <c r="U2021" t="inlineStr">
        <is>
          <t>701+</t>
        </is>
      </c>
      <c r="V2021" t="n">
        <v>8.6</v>
      </c>
      <c r="W2021" t="inlineStr">
        <is>
          <t>701+</t>
        </is>
      </c>
      <c r="X2021" t="n">
        <v>2.3</v>
      </c>
      <c r="Y2021" t="inlineStr">
        <is>
          <t>701+</t>
        </is>
      </c>
      <c r="Z2021" t="n">
        <v>1</v>
      </c>
      <c r="AA2021" t="inlineStr">
        <is>
          <t>701+</t>
        </is>
      </c>
      <c r="AB2021" t="inlineStr"/>
      <c r="AC2021" t="inlineStr">
        <is>
          <t>1201-1400</t>
        </is>
      </c>
      <c r="AD2021" t="inlineStr"/>
      <c r="AE2021" t="inlineStr">
        <is>
          <t>ID</t>
        </is>
      </c>
      <c r="AF2021" t="inlineStr">
        <is>
          <t>Indonesia</t>
        </is>
      </c>
      <c r="AG2021" t="inlineStr">
        <is>
          <t>L</t>
        </is>
      </c>
      <c r="AH2021" t="inlineStr">
        <is>
          <t>FO</t>
        </is>
      </c>
      <c r="AI2021" t="inlineStr">
        <is>
          <t>HI</t>
        </is>
      </c>
      <c r="AJ2021" t="n">
        <v>2</v>
      </c>
      <c r="AK2021" t="inlineStr">
        <is>
          <t>A</t>
        </is>
      </c>
      <c r="AL2021" t="n">
        <v>9.6</v>
      </c>
      <c r="AM2021" t="inlineStr">
        <is>
          <t>601+</t>
        </is>
      </c>
      <c r="AN2021" t="n">
        <v>2.8</v>
      </c>
      <c r="AO2021" t="inlineStr">
        <is>
          <t>601+</t>
        </is>
      </c>
      <c r="AP2021" t="n">
        <v>8</v>
      </c>
      <c r="AQ2021" t="inlineStr">
        <is>
          <t>701+</t>
        </is>
      </c>
      <c r="AR2021" t="n">
        <v>1.4</v>
      </c>
      <c r="AS2021" t="inlineStr">
        <is>
          <t>701+</t>
        </is>
      </c>
      <c r="AT2021" t="n">
        <v>15.4</v>
      </c>
      <c r="AU2021" t="inlineStr">
        <is>
          <t>662</t>
        </is>
      </c>
      <c r="AV2021" t="n">
        <v>1.8</v>
      </c>
      <c r="AW2021" t="inlineStr">
        <is>
          <t>701+</t>
        </is>
      </c>
      <c r="AX2021" t="n">
        <v>1</v>
      </c>
      <c r="AY2021" t="inlineStr">
        <is>
          <t>701+</t>
        </is>
      </c>
      <c r="AZ2021" t="n">
        <v>7.8</v>
      </c>
      <c r="BA2021" t="inlineStr">
        <is>
          <t>701+</t>
        </is>
      </c>
      <c r="BB2021" t="n">
        <v>1</v>
      </c>
      <c r="BC2021" t="inlineStr">
        <is>
          <t>701+</t>
        </is>
      </c>
      <c r="BD2021" t="inlineStr">
        <is>
          <t>-</t>
        </is>
      </c>
      <c r="BE2021" t="inlineStr"/>
      <c r="BF2021" t="inlineStr">
        <is>
          <t>Not Reported</t>
        </is>
      </c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>
        <is>
          <t>QS</t>
        </is>
      </c>
      <c r="CC2021" t="n">
        <v>1300.5</v>
      </c>
      <c r="CD2021" t="n">
        <v>1300.5</v>
      </c>
      <c r="CE2021" t="n">
        <v>601</v>
      </c>
      <c r="CF2021" t="n">
        <v>601</v>
      </c>
      <c r="CG2021" t="n">
        <v>701</v>
      </c>
      <c r="CH2021" t="n">
        <v>701</v>
      </c>
      <c r="CI2021" t="n">
        <v>695</v>
      </c>
      <c r="CJ2021" t="n">
        <v>701</v>
      </c>
      <c r="CK2021" t="n">
        <v>701</v>
      </c>
      <c r="CL2021" t="n">
        <v>701</v>
      </c>
      <c r="CM2021" t="n">
        <v>701</v>
      </c>
      <c r="CN2021" t="n">
        <v>1300.5</v>
      </c>
      <c r="CO2021" t="inlineStr"/>
      <c r="CP2021" t="n">
        <v>601</v>
      </c>
      <c r="CQ2021" t="n">
        <v>601</v>
      </c>
      <c r="CR2021" t="n">
        <v>701</v>
      </c>
      <c r="CS2021" t="n">
        <v>701</v>
      </c>
      <c r="CT2021" t="n">
        <v>662</v>
      </c>
      <c r="CU2021" t="n">
        <v>701</v>
      </c>
      <c r="CV2021" t="n">
        <v>701</v>
      </c>
      <c r="CW2021" t="n">
        <v>701</v>
      </c>
      <c r="CX2021" t="n">
        <v>701</v>
      </c>
      <c r="CY2021" t="inlineStr"/>
      <c r="CZ2021" t="inlineStr"/>
      <c r="DA2021" t="inlineStr"/>
      <c r="DB2021" t="n">
        <v>7.178571428571416</v>
      </c>
      <c r="DC2021" t="n">
        <v>1.4</v>
      </c>
      <c r="DD2021" t="inlineStr"/>
      <c r="DE2021" t="inlineStr">
        <is>
          <t>QS (score, not ratio)</t>
        </is>
      </c>
      <c r="DF2021" t="inlineStr"/>
      <c r="DG2021" t="inlineStr">
        <is>
          <t>QS (score, not %)</t>
        </is>
      </c>
      <c r="DH2021" t="n">
        <v>10.65</v>
      </c>
      <c r="DI2021" t="inlineStr"/>
    </row>
    <row r="2022">
      <c r="A2022" t="inlineStr">
        <is>
          <t>yokohama city university</t>
        </is>
      </c>
      <c r="B2022" t="inlineStr">
        <is>
          <t>901-950</t>
        </is>
      </c>
      <c r="C2022" t="inlineStr">
        <is>
          <t>801-850</t>
        </is>
      </c>
      <c r="D2022" t="inlineStr">
        <is>
          <t>Japan</t>
        </is>
      </c>
      <c r="E2022" t="inlineStr">
        <is>
          <t>Asia</t>
        </is>
      </c>
      <c r="F2022" t="inlineStr">
        <is>
          <t>M</t>
        </is>
      </c>
      <c r="G2022" t="inlineStr">
        <is>
          <t>FO</t>
        </is>
      </c>
      <c r="H2022" t="inlineStr">
        <is>
          <t>VH</t>
        </is>
      </c>
      <c r="I2022" t="inlineStr">
        <is>
          <t>A</t>
        </is>
      </c>
      <c r="J2022" t="n">
        <v>3.4</v>
      </c>
      <c r="K2022" t="inlineStr">
        <is>
          <t>601+</t>
        </is>
      </c>
      <c r="L2022" t="n">
        <v>2.4</v>
      </c>
      <c r="M2022" t="inlineStr">
        <is>
          <t>601+</t>
        </is>
      </c>
      <c r="N2022" t="n">
        <v>96.2</v>
      </c>
      <c r="O2022" t="inlineStr">
        <is>
          <t>54</t>
        </is>
      </c>
      <c r="P2022" t="n">
        <v>10.3</v>
      </c>
      <c r="Q2022" t="inlineStr">
        <is>
          <t>701+</t>
        </is>
      </c>
      <c r="R2022" t="n">
        <v>5.4</v>
      </c>
      <c r="S2022" t="inlineStr">
        <is>
          <t>701+</t>
        </is>
      </c>
      <c r="T2022" t="n">
        <v>2.4</v>
      </c>
      <c r="U2022" t="inlineStr">
        <is>
          <t>701+</t>
        </is>
      </c>
      <c r="V2022" t="n">
        <v>10.5</v>
      </c>
      <c r="W2022" t="inlineStr">
        <is>
          <t>701+</t>
        </is>
      </c>
      <c r="X2022" t="n">
        <v>3.1</v>
      </c>
      <c r="Y2022" t="inlineStr">
        <is>
          <t>701+</t>
        </is>
      </c>
      <c r="Z2022" t="n">
        <v>1</v>
      </c>
      <c r="AA2022" t="inlineStr">
        <is>
          <t>701+</t>
        </is>
      </c>
      <c r="AB2022" t="inlineStr"/>
      <c r="AC2022" t="inlineStr">
        <is>
          <t>801-850</t>
        </is>
      </c>
      <c r="AD2022" t="inlineStr">
        <is>
          <t>501-510</t>
        </is>
      </c>
      <c r="AE2022" t="inlineStr">
        <is>
          <t>JP</t>
        </is>
      </c>
      <c r="AF2022" t="inlineStr">
        <is>
          <t>Japan</t>
        </is>
      </c>
      <c r="AG2022" t="inlineStr">
        <is>
          <t>M</t>
        </is>
      </c>
      <c r="AH2022" t="inlineStr">
        <is>
          <t>FO</t>
        </is>
      </c>
      <c r="AI2022" t="inlineStr">
        <is>
          <t>VH</t>
        </is>
      </c>
      <c r="AJ2022" t="n">
        <v>4</v>
      </c>
      <c r="AK2022" t="inlineStr">
        <is>
          <t>A</t>
        </is>
      </c>
      <c r="AL2022" t="n">
        <v>3.3</v>
      </c>
      <c r="AM2022" t="inlineStr">
        <is>
          <t>601+</t>
        </is>
      </c>
      <c r="AN2022" t="n">
        <v>2.6</v>
      </c>
      <c r="AO2022" t="inlineStr">
        <is>
          <t>601+</t>
        </is>
      </c>
      <c r="AP2022" t="n">
        <v>97.7</v>
      </c>
      <c r="AQ2022" t="inlineStr">
        <is>
          <t>49</t>
        </is>
      </c>
      <c r="AR2022" t="n">
        <v>10.3</v>
      </c>
      <c r="AS2022" t="inlineStr">
        <is>
          <t>701+</t>
        </is>
      </c>
      <c r="AT2022" t="n">
        <v>4.1</v>
      </c>
      <c r="AU2022" t="inlineStr">
        <is>
          <t>701+</t>
        </is>
      </c>
      <c r="AV2022" t="n">
        <v>2.4</v>
      </c>
      <c r="AW2022" t="inlineStr">
        <is>
          <t>701+</t>
        </is>
      </c>
      <c r="AX2022" t="n">
        <v>1.1</v>
      </c>
      <c r="AY2022" t="inlineStr">
        <is>
          <t>701+</t>
        </is>
      </c>
      <c r="AZ2022" t="n">
        <v>8.5</v>
      </c>
      <c r="BA2022" t="inlineStr">
        <is>
          <t>701+</t>
        </is>
      </c>
      <c r="BB2022" t="n">
        <v>1</v>
      </c>
      <c r="BC2022" t="inlineStr">
        <is>
          <t>701+</t>
        </is>
      </c>
      <c r="BD2022" t="inlineStr">
        <is>
          <t>-</t>
        </is>
      </c>
      <c r="BE2022" t="inlineStr">
        <is>
          <t>601-800</t>
        </is>
      </c>
      <c r="BF2022" t="inlineStr">
        <is>
          <t>Japan</t>
        </is>
      </c>
      <c r="BG2022" t="n">
        <v>24</v>
      </c>
      <c r="BH2022" t="n">
        <v>16.1</v>
      </c>
      <c r="BI2022" t="n">
        <v>10.2</v>
      </c>
      <c r="BJ2022" t="n">
        <v>36.4</v>
      </c>
      <c r="BK2022" t="inlineStr">
        <is>
          <t>37.9</t>
        </is>
      </c>
      <c r="BL2022" t="inlineStr">
        <is>
          <t>-</t>
        </is>
      </c>
      <c r="BM2022" t="inlineStr">
        <is>
          <t>4,122</t>
        </is>
      </c>
      <c r="BN2022" t="n">
        <v>3.7</v>
      </c>
      <c r="BO2022" t="inlineStr">
        <is>
          <t>3%</t>
        </is>
      </c>
      <c r="BP2022" t="inlineStr"/>
      <c r="BQ2022" t="n">
        <v>2016</v>
      </c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>
        <is>
          <t>QS+Times</t>
        </is>
      </c>
      <c r="CC2022" t="n">
        <v>925.5</v>
      </c>
      <c r="CD2022" t="n">
        <v>825.5</v>
      </c>
      <c r="CE2022" t="n">
        <v>601</v>
      </c>
      <c r="CF2022" t="n">
        <v>601</v>
      </c>
      <c r="CG2022" t="n">
        <v>54</v>
      </c>
      <c r="CH2022" t="n">
        <v>701</v>
      </c>
      <c r="CI2022" t="n">
        <v>701</v>
      </c>
      <c r="CJ2022" t="n">
        <v>701</v>
      </c>
      <c r="CK2022" t="n">
        <v>701</v>
      </c>
      <c r="CL2022" t="n">
        <v>701</v>
      </c>
      <c r="CM2022" t="n">
        <v>701</v>
      </c>
      <c r="CN2022" t="n">
        <v>825.5</v>
      </c>
      <c r="CO2022" t="n">
        <v>505.5</v>
      </c>
      <c r="CP2022" t="n">
        <v>601</v>
      </c>
      <c r="CQ2022" t="n">
        <v>601</v>
      </c>
      <c r="CR2022" t="n">
        <v>49</v>
      </c>
      <c r="CS2022" t="n">
        <v>701</v>
      </c>
      <c r="CT2022" t="n">
        <v>701</v>
      </c>
      <c r="CU2022" t="n">
        <v>701</v>
      </c>
      <c r="CV2022" t="n">
        <v>701</v>
      </c>
      <c r="CW2022" t="n">
        <v>701</v>
      </c>
      <c r="CX2022" t="n">
        <v>701</v>
      </c>
      <c r="CY2022" t="n">
        <v>700.5</v>
      </c>
      <c r="CZ2022" t="inlineStr"/>
      <c r="DA2022" t="inlineStr"/>
      <c r="DB2022" t="n">
        <v>16.98214285714285</v>
      </c>
      <c r="DC2022" t="n">
        <v>17.8412614221859</v>
      </c>
      <c r="DD2022" t="n">
        <v>3.7</v>
      </c>
      <c r="DE2022" t="inlineStr">
        <is>
          <t>Times (raw ratio)</t>
        </is>
      </c>
      <c r="DF2022" t="n">
        <v>3</v>
      </c>
      <c r="DG2022" t="inlineStr">
        <is>
          <t>Times (raw %)</t>
        </is>
      </c>
      <c r="DH2022" t="n">
        <v>3.35</v>
      </c>
      <c r="DI2022" t="n">
        <v>7.596253902185222</v>
      </c>
    </row>
    <row r="2023">
      <c r="A2023" t="inlineStr">
        <is>
          <t>yokohama national university</t>
        </is>
      </c>
      <c r="B2023" t="inlineStr">
        <is>
          <t>1001-1200</t>
        </is>
      </c>
      <c r="C2023" t="inlineStr">
        <is>
          <t>951-1000</t>
        </is>
      </c>
      <c r="D2023" t="inlineStr">
        <is>
          <t>Japan</t>
        </is>
      </c>
      <c r="E2023" t="inlineStr">
        <is>
          <t>Asia</t>
        </is>
      </c>
      <c r="F2023" t="inlineStr">
        <is>
          <t>M</t>
        </is>
      </c>
      <c r="G2023" t="inlineStr">
        <is>
          <t>CO</t>
        </is>
      </c>
      <c r="H2023" t="inlineStr">
        <is>
          <t>VH</t>
        </is>
      </c>
      <c r="I2023" t="inlineStr">
        <is>
          <t>A</t>
        </is>
      </c>
      <c r="J2023" t="n">
        <v>9.300000000000001</v>
      </c>
      <c r="K2023" t="inlineStr">
        <is>
          <t>601+</t>
        </is>
      </c>
      <c r="L2023" t="n">
        <v>16.4</v>
      </c>
      <c r="M2023" t="inlineStr">
        <is>
          <t>519</t>
        </is>
      </c>
      <c r="N2023" t="n">
        <v>18.3</v>
      </c>
      <c r="O2023" t="inlineStr">
        <is>
          <t>701+</t>
        </is>
      </c>
      <c r="P2023" t="n">
        <v>6.6</v>
      </c>
      <c r="Q2023" t="inlineStr">
        <is>
          <t>701+</t>
        </is>
      </c>
      <c r="R2023" t="n">
        <v>10.1</v>
      </c>
      <c r="S2023" t="inlineStr">
        <is>
          <t>701+</t>
        </is>
      </c>
      <c r="T2023" t="n">
        <v>7.8</v>
      </c>
      <c r="U2023" t="inlineStr">
        <is>
          <t>701+</t>
        </is>
      </c>
      <c r="V2023" t="n">
        <v>26.5</v>
      </c>
      <c r="W2023" t="inlineStr">
        <is>
          <t>701+</t>
        </is>
      </c>
      <c r="X2023" t="n">
        <v>17.8</v>
      </c>
      <c r="Y2023" t="inlineStr">
        <is>
          <t>603</t>
        </is>
      </c>
      <c r="Z2023" t="n">
        <v>2.8</v>
      </c>
      <c r="AA2023" t="inlineStr">
        <is>
          <t>701+</t>
        </is>
      </c>
      <c r="AB2023" t="inlineStr"/>
      <c r="AC2023" t="inlineStr">
        <is>
          <t>951-1000</t>
        </is>
      </c>
      <c r="AD2023" t="inlineStr">
        <is>
          <t>801-1000</t>
        </is>
      </c>
      <c r="AE2023" t="inlineStr">
        <is>
          <t>JP</t>
        </is>
      </c>
      <c r="AF2023" t="inlineStr">
        <is>
          <t>Japan</t>
        </is>
      </c>
      <c r="AG2023" t="inlineStr">
        <is>
          <t>M</t>
        </is>
      </c>
      <c r="AH2023" t="inlineStr">
        <is>
          <t>CO</t>
        </is>
      </c>
      <c r="AI2023" t="inlineStr">
        <is>
          <t>VH</t>
        </is>
      </c>
      <c r="AJ2023" t="n">
        <v>4</v>
      </c>
      <c r="AK2023" t="inlineStr">
        <is>
          <t>A</t>
        </is>
      </c>
      <c r="AL2023" t="n">
        <v>9.6</v>
      </c>
      <c r="AM2023" t="inlineStr">
        <is>
          <t>601+</t>
        </is>
      </c>
      <c r="AN2023" t="n">
        <v>18.3</v>
      </c>
      <c r="AO2023" t="inlineStr">
        <is>
          <t>480</t>
        </is>
      </c>
      <c r="AP2023" t="n">
        <v>16.7</v>
      </c>
      <c r="AQ2023" t="inlineStr">
        <is>
          <t>701+</t>
        </is>
      </c>
      <c r="AR2023" t="n">
        <v>8.300000000000001</v>
      </c>
      <c r="AS2023" t="inlineStr">
        <is>
          <t>701+</t>
        </is>
      </c>
      <c r="AT2023" t="n">
        <v>8.800000000000001</v>
      </c>
      <c r="AU2023" t="inlineStr">
        <is>
          <t>701+</t>
        </is>
      </c>
      <c r="AV2023" t="n">
        <v>9.4</v>
      </c>
      <c r="AW2023" t="inlineStr">
        <is>
          <t>701+</t>
        </is>
      </c>
      <c r="AX2023" t="n">
        <v>2</v>
      </c>
      <c r="AY2023" t="inlineStr">
        <is>
          <t>701+</t>
        </is>
      </c>
      <c r="AZ2023" t="n">
        <v>16.2</v>
      </c>
      <c r="BA2023" t="inlineStr">
        <is>
          <t>517</t>
        </is>
      </c>
      <c r="BB2023" t="n">
        <v>12.7</v>
      </c>
      <c r="BC2023" t="inlineStr">
        <is>
          <t>636=</t>
        </is>
      </c>
      <c r="BD2023" t="inlineStr">
        <is>
          <t>-</t>
        </is>
      </c>
      <c r="BE2023" t="inlineStr">
        <is>
          <t>601-800</t>
        </is>
      </c>
      <c r="BF2023" t="inlineStr">
        <is>
          <t>Japan</t>
        </is>
      </c>
      <c r="BG2023" t="n">
        <v>20.1</v>
      </c>
      <c r="BH2023" t="n">
        <v>23.3</v>
      </c>
      <c r="BI2023" t="n">
        <v>16</v>
      </c>
      <c r="BJ2023" t="n">
        <v>13.5</v>
      </c>
      <c r="BK2023" t="inlineStr">
        <is>
          <t>40.4</t>
        </is>
      </c>
      <c r="BL2023" t="inlineStr">
        <is>
          <t>-</t>
        </is>
      </c>
      <c r="BM2023" t="inlineStr">
        <is>
          <t>10,117</t>
        </is>
      </c>
      <c r="BN2023" t="n">
        <v>12.1</v>
      </c>
      <c r="BO2023" t="inlineStr">
        <is>
          <t>8%</t>
        </is>
      </c>
      <c r="BP2023" t="inlineStr">
        <is>
          <t>28 : 72</t>
        </is>
      </c>
      <c r="BQ2023" t="n">
        <v>2016</v>
      </c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>
        <is>
          <t>QS+Times</t>
        </is>
      </c>
      <c r="CC2023" t="n">
        <v>1100.5</v>
      </c>
      <c r="CD2023" t="n">
        <v>975.5</v>
      </c>
      <c r="CE2023" t="n">
        <v>601</v>
      </c>
      <c r="CF2023" t="n">
        <v>519</v>
      </c>
      <c r="CG2023" t="n">
        <v>701</v>
      </c>
      <c r="CH2023" t="n">
        <v>701</v>
      </c>
      <c r="CI2023" t="n">
        <v>701</v>
      </c>
      <c r="CJ2023" t="n">
        <v>701</v>
      </c>
      <c r="CK2023" t="n">
        <v>701</v>
      </c>
      <c r="CL2023" t="n">
        <v>603</v>
      </c>
      <c r="CM2023" t="n">
        <v>701</v>
      </c>
      <c r="CN2023" t="n">
        <v>975.5</v>
      </c>
      <c r="CO2023" t="n">
        <v>900.5</v>
      </c>
      <c r="CP2023" t="n">
        <v>601</v>
      </c>
      <c r="CQ2023" t="n">
        <v>480</v>
      </c>
      <c r="CR2023" t="n">
        <v>701</v>
      </c>
      <c r="CS2023" t="n">
        <v>701</v>
      </c>
      <c r="CT2023" t="n">
        <v>701</v>
      </c>
      <c r="CU2023" t="n">
        <v>701</v>
      </c>
      <c r="CV2023" t="n">
        <v>701</v>
      </c>
      <c r="CW2023" t="n">
        <v>517</v>
      </c>
      <c r="CX2023" t="n">
        <v>636</v>
      </c>
      <c r="CY2023" t="n">
        <v>700.5</v>
      </c>
      <c r="CZ2023" t="inlineStr"/>
      <c r="DA2023" t="inlineStr"/>
      <c r="DB2023" t="n">
        <v>10.73214285714285</v>
      </c>
      <c r="DC2023" t="n">
        <v>10.89367547581031</v>
      </c>
      <c r="DD2023" t="n">
        <v>12.1</v>
      </c>
      <c r="DE2023" t="inlineStr">
        <is>
          <t>Times (raw ratio)</t>
        </is>
      </c>
      <c r="DF2023" t="n">
        <v>8</v>
      </c>
      <c r="DG2023" t="inlineStr">
        <is>
          <t>Times (raw %)</t>
        </is>
      </c>
      <c r="DH2023" t="n">
        <v>9.449999999999999</v>
      </c>
      <c r="DI2023" t="n">
        <v>13.63163371488033</v>
      </c>
    </row>
    <row r="2024">
      <c r="A2024" t="inlineStr">
        <is>
          <t>yonsei university</t>
        </is>
      </c>
      <c r="B2024" t="inlineStr">
        <is>
          <t>56</t>
        </is>
      </c>
      <c r="C2024" t="inlineStr">
        <is>
          <t>76</t>
        </is>
      </c>
      <c r="D2024" t="inlineStr">
        <is>
          <t>South Korea</t>
        </is>
      </c>
      <c r="E2024" t="inlineStr">
        <is>
          <t>Asia</t>
        </is>
      </c>
      <c r="F2024" t="inlineStr">
        <is>
          <t>L</t>
        </is>
      </c>
      <c r="G2024" t="inlineStr">
        <is>
          <t>FC</t>
        </is>
      </c>
      <c r="H2024" t="inlineStr">
        <is>
          <t>VH</t>
        </is>
      </c>
      <c r="I2024" t="inlineStr">
        <is>
          <t>B</t>
        </is>
      </c>
      <c r="J2024" t="n">
        <v>81.5</v>
      </c>
      <c r="K2024" t="inlineStr">
        <is>
          <t>67</t>
        </is>
      </c>
      <c r="L2024" t="n">
        <v>97</v>
      </c>
      <c r="M2024" t="inlineStr">
        <is>
          <t>25</t>
        </is>
      </c>
      <c r="N2024" t="n">
        <v>84.2</v>
      </c>
      <c r="O2024" t="inlineStr">
        <is>
          <t>112</t>
        </is>
      </c>
      <c r="P2024" t="n">
        <v>44.1</v>
      </c>
      <c r="Q2024" t="inlineStr">
        <is>
          <t>312</t>
        </is>
      </c>
      <c r="R2024" t="n">
        <v>20.7</v>
      </c>
      <c r="S2024" t="inlineStr">
        <is>
          <t>590</t>
        </is>
      </c>
      <c r="T2024" t="n">
        <v>51.2</v>
      </c>
      <c r="U2024" t="inlineStr">
        <is>
          <t>287</t>
        </is>
      </c>
      <c r="V2024" t="n">
        <v>78.7</v>
      </c>
      <c r="W2024" t="inlineStr">
        <is>
          <t>343</t>
        </is>
      </c>
      <c r="X2024" t="n">
        <v>87.8</v>
      </c>
      <c r="Y2024" t="inlineStr">
        <is>
          <t>88</t>
        </is>
      </c>
      <c r="Z2024" t="n">
        <v>88.90000000000001</v>
      </c>
      <c r="AA2024" t="inlineStr">
        <is>
          <t>103=</t>
        </is>
      </c>
      <c r="AB2024" t="n">
        <v>72.90000000000001</v>
      </c>
      <c r="AC2024">
        <f>76</f>
        <v/>
      </c>
      <c r="AD2024" t="inlineStr">
        <is>
          <t>73</t>
        </is>
      </c>
      <c r="AE2024" t="inlineStr">
        <is>
          <t>KR</t>
        </is>
      </c>
      <c r="AF2024" t="inlineStr">
        <is>
          <t>South Korea</t>
        </is>
      </c>
      <c r="AG2024" t="inlineStr">
        <is>
          <t>L</t>
        </is>
      </c>
      <c r="AH2024" t="inlineStr">
        <is>
          <t>FC</t>
        </is>
      </c>
      <c r="AI2024" t="inlineStr">
        <is>
          <t>VH</t>
        </is>
      </c>
      <c r="AJ2024" t="n">
        <v>4</v>
      </c>
      <c r="AK2024" t="inlineStr">
        <is>
          <t>B</t>
        </is>
      </c>
      <c r="AL2024" t="n">
        <v>80</v>
      </c>
      <c r="AM2024" t="inlineStr">
        <is>
          <t>72</t>
        </is>
      </c>
      <c r="AN2024" t="n">
        <v>96.3</v>
      </c>
      <c r="AO2024" t="inlineStr">
        <is>
          <t>31</t>
        </is>
      </c>
      <c r="AP2024" t="n">
        <v>87.40000000000001</v>
      </c>
      <c r="AQ2024" t="inlineStr">
        <is>
          <t>97</t>
        </is>
      </c>
      <c r="AR2024" t="n">
        <v>36.2</v>
      </c>
      <c r="AS2024" t="inlineStr">
        <is>
          <t>385</t>
        </is>
      </c>
      <c r="AT2024" t="n">
        <v>19.6</v>
      </c>
      <c r="AU2024" t="inlineStr">
        <is>
          <t>594</t>
        </is>
      </c>
      <c r="AV2024" t="n">
        <v>49.7</v>
      </c>
      <c r="AW2024" t="inlineStr">
        <is>
          <t>298</t>
        </is>
      </c>
      <c r="AX2024" t="n">
        <v>25</v>
      </c>
      <c r="AY2024" t="inlineStr">
        <is>
          <t>498</t>
        </is>
      </c>
      <c r="AZ2024" t="n">
        <v>70.90000000000001</v>
      </c>
      <c r="BA2024" t="inlineStr">
        <is>
          <t>69</t>
        </is>
      </c>
      <c r="BB2024" t="n">
        <v>38.1</v>
      </c>
      <c r="BC2024" t="inlineStr">
        <is>
          <t>377=</t>
        </is>
      </c>
      <c r="BD2024" t="inlineStr">
        <is>
          <t>65.2</t>
        </is>
      </c>
      <c r="BE2024" t="inlineStr">
        <is>
          <t>301-350</t>
        </is>
      </c>
      <c r="BF2024" t="inlineStr">
        <is>
          <t>South Korea</t>
        </is>
      </c>
      <c r="BG2024" t="n">
        <v>37.2</v>
      </c>
      <c r="BH2024" t="n">
        <v>41.5</v>
      </c>
      <c r="BI2024" t="n">
        <v>34.1</v>
      </c>
      <c r="BJ2024" t="n">
        <v>39.4</v>
      </c>
      <c r="BK2024" t="inlineStr">
        <is>
          <t>75.9</t>
        </is>
      </c>
      <c r="BL2024" t="inlineStr">
        <is>
          <t>-</t>
        </is>
      </c>
      <c r="BM2024" t="inlineStr">
        <is>
          <t>24,774</t>
        </is>
      </c>
      <c r="BN2024" t="n">
        <v>11.6</v>
      </c>
      <c r="BO2024" t="inlineStr">
        <is>
          <t>14%</t>
        </is>
      </c>
      <c r="BP2024" t="inlineStr"/>
      <c r="BQ2024" t="n">
        <v>2016</v>
      </c>
      <c r="BR2024" t="inlineStr">
        <is>
          <t>201-300</t>
        </is>
      </c>
      <c r="BS2024" t="inlineStr">
        <is>
          <t>2-5</t>
        </is>
      </c>
      <c r="BT2024" t="inlineStr"/>
      <c r="BU2024" t="n">
        <v>0</v>
      </c>
      <c r="BV2024" t="n">
        <v>0</v>
      </c>
      <c r="BW2024" t="n">
        <v>8.6</v>
      </c>
      <c r="BX2024" t="n">
        <v>4.9</v>
      </c>
      <c r="BY2024" t="n">
        <v>52.1</v>
      </c>
      <c r="BZ2024" t="n">
        <v>21.4</v>
      </c>
      <c r="CA2024" t="n">
        <v>2015</v>
      </c>
      <c r="CB2024" t="inlineStr">
        <is>
          <t>QS+Times+Shanghai</t>
        </is>
      </c>
      <c r="CC2024" t="n">
        <v>56</v>
      </c>
      <c r="CD2024" t="n">
        <v>76</v>
      </c>
      <c r="CE2024" t="n">
        <v>67</v>
      </c>
      <c r="CF2024" t="n">
        <v>25</v>
      </c>
      <c r="CG2024" t="n">
        <v>112</v>
      </c>
      <c r="CH2024" t="n">
        <v>312</v>
      </c>
      <c r="CI2024" t="n">
        <v>590</v>
      </c>
      <c r="CJ2024" t="n">
        <v>287</v>
      </c>
      <c r="CK2024" t="n">
        <v>343</v>
      </c>
      <c r="CL2024" t="n">
        <v>88</v>
      </c>
      <c r="CM2024" t="n">
        <v>103</v>
      </c>
      <c r="CN2024" t="n">
        <v>76</v>
      </c>
      <c r="CO2024" t="n">
        <v>73</v>
      </c>
      <c r="CP2024" t="n">
        <v>72</v>
      </c>
      <c r="CQ2024" t="n">
        <v>31</v>
      </c>
      <c r="CR2024" t="n">
        <v>97</v>
      </c>
      <c r="CS2024" t="n">
        <v>385</v>
      </c>
      <c r="CT2024" t="n">
        <v>594</v>
      </c>
      <c r="CU2024" t="n">
        <v>298</v>
      </c>
      <c r="CV2024" t="n">
        <v>498</v>
      </c>
      <c r="CW2024" t="n">
        <v>69</v>
      </c>
      <c r="CX2024" t="n">
        <v>377</v>
      </c>
      <c r="CY2024" t="n">
        <v>325.5</v>
      </c>
      <c r="CZ2024" t="n">
        <v>250.5</v>
      </c>
      <c r="DA2024" t="n">
        <v>3.5</v>
      </c>
      <c r="DB2024" t="n">
        <v>64.96872574774973</v>
      </c>
      <c r="DC2024" t="n">
        <v>34.43161765256119</v>
      </c>
      <c r="DD2024" t="n">
        <v>11.6</v>
      </c>
      <c r="DE2024" t="inlineStr">
        <is>
          <t>Times (raw ratio)</t>
        </is>
      </c>
      <c r="DF2024" t="n">
        <v>14</v>
      </c>
      <c r="DG2024" t="inlineStr">
        <is>
          <t>Times (raw %)</t>
        </is>
      </c>
      <c r="DH2024" t="n">
        <v>80.75</v>
      </c>
      <c r="DI2024" t="n">
        <v>17.87882413029398</v>
      </c>
    </row>
    <row r="2025">
      <c r="A2025" t="inlineStr">
        <is>
          <t>york university</t>
        </is>
      </c>
      <c r="B2025" t="inlineStr">
        <is>
          <t>362</t>
        </is>
      </c>
      <c r="C2025" t="inlineStr">
        <is>
          <t>353</t>
        </is>
      </c>
      <c r="D2025" t="inlineStr">
        <is>
          <t>Canada</t>
        </is>
      </c>
      <c r="E2025" t="inlineStr">
        <is>
          <t>Americas</t>
        </is>
      </c>
      <c r="F2025" t="inlineStr">
        <is>
          <t>XL</t>
        </is>
      </c>
      <c r="G2025" t="inlineStr">
        <is>
          <t>CO</t>
        </is>
      </c>
      <c r="H2025" t="inlineStr">
        <is>
          <t>VH</t>
        </is>
      </c>
      <c r="I2025" t="inlineStr">
        <is>
          <t>A</t>
        </is>
      </c>
      <c r="J2025" t="n">
        <v>22.7</v>
      </c>
      <c r="K2025" t="inlineStr">
        <is>
          <t>394</t>
        </is>
      </c>
      <c r="L2025" t="n">
        <v>18.6</v>
      </c>
      <c r="M2025" t="inlineStr">
        <is>
          <t>476</t>
        </is>
      </c>
      <c r="N2025" t="n">
        <v>3.9</v>
      </c>
      <c r="O2025" t="inlineStr">
        <is>
          <t>701+</t>
        </is>
      </c>
      <c r="P2025" t="n">
        <v>22.6</v>
      </c>
      <c r="Q2025" t="inlineStr">
        <is>
          <t>524</t>
        </is>
      </c>
      <c r="R2025" t="n">
        <v>53.1</v>
      </c>
      <c r="S2025" t="inlineStr">
        <is>
          <t>353</t>
        </is>
      </c>
      <c r="T2025" t="n">
        <v>78.7</v>
      </c>
      <c r="U2025" t="inlineStr">
        <is>
          <t>176</t>
        </is>
      </c>
      <c r="V2025" t="n">
        <v>65.5</v>
      </c>
      <c r="W2025" t="inlineStr">
        <is>
          <t>548</t>
        </is>
      </c>
      <c r="X2025" t="n">
        <v>76.3</v>
      </c>
      <c r="Y2025" t="inlineStr">
        <is>
          <t>136</t>
        </is>
      </c>
      <c r="Z2025" t="n">
        <v>86.5</v>
      </c>
      <c r="AA2025" t="inlineStr">
        <is>
          <t>118</t>
        </is>
      </c>
      <c r="AB2025" t="n">
        <v>31.7</v>
      </c>
      <c r="AC2025" t="inlineStr">
        <is>
          <t>353</t>
        </is>
      </c>
      <c r="AD2025" t="inlineStr">
        <is>
          <t>456</t>
        </is>
      </c>
      <c r="AE2025" t="inlineStr">
        <is>
          <t>CA</t>
        </is>
      </c>
      <c r="AF2025" t="inlineStr">
        <is>
          <t>Canada</t>
        </is>
      </c>
      <c r="AG2025" t="inlineStr">
        <is>
          <t>XL</t>
        </is>
      </c>
      <c r="AH2025" t="inlineStr">
        <is>
          <t>CO</t>
        </is>
      </c>
      <c r="AI2025" t="inlineStr">
        <is>
          <t>VH</t>
        </is>
      </c>
      <c r="AJ2025" t="n">
        <v>4</v>
      </c>
      <c r="AK2025" t="inlineStr">
        <is>
          <t>A</t>
        </is>
      </c>
      <c r="AL2025" t="n">
        <v>23</v>
      </c>
      <c r="AM2025" t="inlineStr">
        <is>
          <t>377</t>
        </is>
      </c>
      <c r="AN2025" t="n">
        <v>21</v>
      </c>
      <c r="AO2025" t="inlineStr">
        <is>
          <t>441</t>
        </is>
      </c>
      <c r="AP2025" t="n">
        <v>4.6</v>
      </c>
      <c r="AQ2025" t="inlineStr">
        <is>
          <t>701+</t>
        </is>
      </c>
      <c r="AR2025" t="n">
        <v>29.2</v>
      </c>
      <c r="AS2025" t="inlineStr">
        <is>
          <t>440</t>
        </is>
      </c>
      <c r="AT2025" t="n">
        <v>50.6</v>
      </c>
      <c r="AU2025" t="inlineStr">
        <is>
          <t>356</t>
        </is>
      </c>
      <c r="AV2025" t="n">
        <v>81.2</v>
      </c>
      <c r="AW2025" t="inlineStr">
        <is>
          <t>157</t>
        </is>
      </c>
      <c r="AX2025" t="n">
        <v>28</v>
      </c>
      <c r="AY2025" t="inlineStr">
        <is>
          <t>471</t>
        </is>
      </c>
      <c r="AZ2025" t="n">
        <v>53.2</v>
      </c>
      <c r="BA2025" t="inlineStr">
        <is>
          <t>119</t>
        </is>
      </c>
      <c r="BB2025" t="n">
        <v>80.8</v>
      </c>
      <c r="BC2025" t="inlineStr">
        <is>
          <t>144</t>
        </is>
      </c>
      <c r="BD2025" t="inlineStr">
        <is>
          <t>31.1</t>
        </is>
      </c>
      <c r="BE2025" t="inlineStr">
        <is>
          <t>301-350</t>
        </is>
      </c>
      <c r="BF2025" t="inlineStr">
        <is>
          <t>Canada</t>
        </is>
      </c>
      <c r="BG2025" t="n">
        <v>30.2</v>
      </c>
      <c r="BH2025" t="n">
        <v>58.2</v>
      </c>
      <c r="BI2025" t="n">
        <v>30.8</v>
      </c>
      <c r="BJ2025" t="n">
        <v>49.1</v>
      </c>
      <c r="BK2025" t="inlineStr">
        <is>
          <t>33.2</t>
        </is>
      </c>
      <c r="BL2025" t="inlineStr">
        <is>
          <t>-</t>
        </is>
      </c>
      <c r="BM2025" t="inlineStr">
        <is>
          <t>48,007</t>
        </is>
      </c>
      <c r="BN2025" t="n">
        <v>39.4</v>
      </c>
      <c r="BO2025" t="inlineStr">
        <is>
          <t>9%</t>
        </is>
      </c>
      <c r="BP2025" t="inlineStr">
        <is>
          <t>59 : 41</t>
        </is>
      </c>
      <c r="BQ2025" t="n">
        <v>2016</v>
      </c>
      <c r="BR2025" t="inlineStr">
        <is>
          <t>401-500</t>
        </is>
      </c>
      <c r="BS2025" t="inlineStr">
        <is>
          <t>19-21</t>
        </is>
      </c>
      <c r="BT2025" t="inlineStr"/>
      <c r="BU2025" t="n">
        <v>0</v>
      </c>
      <c r="BV2025" t="n">
        <v>0</v>
      </c>
      <c r="BW2025" t="n">
        <v>0</v>
      </c>
      <c r="BX2025" t="n">
        <v>10.1</v>
      </c>
      <c r="BY2025" t="n">
        <v>30.6</v>
      </c>
      <c r="BZ2025" t="n">
        <v>12.4</v>
      </c>
      <c r="CA2025" t="n">
        <v>2014</v>
      </c>
      <c r="CB2025" t="inlineStr">
        <is>
          <t>QS+Times+Shanghai</t>
        </is>
      </c>
      <c r="CC2025" t="n">
        <v>362</v>
      </c>
      <c r="CD2025" t="n">
        <v>353</v>
      </c>
      <c r="CE2025" t="n">
        <v>394</v>
      </c>
      <c r="CF2025" t="n">
        <v>476</v>
      </c>
      <c r="CG2025" t="n">
        <v>701</v>
      </c>
      <c r="CH2025" t="n">
        <v>524</v>
      </c>
      <c r="CI2025" t="n">
        <v>353</v>
      </c>
      <c r="CJ2025" t="n">
        <v>176</v>
      </c>
      <c r="CK2025" t="n">
        <v>548</v>
      </c>
      <c r="CL2025" t="n">
        <v>136</v>
      </c>
      <c r="CM2025" t="n">
        <v>118</v>
      </c>
      <c r="CN2025" t="n">
        <v>353</v>
      </c>
      <c r="CO2025" t="n">
        <v>456</v>
      </c>
      <c r="CP2025" t="n">
        <v>377</v>
      </c>
      <c r="CQ2025" t="n">
        <v>441</v>
      </c>
      <c r="CR2025" t="n">
        <v>701</v>
      </c>
      <c r="CS2025" t="n">
        <v>440</v>
      </c>
      <c r="CT2025" t="n">
        <v>356</v>
      </c>
      <c r="CU2025" t="n">
        <v>157</v>
      </c>
      <c r="CV2025" t="n">
        <v>471</v>
      </c>
      <c r="CW2025" t="n">
        <v>119</v>
      </c>
      <c r="CX2025" t="n">
        <v>144</v>
      </c>
      <c r="CY2025" t="n">
        <v>325.5</v>
      </c>
      <c r="CZ2025" t="n">
        <v>450.5</v>
      </c>
      <c r="DA2025" t="n">
        <v>20</v>
      </c>
      <c r="DB2025" t="n">
        <v>43.04708025091214</v>
      </c>
      <c r="DC2025" t="n">
        <v>25.04977660449597</v>
      </c>
      <c r="DD2025" t="n">
        <v>39.4</v>
      </c>
      <c r="DE2025" t="inlineStr">
        <is>
          <t>Times (raw ratio)</t>
        </is>
      </c>
      <c r="DF2025" t="n">
        <v>9</v>
      </c>
      <c r="DG2025" t="inlineStr">
        <is>
          <t>Times (raw %)</t>
        </is>
      </c>
      <c r="DH2025" t="n">
        <v>22.85</v>
      </c>
      <c r="DI2025" t="n">
        <v>10.83342032919233</v>
      </c>
    </row>
    <row r="2026">
      <c r="A2026" t="inlineStr">
        <is>
          <t>youngsan university</t>
        </is>
      </c>
      <c r="B2026" t="inlineStr">
        <is>
          <t>1201-1400</t>
        </is>
      </c>
      <c r="C2026" t="inlineStr">
        <is>
          <t>1201-1400</t>
        </is>
      </c>
      <c r="D2026" t="inlineStr">
        <is>
          <t>South Korea</t>
        </is>
      </c>
      <c r="E2026" t="inlineStr">
        <is>
          <t>Asia</t>
        </is>
      </c>
      <c r="F2026" t="inlineStr">
        <is>
          <t>M</t>
        </is>
      </c>
      <c r="G2026" t="inlineStr">
        <is>
          <t>FO</t>
        </is>
      </c>
      <c r="H2026" t="inlineStr">
        <is>
          <t>MD</t>
        </is>
      </c>
      <c r="I2026" t="inlineStr">
        <is>
          <t>C</t>
        </is>
      </c>
      <c r="J2026" t="n">
        <v>4</v>
      </c>
      <c r="K2026" t="inlineStr">
        <is>
          <t>601+</t>
        </is>
      </c>
      <c r="L2026" t="n">
        <v>10</v>
      </c>
      <c r="M2026" t="inlineStr">
        <is>
          <t>601+</t>
        </is>
      </c>
      <c r="N2026" t="n">
        <v>19.3</v>
      </c>
      <c r="O2026" t="inlineStr">
        <is>
          <t>689</t>
        </is>
      </c>
      <c r="P2026" t="n">
        <v>1.3</v>
      </c>
      <c r="Q2026" t="inlineStr">
        <is>
          <t>701+</t>
        </is>
      </c>
      <c r="R2026" t="n">
        <v>2.5</v>
      </c>
      <c r="S2026" t="inlineStr">
        <is>
          <t>701+</t>
        </is>
      </c>
      <c r="T2026" t="n">
        <v>9.9</v>
      </c>
      <c r="U2026" t="inlineStr">
        <is>
          <t>701+</t>
        </is>
      </c>
      <c r="V2026" t="n">
        <v>2</v>
      </c>
      <c r="W2026" t="inlineStr">
        <is>
          <t>701+</t>
        </is>
      </c>
      <c r="X2026" t="n">
        <v>1.9</v>
      </c>
      <c r="Y2026" t="inlineStr">
        <is>
          <t>701+</t>
        </is>
      </c>
      <c r="Z2026" t="n">
        <v>1</v>
      </c>
      <c r="AA2026" t="inlineStr">
        <is>
          <t>701+</t>
        </is>
      </c>
      <c r="AB2026" t="inlineStr"/>
      <c r="AC2026" t="inlineStr">
        <is>
          <t>1201-1400</t>
        </is>
      </c>
      <c r="AD2026" t="inlineStr">
        <is>
          <t>1201-1400</t>
        </is>
      </c>
      <c r="AE2026" t="inlineStr">
        <is>
          <t>KR</t>
        </is>
      </c>
      <c r="AF2026" t="inlineStr">
        <is>
          <t>South Korea</t>
        </is>
      </c>
      <c r="AG2026" t="inlineStr">
        <is>
          <t>M</t>
        </is>
      </c>
      <c r="AH2026" t="inlineStr">
        <is>
          <t>FO</t>
        </is>
      </c>
      <c r="AI2026" t="inlineStr">
        <is>
          <t>MD</t>
        </is>
      </c>
      <c r="AJ2026" t="n">
        <v>3</v>
      </c>
      <c r="AK2026" t="inlineStr">
        <is>
          <t>C</t>
        </is>
      </c>
      <c r="AL2026" t="n">
        <v>5.7</v>
      </c>
      <c r="AM2026" t="inlineStr">
        <is>
          <t>601+</t>
        </is>
      </c>
      <c r="AN2026" t="n">
        <v>10.6</v>
      </c>
      <c r="AO2026" t="inlineStr">
        <is>
          <t>601+</t>
        </is>
      </c>
      <c r="AP2026" t="n">
        <v>17.5</v>
      </c>
      <c r="AQ2026" t="inlineStr">
        <is>
          <t>701+</t>
        </is>
      </c>
      <c r="AR2026" t="n">
        <v>1.3</v>
      </c>
      <c r="AS2026" t="inlineStr">
        <is>
          <t>701+</t>
        </is>
      </c>
      <c r="AT2026" t="n">
        <v>2.8</v>
      </c>
      <c r="AU2026" t="inlineStr">
        <is>
          <t>701+</t>
        </is>
      </c>
      <c r="AV2026" t="n">
        <v>5.9</v>
      </c>
      <c r="AW2026" t="inlineStr">
        <is>
          <t>701+</t>
        </is>
      </c>
      <c r="AX2026" t="n">
        <v>1</v>
      </c>
      <c r="AY2026" t="inlineStr">
        <is>
          <t>701+</t>
        </is>
      </c>
      <c r="AZ2026" t="n">
        <v>6.6</v>
      </c>
      <c r="BA2026" t="inlineStr">
        <is>
          <t>701+</t>
        </is>
      </c>
      <c r="BB2026" t="inlineStr"/>
      <c r="BC2026" t="inlineStr"/>
      <c r="BD2026" t="inlineStr">
        <is>
          <t>-</t>
        </is>
      </c>
      <c r="BE2026" t="inlineStr"/>
      <c r="BF2026" t="inlineStr">
        <is>
          <t>Not Reported</t>
        </is>
      </c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>
        <is>
          <t>QS</t>
        </is>
      </c>
      <c r="CC2026" t="n">
        <v>1300.5</v>
      </c>
      <c r="CD2026" t="n">
        <v>1300.5</v>
      </c>
      <c r="CE2026" t="n">
        <v>601</v>
      </c>
      <c r="CF2026" t="n">
        <v>601</v>
      </c>
      <c r="CG2026" t="n">
        <v>689</v>
      </c>
      <c r="CH2026" t="n">
        <v>701</v>
      </c>
      <c r="CI2026" t="n">
        <v>701</v>
      </c>
      <c r="CJ2026" t="n">
        <v>701</v>
      </c>
      <c r="CK2026" t="n">
        <v>701</v>
      </c>
      <c r="CL2026" t="n">
        <v>701</v>
      </c>
      <c r="CM2026" t="n">
        <v>701</v>
      </c>
      <c r="CN2026" t="n">
        <v>1300.5</v>
      </c>
      <c r="CO2026" t="n">
        <v>1300.5</v>
      </c>
      <c r="CP2026" t="n">
        <v>601</v>
      </c>
      <c r="CQ2026" t="n">
        <v>601</v>
      </c>
      <c r="CR2026" t="n">
        <v>701</v>
      </c>
      <c r="CS2026" t="n">
        <v>701</v>
      </c>
      <c r="CT2026" t="n">
        <v>701</v>
      </c>
      <c r="CU2026" t="n">
        <v>701</v>
      </c>
      <c r="CV2026" t="n">
        <v>701</v>
      </c>
      <c r="CW2026" t="n">
        <v>701</v>
      </c>
      <c r="CX2026" t="inlineStr"/>
      <c r="CY2026" t="inlineStr"/>
      <c r="CZ2026" t="inlineStr"/>
      <c r="DA2026" t="inlineStr"/>
      <c r="DB2026" t="n">
        <v>7.178571428571416</v>
      </c>
      <c r="DC2026" t="n">
        <v>1.3</v>
      </c>
      <c r="DD2026" t="inlineStr"/>
      <c r="DE2026" t="inlineStr">
        <is>
          <t>QS (score, not ratio)</t>
        </is>
      </c>
      <c r="DF2026" t="inlineStr"/>
      <c r="DG2026" t="inlineStr">
        <is>
          <t>QS (score, not %)</t>
        </is>
      </c>
      <c r="DH2026" t="n">
        <v>4.85</v>
      </c>
      <c r="DI2026" t="inlineStr"/>
    </row>
    <row r="2027">
      <c r="A2027" t="inlineStr">
        <is>
          <t>yuan ze university</t>
        </is>
      </c>
      <c r="B2027" t="inlineStr">
        <is>
          <t>1201-1400</t>
        </is>
      </c>
      <c r="C2027" t="inlineStr">
        <is>
          <t>1201-1400</t>
        </is>
      </c>
      <c r="D2027" t="inlineStr">
        <is>
          <t>Taiwan</t>
        </is>
      </c>
      <c r="E2027" t="inlineStr">
        <is>
          <t>Asia</t>
        </is>
      </c>
      <c r="F2027" t="inlineStr">
        <is>
          <t>M</t>
        </is>
      </c>
      <c r="G2027" t="inlineStr">
        <is>
          <t>FO</t>
        </is>
      </c>
      <c r="H2027" t="inlineStr">
        <is>
          <t>VH</t>
        </is>
      </c>
      <c r="I2027" t="inlineStr">
        <is>
          <t>C</t>
        </is>
      </c>
      <c r="J2027" t="n">
        <v>5.5</v>
      </c>
      <c r="K2027" t="inlineStr">
        <is>
          <t>601+</t>
        </is>
      </c>
      <c r="L2027" t="n">
        <v>5.6</v>
      </c>
      <c r="M2027" t="inlineStr">
        <is>
          <t>601+</t>
        </is>
      </c>
      <c r="N2027" t="n">
        <v>8.699999999999999</v>
      </c>
      <c r="O2027" t="inlineStr">
        <is>
          <t>701+</t>
        </is>
      </c>
      <c r="P2027" t="n">
        <v>9</v>
      </c>
      <c r="Q2027" t="inlineStr">
        <is>
          <t>701+</t>
        </is>
      </c>
      <c r="R2027" t="n">
        <v>12.2</v>
      </c>
      <c r="S2027" t="inlineStr">
        <is>
          <t>701+</t>
        </is>
      </c>
      <c r="T2027" t="n">
        <v>11.7</v>
      </c>
      <c r="U2027" t="inlineStr">
        <is>
          <t>686</t>
        </is>
      </c>
      <c r="V2027" t="n">
        <v>12.4</v>
      </c>
      <c r="W2027" t="inlineStr">
        <is>
          <t>701+</t>
        </is>
      </c>
      <c r="X2027" t="n">
        <v>2</v>
      </c>
      <c r="Y2027" t="inlineStr">
        <is>
          <t>701+</t>
        </is>
      </c>
      <c r="Z2027" t="n">
        <v>2.4</v>
      </c>
      <c r="AA2027" t="inlineStr">
        <is>
          <t>701+</t>
        </is>
      </c>
      <c r="AB2027" t="inlineStr"/>
      <c r="AC2027" t="inlineStr">
        <is>
          <t>1201-1400</t>
        </is>
      </c>
      <c r="AD2027" t="inlineStr">
        <is>
          <t>1201-1400</t>
        </is>
      </c>
      <c r="AE2027" t="inlineStr">
        <is>
          <t>TW</t>
        </is>
      </c>
      <c r="AF2027" t="inlineStr">
        <is>
          <t>Taiwan</t>
        </is>
      </c>
      <c r="AG2027" t="inlineStr">
        <is>
          <t>M</t>
        </is>
      </c>
      <c r="AH2027" t="inlineStr">
        <is>
          <t>FO</t>
        </is>
      </c>
      <c r="AI2027" t="inlineStr">
        <is>
          <t>VH</t>
        </is>
      </c>
      <c r="AJ2027" t="n">
        <v>3</v>
      </c>
      <c r="AK2027" t="inlineStr">
        <is>
          <t>C</t>
        </is>
      </c>
      <c r="AL2027" t="n">
        <v>5.4</v>
      </c>
      <c r="AM2027" t="inlineStr">
        <is>
          <t>601+</t>
        </is>
      </c>
      <c r="AN2027" t="n">
        <v>5.4</v>
      </c>
      <c r="AO2027" t="inlineStr">
        <is>
          <t>601+</t>
        </is>
      </c>
      <c r="AP2027" t="n">
        <v>7.4</v>
      </c>
      <c r="AQ2027" t="inlineStr">
        <is>
          <t>701+</t>
        </is>
      </c>
      <c r="AR2027" t="n">
        <v>10.6</v>
      </c>
      <c r="AS2027" t="inlineStr">
        <is>
          <t>701+</t>
        </is>
      </c>
      <c r="AT2027" t="n">
        <v>7</v>
      </c>
      <c r="AU2027" t="inlineStr">
        <is>
          <t>701+</t>
        </is>
      </c>
      <c r="AV2027" t="n">
        <v>9.6</v>
      </c>
      <c r="AW2027" t="inlineStr">
        <is>
          <t>701+</t>
        </is>
      </c>
      <c r="AX2027" t="n">
        <v>1</v>
      </c>
      <c r="AY2027" t="inlineStr">
        <is>
          <t>701+</t>
        </is>
      </c>
      <c r="AZ2027" t="n">
        <v>7.9</v>
      </c>
      <c r="BA2027" t="inlineStr">
        <is>
          <t>701+</t>
        </is>
      </c>
      <c r="BB2027" t="n">
        <v>1</v>
      </c>
      <c r="BC2027" t="inlineStr">
        <is>
          <t>701+</t>
        </is>
      </c>
      <c r="BD2027" t="inlineStr">
        <is>
          <t>-</t>
        </is>
      </c>
      <c r="BE2027" t="inlineStr">
        <is>
          <t>601-800</t>
        </is>
      </c>
      <c r="BF2027" t="inlineStr">
        <is>
          <t>Taiwan</t>
        </is>
      </c>
      <c r="BG2027" t="n">
        <v>16.2</v>
      </c>
      <c r="BH2027" t="n">
        <v>17.7</v>
      </c>
      <c r="BI2027" t="n">
        <v>18.3</v>
      </c>
      <c r="BJ2027" t="n">
        <v>28.6</v>
      </c>
      <c r="BK2027" t="inlineStr">
        <is>
          <t>39.8</t>
        </is>
      </c>
      <c r="BL2027" t="inlineStr">
        <is>
          <t>-</t>
        </is>
      </c>
      <c r="BM2027" t="inlineStr">
        <is>
          <t>8,663</t>
        </is>
      </c>
      <c r="BN2027" t="n">
        <v>20.6</v>
      </c>
      <c r="BO2027" t="inlineStr">
        <is>
          <t>4%</t>
        </is>
      </c>
      <c r="BP2027" t="inlineStr">
        <is>
          <t>43 : 57</t>
        </is>
      </c>
      <c r="BQ2027" t="n">
        <v>2016</v>
      </c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>
        <is>
          <t>QS+Times</t>
        </is>
      </c>
      <c r="CC2027" t="n">
        <v>1300.5</v>
      </c>
      <c r="CD2027" t="n">
        <v>1300.5</v>
      </c>
      <c r="CE2027" t="n">
        <v>601</v>
      </c>
      <c r="CF2027" t="n">
        <v>601</v>
      </c>
      <c r="CG2027" t="n">
        <v>701</v>
      </c>
      <c r="CH2027" t="n">
        <v>701</v>
      </c>
      <c r="CI2027" t="n">
        <v>701</v>
      </c>
      <c r="CJ2027" t="n">
        <v>686</v>
      </c>
      <c r="CK2027" t="n">
        <v>701</v>
      </c>
      <c r="CL2027" t="n">
        <v>701</v>
      </c>
      <c r="CM2027" t="n">
        <v>701</v>
      </c>
      <c r="CN2027" t="n">
        <v>1300.5</v>
      </c>
      <c r="CO2027" t="n">
        <v>1300.5</v>
      </c>
      <c r="CP2027" t="n">
        <v>601</v>
      </c>
      <c r="CQ2027" t="n">
        <v>601</v>
      </c>
      <c r="CR2027" t="n">
        <v>701</v>
      </c>
      <c r="CS2027" t="n">
        <v>701</v>
      </c>
      <c r="CT2027" t="n">
        <v>701</v>
      </c>
      <c r="CU2027" t="n">
        <v>701</v>
      </c>
      <c r="CV2027" t="n">
        <v>701</v>
      </c>
      <c r="CW2027" t="n">
        <v>701</v>
      </c>
      <c r="CX2027" t="n">
        <v>701</v>
      </c>
      <c r="CY2027" t="n">
        <v>700.5</v>
      </c>
      <c r="CZ2027" t="inlineStr"/>
      <c r="DA2027" t="inlineStr"/>
      <c r="DB2027" t="n">
        <v>3.589285714285708</v>
      </c>
      <c r="DC2027" t="n">
        <v>17.58592250256635</v>
      </c>
      <c r="DD2027" t="n">
        <v>20.6</v>
      </c>
      <c r="DE2027" t="inlineStr">
        <is>
          <t>Times (raw ratio)</t>
        </is>
      </c>
      <c r="DF2027" t="n">
        <v>4</v>
      </c>
      <c r="DG2027" t="inlineStr">
        <is>
          <t>Times (raw %)</t>
        </is>
      </c>
      <c r="DH2027" t="n">
        <v>5.45</v>
      </c>
      <c r="DI2027" t="n">
        <v>16.02497398543184</v>
      </c>
    </row>
    <row r="2028">
      <c r="A2028" t="inlineStr">
        <is>
          <t>yıldız technical university</t>
        </is>
      </c>
      <c r="B2028" t="inlineStr"/>
      <c r="C2028" t="inlineStr"/>
      <c r="D2028" t="inlineStr">
        <is>
          <t>Not Reported</t>
        </is>
      </c>
      <c r="E2028" t="inlineStr">
        <is>
          <t>Not Reported</t>
        </is>
      </c>
      <c r="F2028" t="inlineStr">
        <is>
          <t>Not Reported</t>
        </is>
      </c>
      <c r="G2028" t="inlineStr">
        <is>
          <t>Not Reported</t>
        </is>
      </c>
      <c r="H2028" t="inlineStr"/>
      <c r="I2028" t="inlineStr">
        <is>
          <t>Not Reported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>
        <is>
          <t>Not Reported</t>
        </is>
      </c>
      <c r="AF2028" t="inlineStr">
        <is>
          <t>Not Reported</t>
        </is>
      </c>
      <c r="AG2028" t="inlineStr">
        <is>
          <t>Not Reported</t>
        </is>
      </c>
      <c r="AH2028" t="inlineStr">
        <is>
          <t>Not Reported</t>
        </is>
      </c>
      <c r="AI2028" t="inlineStr"/>
      <c r="AJ2028" t="inlineStr"/>
      <c r="AK2028" t="inlineStr">
        <is>
          <t>Not Reported</t>
        </is>
      </c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>
        <is>
          <t>601-800</t>
        </is>
      </c>
      <c r="BF2028" t="inlineStr">
        <is>
          <t>Turkey</t>
        </is>
      </c>
      <c r="BG2028" t="n">
        <v>14.5</v>
      </c>
      <c r="BH2028" t="n">
        <v>14.9</v>
      </c>
      <c r="BI2028" t="n">
        <v>7.6</v>
      </c>
      <c r="BJ2028" t="n">
        <v>19.3</v>
      </c>
      <c r="BK2028" t="inlineStr">
        <is>
          <t>44.0</t>
        </is>
      </c>
      <c r="BL2028" t="inlineStr">
        <is>
          <t>-</t>
        </is>
      </c>
      <c r="BM2028" t="inlineStr">
        <is>
          <t>31,268</t>
        </is>
      </c>
      <c r="BN2028" t="n">
        <v>28.7</v>
      </c>
      <c r="BO2028" t="inlineStr">
        <is>
          <t>2%</t>
        </is>
      </c>
      <c r="BP2028" t="inlineStr">
        <is>
          <t>36 : 64</t>
        </is>
      </c>
      <c r="BQ2028" t="n">
        <v>2016</v>
      </c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>
        <is>
          <t>Times</t>
        </is>
      </c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n">
        <v>700.5</v>
      </c>
      <c r="CZ2028" t="inlineStr"/>
      <c r="DA2028" t="inlineStr"/>
      <c r="DB2028" t="n">
        <v>0</v>
      </c>
      <c r="DC2028" t="n">
        <v>11.60528843520793</v>
      </c>
      <c r="DD2028" t="n">
        <v>28.7</v>
      </c>
      <c r="DE2028" t="inlineStr">
        <is>
          <t>Times (raw ratio)</t>
        </is>
      </c>
      <c r="DF2028" t="n">
        <v>2</v>
      </c>
      <c r="DG2028" t="inlineStr">
        <is>
          <t>Times (raw %)</t>
        </is>
      </c>
      <c r="DH2028" t="inlineStr"/>
      <c r="DI2028" t="n">
        <v>4.890738813735691</v>
      </c>
    </row>
    <row r="2029">
      <c r="A2029" t="inlineStr">
        <is>
          <t>zagazig university</t>
        </is>
      </c>
      <c r="B2029" t="inlineStr">
        <is>
          <t>1201-1400</t>
        </is>
      </c>
      <c r="C2029" t="inlineStr">
        <is>
          <t>1201-1400</t>
        </is>
      </c>
      <c r="D2029" t="inlineStr">
        <is>
          <t>Egypt</t>
        </is>
      </c>
      <c r="E2029" t="inlineStr">
        <is>
          <t>Africa</t>
        </is>
      </c>
      <c r="F2029" t="inlineStr">
        <is>
          <t>XL</t>
        </is>
      </c>
      <c r="G2029" t="inlineStr">
        <is>
          <t>FC</t>
        </is>
      </c>
      <c r="H2029" t="inlineStr">
        <is>
          <t>HI</t>
        </is>
      </c>
      <c r="I2029" t="inlineStr">
        <is>
          <t>A</t>
        </is>
      </c>
      <c r="J2029" t="n">
        <v>7.7</v>
      </c>
      <c r="K2029" t="inlineStr">
        <is>
          <t>601+</t>
        </is>
      </c>
      <c r="L2029" t="n">
        <v>4.9</v>
      </c>
      <c r="M2029" t="inlineStr">
        <is>
          <t>601+</t>
        </is>
      </c>
      <c r="N2029" t="n">
        <v>3</v>
      </c>
      <c r="O2029" t="inlineStr">
        <is>
          <t>701+</t>
        </is>
      </c>
      <c r="P2029" t="n">
        <v>2.6</v>
      </c>
      <c r="Q2029" t="inlineStr">
        <is>
          <t>701+</t>
        </is>
      </c>
      <c r="R2029" t="n">
        <v>1.1</v>
      </c>
      <c r="S2029" t="inlineStr">
        <is>
          <t>701+</t>
        </is>
      </c>
      <c r="T2029" t="n">
        <v>2.5</v>
      </c>
      <c r="U2029" t="inlineStr">
        <is>
          <t>701+</t>
        </is>
      </c>
      <c r="V2029" t="n">
        <v>67.7</v>
      </c>
      <c r="W2029" t="inlineStr">
        <is>
          <t>513</t>
        </is>
      </c>
      <c r="X2029" t="n">
        <v>3.7</v>
      </c>
      <c r="Y2029" t="inlineStr">
        <is>
          <t>701+</t>
        </is>
      </c>
      <c r="Z2029" t="n">
        <v>5.3</v>
      </c>
      <c r="AA2029" t="inlineStr">
        <is>
          <t>701+</t>
        </is>
      </c>
      <c r="AB2029" t="inlineStr"/>
      <c r="AC2029" t="inlineStr">
        <is>
          <t>1201-1400</t>
        </is>
      </c>
      <c r="AD2029" t="inlineStr">
        <is>
          <t>1201-1400</t>
        </is>
      </c>
      <c r="AE2029" t="inlineStr">
        <is>
          <t>EG</t>
        </is>
      </c>
      <c r="AF2029" t="inlineStr">
        <is>
          <t>Egypt</t>
        </is>
      </c>
      <c r="AG2029" t="inlineStr">
        <is>
          <t>XL</t>
        </is>
      </c>
      <c r="AH2029" t="inlineStr">
        <is>
          <t>FC</t>
        </is>
      </c>
      <c r="AI2029" t="inlineStr">
        <is>
          <t>HI</t>
        </is>
      </c>
      <c r="AJ2029" t="n">
        <v>3</v>
      </c>
      <c r="AK2029" t="inlineStr">
        <is>
          <t>A</t>
        </is>
      </c>
      <c r="AL2029" t="n">
        <v>6.6</v>
      </c>
      <c r="AM2029" t="inlineStr">
        <is>
          <t>601+</t>
        </is>
      </c>
      <c r="AN2029" t="n">
        <v>3.8</v>
      </c>
      <c r="AO2029" t="inlineStr">
        <is>
          <t>601+</t>
        </is>
      </c>
      <c r="AP2029" t="n">
        <v>2.9</v>
      </c>
      <c r="AQ2029" t="inlineStr">
        <is>
          <t>701+</t>
        </is>
      </c>
      <c r="AR2029" t="n">
        <v>2.4</v>
      </c>
      <c r="AS2029" t="inlineStr">
        <is>
          <t>701+</t>
        </is>
      </c>
      <c r="AT2029" t="n">
        <v>1.2</v>
      </c>
      <c r="AU2029" t="inlineStr">
        <is>
          <t>701+</t>
        </is>
      </c>
      <c r="AV2029" t="n">
        <v>2.4</v>
      </c>
      <c r="AW2029" t="inlineStr">
        <is>
          <t>701+</t>
        </is>
      </c>
      <c r="AX2029" t="n">
        <v>15.3</v>
      </c>
      <c r="AY2029" t="inlineStr">
        <is>
          <t>593</t>
        </is>
      </c>
      <c r="AZ2029" t="n">
        <v>2.8</v>
      </c>
      <c r="BA2029" t="inlineStr">
        <is>
          <t>701+</t>
        </is>
      </c>
      <c r="BB2029" t="n">
        <v>7.7</v>
      </c>
      <c r="BC2029" t="inlineStr">
        <is>
          <t>701+</t>
        </is>
      </c>
      <c r="BD2029" t="inlineStr">
        <is>
          <t>-</t>
        </is>
      </c>
      <c r="BE2029" t="inlineStr"/>
      <c r="BF2029" t="inlineStr">
        <is>
          <t>Not Reported</t>
        </is>
      </c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>
        <is>
          <t>QS</t>
        </is>
      </c>
      <c r="CC2029" t="n">
        <v>1300.5</v>
      </c>
      <c r="CD2029" t="n">
        <v>1300.5</v>
      </c>
      <c r="CE2029" t="n">
        <v>601</v>
      </c>
      <c r="CF2029" t="n">
        <v>601</v>
      </c>
      <c r="CG2029" t="n">
        <v>701</v>
      </c>
      <c r="CH2029" t="n">
        <v>701</v>
      </c>
      <c r="CI2029" t="n">
        <v>701</v>
      </c>
      <c r="CJ2029" t="n">
        <v>701</v>
      </c>
      <c r="CK2029" t="n">
        <v>513</v>
      </c>
      <c r="CL2029" t="n">
        <v>701</v>
      </c>
      <c r="CM2029" t="n">
        <v>701</v>
      </c>
      <c r="CN2029" t="n">
        <v>1300.5</v>
      </c>
      <c r="CO2029" t="n">
        <v>1300.5</v>
      </c>
      <c r="CP2029" t="n">
        <v>601</v>
      </c>
      <c r="CQ2029" t="n">
        <v>601</v>
      </c>
      <c r="CR2029" t="n">
        <v>701</v>
      </c>
      <c r="CS2029" t="n">
        <v>701</v>
      </c>
      <c r="CT2029" t="n">
        <v>701</v>
      </c>
      <c r="CU2029" t="n">
        <v>701</v>
      </c>
      <c r="CV2029" t="n">
        <v>593</v>
      </c>
      <c r="CW2029" t="n">
        <v>701</v>
      </c>
      <c r="CX2029" t="n">
        <v>701</v>
      </c>
      <c r="CY2029" t="inlineStr"/>
      <c r="CZ2029" t="inlineStr"/>
      <c r="DA2029" t="inlineStr"/>
      <c r="DB2029" t="n">
        <v>7.178571428571416</v>
      </c>
      <c r="DC2029" t="n">
        <v>2.6</v>
      </c>
      <c r="DD2029" t="inlineStr"/>
      <c r="DE2029" t="inlineStr">
        <is>
          <t>QS (score, not ratio)</t>
        </is>
      </c>
      <c r="DF2029" t="inlineStr"/>
      <c r="DG2029" t="inlineStr">
        <is>
          <t>QS (score, not %)</t>
        </is>
      </c>
      <c r="DH2029" t="n">
        <v>7.15</v>
      </c>
      <c r="DI2029" t="inlineStr"/>
    </row>
    <row r="2030">
      <c r="A2030" t="inlineStr">
        <is>
          <t>zayed university</t>
        </is>
      </c>
      <c r="B2030" t="inlineStr">
        <is>
          <t>621-630</t>
        </is>
      </c>
      <c r="C2030" t="inlineStr">
        <is>
          <t>701-710</t>
        </is>
      </c>
      <c r="D2030" t="inlineStr">
        <is>
          <t>United Arab Emirates</t>
        </is>
      </c>
      <c r="E2030" t="inlineStr">
        <is>
          <t>Asia</t>
        </is>
      </c>
      <c r="F2030" t="inlineStr">
        <is>
          <t>M</t>
        </is>
      </c>
      <c r="G2030" t="inlineStr">
        <is>
          <t>SP</t>
        </is>
      </c>
      <c r="H2030" t="inlineStr">
        <is>
          <t>VH</t>
        </is>
      </c>
      <c r="I2030" t="inlineStr">
        <is>
          <t>A</t>
        </is>
      </c>
      <c r="J2030" t="n">
        <v>17.6</v>
      </c>
      <c r="K2030" t="inlineStr">
        <is>
          <t>515</t>
        </is>
      </c>
      <c r="L2030" t="n">
        <v>18.4</v>
      </c>
      <c r="M2030" t="inlineStr">
        <is>
          <t>479</t>
        </is>
      </c>
      <c r="N2030" t="n">
        <v>24.3</v>
      </c>
      <c r="O2030" t="inlineStr">
        <is>
          <t>604</t>
        </is>
      </c>
      <c r="P2030" t="n">
        <v>8.6</v>
      </c>
      <c r="Q2030" t="inlineStr">
        <is>
          <t>701+</t>
        </is>
      </c>
      <c r="R2030" t="n">
        <v>100</v>
      </c>
      <c r="S2030" t="inlineStr">
        <is>
          <t>15</t>
        </is>
      </c>
      <c r="T2030" t="n">
        <v>1.9</v>
      </c>
      <c r="U2030" t="inlineStr">
        <is>
          <t>701+</t>
        </is>
      </c>
      <c r="V2030" t="n">
        <v>50.8</v>
      </c>
      <c r="W2030" t="inlineStr">
        <is>
          <t>701+</t>
        </is>
      </c>
      <c r="X2030" t="n">
        <v>20.9</v>
      </c>
      <c r="Y2030" t="inlineStr">
        <is>
          <t>550</t>
        </is>
      </c>
      <c r="Z2030" t="n">
        <v>2.9</v>
      </c>
      <c r="AA2030" t="inlineStr">
        <is>
          <t>701+</t>
        </is>
      </c>
      <c r="AB2030" t="inlineStr"/>
      <c r="AC2030" t="inlineStr">
        <is>
          <t>701-710</t>
        </is>
      </c>
      <c r="AD2030" t="inlineStr">
        <is>
          <t>701-750</t>
        </is>
      </c>
      <c r="AE2030" t="inlineStr">
        <is>
          <t>AE</t>
        </is>
      </c>
      <c r="AF2030" t="inlineStr">
        <is>
          <t>United Arab Emirates</t>
        </is>
      </c>
      <c r="AG2030" t="inlineStr">
        <is>
          <t>M</t>
        </is>
      </c>
      <c r="AH2030" t="inlineStr">
        <is>
          <t>CO</t>
        </is>
      </c>
      <c r="AI2030" t="inlineStr">
        <is>
          <t>HI</t>
        </is>
      </c>
      <c r="AJ2030" t="n">
        <v>3</v>
      </c>
      <c r="AK2030" t="inlineStr">
        <is>
          <t>A</t>
        </is>
      </c>
      <c r="AL2030" t="n">
        <v>14.5</v>
      </c>
      <c r="AM2030" t="inlineStr">
        <is>
          <t>597</t>
        </is>
      </c>
      <c r="AN2030" t="n">
        <v>17.3</v>
      </c>
      <c r="AO2030" t="inlineStr">
        <is>
          <t>503</t>
        </is>
      </c>
      <c r="AP2030" t="n">
        <v>22</v>
      </c>
      <c r="AQ2030" t="inlineStr">
        <is>
          <t>628</t>
        </is>
      </c>
      <c r="AR2030" t="n">
        <v>6.3</v>
      </c>
      <c r="AS2030" t="inlineStr">
        <is>
          <t>701+</t>
        </is>
      </c>
      <c r="AT2030" t="n">
        <v>100</v>
      </c>
      <c r="AU2030" t="inlineStr">
        <is>
          <t>13</t>
        </is>
      </c>
      <c r="AV2030" t="n">
        <v>2</v>
      </c>
      <c r="AW2030" t="inlineStr">
        <is>
          <t>701+</t>
        </is>
      </c>
      <c r="AX2030" t="n">
        <v>8.300000000000001</v>
      </c>
      <c r="AY2030" t="inlineStr">
        <is>
          <t>701+</t>
        </is>
      </c>
      <c r="AZ2030" t="n">
        <v>17</v>
      </c>
      <c r="BA2030" t="inlineStr">
        <is>
          <t>499</t>
        </is>
      </c>
      <c r="BB2030" t="n">
        <v>2.8</v>
      </c>
      <c r="BC2030" t="inlineStr">
        <is>
          <t>701+</t>
        </is>
      </c>
      <c r="BD2030" t="inlineStr">
        <is>
          <t>-</t>
        </is>
      </c>
      <c r="BE2030" t="inlineStr"/>
      <c r="BF2030" t="inlineStr">
        <is>
          <t>Not Reported</t>
        </is>
      </c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>
        <is>
          <t>QS</t>
        </is>
      </c>
      <c r="CC2030" t="n">
        <v>625.5</v>
      </c>
      <c r="CD2030" t="n">
        <v>705.5</v>
      </c>
      <c r="CE2030" t="n">
        <v>515</v>
      </c>
      <c r="CF2030" t="n">
        <v>479</v>
      </c>
      <c r="CG2030" t="n">
        <v>604</v>
      </c>
      <c r="CH2030" t="n">
        <v>701</v>
      </c>
      <c r="CI2030" t="n">
        <v>15</v>
      </c>
      <c r="CJ2030" t="n">
        <v>701</v>
      </c>
      <c r="CK2030" t="n">
        <v>701</v>
      </c>
      <c r="CL2030" t="n">
        <v>550</v>
      </c>
      <c r="CM2030" t="n">
        <v>701</v>
      </c>
      <c r="CN2030" t="n">
        <v>705.5</v>
      </c>
      <c r="CO2030" t="n">
        <v>725.5</v>
      </c>
      <c r="CP2030" t="n">
        <v>597</v>
      </c>
      <c r="CQ2030" t="n">
        <v>503</v>
      </c>
      <c r="CR2030" t="n">
        <v>628</v>
      </c>
      <c r="CS2030" t="n">
        <v>701</v>
      </c>
      <c r="CT2030" t="n">
        <v>13</v>
      </c>
      <c r="CU2030" t="n">
        <v>701</v>
      </c>
      <c r="CV2030" t="n">
        <v>701</v>
      </c>
      <c r="CW2030" t="n">
        <v>499</v>
      </c>
      <c r="CX2030" t="n">
        <v>701</v>
      </c>
      <c r="CY2030" t="inlineStr"/>
      <c r="CZ2030" t="inlineStr"/>
      <c r="DA2030" t="inlineStr"/>
      <c r="DB2030" t="n">
        <v>55.39285714285715</v>
      </c>
      <c r="DC2030" t="n">
        <v>8.6</v>
      </c>
      <c r="DD2030" t="inlineStr"/>
      <c r="DE2030" t="inlineStr">
        <is>
          <t>QS (score, not ratio)</t>
        </is>
      </c>
      <c r="DF2030" t="inlineStr"/>
      <c r="DG2030" t="inlineStr">
        <is>
          <t>QS (score, not %)</t>
        </is>
      </c>
      <c r="DH2030" t="n">
        <v>16.05</v>
      </c>
      <c r="DI2030" t="inlineStr"/>
    </row>
    <row r="2031">
      <c r="A2031" t="inlineStr">
        <is>
          <t>zhejiang university</t>
        </is>
      </c>
      <c r="B2031" t="inlineStr">
        <is>
          <t>47</t>
        </is>
      </c>
      <c r="C2031" t="inlineStr">
        <is>
          <t>44</t>
        </is>
      </c>
      <c r="D2031" t="inlineStr">
        <is>
          <t>China (Mainland)</t>
        </is>
      </c>
      <c r="E2031" t="inlineStr">
        <is>
          <t>Asia</t>
        </is>
      </c>
      <c r="F2031" t="inlineStr">
        <is>
          <t>XL</t>
        </is>
      </c>
      <c r="G2031" t="inlineStr">
        <is>
          <t>FC</t>
        </is>
      </c>
      <c r="H2031" t="inlineStr">
        <is>
          <t>VH</t>
        </is>
      </c>
      <c r="I2031" t="inlineStr">
        <is>
          <t>A</t>
        </is>
      </c>
      <c r="J2031" t="n">
        <v>75.3</v>
      </c>
      <c r="K2031" t="inlineStr">
        <is>
          <t>79</t>
        </is>
      </c>
      <c r="L2031" t="n">
        <v>95.40000000000001</v>
      </c>
      <c r="M2031" t="inlineStr">
        <is>
          <t>32</t>
        </is>
      </c>
      <c r="N2031" t="n">
        <v>54.7</v>
      </c>
      <c r="O2031" t="inlineStr">
        <is>
          <t>277</t>
        </is>
      </c>
      <c r="P2031" t="n">
        <v>99.5</v>
      </c>
      <c r="Q2031" t="inlineStr">
        <is>
          <t>19</t>
        </is>
      </c>
      <c r="R2031" t="n">
        <v>95</v>
      </c>
      <c r="S2031" t="inlineStr">
        <is>
          <t>149</t>
        </is>
      </c>
      <c r="T2031" t="n">
        <v>15.9</v>
      </c>
      <c r="U2031" t="inlineStr">
        <is>
          <t>608</t>
        </is>
      </c>
      <c r="V2031" t="n">
        <v>91.8</v>
      </c>
      <c r="W2031" t="inlineStr">
        <is>
          <t>138</t>
        </is>
      </c>
      <c r="X2031" t="n">
        <v>55.5</v>
      </c>
      <c r="Y2031" t="inlineStr">
        <is>
          <t>224</t>
        </is>
      </c>
      <c r="Z2031" t="n">
        <v>30.7</v>
      </c>
      <c r="AA2031" t="inlineStr">
        <is>
          <t>440=</t>
        </is>
      </c>
      <c r="AB2031" t="n">
        <v>77.09999999999999</v>
      </c>
      <c r="AC2031">
        <f>44</f>
        <v/>
      </c>
      <c r="AD2031" t="inlineStr">
        <is>
          <t>42=</t>
        </is>
      </c>
      <c r="AE2031" t="inlineStr">
        <is>
          <t>CN</t>
        </is>
      </c>
      <c r="AF2031" t="inlineStr">
        <is>
          <t>China (Mainland)</t>
        </is>
      </c>
      <c r="AG2031" t="inlineStr">
        <is>
          <t>XL</t>
        </is>
      </c>
      <c r="AH2031" t="inlineStr">
        <is>
          <t>FC</t>
        </is>
      </c>
      <c r="AI2031" t="inlineStr">
        <is>
          <t>VH</t>
        </is>
      </c>
      <c r="AJ2031" t="n">
        <v>4</v>
      </c>
      <c r="AK2031" t="inlineStr">
        <is>
          <t>A</t>
        </is>
      </c>
      <c r="AL2031" t="n">
        <v>73.8</v>
      </c>
      <c r="AM2031" t="inlineStr">
        <is>
          <t>81</t>
        </is>
      </c>
      <c r="AN2031" t="n">
        <v>95.7</v>
      </c>
      <c r="AO2031" t="inlineStr">
        <is>
          <t>36</t>
        </is>
      </c>
      <c r="AP2031" t="n">
        <v>66.5</v>
      </c>
      <c r="AQ2031" t="inlineStr">
        <is>
          <t>198</t>
        </is>
      </c>
      <c r="AR2031" t="n">
        <v>97.59999999999999</v>
      </c>
      <c r="AS2031" t="inlineStr">
        <is>
          <t>37</t>
        </is>
      </c>
      <c r="AT2031" t="n">
        <v>97.7</v>
      </c>
      <c r="AU2031" t="inlineStr">
        <is>
          <t>120</t>
        </is>
      </c>
      <c r="AV2031" t="n">
        <v>26.5</v>
      </c>
      <c r="AW2031" t="inlineStr">
        <is>
          <t>456</t>
        </is>
      </c>
      <c r="AX2031" t="n">
        <v>74.7</v>
      </c>
      <c r="AY2031" t="inlineStr">
        <is>
          <t>174</t>
        </is>
      </c>
      <c r="AZ2031" t="n">
        <v>37.7</v>
      </c>
      <c r="BA2031" t="inlineStr">
        <is>
          <t>194</t>
        </is>
      </c>
      <c r="BB2031" t="n">
        <v>51.5</v>
      </c>
      <c r="BC2031" t="inlineStr">
        <is>
          <t>297=</t>
        </is>
      </c>
      <c r="BD2031" t="inlineStr">
        <is>
          <t>77.8</t>
        </is>
      </c>
      <c r="BE2031" t="inlineStr">
        <is>
          <t>251-300</t>
        </is>
      </c>
      <c r="BF2031" t="inlineStr">
        <is>
          <t>China</t>
        </is>
      </c>
      <c r="BG2031" t="n">
        <v>44.3</v>
      </c>
      <c r="BH2031" t="n">
        <v>19.6</v>
      </c>
      <c r="BI2031" t="n">
        <v>46</v>
      </c>
      <c r="BJ2031" t="n">
        <v>36.1</v>
      </c>
      <c r="BK2031" t="inlineStr">
        <is>
          <t>96.2</t>
        </is>
      </c>
      <c r="BL2031" t="inlineStr">
        <is>
          <t>-</t>
        </is>
      </c>
      <c r="BM2031" t="inlineStr">
        <is>
          <t>47,508</t>
        </is>
      </c>
      <c r="BN2031" t="n">
        <v>15.9</v>
      </c>
      <c r="BO2031" t="inlineStr">
        <is>
          <t>5%</t>
        </is>
      </c>
      <c r="BP2031" t="inlineStr">
        <is>
          <t>41 : 59</t>
        </is>
      </c>
      <c r="BQ2031" t="n">
        <v>2016</v>
      </c>
      <c r="BR2031" t="inlineStr">
        <is>
          <t>101-150</t>
        </is>
      </c>
      <c r="BS2031" t="inlineStr">
        <is>
          <t>1-4</t>
        </is>
      </c>
      <c r="BT2031" t="inlineStr"/>
      <c r="BU2031" t="n">
        <v>0</v>
      </c>
      <c r="BV2031" t="n">
        <v>0</v>
      </c>
      <c r="BW2031" t="n">
        <v>7.1</v>
      </c>
      <c r="BX2031" t="n">
        <v>13.5</v>
      </c>
      <c r="BY2031" t="n">
        <v>68.5</v>
      </c>
      <c r="BZ2031" t="n">
        <v>19.9</v>
      </c>
      <c r="CA2031" t="n">
        <v>2015</v>
      </c>
      <c r="CB2031" t="inlineStr">
        <is>
          <t>QS+Times+Shanghai</t>
        </is>
      </c>
      <c r="CC2031" t="n">
        <v>47</v>
      </c>
      <c r="CD2031" t="n">
        <v>44</v>
      </c>
      <c r="CE2031" t="n">
        <v>79</v>
      </c>
      <c r="CF2031" t="n">
        <v>32</v>
      </c>
      <c r="CG2031" t="n">
        <v>277</v>
      </c>
      <c r="CH2031" t="n">
        <v>19</v>
      </c>
      <c r="CI2031" t="n">
        <v>149</v>
      </c>
      <c r="CJ2031" t="n">
        <v>608</v>
      </c>
      <c r="CK2031" t="n">
        <v>138</v>
      </c>
      <c r="CL2031" t="n">
        <v>224</v>
      </c>
      <c r="CM2031" t="n">
        <v>440</v>
      </c>
      <c r="CN2031" t="n">
        <v>44</v>
      </c>
      <c r="CO2031" t="n">
        <v>42</v>
      </c>
      <c r="CP2031" t="n">
        <v>81</v>
      </c>
      <c r="CQ2031" t="n">
        <v>36</v>
      </c>
      <c r="CR2031" t="n">
        <v>198</v>
      </c>
      <c r="CS2031" t="n">
        <v>37</v>
      </c>
      <c r="CT2031" t="n">
        <v>120</v>
      </c>
      <c r="CU2031" t="n">
        <v>456</v>
      </c>
      <c r="CV2031" t="n">
        <v>174</v>
      </c>
      <c r="CW2031" t="n">
        <v>194</v>
      </c>
      <c r="CX2031" t="n">
        <v>297</v>
      </c>
      <c r="CY2031" t="n">
        <v>275.5</v>
      </c>
      <c r="CZ2031" t="n">
        <v>125.5</v>
      </c>
      <c r="DA2031" t="n">
        <v>2.5</v>
      </c>
      <c r="DB2031" t="n">
        <v>76.71312274585195</v>
      </c>
      <c r="DC2031" t="n">
        <v>50.55848392401738</v>
      </c>
      <c r="DD2031" t="n">
        <v>15.9</v>
      </c>
      <c r="DE2031" t="inlineStr">
        <is>
          <t>Times (raw ratio)</t>
        </is>
      </c>
      <c r="DF2031" t="n">
        <v>5</v>
      </c>
      <c r="DG2031" t="inlineStr">
        <is>
          <t>Times (raw %)</t>
        </is>
      </c>
      <c r="DH2031" t="n">
        <v>74.55</v>
      </c>
      <c r="DI2031" t="n">
        <v>23.59370659608215</v>
      </c>
    </row>
    <row r="2032">
      <c r="A2032" t="inlineStr">
        <is>
          <t>zhengzhou university</t>
        </is>
      </c>
      <c r="B2032" t="inlineStr">
        <is>
          <t>511</t>
        </is>
      </c>
      <c r="C2032" t="inlineStr">
        <is>
          <t>621-630</t>
        </is>
      </c>
      <c r="D2032" t="inlineStr">
        <is>
          <t>China (Mainland)</t>
        </is>
      </c>
      <c r="E2032" t="inlineStr">
        <is>
          <t>Asia</t>
        </is>
      </c>
      <c r="F2032" t="inlineStr">
        <is>
          <t>XL</t>
        </is>
      </c>
      <c r="G2032" t="inlineStr">
        <is>
          <t>FC</t>
        </is>
      </c>
      <c r="H2032" t="inlineStr">
        <is>
          <t>VH</t>
        </is>
      </c>
      <c r="I2032" t="inlineStr">
        <is>
          <t>A</t>
        </is>
      </c>
      <c r="J2032" t="n">
        <v>5.4</v>
      </c>
      <c r="K2032" t="inlineStr">
        <is>
          <t>601+</t>
        </is>
      </c>
      <c r="L2032" t="n">
        <v>22</v>
      </c>
      <c r="M2032" t="inlineStr">
        <is>
          <t>422</t>
        </is>
      </c>
      <c r="N2032" t="n">
        <v>4.9</v>
      </c>
      <c r="O2032" t="inlineStr">
        <is>
          <t>701+</t>
        </is>
      </c>
      <c r="P2032" t="n">
        <v>80.3</v>
      </c>
      <c r="Q2032" t="inlineStr">
        <is>
          <t>108</t>
        </is>
      </c>
      <c r="R2032" t="inlineStr"/>
      <c r="S2032" t="inlineStr"/>
      <c r="T2032" t="n">
        <v>2.4</v>
      </c>
      <c r="U2032" t="inlineStr">
        <is>
          <t>701+</t>
        </is>
      </c>
      <c r="V2032" t="n">
        <v>56.3</v>
      </c>
      <c r="W2032" t="inlineStr">
        <is>
          <t>674</t>
        </is>
      </c>
      <c r="X2032" t="n">
        <v>5.7</v>
      </c>
      <c r="Y2032" t="inlineStr">
        <is>
          <t>701+</t>
        </is>
      </c>
      <c r="Z2032" t="n">
        <v>2.4</v>
      </c>
      <c r="AA2032" t="inlineStr">
        <is>
          <t>701+</t>
        </is>
      </c>
      <c r="AB2032" t="n">
        <v>23.8</v>
      </c>
      <c r="AC2032" t="inlineStr">
        <is>
          <t>621-630</t>
        </is>
      </c>
      <c r="AD2032" t="inlineStr">
        <is>
          <t>801-1000</t>
        </is>
      </c>
      <c r="AE2032" t="inlineStr">
        <is>
          <t>CN</t>
        </is>
      </c>
      <c r="AF2032" t="inlineStr">
        <is>
          <t>China (Mainland)</t>
        </is>
      </c>
      <c r="AG2032" t="inlineStr">
        <is>
          <t>XL</t>
        </is>
      </c>
      <c r="AH2032" t="inlineStr">
        <is>
          <t>FC</t>
        </is>
      </c>
      <c r="AI2032" t="inlineStr">
        <is>
          <t>VH</t>
        </is>
      </c>
      <c r="AJ2032" t="n">
        <v>4</v>
      </c>
      <c r="AK2032" t="inlineStr">
        <is>
          <t>A</t>
        </is>
      </c>
      <c r="AL2032" t="n">
        <v>5.4</v>
      </c>
      <c r="AM2032" t="inlineStr">
        <is>
          <t>601+</t>
        </is>
      </c>
      <c r="AN2032" t="n">
        <v>19.7</v>
      </c>
      <c r="AO2032" t="inlineStr">
        <is>
          <t>461</t>
        </is>
      </c>
      <c r="AP2032" t="n">
        <v>4.7</v>
      </c>
      <c r="AQ2032" t="inlineStr">
        <is>
          <t>701+</t>
        </is>
      </c>
      <c r="AR2032" t="n">
        <v>65.59999999999999</v>
      </c>
      <c r="AS2032" t="inlineStr">
        <is>
          <t>168</t>
        </is>
      </c>
      <c r="AT2032" t="inlineStr"/>
      <c r="AU2032" t="inlineStr"/>
      <c r="AV2032" t="n">
        <v>2.5</v>
      </c>
      <c r="AW2032" t="inlineStr">
        <is>
          <t>701+</t>
        </is>
      </c>
      <c r="AX2032" t="n">
        <v>4.4</v>
      </c>
      <c r="AY2032" t="inlineStr">
        <is>
          <t>701+</t>
        </is>
      </c>
      <c r="AZ2032" t="n">
        <v>6.7</v>
      </c>
      <c r="BA2032" t="inlineStr">
        <is>
          <t>701+</t>
        </is>
      </c>
      <c r="BB2032" t="n">
        <v>3.2</v>
      </c>
      <c r="BC2032" t="inlineStr">
        <is>
          <t>701+</t>
        </is>
      </c>
      <c r="BD2032" t="inlineStr">
        <is>
          <t>-</t>
        </is>
      </c>
      <c r="BE2032" t="inlineStr"/>
      <c r="BF2032" t="inlineStr">
        <is>
          <t>Not Reported</t>
        </is>
      </c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>
        <is>
          <t>QS</t>
        </is>
      </c>
      <c r="CC2032" t="n">
        <v>511</v>
      </c>
      <c r="CD2032" t="n">
        <v>625.5</v>
      </c>
      <c r="CE2032" t="n">
        <v>601</v>
      </c>
      <c r="CF2032" t="n">
        <v>422</v>
      </c>
      <c r="CG2032" t="n">
        <v>701</v>
      </c>
      <c r="CH2032" t="n">
        <v>108</v>
      </c>
      <c r="CI2032" t="inlineStr"/>
      <c r="CJ2032" t="n">
        <v>701</v>
      </c>
      <c r="CK2032" t="n">
        <v>674</v>
      </c>
      <c r="CL2032" t="n">
        <v>701</v>
      </c>
      <c r="CM2032" t="n">
        <v>701</v>
      </c>
      <c r="CN2032" t="n">
        <v>625.5</v>
      </c>
      <c r="CO2032" t="n">
        <v>900.5</v>
      </c>
      <c r="CP2032" t="n">
        <v>601</v>
      </c>
      <c r="CQ2032" t="n">
        <v>461</v>
      </c>
      <c r="CR2032" t="n">
        <v>701</v>
      </c>
      <c r="CS2032" t="n">
        <v>168</v>
      </c>
      <c r="CT2032" t="inlineStr"/>
      <c r="CU2032" t="n">
        <v>701</v>
      </c>
      <c r="CV2032" t="n">
        <v>701</v>
      </c>
      <c r="CW2032" t="n">
        <v>701</v>
      </c>
      <c r="CX2032" t="n">
        <v>701</v>
      </c>
      <c r="CY2032" t="inlineStr"/>
      <c r="CZ2032" t="inlineStr"/>
      <c r="DA2032" t="inlineStr"/>
      <c r="DB2032" t="n">
        <v>63.57142857142858</v>
      </c>
      <c r="DC2032" t="n">
        <v>80.3</v>
      </c>
      <c r="DD2032" t="inlineStr"/>
      <c r="DE2032" t="inlineStr">
        <is>
          <t>QS (score, not ratio)</t>
        </is>
      </c>
      <c r="DF2032" t="inlineStr"/>
      <c r="DG2032" t="inlineStr">
        <is>
          <t>QS (score, not %)</t>
        </is>
      </c>
      <c r="DH2032" t="n">
        <v>5.4</v>
      </c>
      <c r="DI2032" t="inlineStr"/>
    </row>
    <row r="2033">
      <c r="A2033" t="inlineStr">
        <is>
          <t>zürcher hochschule winterthur</t>
        </is>
      </c>
      <c r="B2033" t="inlineStr">
        <is>
          <t>781-790</t>
        </is>
      </c>
      <c r="C2033" t="inlineStr">
        <is>
          <t>1401+</t>
        </is>
      </c>
      <c r="D2033" t="inlineStr">
        <is>
          <t>Switzerland</t>
        </is>
      </c>
      <c r="E2033" t="inlineStr">
        <is>
          <t>Europe</t>
        </is>
      </c>
      <c r="F2033" t="inlineStr">
        <is>
          <t>M</t>
        </is>
      </c>
      <c r="G2033" t="inlineStr">
        <is>
          <t>CO</t>
        </is>
      </c>
      <c r="H2033" t="inlineStr">
        <is>
          <t>VH</t>
        </is>
      </c>
      <c r="I2033" t="inlineStr">
        <is>
          <t>Not Reported</t>
        </is>
      </c>
      <c r="J2033" t="n">
        <v>5.4</v>
      </c>
      <c r="K2033" t="inlineStr">
        <is>
          <t>601+</t>
        </is>
      </c>
      <c r="L2033" t="n">
        <v>6.6</v>
      </c>
      <c r="M2033" t="inlineStr">
        <is>
          <t>601+</t>
        </is>
      </c>
      <c r="N2033" t="n">
        <v>75</v>
      </c>
      <c r="O2033" t="inlineStr">
        <is>
          <t>166</t>
        </is>
      </c>
      <c r="P2033" t="n">
        <v>2.7</v>
      </c>
      <c r="Q2033" t="inlineStr">
        <is>
          <t>701+</t>
        </is>
      </c>
      <c r="R2033" t="n">
        <v>65.90000000000001</v>
      </c>
      <c r="S2033" t="inlineStr">
        <is>
          <t>297</t>
        </is>
      </c>
      <c r="T2033" t="n">
        <v>12.8</v>
      </c>
      <c r="U2033" t="inlineStr">
        <is>
          <t>664</t>
        </is>
      </c>
      <c r="V2033" t="n">
        <v>41.4</v>
      </c>
      <c r="W2033" t="inlineStr">
        <is>
          <t>701+</t>
        </is>
      </c>
      <c r="X2033" t="n">
        <v>5.3</v>
      </c>
      <c r="Y2033" t="inlineStr">
        <is>
          <t>701+</t>
        </is>
      </c>
      <c r="Z2033" t="n">
        <v>1.6</v>
      </c>
      <c r="AA2033" t="inlineStr">
        <is>
          <t>701+</t>
        </is>
      </c>
      <c r="AB2033" t="inlineStr"/>
      <c r="AC2033" t="inlineStr"/>
      <c r="AD2033" t="inlineStr"/>
      <c r="AE2033" t="inlineStr">
        <is>
          <t>Not Reported</t>
        </is>
      </c>
      <c r="AF2033" t="inlineStr">
        <is>
          <t>Not Reported</t>
        </is>
      </c>
      <c r="AG2033" t="inlineStr">
        <is>
          <t>Not Reported</t>
        </is>
      </c>
      <c r="AH2033" t="inlineStr">
        <is>
          <t>Not Reported</t>
        </is>
      </c>
      <c r="AI2033" t="inlineStr"/>
      <c r="AJ2033" t="inlineStr"/>
      <c r="AK2033" t="inlineStr">
        <is>
          <t>Not Reported</t>
        </is>
      </c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>
        <is>
          <t>Not Reported</t>
        </is>
      </c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>
        <is>
          <t>QS</t>
        </is>
      </c>
      <c r="CC2033" t="n">
        <v>785.5</v>
      </c>
      <c r="CD2033" t="n">
        <v>1401</v>
      </c>
      <c r="CE2033" t="n">
        <v>601</v>
      </c>
      <c r="CF2033" t="n">
        <v>601</v>
      </c>
      <c r="CG2033" t="n">
        <v>166</v>
      </c>
      <c r="CH2033" t="n">
        <v>701</v>
      </c>
      <c r="CI2033" t="n">
        <v>297</v>
      </c>
      <c r="CJ2033" t="n">
        <v>664</v>
      </c>
      <c r="CK2033" t="n">
        <v>701</v>
      </c>
      <c r="CL2033" t="n">
        <v>701</v>
      </c>
      <c r="CM2033" t="n">
        <v>701</v>
      </c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n">
        <v>43.96428571428571</v>
      </c>
      <c r="DC2033" t="n">
        <v>2.7</v>
      </c>
      <c r="DD2033" t="inlineStr"/>
      <c r="DE2033" t="inlineStr">
        <is>
          <t>QS (score, not ratio)</t>
        </is>
      </c>
      <c r="DF2033" t="inlineStr"/>
      <c r="DG2033" t="inlineStr">
        <is>
          <t>QS (score, not %)</t>
        </is>
      </c>
      <c r="DH2033" t="n">
        <v>5.4</v>
      </c>
      <c r="DI2033" t="inlineStr"/>
    </row>
    <row r="2034">
      <c r="A2034" t="inlineStr">
        <is>
          <t>école normale supérieure</t>
        </is>
      </c>
      <c r="B2034" t="inlineStr"/>
      <c r="C2034" t="inlineStr"/>
      <c r="D2034" t="inlineStr">
        <is>
          <t>Not Reported</t>
        </is>
      </c>
      <c r="E2034" t="inlineStr">
        <is>
          <t>Not Reported</t>
        </is>
      </c>
      <c r="F2034" t="inlineStr">
        <is>
          <t>Not Reported</t>
        </is>
      </c>
      <c r="G2034" t="inlineStr">
        <is>
          <t>Not Reported</t>
        </is>
      </c>
      <c r="H2034" t="inlineStr"/>
      <c r="I2034" t="inlineStr">
        <is>
          <t>Not Reported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>
        <is>
          <t>Not Reported</t>
        </is>
      </c>
      <c r="AF2034" t="inlineStr">
        <is>
          <t>Not Reported</t>
        </is>
      </c>
      <c r="AG2034" t="inlineStr">
        <is>
          <t>Not Reported</t>
        </is>
      </c>
      <c r="AH2034" t="inlineStr">
        <is>
          <t>Not Reported</t>
        </is>
      </c>
      <c r="AI2034" t="inlineStr"/>
      <c r="AJ2034" t="inlineStr"/>
      <c r="AK2034" t="inlineStr">
        <is>
          <t>Not Reported</t>
        </is>
      </c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>
        <is>
          <t>54</t>
        </is>
      </c>
      <c r="BF2034" t="inlineStr">
        <is>
          <t>France</t>
        </is>
      </c>
      <c r="BG2034" t="n">
        <v>70.59999999999999</v>
      </c>
      <c r="BH2034" t="n">
        <v>85.5</v>
      </c>
      <c r="BI2034" t="n">
        <v>47.7</v>
      </c>
      <c r="BJ2034" t="n">
        <v>87.09999999999999</v>
      </c>
      <c r="BK2034" t="inlineStr">
        <is>
          <t>37.1</t>
        </is>
      </c>
      <c r="BL2034" t="inlineStr">
        <is>
          <t>69.0</t>
        </is>
      </c>
      <c r="BM2034" t="inlineStr">
        <is>
          <t>2,400</t>
        </is>
      </c>
      <c r="BN2034" t="n">
        <v>7.9</v>
      </c>
      <c r="BO2034" t="inlineStr">
        <is>
          <t>20%</t>
        </is>
      </c>
      <c r="BP2034" t="inlineStr">
        <is>
          <t>46 : 54</t>
        </is>
      </c>
      <c r="BQ2034" t="n">
        <v>2016</v>
      </c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>
        <is>
          <t>Times</t>
        </is>
      </c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n">
        <v>54</v>
      </c>
      <c r="CZ2034" t="inlineStr"/>
      <c r="DA2034" t="inlineStr"/>
      <c r="DB2034" t="n">
        <v>92.42315939957112</v>
      </c>
      <c r="DC2034" t="n">
        <v>66.78071298874738</v>
      </c>
      <c r="DD2034" t="n">
        <v>7.9</v>
      </c>
      <c r="DE2034" t="inlineStr">
        <is>
          <t>Times (raw ratio)</t>
        </is>
      </c>
      <c r="DF2034" t="n">
        <v>20</v>
      </c>
      <c r="DG2034" t="inlineStr">
        <is>
          <t>Times (raw %)</t>
        </is>
      </c>
      <c r="DH2034" t="inlineStr"/>
      <c r="DI2034" t="n">
        <v>46.61810613943809</v>
      </c>
    </row>
    <row r="2035">
      <c r="A2035" t="inlineStr">
        <is>
          <t>école normale supérieure de lyon</t>
        </is>
      </c>
      <c r="B2035" t="inlineStr">
        <is>
          <t>187</t>
        </is>
      </c>
      <c r="C2035" t="inlineStr">
        <is>
          <t>184</t>
        </is>
      </c>
      <c r="D2035" t="inlineStr">
        <is>
          <t>France</t>
        </is>
      </c>
      <c r="E2035" t="inlineStr">
        <is>
          <t>Europe</t>
        </is>
      </c>
      <c r="F2035" t="inlineStr">
        <is>
          <t>S</t>
        </is>
      </c>
      <c r="G2035" t="inlineStr">
        <is>
          <t>CO</t>
        </is>
      </c>
      <c r="H2035" t="inlineStr">
        <is>
          <t>VH</t>
        </is>
      </c>
      <c r="I2035" t="inlineStr">
        <is>
          <t>A</t>
        </is>
      </c>
      <c r="J2035" t="n">
        <v>29.8</v>
      </c>
      <c r="K2035" t="inlineStr">
        <is>
          <t>296</t>
        </is>
      </c>
      <c r="L2035" t="n">
        <v>16.3</v>
      </c>
      <c r="M2035" t="inlineStr">
        <is>
          <t>522</t>
        </is>
      </c>
      <c r="N2035" t="n">
        <v>97</v>
      </c>
      <c r="O2035" t="inlineStr">
        <is>
          <t>49</t>
        </is>
      </c>
      <c r="P2035" t="n">
        <v>93.5</v>
      </c>
      <c r="Q2035" t="inlineStr">
        <is>
          <t>59</t>
        </is>
      </c>
      <c r="R2035" t="n">
        <v>59</v>
      </c>
      <c r="S2035" t="inlineStr">
        <is>
          <t>329</t>
        </is>
      </c>
      <c r="T2035" t="n">
        <v>11.7</v>
      </c>
      <c r="U2035" t="inlineStr">
        <is>
          <t>684</t>
        </is>
      </c>
      <c r="V2035" t="n">
        <v>70.3</v>
      </c>
      <c r="W2035" t="inlineStr">
        <is>
          <t>482</t>
        </is>
      </c>
      <c r="X2035" t="n">
        <v>14</v>
      </c>
      <c r="Y2035" t="inlineStr">
        <is>
          <t>694</t>
        </is>
      </c>
      <c r="Z2035" t="n">
        <v>6.6</v>
      </c>
      <c r="AA2035" t="inlineStr">
        <is>
          <t>701+</t>
        </is>
      </c>
      <c r="AB2035" t="n">
        <v>47.5</v>
      </c>
      <c r="AC2035" t="inlineStr"/>
      <c r="AD2035" t="inlineStr"/>
      <c r="AE2035" t="inlineStr">
        <is>
          <t>Not Reported</t>
        </is>
      </c>
      <c r="AF2035" t="inlineStr">
        <is>
          <t>Not Reported</t>
        </is>
      </c>
      <c r="AG2035" t="inlineStr">
        <is>
          <t>Not Reported</t>
        </is>
      </c>
      <c r="AH2035" t="inlineStr">
        <is>
          <t>Not Reported</t>
        </is>
      </c>
      <c r="AI2035" t="inlineStr"/>
      <c r="AJ2035" t="inlineStr"/>
      <c r="AK2035" t="inlineStr">
        <is>
          <t>Not Reported</t>
        </is>
      </c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>
        <is>
          <t>201-250</t>
        </is>
      </c>
      <c r="BF2035" t="inlineStr">
        <is>
          <t>France</t>
        </is>
      </c>
      <c r="BG2035" t="n">
        <v>41.6</v>
      </c>
      <c r="BH2035" t="n">
        <v>65.59999999999999</v>
      </c>
      <c r="BI2035" t="n">
        <v>30</v>
      </c>
      <c r="BJ2035" t="n">
        <v>69</v>
      </c>
      <c r="BK2035" t="inlineStr">
        <is>
          <t>31.7</t>
        </is>
      </c>
      <c r="BL2035" t="inlineStr">
        <is>
          <t>-</t>
        </is>
      </c>
      <c r="BM2035" t="inlineStr">
        <is>
          <t>2,218</t>
        </is>
      </c>
      <c r="BN2035" t="n">
        <v>8</v>
      </c>
      <c r="BO2035" t="inlineStr">
        <is>
          <t>14%</t>
        </is>
      </c>
      <c r="BP2035" t="inlineStr">
        <is>
          <t>49 : 51</t>
        </is>
      </c>
      <c r="BQ2035" t="n">
        <v>2016</v>
      </c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>
        <is>
          <t>QS+Times</t>
        </is>
      </c>
      <c r="CC2035" t="n">
        <v>187</v>
      </c>
      <c r="CD2035" t="n">
        <v>184</v>
      </c>
      <c r="CE2035" t="n">
        <v>296</v>
      </c>
      <c r="CF2035" t="n">
        <v>522</v>
      </c>
      <c r="CG2035" t="n">
        <v>49</v>
      </c>
      <c r="CH2035" t="n">
        <v>59</v>
      </c>
      <c r="CI2035" t="n">
        <v>329</v>
      </c>
      <c r="CJ2035" t="n">
        <v>684</v>
      </c>
      <c r="CK2035" t="n">
        <v>482</v>
      </c>
      <c r="CL2035" t="n">
        <v>694</v>
      </c>
      <c r="CM2035" t="n">
        <v>701</v>
      </c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n">
        <v>225.5</v>
      </c>
      <c r="CZ2035" t="inlineStr"/>
      <c r="DA2035" t="inlineStr"/>
      <c r="DB2035" t="n">
        <v>77.30996630246094</v>
      </c>
      <c r="DC2035" t="n">
        <v>63.44109122161041</v>
      </c>
      <c r="DD2035" t="n">
        <v>8</v>
      </c>
      <c r="DE2035" t="inlineStr">
        <is>
          <t>Times (raw ratio)</t>
        </is>
      </c>
      <c r="DF2035" t="n">
        <v>14</v>
      </c>
      <c r="DG2035" t="inlineStr">
        <is>
          <t>Times (raw %)</t>
        </is>
      </c>
      <c r="DH2035" t="n">
        <v>29.8</v>
      </c>
      <c r="DI2035" t="n">
        <v>28.19979188345474</v>
      </c>
    </row>
    <row r="2036">
      <c r="A2036" t="inlineStr">
        <is>
          <t>école polytechnique</t>
        </is>
      </c>
      <c r="B2036" t="inlineStr"/>
      <c r="C2036" t="inlineStr"/>
      <c r="D2036" t="inlineStr">
        <is>
          <t>Not Reported</t>
        </is>
      </c>
      <c r="E2036" t="inlineStr">
        <is>
          <t>Not Reported</t>
        </is>
      </c>
      <c r="F2036" t="inlineStr">
        <is>
          <t>Not Reported</t>
        </is>
      </c>
      <c r="G2036" t="inlineStr">
        <is>
          <t>Not Reported</t>
        </is>
      </c>
      <c r="H2036" t="inlineStr"/>
      <c r="I2036" t="inlineStr">
        <is>
          <t>Not Reported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>
        <is>
          <t>Not Reported</t>
        </is>
      </c>
      <c r="AF2036" t="inlineStr">
        <is>
          <t>Not Reported</t>
        </is>
      </c>
      <c r="AG2036" t="inlineStr">
        <is>
          <t>Not Reported</t>
        </is>
      </c>
      <c r="AH2036" t="inlineStr">
        <is>
          <t>Not Reported</t>
        </is>
      </c>
      <c r="AI2036" t="inlineStr"/>
      <c r="AJ2036" t="inlineStr"/>
      <c r="AK2036" t="inlineStr">
        <is>
          <t>Not Reported</t>
        </is>
      </c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>
        <f>101</f>
        <v/>
      </c>
      <c r="BF2036" t="inlineStr">
        <is>
          <t>France</t>
        </is>
      </c>
      <c r="BG2036" t="n">
        <v>53.5</v>
      </c>
      <c r="BH2036" t="n">
        <v>92.8</v>
      </c>
      <c r="BI2036" t="n">
        <v>44.6</v>
      </c>
      <c r="BJ2036" t="n">
        <v>64.7</v>
      </c>
      <c r="BK2036" t="inlineStr">
        <is>
          <t>82.3</t>
        </is>
      </c>
      <c r="BL2036" t="inlineStr">
        <is>
          <t>57.9</t>
        </is>
      </c>
      <c r="BM2036" t="inlineStr">
        <is>
          <t>2,429</t>
        </is>
      </c>
      <c r="BN2036" t="n">
        <v>4.8</v>
      </c>
      <c r="BO2036" t="inlineStr">
        <is>
          <t>30%</t>
        </is>
      </c>
      <c r="BP2036" t="inlineStr">
        <is>
          <t>18 : 82</t>
        </is>
      </c>
      <c r="BQ2036" t="n">
        <v>2016</v>
      </c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>
        <is>
          <t>Times</t>
        </is>
      </c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n">
        <v>101</v>
      </c>
      <c r="CZ2036" t="inlineStr"/>
      <c r="DA2036" t="inlineStr"/>
      <c r="DB2036" t="n">
        <v>85.70407433881344</v>
      </c>
      <c r="DC2036" t="n">
        <v>53.83177737427697</v>
      </c>
      <c r="DD2036" t="n">
        <v>4.8</v>
      </c>
      <c r="DE2036" t="inlineStr">
        <is>
          <t>Times (raw ratio)</t>
        </is>
      </c>
      <c r="DF2036" t="n">
        <v>30</v>
      </c>
      <c r="DG2036" t="inlineStr">
        <is>
          <t>Times (raw %)</t>
        </is>
      </c>
      <c r="DH2036" t="inlineStr"/>
      <c r="DI2036" t="n">
        <v>43.39229968782519</v>
      </c>
    </row>
    <row r="2037">
      <c r="A2037" t="inlineStr">
        <is>
          <t>école polytechnique fédérale de lausanne</t>
        </is>
      </c>
      <c r="B2037" t="inlineStr"/>
      <c r="C2037" t="inlineStr"/>
      <c r="D2037" t="inlineStr">
        <is>
          <t>Not Reported</t>
        </is>
      </c>
      <c r="E2037" t="inlineStr">
        <is>
          <t>Not Reported</t>
        </is>
      </c>
      <c r="F2037" t="inlineStr">
        <is>
          <t>Not Reported</t>
        </is>
      </c>
      <c r="G2037" t="inlineStr">
        <is>
          <t>Not Reported</t>
        </is>
      </c>
      <c r="H2037" t="inlineStr"/>
      <c r="I2037" t="inlineStr">
        <is>
          <t>Not Reported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>
        <is>
          <t>Not Reported</t>
        </is>
      </c>
      <c r="AF2037" t="inlineStr">
        <is>
          <t>Not Reported</t>
        </is>
      </c>
      <c r="AG2037" t="inlineStr">
        <is>
          <t>Not Reported</t>
        </is>
      </c>
      <c r="AH2037" t="inlineStr">
        <is>
          <t>Not Reported</t>
        </is>
      </c>
      <c r="AI2037" t="inlineStr"/>
      <c r="AJ2037" t="inlineStr"/>
      <c r="AK2037" t="inlineStr">
        <is>
          <t>Not Reported</t>
        </is>
      </c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>
        <is>
          <t>31</t>
        </is>
      </c>
      <c r="BF2037" t="inlineStr">
        <is>
          <t>Switzerland</t>
        </is>
      </c>
      <c r="BG2037" t="n">
        <v>61.3</v>
      </c>
      <c r="BH2037" t="n">
        <v>98.59999999999999</v>
      </c>
      <c r="BI2037" t="n">
        <v>67.5</v>
      </c>
      <c r="BJ2037" t="n">
        <v>94.59999999999999</v>
      </c>
      <c r="BK2037" t="inlineStr">
        <is>
          <t>65.4</t>
        </is>
      </c>
      <c r="BL2037" t="inlineStr">
        <is>
          <t>76.1</t>
        </is>
      </c>
      <c r="BM2037" t="inlineStr">
        <is>
          <t>9,666</t>
        </is>
      </c>
      <c r="BN2037" t="n">
        <v>10.5</v>
      </c>
      <c r="BO2037" t="inlineStr">
        <is>
          <t>54%</t>
        </is>
      </c>
      <c r="BP2037" t="inlineStr">
        <is>
          <t>27 : 73</t>
        </is>
      </c>
      <c r="BQ2037" t="n">
        <v>2016</v>
      </c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>
        <is>
          <t>Times</t>
        </is>
      </c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n">
        <v>31</v>
      </c>
      <c r="CZ2037" t="inlineStr"/>
      <c r="DA2037" t="inlineStr"/>
      <c r="DB2037" t="n">
        <v>95.71122230164403</v>
      </c>
      <c r="DC2037" t="n">
        <v>80.8780285380866</v>
      </c>
      <c r="DD2037" t="n">
        <v>10.5</v>
      </c>
      <c r="DE2037" t="inlineStr">
        <is>
          <t>Times (raw ratio)</t>
        </is>
      </c>
      <c r="DF2037" t="n">
        <v>54</v>
      </c>
      <c r="DG2037" t="inlineStr">
        <is>
          <t>Times (raw %)</t>
        </is>
      </c>
      <c r="DH2037" t="inlineStr"/>
      <c r="DI2037" t="n">
        <v>67.22164412070759</v>
      </c>
    </row>
    <row r="2038">
      <c r="A2038" t="inlineStr">
        <is>
          <t>óbuda university</t>
        </is>
      </c>
      <c r="B2038" t="inlineStr">
        <is>
          <t>1201-1400</t>
        </is>
      </c>
      <c r="C2038" t="inlineStr">
        <is>
          <t>1201-1400</t>
        </is>
      </c>
      <c r="D2038" t="inlineStr">
        <is>
          <t>Hungary</t>
        </is>
      </c>
      <c r="E2038" t="inlineStr">
        <is>
          <t>Europe</t>
        </is>
      </c>
      <c r="F2038" t="inlineStr">
        <is>
          <t>M</t>
        </is>
      </c>
      <c r="G2038" t="inlineStr">
        <is>
          <t>FO</t>
        </is>
      </c>
      <c r="H2038" t="inlineStr">
        <is>
          <t>VH</t>
        </is>
      </c>
      <c r="I2038" t="inlineStr">
        <is>
          <t>A</t>
        </is>
      </c>
      <c r="J2038" t="n">
        <v>5.5</v>
      </c>
      <c r="K2038" t="inlineStr">
        <is>
          <t>601+</t>
        </is>
      </c>
      <c r="L2038" t="n">
        <v>4.9</v>
      </c>
      <c r="M2038" t="inlineStr">
        <is>
          <t>601+</t>
        </is>
      </c>
      <c r="N2038" t="n">
        <v>2.5</v>
      </c>
      <c r="O2038" t="inlineStr">
        <is>
          <t>701+</t>
        </is>
      </c>
      <c r="P2038" t="n">
        <v>7.8</v>
      </c>
      <c r="Q2038" t="inlineStr">
        <is>
          <t>701+</t>
        </is>
      </c>
      <c r="R2038" t="n">
        <v>17.9</v>
      </c>
      <c r="S2038" t="inlineStr">
        <is>
          <t>629</t>
        </is>
      </c>
      <c r="T2038" t="n">
        <v>7.6</v>
      </c>
      <c r="U2038" t="inlineStr">
        <is>
          <t>701+</t>
        </is>
      </c>
      <c r="V2038" t="n">
        <v>29.1</v>
      </c>
      <c r="W2038" t="inlineStr">
        <is>
          <t>701+</t>
        </is>
      </c>
      <c r="X2038" t="n">
        <v>3.8</v>
      </c>
      <c r="Y2038" t="inlineStr">
        <is>
          <t>701+</t>
        </is>
      </c>
      <c r="Z2038" t="n">
        <v>1</v>
      </c>
      <c r="AA2038" t="inlineStr">
        <is>
          <t>701+</t>
        </is>
      </c>
      <c r="AB2038" t="inlineStr"/>
      <c r="AC2038" t="inlineStr"/>
      <c r="AD2038" t="inlineStr"/>
      <c r="AE2038" t="inlineStr">
        <is>
          <t>Not Reported</t>
        </is>
      </c>
      <c r="AF2038" t="inlineStr">
        <is>
          <t>Not Reported</t>
        </is>
      </c>
      <c r="AG2038" t="inlineStr">
        <is>
          <t>Not Reported</t>
        </is>
      </c>
      <c r="AH2038" t="inlineStr">
        <is>
          <t>Not Reported</t>
        </is>
      </c>
      <c r="AI2038" t="inlineStr"/>
      <c r="AJ2038" t="inlineStr"/>
      <c r="AK2038" t="inlineStr">
        <is>
          <t>Not Reported</t>
        </is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>
        <is>
          <t>Not Reported</t>
        </is>
      </c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>
        <is>
          <t>QS</t>
        </is>
      </c>
      <c r="CC2038" t="n">
        <v>1300.5</v>
      </c>
      <c r="CD2038" t="n">
        <v>1300.5</v>
      </c>
      <c r="CE2038" t="n">
        <v>601</v>
      </c>
      <c r="CF2038" t="n">
        <v>601</v>
      </c>
      <c r="CG2038" t="n">
        <v>701</v>
      </c>
      <c r="CH2038" t="n">
        <v>701</v>
      </c>
      <c r="CI2038" t="n">
        <v>629</v>
      </c>
      <c r="CJ2038" t="n">
        <v>701</v>
      </c>
      <c r="CK2038" t="n">
        <v>701</v>
      </c>
      <c r="CL2038" t="n">
        <v>701</v>
      </c>
      <c r="CM2038" t="n">
        <v>701</v>
      </c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n">
        <v>7.178571428571416</v>
      </c>
      <c r="DC2038" t="n">
        <v>7.8</v>
      </c>
      <c r="DD2038" t="inlineStr"/>
      <c r="DE2038" t="inlineStr">
        <is>
          <t>QS (score, not ratio)</t>
        </is>
      </c>
      <c r="DF2038" t="inlineStr"/>
      <c r="DG2038" t="inlineStr">
        <is>
          <t>QS (score, not %)</t>
        </is>
      </c>
      <c r="DH2038" t="n">
        <v>5.5</v>
      </c>
      <c r="DI2038" t="inlineStr"/>
    </row>
    <row r="2039">
      <c r="A2039" t="inlineStr">
        <is>
          <t>örebro university</t>
        </is>
      </c>
      <c r="B2039" t="inlineStr"/>
      <c r="C2039" t="inlineStr"/>
      <c r="D2039" t="inlineStr">
        <is>
          <t>Not Reported</t>
        </is>
      </c>
      <c r="E2039" t="inlineStr">
        <is>
          <t>Not Reported</t>
        </is>
      </c>
      <c r="F2039" t="inlineStr">
        <is>
          <t>Not Reported</t>
        </is>
      </c>
      <c r="G2039" t="inlineStr">
        <is>
          <t>Not Reported</t>
        </is>
      </c>
      <c r="H2039" t="inlineStr"/>
      <c r="I2039" t="inlineStr">
        <is>
          <t>Not Reported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>
        <is>
          <t>Not Reported</t>
        </is>
      </c>
      <c r="AF2039" t="inlineStr">
        <is>
          <t>Not Reported</t>
        </is>
      </c>
      <c r="AG2039" t="inlineStr">
        <is>
          <t>Not Reported</t>
        </is>
      </c>
      <c r="AH2039" t="inlineStr">
        <is>
          <t>Not Reported</t>
        </is>
      </c>
      <c r="AI2039" t="inlineStr"/>
      <c r="AJ2039" t="inlineStr"/>
      <c r="AK2039" t="inlineStr">
        <is>
          <t>Not Reported</t>
        </is>
      </c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>
        <is>
          <t>301-350</t>
        </is>
      </c>
      <c r="BF2039" t="inlineStr">
        <is>
          <t>Sweden</t>
        </is>
      </c>
      <c r="BG2039" t="n">
        <v>18.3</v>
      </c>
      <c r="BH2039" t="n">
        <v>39.4</v>
      </c>
      <c r="BI2039" t="n">
        <v>10.4</v>
      </c>
      <c r="BJ2039" t="n">
        <v>87.8</v>
      </c>
      <c r="BK2039" t="inlineStr">
        <is>
          <t>29.8</t>
        </is>
      </c>
      <c r="BL2039" t="inlineStr">
        <is>
          <t>-</t>
        </is>
      </c>
      <c r="BM2039" t="inlineStr">
        <is>
          <t>8,788</t>
        </is>
      </c>
      <c r="BN2039" t="n">
        <v>15.8</v>
      </c>
      <c r="BO2039" t="inlineStr">
        <is>
          <t>2%</t>
        </is>
      </c>
      <c r="BP2039" t="inlineStr">
        <is>
          <t>61 : 39</t>
        </is>
      </c>
      <c r="BQ2039" t="n">
        <v>2016</v>
      </c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>
        <is>
          <t>Times</t>
        </is>
      </c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n">
        <v>325.5</v>
      </c>
      <c r="CZ2039" t="inlineStr"/>
      <c r="DA2039" t="inlineStr"/>
      <c r="DB2039" t="n">
        <v>53.60972122944961</v>
      </c>
      <c r="DC2039" t="n">
        <v>47.72809615489938</v>
      </c>
      <c r="DD2039" t="n">
        <v>15.8</v>
      </c>
      <c r="DE2039" t="inlineStr">
        <is>
          <t>Times (raw ratio)</t>
        </is>
      </c>
      <c r="DF2039" t="n">
        <v>2</v>
      </c>
      <c r="DG2039" t="inlineStr">
        <is>
          <t>Times (raw %)</t>
        </is>
      </c>
      <c r="DH2039" t="inlineStr"/>
      <c r="DI2039" t="n">
        <v>7.804370447450573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2026-07-20T13:26:00Z</dcterms:created>
  <dcterms:modified xmlns:dcterms="http://purl.org/dc/terms/" xmlns:xsi="http://www.w3.org/2001/XMLSchema-instance" xsi:type="dcterms:W3CDTF">2026-07-20T13:26:01Z</dcterms:modified>
</cp:coreProperties>
</file>